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 Split" sheetId="1" state="visible" r:id="rId1"/>
    <sheet xmlns:r="http://schemas.openxmlformats.org/officeDocument/2006/relationships" name="City Cuts" sheetId="2" state="visible" r:id="rId2"/>
    <sheet xmlns:r="http://schemas.openxmlformats.org/officeDocument/2006/relationships" name="CLM Cuts" sheetId="3" state="visible" r:id="rId3"/>
    <sheet xmlns:r="http://schemas.openxmlformats.org/officeDocument/2006/relationships" name="IM Cuts" sheetId="4" state="visible" r:id="rId4"/>
    <sheet xmlns:r="http://schemas.openxmlformats.org/officeDocument/2006/relationships" name="A-Z Stores" sheetId="5" state="visible" r:id="rId5"/>
    <sheet xmlns:r="http://schemas.openxmlformats.org/officeDocument/2006/relationships" name="Raw Data" sheetId="6" state="visible" r:id="rId6"/>
    <sheet xmlns:r="http://schemas.openxmlformats.org/officeDocument/2006/relationships" name="Settings" sheetId="7" state="visible" r:id="rId7"/>
    <sheet xmlns:r="http://schemas.openxmlformats.org/officeDocument/2006/relationships" name="Mapping" sheetId="8" state="visible" r:id="rId8"/>
    <sheet xmlns:r="http://schemas.openxmlformats.org/officeDocument/2006/relationships" name="Leaders" sheetId="9" state="visible" r:id="rId9"/>
    <sheet xmlns:r="http://schemas.openxmlformats.org/officeDocument/2006/relationships" name="Exclusions" sheetId="10" state="visible" r:id="rId10"/>
    <sheet xmlns:r="http://schemas.openxmlformats.org/officeDocument/2006/relationships" name="Lists" sheetId="11" state="hidden" r:id="rId11"/>
  </sheets>
  <definedNames>
    <definedName name="_xlnm._FilterDatabase" localSheetId="4" hidden="1">'A-Z Stores'!$A$3:$N$248</definedName>
    <definedName name="_xlnm._FilterDatabase" localSheetId="5" hidden="1">'Raw Data'!$A$1:$U$253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DD-MMM-YYYY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C00000"/>
    </font>
    <font>
      <color rgb="00FFFFFF"/>
    </font>
    <font>
      <i val="1"/>
      <color rgb="0080808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166" fontId="3" fillId="4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0" fontId="2" fillId="5" borderId="1" pivotButton="0" quotePrefix="0" xfId="0"/>
    <xf numFmtId="3" fontId="2" fillId="5" borderId="1" pivotButton="0" quotePrefix="0" xfId="0"/>
    <xf numFmtId="165" fontId="2" fillId="5" borderId="1" pivotButton="0" quotePrefix="0" xfId="0"/>
    <xf numFmtId="0" fontId="3" fillId="4" borderId="1" pivotButton="0" quotePrefix="0" xfId="0"/>
    <xf numFmtId="0" fontId="1" fillId="3" borderId="1" applyAlignment="1" pivotButton="0" quotePrefix="0" xfId="0">
      <alignment horizontal="center" vertical="center" wrapText="1"/>
    </xf>
    <xf numFmtId="166" fontId="0" fillId="0" borderId="1" pivotButton="0" quotePrefix="0" xfId="0"/>
    <xf numFmtId="166" fontId="0" fillId="0" borderId="0" pivotButton="0" quotePrefix="0" xfId="0"/>
    <xf numFmtId="165" fontId="0" fillId="0" borderId="0" pivotButton="0" quotePrefix="0" xfId="0"/>
    <xf numFmtId="0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696B"/>
          <bgColor rgb="00F8696B"/>
        </patternFill>
      </fill>
    </dxf>
    <dxf>
      <fill>
        <patternFill patternType="solid">
          <fgColor rgb="00FFEB84"/>
          <bgColor rgb="00FFEB84"/>
        </patternFill>
      </fill>
    </dxf>
    <dxf>
      <fill>
        <patternFill patternType="solid">
          <fgColor rgb="0063BE7B"/>
          <bgColor rgb="0063BE7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Select Date ▶</t>
        </is>
      </c>
      <c r="B1" s="2" t="n">
        <v>46304</v>
      </c>
      <c r="C1" s="3">
        <f>IF($B$1="All","&lt;&gt;",$B$1)</f>
        <v/>
      </c>
      <c r="D1" s="4" t="inlineStr">
        <is>
          <t>(pick a date or "All" from the dropdown)</t>
        </is>
      </c>
    </row>
    <row r="3">
      <c r="A3" s="5" t="inlineStr">
        <is>
          <t>DH - City Split</t>
        </is>
      </c>
    </row>
    <row r="4" ht="32" customHeight="1">
      <c r="A4" s="6" t="inlineStr">
        <is>
          <t>Type</t>
        </is>
      </c>
      <c r="B4" s="6" t="inlineStr">
        <is>
          <t>City</t>
        </is>
      </c>
      <c r="C4" s="6" t="inlineStr">
        <is>
          <t>Store Count</t>
        </is>
      </c>
      <c r="D4" s="6" t="inlineStr">
        <is>
          <t>Total Bins</t>
        </is>
      </c>
      <c r="E4" s="6" t="inlineStr">
        <is>
          <t>CC MTD %</t>
        </is>
      </c>
      <c r="F4" s="6" t="inlineStr">
        <is>
          <t>BA MTD %</t>
        </is>
      </c>
      <c r="G4" s="6" t="inlineStr">
        <is>
          <t>IA MTD %</t>
        </is>
      </c>
      <c r="H4" s="6" t="inlineStr">
        <is>
          <t>CC ACC %</t>
        </is>
      </c>
      <c r="I4" s="6" t="inlineStr">
        <is>
          <t>PD %</t>
        </is>
      </c>
      <c r="J4" s="6" t="inlineStr">
        <is>
          <t>Inv Health</t>
        </is>
      </c>
      <c r="K4" s="6" t="inlineStr">
        <is>
          <t>CC MTD Target</t>
        </is>
      </c>
      <c r="L4" s="6" t="inlineStr">
        <is>
          <t>CC MTD Achieved %</t>
        </is>
      </c>
    </row>
    <row r="5">
      <c r="A5" s="7" t="inlineStr">
        <is>
          <t>DH</t>
        </is>
      </c>
      <c r="B5" s="7" t="inlineStr">
        <is>
          <t>Bengaluru</t>
        </is>
      </c>
      <c r="C5" s="7">
        <f>COUNTIFS('Raw Data'!$Q$2:$Q$10000,"No",'Raw Data'!$A$2:$A$10000,$C$1,'Raw Data'!$N$2:$N$10000,"DH",'Raw Data'!$E$2:$E$10000,$B5)</f>
        <v/>
      </c>
      <c r="D5" s="8">
        <f>SUMIFS('Raw Data'!$F$2:$F$10000,'Raw Data'!$Q$2:$Q$10000,"No",'Raw Data'!$A$2:$A$10000,$C$1,'Raw Data'!$N$2:$N$10000,"DH",'Raw Data'!$E$2:$E$10000,$B5)</f>
        <v/>
      </c>
      <c r="E5" s="9">
        <f>IFERROR(AVERAGEIFS('Raw Data'!$G$2:$G$10000,'Raw Data'!$Q$2:$Q$10000,"No",'Raw Data'!$A$2:$A$10000,$C$1,'Raw Data'!$N$2:$N$10000,"DH",'Raw Data'!$E$2:$E$10000,$B5),"")</f>
        <v/>
      </c>
      <c r="F5" s="9">
        <f>IFERROR(AVERAGEIFS('Raw Data'!$H$2:$H$10000,'Raw Data'!$Q$2:$Q$10000,"No",'Raw Data'!$A$2:$A$10000,$C$1,'Raw Data'!$N$2:$N$10000,"DH",'Raw Data'!$E$2:$E$10000,$B5),"")</f>
        <v/>
      </c>
      <c r="G5" s="9">
        <f>IFERROR(AVERAGEIFS('Raw Data'!$I$2:$I$10000,'Raw Data'!$Q$2:$Q$10000,"No",'Raw Data'!$A$2:$A$10000,$C$1,'Raw Data'!$N$2:$N$10000,"DH",'Raw Data'!$E$2:$E$10000,$B5),"")</f>
        <v/>
      </c>
      <c r="H5" s="9">
        <f>IFERROR(AVERAGEIFS('Raw Data'!$J$2:$J$10000,'Raw Data'!$Q$2:$Q$10000,"No",'Raw Data'!$A$2:$A$10000,$C$1,'Raw Data'!$N$2:$N$10000,"DH",'Raw Data'!$E$2:$E$10000,$B5),"")</f>
        <v/>
      </c>
      <c r="I5" s="9">
        <f>IFERROR(AVERAGEIFS('Raw Data'!$K$2:$K$10000,'Raw Data'!$Q$2:$Q$10000,"No",'Raw Data'!$A$2:$A$10000,$C$1,'Raw Data'!$N$2:$N$10000,"DH",'Raw Data'!$E$2:$E$10000,$B5),"")</f>
        <v/>
      </c>
      <c r="J5" s="9">
        <f>IFERROR(AVERAGEIFS('Raw Data'!$L$2:$L$10000,'Raw Data'!$Q$2:$Q$10000,"No",'Raw Data'!$A$2:$A$10000,$C$1,'Raw Data'!$N$2:$N$10000,"DH",'Raw Data'!$E$2:$E$10000,$B5),"")</f>
        <v/>
      </c>
      <c r="K5" s="9">
        <f>IFERROR(AVERAGEIFS('Raw Data'!$R$2:$R$10000,'Raw Data'!$Q$2:$Q$10000,"No",'Raw Data'!$A$2:$A$10000,$C$1,'Raw Data'!$N$2:$N$10000,"DH",'Raw Data'!$E$2:$E$10000,$B5),"")</f>
        <v/>
      </c>
      <c r="L5" s="9">
        <f>IFERROR(AVERAGEIFS('Raw Data'!$S$2:$S$10000,'Raw Data'!$Q$2:$Q$10000,"No",'Raw Data'!$A$2:$A$10000,$C$1,'Raw Data'!$N$2:$N$10000,"DH",'Raw Data'!$E$2:$E$10000,$B5),"")</f>
        <v/>
      </c>
    </row>
    <row r="6">
      <c r="A6" s="7" t="inlineStr">
        <is>
          <t>DH</t>
        </is>
      </c>
      <c r="B6" s="7" t="inlineStr">
        <is>
          <t>Kochi</t>
        </is>
      </c>
      <c r="C6" s="7">
        <f>COUNTIFS('Raw Data'!$Q$2:$Q$10000,"No",'Raw Data'!$A$2:$A$10000,$C$1,'Raw Data'!$N$2:$N$10000,"DH",'Raw Data'!$E$2:$E$10000,$B6)</f>
        <v/>
      </c>
      <c r="D6" s="8">
        <f>SUMIFS('Raw Data'!$F$2:$F$10000,'Raw Data'!$Q$2:$Q$10000,"No",'Raw Data'!$A$2:$A$10000,$C$1,'Raw Data'!$N$2:$N$10000,"DH",'Raw Data'!$E$2:$E$10000,$B6)</f>
        <v/>
      </c>
      <c r="E6" s="9">
        <f>IFERROR(AVERAGEIFS('Raw Data'!$G$2:$G$10000,'Raw Data'!$Q$2:$Q$10000,"No",'Raw Data'!$A$2:$A$10000,$C$1,'Raw Data'!$N$2:$N$10000,"DH",'Raw Data'!$E$2:$E$10000,$B6),"")</f>
        <v/>
      </c>
      <c r="F6" s="9">
        <f>IFERROR(AVERAGEIFS('Raw Data'!$H$2:$H$10000,'Raw Data'!$Q$2:$Q$10000,"No",'Raw Data'!$A$2:$A$10000,$C$1,'Raw Data'!$N$2:$N$10000,"DH",'Raw Data'!$E$2:$E$10000,$B6),"")</f>
        <v/>
      </c>
      <c r="G6" s="9">
        <f>IFERROR(AVERAGEIFS('Raw Data'!$I$2:$I$10000,'Raw Data'!$Q$2:$Q$10000,"No",'Raw Data'!$A$2:$A$10000,$C$1,'Raw Data'!$N$2:$N$10000,"DH",'Raw Data'!$E$2:$E$10000,$B6),"")</f>
        <v/>
      </c>
      <c r="H6" s="9">
        <f>IFERROR(AVERAGEIFS('Raw Data'!$J$2:$J$10000,'Raw Data'!$Q$2:$Q$10000,"No",'Raw Data'!$A$2:$A$10000,$C$1,'Raw Data'!$N$2:$N$10000,"DH",'Raw Data'!$E$2:$E$10000,$B6),"")</f>
        <v/>
      </c>
      <c r="I6" s="9">
        <f>IFERROR(AVERAGEIFS('Raw Data'!$K$2:$K$10000,'Raw Data'!$Q$2:$Q$10000,"No",'Raw Data'!$A$2:$A$10000,$C$1,'Raw Data'!$N$2:$N$10000,"DH",'Raw Data'!$E$2:$E$10000,$B6),"")</f>
        <v/>
      </c>
      <c r="J6" s="9">
        <f>IFERROR(AVERAGEIFS('Raw Data'!$L$2:$L$10000,'Raw Data'!$Q$2:$Q$10000,"No",'Raw Data'!$A$2:$A$10000,$C$1,'Raw Data'!$N$2:$N$10000,"DH",'Raw Data'!$E$2:$E$10000,$B6),"")</f>
        <v/>
      </c>
      <c r="K6" s="9">
        <f>IFERROR(AVERAGEIFS('Raw Data'!$R$2:$R$10000,'Raw Data'!$Q$2:$Q$10000,"No",'Raw Data'!$A$2:$A$10000,$C$1,'Raw Data'!$N$2:$N$10000,"DH",'Raw Data'!$E$2:$E$10000,$B6),"")</f>
        <v/>
      </c>
      <c r="L6" s="9">
        <f>IFERROR(AVERAGEIFS('Raw Data'!$S$2:$S$10000,'Raw Data'!$Q$2:$Q$10000,"No",'Raw Data'!$A$2:$A$10000,$C$1,'Raw Data'!$N$2:$N$10000,"DH",'Raw Data'!$E$2:$E$10000,$B6),"")</f>
        <v/>
      </c>
    </row>
    <row r="7">
      <c r="A7" s="7" t="inlineStr">
        <is>
          <t>DH</t>
        </is>
      </c>
      <c r="B7" s="7" t="inlineStr">
        <is>
          <t>Coimbatore</t>
        </is>
      </c>
      <c r="C7" s="7">
        <f>COUNTIFS('Raw Data'!$Q$2:$Q$10000,"No",'Raw Data'!$A$2:$A$10000,$C$1,'Raw Data'!$N$2:$N$10000,"DH",'Raw Data'!$E$2:$E$10000,$B7)</f>
        <v/>
      </c>
      <c r="D7" s="8">
        <f>SUMIFS('Raw Data'!$F$2:$F$10000,'Raw Data'!$Q$2:$Q$10000,"No",'Raw Data'!$A$2:$A$10000,$C$1,'Raw Data'!$N$2:$N$10000,"DH",'Raw Data'!$E$2:$E$10000,$B7)</f>
        <v/>
      </c>
      <c r="E7" s="9">
        <f>IFERROR(AVERAGEIFS('Raw Data'!$G$2:$G$10000,'Raw Data'!$Q$2:$Q$10000,"No",'Raw Data'!$A$2:$A$10000,$C$1,'Raw Data'!$N$2:$N$10000,"DH",'Raw Data'!$E$2:$E$10000,$B7),"")</f>
        <v/>
      </c>
      <c r="F7" s="9">
        <f>IFERROR(AVERAGEIFS('Raw Data'!$H$2:$H$10000,'Raw Data'!$Q$2:$Q$10000,"No",'Raw Data'!$A$2:$A$10000,$C$1,'Raw Data'!$N$2:$N$10000,"DH",'Raw Data'!$E$2:$E$10000,$B7),"")</f>
        <v/>
      </c>
      <c r="G7" s="9">
        <f>IFERROR(AVERAGEIFS('Raw Data'!$I$2:$I$10000,'Raw Data'!$Q$2:$Q$10000,"No",'Raw Data'!$A$2:$A$10000,$C$1,'Raw Data'!$N$2:$N$10000,"DH",'Raw Data'!$E$2:$E$10000,$B7),"")</f>
        <v/>
      </c>
      <c r="H7" s="9">
        <f>IFERROR(AVERAGEIFS('Raw Data'!$J$2:$J$10000,'Raw Data'!$Q$2:$Q$10000,"No",'Raw Data'!$A$2:$A$10000,$C$1,'Raw Data'!$N$2:$N$10000,"DH",'Raw Data'!$E$2:$E$10000,$B7),"")</f>
        <v/>
      </c>
      <c r="I7" s="9">
        <f>IFERROR(AVERAGEIFS('Raw Data'!$K$2:$K$10000,'Raw Data'!$Q$2:$Q$10000,"No",'Raw Data'!$A$2:$A$10000,$C$1,'Raw Data'!$N$2:$N$10000,"DH",'Raw Data'!$E$2:$E$10000,$B7),"")</f>
        <v/>
      </c>
      <c r="J7" s="9">
        <f>IFERROR(AVERAGEIFS('Raw Data'!$L$2:$L$10000,'Raw Data'!$Q$2:$Q$10000,"No",'Raw Data'!$A$2:$A$10000,$C$1,'Raw Data'!$N$2:$N$10000,"DH",'Raw Data'!$E$2:$E$10000,$B7),"")</f>
        <v/>
      </c>
      <c r="K7" s="9">
        <f>IFERROR(AVERAGEIFS('Raw Data'!$R$2:$R$10000,'Raw Data'!$Q$2:$Q$10000,"No",'Raw Data'!$A$2:$A$10000,$C$1,'Raw Data'!$N$2:$N$10000,"DH",'Raw Data'!$E$2:$E$10000,$B7),"")</f>
        <v/>
      </c>
      <c r="L7" s="9">
        <f>IFERROR(AVERAGEIFS('Raw Data'!$S$2:$S$10000,'Raw Data'!$Q$2:$Q$10000,"No",'Raw Data'!$A$2:$A$10000,$C$1,'Raw Data'!$N$2:$N$10000,"DH",'Raw Data'!$E$2:$E$10000,$B7),"")</f>
        <v/>
      </c>
    </row>
    <row r="8">
      <c r="A8" s="7" t="inlineStr">
        <is>
          <t>DH</t>
        </is>
      </c>
      <c r="B8" s="7" t="inlineStr">
        <is>
          <t>Mysuru</t>
        </is>
      </c>
      <c r="C8" s="7">
        <f>COUNTIFS('Raw Data'!$Q$2:$Q$10000,"No",'Raw Data'!$A$2:$A$10000,$C$1,'Raw Data'!$N$2:$N$10000,"DH",'Raw Data'!$E$2:$E$10000,$B8)</f>
        <v/>
      </c>
      <c r="D8" s="8">
        <f>SUMIFS('Raw Data'!$F$2:$F$10000,'Raw Data'!$Q$2:$Q$10000,"No",'Raw Data'!$A$2:$A$10000,$C$1,'Raw Data'!$N$2:$N$10000,"DH",'Raw Data'!$E$2:$E$10000,$B8)</f>
        <v/>
      </c>
      <c r="E8" s="9">
        <f>IFERROR(AVERAGEIFS('Raw Data'!$G$2:$G$10000,'Raw Data'!$Q$2:$Q$10000,"No",'Raw Data'!$A$2:$A$10000,$C$1,'Raw Data'!$N$2:$N$10000,"DH",'Raw Data'!$E$2:$E$10000,$B8),"")</f>
        <v/>
      </c>
      <c r="F8" s="9">
        <f>IFERROR(AVERAGEIFS('Raw Data'!$H$2:$H$10000,'Raw Data'!$Q$2:$Q$10000,"No",'Raw Data'!$A$2:$A$10000,$C$1,'Raw Data'!$N$2:$N$10000,"DH",'Raw Data'!$E$2:$E$10000,$B8),"")</f>
        <v/>
      </c>
      <c r="G8" s="9">
        <f>IFERROR(AVERAGEIFS('Raw Data'!$I$2:$I$10000,'Raw Data'!$Q$2:$Q$10000,"No",'Raw Data'!$A$2:$A$10000,$C$1,'Raw Data'!$N$2:$N$10000,"DH",'Raw Data'!$E$2:$E$10000,$B8),"")</f>
        <v/>
      </c>
      <c r="H8" s="9">
        <f>IFERROR(AVERAGEIFS('Raw Data'!$J$2:$J$10000,'Raw Data'!$Q$2:$Q$10000,"No",'Raw Data'!$A$2:$A$10000,$C$1,'Raw Data'!$N$2:$N$10000,"DH",'Raw Data'!$E$2:$E$10000,$B8),"")</f>
        <v/>
      </c>
      <c r="I8" s="9">
        <f>IFERROR(AVERAGEIFS('Raw Data'!$K$2:$K$10000,'Raw Data'!$Q$2:$Q$10000,"No",'Raw Data'!$A$2:$A$10000,$C$1,'Raw Data'!$N$2:$N$10000,"DH",'Raw Data'!$E$2:$E$10000,$B8),"")</f>
        <v/>
      </c>
      <c r="J8" s="9">
        <f>IFERROR(AVERAGEIFS('Raw Data'!$L$2:$L$10000,'Raw Data'!$Q$2:$Q$10000,"No",'Raw Data'!$A$2:$A$10000,$C$1,'Raw Data'!$N$2:$N$10000,"DH",'Raw Data'!$E$2:$E$10000,$B8),"")</f>
        <v/>
      </c>
      <c r="K8" s="9">
        <f>IFERROR(AVERAGEIFS('Raw Data'!$R$2:$R$10000,'Raw Data'!$Q$2:$Q$10000,"No",'Raw Data'!$A$2:$A$10000,$C$1,'Raw Data'!$N$2:$N$10000,"DH",'Raw Data'!$E$2:$E$10000,$B8),"")</f>
        <v/>
      </c>
      <c r="L8" s="9">
        <f>IFERROR(AVERAGEIFS('Raw Data'!$S$2:$S$10000,'Raw Data'!$Q$2:$Q$10000,"No",'Raw Data'!$A$2:$A$10000,$C$1,'Raw Data'!$N$2:$N$10000,"DH",'Raw Data'!$E$2:$E$10000,$B8),"")</f>
        <v/>
      </c>
    </row>
    <row r="9">
      <c r="A9" s="7" t="inlineStr">
        <is>
          <t>DH</t>
        </is>
      </c>
      <c r="B9" s="7" t="inlineStr">
        <is>
          <t>Hubballi</t>
        </is>
      </c>
      <c r="C9" s="7">
        <f>COUNTIFS('Raw Data'!$Q$2:$Q$10000,"No",'Raw Data'!$A$2:$A$10000,$C$1,'Raw Data'!$N$2:$N$10000,"DH",'Raw Data'!$E$2:$E$10000,$B9)</f>
        <v/>
      </c>
      <c r="D9" s="8">
        <f>SUMIFS('Raw Data'!$F$2:$F$10000,'Raw Data'!$Q$2:$Q$10000,"No",'Raw Data'!$A$2:$A$10000,$C$1,'Raw Data'!$N$2:$N$10000,"DH",'Raw Data'!$E$2:$E$10000,$B9)</f>
        <v/>
      </c>
      <c r="E9" s="9">
        <f>IFERROR(AVERAGEIFS('Raw Data'!$G$2:$G$10000,'Raw Data'!$Q$2:$Q$10000,"No",'Raw Data'!$A$2:$A$10000,$C$1,'Raw Data'!$N$2:$N$10000,"DH",'Raw Data'!$E$2:$E$10000,$B9),"")</f>
        <v/>
      </c>
      <c r="F9" s="9">
        <f>IFERROR(AVERAGEIFS('Raw Data'!$H$2:$H$10000,'Raw Data'!$Q$2:$Q$10000,"No",'Raw Data'!$A$2:$A$10000,$C$1,'Raw Data'!$N$2:$N$10000,"DH",'Raw Data'!$E$2:$E$10000,$B9),"")</f>
        <v/>
      </c>
      <c r="G9" s="9">
        <f>IFERROR(AVERAGEIFS('Raw Data'!$I$2:$I$10000,'Raw Data'!$Q$2:$Q$10000,"No",'Raw Data'!$A$2:$A$10000,$C$1,'Raw Data'!$N$2:$N$10000,"DH",'Raw Data'!$E$2:$E$10000,$B9),"")</f>
        <v/>
      </c>
      <c r="H9" s="9">
        <f>IFERROR(AVERAGEIFS('Raw Data'!$J$2:$J$10000,'Raw Data'!$Q$2:$Q$10000,"No",'Raw Data'!$A$2:$A$10000,$C$1,'Raw Data'!$N$2:$N$10000,"DH",'Raw Data'!$E$2:$E$10000,$B9),"")</f>
        <v/>
      </c>
      <c r="I9" s="9">
        <f>IFERROR(AVERAGEIFS('Raw Data'!$K$2:$K$10000,'Raw Data'!$Q$2:$Q$10000,"No",'Raw Data'!$A$2:$A$10000,$C$1,'Raw Data'!$N$2:$N$10000,"DH",'Raw Data'!$E$2:$E$10000,$B9),"")</f>
        <v/>
      </c>
      <c r="J9" s="9">
        <f>IFERROR(AVERAGEIFS('Raw Data'!$L$2:$L$10000,'Raw Data'!$Q$2:$Q$10000,"No",'Raw Data'!$A$2:$A$10000,$C$1,'Raw Data'!$N$2:$N$10000,"DH",'Raw Data'!$E$2:$E$10000,$B9),"")</f>
        <v/>
      </c>
      <c r="K9" s="9">
        <f>IFERROR(AVERAGEIFS('Raw Data'!$R$2:$R$10000,'Raw Data'!$Q$2:$Q$10000,"No",'Raw Data'!$A$2:$A$10000,$C$1,'Raw Data'!$N$2:$N$10000,"DH",'Raw Data'!$E$2:$E$10000,$B9),"")</f>
        <v/>
      </c>
      <c r="L9" s="9">
        <f>IFERROR(AVERAGEIFS('Raw Data'!$S$2:$S$10000,'Raw Data'!$Q$2:$Q$10000,"No",'Raw Data'!$A$2:$A$10000,$C$1,'Raw Data'!$N$2:$N$10000,"DH",'Raw Data'!$E$2:$E$10000,$B9),"")</f>
        <v/>
      </c>
    </row>
    <row r="10">
      <c r="A10" s="7" t="inlineStr">
        <is>
          <t>DH</t>
        </is>
      </c>
      <c r="B10" s="7" t="inlineStr">
        <is>
          <t>Palakkad</t>
        </is>
      </c>
      <c r="C10" s="7">
        <f>COUNTIFS('Raw Data'!$Q$2:$Q$10000,"No",'Raw Data'!$A$2:$A$10000,$C$1,'Raw Data'!$N$2:$N$10000,"DH",'Raw Data'!$E$2:$E$10000,$B10)</f>
        <v/>
      </c>
      <c r="D10" s="8">
        <f>SUMIFS('Raw Data'!$F$2:$F$10000,'Raw Data'!$Q$2:$Q$10000,"No",'Raw Data'!$A$2:$A$10000,$C$1,'Raw Data'!$N$2:$N$10000,"DH",'Raw Data'!$E$2:$E$10000,$B10)</f>
        <v/>
      </c>
      <c r="E10" s="9">
        <f>IFERROR(AVERAGEIFS('Raw Data'!$G$2:$G$10000,'Raw Data'!$Q$2:$Q$10000,"No",'Raw Data'!$A$2:$A$10000,$C$1,'Raw Data'!$N$2:$N$10000,"DH",'Raw Data'!$E$2:$E$10000,$B10),"")</f>
        <v/>
      </c>
      <c r="F10" s="9">
        <f>IFERROR(AVERAGEIFS('Raw Data'!$H$2:$H$10000,'Raw Data'!$Q$2:$Q$10000,"No",'Raw Data'!$A$2:$A$10000,$C$1,'Raw Data'!$N$2:$N$10000,"DH",'Raw Data'!$E$2:$E$10000,$B10),"")</f>
        <v/>
      </c>
      <c r="G10" s="9">
        <f>IFERROR(AVERAGEIFS('Raw Data'!$I$2:$I$10000,'Raw Data'!$Q$2:$Q$10000,"No",'Raw Data'!$A$2:$A$10000,$C$1,'Raw Data'!$N$2:$N$10000,"DH",'Raw Data'!$E$2:$E$10000,$B10),"")</f>
        <v/>
      </c>
      <c r="H10" s="9">
        <f>IFERROR(AVERAGEIFS('Raw Data'!$J$2:$J$10000,'Raw Data'!$Q$2:$Q$10000,"No",'Raw Data'!$A$2:$A$10000,$C$1,'Raw Data'!$N$2:$N$10000,"DH",'Raw Data'!$E$2:$E$10000,$B10),"")</f>
        <v/>
      </c>
      <c r="I10" s="9">
        <f>IFERROR(AVERAGEIFS('Raw Data'!$K$2:$K$10000,'Raw Data'!$Q$2:$Q$10000,"No",'Raw Data'!$A$2:$A$10000,$C$1,'Raw Data'!$N$2:$N$10000,"DH",'Raw Data'!$E$2:$E$10000,$B10),"")</f>
        <v/>
      </c>
      <c r="J10" s="9">
        <f>IFERROR(AVERAGEIFS('Raw Data'!$L$2:$L$10000,'Raw Data'!$Q$2:$Q$10000,"No",'Raw Data'!$A$2:$A$10000,$C$1,'Raw Data'!$N$2:$N$10000,"DH",'Raw Data'!$E$2:$E$10000,$B10),"")</f>
        <v/>
      </c>
      <c r="K10" s="9">
        <f>IFERROR(AVERAGEIFS('Raw Data'!$R$2:$R$10000,'Raw Data'!$Q$2:$Q$10000,"No",'Raw Data'!$A$2:$A$10000,$C$1,'Raw Data'!$N$2:$N$10000,"DH",'Raw Data'!$E$2:$E$10000,$B10),"")</f>
        <v/>
      </c>
      <c r="L10" s="9">
        <f>IFERROR(AVERAGEIFS('Raw Data'!$S$2:$S$10000,'Raw Data'!$Q$2:$Q$10000,"No",'Raw Data'!$A$2:$A$10000,$C$1,'Raw Data'!$N$2:$N$10000,"DH",'Raw Data'!$E$2:$E$10000,$B10),"")</f>
        <v/>
      </c>
    </row>
    <row r="11">
      <c r="A11" s="7" t="inlineStr">
        <is>
          <t>DH</t>
        </is>
      </c>
      <c r="B11" s="7" t="inlineStr">
        <is>
          <t>Belgavi</t>
        </is>
      </c>
      <c r="C11" s="7">
        <f>COUNTIFS('Raw Data'!$Q$2:$Q$10000,"No",'Raw Data'!$A$2:$A$10000,$C$1,'Raw Data'!$N$2:$N$10000,"DH",'Raw Data'!$E$2:$E$10000,$B11)</f>
        <v/>
      </c>
      <c r="D11" s="8">
        <f>SUMIFS('Raw Data'!$F$2:$F$10000,'Raw Data'!$Q$2:$Q$10000,"No",'Raw Data'!$A$2:$A$10000,$C$1,'Raw Data'!$N$2:$N$10000,"DH",'Raw Data'!$E$2:$E$10000,$B11)</f>
        <v/>
      </c>
      <c r="E11" s="9">
        <f>IFERROR(AVERAGEIFS('Raw Data'!$G$2:$G$10000,'Raw Data'!$Q$2:$Q$10000,"No",'Raw Data'!$A$2:$A$10000,$C$1,'Raw Data'!$N$2:$N$10000,"DH",'Raw Data'!$E$2:$E$10000,$B11),"")</f>
        <v/>
      </c>
      <c r="F11" s="9">
        <f>IFERROR(AVERAGEIFS('Raw Data'!$H$2:$H$10000,'Raw Data'!$Q$2:$Q$10000,"No",'Raw Data'!$A$2:$A$10000,$C$1,'Raw Data'!$N$2:$N$10000,"DH",'Raw Data'!$E$2:$E$10000,$B11),"")</f>
        <v/>
      </c>
      <c r="G11" s="9">
        <f>IFERROR(AVERAGEIFS('Raw Data'!$I$2:$I$10000,'Raw Data'!$Q$2:$Q$10000,"No",'Raw Data'!$A$2:$A$10000,$C$1,'Raw Data'!$N$2:$N$10000,"DH",'Raw Data'!$E$2:$E$10000,$B11),"")</f>
        <v/>
      </c>
      <c r="H11" s="9">
        <f>IFERROR(AVERAGEIFS('Raw Data'!$J$2:$J$10000,'Raw Data'!$Q$2:$Q$10000,"No",'Raw Data'!$A$2:$A$10000,$C$1,'Raw Data'!$N$2:$N$10000,"DH",'Raw Data'!$E$2:$E$10000,$B11),"")</f>
        <v/>
      </c>
      <c r="I11" s="9">
        <f>IFERROR(AVERAGEIFS('Raw Data'!$K$2:$K$10000,'Raw Data'!$Q$2:$Q$10000,"No",'Raw Data'!$A$2:$A$10000,$C$1,'Raw Data'!$N$2:$N$10000,"DH",'Raw Data'!$E$2:$E$10000,$B11),"")</f>
        <v/>
      </c>
      <c r="J11" s="9">
        <f>IFERROR(AVERAGEIFS('Raw Data'!$L$2:$L$10000,'Raw Data'!$Q$2:$Q$10000,"No",'Raw Data'!$A$2:$A$10000,$C$1,'Raw Data'!$N$2:$N$10000,"DH",'Raw Data'!$E$2:$E$10000,$B11),"")</f>
        <v/>
      </c>
      <c r="K11" s="9">
        <f>IFERROR(AVERAGEIFS('Raw Data'!$R$2:$R$10000,'Raw Data'!$Q$2:$Q$10000,"No",'Raw Data'!$A$2:$A$10000,$C$1,'Raw Data'!$N$2:$N$10000,"DH",'Raw Data'!$E$2:$E$10000,$B11),"")</f>
        <v/>
      </c>
      <c r="L11" s="9">
        <f>IFERROR(AVERAGEIFS('Raw Data'!$S$2:$S$10000,'Raw Data'!$Q$2:$Q$10000,"No",'Raw Data'!$A$2:$A$10000,$C$1,'Raw Data'!$N$2:$N$10000,"DH",'Raw Data'!$E$2:$E$10000,$B11),"")</f>
        <v/>
      </c>
    </row>
    <row r="12">
      <c r="A12" s="7" t="inlineStr">
        <is>
          <t>DH</t>
        </is>
      </c>
      <c r="B12" s="7" t="inlineStr">
        <is>
          <t>Davanagere</t>
        </is>
      </c>
      <c r="C12" s="7">
        <f>COUNTIFS('Raw Data'!$Q$2:$Q$10000,"No",'Raw Data'!$A$2:$A$10000,$C$1,'Raw Data'!$N$2:$N$10000,"DH",'Raw Data'!$E$2:$E$10000,$B12)</f>
        <v/>
      </c>
      <c r="D12" s="8">
        <f>SUMIFS('Raw Data'!$F$2:$F$10000,'Raw Data'!$Q$2:$Q$10000,"No",'Raw Data'!$A$2:$A$10000,$C$1,'Raw Data'!$N$2:$N$10000,"DH",'Raw Data'!$E$2:$E$10000,$B12)</f>
        <v/>
      </c>
      <c r="E12" s="9">
        <f>IFERROR(AVERAGEIFS('Raw Data'!$G$2:$G$10000,'Raw Data'!$Q$2:$Q$10000,"No",'Raw Data'!$A$2:$A$10000,$C$1,'Raw Data'!$N$2:$N$10000,"DH",'Raw Data'!$E$2:$E$10000,$B12),"")</f>
        <v/>
      </c>
      <c r="F12" s="9">
        <f>IFERROR(AVERAGEIFS('Raw Data'!$H$2:$H$10000,'Raw Data'!$Q$2:$Q$10000,"No",'Raw Data'!$A$2:$A$10000,$C$1,'Raw Data'!$N$2:$N$10000,"DH",'Raw Data'!$E$2:$E$10000,$B12),"")</f>
        <v/>
      </c>
      <c r="G12" s="9">
        <f>IFERROR(AVERAGEIFS('Raw Data'!$I$2:$I$10000,'Raw Data'!$Q$2:$Q$10000,"No",'Raw Data'!$A$2:$A$10000,$C$1,'Raw Data'!$N$2:$N$10000,"DH",'Raw Data'!$E$2:$E$10000,$B12),"")</f>
        <v/>
      </c>
      <c r="H12" s="9">
        <f>IFERROR(AVERAGEIFS('Raw Data'!$J$2:$J$10000,'Raw Data'!$Q$2:$Q$10000,"No",'Raw Data'!$A$2:$A$10000,$C$1,'Raw Data'!$N$2:$N$10000,"DH",'Raw Data'!$E$2:$E$10000,$B12),"")</f>
        <v/>
      </c>
      <c r="I12" s="9">
        <f>IFERROR(AVERAGEIFS('Raw Data'!$K$2:$K$10000,'Raw Data'!$Q$2:$Q$10000,"No",'Raw Data'!$A$2:$A$10000,$C$1,'Raw Data'!$N$2:$N$10000,"DH",'Raw Data'!$E$2:$E$10000,$B12),"")</f>
        <v/>
      </c>
      <c r="J12" s="9">
        <f>IFERROR(AVERAGEIFS('Raw Data'!$L$2:$L$10000,'Raw Data'!$Q$2:$Q$10000,"No",'Raw Data'!$A$2:$A$10000,$C$1,'Raw Data'!$N$2:$N$10000,"DH",'Raw Data'!$E$2:$E$10000,$B12),"")</f>
        <v/>
      </c>
      <c r="K12" s="9">
        <f>IFERROR(AVERAGEIFS('Raw Data'!$R$2:$R$10000,'Raw Data'!$Q$2:$Q$10000,"No",'Raw Data'!$A$2:$A$10000,$C$1,'Raw Data'!$N$2:$N$10000,"DH",'Raw Data'!$E$2:$E$10000,$B12),"")</f>
        <v/>
      </c>
      <c r="L12" s="9">
        <f>IFERROR(AVERAGEIFS('Raw Data'!$S$2:$S$10000,'Raw Data'!$Q$2:$Q$10000,"No",'Raw Data'!$A$2:$A$10000,$C$1,'Raw Data'!$N$2:$N$10000,"DH",'Raw Data'!$E$2:$E$10000,$B12),"")</f>
        <v/>
      </c>
    </row>
    <row r="13">
      <c r="A13" s="7" t="inlineStr">
        <is>
          <t>DH</t>
        </is>
      </c>
      <c r="B13" s="7" t="inlineStr">
        <is>
          <t>Hosur</t>
        </is>
      </c>
      <c r="C13" s="7">
        <f>COUNTIFS('Raw Data'!$Q$2:$Q$10000,"No",'Raw Data'!$A$2:$A$10000,$C$1,'Raw Data'!$N$2:$N$10000,"DH",'Raw Data'!$E$2:$E$10000,$B13)</f>
        <v/>
      </c>
      <c r="D13" s="8">
        <f>SUMIFS('Raw Data'!$F$2:$F$10000,'Raw Data'!$Q$2:$Q$10000,"No",'Raw Data'!$A$2:$A$10000,$C$1,'Raw Data'!$N$2:$N$10000,"DH",'Raw Data'!$E$2:$E$10000,$B13)</f>
        <v/>
      </c>
      <c r="E13" s="9">
        <f>IFERROR(AVERAGEIFS('Raw Data'!$G$2:$G$10000,'Raw Data'!$Q$2:$Q$10000,"No",'Raw Data'!$A$2:$A$10000,$C$1,'Raw Data'!$N$2:$N$10000,"DH",'Raw Data'!$E$2:$E$10000,$B13),"")</f>
        <v/>
      </c>
      <c r="F13" s="9">
        <f>IFERROR(AVERAGEIFS('Raw Data'!$H$2:$H$10000,'Raw Data'!$Q$2:$Q$10000,"No",'Raw Data'!$A$2:$A$10000,$C$1,'Raw Data'!$N$2:$N$10000,"DH",'Raw Data'!$E$2:$E$10000,$B13),"")</f>
        <v/>
      </c>
      <c r="G13" s="9">
        <f>IFERROR(AVERAGEIFS('Raw Data'!$I$2:$I$10000,'Raw Data'!$Q$2:$Q$10000,"No",'Raw Data'!$A$2:$A$10000,$C$1,'Raw Data'!$N$2:$N$10000,"DH",'Raw Data'!$E$2:$E$10000,$B13),"")</f>
        <v/>
      </c>
      <c r="H13" s="9">
        <f>IFERROR(AVERAGEIFS('Raw Data'!$J$2:$J$10000,'Raw Data'!$Q$2:$Q$10000,"No",'Raw Data'!$A$2:$A$10000,$C$1,'Raw Data'!$N$2:$N$10000,"DH",'Raw Data'!$E$2:$E$10000,$B13),"")</f>
        <v/>
      </c>
      <c r="I13" s="9">
        <f>IFERROR(AVERAGEIFS('Raw Data'!$K$2:$K$10000,'Raw Data'!$Q$2:$Q$10000,"No",'Raw Data'!$A$2:$A$10000,$C$1,'Raw Data'!$N$2:$N$10000,"DH",'Raw Data'!$E$2:$E$10000,$B13),"")</f>
        <v/>
      </c>
      <c r="J13" s="9">
        <f>IFERROR(AVERAGEIFS('Raw Data'!$L$2:$L$10000,'Raw Data'!$Q$2:$Q$10000,"No",'Raw Data'!$A$2:$A$10000,$C$1,'Raw Data'!$N$2:$N$10000,"DH",'Raw Data'!$E$2:$E$10000,$B13),"")</f>
        <v/>
      </c>
      <c r="K13" s="9">
        <f>IFERROR(AVERAGEIFS('Raw Data'!$R$2:$R$10000,'Raw Data'!$Q$2:$Q$10000,"No",'Raw Data'!$A$2:$A$10000,$C$1,'Raw Data'!$N$2:$N$10000,"DH",'Raw Data'!$E$2:$E$10000,$B13),"")</f>
        <v/>
      </c>
      <c r="L13" s="9">
        <f>IFERROR(AVERAGEIFS('Raw Data'!$S$2:$S$10000,'Raw Data'!$Q$2:$Q$10000,"No",'Raw Data'!$A$2:$A$10000,$C$1,'Raw Data'!$N$2:$N$10000,"DH",'Raw Data'!$E$2:$E$10000,$B13),"")</f>
        <v/>
      </c>
    </row>
    <row r="14">
      <c r="A14" s="7" t="inlineStr">
        <is>
          <t>DH</t>
        </is>
      </c>
      <c r="B14" s="7" t="inlineStr">
        <is>
          <t>Tumkuru</t>
        </is>
      </c>
      <c r="C14" s="7">
        <f>COUNTIFS('Raw Data'!$Q$2:$Q$10000,"No",'Raw Data'!$A$2:$A$10000,$C$1,'Raw Data'!$N$2:$N$10000,"DH",'Raw Data'!$E$2:$E$10000,$B14)</f>
        <v/>
      </c>
      <c r="D14" s="8">
        <f>SUMIFS('Raw Data'!$F$2:$F$10000,'Raw Data'!$Q$2:$Q$10000,"No",'Raw Data'!$A$2:$A$10000,$C$1,'Raw Data'!$N$2:$N$10000,"DH",'Raw Data'!$E$2:$E$10000,$B14)</f>
        <v/>
      </c>
      <c r="E14" s="9">
        <f>IFERROR(AVERAGEIFS('Raw Data'!$G$2:$G$10000,'Raw Data'!$Q$2:$Q$10000,"No",'Raw Data'!$A$2:$A$10000,$C$1,'Raw Data'!$N$2:$N$10000,"DH",'Raw Data'!$E$2:$E$10000,$B14),"")</f>
        <v/>
      </c>
      <c r="F14" s="9">
        <f>IFERROR(AVERAGEIFS('Raw Data'!$H$2:$H$10000,'Raw Data'!$Q$2:$Q$10000,"No",'Raw Data'!$A$2:$A$10000,$C$1,'Raw Data'!$N$2:$N$10000,"DH",'Raw Data'!$E$2:$E$10000,$B14),"")</f>
        <v/>
      </c>
      <c r="G14" s="9">
        <f>IFERROR(AVERAGEIFS('Raw Data'!$I$2:$I$10000,'Raw Data'!$Q$2:$Q$10000,"No",'Raw Data'!$A$2:$A$10000,$C$1,'Raw Data'!$N$2:$N$10000,"DH",'Raw Data'!$E$2:$E$10000,$B14),"")</f>
        <v/>
      </c>
      <c r="H14" s="9">
        <f>IFERROR(AVERAGEIFS('Raw Data'!$J$2:$J$10000,'Raw Data'!$Q$2:$Q$10000,"No",'Raw Data'!$A$2:$A$10000,$C$1,'Raw Data'!$N$2:$N$10000,"DH",'Raw Data'!$E$2:$E$10000,$B14),"")</f>
        <v/>
      </c>
      <c r="I14" s="9">
        <f>IFERROR(AVERAGEIFS('Raw Data'!$K$2:$K$10000,'Raw Data'!$Q$2:$Q$10000,"No",'Raw Data'!$A$2:$A$10000,$C$1,'Raw Data'!$N$2:$N$10000,"DH",'Raw Data'!$E$2:$E$10000,$B14),"")</f>
        <v/>
      </c>
      <c r="J14" s="9">
        <f>IFERROR(AVERAGEIFS('Raw Data'!$L$2:$L$10000,'Raw Data'!$Q$2:$Q$10000,"No",'Raw Data'!$A$2:$A$10000,$C$1,'Raw Data'!$N$2:$N$10000,"DH",'Raw Data'!$E$2:$E$10000,$B14),"")</f>
        <v/>
      </c>
      <c r="K14" s="9">
        <f>IFERROR(AVERAGEIFS('Raw Data'!$R$2:$R$10000,'Raw Data'!$Q$2:$Q$10000,"No",'Raw Data'!$A$2:$A$10000,$C$1,'Raw Data'!$N$2:$N$10000,"DH",'Raw Data'!$E$2:$E$10000,$B14),"")</f>
        <v/>
      </c>
      <c r="L14" s="9">
        <f>IFERROR(AVERAGEIFS('Raw Data'!$S$2:$S$10000,'Raw Data'!$Q$2:$Q$10000,"No",'Raw Data'!$A$2:$A$10000,$C$1,'Raw Data'!$N$2:$N$10000,"DH",'Raw Data'!$E$2:$E$10000,$B14),"")</f>
        <v/>
      </c>
    </row>
    <row r="15">
      <c r="A15" s="10" t="inlineStr">
        <is>
          <t>DH</t>
        </is>
      </c>
      <c r="B15" s="10" t="inlineStr">
        <is>
          <t>Grand Total</t>
        </is>
      </c>
      <c r="C15" s="10">
        <f>COUNTIFS('Raw Data'!$Q$2:$Q$10000,"No",'Raw Data'!$A$2:$A$10000,$C$1,'Raw Data'!$N$2:$N$10000,"DH",'Raw Data'!$E$2:$E$10000,"&lt;&gt;")</f>
        <v/>
      </c>
      <c r="D15" s="11">
        <f>SUMIFS('Raw Data'!$F$2:$F$10000,'Raw Data'!$Q$2:$Q$10000,"No",'Raw Data'!$A$2:$A$10000,$C$1,'Raw Data'!$N$2:$N$10000,"DH",'Raw Data'!$E$2:$E$10000,"&lt;&gt;")</f>
        <v/>
      </c>
      <c r="E15" s="12">
        <f>IFERROR(AVERAGEIFS('Raw Data'!$G$2:$G$10000,'Raw Data'!$Q$2:$Q$10000,"No",'Raw Data'!$A$2:$A$10000,$C$1,'Raw Data'!$N$2:$N$10000,"DH",'Raw Data'!$E$2:$E$10000,"&lt;&gt;"),"")</f>
        <v/>
      </c>
      <c r="F15" s="12">
        <f>IFERROR(AVERAGEIFS('Raw Data'!$H$2:$H$10000,'Raw Data'!$Q$2:$Q$10000,"No",'Raw Data'!$A$2:$A$10000,$C$1,'Raw Data'!$N$2:$N$10000,"DH",'Raw Data'!$E$2:$E$10000,"&lt;&gt;"),"")</f>
        <v/>
      </c>
      <c r="G15" s="12">
        <f>IFERROR(AVERAGEIFS('Raw Data'!$I$2:$I$10000,'Raw Data'!$Q$2:$Q$10000,"No",'Raw Data'!$A$2:$A$10000,$C$1,'Raw Data'!$N$2:$N$10000,"DH",'Raw Data'!$E$2:$E$10000,"&lt;&gt;"),"")</f>
        <v/>
      </c>
      <c r="H15" s="12">
        <f>IFERROR(AVERAGEIFS('Raw Data'!$J$2:$J$10000,'Raw Data'!$Q$2:$Q$10000,"No",'Raw Data'!$A$2:$A$10000,$C$1,'Raw Data'!$N$2:$N$10000,"DH",'Raw Data'!$E$2:$E$10000,"&lt;&gt;"),"")</f>
        <v/>
      </c>
      <c r="I15" s="12">
        <f>IFERROR(AVERAGEIFS('Raw Data'!$K$2:$K$10000,'Raw Data'!$Q$2:$Q$10000,"No",'Raw Data'!$A$2:$A$10000,$C$1,'Raw Data'!$N$2:$N$10000,"DH",'Raw Data'!$E$2:$E$10000,"&lt;&gt;"),"")</f>
        <v/>
      </c>
      <c r="J15" s="12">
        <f>IFERROR(AVERAGEIFS('Raw Data'!$L$2:$L$10000,'Raw Data'!$Q$2:$Q$10000,"No",'Raw Data'!$A$2:$A$10000,$C$1,'Raw Data'!$N$2:$N$10000,"DH",'Raw Data'!$E$2:$E$10000,"&lt;&gt;"),"")</f>
        <v/>
      </c>
      <c r="K15" s="12">
        <f>IFERROR(AVERAGEIFS('Raw Data'!$R$2:$R$10000,'Raw Data'!$Q$2:$Q$10000,"No",'Raw Data'!$A$2:$A$10000,$C$1,'Raw Data'!$N$2:$N$10000,"DH",'Raw Data'!$E$2:$E$10000,"&lt;&gt;"),"")</f>
        <v/>
      </c>
      <c r="L15" s="12">
        <f>IFERROR(AVERAGEIFS('Raw Data'!$S$2:$S$10000,'Raw Data'!$Q$2:$Q$10000,"No",'Raw Data'!$A$2:$A$10000,$C$1,'Raw Data'!$N$2:$N$10000,"DH",'Raw Data'!$E$2:$E$10000,"&lt;&gt;"),"")</f>
        <v/>
      </c>
    </row>
    <row r="17">
      <c r="A17" s="5" t="inlineStr">
        <is>
          <t>Superstore - City Split</t>
        </is>
      </c>
    </row>
    <row r="18" ht="32" customHeight="1">
      <c r="A18" s="6" t="inlineStr">
        <is>
          <t>Type</t>
        </is>
      </c>
      <c r="B18" s="6" t="inlineStr">
        <is>
          <t>City</t>
        </is>
      </c>
      <c r="C18" s="6" t="inlineStr">
        <is>
          <t>Store Count</t>
        </is>
      </c>
      <c r="D18" s="6" t="inlineStr">
        <is>
          <t>Total Bins</t>
        </is>
      </c>
      <c r="E18" s="6" t="inlineStr">
        <is>
          <t>CC MTD %</t>
        </is>
      </c>
      <c r="F18" s="6" t="inlineStr">
        <is>
          <t>BA MTD %</t>
        </is>
      </c>
      <c r="G18" s="6" t="inlineStr">
        <is>
          <t>IA MTD %</t>
        </is>
      </c>
      <c r="H18" s="6" t="inlineStr">
        <is>
          <t>CC ACC %</t>
        </is>
      </c>
      <c r="I18" s="6" t="inlineStr">
        <is>
          <t>PD %</t>
        </is>
      </c>
      <c r="J18" s="6" t="inlineStr">
        <is>
          <t>Inv Health</t>
        </is>
      </c>
      <c r="K18" s="6" t="inlineStr">
        <is>
          <t>CC MTD Target</t>
        </is>
      </c>
      <c r="L18" s="6" t="inlineStr">
        <is>
          <t>CC MTD Achieved %</t>
        </is>
      </c>
    </row>
    <row r="19">
      <c r="A19" s="7" t="inlineStr">
        <is>
          <t>Superstore</t>
        </is>
      </c>
      <c r="B19" s="7" t="inlineStr">
        <is>
          <t>Bengaluru</t>
        </is>
      </c>
      <c r="C19" s="7">
        <f>COUNTIFS('Raw Data'!$Q$2:$Q$10000,"No",'Raw Data'!$A$2:$A$10000,$C$1,'Raw Data'!$N$2:$N$10000,"Superstore",'Raw Data'!$E$2:$E$10000,$B19)</f>
        <v/>
      </c>
      <c r="D19" s="8">
        <f>SUMIFS('Raw Data'!$F$2:$F$10000,'Raw Data'!$Q$2:$Q$10000,"No",'Raw Data'!$A$2:$A$10000,$C$1,'Raw Data'!$N$2:$N$10000,"Superstore",'Raw Data'!$E$2:$E$10000,$B19)</f>
        <v/>
      </c>
      <c r="E19" s="9">
        <f>IFERROR(AVERAGEIFS('Raw Data'!$G$2:$G$10000,'Raw Data'!$Q$2:$Q$10000,"No",'Raw Data'!$A$2:$A$10000,$C$1,'Raw Data'!$N$2:$N$10000,"Superstore",'Raw Data'!$E$2:$E$10000,$B19),"")</f>
        <v/>
      </c>
      <c r="F19" s="9">
        <f>IFERROR(AVERAGEIFS('Raw Data'!$H$2:$H$10000,'Raw Data'!$Q$2:$Q$10000,"No",'Raw Data'!$A$2:$A$10000,$C$1,'Raw Data'!$N$2:$N$10000,"Superstore",'Raw Data'!$E$2:$E$10000,$B19),"")</f>
        <v/>
      </c>
      <c r="G19" s="9">
        <f>IFERROR(AVERAGEIFS('Raw Data'!$I$2:$I$10000,'Raw Data'!$Q$2:$Q$10000,"No",'Raw Data'!$A$2:$A$10000,$C$1,'Raw Data'!$N$2:$N$10000,"Superstore",'Raw Data'!$E$2:$E$10000,$B19),"")</f>
        <v/>
      </c>
      <c r="H19" s="9">
        <f>IFERROR(AVERAGEIFS('Raw Data'!$J$2:$J$10000,'Raw Data'!$Q$2:$Q$10000,"No",'Raw Data'!$A$2:$A$10000,$C$1,'Raw Data'!$N$2:$N$10000,"Superstore",'Raw Data'!$E$2:$E$10000,$B19),"")</f>
        <v/>
      </c>
      <c r="I19" s="9">
        <f>IFERROR(AVERAGEIFS('Raw Data'!$K$2:$K$10000,'Raw Data'!$Q$2:$Q$10000,"No",'Raw Data'!$A$2:$A$10000,$C$1,'Raw Data'!$N$2:$N$10000,"Superstore",'Raw Data'!$E$2:$E$10000,$B19),"")</f>
        <v/>
      </c>
      <c r="J19" s="9">
        <f>IFERROR(AVERAGEIFS('Raw Data'!$L$2:$L$10000,'Raw Data'!$Q$2:$Q$10000,"No",'Raw Data'!$A$2:$A$10000,$C$1,'Raw Data'!$N$2:$N$10000,"Superstore",'Raw Data'!$E$2:$E$10000,$B19),"")</f>
        <v/>
      </c>
      <c r="K19" s="9">
        <f>IFERROR(AVERAGEIFS('Raw Data'!$R$2:$R$10000,'Raw Data'!$Q$2:$Q$10000,"No",'Raw Data'!$A$2:$A$10000,$C$1,'Raw Data'!$N$2:$N$10000,"Superstore",'Raw Data'!$E$2:$E$10000,$B19),"")</f>
        <v/>
      </c>
      <c r="L19" s="9">
        <f>IFERROR(AVERAGEIFS('Raw Data'!$S$2:$S$10000,'Raw Data'!$Q$2:$Q$10000,"No",'Raw Data'!$A$2:$A$10000,$C$1,'Raw Data'!$N$2:$N$10000,"Superstore",'Raw Data'!$E$2:$E$10000,$B19),"")</f>
        <v/>
      </c>
    </row>
    <row r="20">
      <c r="A20" s="7" t="inlineStr">
        <is>
          <t>Superstore</t>
        </is>
      </c>
      <c r="B20" s="7" t="inlineStr">
        <is>
          <t>Kochi</t>
        </is>
      </c>
      <c r="C20" s="7">
        <f>COUNTIFS('Raw Data'!$Q$2:$Q$10000,"No",'Raw Data'!$A$2:$A$10000,$C$1,'Raw Data'!$N$2:$N$10000,"Superstore",'Raw Data'!$E$2:$E$10000,$B20)</f>
        <v/>
      </c>
      <c r="D20" s="8">
        <f>SUMIFS('Raw Data'!$F$2:$F$10000,'Raw Data'!$Q$2:$Q$10000,"No",'Raw Data'!$A$2:$A$10000,$C$1,'Raw Data'!$N$2:$N$10000,"Superstore",'Raw Data'!$E$2:$E$10000,$B20)</f>
        <v/>
      </c>
      <c r="E20" s="9">
        <f>IFERROR(AVERAGEIFS('Raw Data'!$G$2:$G$10000,'Raw Data'!$Q$2:$Q$10000,"No",'Raw Data'!$A$2:$A$10000,$C$1,'Raw Data'!$N$2:$N$10000,"Superstore",'Raw Data'!$E$2:$E$10000,$B20),"")</f>
        <v/>
      </c>
      <c r="F20" s="9">
        <f>IFERROR(AVERAGEIFS('Raw Data'!$H$2:$H$10000,'Raw Data'!$Q$2:$Q$10000,"No",'Raw Data'!$A$2:$A$10000,$C$1,'Raw Data'!$N$2:$N$10000,"Superstore",'Raw Data'!$E$2:$E$10000,$B20),"")</f>
        <v/>
      </c>
      <c r="G20" s="9">
        <f>IFERROR(AVERAGEIFS('Raw Data'!$I$2:$I$10000,'Raw Data'!$Q$2:$Q$10000,"No",'Raw Data'!$A$2:$A$10000,$C$1,'Raw Data'!$N$2:$N$10000,"Superstore",'Raw Data'!$E$2:$E$10000,$B20),"")</f>
        <v/>
      </c>
      <c r="H20" s="9">
        <f>IFERROR(AVERAGEIFS('Raw Data'!$J$2:$J$10000,'Raw Data'!$Q$2:$Q$10000,"No",'Raw Data'!$A$2:$A$10000,$C$1,'Raw Data'!$N$2:$N$10000,"Superstore",'Raw Data'!$E$2:$E$10000,$B20),"")</f>
        <v/>
      </c>
      <c r="I20" s="9">
        <f>IFERROR(AVERAGEIFS('Raw Data'!$K$2:$K$10000,'Raw Data'!$Q$2:$Q$10000,"No",'Raw Data'!$A$2:$A$10000,$C$1,'Raw Data'!$N$2:$N$10000,"Superstore",'Raw Data'!$E$2:$E$10000,$B20),"")</f>
        <v/>
      </c>
      <c r="J20" s="9">
        <f>IFERROR(AVERAGEIFS('Raw Data'!$L$2:$L$10000,'Raw Data'!$Q$2:$Q$10000,"No",'Raw Data'!$A$2:$A$10000,$C$1,'Raw Data'!$N$2:$N$10000,"Superstore",'Raw Data'!$E$2:$E$10000,$B20),"")</f>
        <v/>
      </c>
      <c r="K20" s="9">
        <f>IFERROR(AVERAGEIFS('Raw Data'!$R$2:$R$10000,'Raw Data'!$Q$2:$Q$10000,"No",'Raw Data'!$A$2:$A$10000,$C$1,'Raw Data'!$N$2:$N$10000,"Superstore",'Raw Data'!$E$2:$E$10000,$B20),"")</f>
        <v/>
      </c>
      <c r="L20" s="9">
        <f>IFERROR(AVERAGEIFS('Raw Data'!$S$2:$S$10000,'Raw Data'!$Q$2:$Q$10000,"No",'Raw Data'!$A$2:$A$10000,$C$1,'Raw Data'!$N$2:$N$10000,"Superstore",'Raw Data'!$E$2:$E$10000,$B20),"")</f>
        <v/>
      </c>
    </row>
    <row r="21">
      <c r="A21" s="7" t="inlineStr">
        <is>
          <t>Superstore</t>
        </is>
      </c>
      <c r="B21" s="7" t="inlineStr">
        <is>
          <t>Coimbatore</t>
        </is>
      </c>
      <c r="C21" s="7">
        <f>COUNTIFS('Raw Data'!$Q$2:$Q$10000,"No",'Raw Data'!$A$2:$A$10000,$C$1,'Raw Data'!$N$2:$N$10000,"Superstore",'Raw Data'!$E$2:$E$10000,$B21)</f>
        <v/>
      </c>
      <c r="D21" s="8">
        <f>SUMIFS('Raw Data'!$F$2:$F$10000,'Raw Data'!$Q$2:$Q$10000,"No",'Raw Data'!$A$2:$A$10000,$C$1,'Raw Data'!$N$2:$N$10000,"Superstore",'Raw Data'!$E$2:$E$10000,$B21)</f>
        <v/>
      </c>
      <c r="E21" s="9">
        <f>IFERROR(AVERAGEIFS('Raw Data'!$G$2:$G$10000,'Raw Data'!$Q$2:$Q$10000,"No",'Raw Data'!$A$2:$A$10000,$C$1,'Raw Data'!$N$2:$N$10000,"Superstore",'Raw Data'!$E$2:$E$10000,$B21),"")</f>
        <v/>
      </c>
      <c r="F21" s="9">
        <f>IFERROR(AVERAGEIFS('Raw Data'!$H$2:$H$10000,'Raw Data'!$Q$2:$Q$10000,"No",'Raw Data'!$A$2:$A$10000,$C$1,'Raw Data'!$N$2:$N$10000,"Superstore",'Raw Data'!$E$2:$E$10000,$B21),"")</f>
        <v/>
      </c>
      <c r="G21" s="9">
        <f>IFERROR(AVERAGEIFS('Raw Data'!$I$2:$I$10000,'Raw Data'!$Q$2:$Q$10000,"No",'Raw Data'!$A$2:$A$10000,$C$1,'Raw Data'!$N$2:$N$10000,"Superstore",'Raw Data'!$E$2:$E$10000,$B21),"")</f>
        <v/>
      </c>
      <c r="H21" s="9">
        <f>IFERROR(AVERAGEIFS('Raw Data'!$J$2:$J$10000,'Raw Data'!$Q$2:$Q$10000,"No",'Raw Data'!$A$2:$A$10000,$C$1,'Raw Data'!$N$2:$N$10000,"Superstore",'Raw Data'!$E$2:$E$10000,$B21),"")</f>
        <v/>
      </c>
      <c r="I21" s="9">
        <f>IFERROR(AVERAGEIFS('Raw Data'!$K$2:$K$10000,'Raw Data'!$Q$2:$Q$10000,"No",'Raw Data'!$A$2:$A$10000,$C$1,'Raw Data'!$N$2:$N$10000,"Superstore",'Raw Data'!$E$2:$E$10000,$B21),"")</f>
        <v/>
      </c>
      <c r="J21" s="9">
        <f>IFERROR(AVERAGEIFS('Raw Data'!$L$2:$L$10000,'Raw Data'!$Q$2:$Q$10000,"No",'Raw Data'!$A$2:$A$10000,$C$1,'Raw Data'!$N$2:$N$10000,"Superstore",'Raw Data'!$E$2:$E$10000,$B21),"")</f>
        <v/>
      </c>
      <c r="K21" s="9">
        <f>IFERROR(AVERAGEIFS('Raw Data'!$R$2:$R$10000,'Raw Data'!$Q$2:$Q$10000,"No",'Raw Data'!$A$2:$A$10000,$C$1,'Raw Data'!$N$2:$N$10000,"Superstore",'Raw Data'!$E$2:$E$10000,$B21),"")</f>
        <v/>
      </c>
      <c r="L21" s="9">
        <f>IFERROR(AVERAGEIFS('Raw Data'!$S$2:$S$10000,'Raw Data'!$Q$2:$Q$10000,"No",'Raw Data'!$A$2:$A$10000,$C$1,'Raw Data'!$N$2:$N$10000,"Superstore",'Raw Data'!$E$2:$E$10000,$B21),"")</f>
        <v/>
      </c>
    </row>
    <row r="22">
      <c r="A22" s="7" t="inlineStr">
        <is>
          <t>Superstore</t>
        </is>
      </c>
      <c r="B22" s="7" t="inlineStr">
        <is>
          <t>Mysuru</t>
        </is>
      </c>
      <c r="C22" s="7">
        <f>COUNTIFS('Raw Data'!$Q$2:$Q$10000,"No",'Raw Data'!$A$2:$A$10000,$C$1,'Raw Data'!$N$2:$N$10000,"Superstore",'Raw Data'!$E$2:$E$10000,$B22)</f>
        <v/>
      </c>
      <c r="D22" s="8">
        <f>SUMIFS('Raw Data'!$F$2:$F$10000,'Raw Data'!$Q$2:$Q$10000,"No",'Raw Data'!$A$2:$A$10000,$C$1,'Raw Data'!$N$2:$N$10000,"Superstore",'Raw Data'!$E$2:$E$10000,$B22)</f>
        <v/>
      </c>
      <c r="E22" s="9">
        <f>IFERROR(AVERAGEIFS('Raw Data'!$G$2:$G$10000,'Raw Data'!$Q$2:$Q$10000,"No",'Raw Data'!$A$2:$A$10000,$C$1,'Raw Data'!$N$2:$N$10000,"Superstore",'Raw Data'!$E$2:$E$10000,$B22),"")</f>
        <v/>
      </c>
      <c r="F22" s="9">
        <f>IFERROR(AVERAGEIFS('Raw Data'!$H$2:$H$10000,'Raw Data'!$Q$2:$Q$10000,"No",'Raw Data'!$A$2:$A$10000,$C$1,'Raw Data'!$N$2:$N$10000,"Superstore",'Raw Data'!$E$2:$E$10000,$B22),"")</f>
        <v/>
      </c>
      <c r="G22" s="9">
        <f>IFERROR(AVERAGEIFS('Raw Data'!$I$2:$I$10000,'Raw Data'!$Q$2:$Q$10000,"No",'Raw Data'!$A$2:$A$10000,$C$1,'Raw Data'!$N$2:$N$10000,"Superstore",'Raw Data'!$E$2:$E$10000,$B22),"")</f>
        <v/>
      </c>
      <c r="H22" s="9">
        <f>IFERROR(AVERAGEIFS('Raw Data'!$J$2:$J$10000,'Raw Data'!$Q$2:$Q$10000,"No",'Raw Data'!$A$2:$A$10000,$C$1,'Raw Data'!$N$2:$N$10000,"Superstore",'Raw Data'!$E$2:$E$10000,$B22),"")</f>
        <v/>
      </c>
      <c r="I22" s="9">
        <f>IFERROR(AVERAGEIFS('Raw Data'!$K$2:$K$10000,'Raw Data'!$Q$2:$Q$10000,"No",'Raw Data'!$A$2:$A$10000,$C$1,'Raw Data'!$N$2:$N$10000,"Superstore",'Raw Data'!$E$2:$E$10000,$B22),"")</f>
        <v/>
      </c>
      <c r="J22" s="9">
        <f>IFERROR(AVERAGEIFS('Raw Data'!$L$2:$L$10000,'Raw Data'!$Q$2:$Q$10000,"No",'Raw Data'!$A$2:$A$10000,$C$1,'Raw Data'!$N$2:$N$10000,"Superstore",'Raw Data'!$E$2:$E$10000,$B22),"")</f>
        <v/>
      </c>
      <c r="K22" s="9">
        <f>IFERROR(AVERAGEIFS('Raw Data'!$R$2:$R$10000,'Raw Data'!$Q$2:$Q$10000,"No",'Raw Data'!$A$2:$A$10000,$C$1,'Raw Data'!$N$2:$N$10000,"Superstore",'Raw Data'!$E$2:$E$10000,$B22),"")</f>
        <v/>
      </c>
      <c r="L22" s="9">
        <f>IFERROR(AVERAGEIFS('Raw Data'!$S$2:$S$10000,'Raw Data'!$Q$2:$Q$10000,"No",'Raw Data'!$A$2:$A$10000,$C$1,'Raw Data'!$N$2:$N$10000,"Superstore",'Raw Data'!$E$2:$E$10000,$B22),"")</f>
        <v/>
      </c>
    </row>
    <row r="23">
      <c r="A23" s="7" t="inlineStr">
        <is>
          <t>Superstore</t>
        </is>
      </c>
      <c r="B23" s="7" t="inlineStr">
        <is>
          <t>Hubballi</t>
        </is>
      </c>
      <c r="C23" s="7">
        <f>COUNTIFS('Raw Data'!$Q$2:$Q$10000,"No",'Raw Data'!$A$2:$A$10000,$C$1,'Raw Data'!$N$2:$N$10000,"Superstore",'Raw Data'!$E$2:$E$10000,$B23)</f>
        <v/>
      </c>
      <c r="D23" s="8">
        <f>SUMIFS('Raw Data'!$F$2:$F$10000,'Raw Data'!$Q$2:$Q$10000,"No",'Raw Data'!$A$2:$A$10000,$C$1,'Raw Data'!$N$2:$N$10000,"Superstore",'Raw Data'!$E$2:$E$10000,$B23)</f>
        <v/>
      </c>
      <c r="E23" s="9">
        <f>IFERROR(AVERAGEIFS('Raw Data'!$G$2:$G$10000,'Raw Data'!$Q$2:$Q$10000,"No",'Raw Data'!$A$2:$A$10000,$C$1,'Raw Data'!$N$2:$N$10000,"Superstore",'Raw Data'!$E$2:$E$10000,$B23),"")</f>
        <v/>
      </c>
      <c r="F23" s="9">
        <f>IFERROR(AVERAGEIFS('Raw Data'!$H$2:$H$10000,'Raw Data'!$Q$2:$Q$10000,"No",'Raw Data'!$A$2:$A$10000,$C$1,'Raw Data'!$N$2:$N$10000,"Superstore",'Raw Data'!$E$2:$E$10000,$B23),"")</f>
        <v/>
      </c>
      <c r="G23" s="9">
        <f>IFERROR(AVERAGEIFS('Raw Data'!$I$2:$I$10000,'Raw Data'!$Q$2:$Q$10000,"No",'Raw Data'!$A$2:$A$10000,$C$1,'Raw Data'!$N$2:$N$10000,"Superstore",'Raw Data'!$E$2:$E$10000,$B23),"")</f>
        <v/>
      </c>
      <c r="H23" s="9">
        <f>IFERROR(AVERAGEIFS('Raw Data'!$J$2:$J$10000,'Raw Data'!$Q$2:$Q$10000,"No",'Raw Data'!$A$2:$A$10000,$C$1,'Raw Data'!$N$2:$N$10000,"Superstore",'Raw Data'!$E$2:$E$10000,$B23),"")</f>
        <v/>
      </c>
      <c r="I23" s="9">
        <f>IFERROR(AVERAGEIFS('Raw Data'!$K$2:$K$10000,'Raw Data'!$Q$2:$Q$10000,"No",'Raw Data'!$A$2:$A$10000,$C$1,'Raw Data'!$N$2:$N$10000,"Superstore",'Raw Data'!$E$2:$E$10000,$B23),"")</f>
        <v/>
      </c>
      <c r="J23" s="9">
        <f>IFERROR(AVERAGEIFS('Raw Data'!$L$2:$L$10000,'Raw Data'!$Q$2:$Q$10000,"No",'Raw Data'!$A$2:$A$10000,$C$1,'Raw Data'!$N$2:$N$10000,"Superstore",'Raw Data'!$E$2:$E$10000,$B23),"")</f>
        <v/>
      </c>
      <c r="K23" s="9">
        <f>IFERROR(AVERAGEIFS('Raw Data'!$R$2:$R$10000,'Raw Data'!$Q$2:$Q$10000,"No",'Raw Data'!$A$2:$A$10000,$C$1,'Raw Data'!$N$2:$N$10000,"Superstore",'Raw Data'!$E$2:$E$10000,$B23),"")</f>
        <v/>
      </c>
      <c r="L23" s="9">
        <f>IFERROR(AVERAGEIFS('Raw Data'!$S$2:$S$10000,'Raw Data'!$Q$2:$Q$10000,"No",'Raw Data'!$A$2:$A$10000,$C$1,'Raw Data'!$N$2:$N$10000,"Superstore",'Raw Data'!$E$2:$E$10000,$B23),"")</f>
        <v/>
      </c>
    </row>
    <row r="24">
      <c r="A24" s="7" t="inlineStr">
        <is>
          <t>Superstore</t>
        </is>
      </c>
      <c r="B24" s="7" t="inlineStr">
        <is>
          <t>Palakkad</t>
        </is>
      </c>
      <c r="C24" s="7">
        <f>COUNTIFS('Raw Data'!$Q$2:$Q$10000,"No",'Raw Data'!$A$2:$A$10000,$C$1,'Raw Data'!$N$2:$N$10000,"Superstore",'Raw Data'!$E$2:$E$10000,$B24)</f>
        <v/>
      </c>
      <c r="D24" s="8">
        <f>SUMIFS('Raw Data'!$F$2:$F$10000,'Raw Data'!$Q$2:$Q$10000,"No",'Raw Data'!$A$2:$A$10000,$C$1,'Raw Data'!$N$2:$N$10000,"Superstore",'Raw Data'!$E$2:$E$10000,$B24)</f>
        <v/>
      </c>
      <c r="E24" s="9">
        <f>IFERROR(AVERAGEIFS('Raw Data'!$G$2:$G$10000,'Raw Data'!$Q$2:$Q$10000,"No",'Raw Data'!$A$2:$A$10000,$C$1,'Raw Data'!$N$2:$N$10000,"Superstore",'Raw Data'!$E$2:$E$10000,$B24),"")</f>
        <v/>
      </c>
      <c r="F24" s="9">
        <f>IFERROR(AVERAGEIFS('Raw Data'!$H$2:$H$10000,'Raw Data'!$Q$2:$Q$10000,"No",'Raw Data'!$A$2:$A$10000,$C$1,'Raw Data'!$N$2:$N$10000,"Superstore",'Raw Data'!$E$2:$E$10000,$B24),"")</f>
        <v/>
      </c>
      <c r="G24" s="9">
        <f>IFERROR(AVERAGEIFS('Raw Data'!$I$2:$I$10000,'Raw Data'!$Q$2:$Q$10000,"No",'Raw Data'!$A$2:$A$10000,$C$1,'Raw Data'!$N$2:$N$10000,"Superstore",'Raw Data'!$E$2:$E$10000,$B24),"")</f>
        <v/>
      </c>
      <c r="H24" s="9">
        <f>IFERROR(AVERAGEIFS('Raw Data'!$J$2:$J$10000,'Raw Data'!$Q$2:$Q$10000,"No",'Raw Data'!$A$2:$A$10000,$C$1,'Raw Data'!$N$2:$N$10000,"Superstore",'Raw Data'!$E$2:$E$10000,$B24),"")</f>
        <v/>
      </c>
      <c r="I24" s="9">
        <f>IFERROR(AVERAGEIFS('Raw Data'!$K$2:$K$10000,'Raw Data'!$Q$2:$Q$10000,"No",'Raw Data'!$A$2:$A$10000,$C$1,'Raw Data'!$N$2:$N$10000,"Superstore",'Raw Data'!$E$2:$E$10000,$B24),"")</f>
        <v/>
      </c>
      <c r="J24" s="9">
        <f>IFERROR(AVERAGEIFS('Raw Data'!$L$2:$L$10000,'Raw Data'!$Q$2:$Q$10000,"No",'Raw Data'!$A$2:$A$10000,$C$1,'Raw Data'!$N$2:$N$10000,"Superstore",'Raw Data'!$E$2:$E$10000,$B24),"")</f>
        <v/>
      </c>
      <c r="K24" s="9">
        <f>IFERROR(AVERAGEIFS('Raw Data'!$R$2:$R$10000,'Raw Data'!$Q$2:$Q$10000,"No",'Raw Data'!$A$2:$A$10000,$C$1,'Raw Data'!$N$2:$N$10000,"Superstore",'Raw Data'!$E$2:$E$10000,$B24),"")</f>
        <v/>
      </c>
      <c r="L24" s="9">
        <f>IFERROR(AVERAGEIFS('Raw Data'!$S$2:$S$10000,'Raw Data'!$Q$2:$Q$10000,"No",'Raw Data'!$A$2:$A$10000,$C$1,'Raw Data'!$N$2:$N$10000,"Superstore",'Raw Data'!$E$2:$E$10000,$B24),"")</f>
        <v/>
      </c>
    </row>
    <row r="25">
      <c r="A25" s="7" t="inlineStr">
        <is>
          <t>Superstore</t>
        </is>
      </c>
      <c r="B25" s="7" t="inlineStr">
        <is>
          <t>Belgavi</t>
        </is>
      </c>
      <c r="C25" s="7">
        <f>COUNTIFS('Raw Data'!$Q$2:$Q$10000,"No",'Raw Data'!$A$2:$A$10000,$C$1,'Raw Data'!$N$2:$N$10000,"Superstore",'Raw Data'!$E$2:$E$10000,$B25)</f>
        <v/>
      </c>
      <c r="D25" s="8">
        <f>SUMIFS('Raw Data'!$F$2:$F$10000,'Raw Data'!$Q$2:$Q$10000,"No",'Raw Data'!$A$2:$A$10000,$C$1,'Raw Data'!$N$2:$N$10000,"Superstore",'Raw Data'!$E$2:$E$10000,$B25)</f>
        <v/>
      </c>
      <c r="E25" s="9">
        <f>IFERROR(AVERAGEIFS('Raw Data'!$G$2:$G$10000,'Raw Data'!$Q$2:$Q$10000,"No",'Raw Data'!$A$2:$A$10000,$C$1,'Raw Data'!$N$2:$N$10000,"Superstore",'Raw Data'!$E$2:$E$10000,$B25),"")</f>
        <v/>
      </c>
      <c r="F25" s="9">
        <f>IFERROR(AVERAGEIFS('Raw Data'!$H$2:$H$10000,'Raw Data'!$Q$2:$Q$10000,"No",'Raw Data'!$A$2:$A$10000,$C$1,'Raw Data'!$N$2:$N$10000,"Superstore",'Raw Data'!$E$2:$E$10000,$B25),"")</f>
        <v/>
      </c>
      <c r="G25" s="9">
        <f>IFERROR(AVERAGEIFS('Raw Data'!$I$2:$I$10000,'Raw Data'!$Q$2:$Q$10000,"No",'Raw Data'!$A$2:$A$10000,$C$1,'Raw Data'!$N$2:$N$10000,"Superstore",'Raw Data'!$E$2:$E$10000,$B25),"")</f>
        <v/>
      </c>
      <c r="H25" s="9">
        <f>IFERROR(AVERAGEIFS('Raw Data'!$J$2:$J$10000,'Raw Data'!$Q$2:$Q$10000,"No",'Raw Data'!$A$2:$A$10000,$C$1,'Raw Data'!$N$2:$N$10000,"Superstore",'Raw Data'!$E$2:$E$10000,$B25),"")</f>
        <v/>
      </c>
      <c r="I25" s="9">
        <f>IFERROR(AVERAGEIFS('Raw Data'!$K$2:$K$10000,'Raw Data'!$Q$2:$Q$10000,"No",'Raw Data'!$A$2:$A$10000,$C$1,'Raw Data'!$N$2:$N$10000,"Superstore",'Raw Data'!$E$2:$E$10000,$B25),"")</f>
        <v/>
      </c>
      <c r="J25" s="9">
        <f>IFERROR(AVERAGEIFS('Raw Data'!$L$2:$L$10000,'Raw Data'!$Q$2:$Q$10000,"No",'Raw Data'!$A$2:$A$10000,$C$1,'Raw Data'!$N$2:$N$10000,"Superstore",'Raw Data'!$E$2:$E$10000,$B25),"")</f>
        <v/>
      </c>
      <c r="K25" s="9">
        <f>IFERROR(AVERAGEIFS('Raw Data'!$R$2:$R$10000,'Raw Data'!$Q$2:$Q$10000,"No",'Raw Data'!$A$2:$A$10000,$C$1,'Raw Data'!$N$2:$N$10000,"Superstore",'Raw Data'!$E$2:$E$10000,$B25),"")</f>
        <v/>
      </c>
      <c r="L25" s="9">
        <f>IFERROR(AVERAGEIFS('Raw Data'!$S$2:$S$10000,'Raw Data'!$Q$2:$Q$10000,"No",'Raw Data'!$A$2:$A$10000,$C$1,'Raw Data'!$N$2:$N$10000,"Superstore",'Raw Data'!$E$2:$E$10000,$B25),"")</f>
        <v/>
      </c>
    </row>
    <row r="26">
      <c r="A26" s="7" t="inlineStr">
        <is>
          <t>Superstore</t>
        </is>
      </c>
      <c r="B26" s="7" t="inlineStr">
        <is>
          <t>Davanagere</t>
        </is>
      </c>
      <c r="C26" s="7">
        <f>COUNTIFS('Raw Data'!$Q$2:$Q$10000,"No",'Raw Data'!$A$2:$A$10000,$C$1,'Raw Data'!$N$2:$N$10000,"Superstore",'Raw Data'!$E$2:$E$10000,$B26)</f>
        <v/>
      </c>
      <c r="D26" s="8">
        <f>SUMIFS('Raw Data'!$F$2:$F$10000,'Raw Data'!$Q$2:$Q$10000,"No",'Raw Data'!$A$2:$A$10000,$C$1,'Raw Data'!$N$2:$N$10000,"Superstore",'Raw Data'!$E$2:$E$10000,$B26)</f>
        <v/>
      </c>
      <c r="E26" s="9">
        <f>IFERROR(AVERAGEIFS('Raw Data'!$G$2:$G$10000,'Raw Data'!$Q$2:$Q$10000,"No",'Raw Data'!$A$2:$A$10000,$C$1,'Raw Data'!$N$2:$N$10000,"Superstore",'Raw Data'!$E$2:$E$10000,$B26),"")</f>
        <v/>
      </c>
      <c r="F26" s="9">
        <f>IFERROR(AVERAGEIFS('Raw Data'!$H$2:$H$10000,'Raw Data'!$Q$2:$Q$10000,"No",'Raw Data'!$A$2:$A$10000,$C$1,'Raw Data'!$N$2:$N$10000,"Superstore",'Raw Data'!$E$2:$E$10000,$B26),"")</f>
        <v/>
      </c>
      <c r="G26" s="9">
        <f>IFERROR(AVERAGEIFS('Raw Data'!$I$2:$I$10000,'Raw Data'!$Q$2:$Q$10000,"No",'Raw Data'!$A$2:$A$10000,$C$1,'Raw Data'!$N$2:$N$10000,"Superstore",'Raw Data'!$E$2:$E$10000,$B26),"")</f>
        <v/>
      </c>
      <c r="H26" s="9">
        <f>IFERROR(AVERAGEIFS('Raw Data'!$J$2:$J$10000,'Raw Data'!$Q$2:$Q$10000,"No",'Raw Data'!$A$2:$A$10000,$C$1,'Raw Data'!$N$2:$N$10000,"Superstore",'Raw Data'!$E$2:$E$10000,$B26),"")</f>
        <v/>
      </c>
      <c r="I26" s="9">
        <f>IFERROR(AVERAGEIFS('Raw Data'!$K$2:$K$10000,'Raw Data'!$Q$2:$Q$10000,"No",'Raw Data'!$A$2:$A$10000,$C$1,'Raw Data'!$N$2:$N$10000,"Superstore",'Raw Data'!$E$2:$E$10000,$B26),"")</f>
        <v/>
      </c>
      <c r="J26" s="9">
        <f>IFERROR(AVERAGEIFS('Raw Data'!$L$2:$L$10000,'Raw Data'!$Q$2:$Q$10000,"No",'Raw Data'!$A$2:$A$10000,$C$1,'Raw Data'!$N$2:$N$10000,"Superstore",'Raw Data'!$E$2:$E$10000,$B26),"")</f>
        <v/>
      </c>
      <c r="K26" s="9">
        <f>IFERROR(AVERAGEIFS('Raw Data'!$R$2:$R$10000,'Raw Data'!$Q$2:$Q$10000,"No",'Raw Data'!$A$2:$A$10000,$C$1,'Raw Data'!$N$2:$N$10000,"Superstore",'Raw Data'!$E$2:$E$10000,$B26),"")</f>
        <v/>
      </c>
      <c r="L26" s="9">
        <f>IFERROR(AVERAGEIFS('Raw Data'!$S$2:$S$10000,'Raw Data'!$Q$2:$Q$10000,"No",'Raw Data'!$A$2:$A$10000,$C$1,'Raw Data'!$N$2:$N$10000,"Superstore",'Raw Data'!$E$2:$E$10000,$B26),"")</f>
        <v/>
      </c>
    </row>
    <row r="27">
      <c r="A27" s="7" t="inlineStr">
        <is>
          <t>Superstore</t>
        </is>
      </c>
      <c r="B27" s="7" t="inlineStr">
        <is>
          <t>Hosur</t>
        </is>
      </c>
      <c r="C27" s="7">
        <f>COUNTIFS('Raw Data'!$Q$2:$Q$10000,"No",'Raw Data'!$A$2:$A$10000,$C$1,'Raw Data'!$N$2:$N$10000,"Superstore",'Raw Data'!$E$2:$E$10000,$B27)</f>
        <v/>
      </c>
      <c r="D27" s="8">
        <f>SUMIFS('Raw Data'!$F$2:$F$10000,'Raw Data'!$Q$2:$Q$10000,"No",'Raw Data'!$A$2:$A$10000,$C$1,'Raw Data'!$N$2:$N$10000,"Superstore",'Raw Data'!$E$2:$E$10000,$B27)</f>
        <v/>
      </c>
      <c r="E27" s="9">
        <f>IFERROR(AVERAGEIFS('Raw Data'!$G$2:$G$10000,'Raw Data'!$Q$2:$Q$10000,"No",'Raw Data'!$A$2:$A$10000,$C$1,'Raw Data'!$N$2:$N$10000,"Superstore",'Raw Data'!$E$2:$E$10000,$B27),"")</f>
        <v/>
      </c>
      <c r="F27" s="9">
        <f>IFERROR(AVERAGEIFS('Raw Data'!$H$2:$H$10000,'Raw Data'!$Q$2:$Q$10000,"No",'Raw Data'!$A$2:$A$10000,$C$1,'Raw Data'!$N$2:$N$10000,"Superstore",'Raw Data'!$E$2:$E$10000,$B27),"")</f>
        <v/>
      </c>
      <c r="G27" s="9">
        <f>IFERROR(AVERAGEIFS('Raw Data'!$I$2:$I$10000,'Raw Data'!$Q$2:$Q$10000,"No",'Raw Data'!$A$2:$A$10000,$C$1,'Raw Data'!$N$2:$N$10000,"Superstore",'Raw Data'!$E$2:$E$10000,$B27),"")</f>
        <v/>
      </c>
      <c r="H27" s="9">
        <f>IFERROR(AVERAGEIFS('Raw Data'!$J$2:$J$10000,'Raw Data'!$Q$2:$Q$10000,"No",'Raw Data'!$A$2:$A$10000,$C$1,'Raw Data'!$N$2:$N$10000,"Superstore",'Raw Data'!$E$2:$E$10000,$B27),"")</f>
        <v/>
      </c>
      <c r="I27" s="9">
        <f>IFERROR(AVERAGEIFS('Raw Data'!$K$2:$K$10000,'Raw Data'!$Q$2:$Q$10000,"No",'Raw Data'!$A$2:$A$10000,$C$1,'Raw Data'!$N$2:$N$10000,"Superstore",'Raw Data'!$E$2:$E$10000,$B27),"")</f>
        <v/>
      </c>
      <c r="J27" s="9">
        <f>IFERROR(AVERAGEIFS('Raw Data'!$L$2:$L$10000,'Raw Data'!$Q$2:$Q$10000,"No",'Raw Data'!$A$2:$A$10000,$C$1,'Raw Data'!$N$2:$N$10000,"Superstore",'Raw Data'!$E$2:$E$10000,$B27),"")</f>
        <v/>
      </c>
      <c r="K27" s="9">
        <f>IFERROR(AVERAGEIFS('Raw Data'!$R$2:$R$10000,'Raw Data'!$Q$2:$Q$10000,"No",'Raw Data'!$A$2:$A$10000,$C$1,'Raw Data'!$N$2:$N$10000,"Superstore",'Raw Data'!$E$2:$E$10000,$B27),"")</f>
        <v/>
      </c>
      <c r="L27" s="9">
        <f>IFERROR(AVERAGEIFS('Raw Data'!$S$2:$S$10000,'Raw Data'!$Q$2:$Q$10000,"No",'Raw Data'!$A$2:$A$10000,$C$1,'Raw Data'!$N$2:$N$10000,"Superstore",'Raw Data'!$E$2:$E$10000,$B27),"")</f>
        <v/>
      </c>
    </row>
    <row r="28">
      <c r="A28" s="7" t="inlineStr">
        <is>
          <t>Superstore</t>
        </is>
      </c>
      <c r="B28" s="7" t="inlineStr">
        <is>
          <t>Tumkuru</t>
        </is>
      </c>
      <c r="C28" s="7">
        <f>COUNTIFS('Raw Data'!$Q$2:$Q$10000,"No",'Raw Data'!$A$2:$A$10000,$C$1,'Raw Data'!$N$2:$N$10000,"Superstore",'Raw Data'!$E$2:$E$10000,$B28)</f>
        <v/>
      </c>
      <c r="D28" s="8">
        <f>SUMIFS('Raw Data'!$F$2:$F$10000,'Raw Data'!$Q$2:$Q$10000,"No",'Raw Data'!$A$2:$A$10000,$C$1,'Raw Data'!$N$2:$N$10000,"Superstore",'Raw Data'!$E$2:$E$10000,$B28)</f>
        <v/>
      </c>
      <c r="E28" s="9">
        <f>IFERROR(AVERAGEIFS('Raw Data'!$G$2:$G$10000,'Raw Data'!$Q$2:$Q$10000,"No",'Raw Data'!$A$2:$A$10000,$C$1,'Raw Data'!$N$2:$N$10000,"Superstore",'Raw Data'!$E$2:$E$10000,$B28),"")</f>
        <v/>
      </c>
      <c r="F28" s="9">
        <f>IFERROR(AVERAGEIFS('Raw Data'!$H$2:$H$10000,'Raw Data'!$Q$2:$Q$10000,"No",'Raw Data'!$A$2:$A$10000,$C$1,'Raw Data'!$N$2:$N$10000,"Superstore",'Raw Data'!$E$2:$E$10000,$B28),"")</f>
        <v/>
      </c>
      <c r="G28" s="9">
        <f>IFERROR(AVERAGEIFS('Raw Data'!$I$2:$I$10000,'Raw Data'!$Q$2:$Q$10000,"No",'Raw Data'!$A$2:$A$10000,$C$1,'Raw Data'!$N$2:$N$10000,"Superstore",'Raw Data'!$E$2:$E$10000,$B28),"")</f>
        <v/>
      </c>
      <c r="H28" s="9">
        <f>IFERROR(AVERAGEIFS('Raw Data'!$J$2:$J$10000,'Raw Data'!$Q$2:$Q$10000,"No",'Raw Data'!$A$2:$A$10000,$C$1,'Raw Data'!$N$2:$N$10000,"Superstore",'Raw Data'!$E$2:$E$10000,$B28),"")</f>
        <v/>
      </c>
      <c r="I28" s="9">
        <f>IFERROR(AVERAGEIFS('Raw Data'!$K$2:$K$10000,'Raw Data'!$Q$2:$Q$10000,"No",'Raw Data'!$A$2:$A$10000,$C$1,'Raw Data'!$N$2:$N$10000,"Superstore",'Raw Data'!$E$2:$E$10000,$B28),"")</f>
        <v/>
      </c>
      <c r="J28" s="9">
        <f>IFERROR(AVERAGEIFS('Raw Data'!$L$2:$L$10000,'Raw Data'!$Q$2:$Q$10000,"No",'Raw Data'!$A$2:$A$10000,$C$1,'Raw Data'!$N$2:$N$10000,"Superstore",'Raw Data'!$E$2:$E$10000,$B28),"")</f>
        <v/>
      </c>
      <c r="K28" s="9">
        <f>IFERROR(AVERAGEIFS('Raw Data'!$R$2:$R$10000,'Raw Data'!$Q$2:$Q$10000,"No",'Raw Data'!$A$2:$A$10000,$C$1,'Raw Data'!$N$2:$N$10000,"Superstore",'Raw Data'!$E$2:$E$10000,$B28),"")</f>
        <v/>
      </c>
      <c r="L28" s="9">
        <f>IFERROR(AVERAGEIFS('Raw Data'!$S$2:$S$10000,'Raw Data'!$Q$2:$Q$10000,"No",'Raw Data'!$A$2:$A$10000,$C$1,'Raw Data'!$N$2:$N$10000,"Superstore",'Raw Data'!$E$2:$E$10000,$B28),"")</f>
        <v/>
      </c>
    </row>
    <row r="29">
      <c r="A29" s="10" t="inlineStr">
        <is>
          <t>Superstore</t>
        </is>
      </c>
      <c r="B29" s="10" t="inlineStr">
        <is>
          <t>Grand Total</t>
        </is>
      </c>
      <c r="C29" s="10">
        <f>COUNTIFS('Raw Data'!$Q$2:$Q$10000,"No",'Raw Data'!$A$2:$A$10000,$C$1,'Raw Data'!$N$2:$N$10000,"Superstore",'Raw Data'!$E$2:$E$10000,"&lt;&gt;")</f>
        <v/>
      </c>
      <c r="D29" s="11">
        <f>SUMIFS('Raw Data'!$F$2:$F$10000,'Raw Data'!$Q$2:$Q$10000,"No",'Raw Data'!$A$2:$A$10000,$C$1,'Raw Data'!$N$2:$N$10000,"Superstore",'Raw Data'!$E$2:$E$10000,"&lt;&gt;")</f>
        <v/>
      </c>
      <c r="E29" s="12">
        <f>IFERROR(AVERAGEIFS('Raw Data'!$G$2:$G$10000,'Raw Data'!$Q$2:$Q$10000,"No",'Raw Data'!$A$2:$A$10000,$C$1,'Raw Data'!$N$2:$N$10000,"Superstore",'Raw Data'!$E$2:$E$10000,"&lt;&gt;"),"")</f>
        <v/>
      </c>
      <c r="F29" s="12">
        <f>IFERROR(AVERAGEIFS('Raw Data'!$H$2:$H$10000,'Raw Data'!$Q$2:$Q$10000,"No",'Raw Data'!$A$2:$A$10000,$C$1,'Raw Data'!$N$2:$N$10000,"Superstore",'Raw Data'!$E$2:$E$10000,"&lt;&gt;"),"")</f>
        <v/>
      </c>
      <c r="G29" s="12">
        <f>IFERROR(AVERAGEIFS('Raw Data'!$I$2:$I$10000,'Raw Data'!$Q$2:$Q$10000,"No",'Raw Data'!$A$2:$A$10000,$C$1,'Raw Data'!$N$2:$N$10000,"Superstore",'Raw Data'!$E$2:$E$10000,"&lt;&gt;"),"")</f>
        <v/>
      </c>
      <c r="H29" s="12">
        <f>IFERROR(AVERAGEIFS('Raw Data'!$J$2:$J$10000,'Raw Data'!$Q$2:$Q$10000,"No",'Raw Data'!$A$2:$A$10000,$C$1,'Raw Data'!$N$2:$N$10000,"Superstore",'Raw Data'!$E$2:$E$10000,"&lt;&gt;"),"")</f>
        <v/>
      </c>
      <c r="I29" s="12">
        <f>IFERROR(AVERAGEIFS('Raw Data'!$K$2:$K$10000,'Raw Data'!$Q$2:$Q$10000,"No",'Raw Data'!$A$2:$A$10000,$C$1,'Raw Data'!$N$2:$N$10000,"Superstore",'Raw Data'!$E$2:$E$10000,"&lt;&gt;"),"")</f>
        <v/>
      </c>
      <c r="J29" s="12">
        <f>IFERROR(AVERAGEIFS('Raw Data'!$L$2:$L$10000,'Raw Data'!$Q$2:$Q$10000,"No",'Raw Data'!$A$2:$A$10000,$C$1,'Raw Data'!$N$2:$N$10000,"Superstore",'Raw Data'!$E$2:$E$10000,"&lt;&gt;"),"")</f>
        <v/>
      </c>
      <c r="K29" s="12">
        <f>IFERROR(AVERAGEIFS('Raw Data'!$R$2:$R$10000,'Raw Data'!$Q$2:$Q$10000,"No",'Raw Data'!$A$2:$A$10000,$C$1,'Raw Data'!$N$2:$N$10000,"Superstore",'Raw Data'!$E$2:$E$10000,"&lt;&gt;"),"")</f>
        <v/>
      </c>
      <c r="L29" s="12">
        <f>IFERROR(AVERAGEIFS('Raw Data'!$S$2:$S$10000,'Raw Data'!$Q$2:$Q$10000,"No",'Raw Data'!$A$2:$A$10000,$C$1,'Raw Data'!$N$2:$N$10000,"Superstore",'Raw Data'!$E$2:$E$10000,"&lt;&gt;"),"")</f>
        <v/>
      </c>
    </row>
    <row r="31">
      <c r="A31" s="5" t="inlineStr">
        <is>
          <t>Combined - City Split</t>
        </is>
      </c>
    </row>
    <row r="32" ht="32" customHeight="1">
      <c r="A32" s="6" t="inlineStr">
        <is>
          <t>Type</t>
        </is>
      </c>
      <c r="B32" s="6" t="inlineStr">
        <is>
          <t>City</t>
        </is>
      </c>
      <c r="C32" s="6" t="inlineStr">
        <is>
          <t>Store Count</t>
        </is>
      </c>
      <c r="D32" s="6" t="inlineStr">
        <is>
          <t>Total Bins</t>
        </is>
      </c>
      <c r="E32" s="6" t="inlineStr">
        <is>
          <t>CC MTD %</t>
        </is>
      </c>
      <c r="F32" s="6" t="inlineStr">
        <is>
          <t>BA MTD %</t>
        </is>
      </c>
      <c r="G32" s="6" t="inlineStr">
        <is>
          <t>IA MTD %</t>
        </is>
      </c>
      <c r="H32" s="6" t="inlineStr">
        <is>
          <t>CC ACC %</t>
        </is>
      </c>
      <c r="I32" s="6" t="inlineStr">
        <is>
          <t>PD %</t>
        </is>
      </c>
      <c r="J32" s="6" t="inlineStr">
        <is>
          <t>Inv Health</t>
        </is>
      </c>
      <c r="K32" s="6" t="inlineStr">
        <is>
          <t>CC MTD Target</t>
        </is>
      </c>
      <c r="L32" s="6" t="inlineStr">
        <is>
          <t>CC MTD Achieved %</t>
        </is>
      </c>
    </row>
    <row r="33">
      <c r="A33" s="7" t="inlineStr">
        <is>
          <t>Combined</t>
        </is>
      </c>
      <c r="B33" s="7" t="inlineStr">
        <is>
          <t>Bengaluru</t>
        </is>
      </c>
      <c r="C33" s="7">
        <f>COUNTIFS('Raw Data'!$Q$2:$Q$10000,"No",'Raw Data'!$A$2:$A$10000,$C$1,'Raw Data'!$N$2:$N$10000,"&lt;&gt;",'Raw Data'!$E$2:$E$10000,$B33)</f>
        <v/>
      </c>
      <c r="D33" s="8">
        <f>SUMIFS('Raw Data'!$F$2:$F$10000,'Raw Data'!$Q$2:$Q$10000,"No",'Raw Data'!$A$2:$A$10000,$C$1,'Raw Data'!$N$2:$N$10000,"&lt;&gt;",'Raw Data'!$E$2:$E$10000,$B33)</f>
        <v/>
      </c>
      <c r="E33" s="9">
        <f>IFERROR(AVERAGEIFS('Raw Data'!$G$2:$G$10000,'Raw Data'!$Q$2:$Q$10000,"No",'Raw Data'!$A$2:$A$10000,$C$1,'Raw Data'!$N$2:$N$10000,"&lt;&gt;",'Raw Data'!$E$2:$E$10000,$B33),"")</f>
        <v/>
      </c>
      <c r="F33" s="9">
        <f>IFERROR(AVERAGEIFS('Raw Data'!$H$2:$H$10000,'Raw Data'!$Q$2:$Q$10000,"No",'Raw Data'!$A$2:$A$10000,$C$1,'Raw Data'!$N$2:$N$10000,"&lt;&gt;",'Raw Data'!$E$2:$E$10000,$B33),"")</f>
        <v/>
      </c>
      <c r="G33" s="9">
        <f>IFERROR(AVERAGEIFS('Raw Data'!$I$2:$I$10000,'Raw Data'!$Q$2:$Q$10000,"No",'Raw Data'!$A$2:$A$10000,$C$1,'Raw Data'!$N$2:$N$10000,"&lt;&gt;",'Raw Data'!$E$2:$E$10000,$B33),"")</f>
        <v/>
      </c>
      <c r="H33" s="9">
        <f>IFERROR(AVERAGEIFS('Raw Data'!$J$2:$J$10000,'Raw Data'!$Q$2:$Q$10000,"No",'Raw Data'!$A$2:$A$10000,$C$1,'Raw Data'!$N$2:$N$10000,"&lt;&gt;",'Raw Data'!$E$2:$E$10000,$B33),"")</f>
        <v/>
      </c>
      <c r="I33" s="9">
        <f>IFERROR(AVERAGEIFS('Raw Data'!$K$2:$K$10000,'Raw Data'!$Q$2:$Q$10000,"No",'Raw Data'!$A$2:$A$10000,$C$1,'Raw Data'!$N$2:$N$10000,"&lt;&gt;",'Raw Data'!$E$2:$E$10000,$B33),"")</f>
        <v/>
      </c>
      <c r="J33" s="9">
        <f>IFERROR(AVERAGEIFS('Raw Data'!$L$2:$L$10000,'Raw Data'!$Q$2:$Q$10000,"No",'Raw Data'!$A$2:$A$10000,$C$1,'Raw Data'!$N$2:$N$10000,"&lt;&gt;",'Raw Data'!$E$2:$E$10000,$B33),"")</f>
        <v/>
      </c>
      <c r="K33" s="9">
        <f>IFERROR(AVERAGEIFS('Raw Data'!$R$2:$R$10000,'Raw Data'!$Q$2:$Q$10000,"No",'Raw Data'!$A$2:$A$10000,$C$1,'Raw Data'!$N$2:$N$10000,"&lt;&gt;",'Raw Data'!$E$2:$E$10000,$B33),"")</f>
        <v/>
      </c>
      <c r="L33" s="9">
        <f>IFERROR(AVERAGEIFS('Raw Data'!$S$2:$S$10000,'Raw Data'!$Q$2:$Q$10000,"No",'Raw Data'!$A$2:$A$10000,$C$1,'Raw Data'!$N$2:$N$10000,"&lt;&gt;",'Raw Data'!$E$2:$E$10000,$B33),"")</f>
        <v/>
      </c>
    </row>
    <row r="34">
      <c r="A34" s="7" t="inlineStr">
        <is>
          <t>Combined</t>
        </is>
      </c>
      <c r="B34" s="7" t="inlineStr">
        <is>
          <t>Kochi</t>
        </is>
      </c>
      <c r="C34" s="7">
        <f>COUNTIFS('Raw Data'!$Q$2:$Q$10000,"No",'Raw Data'!$A$2:$A$10000,$C$1,'Raw Data'!$N$2:$N$10000,"&lt;&gt;",'Raw Data'!$E$2:$E$10000,$B34)</f>
        <v/>
      </c>
      <c r="D34" s="8">
        <f>SUMIFS('Raw Data'!$F$2:$F$10000,'Raw Data'!$Q$2:$Q$10000,"No",'Raw Data'!$A$2:$A$10000,$C$1,'Raw Data'!$N$2:$N$10000,"&lt;&gt;",'Raw Data'!$E$2:$E$10000,$B34)</f>
        <v/>
      </c>
      <c r="E34" s="9">
        <f>IFERROR(AVERAGEIFS('Raw Data'!$G$2:$G$10000,'Raw Data'!$Q$2:$Q$10000,"No",'Raw Data'!$A$2:$A$10000,$C$1,'Raw Data'!$N$2:$N$10000,"&lt;&gt;",'Raw Data'!$E$2:$E$10000,$B34),"")</f>
        <v/>
      </c>
      <c r="F34" s="9">
        <f>IFERROR(AVERAGEIFS('Raw Data'!$H$2:$H$10000,'Raw Data'!$Q$2:$Q$10000,"No",'Raw Data'!$A$2:$A$10000,$C$1,'Raw Data'!$N$2:$N$10000,"&lt;&gt;",'Raw Data'!$E$2:$E$10000,$B34),"")</f>
        <v/>
      </c>
      <c r="G34" s="9">
        <f>IFERROR(AVERAGEIFS('Raw Data'!$I$2:$I$10000,'Raw Data'!$Q$2:$Q$10000,"No",'Raw Data'!$A$2:$A$10000,$C$1,'Raw Data'!$N$2:$N$10000,"&lt;&gt;",'Raw Data'!$E$2:$E$10000,$B34),"")</f>
        <v/>
      </c>
      <c r="H34" s="9">
        <f>IFERROR(AVERAGEIFS('Raw Data'!$J$2:$J$10000,'Raw Data'!$Q$2:$Q$10000,"No",'Raw Data'!$A$2:$A$10000,$C$1,'Raw Data'!$N$2:$N$10000,"&lt;&gt;",'Raw Data'!$E$2:$E$10000,$B34),"")</f>
        <v/>
      </c>
      <c r="I34" s="9">
        <f>IFERROR(AVERAGEIFS('Raw Data'!$K$2:$K$10000,'Raw Data'!$Q$2:$Q$10000,"No",'Raw Data'!$A$2:$A$10000,$C$1,'Raw Data'!$N$2:$N$10000,"&lt;&gt;",'Raw Data'!$E$2:$E$10000,$B34),"")</f>
        <v/>
      </c>
      <c r="J34" s="9">
        <f>IFERROR(AVERAGEIFS('Raw Data'!$L$2:$L$10000,'Raw Data'!$Q$2:$Q$10000,"No",'Raw Data'!$A$2:$A$10000,$C$1,'Raw Data'!$N$2:$N$10000,"&lt;&gt;",'Raw Data'!$E$2:$E$10000,$B34),"")</f>
        <v/>
      </c>
      <c r="K34" s="9">
        <f>IFERROR(AVERAGEIFS('Raw Data'!$R$2:$R$10000,'Raw Data'!$Q$2:$Q$10000,"No",'Raw Data'!$A$2:$A$10000,$C$1,'Raw Data'!$N$2:$N$10000,"&lt;&gt;",'Raw Data'!$E$2:$E$10000,$B34),"")</f>
        <v/>
      </c>
      <c r="L34" s="9">
        <f>IFERROR(AVERAGEIFS('Raw Data'!$S$2:$S$10000,'Raw Data'!$Q$2:$Q$10000,"No",'Raw Data'!$A$2:$A$10000,$C$1,'Raw Data'!$N$2:$N$10000,"&lt;&gt;",'Raw Data'!$E$2:$E$10000,$B34),"")</f>
        <v/>
      </c>
    </row>
    <row r="35">
      <c r="A35" s="7" t="inlineStr">
        <is>
          <t>Combined</t>
        </is>
      </c>
      <c r="B35" s="7" t="inlineStr">
        <is>
          <t>Coimbatore</t>
        </is>
      </c>
      <c r="C35" s="7">
        <f>COUNTIFS('Raw Data'!$Q$2:$Q$10000,"No",'Raw Data'!$A$2:$A$10000,$C$1,'Raw Data'!$N$2:$N$10000,"&lt;&gt;",'Raw Data'!$E$2:$E$10000,$B35)</f>
        <v/>
      </c>
      <c r="D35" s="8">
        <f>SUMIFS('Raw Data'!$F$2:$F$10000,'Raw Data'!$Q$2:$Q$10000,"No",'Raw Data'!$A$2:$A$10000,$C$1,'Raw Data'!$N$2:$N$10000,"&lt;&gt;",'Raw Data'!$E$2:$E$10000,$B35)</f>
        <v/>
      </c>
      <c r="E35" s="9">
        <f>IFERROR(AVERAGEIFS('Raw Data'!$G$2:$G$10000,'Raw Data'!$Q$2:$Q$10000,"No",'Raw Data'!$A$2:$A$10000,$C$1,'Raw Data'!$N$2:$N$10000,"&lt;&gt;",'Raw Data'!$E$2:$E$10000,$B35),"")</f>
        <v/>
      </c>
      <c r="F35" s="9">
        <f>IFERROR(AVERAGEIFS('Raw Data'!$H$2:$H$10000,'Raw Data'!$Q$2:$Q$10000,"No",'Raw Data'!$A$2:$A$10000,$C$1,'Raw Data'!$N$2:$N$10000,"&lt;&gt;",'Raw Data'!$E$2:$E$10000,$B35),"")</f>
        <v/>
      </c>
      <c r="G35" s="9">
        <f>IFERROR(AVERAGEIFS('Raw Data'!$I$2:$I$10000,'Raw Data'!$Q$2:$Q$10000,"No",'Raw Data'!$A$2:$A$10000,$C$1,'Raw Data'!$N$2:$N$10000,"&lt;&gt;",'Raw Data'!$E$2:$E$10000,$B35),"")</f>
        <v/>
      </c>
      <c r="H35" s="9">
        <f>IFERROR(AVERAGEIFS('Raw Data'!$J$2:$J$10000,'Raw Data'!$Q$2:$Q$10000,"No",'Raw Data'!$A$2:$A$10000,$C$1,'Raw Data'!$N$2:$N$10000,"&lt;&gt;",'Raw Data'!$E$2:$E$10000,$B35),"")</f>
        <v/>
      </c>
      <c r="I35" s="9">
        <f>IFERROR(AVERAGEIFS('Raw Data'!$K$2:$K$10000,'Raw Data'!$Q$2:$Q$10000,"No",'Raw Data'!$A$2:$A$10000,$C$1,'Raw Data'!$N$2:$N$10000,"&lt;&gt;",'Raw Data'!$E$2:$E$10000,$B35),"")</f>
        <v/>
      </c>
      <c r="J35" s="9">
        <f>IFERROR(AVERAGEIFS('Raw Data'!$L$2:$L$10000,'Raw Data'!$Q$2:$Q$10000,"No",'Raw Data'!$A$2:$A$10000,$C$1,'Raw Data'!$N$2:$N$10000,"&lt;&gt;",'Raw Data'!$E$2:$E$10000,$B35),"")</f>
        <v/>
      </c>
      <c r="K35" s="9">
        <f>IFERROR(AVERAGEIFS('Raw Data'!$R$2:$R$10000,'Raw Data'!$Q$2:$Q$10000,"No",'Raw Data'!$A$2:$A$10000,$C$1,'Raw Data'!$N$2:$N$10000,"&lt;&gt;",'Raw Data'!$E$2:$E$10000,$B35),"")</f>
        <v/>
      </c>
      <c r="L35" s="9">
        <f>IFERROR(AVERAGEIFS('Raw Data'!$S$2:$S$10000,'Raw Data'!$Q$2:$Q$10000,"No",'Raw Data'!$A$2:$A$10000,$C$1,'Raw Data'!$N$2:$N$10000,"&lt;&gt;",'Raw Data'!$E$2:$E$10000,$B35),"")</f>
        <v/>
      </c>
    </row>
    <row r="36">
      <c r="A36" s="7" t="inlineStr">
        <is>
          <t>Combined</t>
        </is>
      </c>
      <c r="B36" s="7" t="inlineStr">
        <is>
          <t>Mysuru</t>
        </is>
      </c>
      <c r="C36" s="7">
        <f>COUNTIFS('Raw Data'!$Q$2:$Q$10000,"No",'Raw Data'!$A$2:$A$10000,$C$1,'Raw Data'!$N$2:$N$10000,"&lt;&gt;",'Raw Data'!$E$2:$E$10000,$B36)</f>
        <v/>
      </c>
      <c r="D36" s="8">
        <f>SUMIFS('Raw Data'!$F$2:$F$10000,'Raw Data'!$Q$2:$Q$10000,"No",'Raw Data'!$A$2:$A$10000,$C$1,'Raw Data'!$N$2:$N$10000,"&lt;&gt;",'Raw Data'!$E$2:$E$10000,$B36)</f>
        <v/>
      </c>
      <c r="E36" s="9">
        <f>IFERROR(AVERAGEIFS('Raw Data'!$G$2:$G$10000,'Raw Data'!$Q$2:$Q$10000,"No",'Raw Data'!$A$2:$A$10000,$C$1,'Raw Data'!$N$2:$N$10000,"&lt;&gt;",'Raw Data'!$E$2:$E$10000,$B36),"")</f>
        <v/>
      </c>
      <c r="F36" s="9">
        <f>IFERROR(AVERAGEIFS('Raw Data'!$H$2:$H$10000,'Raw Data'!$Q$2:$Q$10000,"No",'Raw Data'!$A$2:$A$10000,$C$1,'Raw Data'!$N$2:$N$10000,"&lt;&gt;",'Raw Data'!$E$2:$E$10000,$B36),"")</f>
        <v/>
      </c>
      <c r="G36" s="9">
        <f>IFERROR(AVERAGEIFS('Raw Data'!$I$2:$I$10000,'Raw Data'!$Q$2:$Q$10000,"No",'Raw Data'!$A$2:$A$10000,$C$1,'Raw Data'!$N$2:$N$10000,"&lt;&gt;",'Raw Data'!$E$2:$E$10000,$B36),"")</f>
        <v/>
      </c>
      <c r="H36" s="9">
        <f>IFERROR(AVERAGEIFS('Raw Data'!$J$2:$J$10000,'Raw Data'!$Q$2:$Q$10000,"No",'Raw Data'!$A$2:$A$10000,$C$1,'Raw Data'!$N$2:$N$10000,"&lt;&gt;",'Raw Data'!$E$2:$E$10000,$B36),"")</f>
        <v/>
      </c>
      <c r="I36" s="9">
        <f>IFERROR(AVERAGEIFS('Raw Data'!$K$2:$K$10000,'Raw Data'!$Q$2:$Q$10000,"No",'Raw Data'!$A$2:$A$10000,$C$1,'Raw Data'!$N$2:$N$10000,"&lt;&gt;",'Raw Data'!$E$2:$E$10000,$B36),"")</f>
        <v/>
      </c>
      <c r="J36" s="9">
        <f>IFERROR(AVERAGEIFS('Raw Data'!$L$2:$L$10000,'Raw Data'!$Q$2:$Q$10000,"No",'Raw Data'!$A$2:$A$10000,$C$1,'Raw Data'!$N$2:$N$10000,"&lt;&gt;",'Raw Data'!$E$2:$E$10000,$B36),"")</f>
        <v/>
      </c>
      <c r="K36" s="9">
        <f>IFERROR(AVERAGEIFS('Raw Data'!$R$2:$R$10000,'Raw Data'!$Q$2:$Q$10000,"No",'Raw Data'!$A$2:$A$10000,$C$1,'Raw Data'!$N$2:$N$10000,"&lt;&gt;",'Raw Data'!$E$2:$E$10000,$B36),"")</f>
        <v/>
      </c>
      <c r="L36" s="9">
        <f>IFERROR(AVERAGEIFS('Raw Data'!$S$2:$S$10000,'Raw Data'!$Q$2:$Q$10000,"No",'Raw Data'!$A$2:$A$10000,$C$1,'Raw Data'!$N$2:$N$10000,"&lt;&gt;",'Raw Data'!$E$2:$E$10000,$B36),"")</f>
        <v/>
      </c>
    </row>
    <row r="37">
      <c r="A37" s="7" t="inlineStr">
        <is>
          <t>Combined</t>
        </is>
      </c>
      <c r="B37" s="7" t="inlineStr">
        <is>
          <t>Hubballi</t>
        </is>
      </c>
      <c r="C37" s="7">
        <f>COUNTIFS('Raw Data'!$Q$2:$Q$10000,"No",'Raw Data'!$A$2:$A$10000,$C$1,'Raw Data'!$N$2:$N$10000,"&lt;&gt;",'Raw Data'!$E$2:$E$10000,$B37)</f>
        <v/>
      </c>
      <c r="D37" s="8">
        <f>SUMIFS('Raw Data'!$F$2:$F$10000,'Raw Data'!$Q$2:$Q$10000,"No",'Raw Data'!$A$2:$A$10000,$C$1,'Raw Data'!$N$2:$N$10000,"&lt;&gt;",'Raw Data'!$E$2:$E$10000,$B37)</f>
        <v/>
      </c>
      <c r="E37" s="9">
        <f>IFERROR(AVERAGEIFS('Raw Data'!$G$2:$G$10000,'Raw Data'!$Q$2:$Q$10000,"No",'Raw Data'!$A$2:$A$10000,$C$1,'Raw Data'!$N$2:$N$10000,"&lt;&gt;",'Raw Data'!$E$2:$E$10000,$B37),"")</f>
        <v/>
      </c>
      <c r="F37" s="9">
        <f>IFERROR(AVERAGEIFS('Raw Data'!$H$2:$H$10000,'Raw Data'!$Q$2:$Q$10000,"No",'Raw Data'!$A$2:$A$10000,$C$1,'Raw Data'!$N$2:$N$10000,"&lt;&gt;",'Raw Data'!$E$2:$E$10000,$B37),"")</f>
        <v/>
      </c>
      <c r="G37" s="9">
        <f>IFERROR(AVERAGEIFS('Raw Data'!$I$2:$I$10000,'Raw Data'!$Q$2:$Q$10000,"No",'Raw Data'!$A$2:$A$10000,$C$1,'Raw Data'!$N$2:$N$10000,"&lt;&gt;",'Raw Data'!$E$2:$E$10000,$B37),"")</f>
        <v/>
      </c>
      <c r="H37" s="9">
        <f>IFERROR(AVERAGEIFS('Raw Data'!$J$2:$J$10000,'Raw Data'!$Q$2:$Q$10000,"No",'Raw Data'!$A$2:$A$10000,$C$1,'Raw Data'!$N$2:$N$10000,"&lt;&gt;",'Raw Data'!$E$2:$E$10000,$B37),"")</f>
        <v/>
      </c>
      <c r="I37" s="9">
        <f>IFERROR(AVERAGEIFS('Raw Data'!$K$2:$K$10000,'Raw Data'!$Q$2:$Q$10000,"No",'Raw Data'!$A$2:$A$10000,$C$1,'Raw Data'!$N$2:$N$10000,"&lt;&gt;",'Raw Data'!$E$2:$E$10000,$B37),"")</f>
        <v/>
      </c>
      <c r="J37" s="9">
        <f>IFERROR(AVERAGEIFS('Raw Data'!$L$2:$L$10000,'Raw Data'!$Q$2:$Q$10000,"No",'Raw Data'!$A$2:$A$10000,$C$1,'Raw Data'!$N$2:$N$10000,"&lt;&gt;",'Raw Data'!$E$2:$E$10000,$B37),"")</f>
        <v/>
      </c>
      <c r="K37" s="9">
        <f>IFERROR(AVERAGEIFS('Raw Data'!$R$2:$R$10000,'Raw Data'!$Q$2:$Q$10000,"No",'Raw Data'!$A$2:$A$10000,$C$1,'Raw Data'!$N$2:$N$10000,"&lt;&gt;",'Raw Data'!$E$2:$E$10000,$B37),"")</f>
        <v/>
      </c>
      <c r="L37" s="9">
        <f>IFERROR(AVERAGEIFS('Raw Data'!$S$2:$S$10000,'Raw Data'!$Q$2:$Q$10000,"No",'Raw Data'!$A$2:$A$10000,$C$1,'Raw Data'!$N$2:$N$10000,"&lt;&gt;",'Raw Data'!$E$2:$E$10000,$B37),"")</f>
        <v/>
      </c>
    </row>
    <row r="38">
      <c r="A38" s="7" t="inlineStr">
        <is>
          <t>Combined</t>
        </is>
      </c>
      <c r="B38" s="7" t="inlineStr">
        <is>
          <t>Palakkad</t>
        </is>
      </c>
      <c r="C38" s="7">
        <f>COUNTIFS('Raw Data'!$Q$2:$Q$10000,"No",'Raw Data'!$A$2:$A$10000,$C$1,'Raw Data'!$N$2:$N$10000,"&lt;&gt;",'Raw Data'!$E$2:$E$10000,$B38)</f>
        <v/>
      </c>
      <c r="D38" s="8">
        <f>SUMIFS('Raw Data'!$F$2:$F$10000,'Raw Data'!$Q$2:$Q$10000,"No",'Raw Data'!$A$2:$A$10000,$C$1,'Raw Data'!$N$2:$N$10000,"&lt;&gt;",'Raw Data'!$E$2:$E$10000,$B38)</f>
        <v/>
      </c>
      <c r="E38" s="9">
        <f>IFERROR(AVERAGEIFS('Raw Data'!$G$2:$G$10000,'Raw Data'!$Q$2:$Q$10000,"No",'Raw Data'!$A$2:$A$10000,$C$1,'Raw Data'!$N$2:$N$10000,"&lt;&gt;",'Raw Data'!$E$2:$E$10000,$B38),"")</f>
        <v/>
      </c>
      <c r="F38" s="9">
        <f>IFERROR(AVERAGEIFS('Raw Data'!$H$2:$H$10000,'Raw Data'!$Q$2:$Q$10000,"No",'Raw Data'!$A$2:$A$10000,$C$1,'Raw Data'!$N$2:$N$10000,"&lt;&gt;",'Raw Data'!$E$2:$E$10000,$B38),"")</f>
        <v/>
      </c>
      <c r="G38" s="9">
        <f>IFERROR(AVERAGEIFS('Raw Data'!$I$2:$I$10000,'Raw Data'!$Q$2:$Q$10000,"No",'Raw Data'!$A$2:$A$10000,$C$1,'Raw Data'!$N$2:$N$10000,"&lt;&gt;",'Raw Data'!$E$2:$E$10000,$B38),"")</f>
        <v/>
      </c>
      <c r="H38" s="9">
        <f>IFERROR(AVERAGEIFS('Raw Data'!$J$2:$J$10000,'Raw Data'!$Q$2:$Q$10000,"No",'Raw Data'!$A$2:$A$10000,$C$1,'Raw Data'!$N$2:$N$10000,"&lt;&gt;",'Raw Data'!$E$2:$E$10000,$B38),"")</f>
        <v/>
      </c>
      <c r="I38" s="9">
        <f>IFERROR(AVERAGEIFS('Raw Data'!$K$2:$K$10000,'Raw Data'!$Q$2:$Q$10000,"No",'Raw Data'!$A$2:$A$10000,$C$1,'Raw Data'!$N$2:$N$10000,"&lt;&gt;",'Raw Data'!$E$2:$E$10000,$B38),"")</f>
        <v/>
      </c>
      <c r="J38" s="9">
        <f>IFERROR(AVERAGEIFS('Raw Data'!$L$2:$L$10000,'Raw Data'!$Q$2:$Q$10000,"No",'Raw Data'!$A$2:$A$10000,$C$1,'Raw Data'!$N$2:$N$10000,"&lt;&gt;",'Raw Data'!$E$2:$E$10000,$B38),"")</f>
        <v/>
      </c>
      <c r="K38" s="9">
        <f>IFERROR(AVERAGEIFS('Raw Data'!$R$2:$R$10000,'Raw Data'!$Q$2:$Q$10000,"No",'Raw Data'!$A$2:$A$10000,$C$1,'Raw Data'!$N$2:$N$10000,"&lt;&gt;",'Raw Data'!$E$2:$E$10000,$B38),"")</f>
        <v/>
      </c>
      <c r="L38" s="9">
        <f>IFERROR(AVERAGEIFS('Raw Data'!$S$2:$S$10000,'Raw Data'!$Q$2:$Q$10000,"No",'Raw Data'!$A$2:$A$10000,$C$1,'Raw Data'!$N$2:$N$10000,"&lt;&gt;",'Raw Data'!$E$2:$E$10000,$B38),"")</f>
        <v/>
      </c>
    </row>
    <row r="39">
      <c r="A39" s="7" t="inlineStr">
        <is>
          <t>Combined</t>
        </is>
      </c>
      <c r="B39" s="7" t="inlineStr">
        <is>
          <t>Belgavi</t>
        </is>
      </c>
      <c r="C39" s="7">
        <f>COUNTIFS('Raw Data'!$Q$2:$Q$10000,"No",'Raw Data'!$A$2:$A$10000,$C$1,'Raw Data'!$N$2:$N$10000,"&lt;&gt;",'Raw Data'!$E$2:$E$10000,$B39)</f>
        <v/>
      </c>
      <c r="D39" s="8">
        <f>SUMIFS('Raw Data'!$F$2:$F$10000,'Raw Data'!$Q$2:$Q$10000,"No",'Raw Data'!$A$2:$A$10000,$C$1,'Raw Data'!$N$2:$N$10000,"&lt;&gt;",'Raw Data'!$E$2:$E$10000,$B39)</f>
        <v/>
      </c>
      <c r="E39" s="9">
        <f>IFERROR(AVERAGEIFS('Raw Data'!$G$2:$G$10000,'Raw Data'!$Q$2:$Q$10000,"No",'Raw Data'!$A$2:$A$10000,$C$1,'Raw Data'!$N$2:$N$10000,"&lt;&gt;",'Raw Data'!$E$2:$E$10000,$B39),"")</f>
        <v/>
      </c>
      <c r="F39" s="9">
        <f>IFERROR(AVERAGEIFS('Raw Data'!$H$2:$H$10000,'Raw Data'!$Q$2:$Q$10000,"No",'Raw Data'!$A$2:$A$10000,$C$1,'Raw Data'!$N$2:$N$10000,"&lt;&gt;",'Raw Data'!$E$2:$E$10000,$B39),"")</f>
        <v/>
      </c>
      <c r="G39" s="9">
        <f>IFERROR(AVERAGEIFS('Raw Data'!$I$2:$I$10000,'Raw Data'!$Q$2:$Q$10000,"No",'Raw Data'!$A$2:$A$10000,$C$1,'Raw Data'!$N$2:$N$10000,"&lt;&gt;",'Raw Data'!$E$2:$E$10000,$B39),"")</f>
        <v/>
      </c>
      <c r="H39" s="9">
        <f>IFERROR(AVERAGEIFS('Raw Data'!$J$2:$J$10000,'Raw Data'!$Q$2:$Q$10000,"No",'Raw Data'!$A$2:$A$10000,$C$1,'Raw Data'!$N$2:$N$10000,"&lt;&gt;",'Raw Data'!$E$2:$E$10000,$B39),"")</f>
        <v/>
      </c>
      <c r="I39" s="9">
        <f>IFERROR(AVERAGEIFS('Raw Data'!$K$2:$K$10000,'Raw Data'!$Q$2:$Q$10000,"No",'Raw Data'!$A$2:$A$10000,$C$1,'Raw Data'!$N$2:$N$10000,"&lt;&gt;",'Raw Data'!$E$2:$E$10000,$B39),"")</f>
        <v/>
      </c>
      <c r="J39" s="9">
        <f>IFERROR(AVERAGEIFS('Raw Data'!$L$2:$L$10000,'Raw Data'!$Q$2:$Q$10000,"No",'Raw Data'!$A$2:$A$10000,$C$1,'Raw Data'!$N$2:$N$10000,"&lt;&gt;",'Raw Data'!$E$2:$E$10000,$B39),"")</f>
        <v/>
      </c>
      <c r="K39" s="9">
        <f>IFERROR(AVERAGEIFS('Raw Data'!$R$2:$R$10000,'Raw Data'!$Q$2:$Q$10000,"No",'Raw Data'!$A$2:$A$10000,$C$1,'Raw Data'!$N$2:$N$10000,"&lt;&gt;",'Raw Data'!$E$2:$E$10000,$B39),"")</f>
        <v/>
      </c>
      <c r="L39" s="9">
        <f>IFERROR(AVERAGEIFS('Raw Data'!$S$2:$S$10000,'Raw Data'!$Q$2:$Q$10000,"No",'Raw Data'!$A$2:$A$10000,$C$1,'Raw Data'!$N$2:$N$10000,"&lt;&gt;",'Raw Data'!$E$2:$E$10000,$B39),"")</f>
        <v/>
      </c>
    </row>
    <row r="40">
      <c r="A40" s="7" t="inlineStr">
        <is>
          <t>Combined</t>
        </is>
      </c>
      <c r="B40" s="7" t="inlineStr">
        <is>
          <t>Davanagere</t>
        </is>
      </c>
      <c r="C40" s="7">
        <f>COUNTIFS('Raw Data'!$Q$2:$Q$10000,"No",'Raw Data'!$A$2:$A$10000,$C$1,'Raw Data'!$N$2:$N$10000,"&lt;&gt;",'Raw Data'!$E$2:$E$10000,$B40)</f>
        <v/>
      </c>
      <c r="D40" s="8">
        <f>SUMIFS('Raw Data'!$F$2:$F$10000,'Raw Data'!$Q$2:$Q$10000,"No",'Raw Data'!$A$2:$A$10000,$C$1,'Raw Data'!$N$2:$N$10000,"&lt;&gt;",'Raw Data'!$E$2:$E$10000,$B40)</f>
        <v/>
      </c>
      <c r="E40" s="9">
        <f>IFERROR(AVERAGEIFS('Raw Data'!$G$2:$G$10000,'Raw Data'!$Q$2:$Q$10000,"No",'Raw Data'!$A$2:$A$10000,$C$1,'Raw Data'!$N$2:$N$10000,"&lt;&gt;",'Raw Data'!$E$2:$E$10000,$B40),"")</f>
        <v/>
      </c>
      <c r="F40" s="9">
        <f>IFERROR(AVERAGEIFS('Raw Data'!$H$2:$H$10000,'Raw Data'!$Q$2:$Q$10000,"No",'Raw Data'!$A$2:$A$10000,$C$1,'Raw Data'!$N$2:$N$10000,"&lt;&gt;",'Raw Data'!$E$2:$E$10000,$B40),"")</f>
        <v/>
      </c>
      <c r="G40" s="9">
        <f>IFERROR(AVERAGEIFS('Raw Data'!$I$2:$I$10000,'Raw Data'!$Q$2:$Q$10000,"No",'Raw Data'!$A$2:$A$10000,$C$1,'Raw Data'!$N$2:$N$10000,"&lt;&gt;",'Raw Data'!$E$2:$E$10000,$B40),"")</f>
        <v/>
      </c>
      <c r="H40" s="9">
        <f>IFERROR(AVERAGEIFS('Raw Data'!$J$2:$J$10000,'Raw Data'!$Q$2:$Q$10000,"No",'Raw Data'!$A$2:$A$10000,$C$1,'Raw Data'!$N$2:$N$10000,"&lt;&gt;",'Raw Data'!$E$2:$E$10000,$B40),"")</f>
        <v/>
      </c>
      <c r="I40" s="9">
        <f>IFERROR(AVERAGEIFS('Raw Data'!$K$2:$K$10000,'Raw Data'!$Q$2:$Q$10000,"No",'Raw Data'!$A$2:$A$10000,$C$1,'Raw Data'!$N$2:$N$10000,"&lt;&gt;",'Raw Data'!$E$2:$E$10000,$B40),"")</f>
        <v/>
      </c>
      <c r="J40" s="9">
        <f>IFERROR(AVERAGEIFS('Raw Data'!$L$2:$L$10000,'Raw Data'!$Q$2:$Q$10000,"No",'Raw Data'!$A$2:$A$10000,$C$1,'Raw Data'!$N$2:$N$10000,"&lt;&gt;",'Raw Data'!$E$2:$E$10000,$B40),"")</f>
        <v/>
      </c>
      <c r="K40" s="9">
        <f>IFERROR(AVERAGEIFS('Raw Data'!$R$2:$R$10000,'Raw Data'!$Q$2:$Q$10000,"No",'Raw Data'!$A$2:$A$10000,$C$1,'Raw Data'!$N$2:$N$10000,"&lt;&gt;",'Raw Data'!$E$2:$E$10000,$B40),"")</f>
        <v/>
      </c>
      <c r="L40" s="9">
        <f>IFERROR(AVERAGEIFS('Raw Data'!$S$2:$S$10000,'Raw Data'!$Q$2:$Q$10000,"No",'Raw Data'!$A$2:$A$10000,$C$1,'Raw Data'!$N$2:$N$10000,"&lt;&gt;",'Raw Data'!$E$2:$E$10000,$B40),"")</f>
        <v/>
      </c>
    </row>
    <row r="41">
      <c r="A41" s="7" t="inlineStr">
        <is>
          <t>Combined</t>
        </is>
      </c>
      <c r="B41" s="7" t="inlineStr">
        <is>
          <t>Hosur</t>
        </is>
      </c>
      <c r="C41" s="7">
        <f>COUNTIFS('Raw Data'!$Q$2:$Q$10000,"No",'Raw Data'!$A$2:$A$10000,$C$1,'Raw Data'!$N$2:$N$10000,"&lt;&gt;",'Raw Data'!$E$2:$E$10000,$B41)</f>
        <v/>
      </c>
      <c r="D41" s="8">
        <f>SUMIFS('Raw Data'!$F$2:$F$10000,'Raw Data'!$Q$2:$Q$10000,"No",'Raw Data'!$A$2:$A$10000,$C$1,'Raw Data'!$N$2:$N$10000,"&lt;&gt;",'Raw Data'!$E$2:$E$10000,$B41)</f>
        <v/>
      </c>
      <c r="E41" s="9">
        <f>IFERROR(AVERAGEIFS('Raw Data'!$G$2:$G$10000,'Raw Data'!$Q$2:$Q$10000,"No",'Raw Data'!$A$2:$A$10000,$C$1,'Raw Data'!$N$2:$N$10000,"&lt;&gt;",'Raw Data'!$E$2:$E$10000,$B41),"")</f>
        <v/>
      </c>
      <c r="F41" s="9">
        <f>IFERROR(AVERAGEIFS('Raw Data'!$H$2:$H$10000,'Raw Data'!$Q$2:$Q$10000,"No",'Raw Data'!$A$2:$A$10000,$C$1,'Raw Data'!$N$2:$N$10000,"&lt;&gt;",'Raw Data'!$E$2:$E$10000,$B41),"")</f>
        <v/>
      </c>
      <c r="G41" s="9">
        <f>IFERROR(AVERAGEIFS('Raw Data'!$I$2:$I$10000,'Raw Data'!$Q$2:$Q$10000,"No",'Raw Data'!$A$2:$A$10000,$C$1,'Raw Data'!$N$2:$N$10000,"&lt;&gt;",'Raw Data'!$E$2:$E$10000,$B41),"")</f>
        <v/>
      </c>
      <c r="H41" s="9">
        <f>IFERROR(AVERAGEIFS('Raw Data'!$J$2:$J$10000,'Raw Data'!$Q$2:$Q$10000,"No",'Raw Data'!$A$2:$A$10000,$C$1,'Raw Data'!$N$2:$N$10000,"&lt;&gt;",'Raw Data'!$E$2:$E$10000,$B41),"")</f>
        <v/>
      </c>
      <c r="I41" s="9">
        <f>IFERROR(AVERAGEIFS('Raw Data'!$K$2:$K$10000,'Raw Data'!$Q$2:$Q$10000,"No",'Raw Data'!$A$2:$A$10000,$C$1,'Raw Data'!$N$2:$N$10000,"&lt;&gt;",'Raw Data'!$E$2:$E$10000,$B41),"")</f>
        <v/>
      </c>
      <c r="J41" s="9">
        <f>IFERROR(AVERAGEIFS('Raw Data'!$L$2:$L$10000,'Raw Data'!$Q$2:$Q$10000,"No",'Raw Data'!$A$2:$A$10000,$C$1,'Raw Data'!$N$2:$N$10000,"&lt;&gt;",'Raw Data'!$E$2:$E$10000,$B41),"")</f>
        <v/>
      </c>
      <c r="K41" s="9">
        <f>IFERROR(AVERAGEIFS('Raw Data'!$R$2:$R$10000,'Raw Data'!$Q$2:$Q$10000,"No",'Raw Data'!$A$2:$A$10000,$C$1,'Raw Data'!$N$2:$N$10000,"&lt;&gt;",'Raw Data'!$E$2:$E$10000,$B41),"")</f>
        <v/>
      </c>
      <c r="L41" s="9">
        <f>IFERROR(AVERAGEIFS('Raw Data'!$S$2:$S$10000,'Raw Data'!$Q$2:$Q$10000,"No",'Raw Data'!$A$2:$A$10000,$C$1,'Raw Data'!$N$2:$N$10000,"&lt;&gt;",'Raw Data'!$E$2:$E$10000,$B41),"")</f>
        <v/>
      </c>
    </row>
    <row r="42">
      <c r="A42" s="7" t="inlineStr">
        <is>
          <t>Combined</t>
        </is>
      </c>
      <c r="B42" s="7" t="inlineStr">
        <is>
          <t>Tumkuru</t>
        </is>
      </c>
      <c r="C42" s="7">
        <f>COUNTIFS('Raw Data'!$Q$2:$Q$10000,"No",'Raw Data'!$A$2:$A$10000,$C$1,'Raw Data'!$N$2:$N$10000,"&lt;&gt;",'Raw Data'!$E$2:$E$10000,$B42)</f>
        <v/>
      </c>
      <c r="D42" s="8">
        <f>SUMIFS('Raw Data'!$F$2:$F$10000,'Raw Data'!$Q$2:$Q$10000,"No",'Raw Data'!$A$2:$A$10000,$C$1,'Raw Data'!$N$2:$N$10000,"&lt;&gt;",'Raw Data'!$E$2:$E$10000,$B42)</f>
        <v/>
      </c>
      <c r="E42" s="9">
        <f>IFERROR(AVERAGEIFS('Raw Data'!$G$2:$G$10000,'Raw Data'!$Q$2:$Q$10000,"No",'Raw Data'!$A$2:$A$10000,$C$1,'Raw Data'!$N$2:$N$10000,"&lt;&gt;",'Raw Data'!$E$2:$E$10000,$B42),"")</f>
        <v/>
      </c>
      <c r="F42" s="9">
        <f>IFERROR(AVERAGEIFS('Raw Data'!$H$2:$H$10000,'Raw Data'!$Q$2:$Q$10000,"No",'Raw Data'!$A$2:$A$10000,$C$1,'Raw Data'!$N$2:$N$10000,"&lt;&gt;",'Raw Data'!$E$2:$E$10000,$B42),"")</f>
        <v/>
      </c>
      <c r="G42" s="9">
        <f>IFERROR(AVERAGEIFS('Raw Data'!$I$2:$I$10000,'Raw Data'!$Q$2:$Q$10000,"No",'Raw Data'!$A$2:$A$10000,$C$1,'Raw Data'!$N$2:$N$10000,"&lt;&gt;",'Raw Data'!$E$2:$E$10000,$B42),"")</f>
        <v/>
      </c>
      <c r="H42" s="9">
        <f>IFERROR(AVERAGEIFS('Raw Data'!$J$2:$J$10000,'Raw Data'!$Q$2:$Q$10000,"No",'Raw Data'!$A$2:$A$10000,$C$1,'Raw Data'!$N$2:$N$10000,"&lt;&gt;",'Raw Data'!$E$2:$E$10000,$B42),"")</f>
        <v/>
      </c>
      <c r="I42" s="9">
        <f>IFERROR(AVERAGEIFS('Raw Data'!$K$2:$K$10000,'Raw Data'!$Q$2:$Q$10000,"No",'Raw Data'!$A$2:$A$10000,$C$1,'Raw Data'!$N$2:$N$10000,"&lt;&gt;",'Raw Data'!$E$2:$E$10000,$B42),"")</f>
        <v/>
      </c>
      <c r="J42" s="9">
        <f>IFERROR(AVERAGEIFS('Raw Data'!$L$2:$L$10000,'Raw Data'!$Q$2:$Q$10000,"No",'Raw Data'!$A$2:$A$10000,$C$1,'Raw Data'!$N$2:$N$10000,"&lt;&gt;",'Raw Data'!$E$2:$E$10000,$B42),"")</f>
        <v/>
      </c>
      <c r="K42" s="9">
        <f>IFERROR(AVERAGEIFS('Raw Data'!$R$2:$R$10000,'Raw Data'!$Q$2:$Q$10000,"No",'Raw Data'!$A$2:$A$10000,$C$1,'Raw Data'!$N$2:$N$10000,"&lt;&gt;",'Raw Data'!$E$2:$E$10000,$B42),"")</f>
        <v/>
      </c>
      <c r="L42" s="9">
        <f>IFERROR(AVERAGEIFS('Raw Data'!$S$2:$S$10000,'Raw Data'!$Q$2:$Q$10000,"No",'Raw Data'!$A$2:$A$10000,$C$1,'Raw Data'!$N$2:$N$10000,"&lt;&gt;",'Raw Data'!$E$2:$E$10000,$B42),"")</f>
        <v/>
      </c>
    </row>
    <row r="43">
      <c r="A43" s="10" t="inlineStr">
        <is>
          <t>Combined</t>
        </is>
      </c>
      <c r="B43" s="10" t="inlineStr">
        <is>
          <t>Grand Total</t>
        </is>
      </c>
      <c r="C43" s="10">
        <f>COUNTIFS('Raw Data'!$Q$2:$Q$10000,"No",'Raw Data'!$A$2:$A$10000,$C$1,'Raw Data'!$N$2:$N$10000,"&lt;&gt;",'Raw Data'!$E$2:$E$10000,"&lt;&gt;")</f>
        <v/>
      </c>
      <c r="D43" s="11">
        <f>SUMIFS('Raw Data'!$F$2:$F$10000,'Raw Data'!$Q$2:$Q$10000,"No",'Raw Data'!$A$2:$A$10000,$C$1,'Raw Data'!$N$2:$N$10000,"&lt;&gt;",'Raw Data'!$E$2:$E$10000,"&lt;&gt;")</f>
        <v/>
      </c>
      <c r="E43" s="12">
        <f>IFERROR(AVERAGEIFS('Raw Data'!$G$2:$G$10000,'Raw Data'!$Q$2:$Q$10000,"No",'Raw Data'!$A$2:$A$10000,$C$1,'Raw Data'!$N$2:$N$10000,"&lt;&gt;",'Raw Data'!$E$2:$E$10000,"&lt;&gt;"),"")</f>
        <v/>
      </c>
      <c r="F43" s="12">
        <f>IFERROR(AVERAGEIFS('Raw Data'!$H$2:$H$10000,'Raw Data'!$Q$2:$Q$10000,"No",'Raw Data'!$A$2:$A$10000,$C$1,'Raw Data'!$N$2:$N$10000,"&lt;&gt;",'Raw Data'!$E$2:$E$10000,"&lt;&gt;"),"")</f>
        <v/>
      </c>
      <c r="G43" s="12">
        <f>IFERROR(AVERAGEIFS('Raw Data'!$I$2:$I$10000,'Raw Data'!$Q$2:$Q$10000,"No",'Raw Data'!$A$2:$A$10000,$C$1,'Raw Data'!$N$2:$N$10000,"&lt;&gt;",'Raw Data'!$E$2:$E$10000,"&lt;&gt;"),"")</f>
        <v/>
      </c>
      <c r="H43" s="12">
        <f>IFERROR(AVERAGEIFS('Raw Data'!$J$2:$J$10000,'Raw Data'!$Q$2:$Q$10000,"No",'Raw Data'!$A$2:$A$10000,$C$1,'Raw Data'!$N$2:$N$10000,"&lt;&gt;",'Raw Data'!$E$2:$E$10000,"&lt;&gt;"),"")</f>
        <v/>
      </c>
      <c r="I43" s="12">
        <f>IFERROR(AVERAGEIFS('Raw Data'!$K$2:$K$10000,'Raw Data'!$Q$2:$Q$10000,"No",'Raw Data'!$A$2:$A$10000,$C$1,'Raw Data'!$N$2:$N$10000,"&lt;&gt;",'Raw Data'!$E$2:$E$10000,"&lt;&gt;"),"")</f>
        <v/>
      </c>
      <c r="J43" s="12">
        <f>IFERROR(AVERAGEIFS('Raw Data'!$L$2:$L$10000,'Raw Data'!$Q$2:$Q$10000,"No",'Raw Data'!$A$2:$A$10000,$C$1,'Raw Data'!$N$2:$N$10000,"&lt;&gt;",'Raw Data'!$E$2:$E$10000,"&lt;&gt;"),"")</f>
        <v/>
      </c>
      <c r="K43" s="12">
        <f>IFERROR(AVERAGEIFS('Raw Data'!$R$2:$R$10000,'Raw Data'!$Q$2:$Q$10000,"No",'Raw Data'!$A$2:$A$10000,$C$1,'Raw Data'!$N$2:$N$10000,"&lt;&gt;",'Raw Data'!$E$2:$E$10000,"&lt;&gt;"),"")</f>
        <v/>
      </c>
      <c r="L43" s="12">
        <f>IFERROR(AVERAGEIFS('Raw Data'!$S$2:$S$10000,'Raw Data'!$Q$2:$Q$10000,"No",'Raw Data'!$A$2:$A$10000,$C$1,'Raw Data'!$N$2:$N$10000,"&lt;&gt;",'Raw Data'!$E$2:$E$10000,"&lt;&gt;"),"")</f>
        <v/>
      </c>
    </row>
  </sheetData>
  <conditionalFormatting sqref="E5:E1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:F1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:G1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:H1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:I14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5:J1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:L1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9:E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9:F2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8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19:J2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33:E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3:F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3:G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3:H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3:I42">
    <cfRule type="colorScale" priority="1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33:J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3:L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">
    <dataValidation sqref="B1" showDropDown="0" showInputMessage="0" showErrorMessage="0" allowBlank="0" type="list">
      <formula1>=Lists!$A$2:$A$200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Select Date ▶</t>
        </is>
      </c>
      <c r="B1" s="2" t="n">
        <v>46304</v>
      </c>
      <c r="C1" s="3">
        <f>IF($B$1="All","&lt;&gt;",$B$1)</f>
        <v/>
      </c>
      <c r="D1" s="4" t="inlineStr">
        <is>
          <t>(pick a date or "All" from the dropdown)</t>
        </is>
      </c>
    </row>
    <row r="2">
      <c r="A2" s="1" t="inlineStr">
        <is>
          <t>Select Store Type ▶</t>
        </is>
      </c>
      <c r="B2" s="13" t="inlineStr">
        <is>
          <t>All</t>
        </is>
      </c>
      <c r="C2" s="3">
        <f>IF($B$2="All","&lt;&gt;",$B$2)</f>
        <v/>
      </c>
      <c r="D2" s="4" t="inlineStr">
        <is>
          <t>(All / DH / Superstore)</t>
        </is>
      </c>
    </row>
    <row r="4">
      <c r="A4" s="5" t="inlineStr">
        <is>
          <t>City level - CC MTD %: store count by band</t>
        </is>
      </c>
    </row>
    <row r="5" ht="32" customHeight="1">
      <c r="A5" s="6" t="inlineStr">
        <is>
          <t>City</t>
        </is>
      </c>
      <c r="B5" s="6" t="inlineStr">
        <is>
          <t>&lt;20%</t>
        </is>
      </c>
      <c r="C5" s="6" t="inlineStr">
        <is>
          <t>20-40%</t>
        </is>
      </c>
      <c r="D5" s="6" t="inlineStr">
        <is>
          <t>40-50%</t>
        </is>
      </c>
      <c r="E5" s="6" t="inlineStr">
        <is>
          <t>50-60%</t>
        </is>
      </c>
      <c r="F5" s="6" t="inlineStr">
        <is>
          <t>60-70%</t>
        </is>
      </c>
      <c r="G5" s="6" t="inlineStr">
        <is>
          <t>70-85%</t>
        </is>
      </c>
      <c r="H5" s="6" t="inlineStr">
        <is>
          <t>85-95%</t>
        </is>
      </c>
      <c r="I5" s="6" t="inlineStr">
        <is>
          <t>&gt;=95%</t>
        </is>
      </c>
      <c r="J5" s="6" t="inlineStr">
        <is>
          <t>Total Stores</t>
        </is>
      </c>
      <c r="K5" s="6" t="inlineStr">
        <is>
          <t>Avg CC MTD %</t>
        </is>
      </c>
    </row>
    <row r="6">
      <c r="A6" s="7" t="inlineStr">
        <is>
          <t>Bengaluru</t>
        </is>
      </c>
      <c r="B6" s="7">
        <f>COUNTIFS('Raw Data'!$Q$2:$Q$10000,"No",'Raw Data'!$A$2:$A$10000,$C$1,'Raw Data'!$N$2:$N$10000,$C$2,'Raw Data'!$E$2:$E$10000,$A6,'Raw Data'!$G$2:$G$10000,"&gt;=0",'Raw Data'!$G$2:$G$10000,"&lt;0.2")</f>
        <v/>
      </c>
      <c r="C6" s="7">
        <f>COUNTIFS('Raw Data'!$Q$2:$Q$10000,"No",'Raw Data'!$A$2:$A$10000,$C$1,'Raw Data'!$N$2:$N$10000,$C$2,'Raw Data'!$E$2:$E$10000,$A6,'Raw Data'!$G$2:$G$10000,"&gt;=0.2",'Raw Data'!$G$2:$G$10000,"&lt;0.4")</f>
        <v/>
      </c>
      <c r="D6" s="7">
        <f>COUNTIFS('Raw Data'!$Q$2:$Q$10000,"No",'Raw Data'!$A$2:$A$10000,$C$1,'Raw Data'!$N$2:$N$10000,$C$2,'Raw Data'!$E$2:$E$10000,$A6,'Raw Data'!$G$2:$G$10000,"&gt;=0.4",'Raw Data'!$G$2:$G$10000,"&lt;0.5")</f>
        <v/>
      </c>
      <c r="E6" s="7">
        <f>COUNTIFS('Raw Data'!$Q$2:$Q$10000,"No",'Raw Data'!$A$2:$A$10000,$C$1,'Raw Data'!$N$2:$N$10000,$C$2,'Raw Data'!$E$2:$E$10000,$A6,'Raw Data'!$G$2:$G$10000,"&gt;=0.5",'Raw Data'!$G$2:$G$10000,"&lt;0.6")</f>
        <v/>
      </c>
      <c r="F6" s="7">
        <f>COUNTIFS('Raw Data'!$Q$2:$Q$10000,"No",'Raw Data'!$A$2:$A$10000,$C$1,'Raw Data'!$N$2:$N$10000,$C$2,'Raw Data'!$E$2:$E$10000,$A6,'Raw Data'!$G$2:$G$10000,"&gt;=0.6",'Raw Data'!$G$2:$G$10000,"&lt;0.7")</f>
        <v/>
      </c>
      <c r="G6" s="7">
        <f>COUNTIFS('Raw Data'!$Q$2:$Q$10000,"No",'Raw Data'!$A$2:$A$10000,$C$1,'Raw Data'!$N$2:$N$10000,$C$2,'Raw Data'!$E$2:$E$10000,$A6,'Raw Data'!$G$2:$G$10000,"&gt;=0.7",'Raw Data'!$G$2:$G$10000,"&lt;0.85")</f>
        <v/>
      </c>
      <c r="H6" s="7">
        <f>COUNTIFS('Raw Data'!$Q$2:$Q$10000,"No",'Raw Data'!$A$2:$A$10000,$C$1,'Raw Data'!$N$2:$N$10000,$C$2,'Raw Data'!$E$2:$E$10000,$A6,'Raw Data'!$G$2:$G$10000,"&gt;=0.85",'Raw Data'!$G$2:$G$10000,"&lt;0.95")</f>
        <v/>
      </c>
      <c r="I6" s="7">
        <f>COUNTIFS('Raw Data'!$Q$2:$Q$10000,"No",'Raw Data'!$A$2:$A$10000,$C$1,'Raw Data'!$N$2:$N$10000,$C$2,'Raw Data'!$E$2:$E$10000,$A6,'Raw Data'!$G$2:$G$10000,"&gt;=0.95")</f>
        <v/>
      </c>
      <c r="J6" s="7">
        <f>SUM(B6:I6)</f>
        <v/>
      </c>
      <c r="K6" s="9">
        <f>IFERROR(AVERAGEIFS('Raw Data'!$G$2:$G$10000,'Raw Data'!$Q$2:$Q$10000,"No",'Raw Data'!$A$2:$A$10000,$C$1,'Raw Data'!$N$2:$N$10000,$C$2,'Raw Data'!$E$2:$E$10000,$A6),"")</f>
        <v/>
      </c>
    </row>
    <row r="7">
      <c r="A7" s="7" t="inlineStr">
        <is>
          <t>Kochi</t>
        </is>
      </c>
      <c r="B7" s="7">
        <f>COUNTIFS('Raw Data'!$Q$2:$Q$10000,"No",'Raw Data'!$A$2:$A$10000,$C$1,'Raw Data'!$N$2:$N$10000,$C$2,'Raw Data'!$E$2:$E$10000,$A7,'Raw Data'!$G$2:$G$10000,"&gt;=0",'Raw Data'!$G$2:$G$10000,"&lt;0.2")</f>
        <v/>
      </c>
      <c r="C7" s="7">
        <f>COUNTIFS('Raw Data'!$Q$2:$Q$10000,"No",'Raw Data'!$A$2:$A$10000,$C$1,'Raw Data'!$N$2:$N$10000,$C$2,'Raw Data'!$E$2:$E$10000,$A7,'Raw Data'!$G$2:$G$10000,"&gt;=0.2",'Raw Data'!$G$2:$G$10000,"&lt;0.4")</f>
        <v/>
      </c>
      <c r="D7" s="7">
        <f>COUNTIFS('Raw Data'!$Q$2:$Q$10000,"No",'Raw Data'!$A$2:$A$10000,$C$1,'Raw Data'!$N$2:$N$10000,$C$2,'Raw Data'!$E$2:$E$10000,$A7,'Raw Data'!$G$2:$G$10000,"&gt;=0.4",'Raw Data'!$G$2:$G$10000,"&lt;0.5")</f>
        <v/>
      </c>
      <c r="E7" s="7">
        <f>COUNTIFS('Raw Data'!$Q$2:$Q$10000,"No",'Raw Data'!$A$2:$A$10000,$C$1,'Raw Data'!$N$2:$N$10000,$C$2,'Raw Data'!$E$2:$E$10000,$A7,'Raw Data'!$G$2:$G$10000,"&gt;=0.5",'Raw Data'!$G$2:$G$10000,"&lt;0.6")</f>
        <v/>
      </c>
      <c r="F7" s="7">
        <f>COUNTIFS('Raw Data'!$Q$2:$Q$10000,"No",'Raw Data'!$A$2:$A$10000,$C$1,'Raw Data'!$N$2:$N$10000,$C$2,'Raw Data'!$E$2:$E$10000,$A7,'Raw Data'!$G$2:$G$10000,"&gt;=0.6",'Raw Data'!$G$2:$G$10000,"&lt;0.7")</f>
        <v/>
      </c>
      <c r="G7" s="7">
        <f>COUNTIFS('Raw Data'!$Q$2:$Q$10000,"No",'Raw Data'!$A$2:$A$10000,$C$1,'Raw Data'!$N$2:$N$10000,$C$2,'Raw Data'!$E$2:$E$10000,$A7,'Raw Data'!$G$2:$G$10000,"&gt;=0.7",'Raw Data'!$G$2:$G$10000,"&lt;0.85")</f>
        <v/>
      </c>
      <c r="H7" s="7">
        <f>COUNTIFS('Raw Data'!$Q$2:$Q$10000,"No",'Raw Data'!$A$2:$A$10000,$C$1,'Raw Data'!$N$2:$N$10000,$C$2,'Raw Data'!$E$2:$E$10000,$A7,'Raw Data'!$G$2:$G$10000,"&gt;=0.85",'Raw Data'!$G$2:$G$10000,"&lt;0.95")</f>
        <v/>
      </c>
      <c r="I7" s="7">
        <f>COUNTIFS('Raw Data'!$Q$2:$Q$10000,"No",'Raw Data'!$A$2:$A$10000,$C$1,'Raw Data'!$N$2:$N$10000,$C$2,'Raw Data'!$E$2:$E$10000,$A7,'Raw Data'!$G$2:$G$10000,"&gt;=0.95")</f>
        <v/>
      </c>
      <c r="J7" s="7">
        <f>SUM(B7:I7)</f>
        <v/>
      </c>
      <c r="K7" s="9">
        <f>IFERROR(AVERAGEIFS('Raw Data'!$G$2:$G$10000,'Raw Data'!$Q$2:$Q$10000,"No",'Raw Data'!$A$2:$A$10000,$C$1,'Raw Data'!$N$2:$N$10000,$C$2,'Raw Data'!$E$2:$E$10000,$A7),"")</f>
        <v/>
      </c>
    </row>
    <row r="8">
      <c r="A8" s="7" t="inlineStr">
        <is>
          <t>Coimbatore</t>
        </is>
      </c>
      <c r="B8" s="7">
        <f>COUNTIFS('Raw Data'!$Q$2:$Q$10000,"No",'Raw Data'!$A$2:$A$10000,$C$1,'Raw Data'!$N$2:$N$10000,$C$2,'Raw Data'!$E$2:$E$10000,$A8,'Raw Data'!$G$2:$G$10000,"&gt;=0",'Raw Data'!$G$2:$G$10000,"&lt;0.2")</f>
        <v/>
      </c>
      <c r="C8" s="7">
        <f>COUNTIFS('Raw Data'!$Q$2:$Q$10000,"No",'Raw Data'!$A$2:$A$10000,$C$1,'Raw Data'!$N$2:$N$10000,$C$2,'Raw Data'!$E$2:$E$10000,$A8,'Raw Data'!$G$2:$G$10000,"&gt;=0.2",'Raw Data'!$G$2:$G$10000,"&lt;0.4")</f>
        <v/>
      </c>
      <c r="D8" s="7">
        <f>COUNTIFS('Raw Data'!$Q$2:$Q$10000,"No",'Raw Data'!$A$2:$A$10000,$C$1,'Raw Data'!$N$2:$N$10000,$C$2,'Raw Data'!$E$2:$E$10000,$A8,'Raw Data'!$G$2:$G$10000,"&gt;=0.4",'Raw Data'!$G$2:$G$10000,"&lt;0.5")</f>
        <v/>
      </c>
      <c r="E8" s="7">
        <f>COUNTIFS('Raw Data'!$Q$2:$Q$10000,"No",'Raw Data'!$A$2:$A$10000,$C$1,'Raw Data'!$N$2:$N$10000,$C$2,'Raw Data'!$E$2:$E$10000,$A8,'Raw Data'!$G$2:$G$10000,"&gt;=0.5",'Raw Data'!$G$2:$G$10000,"&lt;0.6")</f>
        <v/>
      </c>
      <c r="F8" s="7">
        <f>COUNTIFS('Raw Data'!$Q$2:$Q$10000,"No",'Raw Data'!$A$2:$A$10000,$C$1,'Raw Data'!$N$2:$N$10000,$C$2,'Raw Data'!$E$2:$E$10000,$A8,'Raw Data'!$G$2:$G$10000,"&gt;=0.6",'Raw Data'!$G$2:$G$10000,"&lt;0.7")</f>
        <v/>
      </c>
      <c r="G8" s="7">
        <f>COUNTIFS('Raw Data'!$Q$2:$Q$10000,"No",'Raw Data'!$A$2:$A$10000,$C$1,'Raw Data'!$N$2:$N$10000,$C$2,'Raw Data'!$E$2:$E$10000,$A8,'Raw Data'!$G$2:$G$10000,"&gt;=0.7",'Raw Data'!$G$2:$G$10000,"&lt;0.85")</f>
        <v/>
      </c>
      <c r="H8" s="7">
        <f>COUNTIFS('Raw Data'!$Q$2:$Q$10000,"No",'Raw Data'!$A$2:$A$10000,$C$1,'Raw Data'!$N$2:$N$10000,$C$2,'Raw Data'!$E$2:$E$10000,$A8,'Raw Data'!$G$2:$G$10000,"&gt;=0.85",'Raw Data'!$G$2:$G$10000,"&lt;0.95")</f>
        <v/>
      </c>
      <c r="I8" s="7">
        <f>COUNTIFS('Raw Data'!$Q$2:$Q$10000,"No",'Raw Data'!$A$2:$A$10000,$C$1,'Raw Data'!$N$2:$N$10000,$C$2,'Raw Data'!$E$2:$E$10000,$A8,'Raw Data'!$G$2:$G$10000,"&gt;=0.95")</f>
        <v/>
      </c>
      <c r="J8" s="7">
        <f>SUM(B8:I8)</f>
        <v/>
      </c>
      <c r="K8" s="9">
        <f>IFERROR(AVERAGEIFS('Raw Data'!$G$2:$G$10000,'Raw Data'!$Q$2:$Q$10000,"No",'Raw Data'!$A$2:$A$10000,$C$1,'Raw Data'!$N$2:$N$10000,$C$2,'Raw Data'!$E$2:$E$10000,$A8),"")</f>
        <v/>
      </c>
    </row>
    <row r="9">
      <c r="A9" s="7" t="inlineStr">
        <is>
          <t>Mysuru</t>
        </is>
      </c>
      <c r="B9" s="7">
        <f>COUNTIFS('Raw Data'!$Q$2:$Q$10000,"No",'Raw Data'!$A$2:$A$10000,$C$1,'Raw Data'!$N$2:$N$10000,$C$2,'Raw Data'!$E$2:$E$10000,$A9,'Raw Data'!$G$2:$G$10000,"&gt;=0",'Raw Data'!$G$2:$G$10000,"&lt;0.2")</f>
        <v/>
      </c>
      <c r="C9" s="7">
        <f>COUNTIFS('Raw Data'!$Q$2:$Q$10000,"No",'Raw Data'!$A$2:$A$10000,$C$1,'Raw Data'!$N$2:$N$10000,$C$2,'Raw Data'!$E$2:$E$10000,$A9,'Raw Data'!$G$2:$G$10000,"&gt;=0.2",'Raw Data'!$G$2:$G$10000,"&lt;0.4")</f>
        <v/>
      </c>
      <c r="D9" s="7">
        <f>COUNTIFS('Raw Data'!$Q$2:$Q$10000,"No",'Raw Data'!$A$2:$A$10000,$C$1,'Raw Data'!$N$2:$N$10000,$C$2,'Raw Data'!$E$2:$E$10000,$A9,'Raw Data'!$G$2:$G$10000,"&gt;=0.4",'Raw Data'!$G$2:$G$10000,"&lt;0.5")</f>
        <v/>
      </c>
      <c r="E9" s="7">
        <f>COUNTIFS('Raw Data'!$Q$2:$Q$10000,"No",'Raw Data'!$A$2:$A$10000,$C$1,'Raw Data'!$N$2:$N$10000,$C$2,'Raw Data'!$E$2:$E$10000,$A9,'Raw Data'!$G$2:$G$10000,"&gt;=0.5",'Raw Data'!$G$2:$G$10000,"&lt;0.6")</f>
        <v/>
      </c>
      <c r="F9" s="7">
        <f>COUNTIFS('Raw Data'!$Q$2:$Q$10000,"No",'Raw Data'!$A$2:$A$10000,$C$1,'Raw Data'!$N$2:$N$10000,$C$2,'Raw Data'!$E$2:$E$10000,$A9,'Raw Data'!$G$2:$G$10000,"&gt;=0.6",'Raw Data'!$G$2:$G$10000,"&lt;0.7")</f>
        <v/>
      </c>
      <c r="G9" s="7">
        <f>COUNTIFS('Raw Data'!$Q$2:$Q$10000,"No",'Raw Data'!$A$2:$A$10000,$C$1,'Raw Data'!$N$2:$N$10000,$C$2,'Raw Data'!$E$2:$E$10000,$A9,'Raw Data'!$G$2:$G$10000,"&gt;=0.7",'Raw Data'!$G$2:$G$10000,"&lt;0.85")</f>
        <v/>
      </c>
      <c r="H9" s="7">
        <f>COUNTIFS('Raw Data'!$Q$2:$Q$10000,"No",'Raw Data'!$A$2:$A$10000,$C$1,'Raw Data'!$N$2:$N$10000,$C$2,'Raw Data'!$E$2:$E$10000,$A9,'Raw Data'!$G$2:$G$10000,"&gt;=0.85",'Raw Data'!$G$2:$G$10000,"&lt;0.95")</f>
        <v/>
      </c>
      <c r="I9" s="7">
        <f>COUNTIFS('Raw Data'!$Q$2:$Q$10000,"No",'Raw Data'!$A$2:$A$10000,$C$1,'Raw Data'!$N$2:$N$10000,$C$2,'Raw Data'!$E$2:$E$10000,$A9,'Raw Data'!$G$2:$G$10000,"&gt;=0.95")</f>
        <v/>
      </c>
      <c r="J9" s="7">
        <f>SUM(B9:I9)</f>
        <v/>
      </c>
      <c r="K9" s="9">
        <f>IFERROR(AVERAGEIFS('Raw Data'!$G$2:$G$10000,'Raw Data'!$Q$2:$Q$10000,"No",'Raw Data'!$A$2:$A$10000,$C$1,'Raw Data'!$N$2:$N$10000,$C$2,'Raw Data'!$E$2:$E$10000,$A9),"")</f>
        <v/>
      </c>
    </row>
    <row r="10">
      <c r="A10" s="7" t="inlineStr">
        <is>
          <t>Hubballi</t>
        </is>
      </c>
      <c r="B10" s="7">
        <f>COUNTIFS('Raw Data'!$Q$2:$Q$10000,"No",'Raw Data'!$A$2:$A$10000,$C$1,'Raw Data'!$N$2:$N$10000,$C$2,'Raw Data'!$E$2:$E$10000,$A10,'Raw Data'!$G$2:$G$10000,"&gt;=0",'Raw Data'!$G$2:$G$10000,"&lt;0.2")</f>
        <v/>
      </c>
      <c r="C10" s="7">
        <f>COUNTIFS('Raw Data'!$Q$2:$Q$10000,"No",'Raw Data'!$A$2:$A$10000,$C$1,'Raw Data'!$N$2:$N$10000,$C$2,'Raw Data'!$E$2:$E$10000,$A10,'Raw Data'!$G$2:$G$10000,"&gt;=0.2",'Raw Data'!$G$2:$G$10000,"&lt;0.4")</f>
        <v/>
      </c>
      <c r="D10" s="7">
        <f>COUNTIFS('Raw Data'!$Q$2:$Q$10000,"No",'Raw Data'!$A$2:$A$10000,$C$1,'Raw Data'!$N$2:$N$10000,$C$2,'Raw Data'!$E$2:$E$10000,$A10,'Raw Data'!$G$2:$G$10000,"&gt;=0.4",'Raw Data'!$G$2:$G$10000,"&lt;0.5")</f>
        <v/>
      </c>
      <c r="E10" s="7">
        <f>COUNTIFS('Raw Data'!$Q$2:$Q$10000,"No",'Raw Data'!$A$2:$A$10000,$C$1,'Raw Data'!$N$2:$N$10000,$C$2,'Raw Data'!$E$2:$E$10000,$A10,'Raw Data'!$G$2:$G$10000,"&gt;=0.5",'Raw Data'!$G$2:$G$10000,"&lt;0.6")</f>
        <v/>
      </c>
      <c r="F10" s="7">
        <f>COUNTIFS('Raw Data'!$Q$2:$Q$10000,"No",'Raw Data'!$A$2:$A$10000,$C$1,'Raw Data'!$N$2:$N$10000,$C$2,'Raw Data'!$E$2:$E$10000,$A10,'Raw Data'!$G$2:$G$10000,"&gt;=0.6",'Raw Data'!$G$2:$G$10000,"&lt;0.7")</f>
        <v/>
      </c>
      <c r="G10" s="7">
        <f>COUNTIFS('Raw Data'!$Q$2:$Q$10000,"No",'Raw Data'!$A$2:$A$10000,$C$1,'Raw Data'!$N$2:$N$10000,$C$2,'Raw Data'!$E$2:$E$10000,$A10,'Raw Data'!$G$2:$G$10000,"&gt;=0.7",'Raw Data'!$G$2:$G$10000,"&lt;0.85")</f>
        <v/>
      </c>
      <c r="H10" s="7">
        <f>COUNTIFS('Raw Data'!$Q$2:$Q$10000,"No",'Raw Data'!$A$2:$A$10000,$C$1,'Raw Data'!$N$2:$N$10000,$C$2,'Raw Data'!$E$2:$E$10000,$A10,'Raw Data'!$G$2:$G$10000,"&gt;=0.85",'Raw Data'!$G$2:$G$10000,"&lt;0.95")</f>
        <v/>
      </c>
      <c r="I10" s="7">
        <f>COUNTIFS('Raw Data'!$Q$2:$Q$10000,"No",'Raw Data'!$A$2:$A$10000,$C$1,'Raw Data'!$N$2:$N$10000,$C$2,'Raw Data'!$E$2:$E$10000,$A10,'Raw Data'!$G$2:$G$10000,"&gt;=0.95")</f>
        <v/>
      </c>
      <c r="J10" s="7">
        <f>SUM(B10:I10)</f>
        <v/>
      </c>
      <c r="K10" s="9">
        <f>IFERROR(AVERAGEIFS('Raw Data'!$G$2:$G$10000,'Raw Data'!$Q$2:$Q$10000,"No",'Raw Data'!$A$2:$A$10000,$C$1,'Raw Data'!$N$2:$N$10000,$C$2,'Raw Data'!$E$2:$E$10000,$A10),"")</f>
        <v/>
      </c>
    </row>
    <row r="11">
      <c r="A11" s="7" t="inlineStr">
        <is>
          <t>Palakkad</t>
        </is>
      </c>
      <c r="B11" s="7">
        <f>COUNTIFS('Raw Data'!$Q$2:$Q$10000,"No",'Raw Data'!$A$2:$A$10000,$C$1,'Raw Data'!$N$2:$N$10000,$C$2,'Raw Data'!$E$2:$E$10000,$A11,'Raw Data'!$G$2:$G$10000,"&gt;=0",'Raw Data'!$G$2:$G$10000,"&lt;0.2")</f>
        <v/>
      </c>
      <c r="C11" s="7">
        <f>COUNTIFS('Raw Data'!$Q$2:$Q$10000,"No",'Raw Data'!$A$2:$A$10000,$C$1,'Raw Data'!$N$2:$N$10000,$C$2,'Raw Data'!$E$2:$E$10000,$A11,'Raw Data'!$G$2:$G$10000,"&gt;=0.2",'Raw Data'!$G$2:$G$10000,"&lt;0.4")</f>
        <v/>
      </c>
      <c r="D11" s="7">
        <f>COUNTIFS('Raw Data'!$Q$2:$Q$10000,"No",'Raw Data'!$A$2:$A$10000,$C$1,'Raw Data'!$N$2:$N$10000,$C$2,'Raw Data'!$E$2:$E$10000,$A11,'Raw Data'!$G$2:$G$10000,"&gt;=0.4",'Raw Data'!$G$2:$G$10000,"&lt;0.5")</f>
        <v/>
      </c>
      <c r="E11" s="7">
        <f>COUNTIFS('Raw Data'!$Q$2:$Q$10000,"No",'Raw Data'!$A$2:$A$10000,$C$1,'Raw Data'!$N$2:$N$10000,$C$2,'Raw Data'!$E$2:$E$10000,$A11,'Raw Data'!$G$2:$G$10000,"&gt;=0.5",'Raw Data'!$G$2:$G$10000,"&lt;0.6")</f>
        <v/>
      </c>
      <c r="F11" s="7">
        <f>COUNTIFS('Raw Data'!$Q$2:$Q$10000,"No",'Raw Data'!$A$2:$A$10000,$C$1,'Raw Data'!$N$2:$N$10000,$C$2,'Raw Data'!$E$2:$E$10000,$A11,'Raw Data'!$G$2:$G$10000,"&gt;=0.6",'Raw Data'!$G$2:$G$10000,"&lt;0.7")</f>
        <v/>
      </c>
      <c r="G11" s="7">
        <f>COUNTIFS('Raw Data'!$Q$2:$Q$10000,"No",'Raw Data'!$A$2:$A$10000,$C$1,'Raw Data'!$N$2:$N$10000,$C$2,'Raw Data'!$E$2:$E$10000,$A11,'Raw Data'!$G$2:$G$10000,"&gt;=0.7",'Raw Data'!$G$2:$G$10000,"&lt;0.85")</f>
        <v/>
      </c>
      <c r="H11" s="7">
        <f>COUNTIFS('Raw Data'!$Q$2:$Q$10000,"No",'Raw Data'!$A$2:$A$10000,$C$1,'Raw Data'!$N$2:$N$10000,$C$2,'Raw Data'!$E$2:$E$10000,$A11,'Raw Data'!$G$2:$G$10000,"&gt;=0.85",'Raw Data'!$G$2:$G$10000,"&lt;0.95")</f>
        <v/>
      </c>
      <c r="I11" s="7">
        <f>COUNTIFS('Raw Data'!$Q$2:$Q$10000,"No",'Raw Data'!$A$2:$A$10000,$C$1,'Raw Data'!$N$2:$N$10000,$C$2,'Raw Data'!$E$2:$E$10000,$A11,'Raw Data'!$G$2:$G$10000,"&gt;=0.95")</f>
        <v/>
      </c>
      <c r="J11" s="7">
        <f>SUM(B11:I11)</f>
        <v/>
      </c>
      <c r="K11" s="9">
        <f>IFERROR(AVERAGEIFS('Raw Data'!$G$2:$G$10000,'Raw Data'!$Q$2:$Q$10000,"No",'Raw Data'!$A$2:$A$10000,$C$1,'Raw Data'!$N$2:$N$10000,$C$2,'Raw Data'!$E$2:$E$10000,$A11),"")</f>
        <v/>
      </c>
    </row>
    <row r="12">
      <c r="A12" s="7" t="inlineStr">
        <is>
          <t>Belgavi</t>
        </is>
      </c>
      <c r="B12" s="7">
        <f>COUNTIFS('Raw Data'!$Q$2:$Q$10000,"No",'Raw Data'!$A$2:$A$10000,$C$1,'Raw Data'!$N$2:$N$10000,$C$2,'Raw Data'!$E$2:$E$10000,$A12,'Raw Data'!$G$2:$G$10000,"&gt;=0",'Raw Data'!$G$2:$G$10000,"&lt;0.2")</f>
        <v/>
      </c>
      <c r="C12" s="7">
        <f>COUNTIFS('Raw Data'!$Q$2:$Q$10000,"No",'Raw Data'!$A$2:$A$10000,$C$1,'Raw Data'!$N$2:$N$10000,$C$2,'Raw Data'!$E$2:$E$10000,$A12,'Raw Data'!$G$2:$G$10000,"&gt;=0.2",'Raw Data'!$G$2:$G$10000,"&lt;0.4")</f>
        <v/>
      </c>
      <c r="D12" s="7">
        <f>COUNTIFS('Raw Data'!$Q$2:$Q$10000,"No",'Raw Data'!$A$2:$A$10000,$C$1,'Raw Data'!$N$2:$N$10000,$C$2,'Raw Data'!$E$2:$E$10000,$A12,'Raw Data'!$G$2:$G$10000,"&gt;=0.4",'Raw Data'!$G$2:$G$10000,"&lt;0.5")</f>
        <v/>
      </c>
      <c r="E12" s="7">
        <f>COUNTIFS('Raw Data'!$Q$2:$Q$10000,"No",'Raw Data'!$A$2:$A$10000,$C$1,'Raw Data'!$N$2:$N$10000,$C$2,'Raw Data'!$E$2:$E$10000,$A12,'Raw Data'!$G$2:$G$10000,"&gt;=0.5",'Raw Data'!$G$2:$G$10000,"&lt;0.6")</f>
        <v/>
      </c>
      <c r="F12" s="7">
        <f>COUNTIFS('Raw Data'!$Q$2:$Q$10000,"No",'Raw Data'!$A$2:$A$10000,$C$1,'Raw Data'!$N$2:$N$10000,$C$2,'Raw Data'!$E$2:$E$10000,$A12,'Raw Data'!$G$2:$G$10000,"&gt;=0.6",'Raw Data'!$G$2:$G$10000,"&lt;0.7")</f>
        <v/>
      </c>
      <c r="G12" s="7">
        <f>COUNTIFS('Raw Data'!$Q$2:$Q$10000,"No",'Raw Data'!$A$2:$A$10000,$C$1,'Raw Data'!$N$2:$N$10000,$C$2,'Raw Data'!$E$2:$E$10000,$A12,'Raw Data'!$G$2:$G$10000,"&gt;=0.7",'Raw Data'!$G$2:$G$10000,"&lt;0.85")</f>
        <v/>
      </c>
      <c r="H12" s="7">
        <f>COUNTIFS('Raw Data'!$Q$2:$Q$10000,"No",'Raw Data'!$A$2:$A$10000,$C$1,'Raw Data'!$N$2:$N$10000,$C$2,'Raw Data'!$E$2:$E$10000,$A12,'Raw Data'!$G$2:$G$10000,"&gt;=0.85",'Raw Data'!$G$2:$G$10000,"&lt;0.95")</f>
        <v/>
      </c>
      <c r="I12" s="7">
        <f>COUNTIFS('Raw Data'!$Q$2:$Q$10000,"No",'Raw Data'!$A$2:$A$10000,$C$1,'Raw Data'!$N$2:$N$10000,$C$2,'Raw Data'!$E$2:$E$10000,$A12,'Raw Data'!$G$2:$G$10000,"&gt;=0.95")</f>
        <v/>
      </c>
      <c r="J12" s="7">
        <f>SUM(B12:I12)</f>
        <v/>
      </c>
      <c r="K12" s="9">
        <f>IFERROR(AVERAGEIFS('Raw Data'!$G$2:$G$10000,'Raw Data'!$Q$2:$Q$10000,"No",'Raw Data'!$A$2:$A$10000,$C$1,'Raw Data'!$N$2:$N$10000,$C$2,'Raw Data'!$E$2:$E$10000,$A12),"")</f>
        <v/>
      </c>
    </row>
    <row r="13">
      <c r="A13" s="7" t="inlineStr">
        <is>
          <t>Davanagere</t>
        </is>
      </c>
      <c r="B13" s="7">
        <f>COUNTIFS('Raw Data'!$Q$2:$Q$10000,"No",'Raw Data'!$A$2:$A$10000,$C$1,'Raw Data'!$N$2:$N$10000,$C$2,'Raw Data'!$E$2:$E$10000,$A13,'Raw Data'!$G$2:$G$10000,"&gt;=0",'Raw Data'!$G$2:$G$10000,"&lt;0.2")</f>
        <v/>
      </c>
      <c r="C13" s="7">
        <f>COUNTIFS('Raw Data'!$Q$2:$Q$10000,"No",'Raw Data'!$A$2:$A$10000,$C$1,'Raw Data'!$N$2:$N$10000,$C$2,'Raw Data'!$E$2:$E$10000,$A13,'Raw Data'!$G$2:$G$10000,"&gt;=0.2",'Raw Data'!$G$2:$G$10000,"&lt;0.4")</f>
        <v/>
      </c>
      <c r="D13" s="7">
        <f>COUNTIFS('Raw Data'!$Q$2:$Q$10000,"No",'Raw Data'!$A$2:$A$10000,$C$1,'Raw Data'!$N$2:$N$10000,$C$2,'Raw Data'!$E$2:$E$10000,$A13,'Raw Data'!$G$2:$G$10000,"&gt;=0.4",'Raw Data'!$G$2:$G$10000,"&lt;0.5")</f>
        <v/>
      </c>
      <c r="E13" s="7">
        <f>COUNTIFS('Raw Data'!$Q$2:$Q$10000,"No",'Raw Data'!$A$2:$A$10000,$C$1,'Raw Data'!$N$2:$N$10000,$C$2,'Raw Data'!$E$2:$E$10000,$A13,'Raw Data'!$G$2:$G$10000,"&gt;=0.5",'Raw Data'!$G$2:$G$10000,"&lt;0.6")</f>
        <v/>
      </c>
      <c r="F13" s="7">
        <f>COUNTIFS('Raw Data'!$Q$2:$Q$10000,"No",'Raw Data'!$A$2:$A$10000,$C$1,'Raw Data'!$N$2:$N$10000,$C$2,'Raw Data'!$E$2:$E$10000,$A13,'Raw Data'!$G$2:$G$10000,"&gt;=0.6",'Raw Data'!$G$2:$G$10000,"&lt;0.7")</f>
        <v/>
      </c>
      <c r="G13" s="7">
        <f>COUNTIFS('Raw Data'!$Q$2:$Q$10000,"No",'Raw Data'!$A$2:$A$10000,$C$1,'Raw Data'!$N$2:$N$10000,$C$2,'Raw Data'!$E$2:$E$10000,$A13,'Raw Data'!$G$2:$G$10000,"&gt;=0.7",'Raw Data'!$G$2:$G$10000,"&lt;0.85")</f>
        <v/>
      </c>
      <c r="H13" s="7">
        <f>COUNTIFS('Raw Data'!$Q$2:$Q$10000,"No",'Raw Data'!$A$2:$A$10000,$C$1,'Raw Data'!$N$2:$N$10000,$C$2,'Raw Data'!$E$2:$E$10000,$A13,'Raw Data'!$G$2:$G$10000,"&gt;=0.85",'Raw Data'!$G$2:$G$10000,"&lt;0.95")</f>
        <v/>
      </c>
      <c r="I13" s="7">
        <f>COUNTIFS('Raw Data'!$Q$2:$Q$10000,"No",'Raw Data'!$A$2:$A$10000,$C$1,'Raw Data'!$N$2:$N$10000,$C$2,'Raw Data'!$E$2:$E$10000,$A13,'Raw Data'!$G$2:$G$10000,"&gt;=0.95")</f>
        <v/>
      </c>
      <c r="J13" s="7">
        <f>SUM(B13:I13)</f>
        <v/>
      </c>
      <c r="K13" s="9">
        <f>IFERROR(AVERAGEIFS('Raw Data'!$G$2:$G$10000,'Raw Data'!$Q$2:$Q$10000,"No",'Raw Data'!$A$2:$A$10000,$C$1,'Raw Data'!$N$2:$N$10000,$C$2,'Raw Data'!$E$2:$E$10000,$A13),"")</f>
        <v/>
      </c>
    </row>
    <row r="14">
      <c r="A14" s="7" t="inlineStr">
        <is>
          <t>Hosur</t>
        </is>
      </c>
      <c r="B14" s="7">
        <f>COUNTIFS('Raw Data'!$Q$2:$Q$10000,"No",'Raw Data'!$A$2:$A$10000,$C$1,'Raw Data'!$N$2:$N$10000,$C$2,'Raw Data'!$E$2:$E$10000,$A14,'Raw Data'!$G$2:$G$10000,"&gt;=0",'Raw Data'!$G$2:$G$10000,"&lt;0.2")</f>
        <v/>
      </c>
      <c r="C14" s="7">
        <f>COUNTIFS('Raw Data'!$Q$2:$Q$10000,"No",'Raw Data'!$A$2:$A$10000,$C$1,'Raw Data'!$N$2:$N$10000,$C$2,'Raw Data'!$E$2:$E$10000,$A14,'Raw Data'!$G$2:$G$10000,"&gt;=0.2",'Raw Data'!$G$2:$G$10000,"&lt;0.4")</f>
        <v/>
      </c>
      <c r="D14" s="7">
        <f>COUNTIFS('Raw Data'!$Q$2:$Q$10000,"No",'Raw Data'!$A$2:$A$10000,$C$1,'Raw Data'!$N$2:$N$10000,$C$2,'Raw Data'!$E$2:$E$10000,$A14,'Raw Data'!$G$2:$G$10000,"&gt;=0.4",'Raw Data'!$G$2:$G$10000,"&lt;0.5")</f>
        <v/>
      </c>
      <c r="E14" s="7">
        <f>COUNTIFS('Raw Data'!$Q$2:$Q$10000,"No",'Raw Data'!$A$2:$A$10000,$C$1,'Raw Data'!$N$2:$N$10000,$C$2,'Raw Data'!$E$2:$E$10000,$A14,'Raw Data'!$G$2:$G$10000,"&gt;=0.5",'Raw Data'!$G$2:$G$10000,"&lt;0.6")</f>
        <v/>
      </c>
      <c r="F14" s="7">
        <f>COUNTIFS('Raw Data'!$Q$2:$Q$10000,"No",'Raw Data'!$A$2:$A$10000,$C$1,'Raw Data'!$N$2:$N$10000,$C$2,'Raw Data'!$E$2:$E$10000,$A14,'Raw Data'!$G$2:$G$10000,"&gt;=0.6",'Raw Data'!$G$2:$G$10000,"&lt;0.7")</f>
        <v/>
      </c>
      <c r="G14" s="7">
        <f>COUNTIFS('Raw Data'!$Q$2:$Q$10000,"No",'Raw Data'!$A$2:$A$10000,$C$1,'Raw Data'!$N$2:$N$10000,$C$2,'Raw Data'!$E$2:$E$10000,$A14,'Raw Data'!$G$2:$G$10000,"&gt;=0.7",'Raw Data'!$G$2:$G$10000,"&lt;0.85")</f>
        <v/>
      </c>
      <c r="H14" s="7">
        <f>COUNTIFS('Raw Data'!$Q$2:$Q$10000,"No",'Raw Data'!$A$2:$A$10000,$C$1,'Raw Data'!$N$2:$N$10000,$C$2,'Raw Data'!$E$2:$E$10000,$A14,'Raw Data'!$G$2:$G$10000,"&gt;=0.85",'Raw Data'!$G$2:$G$10000,"&lt;0.95")</f>
        <v/>
      </c>
      <c r="I14" s="7">
        <f>COUNTIFS('Raw Data'!$Q$2:$Q$10000,"No",'Raw Data'!$A$2:$A$10000,$C$1,'Raw Data'!$N$2:$N$10000,$C$2,'Raw Data'!$E$2:$E$10000,$A14,'Raw Data'!$G$2:$G$10000,"&gt;=0.95")</f>
        <v/>
      </c>
      <c r="J14" s="7">
        <f>SUM(B14:I14)</f>
        <v/>
      </c>
      <c r="K14" s="9">
        <f>IFERROR(AVERAGEIFS('Raw Data'!$G$2:$G$10000,'Raw Data'!$Q$2:$Q$10000,"No",'Raw Data'!$A$2:$A$10000,$C$1,'Raw Data'!$N$2:$N$10000,$C$2,'Raw Data'!$E$2:$E$10000,$A14),"")</f>
        <v/>
      </c>
    </row>
    <row r="15">
      <c r="A15" s="7" t="inlineStr">
        <is>
          <t>Tumkuru</t>
        </is>
      </c>
      <c r="B15" s="7">
        <f>COUNTIFS('Raw Data'!$Q$2:$Q$10000,"No",'Raw Data'!$A$2:$A$10000,$C$1,'Raw Data'!$N$2:$N$10000,$C$2,'Raw Data'!$E$2:$E$10000,$A15,'Raw Data'!$G$2:$G$10000,"&gt;=0",'Raw Data'!$G$2:$G$10000,"&lt;0.2")</f>
        <v/>
      </c>
      <c r="C15" s="7">
        <f>COUNTIFS('Raw Data'!$Q$2:$Q$10000,"No",'Raw Data'!$A$2:$A$10000,$C$1,'Raw Data'!$N$2:$N$10000,$C$2,'Raw Data'!$E$2:$E$10000,$A15,'Raw Data'!$G$2:$G$10000,"&gt;=0.2",'Raw Data'!$G$2:$G$10000,"&lt;0.4")</f>
        <v/>
      </c>
      <c r="D15" s="7">
        <f>COUNTIFS('Raw Data'!$Q$2:$Q$10000,"No",'Raw Data'!$A$2:$A$10000,$C$1,'Raw Data'!$N$2:$N$10000,$C$2,'Raw Data'!$E$2:$E$10000,$A15,'Raw Data'!$G$2:$G$10000,"&gt;=0.4",'Raw Data'!$G$2:$G$10000,"&lt;0.5")</f>
        <v/>
      </c>
      <c r="E15" s="7">
        <f>COUNTIFS('Raw Data'!$Q$2:$Q$10000,"No",'Raw Data'!$A$2:$A$10000,$C$1,'Raw Data'!$N$2:$N$10000,$C$2,'Raw Data'!$E$2:$E$10000,$A15,'Raw Data'!$G$2:$G$10000,"&gt;=0.5",'Raw Data'!$G$2:$G$10000,"&lt;0.6")</f>
        <v/>
      </c>
      <c r="F15" s="7">
        <f>COUNTIFS('Raw Data'!$Q$2:$Q$10000,"No",'Raw Data'!$A$2:$A$10000,$C$1,'Raw Data'!$N$2:$N$10000,$C$2,'Raw Data'!$E$2:$E$10000,$A15,'Raw Data'!$G$2:$G$10000,"&gt;=0.6",'Raw Data'!$G$2:$G$10000,"&lt;0.7")</f>
        <v/>
      </c>
      <c r="G15" s="7">
        <f>COUNTIFS('Raw Data'!$Q$2:$Q$10000,"No",'Raw Data'!$A$2:$A$10000,$C$1,'Raw Data'!$N$2:$N$10000,$C$2,'Raw Data'!$E$2:$E$10000,$A15,'Raw Data'!$G$2:$G$10000,"&gt;=0.7",'Raw Data'!$G$2:$G$10000,"&lt;0.85")</f>
        <v/>
      </c>
      <c r="H15" s="7">
        <f>COUNTIFS('Raw Data'!$Q$2:$Q$10000,"No",'Raw Data'!$A$2:$A$10000,$C$1,'Raw Data'!$N$2:$N$10000,$C$2,'Raw Data'!$E$2:$E$10000,$A15,'Raw Data'!$G$2:$G$10000,"&gt;=0.85",'Raw Data'!$G$2:$G$10000,"&lt;0.95")</f>
        <v/>
      </c>
      <c r="I15" s="7">
        <f>COUNTIFS('Raw Data'!$Q$2:$Q$10000,"No",'Raw Data'!$A$2:$A$10000,$C$1,'Raw Data'!$N$2:$N$10000,$C$2,'Raw Data'!$E$2:$E$10000,$A15,'Raw Data'!$G$2:$G$10000,"&gt;=0.95")</f>
        <v/>
      </c>
      <c r="J15" s="7">
        <f>SUM(B15:I15)</f>
        <v/>
      </c>
      <c r="K15" s="9">
        <f>IFERROR(AVERAGEIFS('Raw Data'!$G$2:$G$10000,'Raw Data'!$Q$2:$Q$10000,"No",'Raw Data'!$A$2:$A$10000,$C$1,'Raw Data'!$N$2:$N$10000,$C$2,'Raw Data'!$E$2:$E$10000,$A15),"")</f>
        <v/>
      </c>
    </row>
    <row r="16">
      <c r="A16" s="10" t="inlineStr">
        <is>
          <t>Grand Total</t>
        </is>
      </c>
      <c r="B16" s="10">
        <f>COUNTIFS('Raw Data'!$Q$2:$Q$10000,"No",'Raw Data'!$A$2:$A$10000,$C$1,'Raw Data'!$N$2:$N$10000,$C$2,'Raw Data'!$E$2:$E$10000,"&lt;&gt;",'Raw Data'!$G$2:$G$10000,"&gt;=0",'Raw Data'!$G$2:$G$10000,"&lt;0.2")</f>
        <v/>
      </c>
      <c r="C16" s="10">
        <f>COUNTIFS('Raw Data'!$Q$2:$Q$10000,"No",'Raw Data'!$A$2:$A$10000,$C$1,'Raw Data'!$N$2:$N$10000,$C$2,'Raw Data'!$E$2:$E$10000,"&lt;&gt;",'Raw Data'!$G$2:$G$10000,"&gt;=0.2",'Raw Data'!$G$2:$G$10000,"&lt;0.4")</f>
        <v/>
      </c>
      <c r="D16" s="10">
        <f>COUNTIFS('Raw Data'!$Q$2:$Q$10000,"No",'Raw Data'!$A$2:$A$10000,$C$1,'Raw Data'!$N$2:$N$10000,$C$2,'Raw Data'!$E$2:$E$10000,"&lt;&gt;",'Raw Data'!$G$2:$G$10000,"&gt;=0.4",'Raw Data'!$G$2:$G$10000,"&lt;0.5")</f>
        <v/>
      </c>
      <c r="E16" s="10">
        <f>COUNTIFS('Raw Data'!$Q$2:$Q$10000,"No",'Raw Data'!$A$2:$A$10000,$C$1,'Raw Data'!$N$2:$N$10000,$C$2,'Raw Data'!$E$2:$E$10000,"&lt;&gt;",'Raw Data'!$G$2:$G$10000,"&gt;=0.5",'Raw Data'!$G$2:$G$10000,"&lt;0.6")</f>
        <v/>
      </c>
      <c r="F16" s="10">
        <f>COUNTIFS('Raw Data'!$Q$2:$Q$10000,"No",'Raw Data'!$A$2:$A$10000,$C$1,'Raw Data'!$N$2:$N$10000,$C$2,'Raw Data'!$E$2:$E$10000,"&lt;&gt;",'Raw Data'!$G$2:$G$10000,"&gt;=0.6",'Raw Data'!$G$2:$G$10000,"&lt;0.7")</f>
        <v/>
      </c>
      <c r="G16" s="10">
        <f>COUNTIFS('Raw Data'!$Q$2:$Q$10000,"No",'Raw Data'!$A$2:$A$10000,$C$1,'Raw Data'!$N$2:$N$10000,$C$2,'Raw Data'!$E$2:$E$10000,"&lt;&gt;",'Raw Data'!$G$2:$G$10000,"&gt;=0.7",'Raw Data'!$G$2:$G$10000,"&lt;0.85")</f>
        <v/>
      </c>
      <c r="H16" s="10">
        <f>COUNTIFS('Raw Data'!$Q$2:$Q$10000,"No",'Raw Data'!$A$2:$A$10000,$C$1,'Raw Data'!$N$2:$N$10000,$C$2,'Raw Data'!$E$2:$E$10000,"&lt;&gt;",'Raw Data'!$G$2:$G$10000,"&gt;=0.85",'Raw Data'!$G$2:$G$10000,"&lt;0.95")</f>
        <v/>
      </c>
      <c r="I16" s="10">
        <f>COUNTIFS('Raw Data'!$Q$2:$Q$10000,"No",'Raw Data'!$A$2:$A$10000,$C$1,'Raw Data'!$N$2:$N$10000,$C$2,'Raw Data'!$E$2:$E$10000,"&lt;&gt;",'Raw Data'!$G$2:$G$10000,"&gt;=0.95")</f>
        <v/>
      </c>
      <c r="J16" s="10">
        <f>SUM(B16:I16)</f>
        <v/>
      </c>
      <c r="K16" s="12">
        <f>IFERROR(AVERAGEIFS('Raw Data'!$G$2:$G$10000,'Raw Data'!$Q$2:$Q$10000,"No",'Raw Data'!$A$2:$A$10000,$C$1,'Raw Data'!$N$2:$N$10000,$C$2,'Raw Data'!$E$2:$E$10000,"&lt;&gt;"),"")</f>
        <v/>
      </c>
    </row>
    <row r="18">
      <c r="A18" s="5" t="inlineStr">
        <is>
          <t>City level - Inv Health: store count by band</t>
        </is>
      </c>
    </row>
    <row r="19" ht="32" customHeight="1">
      <c r="A19" s="6" t="inlineStr">
        <is>
          <t>City</t>
        </is>
      </c>
      <c r="B19" s="6" t="inlineStr">
        <is>
          <t>&lt;20%</t>
        </is>
      </c>
      <c r="C19" s="6" t="inlineStr">
        <is>
          <t>20-40%</t>
        </is>
      </c>
      <c r="D19" s="6" t="inlineStr">
        <is>
          <t>40-50%</t>
        </is>
      </c>
      <c r="E19" s="6" t="inlineStr">
        <is>
          <t>50-60%</t>
        </is>
      </c>
      <c r="F19" s="6" t="inlineStr">
        <is>
          <t>60-70%</t>
        </is>
      </c>
      <c r="G19" s="6" t="inlineStr">
        <is>
          <t>70-85%</t>
        </is>
      </c>
      <c r="H19" s="6" t="inlineStr">
        <is>
          <t>85-95%</t>
        </is>
      </c>
      <c r="I19" s="6" t="inlineStr">
        <is>
          <t>&gt;=95%</t>
        </is>
      </c>
      <c r="J19" s="6" t="inlineStr">
        <is>
          <t>Total Stores</t>
        </is>
      </c>
      <c r="K19" s="6" t="inlineStr">
        <is>
          <t>Avg Inv Health</t>
        </is>
      </c>
    </row>
    <row r="20">
      <c r="A20" s="7" t="inlineStr">
        <is>
          <t>Bengaluru</t>
        </is>
      </c>
      <c r="B20" s="7">
        <f>COUNTIFS('Raw Data'!$Q$2:$Q$10000,"No",'Raw Data'!$A$2:$A$10000,$C$1,'Raw Data'!$N$2:$N$10000,$C$2,'Raw Data'!$E$2:$E$10000,$A20,'Raw Data'!$L$2:$L$10000,"&gt;=0",'Raw Data'!$L$2:$L$10000,"&lt;0.2")</f>
        <v/>
      </c>
      <c r="C20" s="7">
        <f>COUNTIFS('Raw Data'!$Q$2:$Q$10000,"No",'Raw Data'!$A$2:$A$10000,$C$1,'Raw Data'!$N$2:$N$10000,$C$2,'Raw Data'!$E$2:$E$10000,$A20,'Raw Data'!$L$2:$L$10000,"&gt;=0.2",'Raw Data'!$L$2:$L$10000,"&lt;0.4")</f>
        <v/>
      </c>
      <c r="D20" s="7">
        <f>COUNTIFS('Raw Data'!$Q$2:$Q$10000,"No",'Raw Data'!$A$2:$A$10000,$C$1,'Raw Data'!$N$2:$N$10000,$C$2,'Raw Data'!$E$2:$E$10000,$A20,'Raw Data'!$L$2:$L$10000,"&gt;=0.4",'Raw Data'!$L$2:$L$10000,"&lt;0.5")</f>
        <v/>
      </c>
      <c r="E20" s="7">
        <f>COUNTIFS('Raw Data'!$Q$2:$Q$10000,"No",'Raw Data'!$A$2:$A$10000,$C$1,'Raw Data'!$N$2:$N$10000,$C$2,'Raw Data'!$E$2:$E$10000,$A20,'Raw Data'!$L$2:$L$10000,"&gt;=0.5",'Raw Data'!$L$2:$L$10000,"&lt;0.6")</f>
        <v/>
      </c>
      <c r="F20" s="7">
        <f>COUNTIFS('Raw Data'!$Q$2:$Q$10000,"No",'Raw Data'!$A$2:$A$10000,$C$1,'Raw Data'!$N$2:$N$10000,$C$2,'Raw Data'!$E$2:$E$10000,$A20,'Raw Data'!$L$2:$L$10000,"&gt;=0.6",'Raw Data'!$L$2:$L$10000,"&lt;0.7")</f>
        <v/>
      </c>
      <c r="G20" s="7">
        <f>COUNTIFS('Raw Data'!$Q$2:$Q$10000,"No",'Raw Data'!$A$2:$A$10000,$C$1,'Raw Data'!$N$2:$N$10000,$C$2,'Raw Data'!$E$2:$E$10000,$A20,'Raw Data'!$L$2:$L$10000,"&gt;=0.7",'Raw Data'!$L$2:$L$10000,"&lt;0.85")</f>
        <v/>
      </c>
      <c r="H20" s="7">
        <f>COUNTIFS('Raw Data'!$Q$2:$Q$10000,"No",'Raw Data'!$A$2:$A$10000,$C$1,'Raw Data'!$N$2:$N$10000,$C$2,'Raw Data'!$E$2:$E$10000,$A20,'Raw Data'!$L$2:$L$10000,"&gt;=0.85",'Raw Data'!$L$2:$L$10000,"&lt;0.95")</f>
        <v/>
      </c>
      <c r="I20" s="7">
        <f>COUNTIFS('Raw Data'!$Q$2:$Q$10000,"No",'Raw Data'!$A$2:$A$10000,$C$1,'Raw Data'!$N$2:$N$10000,$C$2,'Raw Data'!$E$2:$E$10000,$A20,'Raw Data'!$L$2:$L$10000,"&gt;=0.95")</f>
        <v/>
      </c>
      <c r="J20" s="7">
        <f>SUM(B20:I20)</f>
        <v/>
      </c>
      <c r="K20" s="9">
        <f>IFERROR(AVERAGEIFS('Raw Data'!$L$2:$L$10000,'Raw Data'!$Q$2:$Q$10000,"No",'Raw Data'!$A$2:$A$10000,$C$1,'Raw Data'!$N$2:$N$10000,$C$2,'Raw Data'!$E$2:$E$10000,$A20),"")</f>
        <v/>
      </c>
    </row>
    <row r="21">
      <c r="A21" s="7" t="inlineStr">
        <is>
          <t>Kochi</t>
        </is>
      </c>
      <c r="B21" s="7">
        <f>COUNTIFS('Raw Data'!$Q$2:$Q$10000,"No",'Raw Data'!$A$2:$A$10000,$C$1,'Raw Data'!$N$2:$N$10000,$C$2,'Raw Data'!$E$2:$E$10000,$A21,'Raw Data'!$L$2:$L$10000,"&gt;=0",'Raw Data'!$L$2:$L$10000,"&lt;0.2")</f>
        <v/>
      </c>
      <c r="C21" s="7">
        <f>COUNTIFS('Raw Data'!$Q$2:$Q$10000,"No",'Raw Data'!$A$2:$A$10000,$C$1,'Raw Data'!$N$2:$N$10000,$C$2,'Raw Data'!$E$2:$E$10000,$A21,'Raw Data'!$L$2:$L$10000,"&gt;=0.2",'Raw Data'!$L$2:$L$10000,"&lt;0.4")</f>
        <v/>
      </c>
      <c r="D21" s="7">
        <f>COUNTIFS('Raw Data'!$Q$2:$Q$10000,"No",'Raw Data'!$A$2:$A$10000,$C$1,'Raw Data'!$N$2:$N$10000,$C$2,'Raw Data'!$E$2:$E$10000,$A21,'Raw Data'!$L$2:$L$10000,"&gt;=0.4",'Raw Data'!$L$2:$L$10000,"&lt;0.5")</f>
        <v/>
      </c>
      <c r="E21" s="7">
        <f>COUNTIFS('Raw Data'!$Q$2:$Q$10000,"No",'Raw Data'!$A$2:$A$10000,$C$1,'Raw Data'!$N$2:$N$10000,$C$2,'Raw Data'!$E$2:$E$10000,$A21,'Raw Data'!$L$2:$L$10000,"&gt;=0.5",'Raw Data'!$L$2:$L$10000,"&lt;0.6")</f>
        <v/>
      </c>
      <c r="F21" s="7">
        <f>COUNTIFS('Raw Data'!$Q$2:$Q$10000,"No",'Raw Data'!$A$2:$A$10000,$C$1,'Raw Data'!$N$2:$N$10000,$C$2,'Raw Data'!$E$2:$E$10000,$A21,'Raw Data'!$L$2:$L$10000,"&gt;=0.6",'Raw Data'!$L$2:$L$10000,"&lt;0.7")</f>
        <v/>
      </c>
      <c r="G21" s="7">
        <f>COUNTIFS('Raw Data'!$Q$2:$Q$10000,"No",'Raw Data'!$A$2:$A$10000,$C$1,'Raw Data'!$N$2:$N$10000,$C$2,'Raw Data'!$E$2:$E$10000,$A21,'Raw Data'!$L$2:$L$10000,"&gt;=0.7",'Raw Data'!$L$2:$L$10000,"&lt;0.85")</f>
        <v/>
      </c>
      <c r="H21" s="7">
        <f>COUNTIFS('Raw Data'!$Q$2:$Q$10000,"No",'Raw Data'!$A$2:$A$10000,$C$1,'Raw Data'!$N$2:$N$10000,$C$2,'Raw Data'!$E$2:$E$10000,$A21,'Raw Data'!$L$2:$L$10000,"&gt;=0.85",'Raw Data'!$L$2:$L$10000,"&lt;0.95")</f>
        <v/>
      </c>
      <c r="I21" s="7">
        <f>COUNTIFS('Raw Data'!$Q$2:$Q$10000,"No",'Raw Data'!$A$2:$A$10000,$C$1,'Raw Data'!$N$2:$N$10000,$C$2,'Raw Data'!$E$2:$E$10000,$A21,'Raw Data'!$L$2:$L$10000,"&gt;=0.95")</f>
        <v/>
      </c>
      <c r="J21" s="7">
        <f>SUM(B21:I21)</f>
        <v/>
      </c>
      <c r="K21" s="9">
        <f>IFERROR(AVERAGEIFS('Raw Data'!$L$2:$L$10000,'Raw Data'!$Q$2:$Q$10000,"No",'Raw Data'!$A$2:$A$10000,$C$1,'Raw Data'!$N$2:$N$10000,$C$2,'Raw Data'!$E$2:$E$10000,$A21),"")</f>
        <v/>
      </c>
    </row>
    <row r="22">
      <c r="A22" s="7" t="inlineStr">
        <is>
          <t>Coimbatore</t>
        </is>
      </c>
      <c r="B22" s="7">
        <f>COUNTIFS('Raw Data'!$Q$2:$Q$10000,"No",'Raw Data'!$A$2:$A$10000,$C$1,'Raw Data'!$N$2:$N$10000,$C$2,'Raw Data'!$E$2:$E$10000,$A22,'Raw Data'!$L$2:$L$10000,"&gt;=0",'Raw Data'!$L$2:$L$10000,"&lt;0.2")</f>
        <v/>
      </c>
      <c r="C22" s="7">
        <f>COUNTIFS('Raw Data'!$Q$2:$Q$10000,"No",'Raw Data'!$A$2:$A$10000,$C$1,'Raw Data'!$N$2:$N$10000,$C$2,'Raw Data'!$E$2:$E$10000,$A22,'Raw Data'!$L$2:$L$10000,"&gt;=0.2",'Raw Data'!$L$2:$L$10000,"&lt;0.4")</f>
        <v/>
      </c>
      <c r="D22" s="7">
        <f>COUNTIFS('Raw Data'!$Q$2:$Q$10000,"No",'Raw Data'!$A$2:$A$10000,$C$1,'Raw Data'!$N$2:$N$10000,$C$2,'Raw Data'!$E$2:$E$10000,$A22,'Raw Data'!$L$2:$L$10000,"&gt;=0.4",'Raw Data'!$L$2:$L$10000,"&lt;0.5")</f>
        <v/>
      </c>
      <c r="E22" s="7">
        <f>COUNTIFS('Raw Data'!$Q$2:$Q$10000,"No",'Raw Data'!$A$2:$A$10000,$C$1,'Raw Data'!$N$2:$N$10000,$C$2,'Raw Data'!$E$2:$E$10000,$A22,'Raw Data'!$L$2:$L$10000,"&gt;=0.5",'Raw Data'!$L$2:$L$10000,"&lt;0.6")</f>
        <v/>
      </c>
      <c r="F22" s="7">
        <f>COUNTIFS('Raw Data'!$Q$2:$Q$10000,"No",'Raw Data'!$A$2:$A$10000,$C$1,'Raw Data'!$N$2:$N$10000,$C$2,'Raw Data'!$E$2:$E$10000,$A22,'Raw Data'!$L$2:$L$10000,"&gt;=0.6",'Raw Data'!$L$2:$L$10000,"&lt;0.7")</f>
        <v/>
      </c>
      <c r="G22" s="7">
        <f>COUNTIFS('Raw Data'!$Q$2:$Q$10000,"No",'Raw Data'!$A$2:$A$10000,$C$1,'Raw Data'!$N$2:$N$10000,$C$2,'Raw Data'!$E$2:$E$10000,$A22,'Raw Data'!$L$2:$L$10000,"&gt;=0.7",'Raw Data'!$L$2:$L$10000,"&lt;0.85")</f>
        <v/>
      </c>
      <c r="H22" s="7">
        <f>COUNTIFS('Raw Data'!$Q$2:$Q$10000,"No",'Raw Data'!$A$2:$A$10000,$C$1,'Raw Data'!$N$2:$N$10000,$C$2,'Raw Data'!$E$2:$E$10000,$A22,'Raw Data'!$L$2:$L$10000,"&gt;=0.85",'Raw Data'!$L$2:$L$10000,"&lt;0.95")</f>
        <v/>
      </c>
      <c r="I22" s="7">
        <f>COUNTIFS('Raw Data'!$Q$2:$Q$10000,"No",'Raw Data'!$A$2:$A$10000,$C$1,'Raw Data'!$N$2:$N$10000,$C$2,'Raw Data'!$E$2:$E$10000,$A22,'Raw Data'!$L$2:$L$10000,"&gt;=0.95")</f>
        <v/>
      </c>
      <c r="J22" s="7">
        <f>SUM(B22:I22)</f>
        <v/>
      </c>
      <c r="K22" s="9">
        <f>IFERROR(AVERAGEIFS('Raw Data'!$L$2:$L$10000,'Raw Data'!$Q$2:$Q$10000,"No",'Raw Data'!$A$2:$A$10000,$C$1,'Raw Data'!$N$2:$N$10000,$C$2,'Raw Data'!$E$2:$E$10000,$A22),"")</f>
        <v/>
      </c>
    </row>
    <row r="23">
      <c r="A23" s="7" t="inlineStr">
        <is>
          <t>Mysuru</t>
        </is>
      </c>
      <c r="B23" s="7">
        <f>COUNTIFS('Raw Data'!$Q$2:$Q$10000,"No",'Raw Data'!$A$2:$A$10000,$C$1,'Raw Data'!$N$2:$N$10000,$C$2,'Raw Data'!$E$2:$E$10000,$A23,'Raw Data'!$L$2:$L$10000,"&gt;=0",'Raw Data'!$L$2:$L$10000,"&lt;0.2")</f>
        <v/>
      </c>
      <c r="C23" s="7">
        <f>COUNTIFS('Raw Data'!$Q$2:$Q$10000,"No",'Raw Data'!$A$2:$A$10000,$C$1,'Raw Data'!$N$2:$N$10000,$C$2,'Raw Data'!$E$2:$E$10000,$A23,'Raw Data'!$L$2:$L$10000,"&gt;=0.2",'Raw Data'!$L$2:$L$10000,"&lt;0.4")</f>
        <v/>
      </c>
      <c r="D23" s="7">
        <f>COUNTIFS('Raw Data'!$Q$2:$Q$10000,"No",'Raw Data'!$A$2:$A$10000,$C$1,'Raw Data'!$N$2:$N$10000,$C$2,'Raw Data'!$E$2:$E$10000,$A23,'Raw Data'!$L$2:$L$10000,"&gt;=0.4",'Raw Data'!$L$2:$L$10000,"&lt;0.5")</f>
        <v/>
      </c>
      <c r="E23" s="7">
        <f>COUNTIFS('Raw Data'!$Q$2:$Q$10000,"No",'Raw Data'!$A$2:$A$10000,$C$1,'Raw Data'!$N$2:$N$10000,$C$2,'Raw Data'!$E$2:$E$10000,$A23,'Raw Data'!$L$2:$L$10000,"&gt;=0.5",'Raw Data'!$L$2:$L$10000,"&lt;0.6")</f>
        <v/>
      </c>
      <c r="F23" s="7">
        <f>COUNTIFS('Raw Data'!$Q$2:$Q$10000,"No",'Raw Data'!$A$2:$A$10000,$C$1,'Raw Data'!$N$2:$N$10000,$C$2,'Raw Data'!$E$2:$E$10000,$A23,'Raw Data'!$L$2:$L$10000,"&gt;=0.6",'Raw Data'!$L$2:$L$10000,"&lt;0.7")</f>
        <v/>
      </c>
      <c r="G23" s="7">
        <f>COUNTIFS('Raw Data'!$Q$2:$Q$10000,"No",'Raw Data'!$A$2:$A$10000,$C$1,'Raw Data'!$N$2:$N$10000,$C$2,'Raw Data'!$E$2:$E$10000,$A23,'Raw Data'!$L$2:$L$10000,"&gt;=0.7",'Raw Data'!$L$2:$L$10000,"&lt;0.85")</f>
        <v/>
      </c>
      <c r="H23" s="7">
        <f>COUNTIFS('Raw Data'!$Q$2:$Q$10000,"No",'Raw Data'!$A$2:$A$10000,$C$1,'Raw Data'!$N$2:$N$10000,$C$2,'Raw Data'!$E$2:$E$10000,$A23,'Raw Data'!$L$2:$L$10000,"&gt;=0.85",'Raw Data'!$L$2:$L$10000,"&lt;0.95")</f>
        <v/>
      </c>
      <c r="I23" s="7">
        <f>COUNTIFS('Raw Data'!$Q$2:$Q$10000,"No",'Raw Data'!$A$2:$A$10000,$C$1,'Raw Data'!$N$2:$N$10000,$C$2,'Raw Data'!$E$2:$E$10000,$A23,'Raw Data'!$L$2:$L$10000,"&gt;=0.95")</f>
        <v/>
      </c>
      <c r="J23" s="7">
        <f>SUM(B23:I23)</f>
        <v/>
      </c>
      <c r="K23" s="9">
        <f>IFERROR(AVERAGEIFS('Raw Data'!$L$2:$L$10000,'Raw Data'!$Q$2:$Q$10000,"No",'Raw Data'!$A$2:$A$10000,$C$1,'Raw Data'!$N$2:$N$10000,$C$2,'Raw Data'!$E$2:$E$10000,$A23),"")</f>
        <v/>
      </c>
    </row>
    <row r="24">
      <c r="A24" s="7" t="inlineStr">
        <is>
          <t>Hubballi</t>
        </is>
      </c>
      <c r="B24" s="7">
        <f>COUNTIFS('Raw Data'!$Q$2:$Q$10000,"No",'Raw Data'!$A$2:$A$10000,$C$1,'Raw Data'!$N$2:$N$10000,$C$2,'Raw Data'!$E$2:$E$10000,$A24,'Raw Data'!$L$2:$L$10000,"&gt;=0",'Raw Data'!$L$2:$L$10000,"&lt;0.2")</f>
        <v/>
      </c>
      <c r="C24" s="7">
        <f>COUNTIFS('Raw Data'!$Q$2:$Q$10000,"No",'Raw Data'!$A$2:$A$10000,$C$1,'Raw Data'!$N$2:$N$10000,$C$2,'Raw Data'!$E$2:$E$10000,$A24,'Raw Data'!$L$2:$L$10000,"&gt;=0.2",'Raw Data'!$L$2:$L$10000,"&lt;0.4")</f>
        <v/>
      </c>
      <c r="D24" s="7">
        <f>COUNTIFS('Raw Data'!$Q$2:$Q$10000,"No",'Raw Data'!$A$2:$A$10000,$C$1,'Raw Data'!$N$2:$N$10000,$C$2,'Raw Data'!$E$2:$E$10000,$A24,'Raw Data'!$L$2:$L$10000,"&gt;=0.4",'Raw Data'!$L$2:$L$10000,"&lt;0.5")</f>
        <v/>
      </c>
      <c r="E24" s="7">
        <f>COUNTIFS('Raw Data'!$Q$2:$Q$10000,"No",'Raw Data'!$A$2:$A$10000,$C$1,'Raw Data'!$N$2:$N$10000,$C$2,'Raw Data'!$E$2:$E$10000,$A24,'Raw Data'!$L$2:$L$10000,"&gt;=0.5",'Raw Data'!$L$2:$L$10000,"&lt;0.6")</f>
        <v/>
      </c>
      <c r="F24" s="7">
        <f>COUNTIFS('Raw Data'!$Q$2:$Q$10000,"No",'Raw Data'!$A$2:$A$10000,$C$1,'Raw Data'!$N$2:$N$10000,$C$2,'Raw Data'!$E$2:$E$10000,$A24,'Raw Data'!$L$2:$L$10000,"&gt;=0.6",'Raw Data'!$L$2:$L$10000,"&lt;0.7")</f>
        <v/>
      </c>
      <c r="G24" s="7">
        <f>COUNTIFS('Raw Data'!$Q$2:$Q$10000,"No",'Raw Data'!$A$2:$A$10000,$C$1,'Raw Data'!$N$2:$N$10000,$C$2,'Raw Data'!$E$2:$E$10000,$A24,'Raw Data'!$L$2:$L$10000,"&gt;=0.7",'Raw Data'!$L$2:$L$10000,"&lt;0.85")</f>
        <v/>
      </c>
      <c r="H24" s="7">
        <f>COUNTIFS('Raw Data'!$Q$2:$Q$10000,"No",'Raw Data'!$A$2:$A$10000,$C$1,'Raw Data'!$N$2:$N$10000,$C$2,'Raw Data'!$E$2:$E$10000,$A24,'Raw Data'!$L$2:$L$10000,"&gt;=0.85",'Raw Data'!$L$2:$L$10000,"&lt;0.95")</f>
        <v/>
      </c>
      <c r="I24" s="7">
        <f>COUNTIFS('Raw Data'!$Q$2:$Q$10000,"No",'Raw Data'!$A$2:$A$10000,$C$1,'Raw Data'!$N$2:$N$10000,$C$2,'Raw Data'!$E$2:$E$10000,$A24,'Raw Data'!$L$2:$L$10000,"&gt;=0.95")</f>
        <v/>
      </c>
      <c r="J24" s="7">
        <f>SUM(B24:I24)</f>
        <v/>
      </c>
      <c r="K24" s="9">
        <f>IFERROR(AVERAGEIFS('Raw Data'!$L$2:$L$10000,'Raw Data'!$Q$2:$Q$10000,"No",'Raw Data'!$A$2:$A$10000,$C$1,'Raw Data'!$N$2:$N$10000,$C$2,'Raw Data'!$E$2:$E$10000,$A24),"")</f>
        <v/>
      </c>
    </row>
    <row r="25">
      <c r="A25" s="7" t="inlineStr">
        <is>
          <t>Palakkad</t>
        </is>
      </c>
      <c r="B25" s="7">
        <f>COUNTIFS('Raw Data'!$Q$2:$Q$10000,"No",'Raw Data'!$A$2:$A$10000,$C$1,'Raw Data'!$N$2:$N$10000,$C$2,'Raw Data'!$E$2:$E$10000,$A25,'Raw Data'!$L$2:$L$10000,"&gt;=0",'Raw Data'!$L$2:$L$10000,"&lt;0.2")</f>
        <v/>
      </c>
      <c r="C25" s="7">
        <f>COUNTIFS('Raw Data'!$Q$2:$Q$10000,"No",'Raw Data'!$A$2:$A$10000,$C$1,'Raw Data'!$N$2:$N$10000,$C$2,'Raw Data'!$E$2:$E$10000,$A25,'Raw Data'!$L$2:$L$10000,"&gt;=0.2",'Raw Data'!$L$2:$L$10000,"&lt;0.4")</f>
        <v/>
      </c>
      <c r="D25" s="7">
        <f>COUNTIFS('Raw Data'!$Q$2:$Q$10000,"No",'Raw Data'!$A$2:$A$10000,$C$1,'Raw Data'!$N$2:$N$10000,$C$2,'Raw Data'!$E$2:$E$10000,$A25,'Raw Data'!$L$2:$L$10000,"&gt;=0.4",'Raw Data'!$L$2:$L$10000,"&lt;0.5")</f>
        <v/>
      </c>
      <c r="E25" s="7">
        <f>COUNTIFS('Raw Data'!$Q$2:$Q$10000,"No",'Raw Data'!$A$2:$A$10000,$C$1,'Raw Data'!$N$2:$N$10000,$C$2,'Raw Data'!$E$2:$E$10000,$A25,'Raw Data'!$L$2:$L$10000,"&gt;=0.5",'Raw Data'!$L$2:$L$10000,"&lt;0.6")</f>
        <v/>
      </c>
      <c r="F25" s="7">
        <f>COUNTIFS('Raw Data'!$Q$2:$Q$10000,"No",'Raw Data'!$A$2:$A$10000,$C$1,'Raw Data'!$N$2:$N$10000,$C$2,'Raw Data'!$E$2:$E$10000,$A25,'Raw Data'!$L$2:$L$10000,"&gt;=0.6",'Raw Data'!$L$2:$L$10000,"&lt;0.7")</f>
        <v/>
      </c>
      <c r="G25" s="7">
        <f>COUNTIFS('Raw Data'!$Q$2:$Q$10000,"No",'Raw Data'!$A$2:$A$10000,$C$1,'Raw Data'!$N$2:$N$10000,$C$2,'Raw Data'!$E$2:$E$10000,$A25,'Raw Data'!$L$2:$L$10000,"&gt;=0.7",'Raw Data'!$L$2:$L$10000,"&lt;0.85")</f>
        <v/>
      </c>
      <c r="H25" s="7">
        <f>COUNTIFS('Raw Data'!$Q$2:$Q$10000,"No",'Raw Data'!$A$2:$A$10000,$C$1,'Raw Data'!$N$2:$N$10000,$C$2,'Raw Data'!$E$2:$E$10000,$A25,'Raw Data'!$L$2:$L$10000,"&gt;=0.85",'Raw Data'!$L$2:$L$10000,"&lt;0.95")</f>
        <v/>
      </c>
      <c r="I25" s="7">
        <f>COUNTIFS('Raw Data'!$Q$2:$Q$10000,"No",'Raw Data'!$A$2:$A$10000,$C$1,'Raw Data'!$N$2:$N$10000,$C$2,'Raw Data'!$E$2:$E$10000,$A25,'Raw Data'!$L$2:$L$10000,"&gt;=0.95")</f>
        <v/>
      </c>
      <c r="J25" s="7">
        <f>SUM(B25:I25)</f>
        <v/>
      </c>
      <c r="K25" s="9">
        <f>IFERROR(AVERAGEIFS('Raw Data'!$L$2:$L$10000,'Raw Data'!$Q$2:$Q$10000,"No",'Raw Data'!$A$2:$A$10000,$C$1,'Raw Data'!$N$2:$N$10000,$C$2,'Raw Data'!$E$2:$E$10000,$A25),"")</f>
        <v/>
      </c>
    </row>
    <row r="26">
      <c r="A26" s="7" t="inlineStr">
        <is>
          <t>Belgavi</t>
        </is>
      </c>
      <c r="B26" s="7">
        <f>COUNTIFS('Raw Data'!$Q$2:$Q$10000,"No",'Raw Data'!$A$2:$A$10000,$C$1,'Raw Data'!$N$2:$N$10000,$C$2,'Raw Data'!$E$2:$E$10000,$A26,'Raw Data'!$L$2:$L$10000,"&gt;=0",'Raw Data'!$L$2:$L$10000,"&lt;0.2")</f>
        <v/>
      </c>
      <c r="C26" s="7">
        <f>COUNTIFS('Raw Data'!$Q$2:$Q$10000,"No",'Raw Data'!$A$2:$A$10000,$C$1,'Raw Data'!$N$2:$N$10000,$C$2,'Raw Data'!$E$2:$E$10000,$A26,'Raw Data'!$L$2:$L$10000,"&gt;=0.2",'Raw Data'!$L$2:$L$10000,"&lt;0.4")</f>
        <v/>
      </c>
      <c r="D26" s="7">
        <f>COUNTIFS('Raw Data'!$Q$2:$Q$10000,"No",'Raw Data'!$A$2:$A$10000,$C$1,'Raw Data'!$N$2:$N$10000,$C$2,'Raw Data'!$E$2:$E$10000,$A26,'Raw Data'!$L$2:$L$10000,"&gt;=0.4",'Raw Data'!$L$2:$L$10000,"&lt;0.5")</f>
        <v/>
      </c>
      <c r="E26" s="7">
        <f>COUNTIFS('Raw Data'!$Q$2:$Q$10000,"No",'Raw Data'!$A$2:$A$10000,$C$1,'Raw Data'!$N$2:$N$10000,$C$2,'Raw Data'!$E$2:$E$10000,$A26,'Raw Data'!$L$2:$L$10000,"&gt;=0.5",'Raw Data'!$L$2:$L$10000,"&lt;0.6")</f>
        <v/>
      </c>
      <c r="F26" s="7">
        <f>COUNTIFS('Raw Data'!$Q$2:$Q$10000,"No",'Raw Data'!$A$2:$A$10000,$C$1,'Raw Data'!$N$2:$N$10000,$C$2,'Raw Data'!$E$2:$E$10000,$A26,'Raw Data'!$L$2:$L$10000,"&gt;=0.6",'Raw Data'!$L$2:$L$10000,"&lt;0.7")</f>
        <v/>
      </c>
      <c r="G26" s="7">
        <f>COUNTIFS('Raw Data'!$Q$2:$Q$10000,"No",'Raw Data'!$A$2:$A$10000,$C$1,'Raw Data'!$N$2:$N$10000,$C$2,'Raw Data'!$E$2:$E$10000,$A26,'Raw Data'!$L$2:$L$10000,"&gt;=0.7",'Raw Data'!$L$2:$L$10000,"&lt;0.85")</f>
        <v/>
      </c>
      <c r="H26" s="7">
        <f>COUNTIFS('Raw Data'!$Q$2:$Q$10000,"No",'Raw Data'!$A$2:$A$10000,$C$1,'Raw Data'!$N$2:$N$10000,$C$2,'Raw Data'!$E$2:$E$10000,$A26,'Raw Data'!$L$2:$L$10000,"&gt;=0.85",'Raw Data'!$L$2:$L$10000,"&lt;0.95")</f>
        <v/>
      </c>
      <c r="I26" s="7">
        <f>COUNTIFS('Raw Data'!$Q$2:$Q$10000,"No",'Raw Data'!$A$2:$A$10000,$C$1,'Raw Data'!$N$2:$N$10000,$C$2,'Raw Data'!$E$2:$E$10000,$A26,'Raw Data'!$L$2:$L$10000,"&gt;=0.95")</f>
        <v/>
      </c>
      <c r="J26" s="7">
        <f>SUM(B26:I26)</f>
        <v/>
      </c>
      <c r="K26" s="9">
        <f>IFERROR(AVERAGEIFS('Raw Data'!$L$2:$L$10000,'Raw Data'!$Q$2:$Q$10000,"No",'Raw Data'!$A$2:$A$10000,$C$1,'Raw Data'!$N$2:$N$10000,$C$2,'Raw Data'!$E$2:$E$10000,$A26),"")</f>
        <v/>
      </c>
    </row>
    <row r="27">
      <c r="A27" s="7" t="inlineStr">
        <is>
          <t>Davanagere</t>
        </is>
      </c>
      <c r="B27" s="7">
        <f>COUNTIFS('Raw Data'!$Q$2:$Q$10000,"No",'Raw Data'!$A$2:$A$10000,$C$1,'Raw Data'!$N$2:$N$10000,$C$2,'Raw Data'!$E$2:$E$10000,$A27,'Raw Data'!$L$2:$L$10000,"&gt;=0",'Raw Data'!$L$2:$L$10000,"&lt;0.2")</f>
        <v/>
      </c>
      <c r="C27" s="7">
        <f>COUNTIFS('Raw Data'!$Q$2:$Q$10000,"No",'Raw Data'!$A$2:$A$10000,$C$1,'Raw Data'!$N$2:$N$10000,$C$2,'Raw Data'!$E$2:$E$10000,$A27,'Raw Data'!$L$2:$L$10000,"&gt;=0.2",'Raw Data'!$L$2:$L$10000,"&lt;0.4")</f>
        <v/>
      </c>
      <c r="D27" s="7">
        <f>COUNTIFS('Raw Data'!$Q$2:$Q$10000,"No",'Raw Data'!$A$2:$A$10000,$C$1,'Raw Data'!$N$2:$N$10000,$C$2,'Raw Data'!$E$2:$E$10000,$A27,'Raw Data'!$L$2:$L$10000,"&gt;=0.4",'Raw Data'!$L$2:$L$10000,"&lt;0.5")</f>
        <v/>
      </c>
      <c r="E27" s="7">
        <f>COUNTIFS('Raw Data'!$Q$2:$Q$10000,"No",'Raw Data'!$A$2:$A$10000,$C$1,'Raw Data'!$N$2:$N$10000,$C$2,'Raw Data'!$E$2:$E$10000,$A27,'Raw Data'!$L$2:$L$10000,"&gt;=0.5",'Raw Data'!$L$2:$L$10000,"&lt;0.6")</f>
        <v/>
      </c>
      <c r="F27" s="7">
        <f>COUNTIFS('Raw Data'!$Q$2:$Q$10000,"No",'Raw Data'!$A$2:$A$10000,$C$1,'Raw Data'!$N$2:$N$10000,$C$2,'Raw Data'!$E$2:$E$10000,$A27,'Raw Data'!$L$2:$L$10000,"&gt;=0.6",'Raw Data'!$L$2:$L$10000,"&lt;0.7")</f>
        <v/>
      </c>
      <c r="G27" s="7">
        <f>COUNTIFS('Raw Data'!$Q$2:$Q$10000,"No",'Raw Data'!$A$2:$A$10000,$C$1,'Raw Data'!$N$2:$N$10000,$C$2,'Raw Data'!$E$2:$E$10000,$A27,'Raw Data'!$L$2:$L$10000,"&gt;=0.7",'Raw Data'!$L$2:$L$10000,"&lt;0.85")</f>
        <v/>
      </c>
      <c r="H27" s="7">
        <f>COUNTIFS('Raw Data'!$Q$2:$Q$10000,"No",'Raw Data'!$A$2:$A$10000,$C$1,'Raw Data'!$N$2:$N$10000,$C$2,'Raw Data'!$E$2:$E$10000,$A27,'Raw Data'!$L$2:$L$10000,"&gt;=0.85",'Raw Data'!$L$2:$L$10000,"&lt;0.95")</f>
        <v/>
      </c>
      <c r="I27" s="7">
        <f>COUNTIFS('Raw Data'!$Q$2:$Q$10000,"No",'Raw Data'!$A$2:$A$10000,$C$1,'Raw Data'!$N$2:$N$10000,$C$2,'Raw Data'!$E$2:$E$10000,$A27,'Raw Data'!$L$2:$L$10000,"&gt;=0.95")</f>
        <v/>
      </c>
      <c r="J27" s="7">
        <f>SUM(B27:I27)</f>
        <v/>
      </c>
      <c r="K27" s="9">
        <f>IFERROR(AVERAGEIFS('Raw Data'!$L$2:$L$10000,'Raw Data'!$Q$2:$Q$10000,"No",'Raw Data'!$A$2:$A$10000,$C$1,'Raw Data'!$N$2:$N$10000,$C$2,'Raw Data'!$E$2:$E$10000,$A27),"")</f>
        <v/>
      </c>
    </row>
    <row r="28">
      <c r="A28" s="7" t="inlineStr">
        <is>
          <t>Hosur</t>
        </is>
      </c>
      <c r="B28" s="7">
        <f>COUNTIFS('Raw Data'!$Q$2:$Q$10000,"No",'Raw Data'!$A$2:$A$10000,$C$1,'Raw Data'!$N$2:$N$10000,$C$2,'Raw Data'!$E$2:$E$10000,$A28,'Raw Data'!$L$2:$L$10000,"&gt;=0",'Raw Data'!$L$2:$L$10000,"&lt;0.2")</f>
        <v/>
      </c>
      <c r="C28" s="7">
        <f>COUNTIFS('Raw Data'!$Q$2:$Q$10000,"No",'Raw Data'!$A$2:$A$10000,$C$1,'Raw Data'!$N$2:$N$10000,$C$2,'Raw Data'!$E$2:$E$10000,$A28,'Raw Data'!$L$2:$L$10000,"&gt;=0.2",'Raw Data'!$L$2:$L$10000,"&lt;0.4")</f>
        <v/>
      </c>
      <c r="D28" s="7">
        <f>COUNTIFS('Raw Data'!$Q$2:$Q$10000,"No",'Raw Data'!$A$2:$A$10000,$C$1,'Raw Data'!$N$2:$N$10000,$C$2,'Raw Data'!$E$2:$E$10000,$A28,'Raw Data'!$L$2:$L$10000,"&gt;=0.4",'Raw Data'!$L$2:$L$10000,"&lt;0.5")</f>
        <v/>
      </c>
      <c r="E28" s="7">
        <f>COUNTIFS('Raw Data'!$Q$2:$Q$10000,"No",'Raw Data'!$A$2:$A$10000,$C$1,'Raw Data'!$N$2:$N$10000,$C$2,'Raw Data'!$E$2:$E$10000,$A28,'Raw Data'!$L$2:$L$10000,"&gt;=0.5",'Raw Data'!$L$2:$L$10000,"&lt;0.6")</f>
        <v/>
      </c>
      <c r="F28" s="7">
        <f>COUNTIFS('Raw Data'!$Q$2:$Q$10000,"No",'Raw Data'!$A$2:$A$10000,$C$1,'Raw Data'!$N$2:$N$10000,$C$2,'Raw Data'!$E$2:$E$10000,$A28,'Raw Data'!$L$2:$L$10000,"&gt;=0.6",'Raw Data'!$L$2:$L$10000,"&lt;0.7")</f>
        <v/>
      </c>
      <c r="G28" s="7">
        <f>COUNTIFS('Raw Data'!$Q$2:$Q$10000,"No",'Raw Data'!$A$2:$A$10000,$C$1,'Raw Data'!$N$2:$N$10000,$C$2,'Raw Data'!$E$2:$E$10000,$A28,'Raw Data'!$L$2:$L$10000,"&gt;=0.7",'Raw Data'!$L$2:$L$10000,"&lt;0.85")</f>
        <v/>
      </c>
      <c r="H28" s="7">
        <f>COUNTIFS('Raw Data'!$Q$2:$Q$10000,"No",'Raw Data'!$A$2:$A$10000,$C$1,'Raw Data'!$N$2:$N$10000,$C$2,'Raw Data'!$E$2:$E$10000,$A28,'Raw Data'!$L$2:$L$10000,"&gt;=0.85",'Raw Data'!$L$2:$L$10000,"&lt;0.95")</f>
        <v/>
      </c>
      <c r="I28" s="7">
        <f>COUNTIFS('Raw Data'!$Q$2:$Q$10000,"No",'Raw Data'!$A$2:$A$10000,$C$1,'Raw Data'!$N$2:$N$10000,$C$2,'Raw Data'!$E$2:$E$10000,$A28,'Raw Data'!$L$2:$L$10000,"&gt;=0.95")</f>
        <v/>
      </c>
      <c r="J28" s="7">
        <f>SUM(B28:I28)</f>
        <v/>
      </c>
      <c r="K28" s="9">
        <f>IFERROR(AVERAGEIFS('Raw Data'!$L$2:$L$10000,'Raw Data'!$Q$2:$Q$10000,"No",'Raw Data'!$A$2:$A$10000,$C$1,'Raw Data'!$N$2:$N$10000,$C$2,'Raw Data'!$E$2:$E$10000,$A28),"")</f>
        <v/>
      </c>
    </row>
    <row r="29">
      <c r="A29" s="7" t="inlineStr">
        <is>
          <t>Tumkuru</t>
        </is>
      </c>
      <c r="B29" s="7">
        <f>COUNTIFS('Raw Data'!$Q$2:$Q$10000,"No",'Raw Data'!$A$2:$A$10000,$C$1,'Raw Data'!$N$2:$N$10000,$C$2,'Raw Data'!$E$2:$E$10000,$A29,'Raw Data'!$L$2:$L$10000,"&gt;=0",'Raw Data'!$L$2:$L$10000,"&lt;0.2")</f>
        <v/>
      </c>
      <c r="C29" s="7">
        <f>COUNTIFS('Raw Data'!$Q$2:$Q$10000,"No",'Raw Data'!$A$2:$A$10000,$C$1,'Raw Data'!$N$2:$N$10000,$C$2,'Raw Data'!$E$2:$E$10000,$A29,'Raw Data'!$L$2:$L$10000,"&gt;=0.2",'Raw Data'!$L$2:$L$10000,"&lt;0.4")</f>
        <v/>
      </c>
      <c r="D29" s="7">
        <f>COUNTIFS('Raw Data'!$Q$2:$Q$10000,"No",'Raw Data'!$A$2:$A$10000,$C$1,'Raw Data'!$N$2:$N$10000,$C$2,'Raw Data'!$E$2:$E$10000,$A29,'Raw Data'!$L$2:$L$10000,"&gt;=0.4",'Raw Data'!$L$2:$L$10000,"&lt;0.5")</f>
        <v/>
      </c>
      <c r="E29" s="7">
        <f>COUNTIFS('Raw Data'!$Q$2:$Q$10000,"No",'Raw Data'!$A$2:$A$10000,$C$1,'Raw Data'!$N$2:$N$10000,$C$2,'Raw Data'!$E$2:$E$10000,$A29,'Raw Data'!$L$2:$L$10000,"&gt;=0.5",'Raw Data'!$L$2:$L$10000,"&lt;0.6")</f>
        <v/>
      </c>
      <c r="F29" s="7">
        <f>COUNTIFS('Raw Data'!$Q$2:$Q$10000,"No",'Raw Data'!$A$2:$A$10000,$C$1,'Raw Data'!$N$2:$N$10000,$C$2,'Raw Data'!$E$2:$E$10000,$A29,'Raw Data'!$L$2:$L$10000,"&gt;=0.6",'Raw Data'!$L$2:$L$10000,"&lt;0.7")</f>
        <v/>
      </c>
      <c r="G29" s="7">
        <f>COUNTIFS('Raw Data'!$Q$2:$Q$10000,"No",'Raw Data'!$A$2:$A$10000,$C$1,'Raw Data'!$N$2:$N$10000,$C$2,'Raw Data'!$E$2:$E$10000,$A29,'Raw Data'!$L$2:$L$10000,"&gt;=0.7",'Raw Data'!$L$2:$L$10000,"&lt;0.85")</f>
        <v/>
      </c>
      <c r="H29" s="7">
        <f>COUNTIFS('Raw Data'!$Q$2:$Q$10000,"No",'Raw Data'!$A$2:$A$10000,$C$1,'Raw Data'!$N$2:$N$10000,$C$2,'Raw Data'!$E$2:$E$10000,$A29,'Raw Data'!$L$2:$L$10000,"&gt;=0.85",'Raw Data'!$L$2:$L$10000,"&lt;0.95")</f>
        <v/>
      </c>
      <c r="I29" s="7">
        <f>COUNTIFS('Raw Data'!$Q$2:$Q$10000,"No",'Raw Data'!$A$2:$A$10000,$C$1,'Raw Data'!$N$2:$N$10000,$C$2,'Raw Data'!$E$2:$E$10000,$A29,'Raw Data'!$L$2:$L$10000,"&gt;=0.95")</f>
        <v/>
      </c>
      <c r="J29" s="7">
        <f>SUM(B29:I29)</f>
        <v/>
      </c>
      <c r="K29" s="9">
        <f>IFERROR(AVERAGEIFS('Raw Data'!$L$2:$L$10000,'Raw Data'!$Q$2:$Q$10000,"No",'Raw Data'!$A$2:$A$10000,$C$1,'Raw Data'!$N$2:$N$10000,$C$2,'Raw Data'!$E$2:$E$10000,$A29),"")</f>
        <v/>
      </c>
    </row>
    <row r="30">
      <c r="A30" s="10" t="inlineStr">
        <is>
          <t>Grand Total</t>
        </is>
      </c>
      <c r="B30" s="10">
        <f>COUNTIFS('Raw Data'!$Q$2:$Q$10000,"No",'Raw Data'!$A$2:$A$10000,$C$1,'Raw Data'!$N$2:$N$10000,$C$2,'Raw Data'!$E$2:$E$10000,"&lt;&gt;",'Raw Data'!$L$2:$L$10000,"&gt;=0",'Raw Data'!$L$2:$L$10000,"&lt;0.2")</f>
        <v/>
      </c>
      <c r="C30" s="10">
        <f>COUNTIFS('Raw Data'!$Q$2:$Q$10000,"No",'Raw Data'!$A$2:$A$10000,$C$1,'Raw Data'!$N$2:$N$10000,$C$2,'Raw Data'!$E$2:$E$10000,"&lt;&gt;",'Raw Data'!$L$2:$L$10000,"&gt;=0.2",'Raw Data'!$L$2:$L$10000,"&lt;0.4")</f>
        <v/>
      </c>
      <c r="D30" s="10">
        <f>COUNTIFS('Raw Data'!$Q$2:$Q$10000,"No",'Raw Data'!$A$2:$A$10000,$C$1,'Raw Data'!$N$2:$N$10000,$C$2,'Raw Data'!$E$2:$E$10000,"&lt;&gt;",'Raw Data'!$L$2:$L$10000,"&gt;=0.4",'Raw Data'!$L$2:$L$10000,"&lt;0.5")</f>
        <v/>
      </c>
      <c r="E30" s="10">
        <f>COUNTIFS('Raw Data'!$Q$2:$Q$10000,"No",'Raw Data'!$A$2:$A$10000,$C$1,'Raw Data'!$N$2:$N$10000,$C$2,'Raw Data'!$E$2:$E$10000,"&lt;&gt;",'Raw Data'!$L$2:$L$10000,"&gt;=0.5",'Raw Data'!$L$2:$L$10000,"&lt;0.6")</f>
        <v/>
      </c>
      <c r="F30" s="10">
        <f>COUNTIFS('Raw Data'!$Q$2:$Q$10000,"No",'Raw Data'!$A$2:$A$10000,$C$1,'Raw Data'!$N$2:$N$10000,$C$2,'Raw Data'!$E$2:$E$10000,"&lt;&gt;",'Raw Data'!$L$2:$L$10000,"&gt;=0.6",'Raw Data'!$L$2:$L$10000,"&lt;0.7")</f>
        <v/>
      </c>
      <c r="G30" s="10">
        <f>COUNTIFS('Raw Data'!$Q$2:$Q$10000,"No",'Raw Data'!$A$2:$A$10000,$C$1,'Raw Data'!$N$2:$N$10000,$C$2,'Raw Data'!$E$2:$E$10000,"&lt;&gt;",'Raw Data'!$L$2:$L$10000,"&gt;=0.7",'Raw Data'!$L$2:$L$10000,"&lt;0.85")</f>
        <v/>
      </c>
      <c r="H30" s="10">
        <f>COUNTIFS('Raw Data'!$Q$2:$Q$10000,"No",'Raw Data'!$A$2:$A$10000,$C$1,'Raw Data'!$N$2:$N$10000,$C$2,'Raw Data'!$E$2:$E$10000,"&lt;&gt;",'Raw Data'!$L$2:$L$10000,"&gt;=0.85",'Raw Data'!$L$2:$L$10000,"&lt;0.95")</f>
        <v/>
      </c>
      <c r="I30" s="10">
        <f>COUNTIFS('Raw Data'!$Q$2:$Q$10000,"No",'Raw Data'!$A$2:$A$10000,$C$1,'Raw Data'!$N$2:$N$10000,$C$2,'Raw Data'!$E$2:$E$10000,"&lt;&gt;",'Raw Data'!$L$2:$L$10000,"&gt;=0.95")</f>
        <v/>
      </c>
      <c r="J30" s="10">
        <f>SUM(B30:I30)</f>
        <v/>
      </c>
      <c r="K30" s="12">
        <f>IFERROR(AVERAGEIFS('Raw Data'!$L$2:$L$10000,'Raw Data'!$Q$2:$Q$10000,"No",'Raw Data'!$A$2:$A$10000,$C$1,'Raw Data'!$N$2:$N$10000,$C$2,'Raw Data'!$E$2:$E$10000,"&lt;&gt;"),"")</f>
        <v/>
      </c>
    </row>
    <row r="32">
      <c r="A32" s="5" t="inlineStr">
        <is>
          <t>City level - CC MTD Target Achievement: store count by status</t>
        </is>
      </c>
    </row>
    <row r="33" ht="32" customHeight="1">
      <c r="A33" s="6" t="inlineStr">
        <is>
          <t>City</t>
        </is>
      </c>
      <c r="B33" s="6" t="inlineStr">
        <is>
          <t>Critical</t>
        </is>
      </c>
      <c r="C33" s="6" t="inlineStr">
        <is>
          <t>Semi Critical</t>
        </is>
      </c>
      <c r="D33" s="6" t="inlineStr">
        <is>
          <t>Non Critical</t>
        </is>
      </c>
      <c r="E33" s="6" t="inlineStr">
        <is>
          <t>Total Stores</t>
        </is>
      </c>
      <c r="F33" s="6" t="inlineStr">
        <is>
          <t>Avg CC MTD %</t>
        </is>
      </c>
      <c r="G33" s="6" t="inlineStr">
        <is>
          <t>Avg CC MTD Target</t>
        </is>
      </c>
      <c r="H33" s="6" t="inlineStr">
        <is>
          <t>Avg Achieved %</t>
        </is>
      </c>
      <c r="I33" s="6" t="inlineStr">
        <is>
          <t>Critical %</t>
        </is>
      </c>
    </row>
    <row r="34">
      <c r="A34" s="7" t="inlineStr">
        <is>
          <t>Bengaluru</t>
        </is>
      </c>
      <c r="B34" s="7">
        <f>COUNTIFS('Raw Data'!$Q$2:$Q$10000,"No",'Raw Data'!$A$2:$A$10000,$C$1,'Raw Data'!$N$2:$N$10000,$C$2,'Raw Data'!$E$2:$E$10000,$A34,'Raw Data'!$T$2:$T$10000,"Critical")</f>
        <v/>
      </c>
      <c r="C34" s="7">
        <f>COUNTIFS('Raw Data'!$Q$2:$Q$10000,"No",'Raw Data'!$A$2:$A$10000,$C$1,'Raw Data'!$N$2:$N$10000,$C$2,'Raw Data'!$E$2:$E$10000,$A34,'Raw Data'!$T$2:$T$10000,"Semi Critical")</f>
        <v/>
      </c>
      <c r="D34" s="7">
        <f>COUNTIFS('Raw Data'!$Q$2:$Q$10000,"No",'Raw Data'!$A$2:$A$10000,$C$1,'Raw Data'!$N$2:$N$10000,$C$2,'Raw Data'!$E$2:$E$10000,$A34,'Raw Data'!$T$2:$T$10000,"Non Critical")</f>
        <v/>
      </c>
      <c r="E34" s="7">
        <f>SUM(B34:D34)</f>
        <v/>
      </c>
      <c r="F34" s="9">
        <f>IFERROR(AVERAGEIFS('Raw Data'!$G$2:$G$10000,'Raw Data'!$Q$2:$Q$10000,"No",'Raw Data'!$A$2:$A$10000,$C$1,'Raw Data'!$N$2:$N$10000,$C$2,'Raw Data'!$E$2:$E$10000,$A34),"")</f>
        <v/>
      </c>
      <c r="G34" s="9">
        <f>IFERROR(AVERAGEIFS('Raw Data'!$R$2:$R$10000,'Raw Data'!$Q$2:$Q$10000,"No",'Raw Data'!$A$2:$A$10000,$C$1,'Raw Data'!$N$2:$N$10000,$C$2,'Raw Data'!$E$2:$E$10000,$A34),"")</f>
        <v/>
      </c>
      <c r="H34" s="9">
        <f>IFERROR(AVERAGEIFS('Raw Data'!$S$2:$S$10000,'Raw Data'!$Q$2:$Q$10000,"No",'Raw Data'!$A$2:$A$10000,$C$1,'Raw Data'!$N$2:$N$10000,$C$2,'Raw Data'!$E$2:$E$10000,$A34),"")</f>
        <v/>
      </c>
      <c r="I34" s="9">
        <f>IFERROR(B34/E34,"")</f>
        <v/>
      </c>
    </row>
    <row r="35">
      <c r="A35" s="7" t="inlineStr">
        <is>
          <t>Kochi</t>
        </is>
      </c>
      <c r="B35" s="7">
        <f>COUNTIFS('Raw Data'!$Q$2:$Q$10000,"No",'Raw Data'!$A$2:$A$10000,$C$1,'Raw Data'!$N$2:$N$10000,$C$2,'Raw Data'!$E$2:$E$10000,$A35,'Raw Data'!$T$2:$T$10000,"Critical")</f>
        <v/>
      </c>
      <c r="C35" s="7">
        <f>COUNTIFS('Raw Data'!$Q$2:$Q$10000,"No",'Raw Data'!$A$2:$A$10000,$C$1,'Raw Data'!$N$2:$N$10000,$C$2,'Raw Data'!$E$2:$E$10000,$A35,'Raw Data'!$T$2:$T$10000,"Semi Critical")</f>
        <v/>
      </c>
      <c r="D35" s="7">
        <f>COUNTIFS('Raw Data'!$Q$2:$Q$10000,"No",'Raw Data'!$A$2:$A$10000,$C$1,'Raw Data'!$N$2:$N$10000,$C$2,'Raw Data'!$E$2:$E$10000,$A35,'Raw Data'!$T$2:$T$10000,"Non Critical")</f>
        <v/>
      </c>
      <c r="E35" s="7">
        <f>SUM(B35:D35)</f>
        <v/>
      </c>
      <c r="F35" s="9">
        <f>IFERROR(AVERAGEIFS('Raw Data'!$G$2:$G$10000,'Raw Data'!$Q$2:$Q$10000,"No",'Raw Data'!$A$2:$A$10000,$C$1,'Raw Data'!$N$2:$N$10000,$C$2,'Raw Data'!$E$2:$E$10000,$A35),"")</f>
        <v/>
      </c>
      <c r="G35" s="9">
        <f>IFERROR(AVERAGEIFS('Raw Data'!$R$2:$R$10000,'Raw Data'!$Q$2:$Q$10000,"No",'Raw Data'!$A$2:$A$10000,$C$1,'Raw Data'!$N$2:$N$10000,$C$2,'Raw Data'!$E$2:$E$10000,$A35),"")</f>
        <v/>
      </c>
      <c r="H35" s="9">
        <f>IFERROR(AVERAGEIFS('Raw Data'!$S$2:$S$10000,'Raw Data'!$Q$2:$Q$10000,"No",'Raw Data'!$A$2:$A$10000,$C$1,'Raw Data'!$N$2:$N$10000,$C$2,'Raw Data'!$E$2:$E$10000,$A35),"")</f>
        <v/>
      </c>
      <c r="I35" s="9">
        <f>IFERROR(B35/E35,"")</f>
        <v/>
      </c>
    </row>
    <row r="36">
      <c r="A36" s="7" t="inlineStr">
        <is>
          <t>Coimbatore</t>
        </is>
      </c>
      <c r="B36" s="7">
        <f>COUNTIFS('Raw Data'!$Q$2:$Q$10000,"No",'Raw Data'!$A$2:$A$10000,$C$1,'Raw Data'!$N$2:$N$10000,$C$2,'Raw Data'!$E$2:$E$10000,$A36,'Raw Data'!$T$2:$T$10000,"Critical")</f>
        <v/>
      </c>
      <c r="C36" s="7">
        <f>COUNTIFS('Raw Data'!$Q$2:$Q$10000,"No",'Raw Data'!$A$2:$A$10000,$C$1,'Raw Data'!$N$2:$N$10000,$C$2,'Raw Data'!$E$2:$E$10000,$A36,'Raw Data'!$T$2:$T$10000,"Semi Critical")</f>
        <v/>
      </c>
      <c r="D36" s="7">
        <f>COUNTIFS('Raw Data'!$Q$2:$Q$10000,"No",'Raw Data'!$A$2:$A$10000,$C$1,'Raw Data'!$N$2:$N$10000,$C$2,'Raw Data'!$E$2:$E$10000,$A36,'Raw Data'!$T$2:$T$10000,"Non Critical")</f>
        <v/>
      </c>
      <c r="E36" s="7">
        <f>SUM(B36:D36)</f>
        <v/>
      </c>
      <c r="F36" s="9">
        <f>IFERROR(AVERAGEIFS('Raw Data'!$G$2:$G$10000,'Raw Data'!$Q$2:$Q$10000,"No",'Raw Data'!$A$2:$A$10000,$C$1,'Raw Data'!$N$2:$N$10000,$C$2,'Raw Data'!$E$2:$E$10000,$A36),"")</f>
        <v/>
      </c>
      <c r="G36" s="9">
        <f>IFERROR(AVERAGEIFS('Raw Data'!$R$2:$R$10000,'Raw Data'!$Q$2:$Q$10000,"No",'Raw Data'!$A$2:$A$10000,$C$1,'Raw Data'!$N$2:$N$10000,$C$2,'Raw Data'!$E$2:$E$10000,$A36),"")</f>
        <v/>
      </c>
      <c r="H36" s="9">
        <f>IFERROR(AVERAGEIFS('Raw Data'!$S$2:$S$10000,'Raw Data'!$Q$2:$Q$10000,"No",'Raw Data'!$A$2:$A$10000,$C$1,'Raw Data'!$N$2:$N$10000,$C$2,'Raw Data'!$E$2:$E$10000,$A36),"")</f>
        <v/>
      </c>
      <c r="I36" s="9">
        <f>IFERROR(B36/E36,"")</f>
        <v/>
      </c>
    </row>
    <row r="37">
      <c r="A37" s="7" t="inlineStr">
        <is>
          <t>Mysuru</t>
        </is>
      </c>
      <c r="B37" s="7">
        <f>COUNTIFS('Raw Data'!$Q$2:$Q$10000,"No",'Raw Data'!$A$2:$A$10000,$C$1,'Raw Data'!$N$2:$N$10000,$C$2,'Raw Data'!$E$2:$E$10000,$A37,'Raw Data'!$T$2:$T$10000,"Critical")</f>
        <v/>
      </c>
      <c r="C37" s="7">
        <f>COUNTIFS('Raw Data'!$Q$2:$Q$10000,"No",'Raw Data'!$A$2:$A$10000,$C$1,'Raw Data'!$N$2:$N$10000,$C$2,'Raw Data'!$E$2:$E$10000,$A37,'Raw Data'!$T$2:$T$10000,"Semi Critical")</f>
        <v/>
      </c>
      <c r="D37" s="7">
        <f>COUNTIFS('Raw Data'!$Q$2:$Q$10000,"No",'Raw Data'!$A$2:$A$10000,$C$1,'Raw Data'!$N$2:$N$10000,$C$2,'Raw Data'!$E$2:$E$10000,$A37,'Raw Data'!$T$2:$T$10000,"Non Critical")</f>
        <v/>
      </c>
      <c r="E37" s="7">
        <f>SUM(B37:D37)</f>
        <v/>
      </c>
      <c r="F37" s="9">
        <f>IFERROR(AVERAGEIFS('Raw Data'!$G$2:$G$10000,'Raw Data'!$Q$2:$Q$10000,"No",'Raw Data'!$A$2:$A$10000,$C$1,'Raw Data'!$N$2:$N$10000,$C$2,'Raw Data'!$E$2:$E$10000,$A37),"")</f>
        <v/>
      </c>
      <c r="G37" s="9">
        <f>IFERROR(AVERAGEIFS('Raw Data'!$R$2:$R$10000,'Raw Data'!$Q$2:$Q$10000,"No",'Raw Data'!$A$2:$A$10000,$C$1,'Raw Data'!$N$2:$N$10000,$C$2,'Raw Data'!$E$2:$E$10000,$A37),"")</f>
        <v/>
      </c>
      <c r="H37" s="9">
        <f>IFERROR(AVERAGEIFS('Raw Data'!$S$2:$S$10000,'Raw Data'!$Q$2:$Q$10000,"No",'Raw Data'!$A$2:$A$10000,$C$1,'Raw Data'!$N$2:$N$10000,$C$2,'Raw Data'!$E$2:$E$10000,$A37),"")</f>
        <v/>
      </c>
      <c r="I37" s="9">
        <f>IFERROR(B37/E37,"")</f>
        <v/>
      </c>
    </row>
    <row r="38">
      <c r="A38" s="7" t="inlineStr">
        <is>
          <t>Hubballi</t>
        </is>
      </c>
      <c r="B38" s="7">
        <f>COUNTIFS('Raw Data'!$Q$2:$Q$10000,"No",'Raw Data'!$A$2:$A$10000,$C$1,'Raw Data'!$N$2:$N$10000,$C$2,'Raw Data'!$E$2:$E$10000,$A38,'Raw Data'!$T$2:$T$10000,"Critical")</f>
        <v/>
      </c>
      <c r="C38" s="7">
        <f>COUNTIFS('Raw Data'!$Q$2:$Q$10000,"No",'Raw Data'!$A$2:$A$10000,$C$1,'Raw Data'!$N$2:$N$10000,$C$2,'Raw Data'!$E$2:$E$10000,$A38,'Raw Data'!$T$2:$T$10000,"Semi Critical")</f>
        <v/>
      </c>
      <c r="D38" s="7">
        <f>COUNTIFS('Raw Data'!$Q$2:$Q$10000,"No",'Raw Data'!$A$2:$A$10000,$C$1,'Raw Data'!$N$2:$N$10000,$C$2,'Raw Data'!$E$2:$E$10000,$A38,'Raw Data'!$T$2:$T$10000,"Non Critical")</f>
        <v/>
      </c>
      <c r="E38" s="7">
        <f>SUM(B38:D38)</f>
        <v/>
      </c>
      <c r="F38" s="9">
        <f>IFERROR(AVERAGEIFS('Raw Data'!$G$2:$G$10000,'Raw Data'!$Q$2:$Q$10000,"No",'Raw Data'!$A$2:$A$10000,$C$1,'Raw Data'!$N$2:$N$10000,$C$2,'Raw Data'!$E$2:$E$10000,$A38),"")</f>
        <v/>
      </c>
      <c r="G38" s="9">
        <f>IFERROR(AVERAGEIFS('Raw Data'!$R$2:$R$10000,'Raw Data'!$Q$2:$Q$10000,"No",'Raw Data'!$A$2:$A$10000,$C$1,'Raw Data'!$N$2:$N$10000,$C$2,'Raw Data'!$E$2:$E$10000,$A38),"")</f>
        <v/>
      </c>
      <c r="H38" s="9">
        <f>IFERROR(AVERAGEIFS('Raw Data'!$S$2:$S$10000,'Raw Data'!$Q$2:$Q$10000,"No",'Raw Data'!$A$2:$A$10000,$C$1,'Raw Data'!$N$2:$N$10000,$C$2,'Raw Data'!$E$2:$E$10000,$A38),"")</f>
        <v/>
      </c>
      <c r="I38" s="9">
        <f>IFERROR(B38/E38,"")</f>
        <v/>
      </c>
    </row>
    <row r="39">
      <c r="A39" s="7" t="inlineStr">
        <is>
          <t>Palakkad</t>
        </is>
      </c>
      <c r="B39" s="7">
        <f>COUNTIFS('Raw Data'!$Q$2:$Q$10000,"No",'Raw Data'!$A$2:$A$10000,$C$1,'Raw Data'!$N$2:$N$10000,$C$2,'Raw Data'!$E$2:$E$10000,$A39,'Raw Data'!$T$2:$T$10000,"Critical")</f>
        <v/>
      </c>
      <c r="C39" s="7">
        <f>COUNTIFS('Raw Data'!$Q$2:$Q$10000,"No",'Raw Data'!$A$2:$A$10000,$C$1,'Raw Data'!$N$2:$N$10000,$C$2,'Raw Data'!$E$2:$E$10000,$A39,'Raw Data'!$T$2:$T$10000,"Semi Critical")</f>
        <v/>
      </c>
      <c r="D39" s="7">
        <f>COUNTIFS('Raw Data'!$Q$2:$Q$10000,"No",'Raw Data'!$A$2:$A$10000,$C$1,'Raw Data'!$N$2:$N$10000,$C$2,'Raw Data'!$E$2:$E$10000,$A39,'Raw Data'!$T$2:$T$10000,"Non Critical")</f>
        <v/>
      </c>
      <c r="E39" s="7">
        <f>SUM(B39:D39)</f>
        <v/>
      </c>
      <c r="F39" s="9">
        <f>IFERROR(AVERAGEIFS('Raw Data'!$G$2:$G$10000,'Raw Data'!$Q$2:$Q$10000,"No",'Raw Data'!$A$2:$A$10000,$C$1,'Raw Data'!$N$2:$N$10000,$C$2,'Raw Data'!$E$2:$E$10000,$A39),"")</f>
        <v/>
      </c>
      <c r="G39" s="9">
        <f>IFERROR(AVERAGEIFS('Raw Data'!$R$2:$R$10000,'Raw Data'!$Q$2:$Q$10000,"No",'Raw Data'!$A$2:$A$10000,$C$1,'Raw Data'!$N$2:$N$10000,$C$2,'Raw Data'!$E$2:$E$10000,$A39),"")</f>
        <v/>
      </c>
      <c r="H39" s="9">
        <f>IFERROR(AVERAGEIFS('Raw Data'!$S$2:$S$10000,'Raw Data'!$Q$2:$Q$10000,"No",'Raw Data'!$A$2:$A$10000,$C$1,'Raw Data'!$N$2:$N$10000,$C$2,'Raw Data'!$E$2:$E$10000,$A39),"")</f>
        <v/>
      </c>
      <c r="I39" s="9">
        <f>IFERROR(B39/E39,"")</f>
        <v/>
      </c>
    </row>
    <row r="40">
      <c r="A40" s="7" t="inlineStr">
        <is>
          <t>Belgavi</t>
        </is>
      </c>
      <c r="B40" s="7">
        <f>COUNTIFS('Raw Data'!$Q$2:$Q$10000,"No",'Raw Data'!$A$2:$A$10000,$C$1,'Raw Data'!$N$2:$N$10000,$C$2,'Raw Data'!$E$2:$E$10000,$A40,'Raw Data'!$T$2:$T$10000,"Critical")</f>
        <v/>
      </c>
      <c r="C40" s="7">
        <f>COUNTIFS('Raw Data'!$Q$2:$Q$10000,"No",'Raw Data'!$A$2:$A$10000,$C$1,'Raw Data'!$N$2:$N$10000,$C$2,'Raw Data'!$E$2:$E$10000,$A40,'Raw Data'!$T$2:$T$10000,"Semi Critical")</f>
        <v/>
      </c>
      <c r="D40" s="7">
        <f>COUNTIFS('Raw Data'!$Q$2:$Q$10000,"No",'Raw Data'!$A$2:$A$10000,$C$1,'Raw Data'!$N$2:$N$10000,$C$2,'Raw Data'!$E$2:$E$10000,$A40,'Raw Data'!$T$2:$T$10000,"Non Critical")</f>
        <v/>
      </c>
      <c r="E40" s="7">
        <f>SUM(B40:D40)</f>
        <v/>
      </c>
      <c r="F40" s="9">
        <f>IFERROR(AVERAGEIFS('Raw Data'!$G$2:$G$10000,'Raw Data'!$Q$2:$Q$10000,"No",'Raw Data'!$A$2:$A$10000,$C$1,'Raw Data'!$N$2:$N$10000,$C$2,'Raw Data'!$E$2:$E$10000,$A40),"")</f>
        <v/>
      </c>
      <c r="G40" s="9">
        <f>IFERROR(AVERAGEIFS('Raw Data'!$R$2:$R$10000,'Raw Data'!$Q$2:$Q$10000,"No",'Raw Data'!$A$2:$A$10000,$C$1,'Raw Data'!$N$2:$N$10000,$C$2,'Raw Data'!$E$2:$E$10000,$A40),"")</f>
        <v/>
      </c>
      <c r="H40" s="9">
        <f>IFERROR(AVERAGEIFS('Raw Data'!$S$2:$S$10000,'Raw Data'!$Q$2:$Q$10000,"No",'Raw Data'!$A$2:$A$10000,$C$1,'Raw Data'!$N$2:$N$10000,$C$2,'Raw Data'!$E$2:$E$10000,$A40),"")</f>
        <v/>
      </c>
      <c r="I40" s="9">
        <f>IFERROR(B40/E40,"")</f>
        <v/>
      </c>
    </row>
    <row r="41">
      <c r="A41" s="7" t="inlineStr">
        <is>
          <t>Davanagere</t>
        </is>
      </c>
      <c r="B41" s="7">
        <f>COUNTIFS('Raw Data'!$Q$2:$Q$10000,"No",'Raw Data'!$A$2:$A$10000,$C$1,'Raw Data'!$N$2:$N$10000,$C$2,'Raw Data'!$E$2:$E$10000,$A41,'Raw Data'!$T$2:$T$10000,"Critical")</f>
        <v/>
      </c>
      <c r="C41" s="7">
        <f>COUNTIFS('Raw Data'!$Q$2:$Q$10000,"No",'Raw Data'!$A$2:$A$10000,$C$1,'Raw Data'!$N$2:$N$10000,$C$2,'Raw Data'!$E$2:$E$10000,$A41,'Raw Data'!$T$2:$T$10000,"Semi Critical")</f>
        <v/>
      </c>
      <c r="D41" s="7">
        <f>COUNTIFS('Raw Data'!$Q$2:$Q$10000,"No",'Raw Data'!$A$2:$A$10000,$C$1,'Raw Data'!$N$2:$N$10000,$C$2,'Raw Data'!$E$2:$E$10000,$A41,'Raw Data'!$T$2:$T$10000,"Non Critical")</f>
        <v/>
      </c>
      <c r="E41" s="7">
        <f>SUM(B41:D41)</f>
        <v/>
      </c>
      <c r="F41" s="9">
        <f>IFERROR(AVERAGEIFS('Raw Data'!$G$2:$G$10000,'Raw Data'!$Q$2:$Q$10000,"No",'Raw Data'!$A$2:$A$10000,$C$1,'Raw Data'!$N$2:$N$10000,$C$2,'Raw Data'!$E$2:$E$10000,$A41),"")</f>
        <v/>
      </c>
      <c r="G41" s="9">
        <f>IFERROR(AVERAGEIFS('Raw Data'!$R$2:$R$10000,'Raw Data'!$Q$2:$Q$10000,"No",'Raw Data'!$A$2:$A$10000,$C$1,'Raw Data'!$N$2:$N$10000,$C$2,'Raw Data'!$E$2:$E$10000,$A41),"")</f>
        <v/>
      </c>
      <c r="H41" s="9">
        <f>IFERROR(AVERAGEIFS('Raw Data'!$S$2:$S$10000,'Raw Data'!$Q$2:$Q$10000,"No",'Raw Data'!$A$2:$A$10000,$C$1,'Raw Data'!$N$2:$N$10000,$C$2,'Raw Data'!$E$2:$E$10000,$A41),"")</f>
        <v/>
      </c>
      <c r="I41" s="9">
        <f>IFERROR(B41/E41,"")</f>
        <v/>
      </c>
    </row>
    <row r="42">
      <c r="A42" s="7" t="inlineStr">
        <is>
          <t>Hosur</t>
        </is>
      </c>
      <c r="B42" s="7">
        <f>COUNTIFS('Raw Data'!$Q$2:$Q$10000,"No",'Raw Data'!$A$2:$A$10000,$C$1,'Raw Data'!$N$2:$N$10000,$C$2,'Raw Data'!$E$2:$E$10000,$A42,'Raw Data'!$T$2:$T$10000,"Critical")</f>
        <v/>
      </c>
      <c r="C42" s="7">
        <f>COUNTIFS('Raw Data'!$Q$2:$Q$10000,"No",'Raw Data'!$A$2:$A$10000,$C$1,'Raw Data'!$N$2:$N$10000,$C$2,'Raw Data'!$E$2:$E$10000,$A42,'Raw Data'!$T$2:$T$10000,"Semi Critical")</f>
        <v/>
      </c>
      <c r="D42" s="7">
        <f>COUNTIFS('Raw Data'!$Q$2:$Q$10000,"No",'Raw Data'!$A$2:$A$10000,$C$1,'Raw Data'!$N$2:$N$10000,$C$2,'Raw Data'!$E$2:$E$10000,$A42,'Raw Data'!$T$2:$T$10000,"Non Critical")</f>
        <v/>
      </c>
      <c r="E42" s="7">
        <f>SUM(B42:D42)</f>
        <v/>
      </c>
      <c r="F42" s="9">
        <f>IFERROR(AVERAGEIFS('Raw Data'!$G$2:$G$10000,'Raw Data'!$Q$2:$Q$10000,"No",'Raw Data'!$A$2:$A$10000,$C$1,'Raw Data'!$N$2:$N$10000,$C$2,'Raw Data'!$E$2:$E$10000,$A42),"")</f>
        <v/>
      </c>
      <c r="G42" s="9">
        <f>IFERROR(AVERAGEIFS('Raw Data'!$R$2:$R$10000,'Raw Data'!$Q$2:$Q$10000,"No",'Raw Data'!$A$2:$A$10000,$C$1,'Raw Data'!$N$2:$N$10000,$C$2,'Raw Data'!$E$2:$E$10000,$A42),"")</f>
        <v/>
      </c>
      <c r="H42" s="9">
        <f>IFERROR(AVERAGEIFS('Raw Data'!$S$2:$S$10000,'Raw Data'!$Q$2:$Q$10000,"No",'Raw Data'!$A$2:$A$10000,$C$1,'Raw Data'!$N$2:$N$10000,$C$2,'Raw Data'!$E$2:$E$10000,$A42),"")</f>
        <v/>
      </c>
      <c r="I42" s="9">
        <f>IFERROR(B42/E42,"")</f>
        <v/>
      </c>
    </row>
    <row r="43">
      <c r="A43" s="7" t="inlineStr">
        <is>
          <t>Tumkuru</t>
        </is>
      </c>
      <c r="B43" s="7">
        <f>COUNTIFS('Raw Data'!$Q$2:$Q$10000,"No",'Raw Data'!$A$2:$A$10000,$C$1,'Raw Data'!$N$2:$N$10000,$C$2,'Raw Data'!$E$2:$E$10000,$A43,'Raw Data'!$T$2:$T$10000,"Critical")</f>
        <v/>
      </c>
      <c r="C43" s="7">
        <f>COUNTIFS('Raw Data'!$Q$2:$Q$10000,"No",'Raw Data'!$A$2:$A$10000,$C$1,'Raw Data'!$N$2:$N$10000,$C$2,'Raw Data'!$E$2:$E$10000,$A43,'Raw Data'!$T$2:$T$10000,"Semi Critical")</f>
        <v/>
      </c>
      <c r="D43" s="7">
        <f>COUNTIFS('Raw Data'!$Q$2:$Q$10000,"No",'Raw Data'!$A$2:$A$10000,$C$1,'Raw Data'!$N$2:$N$10000,$C$2,'Raw Data'!$E$2:$E$10000,$A43,'Raw Data'!$T$2:$T$10000,"Non Critical")</f>
        <v/>
      </c>
      <c r="E43" s="7">
        <f>SUM(B43:D43)</f>
        <v/>
      </c>
      <c r="F43" s="9">
        <f>IFERROR(AVERAGEIFS('Raw Data'!$G$2:$G$10000,'Raw Data'!$Q$2:$Q$10000,"No",'Raw Data'!$A$2:$A$10000,$C$1,'Raw Data'!$N$2:$N$10000,$C$2,'Raw Data'!$E$2:$E$10000,$A43),"")</f>
        <v/>
      </c>
      <c r="G43" s="9">
        <f>IFERROR(AVERAGEIFS('Raw Data'!$R$2:$R$10000,'Raw Data'!$Q$2:$Q$10000,"No",'Raw Data'!$A$2:$A$10000,$C$1,'Raw Data'!$N$2:$N$10000,$C$2,'Raw Data'!$E$2:$E$10000,$A43),"")</f>
        <v/>
      </c>
      <c r="H43" s="9">
        <f>IFERROR(AVERAGEIFS('Raw Data'!$S$2:$S$10000,'Raw Data'!$Q$2:$Q$10000,"No",'Raw Data'!$A$2:$A$10000,$C$1,'Raw Data'!$N$2:$N$10000,$C$2,'Raw Data'!$E$2:$E$10000,$A43),"")</f>
        <v/>
      </c>
      <c r="I43" s="9">
        <f>IFERROR(B43/E43,"")</f>
        <v/>
      </c>
    </row>
    <row r="44">
      <c r="A44" s="10" t="inlineStr">
        <is>
          <t>Grand Total</t>
        </is>
      </c>
      <c r="B44" s="10">
        <f>COUNTIFS('Raw Data'!$Q$2:$Q$10000,"No",'Raw Data'!$A$2:$A$10000,$C$1,'Raw Data'!$N$2:$N$10000,$C$2,'Raw Data'!$E$2:$E$10000,"&lt;&gt;",'Raw Data'!$T$2:$T$10000,"Critical")</f>
        <v/>
      </c>
      <c r="C44" s="10">
        <f>COUNTIFS('Raw Data'!$Q$2:$Q$10000,"No",'Raw Data'!$A$2:$A$10000,$C$1,'Raw Data'!$N$2:$N$10000,$C$2,'Raw Data'!$E$2:$E$10000,"&lt;&gt;",'Raw Data'!$T$2:$T$10000,"Semi Critical")</f>
        <v/>
      </c>
      <c r="D44" s="10">
        <f>COUNTIFS('Raw Data'!$Q$2:$Q$10000,"No",'Raw Data'!$A$2:$A$10000,$C$1,'Raw Data'!$N$2:$N$10000,$C$2,'Raw Data'!$E$2:$E$10000,"&lt;&gt;",'Raw Data'!$T$2:$T$10000,"Non Critical")</f>
        <v/>
      </c>
      <c r="E44" s="10">
        <f>SUM(B44:D44)</f>
        <v/>
      </c>
      <c r="F44" s="12">
        <f>IFERROR(AVERAGEIFS('Raw Data'!$G$2:$G$10000,'Raw Data'!$Q$2:$Q$10000,"No",'Raw Data'!$A$2:$A$10000,$C$1,'Raw Data'!$N$2:$N$10000,$C$2,'Raw Data'!$E$2:$E$10000,"&lt;&gt;"),"")</f>
        <v/>
      </c>
      <c r="G44" s="12">
        <f>IFERROR(AVERAGEIFS('Raw Data'!$R$2:$R$10000,'Raw Data'!$Q$2:$Q$10000,"No",'Raw Data'!$A$2:$A$10000,$C$1,'Raw Data'!$N$2:$N$10000,$C$2,'Raw Data'!$E$2:$E$10000,"&lt;&gt;"),"")</f>
        <v/>
      </c>
      <c r="H44" s="12">
        <f>IFERROR(AVERAGEIFS('Raw Data'!$S$2:$S$10000,'Raw Data'!$Q$2:$Q$10000,"No",'Raw Data'!$A$2:$A$10000,$C$1,'Raw Data'!$N$2:$N$10000,$C$2,'Raw Data'!$E$2:$E$10000,"&lt;&gt;"),"")</f>
        <v/>
      </c>
      <c r="I44" s="12">
        <f>IFERROR(B44/E44,"")</f>
        <v/>
      </c>
    </row>
  </sheetData>
  <conditionalFormatting sqref="K6:K1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:B15">
    <cfRule type="colorScale" priority="2">
      <colorScale>
        <cfvo type="num" val="0"/>
        <cfvo type="max"/>
        <color rgb="00FFFFFF"/>
        <color rgb="00F8696B"/>
      </colorScale>
    </cfRule>
  </conditionalFormatting>
  <conditionalFormatting sqref="C6:C15">
    <cfRule type="colorScale" priority="3">
      <colorScale>
        <cfvo type="num" val="0"/>
        <cfvo type="max"/>
        <color rgb="00FFFFFF"/>
        <color rgb="00F8696B"/>
      </colorScale>
    </cfRule>
  </conditionalFormatting>
  <conditionalFormatting sqref="D6:D15">
    <cfRule type="colorScale" priority="4">
      <colorScale>
        <cfvo type="num" val="0"/>
        <cfvo type="max"/>
        <color rgb="00FFFFFF"/>
        <color rgb="00F8696B"/>
      </colorScale>
    </cfRule>
  </conditionalFormatting>
  <conditionalFormatting sqref="E6:E15">
    <cfRule type="colorScale" priority="5">
      <colorScale>
        <cfvo type="num" val="0"/>
        <cfvo type="max"/>
        <color rgb="00FFFFFF"/>
        <color rgb="00F8696B"/>
      </colorScale>
    </cfRule>
  </conditionalFormatting>
  <conditionalFormatting sqref="F6:F15">
    <cfRule type="colorScale" priority="6">
      <colorScale>
        <cfvo type="num" val="0"/>
        <cfvo type="max"/>
        <color rgb="00FFFFFF"/>
        <color rgb="00F8696B"/>
      </colorScale>
    </cfRule>
  </conditionalFormatting>
  <conditionalFormatting sqref="G6:G15">
    <cfRule type="colorScale" priority="7">
      <colorScale>
        <cfvo type="num" val="0"/>
        <cfvo type="max"/>
        <color rgb="00FFFFFF"/>
        <color rgb="00FFEB84"/>
      </colorScale>
    </cfRule>
  </conditionalFormatting>
  <conditionalFormatting sqref="H6:H15">
    <cfRule type="colorScale" priority="8">
      <colorScale>
        <cfvo type="num" val="0"/>
        <cfvo type="max"/>
        <color rgb="00FFFFFF"/>
        <color rgb="0063BE7B"/>
      </colorScale>
    </cfRule>
  </conditionalFormatting>
  <conditionalFormatting sqref="I6:I15">
    <cfRule type="colorScale" priority="9">
      <colorScale>
        <cfvo type="num" val="0"/>
        <cfvo type="max"/>
        <color rgb="00FFFFFF"/>
        <color rgb="0063BE7B"/>
      </colorScale>
    </cfRule>
  </conditionalFormatting>
  <conditionalFormatting sqref="K20:K2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0:B29">
    <cfRule type="colorScale" priority="11">
      <colorScale>
        <cfvo type="num" val="0"/>
        <cfvo type="max"/>
        <color rgb="00FFFFFF"/>
        <color rgb="00F8696B"/>
      </colorScale>
    </cfRule>
  </conditionalFormatting>
  <conditionalFormatting sqref="C20:C29">
    <cfRule type="colorScale" priority="12">
      <colorScale>
        <cfvo type="num" val="0"/>
        <cfvo type="max"/>
        <color rgb="00FFFFFF"/>
        <color rgb="00F8696B"/>
      </colorScale>
    </cfRule>
  </conditionalFormatting>
  <conditionalFormatting sqref="D20:D29">
    <cfRule type="colorScale" priority="13">
      <colorScale>
        <cfvo type="num" val="0"/>
        <cfvo type="max"/>
        <color rgb="00FFFFFF"/>
        <color rgb="00F8696B"/>
      </colorScale>
    </cfRule>
  </conditionalFormatting>
  <conditionalFormatting sqref="E20:E29">
    <cfRule type="colorScale" priority="14">
      <colorScale>
        <cfvo type="num" val="0"/>
        <cfvo type="max"/>
        <color rgb="00FFFFFF"/>
        <color rgb="00F8696B"/>
      </colorScale>
    </cfRule>
  </conditionalFormatting>
  <conditionalFormatting sqref="F20:F29">
    <cfRule type="colorScale" priority="15">
      <colorScale>
        <cfvo type="num" val="0"/>
        <cfvo type="max"/>
        <color rgb="00FFFFFF"/>
        <color rgb="00F8696B"/>
      </colorScale>
    </cfRule>
  </conditionalFormatting>
  <conditionalFormatting sqref="G20:G29">
    <cfRule type="colorScale" priority="16">
      <colorScale>
        <cfvo type="num" val="0"/>
        <cfvo type="max"/>
        <color rgb="00FFFFFF"/>
        <color rgb="00FFEB84"/>
      </colorScale>
    </cfRule>
  </conditionalFormatting>
  <conditionalFormatting sqref="H20:H29">
    <cfRule type="colorScale" priority="17">
      <colorScale>
        <cfvo type="num" val="0"/>
        <cfvo type="max"/>
        <color rgb="00FFFFFF"/>
        <color rgb="0063BE7B"/>
      </colorScale>
    </cfRule>
  </conditionalFormatting>
  <conditionalFormatting sqref="I20:I29">
    <cfRule type="colorScale" priority="18">
      <colorScale>
        <cfvo type="num" val="0"/>
        <cfvo type="max"/>
        <color rgb="00FFFFFF"/>
        <color rgb="0063BE7B"/>
      </colorScale>
    </cfRule>
  </conditionalFormatting>
  <conditionalFormatting sqref="B34:B43">
    <cfRule type="colorScale" priority="19">
      <colorScale>
        <cfvo type="num" val="0"/>
        <cfvo type="max"/>
        <color rgb="00FFFFFF"/>
        <color rgb="00F8696B"/>
      </colorScale>
    </cfRule>
  </conditionalFormatting>
  <conditionalFormatting sqref="C34:C43">
    <cfRule type="colorScale" priority="20">
      <colorScale>
        <cfvo type="num" val="0"/>
        <cfvo type="max"/>
        <color rgb="00FFFFFF"/>
        <color rgb="00FFEB84"/>
      </colorScale>
    </cfRule>
  </conditionalFormatting>
  <conditionalFormatting sqref="D34:D43">
    <cfRule type="colorScale" priority="21">
      <colorScale>
        <cfvo type="num" val="0"/>
        <cfvo type="max"/>
        <color rgb="00FFFFFF"/>
        <color rgb="0063BE7B"/>
      </colorScale>
    </cfRule>
  </conditionalFormatting>
  <conditionalFormatting sqref="H34:H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4:I43">
    <cfRule type="colorScale" priority="2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dataValidations count="2">
    <dataValidation sqref="B1" showDropDown="0" showInputMessage="0" showErrorMessage="0" allowBlank="0" type="list">
      <formula1>=Lists!$A$2:$A$200</formula1>
    </dataValidation>
    <dataValidation sqref="B2" showDropDown="0" showInputMessage="0" showErrorMessage="0" allowBlank="0" type="list">
      <formula1>=Lists!$C$2:$C$4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Select Date ▶</t>
        </is>
      </c>
      <c r="B1" s="2" t="n">
        <v>46304</v>
      </c>
      <c r="C1" s="3">
        <f>IF($B$1="All","&lt;&gt;",$B$1)</f>
        <v/>
      </c>
      <c r="D1" s="4" t="inlineStr">
        <is>
          <t>(pick a date or "All" from the dropdown)</t>
        </is>
      </c>
    </row>
    <row r="2">
      <c r="A2" s="1" t="inlineStr">
        <is>
          <t>Select City ▶</t>
        </is>
      </c>
      <c r="B2" s="13" t="inlineStr">
        <is>
          <t>All</t>
        </is>
      </c>
      <c r="C2" s="3">
        <f>IF($B$2="All","&lt;&gt;",$B$2)</f>
        <v/>
      </c>
      <c r="D2" s="4" t="inlineStr">
        <is>
          <t>(pick a city or "All")</t>
        </is>
      </c>
    </row>
    <row r="4">
      <c r="A4" s="5" t="inlineStr">
        <is>
          <t>CLM level - CC MTD %: store count by band</t>
        </is>
      </c>
    </row>
    <row r="5" ht="32" customHeight="1">
      <c r="A5" s="6" t="inlineStr">
        <is>
          <t>Leader</t>
        </is>
      </c>
      <c r="B5" s="6" t="inlineStr">
        <is>
          <t>CLM</t>
        </is>
      </c>
      <c r="C5" s="6" t="inlineStr">
        <is>
          <t>&lt;20%</t>
        </is>
      </c>
      <c r="D5" s="6" t="inlineStr">
        <is>
          <t>20-40%</t>
        </is>
      </c>
      <c r="E5" s="6" t="inlineStr">
        <is>
          <t>40-50%</t>
        </is>
      </c>
      <c r="F5" s="6" t="inlineStr">
        <is>
          <t>50-60%</t>
        </is>
      </c>
      <c r="G5" s="6" t="inlineStr">
        <is>
          <t>60-70%</t>
        </is>
      </c>
      <c r="H5" s="6" t="inlineStr">
        <is>
          <t>70-85%</t>
        </is>
      </c>
      <c r="I5" s="6" t="inlineStr">
        <is>
          <t>85-95%</t>
        </is>
      </c>
      <c r="J5" s="6" t="inlineStr">
        <is>
          <t>&gt;=95%</t>
        </is>
      </c>
      <c r="K5" s="6" t="inlineStr">
        <is>
          <t>Total Stores</t>
        </is>
      </c>
      <c r="L5" s="6" t="inlineStr">
        <is>
          <t>Avg CC MTD %</t>
        </is>
      </c>
    </row>
    <row r="6">
      <c r="A6" s="7">
        <f>IFERROR(VLOOKUP($B6,Leaders!$A:$B,2,0),"Not Mapped")</f>
        <v/>
      </c>
      <c r="B6" s="7" t="inlineStr">
        <is>
          <t>Adhavan Subramani</t>
        </is>
      </c>
      <c r="C6" s="7">
        <f>COUNTIFS('Raw Data'!$Q$2:$Q$10000,"No",'Raw Data'!$A$2:$A$10000,$C$1,'Raw Data'!$E$2:$E$10000,$C$2,'Raw Data'!$O$2:$O$10000,$B6,'Raw Data'!$G$2:$G$10000,"&gt;=0",'Raw Data'!$G$2:$G$10000,"&lt;0.2")</f>
        <v/>
      </c>
      <c r="D6" s="7">
        <f>COUNTIFS('Raw Data'!$Q$2:$Q$10000,"No",'Raw Data'!$A$2:$A$10000,$C$1,'Raw Data'!$E$2:$E$10000,$C$2,'Raw Data'!$O$2:$O$10000,$B6,'Raw Data'!$G$2:$G$10000,"&gt;=0.2",'Raw Data'!$G$2:$G$10000,"&lt;0.4")</f>
        <v/>
      </c>
      <c r="E6" s="7">
        <f>COUNTIFS('Raw Data'!$Q$2:$Q$10000,"No",'Raw Data'!$A$2:$A$10000,$C$1,'Raw Data'!$E$2:$E$10000,$C$2,'Raw Data'!$O$2:$O$10000,$B6,'Raw Data'!$G$2:$G$10000,"&gt;=0.4",'Raw Data'!$G$2:$G$10000,"&lt;0.5")</f>
        <v/>
      </c>
      <c r="F6" s="7">
        <f>COUNTIFS('Raw Data'!$Q$2:$Q$10000,"No",'Raw Data'!$A$2:$A$10000,$C$1,'Raw Data'!$E$2:$E$10000,$C$2,'Raw Data'!$O$2:$O$10000,$B6,'Raw Data'!$G$2:$G$10000,"&gt;=0.5",'Raw Data'!$G$2:$G$10000,"&lt;0.6")</f>
        <v/>
      </c>
      <c r="G6" s="7">
        <f>COUNTIFS('Raw Data'!$Q$2:$Q$10000,"No",'Raw Data'!$A$2:$A$10000,$C$1,'Raw Data'!$E$2:$E$10000,$C$2,'Raw Data'!$O$2:$O$10000,$B6,'Raw Data'!$G$2:$G$10000,"&gt;=0.6",'Raw Data'!$G$2:$G$10000,"&lt;0.7")</f>
        <v/>
      </c>
      <c r="H6" s="7">
        <f>COUNTIFS('Raw Data'!$Q$2:$Q$10000,"No",'Raw Data'!$A$2:$A$10000,$C$1,'Raw Data'!$E$2:$E$10000,$C$2,'Raw Data'!$O$2:$O$10000,$B6,'Raw Data'!$G$2:$G$10000,"&gt;=0.7",'Raw Data'!$G$2:$G$10000,"&lt;0.85")</f>
        <v/>
      </c>
      <c r="I6" s="7">
        <f>COUNTIFS('Raw Data'!$Q$2:$Q$10000,"No",'Raw Data'!$A$2:$A$10000,$C$1,'Raw Data'!$E$2:$E$10000,$C$2,'Raw Data'!$O$2:$O$10000,$B6,'Raw Data'!$G$2:$G$10000,"&gt;=0.85",'Raw Data'!$G$2:$G$10000,"&lt;0.95")</f>
        <v/>
      </c>
      <c r="J6" s="7">
        <f>COUNTIFS('Raw Data'!$Q$2:$Q$10000,"No",'Raw Data'!$A$2:$A$10000,$C$1,'Raw Data'!$E$2:$E$10000,$C$2,'Raw Data'!$O$2:$O$10000,$B6,'Raw Data'!$G$2:$G$10000,"&gt;=0.95")</f>
        <v/>
      </c>
      <c r="K6" s="7">
        <f>SUM(C6:J6)</f>
        <v/>
      </c>
      <c r="L6" s="9">
        <f>IFERROR(AVERAGEIFS('Raw Data'!$G$2:$G$10000,'Raw Data'!$Q$2:$Q$10000,"No",'Raw Data'!$A$2:$A$10000,$C$1,'Raw Data'!$E$2:$E$10000,$C$2,'Raw Data'!$O$2:$O$10000,$B6),"")</f>
        <v/>
      </c>
    </row>
    <row r="7">
      <c r="A7" s="7">
        <f>IFERROR(VLOOKUP($B7,Leaders!$A:$B,2,0),"Not Mapped")</f>
        <v/>
      </c>
      <c r="B7" s="7" t="inlineStr">
        <is>
          <t>Ashwath S</t>
        </is>
      </c>
      <c r="C7" s="7">
        <f>COUNTIFS('Raw Data'!$Q$2:$Q$10000,"No",'Raw Data'!$A$2:$A$10000,$C$1,'Raw Data'!$E$2:$E$10000,$C$2,'Raw Data'!$O$2:$O$10000,$B7,'Raw Data'!$G$2:$G$10000,"&gt;=0",'Raw Data'!$G$2:$G$10000,"&lt;0.2")</f>
        <v/>
      </c>
      <c r="D7" s="7">
        <f>COUNTIFS('Raw Data'!$Q$2:$Q$10000,"No",'Raw Data'!$A$2:$A$10000,$C$1,'Raw Data'!$E$2:$E$10000,$C$2,'Raw Data'!$O$2:$O$10000,$B7,'Raw Data'!$G$2:$G$10000,"&gt;=0.2",'Raw Data'!$G$2:$G$10000,"&lt;0.4")</f>
        <v/>
      </c>
      <c r="E7" s="7">
        <f>COUNTIFS('Raw Data'!$Q$2:$Q$10000,"No",'Raw Data'!$A$2:$A$10000,$C$1,'Raw Data'!$E$2:$E$10000,$C$2,'Raw Data'!$O$2:$O$10000,$B7,'Raw Data'!$G$2:$G$10000,"&gt;=0.4",'Raw Data'!$G$2:$G$10000,"&lt;0.5")</f>
        <v/>
      </c>
      <c r="F7" s="7">
        <f>COUNTIFS('Raw Data'!$Q$2:$Q$10000,"No",'Raw Data'!$A$2:$A$10000,$C$1,'Raw Data'!$E$2:$E$10000,$C$2,'Raw Data'!$O$2:$O$10000,$B7,'Raw Data'!$G$2:$G$10000,"&gt;=0.5",'Raw Data'!$G$2:$G$10000,"&lt;0.6")</f>
        <v/>
      </c>
      <c r="G7" s="7">
        <f>COUNTIFS('Raw Data'!$Q$2:$Q$10000,"No",'Raw Data'!$A$2:$A$10000,$C$1,'Raw Data'!$E$2:$E$10000,$C$2,'Raw Data'!$O$2:$O$10000,$B7,'Raw Data'!$G$2:$G$10000,"&gt;=0.6",'Raw Data'!$G$2:$G$10000,"&lt;0.7")</f>
        <v/>
      </c>
      <c r="H7" s="7">
        <f>COUNTIFS('Raw Data'!$Q$2:$Q$10000,"No",'Raw Data'!$A$2:$A$10000,$C$1,'Raw Data'!$E$2:$E$10000,$C$2,'Raw Data'!$O$2:$O$10000,$B7,'Raw Data'!$G$2:$G$10000,"&gt;=0.7",'Raw Data'!$G$2:$G$10000,"&lt;0.85")</f>
        <v/>
      </c>
      <c r="I7" s="7">
        <f>COUNTIFS('Raw Data'!$Q$2:$Q$10000,"No",'Raw Data'!$A$2:$A$10000,$C$1,'Raw Data'!$E$2:$E$10000,$C$2,'Raw Data'!$O$2:$O$10000,$B7,'Raw Data'!$G$2:$G$10000,"&gt;=0.85",'Raw Data'!$G$2:$G$10000,"&lt;0.95")</f>
        <v/>
      </c>
      <c r="J7" s="7">
        <f>COUNTIFS('Raw Data'!$Q$2:$Q$10000,"No",'Raw Data'!$A$2:$A$10000,$C$1,'Raw Data'!$E$2:$E$10000,$C$2,'Raw Data'!$O$2:$O$10000,$B7,'Raw Data'!$G$2:$G$10000,"&gt;=0.95")</f>
        <v/>
      </c>
      <c r="K7" s="7">
        <f>SUM(C7:J7)</f>
        <v/>
      </c>
      <c r="L7" s="9">
        <f>IFERROR(AVERAGEIFS('Raw Data'!$G$2:$G$10000,'Raw Data'!$Q$2:$Q$10000,"No",'Raw Data'!$A$2:$A$10000,$C$1,'Raw Data'!$E$2:$E$10000,$C$2,'Raw Data'!$O$2:$O$10000,$B7),"")</f>
        <v/>
      </c>
    </row>
    <row r="8">
      <c r="A8" s="7">
        <f>IFERROR(VLOOKUP($B8,Leaders!$A:$B,2,0),"Not Mapped")</f>
        <v/>
      </c>
      <c r="B8" s="7" t="inlineStr">
        <is>
          <t>Girish N</t>
        </is>
      </c>
      <c r="C8" s="7">
        <f>COUNTIFS('Raw Data'!$Q$2:$Q$10000,"No",'Raw Data'!$A$2:$A$10000,$C$1,'Raw Data'!$E$2:$E$10000,$C$2,'Raw Data'!$O$2:$O$10000,$B8,'Raw Data'!$G$2:$G$10000,"&gt;=0",'Raw Data'!$G$2:$G$10000,"&lt;0.2")</f>
        <v/>
      </c>
      <c r="D8" s="7">
        <f>COUNTIFS('Raw Data'!$Q$2:$Q$10000,"No",'Raw Data'!$A$2:$A$10000,$C$1,'Raw Data'!$E$2:$E$10000,$C$2,'Raw Data'!$O$2:$O$10000,$B8,'Raw Data'!$G$2:$G$10000,"&gt;=0.2",'Raw Data'!$G$2:$G$10000,"&lt;0.4")</f>
        <v/>
      </c>
      <c r="E8" s="7">
        <f>COUNTIFS('Raw Data'!$Q$2:$Q$10000,"No",'Raw Data'!$A$2:$A$10000,$C$1,'Raw Data'!$E$2:$E$10000,$C$2,'Raw Data'!$O$2:$O$10000,$B8,'Raw Data'!$G$2:$G$10000,"&gt;=0.4",'Raw Data'!$G$2:$G$10000,"&lt;0.5")</f>
        <v/>
      </c>
      <c r="F8" s="7">
        <f>COUNTIFS('Raw Data'!$Q$2:$Q$10000,"No",'Raw Data'!$A$2:$A$10000,$C$1,'Raw Data'!$E$2:$E$10000,$C$2,'Raw Data'!$O$2:$O$10000,$B8,'Raw Data'!$G$2:$G$10000,"&gt;=0.5",'Raw Data'!$G$2:$G$10000,"&lt;0.6")</f>
        <v/>
      </c>
      <c r="G8" s="7">
        <f>COUNTIFS('Raw Data'!$Q$2:$Q$10000,"No",'Raw Data'!$A$2:$A$10000,$C$1,'Raw Data'!$E$2:$E$10000,$C$2,'Raw Data'!$O$2:$O$10000,$B8,'Raw Data'!$G$2:$G$10000,"&gt;=0.6",'Raw Data'!$G$2:$G$10000,"&lt;0.7")</f>
        <v/>
      </c>
      <c r="H8" s="7">
        <f>COUNTIFS('Raw Data'!$Q$2:$Q$10000,"No",'Raw Data'!$A$2:$A$10000,$C$1,'Raw Data'!$E$2:$E$10000,$C$2,'Raw Data'!$O$2:$O$10000,$B8,'Raw Data'!$G$2:$G$10000,"&gt;=0.7",'Raw Data'!$G$2:$G$10000,"&lt;0.85")</f>
        <v/>
      </c>
      <c r="I8" s="7">
        <f>COUNTIFS('Raw Data'!$Q$2:$Q$10000,"No",'Raw Data'!$A$2:$A$10000,$C$1,'Raw Data'!$E$2:$E$10000,$C$2,'Raw Data'!$O$2:$O$10000,$B8,'Raw Data'!$G$2:$G$10000,"&gt;=0.85",'Raw Data'!$G$2:$G$10000,"&lt;0.95")</f>
        <v/>
      </c>
      <c r="J8" s="7">
        <f>COUNTIFS('Raw Data'!$Q$2:$Q$10000,"No",'Raw Data'!$A$2:$A$10000,$C$1,'Raw Data'!$E$2:$E$10000,$C$2,'Raw Data'!$O$2:$O$10000,$B8,'Raw Data'!$G$2:$G$10000,"&gt;=0.95")</f>
        <v/>
      </c>
      <c r="K8" s="7">
        <f>SUM(C8:J8)</f>
        <v/>
      </c>
      <c r="L8" s="9">
        <f>IFERROR(AVERAGEIFS('Raw Data'!$G$2:$G$10000,'Raw Data'!$Q$2:$Q$10000,"No",'Raw Data'!$A$2:$A$10000,$C$1,'Raw Data'!$E$2:$E$10000,$C$2,'Raw Data'!$O$2:$O$10000,$B8),"")</f>
        <v/>
      </c>
    </row>
    <row r="9">
      <c r="A9" s="7">
        <f>IFERROR(VLOOKUP($B9,Leaders!$A:$B,2,0),"Not Mapped")</f>
        <v/>
      </c>
      <c r="B9" s="7" t="inlineStr">
        <is>
          <t>Mohaideen DH</t>
        </is>
      </c>
      <c r="C9" s="7">
        <f>COUNTIFS('Raw Data'!$Q$2:$Q$10000,"No",'Raw Data'!$A$2:$A$10000,$C$1,'Raw Data'!$E$2:$E$10000,$C$2,'Raw Data'!$O$2:$O$10000,$B9,'Raw Data'!$G$2:$G$10000,"&gt;=0",'Raw Data'!$G$2:$G$10000,"&lt;0.2")</f>
        <v/>
      </c>
      <c r="D9" s="7">
        <f>COUNTIFS('Raw Data'!$Q$2:$Q$10000,"No",'Raw Data'!$A$2:$A$10000,$C$1,'Raw Data'!$E$2:$E$10000,$C$2,'Raw Data'!$O$2:$O$10000,$B9,'Raw Data'!$G$2:$G$10000,"&gt;=0.2",'Raw Data'!$G$2:$G$10000,"&lt;0.4")</f>
        <v/>
      </c>
      <c r="E9" s="7">
        <f>COUNTIFS('Raw Data'!$Q$2:$Q$10000,"No",'Raw Data'!$A$2:$A$10000,$C$1,'Raw Data'!$E$2:$E$10000,$C$2,'Raw Data'!$O$2:$O$10000,$B9,'Raw Data'!$G$2:$G$10000,"&gt;=0.4",'Raw Data'!$G$2:$G$10000,"&lt;0.5")</f>
        <v/>
      </c>
      <c r="F9" s="7">
        <f>COUNTIFS('Raw Data'!$Q$2:$Q$10000,"No",'Raw Data'!$A$2:$A$10000,$C$1,'Raw Data'!$E$2:$E$10000,$C$2,'Raw Data'!$O$2:$O$10000,$B9,'Raw Data'!$G$2:$G$10000,"&gt;=0.5",'Raw Data'!$G$2:$G$10000,"&lt;0.6")</f>
        <v/>
      </c>
      <c r="G9" s="7">
        <f>COUNTIFS('Raw Data'!$Q$2:$Q$10000,"No",'Raw Data'!$A$2:$A$10000,$C$1,'Raw Data'!$E$2:$E$10000,$C$2,'Raw Data'!$O$2:$O$10000,$B9,'Raw Data'!$G$2:$G$10000,"&gt;=0.6",'Raw Data'!$G$2:$G$10000,"&lt;0.7")</f>
        <v/>
      </c>
      <c r="H9" s="7">
        <f>COUNTIFS('Raw Data'!$Q$2:$Q$10000,"No",'Raw Data'!$A$2:$A$10000,$C$1,'Raw Data'!$E$2:$E$10000,$C$2,'Raw Data'!$O$2:$O$10000,$B9,'Raw Data'!$G$2:$G$10000,"&gt;=0.7",'Raw Data'!$G$2:$G$10000,"&lt;0.85")</f>
        <v/>
      </c>
      <c r="I9" s="7">
        <f>COUNTIFS('Raw Data'!$Q$2:$Q$10000,"No",'Raw Data'!$A$2:$A$10000,$C$1,'Raw Data'!$E$2:$E$10000,$C$2,'Raw Data'!$O$2:$O$10000,$B9,'Raw Data'!$G$2:$G$10000,"&gt;=0.85",'Raw Data'!$G$2:$G$10000,"&lt;0.95")</f>
        <v/>
      </c>
      <c r="J9" s="7">
        <f>COUNTIFS('Raw Data'!$Q$2:$Q$10000,"No",'Raw Data'!$A$2:$A$10000,$C$1,'Raw Data'!$E$2:$E$10000,$C$2,'Raw Data'!$O$2:$O$10000,$B9,'Raw Data'!$G$2:$G$10000,"&gt;=0.95")</f>
        <v/>
      </c>
      <c r="K9" s="7">
        <f>SUM(C9:J9)</f>
        <v/>
      </c>
      <c r="L9" s="9">
        <f>IFERROR(AVERAGEIFS('Raw Data'!$G$2:$G$10000,'Raw Data'!$Q$2:$Q$10000,"No",'Raw Data'!$A$2:$A$10000,$C$1,'Raw Data'!$E$2:$E$10000,$C$2,'Raw Data'!$O$2:$O$10000,$B9),"")</f>
        <v/>
      </c>
    </row>
    <row r="10">
      <c r="A10" s="7">
        <f>IFERROR(VLOOKUP($B10,Leaders!$A:$B,2,0),"Not Mapped")</f>
        <v/>
      </c>
      <c r="B10" s="7" t="inlineStr">
        <is>
          <t>Richard Harris</t>
        </is>
      </c>
      <c r="C10" s="7">
        <f>COUNTIFS('Raw Data'!$Q$2:$Q$10000,"No",'Raw Data'!$A$2:$A$10000,$C$1,'Raw Data'!$E$2:$E$10000,$C$2,'Raw Data'!$O$2:$O$10000,$B10,'Raw Data'!$G$2:$G$10000,"&gt;=0",'Raw Data'!$G$2:$G$10000,"&lt;0.2")</f>
        <v/>
      </c>
      <c r="D10" s="7">
        <f>COUNTIFS('Raw Data'!$Q$2:$Q$10000,"No",'Raw Data'!$A$2:$A$10000,$C$1,'Raw Data'!$E$2:$E$10000,$C$2,'Raw Data'!$O$2:$O$10000,$B10,'Raw Data'!$G$2:$G$10000,"&gt;=0.2",'Raw Data'!$G$2:$G$10000,"&lt;0.4")</f>
        <v/>
      </c>
      <c r="E10" s="7">
        <f>COUNTIFS('Raw Data'!$Q$2:$Q$10000,"No",'Raw Data'!$A$2:$A$10000,$C$1,'Raw Data'!$E$2:$E$10000,$C$2,'Raw Data'!$O$2:$O$10000,$B10,'Raw Data'!$G$2:$G$10000,"&gt;=0.4",'Raw Data'!$G$2:$G$10000,"&lt;0.5")</f>
        <v/>
      </c>
      <c r="F10" s="7">
        <f>COUNTIFS('Raw Data'!$Q$2:$Q$10000,"No",'Raw Data'!$A$2:$A$10000,$C$1,'Raw Data'!$E$2:$E$10000,$C$2,'Raw Data'!$O$2:$O$10000,$B10,'Raw Data'!$G$2:$G$10000,"&gt;=0.5",'Raw Data'!$G$2:$G$10000,"&lt;0.6")</f>
        <v/>
      </c>
      <c r="G10" s="7">
        <f>COUNTIFS('Raw Data'!$Q$2:$Q$10000,"No",'Raw Data'!$A$2:$A$10000,$C$1,'Raw Data'!$E$2:$E$10000,$C$2,'Raw Data'!$O$2:$O$10000,$B10,'Raw Data'!$G$2:$G$10000,"&gt;=0.6",'Raw Data'!$G$2:$G$10000,"&lt;0.7")</f>
        <v/>
      </c>
      <c r="H10" s="7">
        <f>COUNTIFS('Raw Data'!$Q$2:$Q$10000,"No",'Raw Data'!$A$2:$A$10000,$C$1,'Raw Data'!$E$2:$E$10000,$C$2,'Raw Data'!$O$2:$O$10000,$B10,'Raw Data'!$G$2:$G$10000,"&gt;=0.7",'Raw Data'!$G$2:$G$10000,"&lt;0.85")</f>
        <v/>
      </c>
      <c r="I10" s="7">
        <f>COUNTIFS('Raw Data'!$Q$2:$Q$10000,"No",'Raw Data'!$A$2:$A$10000,$C$1,'Raw Data'!$E$2:$E$10000,$C$2,'Raw Data'!$O$2:$O$10000,$B10,'Raw Data'!$G$2:$G$10000,"&gt;=0.85",'Raw Data'!$G$2:$G$10000,"&lt;0.95")</f>
        <v/>
      </c>
      <c r="J10" s="7">
        <f>COUNTIFS('Raw Data'!$Q$2:$Q$10000,"No",'Raw Data'!$A$2:$A$10000,$C$1,'Raw Data'!$E$2:$E$10000,$C$2,'Raw Data'!$O$2:$O$10000,$B10,'Raw Data'!$G$2:$G$10000,"&gt;=0.95")</f>
        <v/>
      </c>
      <c r="K10" s="7">
        <f>SUM(C10:J10)</f>
        <v/>
      </c>
      <c r="L10" s="9">
        <f>IFERROR(AVERAGEIFS('Raw Data'!$G$2:$G$10000,'Raw Data'!$Q$2:$Q$10000,"No",'Raw Data'!$A$2:$A$10000,$C$1,'Raw Data'!$E$2:$E$10000,$C$2,'Raw Data'!$O$2:$O$10000,$B10),"")</f>
        <v/>
      </c>
    </row>
    <row r="11">
      <c r="A11" s="7">
        <f>IFERROR(VLOOKUP($B11,Leaders!$A:$B,2,0),"Not Mapped")</f>
        <v/>
      </c>
      <c r="B11" s="7" t="inlineStr">
        <is>
          <t>Akshay P</t>
        </is>
      </c>
      <c r="C11" s="7">
        <f>COUNTIFS('Raw Data'!$Q$2:$Q$10000,"No",'Raw Data'!$A$2:$A$10000,$C$1,'Raw Data'!$E$2:$E$10000,$C$2,'Raw Data'!$O$2:$O$10000,$B11,'Raw Data'!$G$2:$G$10000,"&gt;=0",'Raw Data'!$G$2:$G$10000,"&lt;0.2")</f>
        <v/>
      </c>
      <c r="D11" s="7">
        <f>COUNTIFS('Raw Data'!$Q$2:$Q$10000,"No",'Raw Data'!$A$2:$A$10000,$C$1,'Raw Data'!$E$2:$E$10000,$C$2,'Raw Data'!$O$2:$O$10000,$B11,'Raw Data'!$G$2:$G$10000,"&gt;=0.2",'Raw Data'!$G$2:$G$10000,"&lt;0.4")</f>
        <v/>
      </c>
      <c r="E11" s="7">
        <f>COUNTIFS('Raw Data'!$Q$2:$Q$10000,"No",'Raw Data'!$A$2:$A$10000,$C$1,'Raw Data'!$E$2:$E$10000,$C$2,'Raw Data'!$O$2:$O$10000,$B11,'Raw Data'!$G$2:$G$10000,"&gt;=0.4",'Raw Data'!$G$2:$G$10000,"&lt;0.5")</f>
        <v/>
      </c>
      <c r="F11" s="7">
        <f>COUNTIFS('Raw Data'!$Q$2:$Q$10000,"No",'Raw Data'!$A$2:$A$10000,$C$1,'Raw Data'!$E$2:$E$10000,$C$2,'Raw Data'!$O$2:$O$10000,$B11,'Raw Data'!$G$2:$G$10000,"&gt;=0.5",'Raw Data'!$G$2:$G$10000,"&lt;0.6")</f>
        <v/>
      </c>
      <c r="G11" s="7">
        <f>COUNTIFS('Raw Data'!$Q$2:$Q$10000,"No",'Raw Data'!$A$2:$A$10000,$C$1,'Raw Data'!$E$2:$E$10000,$C$2,'Raw Data'!$O$2:$O$10000,$B11,'Raw Data'!$G$2:$G$10000,"&gt;=0.6",'Raw Data'!$G$2:$G$10000,"&lt;0.7")</f>
        <v/>
      </c>
      <c r="H11" s="7">
        <f>COUNTIFS('Raw Data'!$Q$2:$Q$10000,"No",'Raw Data'!$A$2:$A$10000,$C$1,'Raw Data'!$E$2:$E$10000,$C$2,'Raw Data'!$O$2:$O$10000,$B11,'Raw Data'!$G$2:$G$10000,"&gt;=0.7",'Raw Data'!$G$2:$G$10000,"&lt;0.85")</f>
        <v/>
      </c>
      <c r="I11" s="7">
        <f>COUNTIFS('Raw Data'!$Q$2:$Q$10000,"No",'Raw Data'!$A$2:$A$10000,$C$1,'Raw Data'!$E$2:$E$10000,$C$2,'Raw Data'!$O$2:$O$10000,$B11,'Raw Data'!$G$2:$G$10000,"&gt;=0.85",'Raw Data'!$G$2:$G$10000,"&lt;0.95")</f>
        <v/>
      </c>
      <c r="J11" s="7">
        <f>COUNTIFS('Raw Data'!$Q$2:$Q$10000,"No",'Raw Data'!$A$2:$A$10000,$C$1,'Raw Data'!$E$2:$E$10000,$C$2,'Raw Data'!$O$2:$O$10000,$B11,'Raw Data'!$G$2:$G$10000,"&gt;=0.95")</f>
        <v/>
      </c>
      <c r="K11" s="7">
        <f>SUM(C11:J11)</f>
        <v/>
      </c>
      <c r="L11" s="9">
        <f>IFERROR(AVERAGEIFS('Raw Data'!$G$2:$G$10000,'Raw Data'!$Q$2:$Q$10000,"No",'Raw Data'!$A$2:$A$10000,$C$1,'Raw Data'!$E$2:$E$10000,$C$2,'Raw Data'!$O$2:$O$10000,$B11),"")</f>
        <v/>
      </c>
    </row>
    <row r="12">
      <c r="A12" s="7">
        <f>IFERROR(VLOOKUP($B12,Leaders!$A:$B,2,0),"Not Mapped")</f>
        <v/>
      </c>
      <c r="B12" s="7" t="inlineStr">
        <is>
          <t>Manoj Kj</t>
        </is>
      </c>
      <c r="C12" s="7">
        <f>COUNTIFS('Raw Data'!$Q$2:$Q$10000,"No",'Raw Data'!$A$2:$A$10000,$C$1,'Raw Data'!$E$2:$E$10000,$C$2,'Raw Data'!$O$2:$O$10000,$B12,'Raw Data'!$G$2:$G$10000,"&gt;=0",'Raw Data'!$G$2:$G$10000,"&lt;0.2")</f>
        <v/>
      </c>
      <c r="D12" s="7">
        <f>COUNTIFS('Raw Data'!$Q$2:$Q$10000,"No",'Raw Data'!$A$2:$A$10000,$C$1,'Raw Data'!$E$2:$E$10000,$C$2,'Raw Data'!$O$2:$O$10000,$B12,'Raw Data'!$G$2:$G$10000,"&gt;=0.2",'Raw Data'!$G$2:$G$10000,"&lt;0.4")</f>
        <v/>
      </c>
      <c r="E12" s="7">
        <f>COUNTIFS('Raw Data'!$Q$2:$Q$10000,"No",'Raw Data'!$A$2:$A$10000,$C$1,'Raw Data'!$E$2:$E$10000,$C$2,'Raw Data'!$O$2:$O$10000,$B12,'Raw Data'!$G$2:$G$10000,"&gt;=0.4",'Raw Data'!$G$2:$G$10000,"&lt;0.5")</f>
        <v/>
      </c>
      <c r="F12" s="7">
        <f>COUNTIFS('Raw Data'!$Q$2:$Q$10000,"No",'Raw Data'!$A$2:$A$10000,$C$1,'Raw Data'!$E$2:$E$10000,$C$2,'Raw Data'!$O$2:$O$10000,$B12,'Raw Data'!$G$2:$G$10000,"&gt;=0.5",'Raw Data'!$G$2:$G$10000,"&lt;0.6")</f>
        <v/>
      </c>
      <c r="G12" s="7">
        <f>COUNTIFS('Raw Data'!$Q$2:$Q$10000,"No",'Raw Data'!$A$2:$A$10000,$C$1,'Raw Data'!$E$2:$E$10000,$C$2,'Raw Data'!$O$2:$O$10000,$B12,'Raw Data'!$G$2:$G$10000,"&gt;=0.6",'Raw Data'!$G$2:$G$10000,"&lt;0.7")</f>
        <v/>
      </c>
      <c r="H12" s="7">
        <f>COUNTIFS('Raw Data'!$Q$2:$Q$10000,"No",'Raw Data'!$A$2:$A$10000,$C$1,'Raw Data'!$E$2:$E$10000,$C$2,'Raw Data'!$O$2:$O$10000,$B12,'Raw Data'!$G$2:$G$10000,"&gt;=0.7",'Raw Data'!$G$2:$G$10000,"&lt;0.85")</f>
        <v/>
      </c>
      <c r="I12" s="7">
        <f>COUNTIFS('Raw Data'!$Q$2:$Q$10000,"No",'Raw Data'!$A$2:$A$10000,$C$1,'Raw Data'!$E$2:$E$10000,$C$2,'Raw Data'!$O$2:$O$10000,$B12,'Raw Data'!$G$2:$G$10000,"&gt;=0.85",'Raw Data'!$G$2:$G$10000,"&lt;0.95")</f>
        <v/>
      </c>
      <c r="J12" s="7">
        <f>COUNTIFS('Raw Data'!$Q$2:$Q$10000,"No",'Raw Data'!$A$2:$A$10000,$C$1,'Raw Data'!$E$2:$E$10000,$C$2,'Raw Data'!$O$2:$O$10000,$B12,'Raw Data'!$G$2:$G$10000,"&gt;=0.95")</f>
        <v/>
      </c>
      <c r="K12" s="7">
        <f>SUM(C12:J12)</f>
        <v/>
      </c>
      <c r="L12" s="9">
        <f>IFERROR(AVERAGEIFS('Raw Data'!$G$2:$G$10000,'Raw Data'!$Q$2:$Q$10000,"No",'Raw Data'!$A$2:$A$10000,$C$1,'Raw Data'!$E$2:$E$10000,$C$2,'Raw Data'!$O$2:$O$10000,$B12),"")</f>
        <v/>
      </c>
    </row>
    <row r="13">
      <c r="A13" s="7">
        <f>IFERROR(VLOOKUP($B13,Leaders!$A:$B,2,0),"Not Mapped")</f>
        <v/>
      </c>
      <c r="B13" s="7" t="inlineStr">
        <is>
          <t>Narasimhamurthy R</t>
        </is>
      </c>
      <c r="C13" s="7">
        <f>COUNTIFS('Raw Data'!$Q$2:$Q$10000,"No",'Raw Data'!$A$2:$A$10000,$C$1,'Raw Data'!$E$2:$E$10000,$C$2,'Raw Data'!$O$2:$O$10000,$B13,'Raw Data'!$G$2:$G$10000,"&gt;=0",'Raw Data'!$G$2:$G$10000,"&lt;0.2")</f>
        <v/>
      </c>
      <c r="D13" s="7">
        <f>COUNTIFS('Raw Data'!$Q$2:$Q$10000,"No",'Raw Data'!$A$2:$A$10000,$C$1,'Raw Data'!$E$2:$E$10000,$C$2,'Raw Data'!$O$2:$O$10000,$B13,'Raw Data'!$G$2:$G$10000,"&gt;=0.2",'Raw Data'!$G$2:$G$10000,"&lt;0.4")</f>
        <v/>
      </c>
      <c r="E13" s="7">
        <f>COUNTIFS('Raw Data'!$Q$2:$Q$10000,"No",'Raw Data'!$A$2:$A$10000,$C$1,'Raw Data'!$E$2:$E$10000,$C$2,'Raw Data'!$O$2:$O$10000,$B13,'Raw Data'!$G$2:$G$10000,"&gt;=0.4",'Raw Data'!$G$2:$G$10000,"&lt;0.5")</f>
        <v/>
      </c>
      <c r="F13" s="7">
        <f>COUNTIFS('Raw Data'!$Q$2:$Q$10000,"No",'Raw Data'!$A$2:$A$10000,$C$1,'Raw Data'!$E$2:$E$10000,$C$2,'Raw Data'!$O$2:$O$10000,$B13,'Raw Data'!$G$2:$G$10000,"&gt;=0.5",'Raw Data'!$G$2:$G$10000,"&lt;0.6")</f>
        <v/>
      </c>
      <c r="G13" s="7">
        <f>COUNTIFS('Raw Data'!$Q$2:$Q$10000,"No",'Raw Data'!$A$2:$A$10000,$C$1,'Raw Data'!$E$2:$E$10000,$C$2,'Raw Data'!$O$2:$O$10000,$B13,'Raw Data'!$G$2:$G$10000,"&gt;=0.6",'Raw Data'!$G$2:$G$10000,"&lt;0.7")</f>
        <v/>
      </c>
      <c r="H13" s="7">
        <f>COUNTIFS('Raw Data'!$Q$2:$Q$10000,"No",'Raw Data'!$A$2:$A$10000,$C$1,'Raw Data'!$E$2:$E$10000,$C$2,'Raw Data'!$O$2:$O$10000,$B13,'Raw Data'!$G$2:$G$10000,"&gt;=0.7",'Raw Data'!$G$2:$G$10000,"&lt;0.85")</f>
        <v/>
      </c>
      <c r="I13" s="7">
        <f>COUNTIFS('Raw Data'!$Q$2:$Q$10000,"No",'Raw Data'!$A$2:$A$10000,$C$1,'Raw Data'!$E$2:$E$10000,$C$2,'Raw Data'!$O$2:$O$10000,$B13,'Raw Data'!$G$2:$G$10000,"&gt;=0.85",'Raw Data'!$G$2:$G$10000,"&lt;0.95")</f>
        <v/>
      </c>
      <c r="J13" s="7">
        <f>COUNTIFS('Raw Data'!$Q$2:$Q$10000,"No",'Raw Data'!$A$2:$A$10000,$C$1,'Raw Data'!$E$2:$E$10000,$C$2,'Raw Data'!$O$2:$O$10000,$B13,'Raw Data'!$G$2:$G$10000,"&gt;=0.95")</f>
        <v/>
      </c>
      <c r="K13" s="7">
        <f>SUM(C13:J13)</f>
        <v/>
      </c>
      <c r="L13" s="9">
        <f>IFERROR(AVERAGEIFS('Raw Data'!$G$2:$G$10000,'Raw Data'!$Q$2:$Q$10000,"No",'Raw Data'!$A$2:$A$10000,$C$1,'Raw Data'!$E$2:$E$10000,$C$2,'Raw Data'!$O$2:$O$10000,$B13),"")</f>
        <v/>
      </c>
    </row>
    <row r="14">
      <c r="A14" s="7">
        <f>IFERROR(VLOOKUP($B14,Leaders!$A:$B,2,0),"Not Mapped")</f>
        <v/>
      </c>
      <c r="B14" s="7" t="inlineStr">
        <is>
          <t>Ravishankar gowda</t>
        </is>
      </c>
      <c r="C14" s="7">
        <f>COUNTIFS('Raw Data'!$Q$2:$Q$10000,"No",'Raw Data'!$A$2:$A$10000,$C$1,'Raw Data'!$E$2:$E$10000,$C$2,'Raw Data'!$O$2:$O$10000,$B14,'Raw Data'!$G$2:$G$10000,"&gt;=0",'Raw Data'!$G$2:$G$10000,"&lt;0.2")</f>
        <v/>
      </c>
      <c r="D14" s="7">
        <f>COUNTIFS('Raw Data'!$Q$2:$Q$10000,"No",'Raw Data'!$A$2:$A$10000,$C$1,'Raw Data'!$E$2:$E$10000,$C$2,'Raw Data'!$O$2:$O$10000,$B14,'Raw Data'!$G$2:$G$10000,"&gt;=0.2",'Raw Data'!$G$2:$G$10000,"&lt;0.4")</f>
        <v/>
      </c>
      <c r="E14" s="7">
        <f>COUNTIFS('Raw Data'!$Q$2:$Q$10000,"No",'Raw Data'!$A$2:$A$10000,$C$1,'Raw Data'!$E$2:$E$10000,$C$2,'Raw Data'!$O$2:$O$10000,$B14,'Raw Data'!$G$2:$G$10000,"&gt;=0.4",'Raw Data'!$G$2:$G$10000,"&lt;0.5")</f>
        <v/>
      </c>
      <c r="F14" s="7">
        <f>COUNTIFS('Raw Data'!$Q$2:$Q$10000,"No",'Raw Data'!$A$2:$A$10000,$C$1,'Raw Data'!$E$2:$E$10000,$C$2,'Raw Data'!$O$2:$O$10000,$B14,'Raw Data'!$G$2:$G$10000,"&gt;=0.5",'Raw Data'!$G$2:$G$10000,"&lt;0.6")</f>
        <v/>
      </c>
      <c r="G14" s="7">
        <f>COUNTIFS('Raw Data'!$Q$2:$Q$10000,"No",'Raw Data'!$A$2:$A$10000,$C$1,'Raw Data'!$E$2:$E$10000,$C$2,'Raw Data'!$O$2:$O$10000,$B14,'Raw Data'!$G$2:$G$10000,"&gt;=0.6",'Raw Data'!$G$2:$G$10000,"&lt;0.7")</f>
        <v/>
      </c>
      <c r="H14" s="7">
        <f>COUNTIFS('Raw Data'!$Q$2:$Q$10000,"No",'Raw Data'!$A$2:$A$10000,$C$1,'Raw Data'!$E$2:$E$10000,$C$2,'Raw Data'!$O$2:$O$10000,$B14,'Raw Data'!$G$2:$G$10000,"&gt;=0.7",'Raw Data'!$G$2:$G$10000,"&lt;0.85")</f>
        <v/>
      </c>
      <c r="I14" s="7">
        <f>COUNTIFS('Raw Data'!$Q$2:$Q$10000,"No",'Raw Data'!$A$2:$A$10000,$C$1,'Raw Data'!$E$2:$E$10000,$C$2,'Raw Data'!$O$2:$O$10000,$B14,'Raw Data'!$G$2:$G$10000,"&gt;=0.85",'Raw Data'!$G$2:$G$10000,"&lt;0.95")</f>
        <v/>
      </c>
      <c r="J14" s="7">
        <f>COUNTIFS('Raw Data'!$Q$2:$Q$10000,"No",'Raw Data'!$A$2:$A$10000,$C$1,'Raw Data'!$E$2:$E$10000,$C$2,'Raw Data'!$O$2:$O$10000,$B14,'Raw Data'!$G$2:$G$10000,"&gt;=0.95")</f>
        <v/>
      </c>
      <c r="K14" s="7">
        <f>SUM(C14:J14)</f>
        <v/>
      </c>
      <c r="L14" s="9">
        <f>IFERROR(AVERAGEIFS('Raw Data'!$G$2:$G$10000,'Raw Data'!$Q$2:$Q$10000,"No",'Raw Data'!$A$2:$A$10000,$C$1,'Raw Data'!$E$2:$E$10000,$C$2,'Raw Data'!$O$2:$O$10000,$B14),"")</f>
        <v/>
      </c>
    </row>
    <row r="15">
      <c r="A15" s="7">
        <f>IFERROR(VLOOKUP($B15,Leaders!$A:$B,2,0),"Not Mapped")</f>
        <v/>
      </c>
      <c r="B15" s="7" t="inlineStr">
        <is>
          <t>Balaji G</t>
        </is>
      </c>
      <c r="C15" s="7">
        <f>COUNTIFS('Raw Data'!$Q$2:$Q$10000,"No",'Raw Data'!$A$2:$A$10000,$C$1,'Raw Data'!$E$2:$E$10000,$C$2,'Raw Data'!$O$2:$O$10000,$B15,'Raw Data'!$G$2:$G$10000,"&gt;=0",'Raw Data'!$G$2:$G$10000,"&lt;0.2")</f>
        <v/>
      </c>
      <c r="D15" s="7">
        <f>COUNTIFS('Raw Data'!$Q$2:$Q$10000,"No",'Raw Data'!$A$2:$A$10000,$C$1,'Raw Data'!$E$2:$E$10000,$C$2,'Raw Data'!$O$2:$O$10000,$B15,'Raw Data'!$G$2:$G$10000,"&gt;=0.2",'Raw Data'!$G$2:$G$10000,"&lt;0.4")</f>
        <v/>
      </c>
      <c r="E15" s="7">
        <f>COUNTIFS('Raw Data'!$Q$2:$Q$10000,"No",'Raw Data'!$A$2:$A$10000,$C$1,'Raw Data'!$E$2:$E$10000,$C$2,'Raw Data'!$O$2:$O$10000,$B15,'Raw Data'!$G$2:$G$10000,"&gt;=0.4",'Raw Data'!$G$2:$G$10000,"&lt;0.5")</f>
        <v/>
      </c>
      <c r="F15" s="7">
        <f>COUNTIFS('Raw Data'!$Q$2:$Q$10000,"No",'Raw Data'!$A$2:$A$10000,$C$1,'Raw Data'!$E$2:$E$10000,$C$2,'Raw Data'!$O$2:$O$10000,$B15,'Raw Data'!$G$2:$G$10000,"&gt;=0.5",'Raw Data'!$G$2:$G$10000,"&lt;0.6")</f>
        <v/>
      </c>
      <c r="G15" s="7">
        <f>COUNTIFS('Raw Data'!$Q$2:$Q$10000,"No",'Raw Data'!$A$2:$A$10000,$C$1,'Raw Data'!$E$2:$E$10000,$C$2,'Raw Data'!$O$2:$O$10000,$B15,'Raw Data'!$G$2:$G$10000,"&gt;=0.6",'Raw Data'!$G$2:$G$10000,"&lt;0.7")</f>
        <v/>
      </c>
      <c r="H15" s="7">
        <f>COUNTIFS('Raw Data'!$Q$2:$Q$10000,"No",'Raw Data'!$A$2:$A$10000,$C$1,'Raw Data'!$E$2:$E$10000,$C$2,'Raw Data'!$O$2:$O$10000,$B15,'Raw Data'!$G$2:$G$10000,"&gt;=0.7",'Raw Data'!$G$2:$G$10000,"&lt;0.85")</f>
        <v/>
      </c>
      <c r="I15" s="7">
        <f>COUNTIFS('Raw Data'!$Q$2:$Q$10000,"No",'Raw Data'!$A$2:$A$10000,$C$1,'Raw Data'!$E$2:$E$10000,$C$2,'Raw Data'!$O$2:$O$10000,$B15,'Raw Data'!$G$2:$G$10000,"&gt;=0.85",'Raw Data'!$G$2:$G$10000,"&lt;0.95")</f>
        <v/>
      </c>
      <c r="J15" s="7">
        <f>COUNTIFS('Raw Data'!$Q$2:$Q$10000,"No",'Raw Data'!$A$2:$A$10000,$C$1,'Raw Data'!$E$2:$E$10000,$C$2,'Raw Data'!$O$2:$O$10000,$B15,'Raw Data'!$G$2:$G$10000,"&gt;=0.95")</f>
        <v/>
      </c>
      <c r="K15" s="7">
        <f>SUM(C15:J15)</f>
        <v/>
      </c>
      <c r="L15" s="9">
        <f>IFERROR(AVERAGEIFS('Raw Data'!$G$2:$G$10000,'Raw Data'!$Q$2:$Q$10000,"No",'Raw Data'!$A$2:$A$10000,$C$1,'Raw Data'!$E$2:$E$10000,$C$2,'Raw Data'!$O$2:$O$10000,$B15),"")</f>
        <v/>
      </c>
    </row>
    <row r="16">
      <c r="A16" s="7">
        <f>IFERROR(VLOOKUP($B16,Leaders!$A:$B,2,0),"Not Mapped")</f>
        <v/>
      </c>
      <c r="B16" s="7" t="inlineStr">
        <is>
          <t>Basil Scariya</t>
        </is>
      </c>
      <c r="C16" s="7">
        <f>COUNTIFS('Raw Data'!$Q$2:$Q$10000,"No",'Raw Data'!$A$2:$A$10000,$C$1,'Raw Data'!$E$2:$E$10000,$C$2,'Raw Data'!$O$2:$O$10000,$B16,'Raw Data'!$G$2:$G$10000,"&gt;=0",'Raw Data'!$G$2:$G$10000,"&lt;0.2")</f>
        <v/>
      </c>
      <c r="D16" s="7">
        <f>COUNTIFS('Raw Data'!$Q$2:$Q$10000,"No",'Raw Data'!$A$2:$A$10000,$C$1,'Raw Data'!$E$2:$E$10000,$C$2,'Raw Data'!$O$2:$O$10000,$B16,'Raw Data'!$G$2:$G$10000,"&gt;=0.2",'Raw Data'!$G$2:$G$10000,"&lt;0.4")</f>
        <v/>
      </c>
      <c r="E16" s="7">
        <f>COUNTIFS('Raw Data'!$Q$2:$Q$10000,"No",'Raw Data'!$A$2:$A$10000,$C$1,'Raw Data'!$E$2:$E$10000,$C$2,'Raw Data'!$O$2:$O$10000,$B16,'Raw Data'!$G$2:$G$10000,"&gt;=0.4",'Raw Data'!$G$2:$G$10000,"&lt;0.5")</f>
        <v/>
      </c>
      <c r="F16" s="7">
        <f>COUNTIFS('Raw Data'!$Q$2:$Q$10000,"No",'Raw Data'!$A$2:$A$10000,$C$1,'Raw Data'!$E$2:$E$10000,$C$2,'Raw Data'!$O$2:$O$10000,$B16,'Raw Data'!$G$2:$G$10000,"&gt;=0.5",'Raw Data'!$G$2:$G$10000,"&lt;0.6")</f>
        <v/>
      </c>
      <c r="G16" s="7">
        <f>COUNTIFS('Raw Data'!$Q$2:$Q$10000,"No",'Raw Data'!$A$2:$A$10000,$C$1,'Raw Data'!$E$2:$E$10000,$C$2,'Raw Data'!$O$2:$O$10000,$B16,'Raw Data'!$G$2:$G$10000,"&gt;=0.6",'Raw Data'!$G$2:$G$10000,"&lt;0.7")</f>
        <v/>
      </c>
      <c r="H16" s="7">
        <f>COUNTIFS('Raw Data'!$Q$2:$Q$10000,"No",'Raw Data'!$A$2:$A$10000,$C$1,'Raw Data'!$E$2:$E$10000,$C$2,'Raw Data'!$O$2:$O$10000,$B16,'Raw Data'!$G$2:$G$10000,"&gt;=0.7",'Raw Data'!$G$2:$G$10000,"&lt;0.85")</f>
        <v/>
      </c>
      <c r="I16" s="7">
        <f>COUNTIFS('Raw Data'!$Q$2:$Q$10000,"No",'Raw Data'!$A$2:$A$10000,$C$1,'Raw Data'!$E$2:$E$10000,$C$2,'Raw Data'!$O$2:$O$10000,$B16,'Raw Data'!$G$2:$G$10000,"&gt;=0.85",'Raw Data'!$G$2:$G$10000,"&lt;0.95")</f>
        <v/>
      </c>
      <c r="J16" s="7">
        <f>COUNTIFS('Raw Data'!$Q$2:$Q$10000,"No",'Raw Data'!$A$2:$A$10000,$C$1,'Raw Data'!$E$2:$E$10000,$C$2,'Raw Data'!$O$2:$O$10000,$B16,'Raw Data'!$G$2:$G$10000,"&gt;=0.95")</f>
        <v/>
      </c>
      <c r="K16" s="7">
        <f>SUM(C16:J16)</f>
        <v/>
      </c>
      <c r="L16" s="9">
        <f>IFERROR(AVERAGEIFS('Raw Data'!$G$2:$G$10000,'Raw Data'!$Q$2:$Q$10000,"No",'Raw Data'!$A$2:$A$10000,$C$1,'Raw Data'!$E$2:$E$10000,$C$2,'Raw Data'!$O$2:$O$10000,$B16),"")</f>
        <v/>
      </c>
    </row>
    <row r="17">
      <c r="A17" s="7">
        <f>IFERROR(VLOOKUP($B17,Leaders!$A:$B,2,0),"Not Mapped")</f>
        <v/>
      </c>
      <c r="B17" s="7" t="inlineStr">
        <is>
          <t>Keshav G</t>
        </is>
      </c>
      <c r="C17" s="7">
        <f>COUNTIFS('Raw Data'!$Q$2:$Q$10000,"No",'Raw Data'!$A$2:$A$10000,$C$1,'Raw Data'!$E$2:$E$10000,$C$2,'Raw Data'!$O$2:$O$10000,$B17,'Raw Data'!$G$2:$G$10000,"&gt;=0",'Raw Data'!$G$2:$G$10000,"&lt;0.2")</f>
        <v/>
      </c>
      <c r="D17" s="7">
        <f>COUNTIFS('Raw Data'!$Q$2:$Q$10000,"No",'Raw Data'!$A$2:$A$10000,$C$1,'Raw Data'!$E$2:$E$10000,$C$2,'Raw Data'!$O$2:$O$10000,$B17,'Raw Data'!$G$2:$G$10000,"&gt;=0.2",'Raw Data'!$G$2:$G$10000,"&lt;0.4")</f>
        <v/>
      </c>
      <c r="E17" s="7">
        <f>COUNTIFS('Raw Data'!$Q$2:$Q$10000,"No",'Raw Data'!$A$2:$A$10000,$C$1,'Raw Data'!$E$2:$E$10000,$C$2,'Raw Data'!$O$2:$O$10000,$B17,'Raw Data'!$G$2:$G$10000,"&gt;=0.4",'Raw Data'!$G$2:$G$10000,"&lt;0.5")</f>
        <v/>
      </c>
      <c r="F17" s="7">
        <f>COUNTIFS('Raw Data'!$Q$2:$Q$10000,"No",'Raw Data'!$A$2:$A$10000,$C$1,'Raw Data'!$E$2:$E$10000,$C$2,'Raw Data'!$O$2:$O$10000,$B17,'Raw Data'!$G$2:$G$10000,"&gt;=0.5",'Raw Data'!$G$2:$G$10000,"&lt;0.6")</f>
        <v/>
      </c>
      <c r="G17" s="7">
        <f>COUNTIFS('Raw Data'!$Q$2:$Q$10000,"No",'Raw Data'!$A$2:$A$10000,$C$1,'Raw Data'!$E$2:$E$10000,$C$2,'Raw Data'!$O$2:$O$10000,$B17,'Raw Data'!$G$2:$G$10000,"&gt;=0.6",'Raw Data'!$G$2:$G$10000,"&lt;0.7")</f>
        <v/>
      </c>
      <c r="H17" s="7">
        <f>COUNTIFS('Raw Data'!$Q$2:$Q$10000,"No",'Raw Data'!$A$2:$A$10000,$C$1,'Raw Data'!$E$2:$E$10000,$C$2,'Raw Data'!$O$2:$O$10000,$B17,'Raw Data'!$G$2:$G$10000,"&gt;=0.7",'Raw Data'!$G$2:$G$10000,"&lt;0.85")</f>
        <v/>
      </c>
      <c r="I17" s="7">
        <f>COUNTIFS('Raw Data'!$Q$2:$Q$10000,"No",'Raw Data'!$A$2:$A$10000,$C$1,'Raw Data'!$E$2:$E$10000,$C$2,'Raw Data'!$O$2:$O$10000,$B17,'Raw Data'!$G$2:$G$10000,"&gt;=0.85",'Raw Data'!$G$2:$G$10000,"&lt;0.95")</f>
        <v/>
      </c>
      <c r="J17" s="7">
        <f>COUNTIFS('Raw Data'!$Q$2:$Q$10000,"No",'Raw Data'!$A$2:$A$10000,$C$1,'Raw Data'!$E$2:$E$10000,$C$2,'Raw Data'!$O$2:$O$10000,$B17,'Raw Data'!$G$2:$G$10000,"&gt;=0.95")</f>
        <v/>
      </c>
      <c r="K17" s="7">
        <f>SUM(C17:J17)</f>
        <v/>
      </c>
      <c r="L17" s="9">
        <f>IFERROR(AVERAGEIFS('Raw Data'!$G$2:$G$10000,'Raw Data'!$Q$2:$Q$10000,"No",'Raw Data'!$A$2:$A$10000,$C$1,'Raw Data'!$E$2:$E$10000,$C$2,'Raw Data'!$O$2:$O$10000,$B17),"")</f>
        <v/>
      </c>
    </row>
    <row r="18">
      <c r="A18" s="7">
        <f>IFERROR(VLOOKUP($B18,Leaders!$A:$B,2,0),"Not Mapped")</f>
        <v/>
      </c>
      <c r="B18" s="7" t="inlineStr">
        <is>
          <t>Rizwan Ahmed</t>
        </is>
      </c>
      <c r="C18" s="7">
        <f>COUNTIFS('Raw Data'!$Q$2:$Q$10000,"No",'Raw Data'!$A$2:$A$10000,$C$1,'Raw Data'!$E$2:$E$10000,$C$2,'Raw Data'!$O$2:$O$10000,$B18,'Raw Data'!$G$2:$G$10000,"&gt;=0",'Raw Data'!$G$2:$G$10000,"&lt;0.2")</f>
        <v/>
      </c>
      <c r="D18" s="7">
        <f>COUNTIFS('Raw Data'!$Q$2:$Q$10000,"No",'Raw Data'!$A$2:$A$10000,$C$1,'Raw Data'!$E$2:$E$10000,$C$2,'Raw Data'!$O$2:$O$10000,$B18,'Raw Data'!$G$2:$G$10000,"&gt;=0.2",'Raw Data'!$G$2:$G$10000,"&lt;0.4")</f>
        <v/>
      </c>
      <c r="E18" s="7">
        <f>COUNTIFS('Raw Data'!$Q$2:$Q$10000,"No",'Raw Data'!$A$2:$A$10000,$C$1,'Raw Data'!$E$2:$E$10000,$C$2,'Raw Data'!$O$2:$O$10000,$B18,'Raw Data'!$G$2:$G$10000,"&gt;=0.4",'Raw Data'!$G$2:$G$10000,"&lt;0.5")</f>
        <v/>
      </c>
      <c r="F18" s="7">
        <f>COUNTIFS('Raw Data'!$Q$2:$Q$10000,"No",'Raw Data'!$A$2:$A$10000,$C$1,'Raw Data'!$E$2:$E$10000,$C$2,'Raw Data'!$O$2:$O$10000,$B18,'Raw Data'!$G$2:$G$10000,"&gt;=0.5",'Raw Data'!$G$2:$G$10000,"&lt;0.6")</f>
        <v/>
      </c>
      <c r="G18" s="7">
        <f>COUNTIFS('Raw Data'!$Q$2:$Q$10000,"No",'Raw Data'!$A$2:$A$10000,$C$1,'Raw Data'!$E$2:$E$10000,$C$2,'Raw Data'!$O$2:$O$10000,$B18,'Raw Data'!$G$2:$G$10000,"&gt;=0.6",'Raw Data'!$G$2:$G$10000,"&lt;0.7")</f>
        <v/>
      </c>
      <c r="H18" s="7">
        <f>COUNTIFS('Raw Data'!$Q$2:$Q$10000,"No",'Raw Data'!$A$2:$A$10000,$C$1,'Raw Data'!$E$2:$E$10000,$C$2,'Raw Data'!$O$2:$O$10000,$B18,'Raw Data'!$G$2:$G$10000,"&gt;=0.7",'Raw Data'!$G$2:$G$10000,"&lt;0.85")</f>
        <v/>
      </c>
      <c r="I18" s="7">
        <f>COUNTIFS('Raw Data'!$Q$2:$Q$10000,"No",'Raw Data'!$A$2:$A$10000,$C$1,'Raw Data'!$E$2:$E$10000,$C$2,'Raw Data'!$O$2:$O$10000,$B18,'Raw Data'!$G$2:$G$10000,"&gt;=0.85",'Raw Data'!$G$2:$G$10000,"&lt;0.95")</f>
        <v/>
      </c>
      <c r="J18" s="7">
        <f>COUNTIFS('Raw Data'!$Q$2:$Q$10000,"No",'Raw Data'!$A$2:$A$10000,$C$1,'Raw Data'!$E$2:$E$10000,$C$2,'Raw Data'!$O$2:$O$10000,$B18,'Raw Data'!$G$2:$G$10000,"&gt;=0.95")</f>
        <v/>
      </c>
      <c r="K18" s="7">
        <f>SUM(C18:J18)</f>
        <v/>
      </c>
      <c r="L18" s="9">
        <f>IFERROR(AVERAGEIFS('Raw Data'!$G$2:$G$10000,'Raw Data'!$Q$2:$Q$10000,"No",'Raw Data'!$A$2:$A$10000,$C$1,'Raw Data'!$E$2:$E$10000,$C$2,'Raw Data'!$O$2:$O$10000,$B18),"")</f>
        <v/>
      </c>
    </row>
    <row r="19">
      <c r="A19" s="7">
        <f>IFERROR(VLOOKUP($B19,Leaders!$A:$B,2,0),"Not Mapped")</f>
        <v/>
      </c>
      <c r="B19" s="7" t="inlineStr">
        <is>
          <t>Saddam Hussain</t>
        </is>
      </c>
      <c r="C19" s="7">
        <f>COUNTIFS('Raw Data'!$Q$2:$Q$10000,"No",'Raw Data'!$A$2:$A$10000,$C$1,'Raw Data'!$E$2:$E$10000,$C$2,'Raw Data'!$O$2:$O$10000,$B19,'Raw Data'!$G$2:$G$10000,"&gt;=0",'Raw Data'!$G$2:$G$10000,"&lt;0.2")</f>
        <v/>
      </c>
      <c r="D19" s="7">
        <f>COUNTIFS('Raw Data'!$Q$2:$Q$10000,"No",'Raw Data'!$A$2:$A$10000,$C$1,'Raw Data'!$E$2:$E$10000,$C$2,'Raw Data'!$O$2:$O$10000,$B19,'Raw Data'!$G$2:$G$10000,"&gt;=0.2",'Raw Data'!$G$2:$G$10000,"&lt;0.4")</f>
        <v/>
      </c>
      <c r="E19" s="7">
        <f>COUNTIFS('Raw Data'!$Q$2:$Q$10000,"No",'Raw Data'!$A$2:$A$10000,$C$1,'Raw Data'!$E$2:$E$10000,$C$2,'Raw Data'!$O$2:$O$10000,$B19,'Raw Data'!$G$2:$G$10000,"&gt;=0.4",'Raw Data'!$G$2:$G$10000,"&lt;0.5")</f>
        <v/>
      </c>
      <c r="F19" s="7">
        <f>COUNTIFS('Raw Data'!$Q$2:$Q$10000,"No",'Raw Data'!$A$2:$A$10000,$C$1,'Raw Data'!$E$2:$E$10000,$C$2,'Raw Data'!$O$2:$O$10000,$B19,'Raw Data'!$G$2:$G$10000,"&gt;=0.5",'Raw Data'!$G$2:$G$10000,"&lt;0.6")</f>
        <v/>
      </c>
      <c r="G19" s="7">
        <f>COUNTIFS('Raw Data'!$Q$2:$Q$10000,"No",'Raw Data'!$A$2:$A$10000,$C$1,'Raw Data'!$E$2:$E$10000,$C$2,'Raw Data'!$O$2:$O$10000,$B19,'Raw Data'!$G$2:$G$10000,"&gt;=0.6",'Raw Data'!$G$2:$G$10000,"&lt;0.7")</f>
        <v/>
      </c>
      <c r="H19" s="7">
        <f>COUNTIFS('Raw Data'!$Q$2:$Q$10000,"No",'Raw Data'!$A$2:$A$10000,$C$1,'Raw Data'!$E$2:$E$10000,$C$2,'Raw Data'!$O$2:$O$10000,$B19,'Raw Data'!$G$2:$G$10000,"&gt;=0.7",'Raw Data'!$G$2:$G$10000,"&lt;0.85")</f>
        <v/>
      </c>
      <c r="I19" s="7">
        <f>COUNTIFS('Raw Data'!$Q$2:$Q$10000,"No",'Raw Data'!$A$2:$A$10000,$C$1,'Raw Data'!$E$2:$E$10000,$C$2,'Raw Data'!$O$2:$O$10000,$B19,'Raw Data'!$G$2:$G$10000,"&gt;=0.85",'Raw Data'!$G$2:$G$10000,"&lt;0.95")</f>
        <v/>
      </c>
      <c r="J19" s="7">
        <f>COUNTIFS('Raw Data'!$Q$2:$Q$10000,"No",'Raw Data'!$A$2:$A$10000,$C$1,'Raw Data'!$E$2:$E$10000,$C$2,'Raw Data'!$O$2:$O$10000,$B19,'Raw Data'!$G$2:$G$10000,"&gt;=0.95")</f>
        <v/>
      </c>
      <c r="K19" s="7">
        <f>SUM(C19:J19)</f>
        <v/>
      </c>
      <c r="L19" s="9">
        <f>IFERROR(AVERAGEIFS('Raw Data'!$G$2:$G$10000,'Raw Data'!$Q$2:$Q$10000,"No",'Raw Data'!$A$2:$A$10000,$C$1,'Raw Data'!$E$2:$E$10000,$C$2,'Raw Data'!$O$2:$O$10000,$B19),"")</f>
        <v/>
      </c>
    </row>
    <row r="20">
      <c r="A20" s="7">
        <f>IFERROR(VLOOKUP($B20,Leaders!$A:$B,2,0),"Not Mapped")</f>
        <v/>
      </c>
      <c r="B20" s="7" t="inlineStr">
        <is>
          <t>Silambarasan E</t>
        </is>
      </c>
      <c r="C20" s="7">
        <f>COUNTIFS('Raw Data'!$Q$2:$Q$10000,"No",'Raw Data'!$A$2:$A$10000,$C$1,'Raw Data'!$E$2:$E$10000,$C$2,'Raw Data'!$O$2:$O$10000,$B20,'Raw Data'!$G$2:$G$10000,"&gt;=0",'Raw Data'!$G$2:$G$10000,"&lt;0.2")</f>
        <v/>
      </c>
      <c r="D20" s="7">
        <f>COUNTIFS('Raw Data'!$Q$2:$Q$10000,"No",'Raw Data'!$A$2:$A$10000,$C$1,'Raw Data'!$E$2:$E$10000,$C$2,'Raw Data'!$O$2:$O$10000,$B20,'Raw Data'!$G$2:$G$10000,"&gt;=0.2",'Raw Data'!$G$2:$G$10000,"&lt;0.4")</f>
        <v/>
      </c>
      <c r="E20" s="7">
        <f>COUNTIFS('Raw Data'!$Q$2:$Q$10000,"No",'Raw Data'!$A$2:$A$10000,$C$1,'Raw Data'!$E$2:$E$10000,$C$2,'Raw Data'!$O$2:$O$10000,$B20,'Raw Data'!$G$2:$G$10000,"&gt;=0.4",'Raw Data'!$G$2:$G$10000,"&lt;0.5")</f>
        <v/>
      </c>
      <c r="F20" s="7">
        <f>COUNTIFS('Raw Data'!$Q$2:$Q$10000,"No",'Raw Data'!$A$2:$A$10000,$C$1,'Raw Data'!$E$2:$E$10000,$C$2,'Raw Data'!$O$2:$O$10000,$B20,'Raw Data'!$G$2:$G$10000,"&gt;=0.5",'Raw Data'!$G$2:$G$10000,"&lt;0.6")</f>
        <v/>
      </c>
      <c r="G20" s="7">
        <f>COUNTIFS('Raw Data'!$Q$2:$Q$10000,"No",'Raw Data'!$A$2:$A$10000,$C$1,'Raw Data'!$E$2:$E$10000,$C$2,'Raw Data'!$O$2:$O$10000,$B20,'Raw Data'!$G$2:$G$10000,"&gt;=0.6",'Raw Data'!$G$2:$G$10000,"&lt;0.7")</f>
        <v/>
      </c>
      <c r="H20" s="7">
        <f>COUNTIFS('Raw Data'!$Q$2:$Q$10000,"No",'Raw Data'!$A$2:$A$10000,$C$1,'Raw Data'!$E$2:$E$10000,$C$2,'Raw Data'!$O$2:$O$10000,$B20,'Raw Data'!$G$2:$G$10000,"&gt;=0.7",'Raw Data'!$G$2:$G$10000,"&lt;0.85")</f>
        <v/>
      </c>
      <c r="I20" s="7">
        <f>COUNTIFS('Raw Data'!$Q$2:$Q$10000,"No",'Raw Data'!$A$2:$A$10000,$C$1,'Raw Data'!$E$2:$E$10000,$C$2,'Raw Data'!$O$2:$O$10000,$B20,'Raw Data'!$G$2:$G$10000,"&gt;=0.85",'Raw Data'!$G$2:$G$10000,"&lt;0.95")</f>
        <v/>
      </c>
      <c r="J20" s="7">
        <f>COUNTIFS('Raw Data'!$Q$2:$Q$10000,"No",'Raw Data'!$A$2:$A$10000,$C$1,'Raw Data'!$E$2:$E$10000,$C$2,'Raw Data'!$O$2:$O$10000,$B20,'Raw Data'!$G$2:$G$10000,"&gt;=0.95")</f>
        <v/>
      </c>
      <c r="K20" s="7">
        <f>SUM(C20:J20)</f>
        <v/>
      </c>
      <c r="L20" s="9">
        <f>IFERROR(AVERAGEIFS('Raw Data'!$G$2:$G$10000,'Raw Data'!$Q$2:$Q$10000,"No",'Raw Data'!$A$2:$A$10000,$C$1,'Raw Data'!$E$2:$E$10000,$C$2,'Raw Data'!$O$2:$O$10000,$B20),"")</f>
        <v/>
      </c>
    </row>
    <row r="21">
      <c r="A21" s="7">
        <f>IFERROR(VLOOKUP($B21,Leaders!$A:$B,2,0),"Not Mapped")</f>
        <v/>
      </c>
      <c r="B21" s="7" t="inlineStr">
        <is>
          <t>Sundaresh S</t>
        </is>
      </c>
      <c r="C21" s="7">
        <f>COUNTIFS('Raw Data'!$Q$2:$Q$10000,"No",'Raw Data'!$A$2:$A$10000,$C$1,'Raw Data'!$E$2:$E$10000,$C$2,'Raw Data'!$O$2:$O$10000,$B21,'Raw Data'!$G$2:$G$10000,"&gt;=0",'Raw Data'!$G$2:$G$10000,"&lt;0.2")</f>
        <v/>
      </c>
      <c r="D21" s="7">
        <f>COUNTIFS('Raw Data'!$Q$2:$Q$10000,"No",'Raw Data'!$A$2:$A$10000,$C$1,'Raw Data'!$E$2:$E$10000,$C$2,'Raw Data'!$O$2:$O$10000,$B21,'Raw Data'!$G$2:$G$10000,"&gt;=0.2",'Raw Data'!$G$2:$G$10000,"&lt;0.4")</f>
        <v/>
      </c>
      <c r="E21" s="7">
        <f>COUNTIFS('Raw Data'!$Q$2:$Q$10000,"No",'Raw Data'!$A$2:$A$10000,$C$1,'Raw Data'!$E$2:$E$10000,$C$2,'Raw Data'!$O$2:$O$10000,$B21,'Raw Data'!$G$2:$G$10000,"&gt;=0.4",'Raw Data'!$G$2:$G$10000,"&lt;0.5")</f>
        <v/>
      </c>
      <c r="F21" s="7">
        <f>COUNTIFS('Raw Data'!$Q$2:$Q$10000,"No",'Raw Data'!$A$2:$A$10000,$C$1,'Raw Data'!$E$2:$E$10000,$C$2,'Raw Data'!$O$2:$O$10000,$B21,'Raw Data'!$G$2:$G$10000,"&gt;=0.5",'Raw Data'!$G$2:$G$10000,"&lt;0.6")</f>
        <v/>
      </c>
      <c r="G21" s="7">
        <f>COUNTIFS('Raw Data'!$Q$2:$Q$10000,"No",'Raw Data'!$A$2:$A$10000,$C$1,'Raw Data'!$E$2:$E$10000,$C$2,'Raw Data'!$O$2:$O$10000,$B21,'Raw Data'!$G$2:$G$10000,"&gt;=0.6",'Raw Data'!$G$2:$G$10000,"&lt;0.7")</f>
        <v/>
      </c>
      <c r="H21" s="7">
        <f>COUNTIFS('Raw Data'!$Q$2:$Q$10000,"No",'Raw Data'!$A$2:$A$10000,$C$1,'Raw Data'!$E$2:$E$10000,$C$2,'Raw Data'!$O$2:$O$10000,$B21,'Raw Data'!$G$2:$G$10000,"&gt;=0.7",'Raw Data'!$G$2:$G$10000,"&lt;0.85")</f>
        <v/>
      </c>
      <c r="I21" s="7">
        <f>COUNTIFS('Raw Data'!$Q$2:$Q$10000,"No",'Raw Data'!$A$2:$A$10000,$C$1,'Raw Data'!$E$2:$E$10000,$C$2,'Raw Data'!$O$2:$O$10000,$B21,'Raw Data'!$G$2:$G$10000,"&gt;=0.85",'Raw Data'!$G$2:$G$10000,"&lt;0.95")</f>
        <v/>
      </c>
      <c r="J21" s="7">
        <f>COUNTIFS('Raw Data'!$Q$2:$Q$10000,"No",'Raw Data'!$A$2:$A$10000,$C$1,'Raw Data'!$E$2:$E$10000,$C$2,'Raw Data'!$O$2:$O$10000,$B21,'Raw Data'!$G$2:$G$10000,"&gt;=0.95")</f>
        <v/>
      </c>
      <c r="K21" s="7">
        <f>SUM(C21:J21)</f>
        <v/>
      </c>
      <c r="L21" s="9">
        <f>IFERROR(AVERAGEIFS('Raw Data'!$G$2:$G$10000,'Raw Data'!$Q$2:$Q$10000,"No",'Raw Data'!$A$2:$A$10000,$C$1,'Raw Data'!$E$2:$E$10000,$C$2,'Raw Data'!$O$2:$O$10000,$B21),"")</f>
        <v/>
      </c>
    </row>
    <row r="22">
      <c r="A22" s="7">
        <f>IFERROR(VLOOKUP($B22,Leaders!$A:$B,2,0),"Not Mapped")</f>
        <v/>
      </c>
      <c r="B22" s="7" t="inlineStr">
        <is>
          <t>Manjunatha V</t>
        </is>
      </c>
      <c r="C22" s="7">
        <f>COUNTIFS('Raw Data'!$Q$2:$Q$10000,"No",'Raw Data'!$A$2:$A$10000,$C$1,'Raw Data'!$E$2:$E$10000,$C$2,'Raw Data'!$O$2:$O$10000,$B22,'Raw Data'!$G$2:$G$10000,"&gt;=0",'Raw Data'!$G$2:$G$10000,"&lt;0.2")</f>
        <v/>
      </c>
      <c r="D22" s="7">
        <f>COUNTIFS('Raw Data'!$Q$2:$Q$10000,"No",'Raw Data'!$A$2:$A$10000,$C$1,'Raw Data'!$E$2:$E$10000,$C$2,'Raw Data'!$O$2:$O$10000,$B22,'Raw Data'!$G$2:$G$10000,"&gt;=0.2",'Raw Data'!$G$2:$G$10000,"&lt;0.4")</f>
        <v/>
      </c>
      <c r="E22" s="7">
        <f>COUNTIFS('Raw Data'!$Q$2:$Q$10000,"No",'Raw Data'!$A$2:$A$10000,$C$1,'Raw Data'!$E$2:$E$10000,$C$2,'Raw Data'!$O$2:$O$10000,$B22,'Raw Data'!$G$2:$G$10000,"&gt;=0.4",'Raw Data'!$G$2:$G$10000,"&lt;0.5")</f>
        <v/>
      </c>
      <c r="F22" s="7">
        <f>COUNTIFS('Raw Data'!$Q$2:$Q$10000,"No",'Raw Data'!$A$2:$A$10000,$C$1,'Raw Data'!$E$2:$E$10000,$C$2,'Raw Data'!$O$2:$O$10000,$B22,'Raw Data'!$G$2:$G$10000,"&gt;=0.5",'Raw Data'!$G$2:$G$10000,"&lt;0.6")</f>
        <v/>
      </c>
      <c r="G22" s="7">
        <f>COUNTIFS('Raw Data'!$Q$2:$Q$10000,"No",'Raw Data'!$A$2:$A$10000,$C$1,'Raw Data'!$E$2:$E$10000,$C$2,'Raw Data'!$O$2:$O$10000,$B22,'Raw Data'!$G$2:$G$10000,"&gt;=0.6",'Raw Data'!$G$2:$G$10000,"&lt;0.7")</f>
        <v/>
      </c>
      <c r="H22" s="7">
        <f>COUNTIFS('Raw Data'!$Q$2:$Q$10000,"No",'Raw Data'!$A$2:$A$10000,$C$1,'Raw Data'!$E$2:$E$10000,$C$2,'Raw Data'!$O$2:$O$10000,$B22,'Raw Data'!$G$2:$G$10000,"&gt;=0.7",'Raw Data'!$G$2:$G$10000,"&lt;0.85")</f>
        <v/>
      </c>
      <c r="I22" s="7">
        <f>COUNTIFS('Raw Data'!$Q$2:$Q$10000,"No",'Raw Data'!$A$2:$A$10000,$C$1,'Raw Data'!$E$2:$E$10000,$C$2,'Raw Data'!$O$2:$O$10000,$B22,'Raw Data'!$G$2:$G$10000,"&gt;=0.85",'Raw Data'!$G$2:$G$10000,"&lt;0.95")</f>
        <v/>
      </c>
      <c r="J22" s="7">
        <f>COUNTIFS('Raw Data'!$Q$2:$Q$10000,"No",'Raw Data'!$A$2:$A$10000,$C$1,'Raw Data'!$E$2:$E$10000,$C$2,'Raw Data'!$O$2:$O$10000,$B22,'Raw Data'!$G$2:$G$10000,"&gt;=0.95")</f>
        <v/>
      </c>
      <c r="K22" s="7">
        <f>SUM(C22:J22)</f>
        <v/>
      </c>
      <c r="L22" s="9">
        <f>IFERROR(AVERAGEIFS('Raw Data'!$G$2:$G$10000,'Raw Data'!$Q$2:$Q$10000,"No",'Raw Data'!$A$2:$A$10000,$C$1,'Raw Data'!$E$2:$E$10000,$C$2,'Raw Data'!$O$2:$O$10000,$B22),"")</f>
        <v/>
      </c>
    </row>
    <row r="23">
      <c r="A23" s="7">
        <f>IFERROR(VLOOKUP($B23,Leaders!$A:$B,2,0),"Not Mapped")</f>
        <v/>
      </c>
      <c r="B23" s="7" t="inlineStr">
        <is>
          <t>Raghavendra Vernekar</t>
        </is>
      </c>
      <c r="C23" s="7">
        <f>COUNTIFS('Raw Data'!$Q$2:$Q$10000,"No",'Raw Data'!$A$2:$A$10000,$C$1,'Raw Data'!$E$2:$E$10000,$C$2,'Raw Data'!$O$2:$O$10000,$B23,'Raw Data'!$G$2:$G$10000,"&gt;=0",'Raw Data'!$G$2:$G$10000,"&lt;0.2")</f>
        <v/>
      </c>
      <c r="D23" s="7">
        <f>COUNTIFS('Raw Data'!$Q$2:$Q$10000,"No",'Raw Data'!$A$2:$A$10000,$C$1,'Raw Data'!$E$2:$E$10000,$C$2,'Raw Data'!$O$2:$O$10000,$B23,'Raw Data'!$G$2:$G$10000,"&gt;=0.2",'Raw Data'!$G$2:$G$10000,"&lt;0.4")</f>
        <v/>
      </c>
      <c r="E23" s="7">
        <f>COUNTIFS('Raw Data'!$Q$2:$Q$10000,"No",'Raw Data'!$A$2:$A$10000,$C$1,'Raw Data'!$E$2:$E$10000,$C$2,'Raw Data'!$O$2:$O$10000,$B23,'Raw Data'!$G$2:$G$10000,"&gt;=0.4",'Raw Data'!$G$2:$G$10000,"&lt;0.5")</f>
        <v/>
      </c>
      <c r="F23" s="7">
        <f>COUNTIFS('Raw Data'!$Q$2:$Q$10000,"No",'Raw Data'!$A$2:$A$10000,$C$1,'Raw Data'!$E$2:$E$10000,$C$2,'Raw Data'!$O$2:$O$10000,$B23,'Raw Data'!$G$2:$G$10000,"&gt;=0.5",'Raw Data'!$G$2:$G$10000,"&lt;0.6")</f>
        <v/>
      </c>
      <c r="G23" s="7">
        <f>COUNTIFS('Raw Data'!$Q$2:$Q$10000,"No",'Raw Data'!$A$2:$A$10000,$C$1,'Raw Data'!$E$2:$E$10000,$C$2,'Raw Data'!$O$2:$O$10000,$B23,'Raw Data'!$G$2:$G$10000,"&gt;=0.6",'Raw Data'!$G$2:$G$10000,"&lt;0.7")</f>
        <v/>
      </c>
      <c r="H23" s="7">
        <f>COUNTIFS('Raw Data'!$Q$2:$Q$10000,"No",'Raw Data'!$A$2:$A$10000,$C$1,'Raw Data'!$E$2:$E$10000,$C$2,'Raw Data'!$O$2:$O$10000,$B23,'Raw Data'!$G$2:$G$10000,"&gt;=0.7",'Raw Data'!$G$2:$G$10000,"&lt;0.85")</f>
        <v/>
      </c>
      <c r="I23" s="7">
        <f>COUNTIFS('Raw Data'!$Q$2:$Q$10000,"No",'Raw Data'!$A$2:$A$10000,$C$1,'Raw Data'!$E$2:$E$10000,$C$2,'Raw Data'!$O$2:$O$10000,$B23,'Raw Data'!$G$2:$G$10000,"&gt;=0.85",'Raw Data'!$G$2:$G$10000,"&lt;0.95")</f>
        <v/>
      </c>
      <c r="J23" s="7">
        <f>COUNTIFS('Raw Data'!$Q$2:$Q$10000,"No",'Raw Data'!$A$2:$A$10000,$C$1,'Raw Data'!$E$2:$E$10000,$C$2,'Raw Data'!$O$2:$O$10000,$B23,'Raw Data'!$G$2:$G$10000,"&gt;=0.95")</f>
        <v/>
      </c>
      <c r="K23" s="7">
        <f>SUM(C23:J23)</f>
        <v/>
      </c>
      <c r="L23" s="9">
        <f>IFERROR(AVERAGEIFS('Raw Data'!$G$2:$G$10000,'Raw Data'!$Q$2:$Q$10000,"No",'Raw Data'!$A$2:$A$10000,$C$1,'Raw Data'!$E$2:$E$10000,$C$2,'Raw Data'!$O$2:$O$10000,$B23),"")</f>
        <v/>
      </c>
    </row>
    <row r="24">
      <c r="A24" s="7">
        <f>IFERROR(VLOOKUP($B24,Leaders!$A:$B,2,0),"Not Mapped")</f>
        <v/>
      </c>
      <c r="B24" s="7" t="inlineStr">
        <is>
          <t>Suhas N</t>
        </is>
      </c>
      <c r="C24" s="7">
        <f>COUNTIFS('Raw Data'!$Q$2:$Q$10000,"No",'Raw Data'!$A$2:$A$10000,$C$1,'Raw Data'!$E$2:$E$10000,$C$2,'Raw Data'!$O$2:$O$10000,$B24,'Raw Data'!$G$2:$G$10000,"&gt;=0",'Raw Data'!$G$2:$G$10000,"&lt;0.2")</f>
        <v/>
      </c>
      <c r="D24" s="7">
        <f>COUNTIFS('Raw Data'!$Q$2:$Q$10000,"No",'Raw Data'!$A$2:$A$10000,$C$1,'Raw Data'!$E$2:$E$10000,$C$2,'Raw Data'!$O$2:$O$10000,$B24,'Raw Data'!$G$2:$G$10000,"&gt;=0.2",'Raw Data'!$G$2:$G$10000,"&lt;0.4")</f>
        <v/>
      </c>
      <c r="E24" s="7">
        <f>COUNTIFS('Raw Data'!$Q$2:$Q$10000,"No",'Raw Data'!$A$2:$A$10000,$C$1,'Raw Data'!$E$2:$E$10000,$C$2,'Raw Data'!$O$2:$O$10000,$B24,'Raw Data'!$G$2:$G$10000,"&gt;=0.4",'Raw Data'!$G$2:$G$10000,"&lt;0.5")</f>
        <v/>
      </c>
      <c r="F24" s="7">
        <f>COUNTIFS('Raw Data'!$Q$2:$Q$10000,"No",'Raw Data'!$A$2:$A$10000,$C$1,'Raw Data'!$E$2:$E$10000,$C$2,'Raw Data'!$O$2:$O$10000,$B24,'Raw Data'!$G$2:$G$10000,"&gt;=0.5",'Raw Data'!$G$2:$G$10000,"&lt;0.6")</f>
        <v/>
      </c>
      <c r="G24" s="7">
        <f>COUNTIFS('Raw Data'!$Q$2:$Q$10000,"No",'Raw Data'!$A$2:$A$10000,$C$1,'Raw Data'!$E$2:$E$10000,$C$2,'Raw Data'!$O$2:$O$10000,$B24,'Raw Data'!$G$2:$G$10000,"&gt;=0.6",'Raw Data'!$G$2:$G$10000,"&lt;0.7")</f>
        <v/>
      </c>
      <c r="H24" s="7">
        <f>COUNTIFS('Raw Data'!$Q$2:$Q$10000,"No",'Raw Data'!$A$2:$A$10000,$C$1,'Raw Data'!$E$2:$E$10000,$C$2,'Raw Data'!$O$2:$O$10000,$B24,'Raw Data'!$G$2:$G$10000,"&gt;=0.7",'Raw Data'!$G$2:$G$10000,"&lt;0.85")</f>
        <v/>
      </c>
      <c r="I24" s="7">
        <f>COUNTIFS('Raw Data'!$Q$2:$Q$10000,"No",'Raw Data'!$A$2:$A$10000,$C$1,'Raw Data'!$E$2:$E$10000,$C$2,'Raw Data'!$O$2:$O$10000,$B24,'Raw Data'!$G$2:$G$10000,"&gt;=0.85",'Raw Data'!$G$2:$G$10000,"&lt;0.95")</f>
        <v/>
      </c>
      <c r="J24" s="7">
        <f>COUNTIFS('Raw Data'!$Q$2:$Q$10000,"No",'Raw Data'!$A$2:$A$10000,$C$1,'Raw Data'!$E$2:$E$10000,$C$2,'Raw Data'!$O$2:$O$10000,$B24,'Raw Data'!$G$2:$G$10000,"&gt;=0.95")</f>
        <v/>
      </c>
      <c r="K24" s="7">
        <f>SUM(C24:J24)</f>
        <v/>
      </c>
      <c r="L24" s="9">
        <f>IFERROR(AVERAGEIFS('Raw Data'!$G$2:$G$10000,'Raw Data'!$Q$2:$Q$10000,"No",'Raw Data'!$A$2:$A$10000,$C$1,'Raw Data'!$E$2:$E$10000,$C$2,'Raw Data'!$O$2:$O$10000,$B24),"")</f>
        <v/>
      </c>
    </row>
    <row r="25">
      <c r="A25" s="7">
        <f>IFERROR(VLOOKUP($B25,Leaders!$A:$B,2,0),"Not Mapped")</f>
        <v/>
      </c>
      <c r="B25" s="7" t="inlineStr">
        <is>
          <t>Vijay M</t>
        </is>
      </c>
      <c r="C25" s="7">
        <f>COUNTIFS('Raw Data'!$Q$2:$Q$10000,"No",'Raw Data'!$A$2:$A$10000,$C$1,'Raw Data'!$E$2:$E$10000,$C$2,'Raw Data'!$O$2:$O$10000,$B25,'Raw Data'!$G$2:$G$10000,"&gt;=0",'Raw Data'!$G$2:$G$10000,"&lt;0.2")</f>
        <v/>
      </c>
      <c r="D25" s="7">
        <f>COUNTIFS('Raw Data'!$Q$2:$Q$10000,"No",'Raw Data'!$A$2:$A$10000,$C$1,'Raw Data'!$E$2:$E$10000,$C$2,'Raw Data'!$O$2:$O$10000,$B25,'Raw Data'!$G$2:$G$10000,"&gt;=0.2",'Raw Data'!$G$2:$G$10000,"&lt;0.4")</f>
        <v/>
      </c>
      <c r="E25" s="7">
        <f>COUNTIFS('Raw Data'!$Q$2:$Q$10000,"No",'Raw Data'!$A$2:$A$10000,$C$1,'Raw Data'!$E$2:$E$10000,$C$2,'Raw Data'!$O$2:$O$10000,$B25,'Raw Data'!$G$2:$G$10000,"&gt;=0.4",'Raw Data'!$G$2:$G$10000,"&lt;0.5")</f>
        <v/>
      </c>
      <c r="F25" s="7">
        <f>COUNTIFS('Raw Data'!$Q$2:$Q$10000,"No",'Raw Data'!$A$2:$A$10000,$C$1,'Raw Data'!$E$2:$E$10000,$C$2,'Raw Data'!$O$2:$O$10000,$B25,'Raw Data'!$G$2:$G$10000,"&gt;=0.5",'Raw Data'!$G$2:$G$10000,"&lt;0.6")</f>
        <v/>
      </c>
      <c r="G25" s="7">
        <f>COUNTIFS('Raw Data'!$Q$2:$Q$10000,"No",'Raw Data'!$A$2:$A$10000,$C$1,'Raw Data'!$E$2:$E$10000,$C$2,'Raw Data'!$O$2:$O$10000,$B25,'Raw Data'!$G$2:$G$10000,"&gt;=0.6",'Raw Data'!$G$2:$G$10000,"&lt;0.7")</f>
        <v/>
      </c>
      <c r="H25" s="7">
        <f>COUNTIFS('Raw Data'!$Q$2:$Q$10000,"No",'Raw Data'!$A$2:$A$10000,$C$1,'Raw Data'!$E$2:$E$10000,$C$2,'Raw Data'!$O$2:$O$10000,$B25,'Raw Data'!$G$2:$G$10000,"&gt;=0.7",'Raw Data'!$G$2:$G$10000,"&lt;0.85")</f>
        <v/>
      </c>
      <c r="I25" s="7">
        <f>COUNTIFS('Raw Data'!$Q$2:$Q$10000,"No",'Raw Data'!$A$2:$A$10000,$C$1,'Raw Data'!$E$2:$E$10000,$C$2,'Raw Data'!$O$2:$O$10000,$B25,'Raw Data'!$G$2:$G$10000,"&gt;=0.85",'Raw Data'!$G$2:$G$10000,"&lt;0.95")</f>
        <v/>
      </c>
      <c r="J25" s="7">
        <f>COUNTIFS('Raw Data'!$Q$2:$Q$10000,"No",'Raw Data'!$A$2:$A$10000,$C$1,'Raw Data'!$E$2:$E$10000,$C$2,'Raw Data'!$O$2:$O$10000,$B25,'Raw Data'!$G$2:$G$10000,"&gt;=0.95")</f>
        <v/>
      </c>
      <c r="K25" s="7">
        <f>SUM(C25:J25)</f>
        <v/>
      </c>
      <c r="L25" s="9">
        <f>IFERROR(AVERAGEIFS('Raw Data'!$G$2:$G$10000,'Raw Data'!$Q$2:$Q$10000,"No",'Raw Data'!$A$2:$A$10000,$C$1,'Raw Data'!$E$2:$E$10000,$C$2,'Raw Data'!$O$2:$O$10000,$B25),"")</f>
        <v/>
      </c>
    </row>
    <row r="26">
      <c r="A26" s="7">
        <f>IFERROR(VLOOKUP($B26,Leaders!$A:$B,2,0),"Not Mapped")</f>
        <v/>
      </c>
      <c r="B26" s="7" t="inlineStr">
        <is>
          <t>Arun Raj</t>
        </is>
      </c>
      <c r="C26" s="7">
        <f>COUNTIFS('Raw Data'!$Q$2:$Q$10000,"No",'Raw Data'!$A$2:$A$10000,$C$1,'Raw Data'!$E$2:$E$10000,$C$2,'Raw Data'!$O$2:$O$10000,$B26,'Raw Data'!$G$2:$G$10000,"&gt;=0",'Raw Data'!$G$2:$G$10000,"&lt;0.2")</f>
        <v/>
      </c>
      <c r="D26" s="7">
        <f>COUNTIFS('Raw Data'!$Q$2:$Q$10000,"No",'Raw Data'!$A$2:$A$10000,$C$1,'Raw Data'!$E$2:$E$10000,$C$2,'Raw Data'!$O$2:$O$10000,$B26,'Raw Data'!$G$2:$G$10000,"&gt;=0.2",'Raw Data'!$G$2:$G$10000,"&lt;0.4")</f>
        <v/>
      </c>
      <c r="E26" s="7">
        <f>COUNTIFS('Raw Data'!$Q$2:$Q$10000,"No",'Raw Data'!$A$2:$A$10000,$C$1,'Raw Data'!$E$2:$E$10000,$C$2,'Raw Data'!$O$2:$O$10000,$B26,'Raw Data'!$G$2:$G$10000,"&gt;=0.4",'Raw Data'!$G$2:$G$10000,"&lt;0.5")</f>
        <v/>
      </c>
      <c r="F26" s="7">
        <f>COUNTIFS('Raw Data'!$Q$2:$Q$10000,"No",'Raw Data'!$A$2:$A$10000,$C$1,'Raw Data'!$E$2:$E$10000,$C$2,'Raw Data'!$O$2:$O$10000,$B26,'Raw Data'!$G$2:$G$10000,"&gt;=0.5",'Raw Data'!$G$2:$G$10000,"&lt;0.6")</f>
        <v/>
      </c>
      <c r="G26" s="7">
        <f>COUNTIFS('Raw Data'!$Q$2:$Q$10000,"No",'Raw Data'!$A$2:$A$10000,$C$1,'Raw Data'!$E$2:$E$10000,$C$2,'Raw Data'!$O$2:$O$10000,$B26,'Raw Data'!$G$2:$G$10000,"&gt;=0.6",'Raw Data'!$G$2:$G$10000,"&lt;0.7")</f>
        <v/>
      </c>
      <c r="H26" s="7">
        <f>COUNTIFS('Raw Data'!$Q$2:$Q$10000,"No",'Raw Data'!$A$2:$A$10000,$C$1,'Raw Data'!$E$2:$E$10000,$C$2,'Raw Data'!$O$2:$O$10000,$B26,'Raw Data'!$G$2:$G$10000,"&gt;=0.7",'Raw Data'!$G$2:$G$10000,"&lt;0.85")</f>
        <v/>
      </c>
      <c r="I26" s="7">
        <f>COUNTIFS('Raw Data'!$Q$2:$Q$10000,"No",'Raw Data'!$A$2:$A$10000,$C$1,'Raw Data'!$E$2:$E$10000,$C$2,'Raw Data'!$O$2:$O$10000,$B26,'Raw Data'!$G$2:$G$10000,"&gt;=0.85",'Raw Data'!$G$2:$G$10000,"&lt;0.95")</f>
        <v/>
      </c>
      <c r="J26" s="7">
        <f>COUNTIFS('Raw Data'!$Q$2:$Q$10000,"No",'Raw Data'!$A$2:$A$10000,$C$1,'Raw Data'!$E$2:$E$10000,$C$2,'Raw Data'!$O$2:$O$10000,$B26,'Raw Data'!$G$2:$G$10000,"&gt;=0.95")</f>
        <v/>
      </c>
      <c r="K26" s="7">
        <f>SUM(C26:J26)</f>
        <v/>
      </c>
      <c r="L26" s="9">
        <f>IFERROR(AVERAGEIFS('Raw Data'!$G$2:$G$10000,'Raw Data'!$Q$2:$Q$10000,"No",'Raw Data'!$A$2:$A$10000,$C$1,'Raw Data'!$E$2:$E$10000,$C$2,'Raw Data'!$O$2:$O$10000,$B26),"")</f>
        <v/>
      </c>
    </row>
    <row r="27">
      <c r="A27" s="7">
        <f>IFERROR(VLOOKUP($B27,Leaders!$A:$B,2,0),"Not Mapped")</f>
        <v/>
      </c>
      <c r="B27" s="7" t="inlineStr">
        <is>
          <t>Bangareppa CS</t>
        </is>
      </c>
      <c r="C27" s="7">
        <f>COUNTIFS('Raw Data'!$Q$2:$Q$10000,"No",'Raw Data'!$A$2:$A$10000,$C$1,'Raw Data'!$E$2:$E$10000,$C$2,'Raw Data'!$O$2:$O$10000,$B27,'Raw Data'!$G$2:$G$10000,"&gt;=0",'Raw Data'!$G$2:$G$10000,"&lt;0.2")</f>
        <v/>
      </c>
      <c r="D27" s="7">
        <f>COUNTIFS('Raw Data'!$Q$2:$Q$10000,"No",'Raw Data'!$A$2:$A$10000,$C$1,'Raw Data'!$E$2:$E$10000,$C$2,'Raw Data'!$O$2:$O$10000,$B27,'Raw Data'!$G$2:$G$10000,"&gt;=0.2",'Raw Data'!$G$2:$G$10000,"&lt;0.4")</f>
        <v/>
      </c>
      <c r="E27" s="7">
        <f>COUNTIFS('Raw Data'!$Q$2:$Q$10000,"No",'Raw Data'!$A$2:$A$10000,$C$1,'Raw Data'!$E$2:$E$10000,$C$2,'Raw Data'!$O$2:$O$10000,$B27,'Raw Data'!$G$2:$G$10000,"&gt;=0.4",'Raw Data'!$G$2:$G$10000,"&lt;0.5")</f>
        <v/>
      </c>
      <c r="F27" s="7">
        <f>COUNTIFS('Raw Data'!$Q$2:$Q$10000,"No",'Raw Data'!$A$2:$A$10000,$C$1,'Raw Data'!$E$2:$E$10000,$C$2,'Raw Data'!$O$2:$O$10000,$B27,'Raw Data'!$G$2:$G$10000,"&gt;=0.5",'Raw Data'!$G$2:$G$10000,"&lt;0.6")</f>
        <v/>
      </c>
      <c r="G27" s="7">
        <f>COUNTIFS('Raw Data'!$Q$2:$Q$10000,"No",'Raw Data'!$A$2:$A$10000,$C$1,'Raw Data'!$E$2:$E$10000,$C$2,'Raw Data'!$O$2:$O$10000,$B27,'Raw Data'!$G$2:$G$10000,"&gt;=0.6",'Raw Data'!$G$2:$G$10000,"&lt;0.7")</f>
        <v/>
      </c>
      <c r="H27" s="7">
        <f>COUNTIFS('Raw Data'!$Q$2:$Q$10000,"No",'Raw Data'!$A$2:$A$10000,$C$1,'Raw Data'!$E$2:$E$10000,$C$2,'Raw Data'!$O$2:$O$10000,$B27,'Raw Data'!$G$2:$G$10000,"&gt;=0.7",'Raw Data'!$G$2:$G$10000,"&lt;0.85")</f>
        <v/>
      </c>
      <c r="I27" s="7">
        <f>COUNTIFS('Raw Data'!$Q$2:$Q$10000,"No",'Raw Data'!$A$2:$A$10000,$C$1,'Raw Data'!$E$2:$E$10000,$C$2,'Raw Data'!$O$2:$O$10000,$B27,'Raw Data'!$G$2:$G$10000,"&gt;=0.85",'Raw Data'!$G$2:$G$10000,"&lt;0.95")</f>
        <v/>
      </c>
      <c r="J27" s="7">
        <f>COUNTIFS('Raw Data'!$Q$2:$Q$10000,"No",'Raw Data'!$A$2:$A$10000,$C$1,'Raw Data'!$E$2:$E$10000,$C$2,'Raw Data'!$O$2:$O$10000,$B27,'Raw Data'!$G$2:$G$10000,"&gt;=0.95")</f>
        <v/>
      </c>
      <c r="K27" s="7">
        <f>SUM(C27:J27)</f>
        <v/>
      </c>
      <c r="L27" s="9">
        <f>IFERROR(AVERAGEIFS('Raw Data'!$G$2:$G$10000,'Raw Data'!$Q$2:$Q$10000,"No",'Raw Data'!$A$2:$A$10000,$C$1,'Raw Data'!$E$2:$E$10000,$C$2,'Raw Data'!$O$2:$O$10000,$B27),"")</f>
        <v/>
      </c>
    </row>
    <row r="28">
      <c r="A28" s="7">
        <f>IFERROR(VLOOKUP($B28,Leaders!$A:$B,2,0),"Not Mapped")</f>
        <v/>
      </c>
      <c r="B28" s="7" t="inlineStr">
        <is>
          <t>John Britto</t>
        </is>
      </c>
      <c r="C28" s="7">
        <f>COUNTIFS('Raw Data'!$Q$2:$Q$10000,"No",'Raw Data'!$A$2:$A$10000,$C$1,'Raw Data'!$E$2:$E$10000,$C$2,'Raw Data'!$O$2:$O$10000,$B28,'Raw Data'!$G$2:$G$10000,"&gt;=0",'Raw Data'!$G$2:$G$10000,"&lt;0.2")</f>
        <v/>
      </c>
      <c r="D28" s="7">
        <f>COUNTIFS('Raw Data'!$Q$2:$Q$10000,"No",'Raw Data'!$A$2:$A$10000,$C$1,'Raw Data'!$E$2:$E$10000,$C$2,'Raw Data'!$O$2:$O$10000,$B28,'Raw Data'!$G$2:$G$10000,"&gt;=0.2",'Raw Data'!$G$2:$G$10000,"&lt;0.4")</f>
        <v/>
      </c>
      <c r="E28" s="7">
        <f>COUNTIFS('Raw Data'!$Q$2:$Q$10000,"No",'Raw Data'!$A$2:$A$10000,$C$1,'Raw Data'!$E$2:$E$10000,$C$2,'Raw Data'!$O$2:$O$10000,$B28,'Raw Data'!$G$2:$G$10000,"&gt;=0.4",'Raw Data'!$G$2:$G$10000,"&lt;0.5")</f>
        <v/>
      </c>
      <c r="F28" s="7">
        <f>COUNTIFS('Raw Data'!$Q$2:$Q$10000,"No",'Raw Data'!$A$2:$A$10000,$C$1,'Raw Data'!$E$2:$E$10000,$C$2,'Raw Data'!$O$2:$O$10000,$B28,'Raw Data'!$G$2:$G$10000,"&gt;=0.5",'Raw Data'!$G$2:$G$10000,"&lt;0.6")</f>
        <v/>
      </c>
      <c r="G28" s="7">
        <f>COUNTIFS('Raw Data'!$Q$2:$Q$10000,"No",'Raw Data'!$A$2:$A$10000,$C$1,'Raw Data'!$E$2:$E$10000,$C$2,'Raw Data'!$O$2:$O$10000,$B28,'Raw Data'!$G$2:$G$10000,"&gt;=0.6",'Raw Data'!$G$2:$G$10000,"&lt;0.7")</f>
        <v/>
      </c>
      <c r="H28" s="7">
        <f>COUNTIFS('Raw Data'!$Q$2:$Q$10000,"No",'Raw Data'!$A$2:$A$10000,$C$1,'Raw Data'!$E$2:$E$10000,$C$2,'Raw Data'!$O$2:$O$10000,$B28,'Raw Data'!$G$2:$G$10000,"&gt;=0.7",'Raw Data'!$G$2:$G$10000,"&lt;0.85")</f>
        <v/>
      </c>
      <c r="I28" s="7">
        <f>COUNTIFS('Raw Data'!$Q$2:$Q$10000,"No",'Raw Data'!$A$2:$A$10000,$C$1,'Raw Data'!$E$2:$E$10000,$C$2,'Raw Data'!$O$2:$O$10000,$B28,'Raw Data'!$G$2:$G$10000,"&gt;=0.85",'Raw Data'!$G$2:$G$10000,"&lt;0.95")</f>
        <v/>
      </c>
      <c r="J28" s="7">
        <f>COUNTIFS('Raw Data'!$Q$2:$Q$10000,"No",'Raw Data'!$A$2:$A$10000,$C$1,'Raw Data'!$E$2:$E$10000,$C$2,'Raw Data'!$O$2:$O$10000,$B28,'Raw Data'!$G$2:$G$10000,"&gt;=0.95")</f>
        <v/>
      </c>
      <c r="K28" s="7">
        <f>SUM(C28:J28)</f>
        <v/>
      </c>
      <c r="L28" s="9">
        <f>IFERROR(AVERAGEIFS('Raw Data'!$G$2:$G$10000,'Raw Data'!$Q$2:$Q$10000,"No",'Raw Data'!$A$2:$A$10000,$C$1,'Raw Data'!$E$2:$E$10000,$C$2,'Raw Data'!$O$2:$O$10000,$B28),"")</f>
        <v/>
      </c>
    </row>
    <row r="29">
      <c r="A29" s="7">
        <f>IFERROR(VLOOKUP($B29,Leaders!$A:$B,2,0),"Not Mapped")</f>
        <v/>
      </c>
      <c r="B29" s="7" t="inlineStr">
        <is>
          <t>Majid Kakatikar</t>
        </is>
      </c>
      <c r="C29" s="7">
        <f>COUNTIFS('Raw Data'!$Q$2:$Q$10000,"No",'Raw Data'!$A$2:$A$10000,$C$1,'Raw Data'!$E$2:$E$10000,$C$2,'Raw Data'!$O$2:$O$10000,$B29,'Raw Data'!$G$2:$G$10000,"&gt;=0",'Raw Data'!$G$2:$G$10000,"&lt;0.2")</f>
        <v/>
      </c>
      <c r="D29" s="7">
        <f>COUNTIFS('Raw Data'!$Q$2:$Q$10000,"No",'Raw Data'!$A$2:$A$10000,$C$1,'Raw Data'!$E$2:$E$10000,$C$2,'Raw Data'!$O$2:$O$10000,$B29,'Raw Data'!$G$2:$G$10000,"&gt;=0.2",'Raw Data'!$G$2:$G$10000,"&lt;0.4")</f>
        <v/>
      </c>
      <c r="E29" s="7">
        <f>COUNTIFS('Raw Data'!$Q$2:$Q$10000,"No",'Raw Data'!$A$2:$A$10000,$C$1,'Raw Data'!$E$2:$E$10000,$C$2,'Raw Data'!$O$2:$O$10000,$B29,'Raw Data'!$G$2:$G$10000,"&gt;=0.4",'Raw Data'!$G$2:$G$10000,"&lt;0.5")</f>
        <v/>
      </c>
      <c r="F29" s="7">
        <f>COUNTIFS('Raw Data'!$Q$2:$Q$10000,"No",'Raw Data'!$A$2:$A$10000,$C$1,'Raw Data'!$E$2:$E$10000,$C$2,'Raw Data'!$O$2:$O$10000,$B29,'Raw Data'!$G$2:$G$10000,"&gt;=0.5",'Raw Data'!$G$2:$G$10000,"&lt;0.6")</f>
        <v/>
      </c>
      <c r="G29" s="7">
        <f>COUNTIFS('Raw Data'!$Q$2:$Q$10000,"No",'Raw Data'!$A$2:$A$10000,$C$1,'Raw Data'!$E$2:$E$10000,$C$2,'Raw Data'!$O$2:$O$10000,$B29,'Raw Data'!$G$2:$G$10000,"&gt;=0.6",'Raw Data'!$G$2:$G$10000,"&lt;0.7")</f>
        <v/>
      </c>
      <c r="H29" s="7">
        <f>COUNTIFS('Raw Data'!$Q$2:$Q$10000,"No",'Raw Data'!$A$2:$A$10000,$C$1,'Raw Data'!$E$2:$E$10000,$C$2,'Raw Data'!$O$2:$O$10000,$B29,'Raw Data'!$G$2:$G$10000,"&gt;=0.7",'Raw Data'!$G$2:$G$10000,"&lt;0.85")</f>
        <v/>
      </c>
      <c r="I29" s="7">
        <f>COUNTIFS('Raw Data'!$Q$2:$Q$10000,"No",'Raw Data'!$A$2:$A$10000,$C$1,'Raw Data'!$E$2:$E$10000,$C$2,'Raw Data'!$O$2:$O$10000,$B29,'Raw Data'!$G$2:$G$10000,"&gt;=0.85",'Raw Data'!$G$2:$G$10000,"&lt;0.95")</f>
        <v/>
      </c>
      <c r="J29" s="7">
        <f>COUNTIFS('Raw Data'!$Q$2:$Q$10000,"No",'Raw Data'!$A$2:$A$10000,$C$1,'Raw Data'!$E$2:$E$10000,$C$2,'Raw Data'!$O$2:$O$10000,$B29,'Raw Data'!$G$2:$G$10000,"&gt;=0.95")</f>
        <v/>
      </c>
      <c r="K29" s="7">
        <f>SUM(C29:J29)</f>
        <v/>
      </c>
      <c r="L29" s="9">
        <f>IFERROR(AVERAGEIFS('Raw Data'!$G$2:$G$10000,'Raw Data'!$Q$2:$Q$10000,"No",'Raw Data'!$A$2:$A$10000,$C$1,'Raw Data'!$E$2:$E$10000,$C$2,'Raw Data'!$O$2:$O$10000,$B29),"")</f>
        <v/>
      </c>
    </row>
    <row r="30">
      <c r="A30" s="7">
        <f>IFERROR(VLOOKUP($B30,Leaders!$A:$B,2,0),"Not Mapped")</f>
        <v/>
      </c>
      <c r="B30" s="7" t="inlineStr">
        <is>
          <t>Santhosha M</t>
        </is>
      </c>
      <c r="C30" s="7">
        <f>COUNTIFS('Raw Data'!$Q$2:$Q$10000,"No",'Raw Data'!$A$2:$A$10000,$C$1,'Raw Data'!$E$2:$E$10000,$C$2,'Raw Data'!$O$2:$O$10000,$B30,'Raw Data'!$G$2:$G$10000,"&gt;=0",'Raw Data'!$G$2:$G$10000,"&lt;0.2")</f>
        <v/>
      </c>
      <c r="D30" s="7">
        <f>COUNTIFS('Raw Data'!$Q$2:$Q$10000,"No",'Raw Data'!$A$2:$A$10000,$C$1,'Raw Data'!$E$2:$E$10000,$C$2,'Raw Data'!$O$2:$O$10000,$B30,'Raw Data'!$G$2:$G$10000,"&gt;=0.2",'Raw Data'!$G$2:$G$10000,"&lt;0.4")</f>
        <v/>
      </c>
      <c r="E30" s="7">
        <f>COUNTIFS('Raw Data'!$Q$2:$Q$10000,"No",'Raw Data'!$A$2:$A$10000,$C$1,'Raw Data'!$E$2:$E$10000,$C$2,'Raw Data'!$O$2:$O$10000,$B30,'Raw Data'!$G$2:$G$10000,"&gt;=0.4",'Raw Data'!$G$2:$G$10000,"&lt;0.5")</f>
        <v/>
      </c>
      <c r="F30" s="7">
        <f>COUNTIFS('Raw Data'!$Q$2:$Q$10000,"No",'Raw Data'!$A$2:$A$10000,$C$1,'Raw Data'!$E$2:$E$10000,$C$2,'Raw Data'!$O$2:$O$10000,$B30,'Raw Data'!$G$2:$G$10000,"&gt;=0.5",'Raw Data'!$G$2:$G$10000,"&lt;0.6")</f>
        <v/>
      </c>
      <c r="G30" s="7">
        <f>COUNTIFS('Raw Data'!$Q$2:$Q$10000,"No",'Raw Data'!$A$2:$A$10000,$C$1,'Raw Data'!$E$2:$E$10000,$C$2,'Raw Data'!$O$2:$O$10000,$B30,'Raw Data'!$G$2:$G$10000,"&gt;=0.6",'Raw Data'!$G$2:$G$10000,"&lt;0.7")</f>
        <v/>
      </c>
      <c r="H30" s="7">
        <f>COUNTIFS('Raw Data'!$Q$2:$Q$10000,"No",'Raw Data'!$A$2:$A$10000,$C$1,'Raw Data'!$E$2:$E$10000,$C$2,'Raw Data'!$O$2:$O$10000,$B30,'Raw Data'!$G$2:$G$10000,"&gt;=0.7",'Raw Data'!$G$2:$G$10000,"&lt;0.85")</f>
        <v/>
      </c>
      <c r="I30" s="7">
        <f>COUNTIFS('Raw Data'!$Q$2:$Q$10000,"No",'Raw Data'!$A$2:$A$10000,$C$1,'Raw Data'!$E$2:$E$10000,$C$2,'Raw Data'!$O$2:$O$10000,$B30,'Raw Data'!$G$2:$G$10000,"&gt;=0.85",'Raw Data'!$G$2:$G$10000,"&lt;0.95")</f>
        <v/>
      </c>
      <c r="J30" s="7">
        <f>COUNTIFS('Raw Data'!$Q$2:$Q$10000,"No",'Raw Data'!$A$2:$A$10000,$C$1,'Raw Data'!$E$2:$E$10000,$C$2,'Raw Data'!$O$2:$O$10000,$B30,'Raw Data'!$G$2:$G$10000,"&gt;=0.95")</f>
        <v/>
      </c>
      <c r="K30" s="7">
        <f>SUM(C30:J30)</f>
        <v/>
      </c>
      <c r="L30" s="9">
        <f>IFERROR(AVERAGEIFS('Raw Data'!$G$2:$G$10000,'Raw Data'!$Q$2:$Q$10000,"No",'Raw Data'!$A$2:$A$10000,$C$1,'Raw Data'!$E$2:$E$10000,$C$2,'Raw Data'!$O$2:$O$10000,$B30),"")</f>
        <v/>
      </c>
    </row>
    <row r="31">
      <c r="A31" s="7">
        <f>IFERROR(VLOOKUP($B31,Leaders!$A:$B,2,0),"Not Mapped")</f>
        <v/>
      </c>
      <c r="B31" s="7" t="inlineStr">
        <is>
          <t>Vishnu V</t>
        </is>
      </c>
      <c r="C31" s="7">
        <f>COUNTIFS('Raw Data'!$Q$2:$Q$10000,"No",'Raw Data'!$A$2:$A$10000,$C$1,'Raw Data'!$E$2:$E$10000,$C$2,'Raw Data'!$O$2:$O$10000,$B31,'Raw Data'!$G$2:$G$10000,"&gt;=0",'Raw Data'!$G$2:$G$10000,"&lt;0.2")</f>
        <v/>
      </c>
      <c r="D31" s="7">
        <f>COUNTIFS('Raw Data'!$Q$2:$Q$10000,"No",'Raw Data'!$A$2:$A$10000,$C$1,'Raw Data'!$E$2:$E$10000,$C$2,'Raw Data'!$O$2:$O$10000,$B31,'Raw Data'!$G$2:$G$10000,"&gt;=0.2",'Raw Data'!$G$2:$G$10000,"&lt;0.4")</f>
        <v/>
      </c>
      <c r="E31" s="7">
        <f>COUNTIFS('Raw Data'!$Q$2:$Q$10000,"No",'Raw Data'!$A$2:$A$10000,$C$1,'Raw Data'!$E$2:$E$10000,$C$2,'Raw Data'!$O$2:$O$10000,$B31,'Raw Data'!$G$2:$G$10000,"&gt;=0.4",'Raw Data'!$G$2:$G$10000,"&lt;0.5")</f>
        <v/>
      </c>
      <c r="F31" s="7">
        <f>COUNTIFS('Raw Data'!$Q$2:$Q$10000,"No",'Raw Data'!$A$2:$A$10000,$C$1,'Raw Data'!$E$2:$E$10000,$C$2,'Raw Data'!$O$2:$O$10000,$B31,'Raw Data'!$G$2:$G$10000,"&gt;=0.5",'Raw Data'!$G$2:$G$10000,"&lt;0.6")</f>
        <v/>
      </c>
      <c r="G31" s="7">
        <f>COUNTIFS('Raw Data'!$Q$2:$Q$10000,"No",'Raw Data'!$A$2:$A$10000,$C$1,'Raw Data'!$E$2:$E$10000,$C$2,'Raw Data'!$O$2:$O$10000,$B31,'Raw Data'!$G$2:$G$10000,"&gt;=0.6",'Raw Data'!$G$2:$G$10000,"&lt;0.7")</f>
        <v/>
      </c>
      <c r="H31" s="7">
        <f>COUNTIFS('Raw Data'!$Q$2:$Q$10000,"No",'Raw Data'!$A$2:$A$10000,$C$1,'Raw Data'!$E$2:$E$10000,$C$2,'Raw Data'!$O$2:$O$10000,$B31,'Raw Data'!$G$2:$G$10000,"&gt;=0.7",'Raw Data'!$G$2:$G$10000,"&lt;0.85")</f>
        <v/>
      </c>
      <c r="I31" s="7">
        <f>COUNTIFS('Raw Data'!$Q$2:$Q$10000,"No",'Raw Data'!$A$2:$A$10000,$C$1,'Raw Data'!$E$2:$E$10000,$C$2,'Raw Data'!$O$2:$O$10000,$B31,'Raw Data'!$G$2:$G$10000,"&gt;=0.85",'Raw Data'!$G$2:$G$10000,"&lt;0.95")</f>
        <v/>
      </c>
      <c r="J31" s="7">
        <f>COUNTIFS('Raw Data'!$Q$2:$Q$10000,"No",'Raw Data'!$A$2:$A$10000,$C$1,'Raw Data'!$E$2:$E$10000,$C$2,'Raw Data'!$O$2:$O$10000,$B31,'Raw Data'!$G$2:$G$10000,"&gt;=0.95")</f>
        <v/>
      </c>
      <c r="K31" s="7">
        <f>SUM(C31:J31)</f>
        <v/>
      </c>
      <c r="L31" s="9">
        <f>IFERROR(AVERAGEIFS('Raw Data'!$G$2:$G$10000,'Raw Data'!$Q$2:$Q$10000,"No",'Raw Data'!$A$2:$A$10000,$C$1,'Raw Data'!$E$2:$E$10000,$C$2,'Raw Data'!$O$2:$O$10000,$B31),"")</f>
        <v/>
      </c>
    </row>
    <row r="32">
      <c r="A32" s="10" t="inlineStr"/>
      <c r="B32" s="10" t="inlineStr">
        <is>
          <t>Grand Total</t>
        </is>
      </c>
      <c r="C32" s="10">
        <f>COUNTIFS('Raw Data'!$Q$2:$Q$10000,"No",'Raw Data'!$A$2:$A$10000,$C$1,'Raw Data'!$E$2:$E$10000,$C$2,'Raw Data'!$O$2:$O$10000,"&lt;&gt;",'Raw Data'!$G$2:$G$10000,"&gt;=0",'Raw Data'!$G$2:$G$10000,"&lt;0.2")</f>
        <v/>
      </c>
      <c r="D32" s="10">
        <f>COUNTIFS('Raw Data'!$Q$2:$Q$10000,"No",'Raw Data'!$A$2:$A$10000,$C$1,'Raw Data'!$E$2:$E$10000,$C$2,'Raw Data'!$O$2:$O$10000,"&lt;&gt;",'Raw Data'!$G$2:$G$10000,"&gt;=0.2",'Raw Data'!$G$2:$G$10000,"&lt;0.4")</f>
        <v/>
      </c>
      <c r="E32" s="10">
        <f>COUNTIFS('Raw Data'!$Q$2:$Q$10000,"No",'Raw Data'!$A$2:$A$10000,$C$1,'Raw Data'!$E$2:$E$10000,$C$2,'Raw Data'!$O$2:$O$10000,"&lt;&gt;",'Raw Data'!$G$2:$G$10000,"&gt;=0.4",'Raw Data'!$G$2:$G$10000,"&lt;0.5")</f>
        <v/>
      </c>
      <c r="F32" s="10">
        <f>COUNTIFS('Raw Data'!$Q$2:$Q$10000,"No",'Raw Data'!$A$2:$A$10000,$C$1,'Raw Data'!$E$2:$E$10000,$C$2,'Raw Data'!$O$2:$O$10000,"&lt;&gt;",'Raw Data'!$G$2:$G$10000,"&gt;=0.5",'Raw Data'!$G$2:$G$10000,"&lt;0.6")</f>
        <v/>
      </c>
      <c r="G32" s="10">
        <f>COUNTIFS('Raw Data'!$Q$2:$Q$10000,"No",'Raw Data'!$A$2:$A$10000,$C$1,'Raw Data'!$E$2:$E$10000,$C$2,'Raw Data'!$O$2:$O$10000,"&lt;&gt;",'Raw Data'!$G$2:$G$10000,"&gt;=0.6",'Raw Data'!$G$2:$G$10000,"&lt;0.7")</f>
        <v/>
      </c>
      <c r="H32" s="10">
        <f>COUNTIFS('Raw Data'!$Q$2:$Q$10000,"No",'Raw Data'!$A$2:$A$10000,$C$1,'Raw Data'!$E$2:$E$10000,$C$2,'Raw Data'!$O$2:$O$10000,"&lt;&gt;",'Raw Data'!$G$2:$G$10000,"&gt;=0.7",'Raw Data'!$G$2:$G$10000,"&lt;0.85")</f>
        <v/>
      </c>
      <c r="I32" s="10">
        <f>COUNTIFS('Raw Data'!$Q$2:$Q$10000,"No",'Raw Data'!$A$2:$A$10000,$C$1,'Raw Data'!$E$2:$E$10000,$C$2,'Raw Data'!$O$2:$O$10000,"&lt;&gt;",'Raw Data'!$G$2:$G$10000,"&gt;=0.85",'Raw Data'!$G$2:$G$10000,"&lt;0.95")</f>
        <v/>
      </c>
      <c r="J32" s="10">
        <f>COUNTIFS('Raw Data'!$Q$2:$Q$10000,"No",'Raw Data'!$A$2:$A$10000,$C$1,'Raw Data'!$E$2:$E$10000,$C$2,'Raw Data'!$O$2:$O$10000,"&lt;&gt;",'Raw Data'!$G$2:$G$10000,"&gt;=0.95")</f>
        <v/>
      </c>
      <c r="K32" s="10">
        <f>SUM(C32:J32)</f>
        <v/>
      </c>
      <c r="L32" s="12">
        <f>IFERROR(AVERAGEIFS('Raw Data'!$G$2:$G$10000,'Raw Data'!$Q$2:$Q$10000,"No",'Raw Data'!$A$2:$A$10000,$C$1,'Raw Data'!$E$2:$E$10000,$C$2,'Raw Data'!$O$2:$O$10000,"&lt;&gt;"),"")</f>
        <v/>
      </c>
    </row>
    <row r="34">
      <c r="A34" s="5" t="inlineStr">
        <is>
          <t>CLM level - Inv Health: store count by band</t>
        </is>
      </c>
    </row>
    <row r="35" ht="32" customHeight="1">
      <c r="A35" s="6" t="inlineStr">
        <is>
          <t>Leader</t>
        </is>
      </c>
      <c r="B35" s="6" t="inlineStr">
        <is>
          <t>CLM</t>
        </is>
      </c>
      <c r="C35" s="6" t="inlineStr">
        <is>
          <t>&lt;20%</t>
        </is>
      </c>
      <c r="D35" s="6" t="inlineStr">
        <is>
          <t>20-40%</t>
        </is>
      </c>
      <c r="E35" s="6" t="inlineStr">
        <is>
          <t>40-50%</t>
        </is>
      </c>
      <c r="F35" s="6" t="inlineStr">
        <is>
          <t>50-60%</t>
        </is>
      </c>
      <c r="G35" s="6" t="inlineStr">
        <is>
          <t>60-70%</t>
        </is>
      </c>
      <c r="H35" s="6" t="inlineStr">
        <is>
          <t>70-85%</t>
        </is>
      </c>
      <c r="I35" s="6" t="inlineStr">
        <is>
          <t>85-95%</t>
        </is>
      </c>
      <c r="J35" s="6" t="inlineStr">
        <is>
          <t>&gt;=95%</t>
        </is>
      </c>
      <c r="K35" s="6" t="inlineStr">
        <is>
          <t>Total Stores</t>
        </is>
      </c>
      <c r="L35" s="6" t="inlineStr">
        <is>
          <t>Avg Inv Health</t>
        </is>
      </c>
    </row>
    <row r="36">
      <c r="A36" s="7">
        <f>IFERROR(VLOOKUP($B36,Leaders!$A:$B,2,0),"Not Mapped")</f>
        <v/>
      </c>
      <c r="B36" s="7" t="inlineStr">
        <is>
          <t>Adhavan Subramani</t>
        </is>
      </c>
      <c r="C36" s="7">
        <f>COUNTIFS('Raw Data'!$Q$2:$Q$10000,"No",'Raw Data'!$A$2:$A$10000,$C$1,'Raw Data'!$E$2:$E$10000,$C$2,'Raw Data'!$O$2:$O$10000,$B36,'Raw Data'!$L$2:$L$10000,"&gt;=0",'Raw Data'!$L$2:$L$10000,"&lt;0.2")</f>
        <v/>
      </c>
      <c r="D36" s="7">
        <f>COUNTIFS('Raw Data'!$Q$2:$Q$10000,"No",'Raw Data'!$A$2:$A$10000,$C$1,'Raw Data'!$E$2:$E$10000,$C$2,'Raw Data'!$O$2:$O$10000,$B36,'Raw Data'!$L$2:$L$10000,"&gt;=0.2",'Raw Data'!$L$2:$L$10000,"&lt;0.4")</f>
        <v/>
      </c>
      <c r="E36" s="7">
        <f>COUNTIFS('Raw Data'!$Q$2:$Q$10000,"No",'Raw Data'!$A$2:$A$10000,$C$1,'Raw Data'!$E$2:$E$10000,$C$2,'Raw Data'!$O$2:$O$10000,$B36,'Raw Data'!$L$2:$L$10000,"&gt;=0.4",'Raw Data'!$L$2:$L$10000,"&lt;0.5")</f>
        <v/>
      </c>
      <c r="F36" s="7">
        <f>COUNTIFS('Raw Data'!$Q$2:$Q$10000,"No",'Raw Data'!$A$2:$A$10000,$C$1,'Raw Data'!$E$2:$E$10000,$C$2,'Raw Data'!$O$2:$O$10000,$B36,'Raw Data'!$L$2:$L$10000,"&gt;=0.5",'Raw Data'!$L$2:$L$10000,"&lt;0.6")</f>
        <v/>
      </c>
      <c r="G36" s="7">
        <f>COUNTIFS('Raw Data'!$Q$2:$Q$10000,"No",'Raw Data'!$A$2:$A$10000,$C$1,'Raw Data'!$E$2:$E$10000,$C$2,'Raw Data'!$O$2:$O$10000,$B36,'Raw Data'!$L$2:$L$10000,"&gt;=0.6",'Raw Data'!$L$2:$L$10000,"&lt;0.7")</f>
        <v/>
      </c>
      <c r="H36" s="7">
        <f>COUNTIFS('Raw Data'!$Q$2:$Q$10000,"No",'Raw Data'!$A$2:$A$10000,$C$1,'Raw Data'!$E$2:$E$10000,$C$2,'Raw Data'!$O$2:$O$10000,$B36,'Raw Data'!$L$2:$L$10000,"&gt;=0.7",'Raw Data'!$L$2:$L$10000,"&lt;0.85")</f>
        <v/>
      </c>
      <c r="I36" s="7">
        <f>COUNTIFS('Raw Data'!$Q$2:$Q$10000,"No",'Raw Data'!$A$2:$A$10000,$C$1,'Raw Data'!$E$2:$E$10000,$C$2,'Raw Data'!$O$2:$O$10000,$B36,'Raw Data'!$L$2:$L$10000,"&gt;=0.85",'Raw Data'!$L$2:$L$10000,"&lt;0.95")</f>
        <v/>
      </c>
      <c r="J36" s="7">
        <f>COUNTIFS('Raw Data'!$Q$2:$Q$10000,"No",'Raw Data'!$A$2:$A$10000,$C$1,'Raw Data'!$E$2:$E$10000,$C$2,'Raw Data'!$O$2:$O$10000,$B36,'Raw Data'!$L$2:$L$10000,"&gt;=0.95")</f>
        <v/>
      </c>
      <c r="K36" s="7">
        <f>SUM(C36:J36)</f>
        <v/>
      </c>
      <c r="L36" s="9">
        <f>IFERROR(AVERAGEIFS('Raw Data'!$L$2:$L$10000,'Raw Data'!$Q$2:$Q$10000,"No",'Raw Data'!$A$2:$A$10000,$C$1,'Raw Data'!$E$2:$E$10000,$C$2,'Raw Data'!$O$2:$O$10000,$B36),"")</f>
        <v/>
      </c>
    </row>
    <row r="37">
      <c r="A37" s="7">
        <f>IFERROR(VLOOKUP($B37,Leaders!$A:$B,2,0),"Not Mapped")</f>
        <v/>
      </c>
      <c r="B37" s="7" t="inlineStr">
        <is>
          <t>Ashwath S</t>
        </is>
      </c>
      <c r="C37" s="7">
        <f>COUNTIFS('Raw Data'!$Q$2:$Q$10000,"No",'Raw Data'!$A$2:$A$10000,$C$1,'Raw Data'!$E$2:$E$10000,$C$2,'Raw Data'!$O$2:$O$10000,$B37,'Raw Data'!$L$2:$L$10000,"&gt;=0",'Raw Data'!$L$2:$L$10000,"&lt;0.2")</f>
        <v/>
      </c>
      <c r="D37" s="7">
        <f>COUNTIFS('Raw Data'!$Q$2:$Q$10000,"No",'Raw Data'!$A$2:$A$10000,$C$1,'Raw Data'!$E$2:$E$10000,$C$2,'Raw Data'!$O$2:$O$10000,$B37,'Raw Data'!$L$2:$L$10000,"&gt;=0.2",'Raw Data'!$L$2:$L$10000,"&lt;0.4")</f>
        <v/>
      </c>
      <c r="E37" s="7">
        <f>COUNTIFS('Raw Data'!$Q$2:$Q$10000,"No",'Raw Data'!$A$2:$A$10000,$C$1,'Raw Data'!$E$2:$E$10000,$C$2,'Raw Data'!$O$2:$O$10000,$B37,'Raw Data'!$L$2:$L$10000,"&gt;=0.4",'Raw Data'!$L$2:$L$10000,"&lt;0.5")</f>
        <v/>
      </c>
      <c r="F37" s="7">
        <f>COUNTIFS('Raw Data'!$Q$2:$Q$10000,"No",'Raw Data'!$A$2:$A$10000,$C$1,'Raw Data'!$E$2:$E$10000,$C$2,'Raw Data'!$O$2:$O$10000,$B37,'Raw Data'!$L$2:$L$10000,"&gt;=0.5",'Raw Data'!$L$2:$L$10000,"&lt;0.6")</f>
        <v/>
      </c>
      <c r="G37" s="7">
        <f>COUNTIFS('Raw Data'!$Q$2:$Q$10000,"No",'Raw Data'!$A$2:$A$10000,$C$1,'Raw Data'!$E$2:$E$10000,$C$2,'Raw Data'!$O$2:$O$10000,$B37,'Raw Data'!$L$2:$L$10000,"&gt;=0.6",'Raw Data'!$L$2:$L$10000,"&lt;0.7")</f>
        <v/>
      </c>
      <c r="H37" s="7">
        <f>COUNTIFS('Raw Data'!$Q$2:$Q$10000,"No",'Raw Data'!$A$2:$A$10000,$C$1,'Raw Data'!$E$2:$E$10000,$C$2,'Raw Data'!$O$2:$O$10000,$B37,'Raw Data'!$L$2:$L$10000,"&gt;=0.7",'Raw Data'!$L$2:$L$10000,"&lt;0.85")</f>
        <v/>
      </c>
      <c r="I37" s="7">
        <f>COUNTIFS('Raw Data'!$Q$2:$Q$10000,"No",'Raw Data'!$A$2:$A$10000,$C$1,'Raw Data'!$E$2:$E$10000,$C$2,'Raw Data'!$O$2:$O$10000,$B37,'Raw Data'!$L$2:$L$10000,"&gt;=0.85",'Raw Data'!$L$2:$L$10000,"&lt;0.95")</f>
        <v/>
      </c>
      <c r="J37" s="7">
        <f>COUNTIFS('Raw Data'!$Q$2:$Q$10000,"No",'Raw Data'!$A$2:$A$10000,$C$1,'Raw Data'!$E$2:$E$10000,$C$2,'Raw Data'!$O$2:$O$10000,$B37,'Raw Data'!$L$2:$L$10000,"&gt;=0.95")</f>
        <v/>
      </c>
      <c r="K37" s="7">
        <f>SUM(C37:J37)</f>
        <v/>
      </c>
      <c r="L37" s="9">
        <f>IFERROR(AVERAGEIFS('Raw Data'!$L$2:$L$10000,'Raw Data'!$Q$2:$Q$10000,"No",'Raw Data'!$A$2:$A$10000,$C$1,'Raw Data'!$E$2:$E$10000,$C$2,'Raw Data'!$O$2:$O$10000,$B37),"")</f>
        <v/>
      </c>
    </row>
    <row r="38">
      <c r="A38" s="7">
        <f>IFERROR(VLOOKUP($B38,Leaders!$A:$B,2,0),"Not Mapped")</f>
        <v/>
      </c>
      <c r="B38" s="7" t="inlineStr">
        <is>
          <t>Girish N</t>
        </is>
      </c>
      <c r="C38" s="7">
        <f>COUNTIFS('Raw Data'!$Q$2:$Q$10000,"No",'Raw Data'!$A$2:$A$10000,$C$1,'Raw Data'!$E$2:$E$10000,$C$2,'Raw Data'!$O$2:$O$10000,$B38,'Raw Data'!$L$2:$L$10000,"&gt;=0",'Raw Data'!$L$2:$L$10000,"&lt;0.2")</f>
        <v/>
      </c>
      <c r="D38" s="7">
        <f>COUNTIFS('Raw Data'!$Q$2:$Q$10000,"No",'Raw Data'!$A$2:$A$10000,$C$1,'Raw Data'!$E$2:$E$10000,$C$2,'Raw Data'!$O$2:$O$10000,$B38,'Raw Data'!$L$2:$L$10000,"&gt;=0.2",'Raw Data'!$L$2:$L$10000,"&lt;0.4")</f>
        <v/>
      </c>
      <c r="E38" s="7">
        <f>COUNTIFS('Raw Data'!$Q$2:$Q$10000,"No",'Raw Data'!$A$2:$A$10000,$C$1,'Raw Data'!$E$2:$E$10000,$C$2,'Raw Data'!$O$2:$O$10000,$B38,'Raw Data'!$L$2:$L$10000,"&gt;=0.4",'Raw Data'!$L$2:$L$10000,"&lt;0.5")</f>
        <v/>
      </c>
      <c r="F38" s="7">
        <f>COUNTIFS('Raw Data'!$Q$2:$Q$10000,"No",'Raw Data'!$A$2:$A$10000,$C$1,'Raw Data'!$E$2:$E$10000,$C$2,'Raw Data'!$O$2:$O$10000,$B38,'Raw Data'!$L$2:$L$10000,"&gt;=0.5",'Raw Data'!$L$2:$L$10000,"&lt;0.6")</f>
        <v/>
      </c>
      <c r="G38" s="7">
        <f>COUNTIFS('Raw Data'!$Q$2:$Q$10000,"No",'Raw Data'!$A$2:$A$10000,$C$1,'Raw Data'!$E$2:$E$10000,$C$2,'Raw Data'!$O$2:$O$10000,$B38,'Raw Data'!$L$2:$L$10000,"&gt;=0.6",'Raw Data'!$L$2:$L$10000,"&lt;0.7")</f>
        <v/>
      </c>
      <c r="H38" s="7">
        <f>COUNTIFS('Raw Data'!$Q$2:$Q$10000,"No",'Raw Data'!$A$2:$A$10000,$C$1,'Raw Data'!$E$2:$E$10000,$C$2,'Raw Data'!$O$2:$O$10000,$B38,'Raw Data'!$L$2:$L$10000,"&gt;=0.7",'Raw Data'!$L$2:$L$10000,"&lt;0.85")</f>
        <v/>
      </c>
      <c r="I38" s="7">
        <f>COUNTIFS('Raw Data'!$Q$2:$Q$10000,"No",'Raw Data'!$A$2:$A$10000,$C$1,'Raw Data'!$E$2:$E$10000,$C$2,'Raw Data'!$O$2:$O$10000,$B38,'Raw Data'!$L$2:$L$10000,"&gt;=0.85",'Raw Data'!$L$2:$L$10000,"&lt;0.95")</f>
        <v/>
      </c>
      <c r="J38" s="7">
        <f>COUNTIFS('Raw Data'!$Q$2:$Q$10000,"No",'Raw Data'!$A$2:$A$10000,$C$1,'Raw Data'!$E$2:$E$10000,$C$2,'Raw Data'!$O$2:$O$10000,$B38,'Raw Data'!$L$2:$L$10000,"&gt;=0.95")</f>
        <v/>
      </c>
      <c r="K38" s="7">
        <f>SUM(C38:J38)</f>
        <v/>
      </c>
      <c r="L38" s="9">
        <f>IFERROR(AVERAGEIFS('Raw Data'!$L$2:$L$10000,'Raw Data'!$Q$2:$Q$10000,"No",'Raw Data'!$A$2:$A$10000,$C$1,'Raw Data'!$E$2:$E$10000,$C$2,'Raw Data'!$O$2:$O$10000,$B38),"")</f>
        <v/>
      </c>
    </row>
    <row r="39">
      <c r="A39" s="7">
        <f>IFERROR(VLOOKUP($B39,Leaders!$A:$B,2,0),"Not Mapped")</f>
        <v/>
      </c>
      <c r="B39" s="7" t="inlineStr">
        <is>
          <t>Mohaideen DH</t>
        </is>
      </c>
      <c r="C39" s="7">
        <f>COUNTIFS('Raw Data'!$Q$2:$Q$10000,"No",'Raw Data'!$A$2:$A$10000,$C$1,'Raw Data'!$E$2:$E$10000,$C$2,'Raw Data'!$O$2:$O$10000,$B39,'Raw Data'!$L$2:$L$10000,"&gt;=0",'Raw Data'!$L$2:$L$10000,"&lt;0.2")</f>
        <v/>
      </c>
      <c r="D39" s="7">
        <f>COUNTIFS('Raw Data'!$Q$2:$Q$10000,"No",'Raw Data'!$A$2:$A$10000,$C$1,'Raw Data'!$E$2:$E$10000,$C$2,'Raw Data'!$O$2:$O$10000,$B39,'Raw Data'!$L$2:$L$10000,"&gt;=0.2",'Raw Data'!$L$2:$L$10000,"&lt;0.4")</f>
        <v/>
      </c>
      <c r="E39" s="7">
        <f>COUNTIFS('Raw Data'!$Q$2:$Q$10000,"No",'Raw Data'!$A$2:$A$10000,$C$1,'Raw Data'!$E$2:$E$10000,$C$2,'Raw Data'!$O$2:$O$10000,$B39,'Raw Data'!$L$2:$L$10000,"&gt;=0.4",'Raw Data'!$L$2:$L$10000,"&lt;0.5")</f>
        <v/>
      </c>
      <c r="F39" s="7">
        <f>COUNTIFS('Raw Data'!$Q$2:$Q$10000,"No",'Raw Data'!$A$2:$A$10000,$C$1,'Raw Data'!$E$2:$E$10000,$C$2,'Raw Data'!$O$2:$O$10000,$B39,'Raw Data'!$L$2:$L$10000,"&gt;=0.5",'Raw Data'!$L$2:$L$10000,"&lt;0.6")</f>
        <v/>
      </c>
      <c r="G39" s="7">
        <f>COUNTIFS('Raw Data'!$Q$2:$Q$10000,"No",'Raw Data'!$A$2:$A$10000,$C$1,'Raw Data'!$E$2:$E$10000,$C$2,'Raw Data'!$O$2:$O$10000,$B39,'Raw Data'!$L$2:$L$10000,"&gt;=0.6",'Raw Data'!$L$2:$L$10000,"&lt;0.7")</f>
        <v/>
      </c>
      <c r="H39" s="7">
        <f>COUNTIFS('Raw Data'!$Q$2:$Q$10000,"No",'Raw Data'!$A$2:$A$10000,$C$1,'Raw Data'!$E$2:$E$10000,$C$2,'Raw Data'!$O$2:$O$10000,$B39,'Raw Data'!$L$2:$L$10000,"&gt;=0.7",'Raw Data'!$L$2:$L$10000,"&lt;0.85")</f>
        <v/>
      </c>
      <c r="I39" s="7">
        <f>COUNTIFS('Raw Data'!$Q$2:$Q$10000,"No",'Raw Data'!$A$2:$A$10000,$C$1,'Raw Data'!$E$2:$E$10000,$C$2,'Raw Data'!$O$2:$O$10000,$B39,'Raw Data'!$L$2:$L$10000,"&gt;=0.85",'Raw Data'!$L$2:$L$10000,"&lt;0.95")</f>
        <v/>
      </c>
      <c r="J39" s="7">
        <f>COUNTIFS('Raw Data'!$Q$2:$Q$10000,"No",'Raw Data'!$A$2:$A$10000,$C$1,'Raw Data'!$E$2:$E$10000,$C$2,'Raw Data'!$O$2:$O$10000,$B39,'Raw Data'!$L$2:$L$10000,"&gt;=0.95")</f>
        <v/>
      </c>
      <c r="K39" s="7">
        <f>SUM(C39:J39)</f>
        <v/>
      </c>
      <c r="L39" s="9">
        <f>IFERROR(AVERAGEIFS('Raw Data'!$L$2:$L$10000,'Raw Data'!$Q$2:$Q$10000,"No",'Raw Data'!$A$2:$A$10000,$C$1,'Raw Data'!$E$2:$E$10000,$C$2,'Raw Data'!$O$2:$O$10000,$B39),"")</f>
        <v/>
      </c>
    </row>
    <row r="40">
      <c r="A40" s="7">
        <f>IFERROR(VLOOKUP($B40,Leaders!$A:$B,2,0),"Not Mapped")</f>
        <v/>
      </c>
      <c r="B40" s="7" t="inlineStr">
        <is>
          <t>Richard Harris</t>
        </is>
      </c>
      <c r="C40" s="7">
        <f>COUNTIFS('Raw Data'!$Q$2:$Q$10000,"No",'Raw Data'!$A$2:$A$10000,$C$1,'Raw Data'!$E$2:$E$10000,$C$2,'Raw Data'!$O$2:$O$10000,$B40,'Raw Data'!$L$2:$L$10000,"&gt;=0",'Raw Data'!$L$2:$L$10000,"&lt;0.2")</f>
        <v/>
      </c>
      <c r="D40" s="7">
        <f>COUNTIFS('Raw Data'!$Q$2:$Q$10000,"No",'Raw Data'!$A$2:$A$10000,$C$1,'Raw Data'!$E$2:$E$10000,$C$2,'Raw Data'!$O$2:$O$10000,$B40,'Raw Data'!$L$2:$L$10000,"&gt;=0.2",'Raw Data'!$L$2:$L$10000,"&lt;0.4")</f>
        <v/>
      </c>
      <c r="E40" s="7">
        <f>COUNTIFS('Raw Data'!$Q$2:$Q$10000,"No",'Raw Data'!$A$2:$A$10000,$C$1,'Raw Data'!$E$2:$E$10000,$C$2,'Raw Data'!$O$2:$O$10000,$B40,'Raw Data'!$L$2:$L$10000,"&gt;=0.4",'Raw Data'!$L$2:$L$10000,"&lt;0.5")</f>
        <v/>
      </c>
      <c r="F40" s="7">
        <f>COUNTIFS('Raw Data'!$Q$2:$Q$10000,"No",'Raw Data'!$A$2:$A$10000,$C$1,'Raw Data'!$E$2:$E$10000,$C$2,'Raw Data'!$O$2:$O$10000,$B40,'Raw Data'!$L$2:$L$10000,"&gt;=0.5",'Raw Data'!$L$2:$L$10000,"&lt;0.6")</f>
        <v/>
      </c>
      <c r="G40" s="7">
        <f>COUNTIFS('Raw Data'!$Q$2:$Q$10000,"No",'Raw Data'!$A$2:$A$10000,$C$1,'Raw Data'!$E$2:$E$10000,$C$2,'Raw Data'!$O$2:$O$10000,$B40,'Raw Data'!$L$2:$L$10000,"&gt;=0.6",'Raw Data'!$L$2:$L$10000,"&lt;0.7")</f>
        <v/>
      </c>
      <c r="H40" s="7">
        <f>COUNTIFS('Raw Data'!$Q$2:$Q$10000,"No",'Raw Data'!$A$2:$A$10000,$C$1,'Raw Data'!$E$2:$E$10000,$C$2,'Raw Data'!$O$2:$O$10000,$B40,'Raw Data'!$L$2:$L$10000,"&gt;=0.7",'Raw Data'!$L$2:$L$10000,"&lt;0.85")</f>
        <v/>
      </c>
      <c r="I40" s="7">
        <f>COUNTIFS('Raw Data'!$Q$2:$Q$10000,"No",'Raw Data'!$A$2:$A$10000,$C$1,'Raw Data'!$E$2:$E$10000,$C$2,'Raw Data'!$O$2:$O$10000,$B40,'Raw Data'!$L$2:$L$10000,"&gt;=0.85",'Raw Data'!$L$2:$L$10000,"&lt;0.95")</f>
        <v/>
      </c>
      <c r="J40" s="7">
        <f>COUNTIFS('Raw Data'!$Q$2:$Q$10000,"No",'Raw Data'!$A$2:$A$10000,$C$1,'Raw Data'!$E$2:$E$10000,$C$2,'Raw Data'!$O$2:$O$10000,$B40,'Raw Data'!$L$2:$L$10000,"&gt;=0.95")</f>
        <v/>
      </c>
      <c r="K40" s="7">
        <f>SUM(C40:J40)</f>
        <v/>
      </c>
      <c r="L40" s="9">
        <f>IFERROR(AVERAGEIFS('Raw Data'!$L$2:$L$10000,'Raw Data'!$Q$2:$Q$10000,"No",'Raw Data'!$A$2:$A$10000,$C$1,'Raw Data'!$E$2:$E$10000,$C$2,'Raw Data'!$O$2:$O$10000,$B40),"")</f>
        <v/>
      </c>
    </row>
    <row r="41">
      <c r="A41" s="7">
        <f>IFERROR(VLOOKUP($B41,Leaders!$A:$B,2,0),"Not Mapped")</f>
        <v/>
      </c>
      <c r="B41" s="7" t="inlineStr">
        <is>
          <t>Akshay P</t>
        </is>
      </c>
      <c r="C41" s="7">
        <f>COUNTIFS('Raw Data'!$Q$2:$Q$10000,"No",'Raw Data'!$A$2:$A$10000,$C$1,'Raw Data'!$E$2:$E$10000,$C$2,'Raw Data'!$O$2:$O$10000,$B41,'Raw Data'!$L$2:$L$10000,"&gt;=0",'Raw Data'!$L$2:$L$10000,"&lt;0.2")</f>
        <v/>
      </c>
      <c r="D41" s="7">
        <f>COUNTIFS('Raw Data'!$Q$2:$Q$10000,"No",'Raw Data'!$A$2:$A$10000,$C$1,'Raw Data'!$E$2:$E$10000,$C$2,'Raw Data'!$O$2:$O$10000,$B41,'Raw Data'!$L$2:$L$10000,"&gt;=0.2",'Raw Data'!$L$2:$L$10000,"&lt;0.4")</f>
        <v/>
      </c>
      <c r="E41" s="7">
        <f>COUNTIFS('Raw Data'!$Q$2:$Q$10000,"No",'Raw Data'!$A$2:$A$10000,$C$1,'Raw Data'!$E$2:$E$10000,$C$2,'Raw Data'!$O$2:$O$10000,$B41,'Raw Data'!$L$2:$L$10000,"&gt;=0.4",'Raw Data'!$L$2:$L$10000,"&lt;0.5")</f>
        <v/>
      </c>
      <c r="F41" s="7">
        <f>COUNTIFS('Raw Data'!$Q$2:$Q$10000,"No",'Raw Data'!$A$2:$A$10000,$C$1,'Raw Data'!$E$2:$E$10000,$C$2,'Raw Data'!$O$2:$O$10000,$B41,'Raw Data'!$L$2:$L$10000,"&gt;=0.5",'Raw Data'!$L$2:$L$10000,"&lt;0.6")</f>
        <v/>
      </c>
      <c r="G41" s="7">
        <f>COUNTIFS('Raw Data'!$Q$2:$Q$10000,"No",'Raw Data'!$A$2:$A$10000,$C$1,'Raw Data'!$E$2:$E$10000,$C$2,'Raw Data'!$O$2:$O$10000,$B41,'Raw Data'!$L$2:$L$10000,"&gt;=0.6",'Raw Data'!$L$2:$L$10000,"&lt;0.7")</f>
        <v/>
      </c>
      <c r="H41" s="7">
        <f>COUNTIFS('Raw Data'!$Q$2:$Q$10000,"No",'Raw Data'!$A$2:$A$10000,$C$1,'Raw Data'!$E$2:$E$10000,$C$2,'Raw Data'!$O$2:$O$10000,$B41,'Raw Data'!$L$2:$L$10000,"&gt;=0.7",'Raw Data'!$L$2:$L$10000,"&lt;0.85")</f>
        <v/>
      </c>
      <c r="I41" s="7">
        <f>COUNTIFS('Raw Data'!$Q$2:$Q$10000,"No",'Raw Data'!$A$2:$A$10000,$C$1,'Raw Data'!$E$2:$E$10000,$C$2,'Raw Data'!$O$2:$O$10000,$B41,'Raw Data'!$L$2:$L$10000,"&gt;=0.85",'Raw Data'!$L$2:$L$10000,"&lt;0.95")</f>
        <v/>
      </c>
      <c r="J41" s="7">
        <f>COUNTIFS('Raw Data'!$Q$2:$Q$10000,"No",'Raw Data'!$A$2:$A$10000,$C$1,'Raw Data'!$E$2:$E$10000,$C$2,'Raw Data'!$O$2:$O$10000,$B41,'Raw Data'!$L$2:$L$10000,"&gt;=0.95")</f>
        <v/>
      </c>
      <c r="K41" s="7">
        <f>SUM(C41:J41)</f>
        <v/>
      </c>
      <c r="L41" s="9">
        <f>IFERROR(AVERAGEIFS('Raw Data'!$L$2:$L$10000,'Raw Data'!$Q$2:$Q$10000,"No",'Raw Data'!$A$2:$A$10000,$C$1,'Raw Data'!$E$2:$E$10000,$C$2,'Raw Data'!$O$2:$O$10000,$B41),"")</f>
        <v/>
      </c>
    </row>
    <row r="42">
      <c r="A42" s="7">
        <f>IFERROR(VLOOKUP($B42,Leaders!$A:$B,2,0),"Not Mapped")</f>
        <v/>
      </c>
      <c r="B42" s="7" t="inlineStr">
        <is>
          <t>Manoj Kj</t>
        </is>
      </c>
      <c r="C42" s="7">
        <f>COUNTIFS('Raw Data'!$Q$2:$Q$10000,"No",'Raw Data'!$A$2:$A$10000,$C$1,'Raw Data'!$E$2:$E$10000,$C$2,'Raw Data'!$O$2:$O$10000,$B42,'Raw Data'!$L$2:$L$10000,"&gt;=0",'Raw Data'!$L$2:$L$10000,"&lt;0.2")</f>
        <v/>
      </c>
      <c r="D42" s="7">
        <f>COUNTIFS('Raw Data'!$Q$2:$Q$10000,"No",'Raw Data'!$A$2:$A$10000,$C$1,'Raw Data'!$E$2:$E$10000,$C$2,'Raw Data'!$O$2:$O$10000,$B42,'Raw Data'!$L$2:$L$10000,"&gt;=0.2",'Raw Data'!$L$2:$L$10000,"&lt;0.4")</f>
        <v/>
      </c>
      <c r="E42" s="7">
        <f>COUNTIFS('Raw Data'!$Q$2:$Q$10000,"No",'Raw Data'!$A$2:$A$10000,$C$1,'Raw Data'!$E$2:$E$10000,$C$2,'Raw Data'!$O$2:$O$10000,$B42,'Raw Data'!$L$2:$L$10000,"&gt;=0.4",'Raw Data'!$L$2:$L$10000,"&lt;0.5")</f>
        <v/>
      </c>
      <c r="F42" s="7">
        <f>COUNTIFS('Raw Data'!$Q$2:$Q$10000,"No",'Raw Data'!$A$2:$A$10000,$C$1,'Raw Data'!$E$2:$E$10000,$C$2,'Raw Data'!$O$2:$O$10000,$B42,'Raw Data'!$L$2:$L$10000,"&gt;=0.5",'Raw Data'!$L$2:$L$10000,"&lt;0.6")</f>
        <v/>
      </c>
      <c r="G42" s="7">
        <f>COUNTIFS('Raw Data'!$Q$2:$Q$10000,"No",'Raw Data'!$A$2:$A$10000,$C$1,'Raw Data'!$E$2:$E$10000,$C$2,'Raw Data'!$O$2:$O$10000,$B42,'Raw Data'!$L$2:$L$10000,"&gt;=0.6",'Raw Data'!$L$2:$L$10000,"&lt;0.7")</f>
        <v/>
      </c>
      <c r="H42" s="7">
        <f>COUNTIFS('Raw Data'!$Q$2:$Q$10000,"No",'Raw Data'!$A$2:$A$10000,$C$1,'Raw Data'!$E$2:$E$10000,$C$2,'Raw Data'!$O$2:$O$10000,$B42,'Raw Data'!$L$2:$L$10000,"&gt;=0.7",'Raw Data'!$L$2:$L$10000,"&lt;0.85")</f>
        <v/>
      </c>
      <c r="I42" s="7">
        <f>COUNTIFS('Raw Data'!$Q$2:$Q$10000,"No",'Raw Data'!$A$2:$A$10000,$C$1,'Raw Data'!$E$2:$E$10000,$C$2,'Raw Data'!$O$2:$O$10000,$B42,'Raw Data'!$L$2:$L$10000,"&gt;=0.85",'Raw Data'!$L$2:$L$10000,"&lt;0.95")</f>
        <v/>
      </c>
      <c r="J42" s="7">
        <f>COUNTIFS('Raw Data'!$Q$2:$Q$10000,"No",'Raw Data'!$A$2:$A$10000,$C$1,'Raw Data'!$E$2:$E$10000,$C$2,'Raw Data'!$O$2:$O$10000,$B42,'Raw Data'!$L$2:$L$10000,"&gt;=0.95")</f>
        <v/>
      </c>
      <c r="K42" s="7">
        <f>SUM(C42:J42)</f>
        <v/>
      </c>
      <c r="L42" s="9">
        <f>IFERROR(AVERAGEIFS('Raw Data'!$L$2:$L$10000,'Raw Data'!$Q$2:$Q$10000,"No",'Raw Data'!$A$2:$A$10000,$C$1,'Raw Data'!$E$2:$E$10000,$C$2,'Raw Data'!$O$2:$O$10000,$B42),"")</f>
        <v/>
      </c>
    </row>
    <row r="43">
      <c r="A43" s="7">
        <f>IFERROR(VLOOKUP($B43,Leaders!$A:$B,2,0),"Not Mapped")</f>
        <v/>
      </c>
      <c r="B43" s="7" t="inlineStr">
        <is>
          <t>Narasimhamurthy R</t>
        </is>
      </c>
      <c r="C43" s="7">
        <f>COUNTIFS('Raw Data'!$Q$2:$Q$10000,"No",'Raw Data'!$A$2:$A$10000,$C$1,'Raw Data'!$E$2:$E$10000,$C$2,'Raw Data'!$O$2:$O$10000,$B43,'Raw Data'!$L$2:$L$10000,"&gt;=0",'Raw Data'!$L$2:$L$10000,"&lt;0.2")</f>
        <v/>
      </c>
      <c r="D43" s="7">
        <f>COUNTIFS('Raw Data'!$Q$2:$Q$10000,"No",'Raw Data'!$A$2:$A$10000,$C$1,'Raw Data'!$E$2:$E$10000,$C$2,'Raw Data'!$O$2:$O$10000,$B43,'Raw Data'!$L$2:$L$10000,"&gt;=0.2",'Raw Data'!$L$2:$L$10000,"&lt;0.4")</f>
        <v/>
      </c>
      <c r="E43" s="7">
        <f>COUNTIFS('Raw Data'!$Q$2:$Q$10000,"No",'Raw Data'!$A$2:$A$10000,$C$1,'Raw Data'!$E$2:$E$10000,$C$2,'Raw Data'!$O$2:$O$10000,$B43,'Raw Data'!$L$2:$L$10000,"&gt;=0.4",'Raw Data'!$L$2:$L$10000,"&lt;0.5")</f>
        <v/>
      </c>
      <c r="F43" s="7">
        <f>COUNTIFS('Raw Data'!$Q$2:$Q$10000,"No",'Raw Data'!$A$2:$A$10000,$C$1,'Raw Data'!$E$2:$E$10000,$C$2,'Raw Data'!$O$2:$O$10000,$B43,'Raw Data'!$L$2:$L$10000,"&gt;=0.5",'Raw Data'!$L$2:$L$10000,"&lt;0.6")</f>
        <v/>
      </c>
      <c r="G43" s="7">
        <f>COUNTIFS('Raw Data'!$Q$2:$Q$10000,"No",'Raw Data'!$A$2:$A$10000,$C$1,'Raw Data'!$E$2:$E$10000,$C$2,'Raw Data'!$O$2:$O$10000,$B43,'Raw Data'!$L$2:$L$10000,"&gt;=0.6",'Raw Data'!$L$2:$L$10000,"&lt;0.7")</f>
        <v/>
      </c>
      <c r="H43" s="7">
        <f>COUNTIFS('Raw Data'!$Q$2:$Q$10000,"No",'Raw Data'!$A$2:$A$10000,$C$1,'Raw Data'!$E$2:$E$10000,$C$2,'Raw Data'!$O$2:$O$10000,$B43,'Raw Data'!$L$2:$L$10000,"&gt;=0.7",'Raw Data'!$L$2:$L$10000,"&lt;0.85")</f>
        <v/>
      </c>
      <c r="I43" s="7">
        <f>COUNTIFS('Raw Data'!$Q$2:$Q$10000,"No",'Raw Data'!$A$2:$A$10000,$C$1,'Raw Data'!$E$2:$E$10000,$C$2,'Raw Data'!$O$2:$O$10000,$B43,'Raw Data'!$L$2:$L$10000,"&gt;=0.85",'Raw Data'!$L$2:$L$10000,"&lt;0.95")</f>
        <v/>
      </c>
      <c r="J43" s="7">
        <f>COUNTIFS('Raw Data'!$Q$2:$Q$10000,"No",'Raw Data'!$A$2:$A$10000,$C$1,'Raw Data'!$E$2:$E$10000,$C$2,'Raw Data'!$O$2:$O$10000,$B43,'Raw Data'!$L$2:$L$10000,"&gt;=0.95")</f>
        <v/>
      </c>
      <c r="K43" s="7">
        <f>SUM(C43:J43)</f>
        <v/>
      </c>
      <c r="L43" s="9">
        <f>IFERROR(AVERAGEIFS('Raw Data'!$L$2:$L$10000,'Raw Data'!$Q$2:$Q$10000,"No",'Raw Data'!$A$2:$A$10000,$C$1,'Raw Data'!$E$2:$E$10000,$C$2,'Raw Data'!$O$2:$O$10000,$B43),"")</f>
        <v/>
      </c>
    </row>
    <row r="44">
      <c r="A44" s="7">
        <f>IFERROR(VLOOKUP($B44,Leaders!$A:$B,2,0),"Not Mapped")</f>
        <v/>
      </c>
      <c r="B44" s="7" t="inlineStr">
        <is>
          <t>Ravishankar gowda</t>
        </is>
      </c>
      <c r="C44" s="7">
        <f>COUNTIFS('Raw Data'!$Q$2:$Q$10000,"No",'Raw Data'!$A$2:$A$10000,$C$1,'Raw Data'!$E$2:$E$10000,$C$2,'Raw Data'!$O$2:$O$10000,$B44,'Raw Data'!$L$2:$L$10000,"&gt;=0",'Raw Data'!$L$2:$L$10000,"&lt;0.2")</f>
        <v/>
      </c>
      <c r="D44" s="7">
        <f>COUNTIFS('Raw Data'!$Q$2:$Q$10000,"No",'Raw Data'!$A$2:$A$10000,$C$1,'Raw Data'!$E$2:$E$10000,$C$2,'Raw Data'!$O$2:$O$10000,$B44,'Raw Data'!$L$2:$L$10000,"&gt;=0.2",'Raw Data'!$L$2:$L$10000,"&lt;0.4")</f>
        <v/>
      </c>
      <c r="E44" s="7">
        <f>COUNTIFS('Raw Data'!$Q$2:$Q$10000,"No",'Raw Data'!$A$2:$A$10000,$C$1,'Raw Data'!$E$2:$E$10000,$C$2,'Raw Data'!$O$2:$O$10000,$B44,'Raw Data'!$L$2:$L$10000,"&gt;=0.4",'Raw Data'!$L$2:$L$10000,"&lt;0.5")</f>
        <v/>
      </c>
      <c r="F44" s="7">
        <f>COUNTIFS('Raw Data'!$Q$2:$Q$10000,"No",'Raw Data'!$A$2:$A$10000,$C$1,'Raw Data'!$E$2:$E$10000,$C$2,'Raw Data'!$O$2:$O$10000,$B44,'Raw Data'!$L$2:$L$10000,"&gt;=0.5",'Raw Data'!$L$2:$L$10000,"&lt;0.6")</f>
        <v/>
      </c>
      <c r="G44" s="7">
        <f>COUNTIFS('Raw Data'!$Q$2:$Q$10000,"No",'Raw Data'!$A$2:$A$10000,$C$1,'Raw Data'!$E$2:$E$10000,$C$2,'Raw Data'!$O$2:$O$10000,$B44,'Raw Data'!$L$2:$L$10000,"&gt;=0.6",'Raw Data'!$L$2:$L$10000,"&lt;0.7")</f>
        <v/>
      </c>
      <c r="H44" s="7">
        <f>COUNTIFS('Raw Data'!$Q$2:$Q$10000,"No",'Raw Data'!$A$2:$A$10000,$C$1,'Raw Data'!$E$2:$E$10000,$C$2,'Raw Data'!$O$2:$O$10000,$B44,'Raw Data'!$L$2:$L$10000,"&gt;=0.7",'Raw Data'!$L$2:$L$10000,"&lt;0.85")</f>
        <v/>
      </c>
      <c r="I44" s="7">
        <f>COUNTIFS('Raw Data'!$Q$2:$Q$10000,"No",'Raw Data'!$A$2:$A$10000,$C$1,'Raw Data'!$E$2:$E$10000,$C$2,'Raw Data'!$O$2:$O$10000,$B44,'Raw Data'!$L$2:$L$10000,"&gt;=0.85",'Raw Data'!$L$2:$L$10000,"&lt;0.95")</f>
        <v/>
      </c>
      <c r="J44" s="7">
        <f>COUNTIFS('Raw Data'!$Q$2:$Q$10000,"No",'Raw Data'!$A$2:$A$10000,$C$1,'Raw Data'!$E$2:$E$10000,$C$2,'Raw Data'!$O$2:$O$10000,$B44,'Raw Data'!$L$2:$L$10000,"&gt;=0.95")</f>
        <v/>
      </c>
      <c r="K44" s="7">
        <f>SUM(C44:J44)</f>
        <v/>
      </c>
      <c r="L44" s="9">
        <f>IFERROR(AVERAGEIFS('Raw Data'!$L$2:$L$10000,'Raw Data'!$Q$2:$Q$10000,"No",'Raw Data'!$A$2:$A$10000,$C$1,'Raw Data'!$E$2:$E$10000,$C$2,'Raw Data'!$O$2:$O$10000,$B44),"")</f>
        <v/>
      </c>
    </row>
    <row r="45">
      <c r="A45" s="7">
        <f>IFERROR(VLOOKUP($B45,Leaders!$A:$B,2,0),"Not Mapped")</f>
        <v/>
      </c>
      <c r="B45" s="7" t="inlineStr">
        <is>
          <t>Balaji G</t>
        </is>
      </c>
      <c r="C45" s="7">
        <f>COUNTIFS('Raw Data'!$Q$2:$Q$10000,"No",'Raw Data'!$A$2:$A$10000,$C$1,'Raw Data'!$E$2:$E$10000,$C$2,'Raw Data'!$O$2:$O$10000,$B45,'Raw Data'!$L$2:$L$10000,"&gt;=0",'Raw Data'!$L$2:$L$10000,"&lt;0.2")</f>
        <v/>
      </c>
      <c r="D45" s="7">
        <f>COUNTIFS('Raw Data'!$Q$2:$Q$10000,"No",'Raw Data'!$A$2:$A$10000,$C$1,'Raw Data'!$E$2:$E$10000,$C$2,'Raw Data'!$O$2:$O$10000,$B45,'Raw Data'!$L$2:$L$10000,"&gt;=0.2",'Raw Data'!$L$2:$L$10000,"&lt;0.4")</f>
        <v/>
      </c>
      <c r="E45" s="7">
        <f>COUNTIFS('Raw Data'!$Q$2:$Q$10000,"No",'Raw Data'!$A$2:$A$10000,$C$1,'Raw Data'!$E$2:$E$10000,$C$2,'Raw Data'!$O$2:$O$10000,$B45,'Raw Data'!$L$2:$L$10000,"&gt;=0.4",'Raw Data'!$L$2:$L$10000,"&lt;0.5")</f>
        <v/>
      </c>
      <c r="F45" s="7">
        <f>COUNTIFS('Raw Data'!$Q$2:$Q$10000,"No",'Raw Data'!$A$2:$A$10000,$C$1,'Raw Data'!$E$2:$E$10000,$C$2,'Raw Data'!$O$2:$O$10000,$B45,'Raw Data'!$L$2:$L$10000,"&gt;=0.5",'Raw Data'!$L$2:$L$10000,"&lt;0.6")</f>
        <v/>
      </c>
      <c r="G45" s="7">
        <f>COUNTIFS('Raw Data'!$Q$2:$Q$10000,"No",'Raw Data'!$A$2:$A$10000,$C$1,'Raw Data'!$E$2:$E$10000,$C$2,'Raw Data'!$O$2:$O$10000,$B45,'Raw Data'!$L$2:$L$10000,"&gt;=0.6",'Raw Data'!$L$2:$L$10000,"&lt;0.7")</f>
        <v/>
      </c>
      <c r="H45" s="7">
        <f>COUNTIFS('Raw Data'!$Q$2:$Q$10000,"No",'Raw Data'!$A$2:$A$10000,$C$1,'Raw Data'!$E$2:$E$10000,$C$2,'Raw Data'!$O$2:$O$10000,$B45,'Raw Data'!$L$2:$L$10000,"&gt;=0.7",'Raw Data'!$L$2:$L$10000,"&lt;0.85")</f>
        <v/>
      </c>
      <c r="I45" s="7">
        <f>COUNTIFS('Raw Data'!$Q$2:$Q$10000,"No",'Raw Data'!$A$2:$A$10000,$C$1,'Raw Data'!$E$2:$E$10000,$C$2,'Raw Data'!$O$2:$O$10000,$B45,'Raw Data'!$L$2:$L$10000,"&gt;=0.85",'Raw Data'!$L$2:$L$10000,"&lt;0.95")</f>
        <v/>
      </c>
      <c r="J45" s="7">
        <f>COUNTIFS('Raw Data'!$Q$2:$Q$10000,"No",'Raw Data'!$A$2:$A$10000,$C$1,'Raw Data'!$E$2:$E$10000,$C$2,'Raw Data'!$O$2:$O$10000,$B45,'Raw Data'!$L$2:$L$10000,"&gt;=0.95")</f>
        <v/>
      </c>
      <c r="K45" s="7">
        <f>SUM(C45:J45)</f>
        <v/>
      </c>
      <c r="L45" s="9">
        <f>IFERROR(AVERAGEIFS('Raw Data'!$L$2:$L$10000,'Raw Data'!$Q$2:$Q$10000,"No",'Raw Data'!$A$2:$A$10000,$C$1,'Raw Data'!$E$2:$E$10000,$C$2,'Raw Data'!$O$2:$O$10000,$B45),"")</f>
        <v/>
      </c>
    </row>
    <row r="46">
      <c r="A46" s="7">
        <f>IFERROR(VLOOKUP($B46,Leaders!$A:$B,2,0),"Not Mapped")</f>
        <v/>
      </c>
      <c r="B46" s="7" t="inlineStr">
        <is>
          <t>Basil Scariya</t>
        </is>
      </c>
      <c r="C46" s="7">
        <f>COUNTIFS('Raw Data'!$Q$2:$Q$10000,"No",'Raw Data'!$A$2:$A$10000,$C$1,'Raw Data'!$E$2:$E$10000,$C$2,'Raw Data'!$O$2:$O$10000,$B46,'Raw Data'!$L$2:$L$10000,"&gt;=0",'Raw Data'!$L$2:$L$10000,"&lt;0.2")</f>
        <v/>
      </c>
      <c r="D46" s="7">
        <f>COUNTIFS('Raw Data'!$Q$2:$Q$10000,"No",'Raw Data'!$A$2:$A$10000,$C$1,'Raw Data'!$E$2:$E$10000,$C$2,'Raw Data'!$O$2:$O$10000,$B46,'Raw Data'!$L$2:$L$10000,"&gt;=0.2",'Raw Data'!$L$2:$L$10000,"&lt;0.4")</f>
        <v/>
      </c>
      <c r="E46" s="7">
        <f>COUNTIFS('Raw Data'!$Q$2:$Q$10000,"No",'Raw Data'!$A$2:$A$10000,$C$1,'Raw Data'!$E$2:$E$10000,$C$2,'Raw Data'!$O$2:$O$10000,$B46,'Raw Data'!$L$2:$L$10000,"&gt;=0.4",'Raw Data'!$L$2:$L$10000,"&lt;0.5")</f>
        <v/>
      </c>
      <c r="F46" s="7">
        <f>COUNTIFS('Raw Data'!$Q$2:$Q$10000,"No",'Raw Data'!$A$2:$A$10000,$C$1,'Raw Data'!$E$2:$E$10000,$C$2,'Raw Data'!$O$2:$O$10000,$B46,'Raw Data'!$L$2:$L$10000,"&gt;=0.5",'Raw Data'!$L$2:$L$10000,"&lt;0.6")</f>
        <v/>
      </c>
      <c r="G46" s="7">
        <f>COUNTIFS('Raw Data'!$Q$2:$Q$10000,"No",'Raw Data'!$A$2:$A$10000,$C$1,'Raw Data'!$E$2:$E$10000,$C$2,'Raw Data'!$O$2:$O$10000,$B46,'Raw Data'!$L$2:$L$10000,"&gt;=0.6",'Raw Data'!$L$2:$L$10000,"&lt;0.7")</f>
        <v/>
      </c>
      <c r="H46" s="7">
        <f>COUNTIFS('Raw Data'!$Q$2:$Q$10000,"No",'Raw Data'!$A$2:$A$10000,$C$1,'Raw Data'!$E$2:$E$10000,$C$2,'Raw Data'!$O$2:$O$10000,$B46,'Raw Data'!$L$2:$L$10000,"&gt;=0.7",'Raw Data'!$L$2:$L$10000,"&lt;0.85")</f>
        <v/>
      </c>
      <c r="I46" s="7">
        <f>COUNTIFS('Raw Data'!$Q$2:$Q$10000,"No",'Raw Data'!$A$2:$A$10000,$C$1,'Raw Data'!$E$2:$E$10000,$C$2,'Raw Data'!$O$2:$O$10000,$B46,'Raw Data'!$L$2:$L$10000,"&gt;=0.85",'Raw Data'!$L$2:$L$10000,"&lt;0.95")</f>
        <v/>
      </c>
      <c r="J46" s="7">
        <f>COUNTIFS('Raw Data'!$Q$2:$Q$10000,"No",'Raw Data'!$A$2:$A$10000,$C$1,'Raw Data'!$E$2:$E$10000,$C$2,'Raw Data'!$O$2:$O$10000,$B46,'Raw Data'!$L$2:$L$10000,"&gt;=0.95")</f>
        <v/>
      </c>
      <c r="K46" s="7">
        <f>SUM(C46:J46)</f>
        <v/>
      </c>
      <c r="L46" s="9">
        <f>IFERROR(AVERAGEIFS('Raw Data'!$L$2:$L$10000,'Raw Data'!$Q$2:$Q$10000,"No",'Raw Data'!$A$2:$A$10000,$C$1,'Raw Data'!$E$2:$E$10000,$C$2,'Raw Data'!$O$2:$O$10000,$B46),"")</f>
        <v/>
      </c>
    </row>
    <row r="47">
      <c r="A47" s="7">
        <f>IFERROR(VLOOKUP($B47,Leaders!$A:$B,2,0),"Not Mapped")</f>
        <v/>
      </c>
      <c r="B47" s="7" t="inlineStr">
        <is>
          <t>Keshav G</t>
        </is>
      </c>
      <c r="C47" s="7">
        <f>COUNTIFS('Raw Data'!$Q$2:$Q$10000,"No",'Raw Data'!$A$2:$A$10000,$C$1,'Raw Data'!$E$2:$E$10000,$C$2,'Raw Data'!$O$2:$O$10000,$B47,'Raw Data'!$L$2:$L$10000,"&gt;=0",'Raw Data'!$L$2:$L$10000,"&lt;0.2")</f>
        <v/>
      </c>
      <c r="D47" s="7">
        <f>COUNTIFS('Raw Data'!$Q$2:$Q$10000,"No",'Raw Data'!$A$2:$A$10000,$C$1,'Raw Data'!$E$2:$E$10000,$C$2,'Raw Data'!$O$2:$O$10000,$B47,'Raw Data'!$L$2:$L$10000,"&gt;=0.2",'Raw Data'!$L$2:$L$10000,"&lt;0.4")</f>
        <v/>
      </c>
      <c r="E47" s="7">
        <f>COUNTIFS('Raw Data'!$Q$2:$Q$10000,"No",'Raw Data'!$A$2:$A$10000,$C$1,'Raw Data'!$E$2:$E$10000,$C$2,'Raw Data'!$O$2:$O$10000,$B47,'Raw Data'!$L$2:$L$10000,"&gt;=0.4",'Raw Data'!$L$2:$L$10000,"&lt;0.5")</f>
        <v/>
      </c>
      <c r="F47" s="7">
        <f>COUNTIFS('Raw Data'!$Q$2:$Q$10000,"No",'Raw Data'!$A$2:$A$10000,$C$1,'Raw Data'!$E$2:$E$10000,$C$2,'Raw Data'!$O$2:$O$10000,$B47,'Raw Data'!$L$2:$L$10000,"&gt;=0.5",'Raw Data'!$L$2:$L$10000,"&lt;0.6")</f>
        <v/>
      </c>
      <c r="G47" s="7">
        <f>COUNTIFS('Raw Data'!$Q$2:$Q$10000,"No",'Raw Data'!$A$2:$A$10000,$C$1,'Raw Data'!$E$2:$E$10000,$C$2,'Raw Data'!$O$2:$O$10000,$B47,'Raw Data'!$L$2:$L$10000,"&gt;=0.6",'Raw Data'!$L$2:$L$10000,"&lt;0.7")</f>
        <v/>
      </c>
      <c r="H47" s="7">
        <f>COUNTIFS('Raw Data'!$Q$2:$Q$10000,"No",'Raw Data'!$A$2:$A$10000,$C$1,'Raw Data'!$E$2:$E$10000,$C$2,'Raw Data'!$O$2:$O$10000,$B47,'Raw Data'!$L$2:$L$10000,"&gt;=0.7",'Raw Data'!$L$2:$L$10000,"&lt;0.85")</f>
        <v/>
      </c>
      <c r="I47" s="7">
        <f>COUNTIFS('Raw Data'!$Q$2:$Q$10000,"No",'Raw Data'!$A$2:$A$10000,$C$1,'Raw Data'!$E$2:$E$10000,$C$2,'Raw Data'!$O$2:$O$10000,$B47,'Raw Data'!$L$2:$L$10000,"&gt;=0.85",'Raw Data'!$L$2:$L$10000,"&lt;0.95")</f>
        <v/>
      </c>
      <c r="J47" s="7">
        <f>COUNTIFS('Raw Data'!$Q$2:$Q$10000,"No",'Raw Data'!$A$2:$A$10000,$C$1,'Raw Data'!$E$2:$E$10000,$C$2,'Raw Data'!$O$2:$O$10000,$B47,'Raw Data'!$L$2:$L$10000,"&gt;=0.95")</f>
        <v/>
      </c>
      <c r="K47" s="7">
        <f>SUM(C47:J47)</f>
        <v/>
      </c>
      <c r="L47" s="9">
        <f>IFERROR(AVERAGEIFS('Raw Data'!$L$2:$L$10000,'Raw Data'!$Q$2:$Q$10000,"No",'Raw Data'!$A$2:$A$10000,$C$1,'Raw Data'!$E$2:$E$10000,$C$2,'Raw Data'!$O$2:$O$10000,$B47),"")</f>
        <v/>
      </c>
    </row>
    <row r="48">
      <c r="A48" s="7">
        <f>IFERROR(VLOOKUP($B48,Leaders!$A:$B,2,0),"Not Mapped")</f>
        <v/>
      </c>
      <c r="B48" s="7" t="inlineStr">
        <is>
          <t>Rizwan Ahmed</t>
        </is>
      </c>
      <c r="C48" s="7">
        <f>COUNTIFS('Raw Data'!$Q$2:$Q$10000,"No",'Raw Data'!$A$2:$A$10000,$C$1,'Raw Data'!$E$2:$E$10000,$C$2,'Raw Data'!$O$2:$O$10000,$B48,'Raw Data'!$L$2:$L$10000,"&gt;=0",'Raw Data'!$L$2:$L$10000,"&lt;0.2")</f>
        <v/>
      </c>
      <c r="D48" s="7">
        <f>COUNTIFS('Raw Data'!$Q$2:$Q$10000,"No",'Raw Data'!$A$2:$A$10000,$C$1,'Raw Data'!$E$2:$E$10000,$C$2,'Raw Data'!$O$2:$O$10000,$B48,'Raw Data'!$L$2:$L$10000,"&gt;=0.2",'Raw Data'!$L$2:$L$10000,"&lt;0.4")</f>
        <v/>
      </c>
      <c r="E48" s="7">
        <f>COUNTIFS('Raw Data'!$Q$2:$Q$10000,"No",'Raw Data'!$A$2:$A$10000,$C$1,'Raw Data'!$E$2:$E$10000,$C$2,'Raw Data'!$O$2:$O$10000,$B48,'Raw Data'!$L$2:$L$10000,"&gt;=0.4",'Raw Data'!$L$2:$L$10000,"&lt;0.5")</f>
        <v/>
      </c>
      <c r="F48" s="7">
        <f>COUNTIFS('Raw Data'!$Q$2:$Q$10000,"No",'Raw Data'!$A$2:$A$10000,$C$1,'Raw Data'!$E$2:$E$10000,$C$2,'Raw Data'!$O$2:$O$10000,$B48,'Raw Data'!$L$2:$L$10000,"&gt;=0.5",'Raw Data'!$L$2:$L$10000,"&lt;0.6")</f>
        <v/>
      </c>
      <c r="G48" s="7">
        <f>COUNTIFS('Raw Data'!$Q$2:$Q$10000,"No",'Raw Data'!$A$2:$A$10000,$C$1,'Raw Data'!$E$2:$E$10000,$C$2,'Raw Data'!$O$2:$O$10000,$B48,'Raw Data'!$L$2:$L$10000,"&gt;=0.6",'Raw Data'!$L$2:$L$10000,"&lt;0.7")</f>
        <v/>
      </c>
      <c r="H48" s="7">
        <f>COUNTIFS('Raw Data'!$Q$2:$Q$10000,"No",'Raw Data'!$A$2:$A$10000,$C$1,'Raw Data'!$E$2:$E$10000,$C$2,'Raw Data'!$O$2:$O$10000,$B48,'Raw Data'!$L$2:$L$10000,"&gt;=0.7",'Raw Data'!$L$2:$L$10000,"&lt;0.85")</f>
        <v/>
      </c>
      <c r="I48" s="7">
        <f>COUNTIFS('Raw Data'!$Q$2:$Q$10000,"No",'Raw Data'!$A$2:$A$10000,$C$1,'Raw Data'!$E$2:$E$10000,$C$2,'Raw Data'!$O$2:$O$10000,$B48,'Raw Data'!$L$2:$L$10000,"&gt;=0.85",'Raw Data'!$L$2:$L$10000,"&lt;0.95")</f>
        <v/>
      </c>
      <c r="J48" s="7">
        <f>COUNTIFS('Raw Data'!$Q$2:$Q$10000,"No",'Raw Data'!$A$2:$A$10000,$C$1,'Raw Data'!$E$2:$E$10000,$C$2,'Raw Data'!$O$2:$O$10000,$B48,'Raw Data'!$L$2:$L$10000,"&gt;=0.95")</f>
        <v/>
      </c>
      <c r="K48" s="7">
        <f>SUM(C48:J48)</f>
        <v/>
      </c>
      <c r="L48" s="9">
        <f>IFERROR(AVERAGEIFS('Raw Data'!$L$2:$L$10000,'Raw Data'!$Q$2:$Q$10000,"No",'Raw Data'!$A$2:$A$10000,$C$1,'Raw Data'!$E$2:$E$10000,$C$2,'Raw Data'!$O$2:$O$10000,$B48),"")</f>
        <v/>
      </c>
    </row>
    <row r="49">
      <c r="A49" s="7">
        <f>IFERROR(VLOOKUP($B49,Leaders!$A:$B,2,0),"Not Mapped")</f>
        <v/>
      </c>
      <c r="B49" s="7" t="inlineStr">
        <is>
          <t>Saddam Hussain</t>
        </is>
      </c>
      <c r="C49" s="7">
        <f>COUNTIFS('Raw Data'!$Q$2:$Q$10000,"No",'Raw Data'!$A$2:$A$10000,$C$1,'Raw Data'!$E$2:$E$10000,$C$2,'Raw Data'!$O$2:$O$10000,$B49,'Raw Data'!$L$2:$L$10000,"&gt;=0",'Raw Data'!$L$2:$L$10000,"&lt;0.2")</f>
        <v/>
      </c>
      <c r="D49" s="7">
        <f>COUNTIFS('Raw Data'!$Q$2:$Q$10000,"No",'Raw Data'!$A$2:$A$10000,$C$1,'Raw Data'!$E$2:$E$10000,$C$2,'Raw Data'!$O$2:$O$10000,$B49,'Raw Data'!$L$2:$L$10000,"&gt;=0.2",'Raw Data'!$L$2:$L$10000,"&lt;0.4")</f>
        <v/>
      </c>
      <c r="E49" s="7">
        <f>COUNTIFS('Raw Data'!$Q$2:$Q$10000,"No",'Raw Data'!$A$2:$A$10000,$C$1,'Raw Data'!$E$2:$E$10000,$C$2,'Raw Data'!$O$2:$O$10000,$B49,'Raw Data'!$L$2:$L$10000,"&gt;=0.4",'Raw Data'!$L$2:$L$10000,"&lt;0.5")</f>
        <v/>
      </c>
      <c r="F49" s="7">
        <f>COUNTIFS('Raw Data'!$Q$2:$Q$10000,"No",'Raw Data'!$A$2:$A$10000,$C$1,'Raw Data'!$E$2:$E$10000,$C$2,'Raw Data'!$O$2:$O$10000,$B49,'Raw Data'!$L$2:$L$10000,"&gt;=0.5",'Raw Data'!$L$2:$L$10000,"&lt;0.6")</f>
        <v/>
      </c>
      <c r="G49" s="7">
        <f>COUNTIFS('Raw Data'!$Q$2:$Q$10000,"No",'Raw Data'!$A$2:$A$10000,$C$1,'Raw Data'!$E$2:$E$10000,$C$2,'Raw Data'!$O$2:$O$10000,$B49,'Raw Data'!$L$2:$L$10000,"&gt;=0.6",'Raw Data'!$L$2:$L$10000,"&lt;0.7")</f>
        <v/>
      </c>
      <c r="H49" s="7">
        <f>COUNTIFS('Raw Data'!$Q$2:$Q$10000,"No",'Raw Data'!$A$2:$A$10000,$C$1,'Raw Data'!$E$2:$E$10000,$C$2,'Raw Data'!$O$2:$O$10000,$B49,'Raw Data'!$L$2:$L$10000,"&gt;=0.7",'Raw Data'!$L$2:$L$10000,"&lt;0.85")</f>
        <v/>
      </c>
      <c r="I49" s="7">
        <f>COUNTIFS('Raw Data'!$Q$2:$Q$10000,"No",'Raw Data'!$A$2:$A$10000,$C$1,'Raw Data'!$E$2:$E$10000,$C$2,'Raw Data'!$O$2:$O$10000,$B49,'Raw Data'!$L$2:$L$10000,"&gt;=0.85",'Raw Data'!$L$2:$L$10000,"&lt;0.95")</f>
        <v/>
      </c>
      <c r="J49" s="7">
        <f>COUNTIFS('Raw Data'!$Q$2:$Q$10000,"No",'Raw Data'!$A$2:$A$10000,$C$1,'Raw Data'!$E$2:$E$10000,$C$2,'Raw Data'!$O$2:$O$10000,$B49,'Raw Data'!$L$2:$L$10000,"&gt;=0.95")</f>
        <v/>
      </c>
      <c r="K49" s="7">
        <f>SUM(C49:J49)</f>
        <v/>
      </c>
      <c r="L49" s="9">
        <f>IFERROR(AVERAGEIFS('Raw Data'!$L$2:$L$10000,'Raw Data'!$Q$2:$Q$10000,"No",'Raw Data'!$A$2:$A$10000,$C$1,'Raw Data'!$E$2:$E$10000,$C$2,'Raw Data'!$O$2:$O$10000,$B49),"")</f>
        <v/>
      </c>
    </row>
    <row r="50">
      <c r="A50" s="7">
        <f>IFERROR(VLOOKUP($B50,Leaders!$A:$B,2,0),"Not Mapped")</f>
        <v/>
      </c>
      <c r="B50" s="7" t="inlineStr">
        <is>
          <t>Silambarasan E</t>
        </is>
      </c>
      <c r="C50" s="7">
        <f>COUNTIFS('Raw Data'!$Q$2:$Q$10000,"No",'Raw Data'!$A$2:$A$10000,$C$1,'Raw Data'!$E$2:$E$10000,$C$2,'Raw Data'!$O$2:$O$10000,$B50,'Raw Data'!$L$2:$L$10000,"&gt;=0",'Raw Data'!$L$2:$L$10000,"&lt;0.2")</f>
        <v/>
      </c>
      <c r="D50" s="7">
        <f>COUNTIFS('Raw Data'!$Q$2:$Q$10000,"No",'Raw Data'!$A$2:$A$10000,$C$1,'Raw Data'!$E$2:$E$10000,$C$2,'Raw Data'!$O$2:$O$10000,$B50,'Raw Data'!$L$2:$L$10000,"&gt;=0.2",'Raw Data'!$L$2:$L$10000,"&lt;0.4")</f>
        <v/>
      </c>
      <c r="E50" s="7">
        <f>COUNTIFS('Raw Data'!$Q$2:$Q$10000,"No",'Raw Data'!$A$2:$A$10000,$C$1,'Raw Data'!$E$2:$E$10000,$C$2,'Raw Data'!$O$2:$O$10000,$B50,'Raw Data'!$L$2:$L$10000,"&gt;=0.4",'Raw Data'!$L$2:$L$10000,"&lt;0.5")</f>
        <v/>
      </c>
      <c r="F50" s="7">
        <f>COUNTIFS('Raw Data'!$Q$2:$Q$10000,"No",'Raw Data'!$A$2:$A$10000,$C$1,'Raw Data'!$E$2:$E$10000,$C$2,'Raw Data'!$O$2:$O$10000,$B50,'Raw Data'!$L$2:$L$10000,"&gt;=0.5",'Raw Data'!$L$2:$L$10000,"&lt;0.6")</f>
        <v/>
      </c>
      <c r="G50" s="7">
        <f>COUNTIFS('Raw Data'!$Q$2:$Q$10000,"No",'Raw Data'!$A$2:$A$10000,$C$1,'Raw Data'!$E$2:$E$10000,$C$2,'Raw Data'!$O$2:$O$10000,$B50,'Raw Data'!$L$2:$L$10000,"&gt;=0.6",'Raw Data'!$L$2:$L$10000,"&lt;0.7")</f>
        <v/>
      </c>
      <c r="H50" s="7">
        <f>COUNTIFS('Raw Data'!$Q$2:$Q$10000,"No",'Raw Data'!$A$2:$A$10000,$C$1,'Raw Data'!$E$2:$E$10000,$C$2,'Raw Data'!$O$2:$O$10000,$B50,'Raw Data'!$L$2:$L$10000,"&gt;=0.7",'Raw Data'!$L$2:$L$10000,"&lt;0.85")</f>
        <v/>
      </c>
      <c r="I50" s="7">
        <f>COUNTIFS('Raw Data'!$Q$2:$Q$10000,"No",'Raw Data'!$A$2:$A$10000,$C$1,'Raw Data'!$E$2:$E$10000,$C$2,'Raw Data'!$O$2:$O$10000,$B50,'Raw Data'!$L$2:$L$10000,"&gt;=0.85",'Raw Data'!$L$2:$L$10000,"&lt;0.95")</f>
        <v/>
      </c>
      <c r="J50" s="7">
        <f>COUNTIFS('Raw Data'!$Q$2:$Q$10000,"No",'Raw Data'!$A$2:$A$10000,$C$1,'Raw Data'!$E$2:$E$10000,$C$2,'Raw Data'!$O$2:$O$10000,$B50,'Raw Data'!$L$2:$L$10000,"&gt;=0.95")</f>
        <v/>
      </c>
      <c r="K50" s="7">
        <f>SUM(C50:J50)</f>
        <v/>
      </c>
      <c r="L50" s="9">
        <f>IFERROR(AVERAGEIFS('Raw Data'!$L$2:$L$10000,'Raw Data'!$Q$2:$Q$10000,"No",'Raw Data'!$A$2:$A$10000,$C$1,'Raw Data'!$E$2:$E$10000,$C$2,'Raw Data'!$O$2:$O$10000,$B50),"")</f>
        <v/>
      </c>
    </row>
    <row r="51">
      <c r="A51" s="7">
        <f>IFERROR(VLOOKUP($B51,Leaders!$A:$B,2,0),"Not Mapped")</f>
        <v/>
      </c>
      <c r="B51" s="7" t="inlineStr">
        <is>
          <t>Sundaresh S</t>
        </is>
      </c>
      <c r="C51" s="7">
        <f>COUNTIFS('Raw Data'!$Q$2:$Q$10000,"No",'Raw Data'!$A$2:$A$10000,$C$1,'Raw Data'!$E$2:$E$10000,$C$2,'Raw Data'!$O$2:$O$10000,$B51,'Raw Data'!$L$2:$L$10000,"&gt;=0",'Raw Data'!$L$2:$L$10000,"&lt;0.2")</f>
        <v/>
      </c>
      <c r="D51" s="7">
        <f>COUNTIFS('Raw Data'!$Q$2:$Q$10000,"No",'Raw Data'!$A$2:$A$10000,$C$1,'Raw Data'!$E$2:$E$10000,$C$2,'Raw Data'!$O$2:$O$10000,$B51,'Raw Data'!$L$2:$L$10000,"&gt;=0.2",'Raw Data'!$L$2:$L$10000,"&lt;0.4")</f>
        <v/>
      </c>
      <c r="E51" s="7">
        <f>COUNTIFS('Raw Data'!$Q$2:$Q$10000,"No",'Raw Data'!$A$2:$A$10000,$C$1,'Raw Data'!$E$2:$E$10000,$C$2,'Raw Data'!$O$2:$O$10000,$B51,'Raw Data'!$L$2:$L$10000,"&gt;=0.4",'Raw Data'!$L$2:$L$10000,"&lt;0.5")</f>
        <v/>
      </c>
      <c r="F51" s="7">
        <f>COUNTIFS('Raw Data'!$Q$2:$Q$10000,"No",'Raw Data'!$A$2:$A$10000,$C$1,'Raw Data'!$E$2:$E$10000,$C$2,'Raw Data'!$O$2:$O$10000,$B51,'Raw Data'!$L$2:$L$10000,"&gt;=0.5",'Raw Data'!$L$2:$L$10000,"&lt;0.6")</f>
        <v/>
      </c>
      <c r="G51" s="7">
        <f>COUNTIFS('Raw Data'!$Q$2:$Q$10000,"No",'Raw Data'!$A$2:$A$10000,$C$1,'Raw Data'!$E$2:$E$10000,$C$2,'Raw Data'!$O$2:$O$10000,$B51,'Raw Data'!$L$2:$L$10000,"&gt;=0.6",'Raw Data'!$L$2:$L$10000,"&lt;0.7")</f>
        <v/>
      </c>
      <c r="H51" s="7">
        <f>COUNTIFS('Raw Data'!$Q$2:$Q$10000,"No",'Raw Data'!$A$2:$A$10000,$C$1,'Raw Data'!$E$2:$E$10000,$C$2,'Raw Data'!$O$2:$O$10000,$B51,'Raw Data'!$L$2:$L$10000,"&gt;=0.7",'Raw Data'!$L$2:$L$10000,"&lt;0.85")</f>
        <v/>
      </c>
      <c r="I51" s="7">
        <f>COUNTIFS('Raw Data'!$Q$2:$Q$10000,"No",'Raw Data'!$A$2:$A$10000,$C$1,'Raw Data'!$E$2:$E$10000,$C$2,'Raw Data'!$O$2:$O$10000,$B51,'Raw Data'!$L$2:$L$10000,"&gt;=0.85",'Raw Data'!$L$2:$L$10000,"&lt;0.95")</f>
        <v/>
      </c>
      <c r="J51" s="7">
        <f>COUNTIFS('Raw Data'!$Q$2:$Q$10000,"No",'Raw Data'!$A$2:$A$10000,$C$1,'Raw Data'!$E$2:$E$10000,$C$2,'Raw Data'!$O$2:$O$10000,$B51,'Raw Data'!$L$2:$L$10000,"&gt;=0.95")</f>
        <v/>
      </c>
      <c r="K51" s="7">
        <f>SUM(C51:J51)</f>
        <v/>
      </c>
      <c r="L51" s="9">
        <f>IFERROR(AVERAGEIFS('Raw Data'!$L$2:$L$10000,'Raw Data'!$Q$2:$Q$10000,"No",'Raw Data'!$A$2:$A$10000,$C$1,'Raw Data'!$E$2:$E$10000,$C$2,'Raw Data'!$O$2:$O$10000,$B51),"")</f>
        <v/>
      </c>
    </row>
    <row r="52">
      <c r="A52" s="7">
        <f>IFERROR(VLOOKUP($B52,Leaders!$A:$B,2,0),"Not Mapped")</f>
        <v/>
      </c>
      <c r="B52" s="7" t="inlineStr">
        <is>
          <t>Manjunatha V</t>
        </is>
      </c>
      <c r="C52" s="7">
        <f>COUNTIFS('Raw Data'!$Q$2:$Q$10000,"No",'Raw Data'!$A$2:$A$10000,$C$1,'Raw Data'!$E$2:$E$10000,$C$2,'Raw Data'!$O$2:$O$10000,$B52,'Raw Data'!$L$2:$L$10000,"&gt;=0",'Raw Data'!$L$2:$L$10000,"&lt;0.2")</f>
        <v/>
      </c>
      <c r="D52" s="7">
        <f>COUNTIFS('Raw Data'!$Q$2:$Q$10000,"No",'Raw Data'!$A$2:$A$10000,$C$1,'Raw Data'!$E$2:$E$10000,$C$2,'Raw Data'!$O$2:$O$10000,$B52,'Raw Data'!$L$2:$L$10000,"&gt;=0.2",'Raw Data'!$L$2:$L$10000,"&lt;0.4")</f>
        <v/>
      </c>
      <c r="E52" s="7">
        <f>COUNTIFS('Raw Data'!$Q$2:$Q$10000,"No",'Raw Data'!$A$2:$A$10000,$C$1,'Raw Data'!$E$2:$E$10000,$C$2,'Raw Data'!$O$2:$O$10000,$B52,'Raw Data'!$L$2:$L$10000,"&gt;=0.4",'Raw Data'!$L$2:$L$10000,"&lt;0.5")</f>
        <v/>
      </c>
      <c r="F52" s="7">
        <f>COUNTIFS('Raw Data'!$Q$2:$Q$10000,"No",'Raw Data'!$A$2:$A$10000,$C$1,'Raw Data'!$E$2:$E$10000,$C$2,'Raw Data'!$O$2:$O$10000,$B52,'Raw Data'!$L$2:$L$10000,"&gt;=0.5",'Raw Data'!$L$2:$L$10000,"&lt;0.6")</f>
        <v/>
      </c>
      <c r="G52" s="7">
        <f>COUNTIFS('Raw Data'!$Q$2:$Q$10000,"No",'Raw Data'!$A$2:$A$10000,$C$1,'Raw Data'!$E$2:$E$10000,$C$2,'Raw Data'!$O$2:$O$10000,$B52,'Raw Data'!$L$2:$L$10000,"&gt;=0.6",'Raw Data'!$L$2:$L$10000,"&lt;0.7")</f>
        <v/>
      </c>
      <c r="H52" s="7">
        <f>COUNTIFS('Raw Data'!$Q$2:$Q$10000,"No",'Raw Data'!$A$2:$A$10000,$C$1,'Raw Data'!$E$2:$E$10000,$C$2,'Raw Data'!$O$2:$O$10000,$B52,'Raw Data'!$L$2:$L$10000,"&gt;=0.7",'Raw Data'!$L$2:$L$10000,"&lt;0.85")</f>
        <v/>
      </c>
      <c r="I52" s="7">
        <f>COUNTIFS('Raw Data'!$Q$2:$Q$10000,"No",'Raw Data'!$A$2:$A$10000,$C$1,'Raw Data'!$E$2:$E$10000,$C$2,'Raw Data'!$O$2:$O$10000,$B52,'Raw Data'!$L$2:$L$10000,"&gt;=0.85",'Raw Data'!$L$2:$L$10000,"&lt;0.95")</f>
        <v/>
      </c>
      <c r="J52" s="7">
        <f>COUNTIFS('Raw Data'!$Q$2:$Q$10000,"No",'Raw Data'!$A$2:$A$10000,$C$1,'Raw Data'!$E$2:$E$10000,$C$2,'Raw Data'!$O$2:$O$10000,$B52,'Raw Data'!$L$2:$L$10000,"&gt;=0.95")</f>
        <v/>
      </c>
      <c r="K52" s="7">
        <f>SUM(C52:J52)</f>
        <v/>
      </c>
      <c r="L52" s="9">
        <f>IFERROR(AVERAGEIFS('Raw Data'!$L$2:$L$10000,'Raw Data'!$Q$2:$Q$10000,"No",'Raw Data'!$A$2:$A$10000,$C$1,'Raw Data'!$E$2:$E$10000,$C$2,'Raw Data'!$O$2:$O$10000,$B52),"")</f>
        <v/>
      </c>
    </row>
    <row r="53">
      <c r="A53" s="7">
        <f>IFERROR(VLOOKUP($B53,Leaders!$A:$B,2,0),"Not Mapped")</f>
        <v/>
      </c>
      <c r="B53" s="7" t="inlineStr">
        <is>
          <t>Raghavendra Vernekar</t>
        </is>
      </c>
      <c r="C53" s="7">
        <f>COUNTIFS('Raw Data'!$Q$2:$Q$10000,"No",'Raw Data'!$A$2:$A$10000,$C$1,'Raw Data'!$E$2:$E$10000,$C$2,'Raw Data'!$O$2:$O$10000,$B53,'Raw Data'!$L$2:$L$10000,"&gt;=0",'Raw Data'!$L$2:$L$10000,"&lt;0.2")</f>
        <v/>
      </c>
      <c r="D53" s="7">
        <f>COUNTIFS('Raw Data'!$Q$2:$Q$10000,"No",'Raw Data'!$A$2:$A$10000,$C$1,'Raw Data'!$E$2:$E$10000,$C$2,'Raw Data'!$O$2:$O$10000,$B53,'Raw Data'!$L$2:$L$10000,"&gt;=0.2",'Raw Data'!$L$2:$L$10000,"&lt;0.4")</f>
        <v/>
      </c>
      <c r="E53" s="7">
        <f>COUNTIFS('Raw Data'!$Q$2:$Q$10000,"No",'Raw Data'!$A$2:$A$10000,$C$1,'Raw Data'!$E$2:$E$10000,$C$2,'Raw Data'!$O$2:$O$10000,$B53,'Raw Data'!$L$2:$L$10000,"&gt;=0.4",'Raw Data'!$L$2:$L$10000,"&lt;0.5")</f>
        <v/>
      </c>
      <c r="F53" s="7">
        <f>COUNTIFS('Raw Data'!$Q$2:$Q$10000,"No",'Raw Data'!$A$2:$A$10000,$C$1,'Raw Data'!$E$2:$E$10000,$C$2,'Raw Data'!$O$2:$O$10000,$B53,'Raw Data'!$L$2:$L$10000,"&gt;=0.5",'Raw Data'!$L$2:$L$10000,"&lt;0.6")</f>
        <v/>
      </c>
      <c r="G53" s="7">
        <f>COUNTIFS('Raw Data'!$Q$2:$Q$10000,"No",'Raw Data'!$A$2:$A$10000,$C$1,'Raw Data'!$E$2:$E$10000,$C$2,'Raw Data'!$O$2:$O$10000,$B53,'Raw Data'!$L$2:$L$10000,"&gt;=0.6",'Raw Data'!$L$2:$L$10000,"&lt;0.7")</f>
        <v/>
      </c>
      <c r="H53" s="7">
        <f>COUNTIFS('Raw Data'!$Q$2:$Q$10000,"No",'Raw Data'!$A$2:$A$10000,$C$1,'Raw Data'!$E$2:$E$10000,$C$2,'Raw Data'!$O$2:$O$10000,$B53,'Raw Data'!$L$2:$L$10000,"&gt;=0.7",'Raw Data'!$L$2:$L$10000,"&lt;0.85")</f>
        <v/>
      </c>
      <c r="I53" s="7">
        <f>COUNTIFS('Raw Data'!$Q$2:$Q$10000,"No",'Raw Data'!$A$2:$A$10000,$C$1,'Raw Data'!$E$2:$E$10000,$C$2,'Raw Data'!$O$2:$O$10000,$B53,'Raw Data'!$L$2:$L$10000,"&gt;=0.85",'Raw Data'!$L$2:$L$10000,"&lt;0.95")</f>
        <v/>
      </c>
      <c r="J53" s="7">
        <f>COUNTIFS('Raw Data'!$Q$2:$Q$10000,"No",'Raw Data'!$A$2:$A$10000,$C$1,'Raw Data'!$E$2:$E$10000,$C$2,'Raw Data'!$O$2:$O$10000,$B53,'Raw Data'!$L$2:$L$10000,"&gt;=0.95")</f>
        <v/>
      </c>
      <c r="K53" s="7">
        <f>SUM(C53:J53)</f>
        <v/>
      </c>
      <c r="L53" s="9">
        <f>IFERROR(AVERAGEIFS('Raw Data'!$L$2:$L$10000,'Raw Data'!$Q$2:$Q$10000,"No",'Raw Data'!$A$2:$A$10000,$C$1,'Raw Data'!$E$2:$E$10000,$C$2,'Raw Data'!$O$2:$O$10000,$B53),"")</f>
        <v/>
      </c>
    </row>
    <row r="54">
      <c r="A54" s="7">
        <f>IFERROR(VLOOKUP($B54,Leaders!$A:$B,2,0),"Not Mapped")</f>
        <v/>
      </c>
      <c r="B54" s="7" t="inlineStr">
        <is>
          <t>Suhas N</t>
        </is>
      </c>
      <c r="C54" s="7">
        <f>COUNTIFS('Raw Data'!$Q$2:$Q$10000,"No",'Raw Data'!$A$2:$A$10000,$C$1,'Raw Data'!$E$2:$E$10000,$C$2,'Raw Data'!$O$2:$O$10000,$B54,'Raw Data'!$L$2:$L$10000,"&gt;=0",'Raw Data'!$L$2:$L$10000,"&lt;0.2")</f>
        <v/>
      </c>
      <c r="D54" s="7">
        <f>COUNTIFS('Raw Data'!$Q$2:$Q$10000,"No",'Raw Data'!$A$2:$A$10000,$C$1,'Raw Data'!$E$2:$E$10000,$C$2,'Raw Data'!$O$2:$O$10000,$B54,'Raw Data'!$L$2:$L$10000,"&gt;=0.2",'Raw Data'!$L$2:$L$10000,"&lt;0.4")</f>
        <v/>
      </c>
      <c r="E54" s="7">
        <f>COUNTIFS('Raw Data'!$Q$2:$Q$10000,"No",'Raw Data'!$A$2:$A$10000,$C$1,'Raw Data'!$E$2:$E$10000,$C$2,'Raw Data'!$O$2:$O$10000,$B54,'Raw Data'!$L$2:$L$10000,"&gt;=0.4",'Raw Data'!$L$2:$L$10000,"&lt;0.5")</f>
        <v/>
      </c>
      <c r="F54" s="7">
        <f>COUNTIFS('Raw Data'!$Q$2:$Q$10000,"No",'Raw Data'!$A$2:$A$10000,$C$1,'Raw Data'!$E$2:$E$10000,$C$2,'Raw Data'!$O$2:$O$10000,$B54,'Raw Data'!$L$2:$L$10000,"&gt;=0.5",'Raw Data'!$L$2:$L$10000,"&lt;0.6")</f>
        <v/>
      </c>
      <c r="G54" s="7">
        <f>COUNTIFS('Raw Data'!$Q$2:$Q$10000,"No",'Raw Data'!$A$2:$A$10000,$C$1,'Raw Data'!$E$2:$E$10000,$C$2,'Raw Data'!$O$2:$O$10000,$B54,'Raw Data'!$L$2:$L$10000,"&gt;=0.6",'Raw Data'!$L$2:$L$10000,"&lt;0.7")</f>
        <v/>
      </c>
      <c r="H54" s="7">
        <f>COUNTIFS('Raw Data'!$Q$2:$Q$10000,"No",'Raw Data'!$A$2:$A$10000,$C$1,'Raw Data'!$E$2:$E$10000,$C$2,'Raw Data'!$O$2:$O$10000,$B54,'Raw Data'!$L$2:$L$10000,"&gt;=0.7",'Raw Data'!$L$2:$L$10000,"&lt;0.85")</f>
        <v/>
      </c>
      <c r="I54" s="7">
        <f>COUNTIFS('Raw Data'!$Q$2:$Q$10000,"No",'Raw Data'!$A$2:$A$10000,$C$1,'Raw Data'!$E$2:$E$10000,$C$2,'Raw Data'!$O$2:$O$10000,$B54,'Raw Data'!$L$2:$L$10000,"&gt;=0.85",'Raw Data'!$L$2:$L$10000,"&lt;0.95")</f>
        <v/>
      </c>
      <c r="J54" s="7">
        <f>COUNTIFS('Raw Data'!$Q$2:$Q$10000,"No",'Raw Data'!$A$2:$A$10000,$C$1,'Raw Data'!$E$2:$E$10000,$C$2,'Raw Data'!$O$2:$O$10000,$B54,'Raw Data'!$L$2:$L$10000,"&gt;=0.95")</f>
        <v/>
      </c>
      <c r="K54" s="7">
        <f>SUM(C54:J54)</f>
        <v/>
      </c>
      <c r="L54" s="9">
        <f>IFERROR(AVERAGEIFS('Raw Data'!$L$2:$L$10000,'Raw Data'!$Q$2:$Q$10000,"No",'Raw Data'!$A$2:$A$10000,$C$1,'Raw Data'!$E$2:$E$10000,$C$2,'Raw Data'!$O$2:$O$10000,$B54),"")</f>
        <v/>
      </c>
    </row>
    <row r="55">
      <c r="A55" s="7">
        <f>IFERROR(VLOOKUP($B55,Leaders!$A:$B,2,0),"Not Mapped")</f>
        <v/>
      </c>
      <c r="B55" s="7" t="inlineStr">
        <is>
          <t>Vijay M</t>
        </is>
      </c>
      <c r="C55" s="7">
        <f>COUNTIFS('Raw Data'!$Q$2:$Q$10000,"No",'Raw Data'!$A$2:$A$10000,$C$1,'Raw Data'!$E$2:$E$10000,$C$2,'Raw Data'!$O$2:$O$10000,$B55,'Raw Data'!$L$2:$L$10000,"&gt;=0",'Raw Data'!$L$2:$L$10000,"&lt;0.2")</f>
        <v/>
      </c>
      <c r="D55" s="7">
        <f>COUNTIFS('Raw Data'!$Q$2:$Q$10000,"No",'Raw Data'!$A$2:$A$10000,$C$1,'Raw Data'!$E$2:$E$10000,$C$2,'Raw Data'!$O$2:$O$10000,$B55,'Raw Data'!$L$2:$L$10000,"&gt;=0.2",'Raw Data'!$L$2:$L$10000,"&lt;0.4")</f>
        <v/>
      </c>
      <c r="E55" s="7">
        <f>COUNTIFS('Raw Data'!$Q$2:$Q$10000,"No",'Raw Data'!$A$2:$A$10000,$C$1,'Raw Data'!$E$2:$E$10000,$C$2,'Raw Data'!$O$2:$O$10000,$B55,'Raw Data'!$L$2:$L$10000,"&gt;=0.4",'Raw Data'!$L$2:$L$10000,"&lt;0.5")</f>
        <v/>
      </c>
      <c r="F55" s="7">
        <f>COUNTIFS('Raw Data'!$Q$2:$Q$10000,"No",'Raw Data'!$A$2:$A$10000,$C$1,'Raw Data'!$E$2:$E$10000,$C$2,'Raw Data'!$O$2:$O$10000,$B55,'Raw Data'!$L$2:$L$10000,"&gt;=0.5",'Raw Data'!$L$2:$L$10000,"&lt;0.6")</f>
        <v/>
      </c>
      <c r="G55" s="7">
        <f>COUNTIFS('Raw Data'!$Q$2:$Q$10000,"No",'Raw Data'!$A$2:$A$10000,$C$1,'Raw Data'!$E$2:$E$10000,$C$2,'Raw Data'!$O$2:$O$10000,$B55,'Raw Data'!$L$2:$L$10000,"&gt;=0.6",'Raw Data'!$L$2:$L$10000,"&lt;0.7")</f>
        <v/>
      </c>
      <c r="H55" s="7">
        <f>COUNTIFS('Raw Data'!$Q$2:$Q$10000,"No",'Raw Data'!$A$2:$A$10000,$C$1,'Raw Data'!$E$2:$E$10000,$C$2,'Raw Data'!$O$2:$O$10000,$B55,'Raw Data'!$L$2:$L$10000,"&gt;=0.7",'Raw Data'!$L$2:$L$10000,"&lt;0.85")</f>
        <v/>
      </c>
      <c r="I55" s="7">
        <f>COUNTIFS('Raw Data'!$Q$2:$Q$10000,"No",'Raw Data'!$A$2:$A$10000,$C$1,'Raw Data'!$E$2:$E$10000,$C$2,'Raw Data'!$O$2:$O$10000,$B55,'Raw Data'!$L$2:$L$10000,"&gt;=0.85",'Raw Data'!$L$2:$L$10000,"&lt;0.95")</f>
        <v/>
      </c>
      <c r="J55" s="7">
        <f>COUNTIFS('Raw Data'!$Q$2:$Q$10000,"No",'Raw Data'!$A$2:$A$10000,$C$1,'Raw Data'!$E$2:$E$10000,$C$2,'Raw Data'!$O$2:$O$10000,$B55,'Raw Data'!$L$2:$L$10000,"&gt;=0.95")</f>
        <v/>
      </c>
      <c r="K55" s="7">
        <f>SUM(C55:J55)</f>
        <v/>
      </c>
      <c r="L55" s="9">
        <f>IFERROR(AVERAGEIFS('Raw Data'!$L$2:$L$10000,'Raw Data'!$Q$2:$Q$10000,"No",'Raw Data'!$A$2:$A$10000,$C$1,'Raw Data'!$E$2:$E$10000,$C$2,'Raw Data'!$O$2:$O$10000,$B55),"")</f>
        <v/>
      </c>
    </row>
    <row r="56">
      <c r="A56" s="7">
        <f>IFERROR(VLOOKUP($B56,Leaders!$A:$B,2,0),"Not Mapped")</f>
        <v/>
      </c>
      <c r="B56" s="7" t="inlineStr">
        <is>
          <t>Arun Raj</t>
        </is>
      </c>
      <c r="C56" s="7">
        <f>COUNTIFS('Raw Data'!$Q$2:$Q$10000,"No",'Raw Data'!$A$2:$A$10000,$C$1,'Raw Data'!$E$2:$E$10000,$C$2,'Raw Data'!$O$2:$O$10000,$B56,'Raw Data'!$L$2:$L$10000,"&gt;=0",'Raw Data'!$L$2:$L$10000,"&lt;0.2")</f>
        <v/>
      </c>
      <c r="D56" s="7">
        <f>COUNTIFS('Raw Data'!$Q$2:$Q$10000,"No",'Raw Data'!$A$2:$A$10000,$C$1,'Raw Data'!$E$2:$E$10000,$C$2,'Raw Data'!$O$2:$O$10000,$B56,'Raw Data'!$L$2:$L$10000,"&gt;=0.2",'Raw Data'!$L$2:$L$10000,"&lt;0.4")</f>
        <v/>
      </c>
      <c r="E56" s="7">
        <f>COUNTIFS('Raw Data'!$Q$2:$Q$10000,"No",'Raw Data'!$A$2:$A$10000,$C$1,'Raw Data'!$E$2:$E$10000,$C$2,'Raw Data'!$O$2:$O$10000,$B56,'Raw Data'!$L$2:$L$10000,"&gt;=0.4",'Raw Data'!$L$2:$L$10000,"&lt;0.5")</f>
        <v/>
      </c>
      <c r="F56" s="7">
        <f>COUNTIFS('Raw Data'!$Q$2:$Q$10000,"No",'Raw Data'!$A$2:$A$10000,$C$1,'Raw Data'!$E$2:$E$10000,$C$2,'Raw Data'!$O$2:$O$10000,$B56,'Raw Data'!$L$2:$L$10000,"&gt;=0.5",'Raw Data'!$L$2:$L$10000,"&lt;0.6")</f>
        <v/>
      </c>
      <c r="G56" s="7">
        <f>COUNTIFS('Raw Data'!$Q$2:$Q$10000,"No",'Raw Data'!$A$2:$A$10000,$C$1,'Raw Data'!$E$2:$E$10000,$C$2,'Raw Data'!$O$2:$O$10000,$B56,'Raw Data'!$L$2:$L$10000,"&gt;=0.6",'Raw Data'!$L$2:$L$10000,"&lt;0.7")</f>
        <v/>
      </c>
      <c r="H56" s="7">
        <f>COUNTIFS('Raw Data'!$Q$2:$Q$10000,"No",'Raw Data'!$A$2:$A$10000,$C$1,'Raw Data'!$E$2:$E$10000,$C$2,'Raw Data'!$O$2:$O$10000,$B56,'Raw Data'!$L$2:$L$10000,"&gt;=0.7",'Raw Data'!$L$2:$L$10000,"&lt;0.85")</f>
        <v/>
      </c>
      <c r="I56" s="7">
        <f>COUNTIFS('Raw Data'!$Q$2:$Q$10000,"No",'Raw Data'!$A$2:$A$10000,$C$1,'Raw Data'!$E$2:$E$10000,$C$2,'Raw Data'!$O$2:$O$10000,$B56,'Raw Data'!$L$2:$L$10000,"&gt;=0.85",'Raw Data'!$L$2:$L$10000,"&lt;0.95")</f>
        <v/>
      </c>
      <c r="J56" s="7">
        <f>COUNTIFS('Raw Data'!$Q$2:$Q$10000,"No",'Raw Data'!$A$2:$A$10000,$C$1,'Raw Data'!$E$2:$E$10000,$C$2,'Raw Data'!$O$2:$O$10000,$B56,'Raw Data'!$L$2:$L$10000,"&gt;=0.95")</f>
        <v/>
      </c>
      <c r="K56" s="7">
        <f>SUM(C56:J56)</f>
        <v/>
      </c>
      <c r="L56" s="9">
        <f>IFERROR(AVERAGEIFS('Raw Data'!$L$2:$L$10000,'Raw Data'!$Q$2:$Q$10000,"No",'Raw Data'!$A$2:$A$10000,$C$1,'Raw Data'!$E$2:$E$10000,$C$2,'Raw Data'!$O$2:$O$10000,$B56),"")</f>
        <v/>
      </c>
    </row>
    <row r="57">
      <c r="A57" s="7">
        <f>IFERROR(VLOOKUP($B57,Leaders!$A:$B,2,0),"Not Mapped")</f>
        <v/>
      </c>
      <c r="B57" s="7" t="inlineStr">
        <is>
          <t>Bangareppa CS</t>
        </is>
      </c>
      <c r="C57" s="7">
        <f>COUNTIFS('Raw Data'!$Q$2:$Q$10000,"No",'Raw Data'!$A$2:$A$10000,$C$1,'Raw Data'!$E$2:$E$10000,$C$2,'Raw Data'!$O$2:$O$10000,$B57,'Raw Data'!$L$2:$L$10000,"&gt;=0",'Raw Data'!$L$2:$L$10000,"&lt;0.2")</f>
        <v/>
      </c>
      <c r="D57" s="7">
        <f>COUNTIFS('Raw Data'!$Q$2:$Q$10000,"No",'Raw Data'!$A$2:$A$10000,$C$1,'Raw Data'!$E$2:$E$10000,$C$2,'Raw Data'!$O$2:$O$10000,$B57,'Raw Data'!$L$2:$L$10000,"&gt;=0.2",'Raw Data'!$L$2:$L$10000,"&lt;0.4")</f>
        <v/>
      </c>
      <c r="E57" s="7">
        <f>COUNTIFS('Raw Data'!$Q$2:$Q$10000,"No",'Raw Data'!$A$2:$A$10000,$C$1,'Raw Data'!$E$2:$E$10000,$C$2,'Raw Data'!$O$2:$O$10000,$B57,'Raw Data'!$L$2:$L$10000,"&gt;=0.4",'Raw Data'!$L$2:$L$10000,"&lt;0.5")</f>
        <v/>
      </c>
      <c r="F57" s="7">
        <f>COUNTIFS('Raw Data'!$Q$2:$Q$10000,"No",'Raw Data'!$A$2:$A$10000,$C$1,'Raw Data'!$E$2:$E$10000,$C$2,'Raw Data'!$O$2:$O$10000,$B57,'Raw Data'!$L$2:$L$10000,"&gt;=0.5",'Raw Data'!$L$2:$L$10000,"&lt;0.6")</f>
        <v/>
      </c>
      <c r="G57" s="7">
        <f>COUNTIFS('Raw Data'!$Q$2:$Q$10000,"No",'Raw Data'!$A$2:$A$10000,$C$1,'Raw Data'!$E$2:$E$10000,$C$2,'Raw Data'!$O$2:$O$10000,$B57,'Raw Data'!$L$2:$L$10000,"&gt;=0.6",'Raw Data'!$L$2:$L$10000,"&lt;0.7")</f>
        <v/>
      </c>
      <c r="H57" s="7">
        <f>COUNTIFS('Raw Data'!$Q$2:$Q$10000,"No",'Raw Data'!$A$2:$A$10000,$C$1,'Raw Data'!$E$2:$E$10000,$C$2,'Raw Data'!$O$2:$O$10000,$B57,'Raw Data'!$L$2:$L$10000,"&gt;=0.7",'Raw Data'!$L$2:$L$10000,"&lt;0.85")</f>
        <v/>
      </c>
      <c r="I57" s="7">
        <f>COUNTIFS('Raw Data'!$Q$2:$Q$10000,"No",'Raw Data'!$A$2:$A$10000,$C$1,'Raw Data'!$E$2:$E$10000,$C$2,'Raw Data'!$O$2:$O$10000,$B57,'Raw Data'!$L$2:$L$10000,"&gt;=0.85",'Raw Data'!$L$2:$L$10000,"&lt;0.95")</f>
        <v/>
      </c>
      <c r="J57" s="7">
        <f>COUNTIFS('Raw Data'!$Q$2:$Q$10000,"No",'Raw Data'!$A$2:$A$10000,$C$1,'Raw Data'!$E$2:$E$10000,$C$2,'Raw Data'!$O$2:$O$10000,$B57,'Raw Data'!$L$2:$L$10000,"&gt;=0.95")</f>
        <v/>
      </c>
      <c r="K57" s="7">
        <f>SUM(C57:J57)</f>
        <v/>
      </c>
      <c r="L57" s="9">
        <f>IFERROR(AVERAGEIFS('Raw Data'!$L$2:$L$10000,'Raw Data'!$Q$2:$Q$10000,"No",'Raw Data'!$A$2:$A$10000,$C$1,'Raw Data'!$E$2:$E$10000,$C$2,'Raw Data'!$O$2:$O$10000,$B57),"")</f>
        <v/>
      </c>
    </row>
    <row r="58">
      <c r="A58" s="7">
        <f>IFERROR(VLOOKUP($B58,Leaders!$A:$B,2,0),"Not Mapped")</f>
        <v/>
      </c>
      <c r="B58" s="7" t="inlineStr">
        <is>
          <t>John Britto</t>
        </is>
      </c>
      <c r="C58" s="7">
        <f>COUNTIFS('Raw Data'!$Q$2:$Q$10000,"No",'Raw Data'!$A$2:$A$10000,$C$1,'Raw Data'!$E$2:$E$10000,$C$2,'Raw Data'!$O$2:$O$10000,$B58,'Raw Data'!$L$2:$L$10000,"&gt;=0",'Raw Data'!$L$2:$L$10000,"&lt;0.2")</f>
        <v/>
      </c>
      <c r="D58" s="7">
        <f>COUNTIFS('Raw Data'!$Q$2:$Q$10000,"No",'Raw Data'!$A$2:$A$10000,$C$1,'Raw Data'!$E$2:$E$10000,$C$2,'Raw Data'!$O$2:$O$10000,$B58,'Raw Data'!$L$2:$L$10000,"&gt;=0.2",'Raw Data'!$L$2:$L$10000,"&lt;0.4")</f>
        <v/>
      </c>
      <c r="E58" s="7">
        <f>COUNTIFS('Raw Data'!$Q$2:$Q$10000,"No",'Raw Data'!$A$2:$A$10000,$C$1,'Raw Data'!$E$2:$E$10000,$C$2,'Raw Data'!$O$2:$O$10000,$B58,'Raw Data'!$L$2:$L$10000,"&gt;=0.4",'Raw Data'!$L$2:$L$10000,"&lt;0.5")</f>
        <v/>
      </c>
      <c r="F58" s="7">
        <f>COUNTIFS('Raw Data'!$Q$2:$Q$10000,"No",'Raw Data'!$A$2:$A$10000,$C$1,'Raw Data'!$E$2:$E$10000,$C$2,'Raw Data'!$O$2:$O$10000,$B58,'Raw Data'!$L$2:$L$10000,"&gt;=0.5",'Raw Data'!$L$2:$L$10000,"&lt;0.6")</f>
        <v/>
      </c>
      <c r="G58" s="7">
        <f>COUNTIFS('Raw Data'!$Q$2:$Q$10000,"No",'Raw Data'!$A$2:$A$10000,$C$1,'Raw Data'!$E$2:$E$10000,$C$2,'Raw Data'!$O$2:$O$10000,$B58,'Raw Data'!$L$2:$L$10000,"&gt;=0.6",'Raw Data'!$L$2:$L$10000,"&lt;0.7")</f>
        <v/>
      </c>
      <c r="H58" s="7">
        <f>COUNTIFS('Raw Data'!$Q$2:$Q$10000,"No",'Raw Data'!$A$2:$A$10000,$C$1,'Raw Data'!$E$2:$E$10000,$C$2,'Raw Data'!$O$2:$O$10000,$B58,'Raw Data'!$L$2:$L$10000,"&gt;=0.7",'Raw Data'!$L$2:$L$10000,"&lt;0.85")</f>
        <v/>
      </c>
      <c r="I58" s="7">
        <f>COUNTIFS('Raw Data'!$Q$2:$Q$10000,"No",'Raw Data'!$A$2:$A$10000,$C$1,'Raw Data'!$E$2:$E$10000,$C$2,'Raw Data'!$O$2:$O$10000,$B58,'Raw Data'!$L$2:$L$10000,"&gt;=0.85",'Raw Data'!$L$2:$L$10000,"&lt;0.95")</f>
        <v/>
      </c>
      <c r="J58" s="7">
        <f>COUNTIFS('Raw Data'!$Q$2:$Q$10000,"No",'Raw Data'!$A$2:$A$10000,$C$1,'Raw Data'!$E$2:$E$10000,$C$2,'Raw Data'!$O$2:$O$10000,$B58,'Raw Data'!$L$2:$L$10000,"&gt;=0.95")</f>
        <v/>
      </c>
      <c r="K58" s="7">
        <f>SUM(C58:J58)</f>
        <v/>
      </c>
      <c r="L58" s="9">
        <f>IFERROR(AVERAGEIFS('Raw Data'!$L$2:$L$10000,'Raw Data'!$Q$2:$Q$10000,"No",'Raw Data'!$A$2:$A$10000,$C$1,'Raw Data'!$E$2:$E$10000,$C$2,'Raw Data'!$O$2:$O$10000,$B58),"")</f>
        <v/>
      </c>
    </row>
    <row r="59">
      <c r="A59" s="7">
        <f>IFERROR(VLOOKUP($B59,Leaders!$A:$B,2,0),"Not Mapped")</f>
        <v/>
      </c>
      <c r="B59" s="7" t="inlineStr">
        <is>
          <t>Majid Kakatikar</t>
        </is>
      </c>
      <c r="C59" s="7">
        <f>COUNTIFS('Raw Data'!$Q$2:$Q$10000,"No",'Raw Data'!$A$2:$A$10000,$C$1,'Raw Data'!$E$2:$E$10000,$C$2,'Raw Data'!$O$2:$O$10000,$B59,'Raw Data'!$L$2:$L$10000,"&gt;=0",'Raw Data'!$L$2:$L$10000,"&lt;0.2")</f>
        <v/>
      </c>
      <c r="D59" s="7">
        <f>COUNTIFS('Raw Data'!$Q$2:$Q$10000,"No",'Raw Data'!$A$2:$A$10000,$C$1,'Raw Data'!$E$2:$E$10000,$C$2,'Raw Data'!$O$2:$O$10000,$B59,'Raw Data'!$L$2:$L$10000,"&gt;=0.2",'Raw Data'!$L$2:$L$10000,"&lt;0.4")</f>
        <v/>
      </c>
      <c r="E59" s="7">
        <f>COUNTIFS('Raw Data'!$Q$2:$Q$10000,"No",'Raw Data'!$A$2:$A$10000,$C$1,'Raw Data'!$E$2:$E$10000,$C$2,'Raw Data'!$O$2:$O$10000,$B59,'Raw Data'!$L$2:$L$10000,"&gt;=0.4",'Raw Data'!$L$2:$L$10000,"&lt;0.5")</f>
        <v/>
      </c>
      <c r="F59" s="7">
        <f>COUNTIFS('Raw Data'!$Q$2:$Q$10000,"No",'Raw Data'!$A$2:$A$10000,$C$1,'Raw Data'!$E$2:$E$10000,$C$2,'Raw Data'!$O$2:$O$10000,$B59,'Raw Data'!$L$2:$L$10000,"&gt;=0.5",'Raw Data'!$L$2:$L$10000,"&lt;0.6")</f>
        <v/>
      </c>
      <c r="G59" s="7">
        <f>COUNTIFS('Raw Data'!$Q$2:$Q$10000,"No",'Raw Data'!$A$2:$A$10000,$C$1,'Raw Data'!$E$2:$E$10000,$C$2,'Raw Data'!$O$2:$O$10000,$B59,'Raw Data'!$L$2:$L$10000,"&gt;=0.6",'Raw Data'!$L$2:$L$10000,"&lt;0.7")</f>
        <v/>
      </c>
      <c r="H59" s="7">
        <f>COUNTIFS('Raw Data'!$Q$2:$Q$10000,"No",'Raw Data'!$A$2:$A$10000,$C$1,'Raw Data'!$E$2:$E$10000,$C$2,'Raw Data'!$O$2:$O$10000,$B59,'Raw Data'!$L$2:$L$10000,"&gt;=0.7",'Raw Data'!$L$2:$L$10000,"&lt;0.85")</f>
        <v/>
      </c>
      <c r="I59" s="7">
        <f>COUNTIFS('Raw Data'!$Q$2:$Q$10000,"No",'Raw Data'!$A$2:$A$10000,$C$1,'Raw Data'!$E$2:$E$10000,$C$2,'Raw Data'!$O$2:$O$10000,$B59,'Raw Data'!$L$2:$L$10000,"&gt;=0.85",'Raw Data'!$L$2:$L$10000,"&lt;0.95")</f>
        <v/>
      </c>
      <c r="J59" s="7">
        <f>COUNTIFS('Raw Data'!$Q$2:$Q$10000,"No",'Raw Data'!$A$2:$A$10000,$C$1,'Raw Data'!$E$2:$E$10000,$C$2,'Raw Data'!$O$2:$O$10000,$B59,'Raw Data'!$L$2:$L$10000,"&gt;=0.95")</f>
        <v/>
      </c>
      <c r="K59" s="7">
        <f>SUM(C59:J59)</f>
        <v/>
      </c>
      <c r="L59" s="9">
        <f>IFERROR(AVERAGEIFS('Raw Data'!$L$2:$L$10000,'Raw Data'!$Q$2:$Q$10000,"No",'Raw Data'!$A$2:$A$10000,$C$1,'Raw Data'!$E$2:$E$10000,$C$2,'Raw Data'!$O$2:$O$10000,$B59),"")</f>
        <v/>
      </c>
    </row>
    <row r="60">
      <c r="A60" s="7">
        <f>IFERROR(VLOOKUP($B60,Leaders!$A:$B,2,0),"Not Mapped")</f>
        <v/>
      </c>
      <c r="B60" s="7" t="inlineStr">
        <is>
          <t>Santhosha M</t>
        </is>
      </c>
      <c r="C60" s="7">
        <f>COUNTIFS('Raw Data'!$Q$2:$Q$10000,"No",'Raw Data'!$A$2:$A$10000,$C$1,'Raw Data'!$E$2:$E$10000,$C$2,'Raw Data'!$O$2:$O$10000,$B60,'Raw Data'!$L$2:$L$10000,"&gt;=0",'Raw Data'!$L$2:$L$10000,"&lt;0.2")</f>
        <v/>
      </c>
      <c r="D60" s="7">
        <f>COUNTIFS('Raw Data'!$Q$2:$Q$10000,"No",'Raw Data'!$A$2:$A$10000,$C$1,'Raw Data'!$E$2:$E$10000,$C$2,'Raw Data'!$O$2:$O$10000,$B60,'Raw Data'!$L$2:$L$10000,"&gt;=0.2",'Raw Data'!$L$2:$L$10000,"&lt;0.4")</f>
        <v/>
      </c>
      <c r="E60" s="7">
        <f>COUNTIFS('Raw Data'!$Q$2:$Q$10000,"No",'Raw Data'!$A$2:$A$10000,$C$1,'Raw Data'!$E$2:$E$10000,$C$2,'Raw Data'!$O$2:$O$10000,$B60,'Raw Data'!$L$2:$L$10000,"&gt;=0.4",'Raw Data'!$L$2:$L$10000,"&lt;0.5")</f>
        <v/>
      </c>
      <c r="F60" s="7">
        <f>COUNTIFS('Raw Data'!$Q$2:$Q$10000,"No",'Raw Data'!$A$2:$A$10000,$C$1,'Raw Data'!$E$2:$E$10000,$C$2,'Raw Data'!$O$2:$O$10000,$B60,'Raw Data'!$L$2:$L$10000,"&gt;=0.5",'Raw Data'!$L$2:$L$10000,"&lt;0.6")</f>
        <v/>
      </c>
      <c r="G60" s="7">
        <f>COUNTIFS('Raw Data'!$Q$2:$Q$10000,"No",'Raw Data'!$A$2:$A$10000,$C$1,'Raw Data'!$E$2:$E$10000,$C$2,'Raw Data'!$O$2:$O$10000,$B60,'Raw Data'!$L$2:$L$10000,"&gt;=0.6",'Raw Data'!$L$2:$L$10000,"&lt;0.7")</f>
        <v/>
      </c>
      <c r="H60" s="7">
        <f>COUNTIFS('Raw Data'!$Q$2:$Q$10000,"No",'Raw Data'!$A$2:$A$10000,$C$1,'Raw Data'!$E$2:$E$10000,$C$2,'Raw Data'!$O$2:$O$10000,$B60,'Raw Data'!$L$2:$L$10000,"&gt;=0.7",'Raw Data'!$L$2:$L$10000,"&lt;0.85")</f>
        <v/>
      </c>
      <c r="I60" s="7">
        <f>COUNTIFS('Raw Data'!$Q$2:$Q$10000,"No",'Raw Data'!$A$2:$A$10000,$C$1,'Raw Data'!$E$2:$E$10000,$C$2,'Raw Data'!$O$2:$O$10000,$B60,'Raw Data'!$L$2:$L$10000,"&gt;=0.85",'Raw Data'!$L$2:$L$10000,"&lt;0.95")</f>
        <v/>
      </c>
      <c r="J60" s="7">
        <f>COUNTIFS('Raw Data'!$Q$2:$Q$10000,"No",'Raw Data'!$A$2:$A$10000,$C$1,'Raw Data'!$E$2:$E$10000,$C$2,'Raw Data'!$O$2:$O$10000,$B60,'Raw Data'!$L$2:$L$10000,"&gt;=0.95")</f>
        <v/>
      </c>
      <c r="K60" s="7">
        <f>SUM(C60:J60)</f>
        <v/>
      </c>
      <c r="L60" s="9">
        <f>IFERROR(AVERAGEIFS('Raw Data'!$L$2:$L$10000,'Raw Data'!$Q$2:$Q$10000,"No",'Raw Data'!$A$2:$A$10000,$C$1,'Raw Data'!$E$2:$E$10000,$C$2,'Raw Data'!$O$2:$O$10000,$B60),"")</f>
        <v/>
      </c>
    </row>
    <row r="61">
      <c r="A61" s="7">
        <f>IFERROR(VLOOKUP($B61,Leaders!$A:$B,2,0),"Not Mapped")</f>
        <v/>
      </c>
      <c r="B61" s="7" t="inlineStr">
        <is>
          <t>Vishnu V</t>
        </is>
      </c>
      <c r="C61" s="7">
        <f>COUNTIFS('Raw Data'!$Q$2:$Q$10000,"No",'Raw Data'!$A$2:$A$10000,$C$1,'Raw Data'!$E$2:$E$10000,$C$2,'Raw Data'!$O$2:$O$10000,$B61,'Raw Data'!$L$2:$L$10000,"&gt;=0",'Raw Data'!$L$2:$L$10000,"&lt;0.2")</f>
        <v/>
      </c>
      <c r="D61" s="7">
        <f>COUNTIFS('Raw Data'!$Q$2:$Q$10000,"No",'Raw Data'!$A$2:$A$10000,$C$1,'Raw Data'!$E$2:$E$10000,$C$2,'Raw Data'!$O$2:$O$10000,$B61,'Raw Data'!$L$2:$L$10000,"&gt;=0.2",'Raw Data'!$L$2:$L$10000,"&lt;0.4")</f>
        <v/>
      </c>
      <c r="E61" s="7">
        <f>COUNTIFS('Raw Data'!$Q$2:$Q$10000,"No",'Raw Data'!$A$2:$A$10000,$C$1,'Raw Data'!$E$2:$E$10000,$C$2,'Raw Data'!$O$2:$O$10000,$B61,'Raw Data'!$L$2:$L$10000,"&gt;=0.4",'Raw Data'!$L$2:$L$10000,"&lt;0.5")</f>
        <v/>
      </c>
      <c r="F61" s="7">
        <f>COUNTIFS('Raw Data'!$Q$2:$Q$10000,"No",'Raw Data'!$A$2:$A$10000,$C$1,'Raw Data'!$E$2:$E$10000,$C$2,'Raw Data'!$O$2:$O$10000,$B61,'Raw Data'!$L$2:$L$10000,"&gt;=0.5",'Raw Data'!$L$2:$L$10000,"&lt;0.6")</f>
        <v/>
      </c>
      <c r="G61" s="7">
        <f>COUNTIFS('Raw Data'!$Q$2:$Q$10000,"No",'Raw Data'!$A$2:$A$10000,$C$1,'Raw Data'!$E$2:$E$10000,$C$2,'Raw Data'!$O$2:$O$10000,$B61,'Raw Data'!$L$2:$L$10000,"&gt;=0.6",'Raw Data'!$L$2:$L$10000,"&lt;0.7")</f>
        <v/>
      </c>
      <c r="H61" s="7">
        <f>COUNTIFS('Raw Data'!$Q$2:$Q$10000,"No",'Raw Data'!$A$2:$A$10000,$C$1,'Raw Data'!$E$2:$E$10000,$C$2,'Raw Data'!$O$2:$O$10000,$B61,'Raw Data'!$L$2:$L$10000,"&gt;=0.7",'Raw Data'!$L$2:$L$10000,"&lt;0.85")</f>
        <v/>
      </c>
      <c r="I61" s="7">
        <f>COUNTIFS('Raw Data'!$Q$2:$Q$10000,"No",'Raw Data'!$A$2:$A$10000,$C$1,'Raw Data'!$E$2:$E$10000,$C$2,'Raw Data'!$O$2:$O$10000,$B61,'Raw Data'!$L$2:$L$10000,"&gt;=0.85",'Raw Data'!$L$2:$L$10000,"&lt;0.95")</f>
        <v/>
      </c>
      <c r="J61" s="7">
        <f>COUNTIFS('Raw Data'!$Q$2:$Q$10000,"No",'Raw Data'!$A$2:$A$10000,$C$1,'Raw Data'!$E$2:$E$10000,$C$2,'Raw Data'!$O$2:$O$10000,$B61,'Raw Data'!$L$2:$L$10000,"&gt;=0.95")</f>
        <v/>
      </c>
      <c r="K61" s="7">
        <f>SUM(C61:J61)</f>
        <v/>
      </c>
      <c r="L61" s="9">
        <f>IFERROR(AVERAGEIFS('Raw Data'!$L$2:$L$10000,'Raw Data'!$Q$2:$Q$10000,"No",'Raw Data'!$A$2:$A$10000,$C$1,'Raw Data'!$E$2:$E$10000,$C$2,'Raw Data'!$O$2:$O$10000,$B61),"")</f>
        <v/>
      </c>
    </row>
    <row r="62">
      <c r="A62" s="10" t="inlineStr"/>
      <c r="B62" s="10" t="inlineStr">
        <is>
          <t>Grand Total</t>
        </is>
      </c>
      <c r="C62" s="10">
        <f>COUNTIFS('Raw Data'!$Q$2:$Q$10000,"No",'Raw Data'!$A$2:$A$10000,$C$1,'Raw Data'!$E$2:$E$10000,$C$2,'Raw Data'!$O$2:$O$10000,"&lt;&gt;",'Raw Data'!$L$2:$L$10000,"&gt;=0",'Raw Data'!$L$2:$L$10000,"&lt;0.2")</f>
        <v/>
      </c>
      <c r="D62" s="10">
        <f>COUNTIFS('Raw Data'!$Q$2:$Q$10000,"No",'Raw Data'!$A$2:$A$10000,$C$1,'Raw Data'!$E$2:$E$10000,$C$2,'Raw Data'!$O$2:$O$10000,"&lt;&gt;",'Raw Data'!$L$2:$L$10000,"&gt;=0.2",'Raw Data'!$L$2:$L$10000,"&lt;0.4")</f>
        <v/>
      </c>
      <c r="E62" s="10">
        <f>COUNTIFS('Raw Data'!$Q$2:$Q$10000,"No",'Raw Data'!$A$2:$A$10000,$C$1,'Raw Data'!$E$2:$E$10000,$C$2,'Raw Data'!$O$2:$O$10000,"&lt;&gt;",'Raw Data'!$L$2:$L$10000,"&gt;=0.4",'Raw Data'!$L$2:$L$10000,"&lt;0.5")</f>
        <v/>
      </c>
      <c r="F62" s="10">
        <f>COUNTIFS('Raw Data'!$Q$2:$Q$10000,"No",'Raw Data'!$A$2:$A$10000,$C$1,'Raw Data'!$E$2:$E$10000,$C$2,'Raw Data'!$O$2:$O$10000,"&lt;&gt;",'Raw Data'!$L$2:$L$10000,"&gt;=0.5",'Raw Data'!$L$2:$L$10000,"&lt;0.6")</f>
        <v/>
      </c>
      <c r="G62" s="10">
        <f>COUNTIFS('Raw Data'!$Q$2:$Q$10000,"No",'Raw Data'!$A$2:$A$10000,$C$1,'Raw Data'!$E$2:$E$10000,$C$2,'Raw Data'!$O$2:$O$10000,"&lt;&gt;",'Raw Data'!$L$2:$L$10000,"&gt;=0.6",'Raw Data'!$L$2:$L$10000,"&lt;0.7")</f>
        <v/>
      </c>
      <c r="H62" s="10">
        <f>COUNTIFS('Raw Data'!$Q$2:$Q$10000,"No",'Raw Data'!$A$2:$A$10000,$C$1,'Raw Data'!$E$2:$E$10000,$C$2,'Raw Data'!$O$2:$O$10000,"&lt;&gt;",'Raw Data'!$L$2:$L$10000,"&gt;=0.7",'Raw Data'!$L$2:$L$10000,"&lt;0.85")</f>
        <v/>
      </c>
      <c r="I62" s="10">
        <f>COUNTIFS('Raw Data'!$Q$2:$Q$10000,"No",'Raw Data'!$A$2:$A$10000,$C$1,'Raw Data'!$E$2:$E$10000,$C$2,'Raw Data'!$O$2:$O$10000,"&lt;&gt;",'Raw Data'!$L$2:$L$10000,"&gt;=0.85",'Raw Data'!$L$2:$L$10000,"&lt;0.95")</f>
        <v/>
      </c>
      <c r="J62" s="10">
        <f>COUNTIFS('Raw Data'!$Q$2:$Q$10000,"No",'Raw Data'!$A$2:$A$10000,$C$1,'Raw Data'!$E$2:$E$10000,$C$2,'Raw Data'!$O$2:$O$10000,"&lt;&gt;",'Raw Data'!$L$2:$L$10000,"&gt;=0.95")</f>
        <v/>
      </c>
      <c r="K62" s="10">
        <f>SUM(C62:J62)</f>
        <v/>
      </c>
      <c r="L62" s="12">
        <f>IFERROR(AVERAGEIFS('Raw Data'!$L$2:$L$10000,'Raw Data'!$Q$2:$Q$10000,"No",'Raw Data'!$A$2:$A$10000,$C$1,'Raw Data'!$E$2:$E$10000,$C$2,'Raw Data'!$O$2:$O$10000,"&lt;&gt;"),"")</f>
        <v/>
      </c>
    </row>
    <row r="64">
      <c r="A64" s="5" t="inlineStr">
        <is>
          <t>CLM level - CC MTD Target Achievement: store count by status</t>
        </is>
      </c>
    </row>
    <row r="65" ht="32" customHeight="1">
      <c r="A65" s="6" t="inlineStr">
        <is>
          <t>Leader</t>
        </is>
      </c>
      <c r="B65" s="6" t="inlineStr">
        <is>
          <t>CLM</t>
        </is>
      </c>
      <c r="C65" s="6" t="inlineStr">
        <is>
          <t>Critical</t>
        </is>
      </c>
      <c r="D65" s="6" t="inlineStr">
        <is>
          <t>Semi Critical</t>
        </is>
      </c>
      <c r="E65" s="6" t="inlineStr">
        <is>
          <t>Non Critical</t>
        </is>
      </c>
      <c r="F65" s="6" t="inlineStr">
        <is>
          <t>Total Stores</t>
        </is>
      </c>
      <c r="G65" s="6" t="inlineStr">
        <is>
          <t>Avg CC MTD %</t>
        </is>
      </c>
      <c r="H65" s="6" t="inlineStr">
        <is>
          <t>Avg CC MTD Target</t>
        </is>
      </c>
      <c r="I65" s="6" t="inlineStr">
        <is>
          <t>Avg Achieved %</t>
        </is>
      </c>
      <c r="J65" s="6" t="inlineStr">
        <is>
          <t>Critical %</t>
        </is>
      </c>
    </row>
    <row r="66">
      <c r="A66" s="7">
        <f>IFERROR(VLOOKUP($B66,Leaders!$A:$B,2,0),"Not Mapped")</f>
        <v/>
      </c>
      <c r="B66" s="7" t="inlineStr">
        <is>
          <t>Adhavan Subramani</t>
        </is>
      </c>
      <c r="C66" s="7">
        <f>COUNTIFS('Raw Data'!$Q$2:$Q$10000,"No",'Raw Data'!$A$2:$A$10000,$C$1,'Raw Data'!$E$2:$E$10000,$C$2,'Raw Data'!$O$2:$O$10000,$B66,'Raw Data'!$T$2:$T$10000,"Critical")</f>
        <v/>
      </c>
      <c r="D66" s="7">
        <f>COUNTIFS('Raw Data'!$Q$2:$Q$10000,"No",'Raw Data'!$A$2:$A$10000,$C$1,'Raw Data'!$E$2:$E$10000,$C$2,'Raw Data'!$O$2:$O$10000,$B66,'Raw Data'!$T$2:$T$10000,"Semi Critical")</f>
        <v/>
      </c>
      <c r="E66" s="7">
        <f>COUNTIFS('Raw Data'!$Q$2:$Q$10000,"No",'Raw Data'!$A$2:$A$10000,$C$1,'Raw Data'!$E$2:$E$10000,$C$2,'Raw Data'!$O$2:$O$10000,$B66,'Raw Data'!$T$2:$T$10000,"Non Critical")</f>
        <v/>
      </c>
      <c r="F66" s="7">
        <f>SUM(C66:E66)</f>
        <v/>
      </c>
      <c r="G66" s="9">
        <f>IFERROR(AVERAGEIFS('Raw Data'!$G$2:$G$10000,'Raw Data'!$Q$2:$Q$10000,"No",'Raw Data'!$A$2:$A$10000,$C$1,'Raw Data'!$E$2:$E$10000,$C$2,'Raw Data'!$O$2:$O$10000,$B66),"")</f>
        <v/>
      </c>
      <c r="H66" s="9">
        <f>IFERROR(AVERAGEIFS('Raw Data'!$R$2:$R$10000,'Raw Data'!$Q$2:$Q$10000,"No",'Raw Data'!$A$2:$A$10000,$C$1,'Raw Data'!$E$2:$E$10000,$C$2,'Raw Data'!$O$2:$O$10000,$B66),"")</f>
        <v/>
      </c>
      <c r="I66" s="9">
        <f>IFERROR(AVERAGEIFS('Raw Data'!$S$2:$S$10000,'Raw Data'!$Q$2:$Q$10000,"No",'Raw Data'!$A$2:$A$10000,$C$1,'Raw Data'!$E$2:$E$10000,$C$2,'Raw Data'!$O$2:$O$10000,$B66),"")</f>
        <v/>
      </c>
      <c r="J66" s="9">
        <f>IFERROR(C66/F66,"")</f>
        <v/>
      </c>
    </row>
    <row r="67">
      <c r="A67" s="7">
        <f>IFERROR(VLOOKUP($B67,Leaders!$A:$B,2,0),"Not Mapped")</f>
        <v/>
      </c>
      <c r="B67" s="7" t="inlineStr">
        <is>
          <t>Ashwath S</t>
        </is>
      </c>
      <c r="C67" s="7">
        <f>COUNTIFS('Raw Data'!$Q$2:$Q$10000,"No",'Raw Data'!$A$2:$A$10000,$C$1,'Raw Data'!$E$2:$E$10000,$C$2,'Raw Data'!$O$2:$O$10000,$B67,'Raw Data'!$T$2:$T$10000,"Critical")</f>
        <v/>
      </c>
      <c r="D67" s="7">
        <f>COUNTIFS('Raw Data'!$Q$2:$Q$10000,"No",'Raw Data'!$A$2:$A$10000,$C$1,'Raw Data'!$E$2:$E$10000,$C$2,'Raw Data'!$O$2:$O$10000,$B67,'Raw Data'!$T$2:$T$10000,"Semi Critical")</f>
        <v/>
      </c>
      <c r="E67" s="7">
        <f>COUNTIFS('Raw Data'!$Q$2:$Q$10000,"No",'Raw Data'!$A$2:$A$10000,$C$1,'Raw Data'!$E$2:$E$10000,$C$2,'Raw Data'!$O$2:$O$10000,$B67,'Raw Data'!$T$2:$T$10000,"Non Critical")</f>
        <v/>
      </c>
      <c r="F67" s="7">
        <f>SUM(C67:E67)</f>
        <v/>
      </c>
      <c r="G67" s="9">
        <f>IFERROR(AVERAGEIFS('Raw Data'!$G$2:$G$10000,'Raw Data'!$Q$2:$Q$10000,"No",'Raw Data'!$A$2:$A$10000,$C$1,'Raw Data'!$E$2:$E$10000,$C$2,'Raw Data'!$O$2:$O$10000,$B67),"")</f>
        <v/>
      </c>
      <c r="H67" s="9">
        <f>IFERROR(AVERAGEIFS('Raw Data'!$R$2:$R$10000,'Raw Data'!$Q$2:$Q$10000,"No",'Raw Data'!$A$2:$A$10000,$C$1,'Raw Data'!$E$2:$E$10000,$C$2,'Raw Data'!$O$2:$O$10000,$B67),"")</f>
        <v/>
      </c>
      <c r="I67" s="9">
        <f>IFERROR(AVERAGEIFS('Raw Data'!$S$2:$S$10000,'Raw Data'!$Q$2:$Q$10000,"No",'Raw Data'!$A$2:$A$10000,$C$1,'Raw Data'!$E$2:$E$10000,$C$2,'Raw Data'!$O$2:$O$10000,$B67),"")</f>
        <v/>
      </c>
      <c r="J67" s="9">
        <f>IFERROR(C67/F67,"")</f>
        <v/>
      </c>
    </row>
    <row r="68">
      <c r="A68" s="7">
        <f>IFERROR(VLOOKUP($B68,Leaders!$A:$B,2,0),"Not Mapped")</f>
        <v/>
      </c>
      <c r="B68" s="7" t="inlineStr">
        <is>
          <t>Girish N</t>
        </is>
      </c>
      <c r="C68" s="7">
        <f>COUNTIFS('Raw Data'!$Q$2:$Q$10000,"No",'Raw Data'!$A$2:$A$10000,$C$1,'Raw Data'!$E$2:$E$10000,$C$2,'Raw Data'!$O$2:$O$10000,$B68,'Raw Data'!$T$2:$T$10000,"Critical")</f>
        <v/>
      </c>
      <c r="D68" s="7">
        <f>COUNTIFS('Raw Data'!$Q$2:$Q$10000,"No",'Raw Data'!$A$2:$A$10000,$C$1,'Raw Data'!$E$2:$E$10000,$C$2,'Raw Data'!$O$2:$O$10000,$B68,'Raw Data'!$T$2:$T$10000,"Semi Critical")</f>
        <v/>
      </c>
      <c r="E68" s="7">
        <f>COUNTIFS('Raw Data'!$Q$2:$Q$10000,"No",'Raw Data'!$A$2:$A$10000,$C$1,'Raw Data'!$E$2:$E$10000,$C$2,'Raw Data'!$O$2:$O$10000,$B68,'Raw Data'!$T$2:$T$10000,"Non Critical")</f>
        <v/>
      </c>
      <c r="F68" s="7">
        <f>SUM(C68:E68)</f>
        <v/>
      </c>
      <c r="G68" s="9">
        <f>IFERROR(AVERAGEIFS('Raw Data'!$G$2:$G$10000,'Raw Data'!$Q$2:$Q$10000,"No",'Raw Data'!$A$2:$A$10000,$C$1,'Raw Data'!$E$2:$E$10000,$C$2,'Raw Data'!$O$2:$O$10000,$B68),"")</f>
        <v/>
      </c>
      <c r="H68" s="9">
        <f>IFERROR(AVERAGEIFS('Raw Data'!$R$2:$R$10000,'Raw Data'!$Q$2:$Q$10000,"No",'Raw Data'!$A$2:$A$10000,$C$1,'Raw Data'!$E$2:$E$10000,$C$2,'Raw Data'!$O$2:$O$10000,$B68),"")</f>
        <v/>
      </c>
      <c r="I68" s="9">
        <f>IFERROR(AVERAGEIFS('Raw Data'!$S$2:$S$10000,'Raw Data'!$Q$2:$Q$10000,"No",'Raw Data'!$A$2:$A$10000,$C$1,'Raw Data'!$E$2:$E$10000,$C$2,'Raw Data'!$O$2:$O$10000,$B68),"")</f>
        <v/>
      </c>
      <c r="J68" s="9">
        <f>IFERROR(C68/F68,"")</f>
        <v/>
      </c>
    </row>
    <row r="69">
      <c r="A69" s="7">
        <f>IFERROR(VLOOKUP($B69,Leaders!$A:$B,2,0),"Not Mapped")</f>
        <v/>
      </c>
      <c r="B69" s="7" t="inlineStr">
        <is>
          <t>Mohaideen DH</t>
        </is>
      </c>
      <c r="C69" s="7">
        <f>COUNTIFS('Raw Data'!$Q$2:$Q$10000,"No",'Raw Data'!$A$2:$A$10000,$C$1,'Raw Data'!$E$2:$E$10000,$C$2,'Raw Data'!$O$2:$O$10000,$B69,'Raw Data'!$T$2:$T$10000,"Critical")</f>
        <v/>
      </c>
      <c r="D69" s="7">
        <f>COUNTIFS('Raw Data'!$Q$2:$Q$10000,"No",'Raw Data'!$A$2:$A$10000,$C$1,'Raw Data'!$E$2:$E$10000,$C$2,'Raw Data'!$O$2:$O$10000,$B69,'Raw Data'!$T$2:$T$10000,"Semi Critical")</f>
        <v/>
      </c>
      <c r="E69" s="7">
        <f>COUNTIFS('Raw Data'!$Q$2:$Q$10000,"No",'Raw Data'!$A$2:$A$10000,$C$1,'Raw Data'!$E$2:$E$10000,$C$2,'Raw Data'!$O$2:$O$10000,$B69,'Raw Data'!$T$2:$T$10000,"Non Critical")</f>
        <v/>
      </c>
      <c r="F69" s="7">
        <f>SUM(C69:E69)</f>
        <v/>
      </c>
      <c r="G69" s="9">
        <f>IFERROR(AVERAGEIFS('Raw Data'!$G$2:$G$10000,'Raw Data'!$Q$2:$Q$10000,"No",'Raw Data'!$A$2:$A$10000,$C$1,'Raw Data'!$E$2:$E$10000,$C$2,'Raw Data'!$O$2:$O$10000,$B69),"")</f>
        <v/>
      </c>
      <c r="H69" s="9">
        <f>IFERROR(AVERAGEIFS('Raw Data'!$R$2:$R$10000,'Raw Data'!$Q$2:$Q$10000,"No",'Raw Data'!$A$2:$A$10000,$C$1,'Raw Data'!$E$2:$E$10000,$C$2,'Raw Data'!$O$2:$O$10000,$B69),"")</f>
        <v/>
      </c>
      <c r="I69" s="9">
        <f>IFERROR(AVERAGEIFS('Raw Data'!$S$2:$S$10000,'Raw Data'!$Q$2:$Q$10000,"No",'Raw Data'!$A$2:$A$10000,$C$1,'Raw Data'!$E$2:$E$10000,$C$2,'Raw Data'!$O$2:$O$10000,$B69),"")</f>
        <v/>
      </c>
      <c r="J69" s="9">
        <f>IFERROR(C69/F69,"")</f>
        <v/>
      </c>
    </row>
    <row r="70">
      <c r="A70" s="7">
        <f>IFERROR(VLOOKUP($B70,Leaders!$A:$B,2,0),"Not Mapped")</f>
        <v/>
      </c>
      <c r="B70" s="7" t="inlineStr">
        <is>
          <t>Richard Harris</t>
        </is>
      </c>
      <c r="C70" s="7">
        <f>COUNTIFS('Raw Data'!$Q$2:$Q$10000,"No",'Raw Data'!$A$2:$A$10000,$C$1,'Raw Data'!$E$2:$E$10000,$C$2,'Raw Data'!$O$2:$O$10000,$B70,'Raw Data'!$T$2:$T$10000,"Critical")</f>
        <v/>
      </c>
      <c r="D70" s="7">
        <f>COUNTIFS('Raw Data'!$Q$2:$Q$10000,"No",'Raw Data'!$A$2:$A$10000,$C$1,'Raw Data'!$E$2:$E$10000,$C$2,'Raw Data'!$O$2:$O$10000,$B70,'Raw Data'!$T$2:$T$10000,"Semi Critical")</f>
        <v/>
      </c>
      <c r="E70" s="7">
        <f>COUNTIFS('Raw Data'!$Q$2:$Q$10000,"No",'Raw Data'!$A$2:$A$10000,$C$1,'Raw Data'!$E$2:$E$10000,$C$2,'Raw Data'!$O$2:$O$10000,$B70,'Raw Data'!$T$2:$T$10000,"Non Critical")</f>
        <v/>
      </c>
      <c r="F70" s="7">
        <f>SUM(C70:E70)</f>
        <v/>
      </c>
      <c r="G70" s="9">
        <f>IFERROR(AVERAGEIFS('Raw Data'!$G$2:$G$10000,'Raw Data'!$Q$2:$Q$10000,"No",'Raw Data'!$A$2:$A$10000,$C$1,'Raw Data'!$E$2:$E$10000,$C$2,'Raw Data'!$O$2:$O$10000,$B70),"")</f>
        <v/>
      </c>
      <c r="H70" s="9">
        <f>IFERROR(AVERAGEIFS('Raw Data'!$R$2:$R$10000,'Raw Data'!$Q$2:$Q$10000,"No",'Raw Data'!$A$2:$A$10000,$C$1,'Raw Data'!$E$2:$E$10000,$C$2,'Raw Data'!$O$2:$O$10000,$B70),"")</f>
        <v/>
      </c>
      <c r="I70" s="9">
        <f>IFERROR(AVERAGEIFS('Raw Data'!$S$2:$S$10000,'Raw Data'!$Q$2:$Q$10000,"No",'Raw Data'!$A$2:$A$10000,$C$1,'Raw Data'!$E$2:$E$10000,$C$2,'Raw Data'!$O$2:$O$10000,$B70),"")</f>
        <v/>
      </c>
      <c r="J70" s="9">
        <f>IFERROR(C70/F70,"")</f>
        <v/>
      </c>
    </row>
    <row r="71">
      <c r="A71" s="7">
        <f>IFERROR(VLOOKUP($B71,Leaders!$A:$B,2,0),"Not Mapped")</f>
        <v/>
      </c>
      <c r="B71" s="7" t="inlineStr">
        <is>
          <t>Akshay P</t>
        </is>
      </c>
      <c r="C71" s="7">
        <f>COUNTIFS('Raw Data'!$Q$2:$Q$10000,"No",'Raw Data'!$A$2:$A$10000,$C$1,'Raw Data'!$E$2:$E$10000,$C$2,'Raw Data'!$O$2:$O$10000,$B71,'Raw Data'!$T$2:$T$10000,"Critical")</f>
        <v/>
      </c>
      <c r="D71" s="7">
        <f>COUNTIFS('Raw Data'!$Q$2:$Q$10000,"No",'Raw Data'!$A$2:$A$10000,$C$1,'Raw Data'!$E$2:$E$10000,$C$2,'Raw Data'!$O$2:$O$10000,$B71,'Raw Data'!$T$2:$T$10000,"Semi Critical")</f>
        <v/>
      </c>
      <c r="E71" s="7">
        <f>COUNTIFS('Raw Data'!$Q$2:$Q$10000,"No",'Raw Data'!$A$2:$A$10000,$C$1,'Raw Data'!$E$2:$E$10000,$C$2,'Raw Data'!$O$2:$O$10000,$B71,'Raw Data'!$T$2:$T$10000,"Non Critical")</f>
        <v/>
      </c>
      <c r="F71" s="7">
        <f>SUM(C71:E71)</f>
        <v/>
      </c>
      <c r="G71" s="9">
        <f>IFERROR(AVERAGEIFS('Raw Data'!$G$2:$G$10000,'Raw Data'!$Q$2:$Q$10000,"No",'Raw Data'!$A$2:$A$10000,$C$1,'Raw Data'!$E$2:$E$10000,$C$2,'Raw Data'!$O$2:$O$10000,$B71),"")</f>
        <v/>
      </c>
      <c r="H71" s="9">
        <f>IFERROR(AVERAGEIFS('Raw Data'!$R$2:$R$10000,'Raw Data'!$Q$2:$Q$10000,"No",'Raw Data'!$A$2:$A$10000,$C$1,'Raw Data'!$E$2:$E$10000,$C$2,'Raw Data'!$O$2:$O$10000,$B71),"")</f>
        <v/>
      </c>
      <c r="I71" s="9">
        <f>IFERROR(AVERAGEIFS('Raw Data'!$S$2:$S$10000,'Raw Data'!$Q$2:$Q$10000,"No",'Raw Data'!$A$2:$A$10000,$C$1,'Raw Data'!$E$2:$E$10000,$C$2,'Raw Data'!$O$2:$O$10000,$B71),"")</f>
        <v/>
      </c>
      <c r="J71" s="9">
        <f>IFERROR(C71/F71,"")</f>
        <v/>
      </c>
    </row>
    <row r="72">
      <c r="A72" s="7">
        <f>IFERROR(VLOOKUP($B72,Leaders!$A:$B,2,0),"Not Mapped")</f>
        <v/>
      </c>
      <c r="B72" s="7" t="inlineStr">
        <is>
          <t>Manoj Kj</t>
        </is>
      </c>
      <c r="C72" s="7">
        <f>COUNTIFS('Raw Data'!$Q$2:$Q$10000,"No",'Raw Data'!$A$2:$A$10000,$C$1,'Raw Data'!$E$2:$E$10000,$C$2,'Raw Data'!$O$2:$O$10000,$B72,'Raw Data'!$T$2:$T$10000,"Critical")</f>
        <v/>
      </c>
      <c r="D72" s="7">
        <f>COUNTIFS('Raw Data'!$Q$2:$Q$10000,"No",'Raw Data'!$A$2:$A$10000,$C$1,'Raw Data'!$E$2:$E$10000,$C$2,'Raw Data'!$O$2:$O$10000,$B72,'Raw Data'!$T$2:$T$10000,"Semi Critical")</f>
        <v/>
      </c>
      <c r="E72" s="7">
        <f>COUNTIFS('Raw Data'!$Q$2:$Q$10000,"No",'Raw Data'!$A$2:$A$10000,$C$1,'Raw Data'!$E$2:$E$10000,$C$2,'Raw Data'!$O$2:$O$10000,$B72,'Raw Data'!$T$2:$T$10000,"Non Critical")</f>
        <v/>
      </c>
      <c r="F72" s="7">
        <f>SUM(C72:E72)</f>
        <v/>
      </c>
      <c r="G72" s="9">
        <f>IFERROR(AVERAGEIFS('Raw Data'!$G$2:$G$10000,'Raw Data'!$Q$2:$Q$10000,"No",'Raw Data'!$A$2:$A$10000,$C$1,'Raw Data'!$E$2:$E$10000,$C$2,'Raw Data'!$O$2:$O$10000,$B72),"")</f>
        <v/>
      </c>
      <c r="H72" s="9">
        <f>IFERROR(AVERAGEIFS('Raw Data'!$R$2:$R$10000,'Raw Data'!$Q$2:$Q$10000,"No",'Raw Data'!$A$2:$A$10000,$C$1,'Raw Data'!$E$2:$E$10000,$C$2,'Raw Data'!$O$2:$O$10000,$B72),"")</f>
        <v/>
      </c>
      <c r="I72" s="9">
        <f>IFERROR(AVERAGEIFS('Raw Data'!$S$2:$S$10000,'Raw Data'!$Q$2:$Q$10000,"No",'Raw Data'!$A$2:$A$10000,$C$1,'Raw Data'!$E$2:$E$10000,$C$2,'Raw Data'!$O$2:$O$10000,$B72),"")</f>
        <v/>
      </c>
      <c r="J72" s="9">
        <f>IFERROR(C72/F72,"")</f>
        <v/>
      </c>
    </row>
    <row r="73">
      <c r="A73" s="7">
        <f>IFERROR(VLOOKUP($B73,Leaders!$A:$B,2,0),"Not Mapped")</f>
        <v/>
      </c>
      <c r="B73" s="7" t="inlineStr">
        <is>
          <t>Narasimhamurthy R</t>
        </is>
      </c>
      <c r="C73" s="7">
        <f>COUNTIFS('Raw Data'!$Q$2:$Q$10000,"No",'Raw Data'!$A$2:$A$10000,$C$1,'Raw Data'!$E$2:$E$10000,$C$2,'Raw Data'!$O$2:$O$10000,$B73,'Raw Data'!$T$2:$T$10000,"Critical")</f>
        <v/>
      </c>
      <c r="D73" s="7">
        <f>COUNTIFS('Raw Data'!$Q$2:$Q$10000,"No",'Raw Data'!$A$2:$A$10000,$C$1,'Raw Data'!$E$2:$E$10000,$C$2,'Raw Data'!$O$2:$O$10000,$B73,'Raw Data'!$T$2:$T$10000,"Semi Critical")</f>
        <v/>
      </c>
      <c r="E73" s="7">
        <f>COUNTIFS('Raw Data'!$Q$2:$Q$10000,"No",'Raw Data'!$A$2:$A$10000,$C$1,'Raw Data'!$E$2:$E$10000,$C$2,'Raw Data'!$O$2:$O$10000,$B73,'Raw Data'!$T$2:$T$10000,"Non Critical")</f>
        <v/>
      </c>
      <c r="F73" s="7">
        <f>SUM(C73:E73)</f>
        <v/>
      </c>
      <c r="G73" s="9">
        <f>IFERROR(AVERAGEIFS('Raw Data'!$G$2:$G$10000,'Raw Data'!$Q$2:$Q$10000,"No",'Raw Data'!$A$2:$A$10000,$C$1,'Raw Data'!$E$2:$E$10000,$C$2,'Raw Data'!$O$2:$O$10000,$B73),"")</f>
        <v/>
      </c>
      <c r="H73" s="9">
        <f>IFERROR(AVERAGEIFS('Raw Data'!$R$2:$R$10000,'Raw Data'!$Q$2:$Q$10000,"No",'Raw Data'!$A$2:$A$10000,$C$1,'Raw Data'!$E$2:$E$10000,$C$2,'Raw Data'!$O$2:$O$10000,$B73),"")</f>
        <v/>
      </c>
      <c r="I73" s="9">
        <f>IFERROR(AVERAGEIFS('Raw Data'!$S$2:$S$10000,'Raw Data'!$Q$2:$Q$10000,"No",'Raw Data'!$A$2:$A$10000,$C$1,'Raw Data'!$E$2:$E$10000,$C$2,'Raw Data'!$O$2:$O$10000,$B73),"")</f>
        <v/>
      </c>
      <c r="J73" s="9">
        <f>IFERROR(C73/F73,"")</f>
        <v/>
      </c>
    </row>
    <row r="74">
      <c r="A74" s="7">
        <f>IFERROR(VLOOKUP($B74,Leaders!$A:$B,2,0),"Not Mapped")</f>
        <v/>
      </c>
      <c r="B74" s="7" t="inlineStr">
        <is>
          <t>Ravishankar gowda</t>
        </is>
      </c>
      <c r="C74" s="7">
        <f>COUNTIFS('Raw Data'!$Q$2:$Q$10000,"No",'Raw Data'!$A$2:$A$10000,$C$1,'Raw Data'!$E$2:$E$10000,$C$2,'Raw Data'!$O$2:$O$10000,$B74,'Raw Data'!$T$2:$T$10000,"Critical")</f>
        <v/>
      </c>
      <c r="D74" s="7">
        <f>COUNTIFS('Raw Data'!$Q$2:$Q$10000,"No",'Raw Data'!$A$2:$A$10000,$C$1,'Raw Data'!$E$2:$E$10000,$C$2,'Raw Data'!$O$2:$O$10000,$B74,'Raw Data'!$T$2:$T$10000,"Semi Critical")</f>
        <v/>
      </c>
      <c r="E74" s="7">
        <f>COUNTIFS('Raw Data'!$Q$2:$Q$10000,"No",'Raw Data'!$A$2:$A$10000,$C$1,'Raw Data'!$E$2:$E$10000,$C$2,'Raw Data'!$O$2:$O$10000,$B74,'Raw Data'!$T$2:$T$10000,"Non Critical")</f>
        <v/>
      </c>
      <c r="F74" s="7">
        <f>SUM(C74:E74)</f>
        <v/>
      </c>
      <c r="G74" s="9">
        <f>IFERROR(AVERAGEIFS('Raw Data'!$G$2:$G$10000,'Raw Data'!$Q$2:$Q$10000,"No",'Raw Data'!$A$2:$A$10000,$C$1,'Raw Data'!$E$2:$E$10000,$C$2,'Raw Data'!$O$2:$O$10000,$B74),"")</f>
        <v/>
      </c>
      <c r="H74" s="9">
        <f>IFERROR(AVERAGEIFS('Raw Data'!$R$2:$R$10000,'Raw Data'!$Q$2:$Q$10000,"No",'Raw Data'!$A$2:$A$10000,$C$1,'Raw Data'!$E$2:$E$10000,$C$2,'Raw Data'!$O$2:$O$10000,$B74),"")</f>
        <v/>
      </c>
      <c r="I74" s="9">
        <f>IFERROR(AVERAGEIFS('Raw Data'!$S$2:$S$10000,'Raw Data'!$Q$2:$Q$10000,"No",'Raw Data'!$A$2:$A$10000,$C$1,'Raw Data'!$E$2:$E$10000,$C$2,'Raw Data'!$O$2:$O$10000,$B74),"")</f>
        <v/>
      </c>
      <c r="J74" s="9">
        <f>IFERROR(C74/F74,"")</f>
        <v/>
      </c>
    </row>
    <row r="75">
      <c r="A75" s="7">
        <f>IFERROR(VLOOKUP($B75,Leaders!$A:$B,2,0),"Not Mapped")</f>
        <v/>
      </c>
      <c r="B75" s="7" t="inlineStr">
        <is>
          <t>Balaji G</t>
        </is>
      </c>
      <c r="C75" s="7">
        <f>COUNTIFS('Raw Data'!$Q$2:$Q$10000,"No",'Raw Data'!$A$2:$A$10000,$C$1,'Raw Data'!$E$2:$E$10000,$C$2,'Raw Data'!$O$2:$O$10000,$B75,'Raw Data'!$T$2:$T$10000,"Critical")</f>
        <v/>
      </c>
      <c r="D75" s="7">
        <f>COUNTIFS('Raw Data'!$Q$2:$Q$10000,"No",'Raw Data'!$A$2:$A$10000,$C$1,'Raw Data'!$E$2:$E$10000,$C$2,'Raw Data'!$O$2:$O$10000,$B75,'Raw Data'!$T$2:$T$10000,"Semi Critical")</f>
        <v/>
      </c>
      <c r="E75" s="7">
        <f>COUNTIFS('Raw Data'!$Q$2:$Q$10000,"No",'Raw Data'!$A$2:$A$10000,$C$1,'Raw Data'!$E$2:$E$10000,$C$2,'Raw Data'!$O$2:$O$10000,$B75,'Raw Data'!$T$2:$T$10000,"Non Critical")</f>
        <v/>
      </c>
      <c r="F75" s="7">
        <f>SUM(C75:E75)</f>
        <v/>
      </c>
      <c r="G75" s="9">
        <f>IFERROR(AVERAGEIFS('Raw Data'!$G$2:$G$10000,'Raw Data'!$Q$2:$Q$10000,"No",'Raw Data'!$A$2:$A$10000,$C$1,'Raw Data'!$E$2:$E$10000,$C$2,'Raw Data'!$O$2:$O$10000,$B75),"")</f>
        <v/>
      </c>
      <c r="H75" s="9">
        <f>IFERROR(AVERAGEIFS('Raw Data'!$R$2:$R$10000,'Raw Data'!$Q$2:$Q$10000,"No",'Raw Data'!$A$2:$A$10000,$C$1,'Raw Data'!$E$2:$E$10000,$C$2,'Raw Data'!$O$2:$O$10000,$B75),"")</f>
        <v/>
      </c>
      <c r="I75" s="9">
        <f>IFERROR(AVERAGEIFS('Raw Data'!$S$2:$S$10000,'Raw Data'!$Q$2:$Q$10000,"No",'Raw Data'!$A$2:$A$10000,$C$1,'Raw Data'!$E$2:$E$10000,$C$2,'Raw Data'!$O$2:$O$10000,$B75),"")</f>
        <v/>
      </c>
      <c r="J75" s="9">
        <f>IFERROR(C75/F75,"")</f>
        <v/>
      </c>
    </row>
    <row r="76">
      <c r="A76" s="7">
        <f>IFERROR(VLOOKUP($B76,Leaders!$A:$B,2,0),"Not Mapped")</f>
        <v/>
      </c>
      <c r="B76" s="7" t="inlineStr">
        <is>
          <t>Basil Scariya</t>
        </is>
      </c>
      <c r="C76" s="7">
        <f>COUNTIFS('Raw Data'!$Q$2:$Q$10000,"No",'Raw Data'!$A$2:$A$10000,$C$1,'Raw Data'!$E$2:$E$10000,$C$2,'Raw Data'!$O$2:$O$10000,$B76,'Raw Data'!$T$2:$T$10000,"Critical")</f>
        <v/>
      </c>
      <c r="D76" s="7">
        <f>COUNTIFS('Raw Data'!$Q$2:$Q$10000,"No",'Raw Data'!$A$2:$A$10000,$C$1,'Raw Data'!$E$2:$E$10000,$C$2,'Raw Data'!$O$2:$O$10000,$B76,'Raw Data'!$T$2:$T$10000,"Semi Critical")</f>
        <v/>
      </c>
      <c r="E76" s="7">
        <f>COUNTIFS('Raw Data'!$Q$2:$Q$10000,"No",'Raw Data'!$A$2:$A$10000,$C$1,'Raw Data'!$E$2:$E$10000,$C$2,'Raw Data'!$O$2:$O$10000,$B76,'Raw Data'!$T$2:$T$10000,"Non Critical")</f>
        <v/>
      </c>
      <c r="F76" s="7">
        <f>SUM(C76:E76)</f>
        <v/>
      </c>
      <c r="G76" s="9">
        <f>IFERROR(AVERAGEIFS('Raw Data'!$G$2:$G$10000,'Raw Data'!$Q$2:$Q$10000,"No",'Raw Data'!$A$2:$A$10000,$C$1,'Raw Data'!$E$2:$E$10000,$C$2,'Raw Data'!$O$2:$O$10000,$B76),"")</f>
        <v/>
      </c>
      <c r="H76" s="9">
        <f>IFERROR(AVERAGEIFS('Raw Data'!$R$2:$R$10000,'Raw Data'!$Q$2:$Q$10000,"No",'Raw Data'!$A$2:$A$10000,$C$1,'Raw Data'!$E$2:$E$10000,$C$2,'Raw Data'!$O$2:$O$10000,$B76),"")</f>
        <v/>
      </c>
      <c r="I76" s="9">
        <f>IFERROR(AVERAGEIFS('Raw Data'!$S$2:$S$10000,'Raw Data'!$Q$2:$Q$10000,"No",'Raw Data'!$A$2:$A$10000,$C$1,'Raw Data'!$E$2:$E$10000,$C$2,'Raw Data'!$O$2:$O$10000,$B76),"")</f>
        <v/>
      </c>
      <c r="J76" s="9">
        <f>IFERROR(C76/F76,"")</f>
        <v/>
      </c>
    </row>
    <row r="77">
      <c r="A77" s="7">
        <f>IFERROR(VLOOKUP($B77,Leaders!$A:$B,2,0),"Not Mapped")</f>
        <v/>
      </c>
      <c r="B77" s="7" t="inlineStr">
        <is>
          <t>Keshav G</t>
        </is>
      </c>
      <c r="C77" s="7">
        <f>COUNTIFS('Raw Data'!$Q$2:$Q$10000,"No",'Raw Data'!$A$2:$A$10000,$C$1,'Raw Data'!$E$2:$E$10000,$C$2,'Raw Data'!$O$2:$O$10000,$B77,'Raw Data'!$T$2:$T$10000,"Critical")</f>
        <v/>
      </c>
      <c r="D77" s="7">
        <f>COUNTIFS('Raw Data'!$Q$2:$Q$10000,"No",'Raw Data'!$A$2:$A$10000,$C$1,'Raw Data'!$E$2:$E$10000,$C$2,'Raw Data'!$O$2:$O$10000,$B77,'Raw Data'!$T$2:$T$10000,"Semi Critical")</f>
        <v/>
      </c>
      <c r="E77" s="7">
        <f>COUNTIFS('Raw Data'!$Q$2:$Q$10000,"No",'Raw Data'!$A$2:$A$10000,$C$1,'Raw Data'!$E$2:$E$10000,$C$2,'Raw Data'!$O$2:$O$10000,$B77,'Raw Data'!$T$2:$T$10000,"Non Critical")</f>
        <v/>
      </c>
      <c r="F77" s="7">
        <f>SUM(C77:E77)</f>
        <v/>
      </c>
      <c r="G77" s="9">
        <f>IFERROR(AVERAGEIFS('Raw Data'!$G$2:$G$10000,'Raw Data'!$Q$2:$Q$10000,"No",'Raw Data'!$A$2:$A$10000,$C$1,'Raw Data'!$E$2:$E$10000,$C$2,'Raw Data'!$O$2:$O$10000,$B77),"")</f>
        <v/>
      </c>
      <c r="H77" s="9">
        <f>IFERROR(AVERAGEIFS('Raw Data'!$R$2:$R$10000,'Raw Data'!$Q$2:$Q$10000,"No",'Raw Data'!$A$2:$A$10000,$C$1,'Raw Data'!$E$2:$E$10000,$C$2,'Raw Data'!$O$2:$O$10000,$B77),"")</f>
        <v/>
      </c>
      <c r="I77" s="9">
        <f>IFERROR(AVERAGEIFS('Raw Data'!$S$2:$S$10000,'Raw Data'!$Q$2:$Q$10000,"No",'Raw Data'!$A$2:$A$10000,$C$1,'Raw Data'!$E$2:$E$10000,$C$2,'Raw Data'!$O$2:$O$10000,$B77),"")</f>
        <v/>
      </c>
      <c r="J77" s="9">
        <f>IFERROR(C77/F77,"")</f>
        <v/>
      </c>
    </row>
    <row r="78">
      <c r="A78" s="7">
        <f>IFERROR(VLOOKUP($B78,Leaders!$A:$B,2,0),"Not Mapped")</f>
        <v/>
      </c>
      <c r="B78" s="7" t="inlineStr">
        <is>
          <t>Rizwan Ahmed</t>
        </is>
      </c>
      <c r="C78" s="7">
        <f>COUNTIFS('Raw Data'!$Q$2:$Q$10000,"No",'Raw Data'!$A$2:$A$10000,$C$1,'Raw Data'!$E$2:$E$10000,$C$2,'Raw Data'!$O$2:$O$10000,$B78,'Raw Data'!$T$2:$T$10000,"Critical")</f>
        <v/>
      </c>
      <c r="D78" s="7">
        <f>COUNTIFS('Raw Data'!$Q$2:$Q$10000,"No",'Raw Data'!$A$2:$A$10000,$C$1,'Raw Data'!$E$2:$E$10000,$C$2,'Raw Data'!$O$2:$O$10000,$B78,'Raw Data'!$T$2:$T$10000,"Semi Critical")</f>
        <v/>
      </c>
      <c r="E78" s="7">
        <f>COUNTIFS('Raw Data'!$Q$2:$Q$10000,"No",'Raw Data'!$A$2:$A$10000,$C$1,'Raw Data'!$E$2:$E$10000,$C$2,'Raw Data'!$O$2:$O$10000,$B78,'Raw Data'!$T$2:$T$10000,"Non Critical")</f>
        <v/>
      </c>
      <c r="F78" s="7">
        <f>SUM(C78:E78)</f>
        <v/>
      </c>
      <c r="G78" s="9">
        <f>IFERROR(AVERAGEIFS('Raw Data'!$G$2:$G$10000,'Raw Data'!$Q$2:$Q$10000,"No",'Raw Data'!$A$2:$A$10000,$C$1,'Raw Data'!$E$2:$E$10000,$C$2,'Raw Data'!$O$2:$O$10000,$B78),"")</f>
        <v/>
      </c>
      <c r="H78" s="9">
        <f>IFERROR(AVERAGEIFS('Raw Data'!$R$2:$R$10000,'Raw Data'!$Q$2:$Q$10000,"No",'Raw Data'!$A$2:$A$10000,$C$1,'Raw Data'!$E$2:$E$10000,$C$2,'Raw Data'!$O$2:$O$10000,$B78),"")</f>
        <v/>
      </c>
      <c r="I78" s="9">
        <f>IFERROR(AVERAGEIFS('Raw Data'!$S$2:$S$10000,'Raw Data'!$Q$2:$Q$10000,"No",'Raw Data'!$A$2:$A$10000,$C$1,'Raw Data'!$E$2:$E$10000,$C$2,'Raw Data'!$O$2:$O$10000,$B78),"")</f>
        <v/>
      </c>
      <c r="J78" s="9">
        <f>IFERROR(C78/F78,"")</f>
        <v/>
      </c>
    </row>
    <row r="79">
      <c r="A79" s="7">
        <f>IFERROR(VLOOKUP($B79,Leaders!$A:$B,2,0),"Not Mapped")</f>
        <v/>
      </c>
      <c r="B79" s="7" t="inlineStr">
        <is>
          <t>Saddam Hussain</t>
        </is>
      </c>
      <c r="C79" s="7">
        <f>COUNTIFS('Raw Data'!$Q$2:$Q$10000,"No",'Raw Data'!$A$2:$A$10000,$C$1,'Raw Data'!$E$2:$E$10000,$C$2,'Raw Data'!$O$2:$O$10000,$B79,'Raw Data'!$T$2:$T$10000,"Critical")</f>
        <v/>
      </c>
      <c r="D79" s="7">
        <f>COUNTIFS('Raw Data'!$Q$2:$Q$10000,"No",'Raw Data'!$A$2:$A$10000,$C$1,'Raw Data'!$E$2:$E$10000,$C$2,'Raw Data'!$O$2:$O$10000,$B79,'Raw Data'!$T$2:$T$10000,"Semi Critical")</f>
        <v/>
      </c>
      <c r="E79" s="7">
        <f>COUNTIFS('Raw Data'!$Q$2:$Q$10000,"No",'Raw Data'!$A$2:$A$10000,$C$1,'Raw Data'!$E$2:$E$10000,$C$2,'Raw Data'!$O$2:$O$10000,$B79,'Raw Data'!$T$2:$T$10000,"Non Critical")</f>
        <v/>
      </c>
      <c r="F79" s="7">
        <f>SUM(C79:E79)</f>
        <v/>
      </c>
      <c r="G79" s="9">
        <f>IFERROR(AVERAGEIFS('Raw Data'!$G$2:$G$10000,'Raw Data'!$Q$2:$Q$10000,"No",'Raw Data'!$A$2:$A$10000,$C$1,'Raw Data'!$E$2:$E$10000,$C$2,'Raw Data'!$O$2:$O$10000,$B79),"")</f>
        <v/>
      </c>
      <c r="H79" s="9">
        <f>IFERROR(AVERAGEIFS('Raw Data'!$R$2:$R$10000,'Raw Data'!$Q$2:$Q$10000,"No",'Raw Data'!$A$2:$A$10000,$C$1,'Raw Data'!$E$2:$E$10000,$C$2,'Raw Data'!$O$2:$O$10000,$B79),"")</f>
        <v/>
      </c>
      <c r="I79" s="9">
        <f>IFERROR(AVERAGEIFS('Raw Data'!$S$2:$S$10000,'Raw Data'!$Q$2:$Q$10000,"No",'Raw Data'!$A$2:$A$10000,$C$1,'Raw Data'!$E$2:$E$10000,$C$2,'Raw Data'!$O$2:$O$10000,$B79),"")</f>
        <v/>
      </c>
      <c r="J79" s="9">
        <f>IFERROR(C79/F79,"")</f>
        <v/>
      </c>
    </row>
    <row r="80">
      <c r="A80" s="7">
        <f>IFERROR(VLOOKUP($B80,Leaders!$A:$B,2,0),"Not Mapped")</f>
        <v/>
      </c>
      <c r="B80" s="7" t="inlineStr">
        <is>
          <t>Silambarasan E</t>
        </is>
      </c>
      <c r="C80" s="7">
        <f>COUNTIFS('Raw Data'!$Q$2:$Q$10000,"No",'Raw Data'!$A$2:$A$10000,$C$1,'Raw Data'!$E$2:$E$10000,$C$2,'Raw Data'!$O$2:$O$10000,$B80,'Raw Data'!$T$2:$T$10000,"Critical")</f>
        <v/>
      </c>
      <c r="D80" s="7">
        <f>COUNTIFS('Raw Data'!$Q$2:$Q$10000,"No",'Raw Data'!$A$2:$A$10000,$C$1,'Raw Data'!$E$2:$E$10000,$C$2,'Raw Data'!$O$2:$O$10000,$B80,'Raw Data'!$T$2:$T$10000,"Semi Critical")</f>
        <v/>
      </c>
      <c r="E80" s="7">
        <f>COUNTIFS('Raw Data'!$Q$2:$Q$10000,"No",'Raw Data'!$A$2:$A$10000,$C$1,'Raw Data'!$E$2:$E$10000,$C$2,'Raw Data'!$O$2:$O$10000,$B80,'Raw Data'!$T$2:$T$10000,"Non Critical")</f>
        <v/>
      </c>
      <c r="F80" s="7">
        <f>SUM(C80:E80)</f>
        <v/>
      </c>
      <c r="G80" s="9">
        <f>IFERROR(AVERAGEIFS('Raw Data'!$G$2:$G$10000,'Raw Data'!$Q$2:$Q$10000,"No",'Raw Data'!$A$2:$A$10000,$C$1,'Raw Data'!$E$2:$E$10000,$C$2,'Raw Data'!$O$2:$O$10000,$B80),"")</f>
        <v/>
      </c>
      <c r="H80" s="9">
        <f>IFERROR(AVERAGEIFS('Raw Data'!$R$2:$R$10000,'Raw Data'!$Q$2:$Q$10000,"No",'Raw Data'!$A$2:$A$10000,$C$1,'Raw Data'!$E$2:$E$10000,$C$2,'Raw Data'!$O$2:$O$10000,$B80),"")</f>
        <v/>
      </c>
      <c r="I80" s="9">
        <f>IFERROR(AVERAGEIFS('Raw Data'!$S$2:$S$10000,'Raw Data'!$Q$2:$Q$10000,"No",'Raw Data'!$A$2:$A$10000,$C$1,'Raw Data'!$E$2:$E$10000,$C$2,'Raw Data'!$O$2:$O$10000,$B80),"")</f>
        <v/>
      </c>
      <c r="J80" s="9">
        <f>IFERROR(C80/F80,"")</f>
        <v/>
      </c>
    </row>
    <row r="81">
      <c r="A81" s="7">
        <f>IFERROR(VLOOKUP($B81,Leaders!$A:$B,2,0),"Not Mapped")</f>
        <v/>
      </c>
      <c r="B81" s="7" t="inlineStr">
        <is>
          <t>Sundaresh S</t>
        </is>
      </c>
      <c r="C81" s="7">
        <f>COUNTIFS('Raw Data'!$Q$2:$Q$10000,"No",'Raw Data'!$A$2:$A$10000,$C$1,'Raw Data'!$E$2:$E$10000,$C$2,'Raw Data'!$O$2:$O$10000,$B81,'Raw Data'!$T$2:$T$10000,"Critical")</f>
        <v/>
      </c>
      <c r="D81" s="7">
        <f>COUNTIFS('Raw Data'!$Q$2:$Q$10000,"No",'Raw Data'!$A$2:$A$10000,$C$1,'Raw Data'!$E$2:$E$10000,$C$2,'Raw Data'!$O$2:$O$10000,$B81,'Raw Data'!$T$2:$T$10000,"Semi Critical")</f>
        <v/>
      </c>
      <c r="E81" s="7">
        <f>COUNTIFS('Raw Data'!$Q$2:$Q$10000,"No",'Raw Data'!$A$2:$A$10000,$C$1,'Raw Data'!$E$2:$E$10000,$C$2,'Raw Data'!$O$2:$O$10000,$B81,'Raw Data'!$T$2:$T$10000,"Non Critical")</f>
        <v/>
      </c>
      <c r="F81" s="7">
        <f>SUM(C81:E81)</f>
        <v/>
      </c>
      <c r="G81" s="9">
        <f>IFERROR(AVERAGEIFS('Raw Data'!$G$2:$G$10000,'Raw Data'!$Q$2:$Q$10000,"No",'Raw Data'!$A$2:$A$10000,$C$1,'Raw Data'!$E$2:$E$10000,$C$2,'Raw Data'!$O$2:$O$10000,$B81),"")</f>
        <v/>
      </c>
      <c r="H81" s="9">
        <f>IFERROR(AVERAGEIFS('Raw Data'!$R$2:$R$10000,'Raw Data'!$Q$2:$Q$10000,"No",'Raw Data'!$A$2:$A$10000,$C$1,'Raw Data'!$E$2:$E$10000,$C$2,'Raw Data'!$O$2:$O$10000,$B81),"")</f>
        <v/>
      </c>
      <c r="I81" s="9">
        <f>IFERROR(AVERAGEIFS('Raw Data'!$S$2:$S$10000,'Raw Data'!$Q$2:$Q$10000,"No",'Raw Data'!$A$2:$A$10000,$C$1,'Raw Data'!$E$2:$E$10000,$C$2,'Raw Data'!$O$2:$O$10000,$B81),"")</f>
        <v/>
      </c>
      <c r="J81" s="9">
        <f>IFERROR(C81/F81,"")</f>
        <v/>
      </c>
    </row>
    <row r="82">
      <c r="A82" s="7">
        <f>IFERROR(VLOOKUP($B82,Leaders!$A:$B,2,0),"Not Mapped")</f>
        <v/>
      </c>
      <c r="B82" s="7" t="inlineStr">
        <is>
          <t>Manjunatha V</t>
        </is>
      </c>
      <c r="C82" s="7">
        <f>COUNTIFS('Raw Data'!$Q$2:$Q$10000,"No",'Raw Data'!$A$2:$A$10000,$C$1,'Raw Data'!$E$2:$E$10000,$C$2,'Raw Data'!$O$2:$O$10000,$B82,'Raw Data'!$T$2:$T$10000,"Critical")</f>
        <v/>
      </c>
      <c r="D82" s="7">
        <f>COUNTIFS('Raw Data'!$Q$2:$Q$10000,"No",'Raw Data'!$A$2:$A$10000,$C$1,'Raw Data'!$E$2:$E$10000,$C$2,'Raw Data'!$O$2:$O$10000,$B82,'Raw Data'!$T$2:$T$10000,"Semi Critical")</f>
        <v/>
      </c>
      <c r="E82" s="7">
        <f>COUNTIFS('Raw Data'!$Q$2:$Q$10000,"No",'Raw Data'!$A$2:$A$10000,$C$1,'Raw Data'!$E$2:$E$10000,$C$2,'Raw Data'!$O$2:$O$10000,$B82,'Raw Data'!$T$2:$T$10000,"Non Critical")</f>
        <v/>
      </c>
      <c r="F82" s="7">
        <f>SUM(C82:E82)</f>
        <v/>
      </c>
      <c r="G82" s="9">
        <f>IFERROR(AVERAGEIFS('Raw Data'!$G$2:$G$10000,'Raw Data'!$Q$2:$Q$10000,"No",'Raw Data'!$A$2:$A$10000,$C$1,'Raw Data'!$E$2:$E$10000,$C$2,'Raw Data'!$O$2:$O$10000,$B82),"")</f>
        <v/>
      </c>
      <c r="H82" s="9">
        <f>IFERROR(AVERAGEIFS('Raw Data'!$R$2:$R$10000,'Raw Data'!$Q$2:$Q$10000,"No",'Raw Data'!$A$2:$A$10000,$C$1,'Raw Data'!$E$2:$E$10000,$C$2,'Raw Data'!$O$2:$O$10000,$B82),"")</f>
        <v/>
      </c>
      <c r="I82" s="9">
        <f>IFERROR(AVERAGEIFS('Raw Data'!$S$2:$S$10000,'Raw Data'!$Q$2:$Q$10000,"No",'Raw Data'!$A$2:$A$10000,$C$1,'Raw Data'!$E$2:$E$10000,$C$2,'Raw Data'!$O$2:$O$10000,$B82),"")</f>
        <v/>
      </c>
      <c r="J82" s="9">
        <f>IFERROR(C82/F82,"")</f>
        <v/>
      </c>
    </row>
    <row r="83">
      <c r="A83" s="7">
        <f>IFERROR(VLOOKUP($B83,Leaders!$A:$B,2,0),"Not Mapped")</f>
        <v/>
      </c>
      <c r="B83" s="7" t="inlineStr">
        <is>
          <t>Raghavendra Vernekar</t>
        </is>
      </c>
      <c r="C83" s="7">
        <f>COUNTIFS('Raw Data'!$Q$2:$Q$10000,"No",'Raw Data'!$A$2:$A$10000,$C$1,'Raw Data'!$E$2:$E$10000,$C$2,'Raw Data'!$O$2:$O$10000,$B83,'Raw Data'!$T$2:$T$10000,"Critical")</f>
        <v/>
      </c>
      <c r="D83" s="7">
        <f>COUNTIFS('Raw Data'!$Q$2:$Q$10000,"No",'Raw Data'!$A$2:$A$10000,$C$1,'Raw Data'!$E$2:$E$10000,$C$2,'Raw Data'!$O$2:$O$10000,$B83,'Raw Data'!$T$2:$T$10000,"Semi Critical")</f>
        <v/>
      </c>
      <c r="E83" s="7">
        <f>COUNTIFS('Raw Data'!$Q$2:$Q$10000,"No",'Raw Data'!$A$2:$A$10000,$C$1,'Raw Data'!$E$2:$E$10000,$C$2,'Raw Data'!$O$2:$O$10000,$B83,'Raw Data'!$T$2:$T$10000,"Non Critical")</f>
        <v/>
      </c>
      <c r="F83" s="7">
        <f>SUM(C83:E83)</f>
        <v/>
      </c>
      <c r="G83" s="9">
        <f>IFERROR(AVERAGEIFS('Raw Data'!$G$2:$G$10000,'Raw Data'!$Q$2:$Q$10000,"No",'Raw Data'!$A$2:$A$10000,$C$1,'Raw Data'!$E$2:$E$10000,$C$2,'Raw Data'!$O$2:$O$10000,$B83),"")</f>
        <v/>
      </c>
      <c r="H83" s="9">
        <f>IFERROR(AVERAGEIFS('Raw Data'!$R$2:$R$10000,'Raw Data'!$Q$2:$Q$10000,"No",'Raw Data'!$A$2:$A$10000,$C$1,'Raw Data'!$E$2:$E$10000,$C$2,'Raw Data'!$O$2:$O$10000,$B83),"")</f>
        <v/>
      </c>
      <c r="I83" s="9">
        <f>IFERROR(AVERAGEIFS('Raw Data'!$S$2:$S$10000,'Raw Data'!$Q$2:$Q$10000,"No",'Raw Data'!$A$2:$A$10000,$C$1,'Raw Data'!$E$2:$E$10000,$C$2,'Raw Data'!$O$2:$O$10000,$B83),"")</f>
        <v/>
      </c>
      <c r="J83" s="9">
        <f>IFERROR(C83/F83,"")</f>
        <v/>
      </c>
    </row>
    <row r="84">
      <c r="A84" s="7">
        <f>IFERROR(VLOOKUP($B84,Leaders!$A:$B,2,0),"Not Mapped")</f>
        <v/>
      </c>
      <c r="B84" s="7" t="inlineStr">
        <is>
          <t>Suhas N</t>
        </is>
      </c>
      <c r="C84" s="7">
        <f>COUNTIFS('Raw Data'!$Q$2:$Q$10000,"No",'Raw Data'!$A$2:$A$10000,$C$1,'Raw Data'!$E$2:$E$10000,$C$2,'Raw Data'!$O$2:$O$10000,$B84,'Raw Data'!$T$2:$T$10000,"Critical")</f>
        <v/>
      </c>
      <c r="D84" s="7">
        <f>COUNTIFS('Raw Data'!$Q$2:$Q$10000,"No",'Raw Data'!$A$2:$A$10000,$C$1,'Raw Data'!$E$2:$E$10000,$C$2,'Raw Data'!$O$2:$O$10000,$B84,'Raw Data'!$T$2:$T$10000,"Semi Critical")</f>
        <v/>
      </c>
      <c r="E84" s="7">
        <f>COUNTIFS('Raw Data'!$Q$2:$Q$10000,"No",'Raw Data'!$A$2:$A$10000,$C$1,'Raw Data'!$E$2:$E$10000,$C$2,'Raw Data'!$O$2:$O$10000,$B84,'Raw Data'!$T$2:$T$10000,"Non Critical")</f>
        <v/>
      </c>
      <c r="F84" s="7">
        <f>SUM(C84:E84)</f>
        <v/>
      </c>
      <c r="G84" s="9">
        <f>IFERROR(AVERAGEIFS('Raw Data'!$G$2:$G$10000,'Raw Data'!$Q$2:$Q$10000,"No",'Raw Data'!$A$2:$A$10000,$C$1,'Raw Data'!$E$2:$E$10000,$C$2,'Raw Data'!$O$2:$O$10000,$B84),"")</f>
        <v/>
      </c>
      <c r="H84" s="9">
        <f>IFERROR(AVERAGEIFS('Raw Data'!$R$2:$R$10000,'Raw Data'!$Q$2:$Q$10000,"No",'Raw Data'!$A$2:$A$10000,$C$1,'Raw Data'!$E$2:$E$10000,$C$2,'Raw Data'!$O$2:$O$10000,$B84),"")</f>
        <v/>
      </c>
      <c r="I84" s="9">
        <f>IFERROR(AVERAGEIFS('Raw Data'!$S$2:$S$10000,'Raw Data'!$Q$2:$Q$10000,"No",'Raw Data'!$A$2:$A$10000,$C$1,'Raw Data'!$E$2:$E$10000,$C$2,'Raw Data'!$O$2:$O$10000,$B84),"")</f>
        <v/>
      </c>
      <c r="J84" s="9">
        <f>IFERROR(C84/F84,"")</f>
        <v/>
      </c>
    </row>
    <row r="85">
      <c r="A85" s="7">
        <f>IFERROR(VLOOKUP($B85,Leaders!$A:$B,2,0),"Not Mapped")</f>
        <v/>
      </c>
      <c r="B85" s="7" t="inlineStr">
        <is>
          <t>Vijay M</t>
        </is>
      </c>
      <c r="C85" s="7">
        <f>COUNTIFS('Raw Data'!$Q$2:$Q$10000,"No",'Raw Data'!$A$2:$A$10000,$C$1,'Raw Data'!$E$2:$E$10000,$C$2,'Raw Data'!$O$2:$O$10000,$B85,'Raw Data'!$T$2:$T$10000,"Critical")</f>
        <v/>
      </c>
      <c r="D85" s="7">
        <f>COUNTIFS('Raw Data'!$Q$2:$Q$10000,"No",'Raw Data'!$A$2:$A$10000,$C$1,'Raw Data'!$E$2:$E$10000,$C$2,'Raw Data'!$O$2:$O$10000,$B85,'Raw Data'!$T$2:$T$10000,"Semi Critical")</f>
        <v/>
      </c>
      <c r="E85" s="7">
        <f>COUNTIFS('Raw Data'!$Q$2:$Q$10000,"No",'Raw Data'!$A$2:$A$10000,$C$1,'Raw Data'!$E$2:$E$10000,$C$2,'Raw Data'!$O$2:$O$10000,$B85,'Raw Data'!$T$2:$T$10000,"Non Critical")</f>
        <v/>
      </c>
      <c r="F85" s="7">
        <f>SUM(C85:E85)</f>
        <v/>
      </c>
      <c r="G85" s="9">
        <f>IFERROR(AVERAGEIFS('Raw Data'!$G$2:$G$10000,'Raw Data'!$Q$2:$Q$10000,"No",'Raw Data'!$A$2:$A$10000,$C$1,'Raw Data'!$E$2:$E$10000,$C$2,'Raw Data'!$O$2:$O$10000,$B85),"")</f>
        <v/>
      </c>
      <c r="H85" s="9">
        <f>IFERROR(AVERAGEIFS('Raw Data'!$R$2:$R$10000,'Raw Data'!$Q$2:$Q$10000,"No",'Raw Data'!$A$2:$A$10000,$C$1,'Raw Data'!$E$2:$E$10000,$C$2,'Raw Data'!$O$2:$O$10000,$B85),"")</f>
        <v/>
      </c>
      <c r="I85" s="9">
        <f>IFERROR(AVERAGEIFS('Raw Data'!$S$2:$S$10000,'Raw Data'!$Q$2:$Q$10000,"No",'Raw Data'!$A$2:$A$10000,$C$1,'Raw Data'!$E$2:$E$10000,$C$2,'Raw Data'!$O$2:$O$10000,$B85),"")</f>
        <v/>
      </c>
      <c r="J85" s="9">
        <f>IFERROR(C85/F85,"")</f>
        <v/>
      </c>
    </row>
    <row r="86">
      <c r="A86" s="7">
        <f>IFERROR(VLOOKUP($B86,Leaders!$A:$B,2,0),"Not Mapped")</f>
        <v/>
      </c>
      <c r="B86" s="7" t="inlineStr">
        <is>
          <t>Arun Raj</t>
        </is>
      </c>
      <c r="C86" s="7">
        <f>COUNTIFS('Raw Data'!$Q$2:$Q$10000,"No",'Raw Data'!$A$2:$A$10000,$C$1,'Raw Data'!$E$2:$E$10000,$C$2,'Raw Data'!$O$2:$O$10000,$B86,'Raw Data'!$T$2:$T$10000,"Critical")</f>
        <v/>
      </c>
      <c r="D86" s="7">
        <f>COUNTIFS('Raw Data'!$Q$2:$Q$10000,"No",'Raw Data'!$A$2:$A$10000,$C$1,'Raw Data'!$E$2:$E$10000,$C$2,'Raw Data'!$O$2:$O$10000,$B86,'Raw Data'!$T$2:$T$10000,"Semi Critical")</f>
        <v/>
      </c>
      <c r="E86" s="7">
        <f>COUNTIFS('Raw Data'!$Q$2:$Q$10000,"No",'Raw Data'!$A$2:$A$10000,$C$1,'Raw Data'!$E$2:$E$10000,$C$2,'Raw Data'!$O$2:$O$10000,$B86,'Raw Data'!$T$2:$T$10000,"Non Critical")</f>
        <v/>
      </c>
      <c r="F86" s="7">
        <f>SUM(C86:E86)</f>
        <v/>
      </c>
      <c r="G86" s="9">
        <f>IFERROR(AVERAGEIFS('Raw Data'!$G$2:$G$10000,'Raw Data'!$Q$2:$Q$10000,"No",'Raw Data'!$A$2:$A$10000,$C$1,'Raw Data'!$E$2:$E$10000,$C$2,'Raw Data'!$O$2:$O$10000,$B86),"")</f>
        <v/>
      </c>
      <c r="H86" s="9">
        <f>IFERROR(AVERAGEIFS('Raw Data'!$R$2:$R$10000,'Raw Data'!$Q$2:$Q$10000,"No",'Raw Data'!$A$2:$A$10000,$C$1,'Raw Data'!$E$2:$E$10000,$C$2,'Raw Data'!$O$2:$O$10000,$B86),"")</f>
        <v/>
      </c>
      <c r="I86" s="9">
        <f>IFERROR(AVERAGEIFS('Raw Data'!$S$2:$S$10000,'Raw Data'!$Q$2:$Q$10000,"No",'Raw Data'!$A$2:$A$10000,$C$1,'Raw Data'!$E$2:$E$10000,$C$2,'Raw Data'!$O$2:$O$10000,$B86),"")</f>
        <v/>
      </c>
      <c r="J86" s="9">
        <f>IFERROR(C86/F86,"")</f>
        <v/>
      </c>
    </row>
    <row r="87">
      <c r="A87" s="7">
        <f>IFERROR(VLOOKUP($B87,Leaders!$A:$B,2,0),"Not Mapped")</f>
        <v/>
      </c>
      <c r="B87" s="7" t="inlineStr">
        <is>
          <t>Bangareppa CS</t>
        </is>
      </c>
      <c r="C87" s="7">
        <f>COUNTIFS('Raw Data'!$Q$2:$Q$10000,"No",'Raw Data'!$A$2:$A$10000,$C$1,'Raw Data'!$E$2:$E$10000,$C$2,'Raw Data'!$O$2:$O$10000,$B87,'Raw Data'!$T$2:$T$10000,"Critical")</f>
        <v/>
      </c>
      <c r="D87" s="7">
        <f>COUNTIFS('Raw Data'!$Q$2:$Q$10000,"No",'Raw Data'!$A$2:$A$10000,$C$1,'Raw Data'!$E$2:$E$10000,$C$2,'Raw Data'!$O$2:$O$10000,$B87,'Raw Data'!$T$2:$T$10000,"Semi Critical")</f>
        <v/>
      </c>
      <c r="E87" s="7">
        <f>COUNTIFS('Raw Data'!$Q$2:$Q$10000,"No",'Raw Data'!$A$2:$A$10000,$C$1,'Raw Data'!$E$2:$E$10000,$C$2,'Raw Data'!$O$2:$O$10000,$B87,'Raw Data'!$T$2:$T$10000,"Non Critical")</f>
        <v/>
      </c>
      <c r="F87" s="7">
        <f>SUM(C87:E87)</f>
        <v/>
      </c>
      <c r="G87" s="9">
        <f>IFERROR(AVERAGEIFS('Raw Data'!$G$2:$G$10000,'Raw Data'!$Q$2:$Q$10000,"No",'Raw Data'!$A$2:$A$10000,$C$1,'Raw Data'!$E$2:$E$10000,$C$2,'Raw Data'!$O$2:$O$10000,$B87),"")</f>
        <v/>
      </c>
      <c r="H87" s="9">
        <f>IFERROR(AVERAGEIFS('Raw Data'!$R$2:$R$10000,'Raw Data'!$Q$2:$Q$10000,"No",'Raw Data'!$A$2:$A$10000,$C$1,'Raw Data'!$E$2:$E$10000,$C$2,'Raw Data'!$O$2:$O$10000,$B87),"")</f>
        <v/>
      </c>
      <c r="I87" s="9">
        <f>IFERROR(AVERAGEIFS('Raw Data'!$S$2:$S$10000,'Raw Data'!$Q$2:$Q$10000,"No",'Raw Data'!$A$2:$A$10000,$C$1,'Raw Data'!$E$2:$E$10000,$C$2,'Raw Data'!$O$2:$O$10000,$B87),"")</f>
        <v/>
      </c>
      <c r="J87" s="9">
        <f>IFERROR(C87/F87,"")</f>
        <v/>
      </c>
    </row>
    <row r="88">
      <c r="A88" s="7">
        <f>IFERROR(VLOOKUP($B88,Leaders!$A:$B,2,0),"Not Mapped")</f>
        <v/>
      </c>
      <c r="B88" s="7" t="inlineStr">
        <is>
          <t>John Britto</t>
        </is>
      </c>
      <c r="C88" s="7">
        <f>COUNTIFS('Raw Data'!$Q$2:$Q$10000,"No",'Raw Data'!$A$2:$A$10000,$C$1,'Raw Data'!$E$2:$E$10000,$C$2,'Raw Data'!$O$2:$O$10000,$B88,'Raw Data'!$T$2:$T$10000,"Critical")</f>
        <v/>
      </c>
      <c r="D88" s="7">
        <f>COUNTIFS('Raw Data'!$Q$2:$Q$10000,"No",'Raw Data'!$A$2:$A$10000,$C$1,'Raw Data'!$E$2:$E$10000,$C$2,'Raw Data'!$O$2:$O$10000,$B88,'Raw Data'!$T$2:$T$10000,"Semi Critical")</f>
        <v/>
      </c>
      <c r="E88" s="7">
        <f>COUNTIFS('Raw Data'!$Q$2:$Q$10000,"No",'Raw Data'!$A$2:$A$10000,$C$1,'Raw Data'!$E$2:$E$10000,$C$2,'Raw Data'!$O$2:$O$10000,$B88,'Raw Data'!$T$2:$T$10000,"Non Critical")</f>
        <v/>
      </c>
      <c r="F88" s="7">
        <f>SUM(C88:E88)</f>
        <v/>
      </c>
      <c r="G88" s="9">
        <f>IFERROR(AVERAGEIFS('Raw Data'!$G$2:$G$10000,'Raw Data'!$Q$2:$Q$10000,"No",'Raw Data'!$A$2:$A$10000,$C$1,'Raw Data'!$E$2:$E$10000,$C$2,'Raw Data'!$O$2:$O$10000,$B88),"")</f>
        <v/>
      </c>
      <c r="H88" s="9">
        <f>IFERROR(AVERAGEIFS('Raw Data'!$R$2:$R$10000,'Raw Data'!$Q$2:$Q$10000,"No",'Raw Data'!$A$2:$A$10000,$C$1,'Raw Data'!$E$2:$E$10000,$C$2,'Raw Data'!$O$2:$O$10000,$B88),"")</f>
        <v/>
      </c>
      <c r="I88" s="9">
        <f>IFERROR(AVERAGEIFS('Raw Data'!$S$2:$S$10000,'Raw Data'!$Q$2:$Q$10000,"No",'Raw Data'!$A$2:$A$10000,$C$1,'Raw Data'!$E$2:$E$10000,$C$2,'Raw Data'!$O$2:$O$10000,$B88),"")</f>
        <v/>
      </c>
      <c r="J88" s="9">
        <f>IFERROR(C88/F88,"")</f>
        <v/>
      </c>
    </row>
    <row r="89">
      <c r="A89" s="7">
        <f>IFERROR(VLOOKUP($B89,Leaders!$A:$B,2,0),"Not Mapped")</f>
        <v/>
      </c>
      <c r="B89" s="7" t="inlineStr">
        <is>
          <t>Majid Kakatikar</t>
        </is>
      </c>
      <c r="C89" s="7">
        <f>COUNTIFS('Raw Data'!$Q$2:$Q$10000,"No",'Raw Data'!$A$2:$A$10000,$C$1,'Raw Data'!$E$2:$E$10000,$C$2,'Raw Data'!$O$2:$O$10000,$B89,'Raw Data'!$T$2:$T$10000,"Critical")</f>
        <v/>
      </c>
      <c r="D89" s="7">
        <f>COUNTIFS('Raw Data'!$Q$2:$Q$10000,"No",'Raw Data'!$A$2:$A$10000,$C$1,'Raw Data'!$E$2:$E$10000,$C$2,'Raw Data'!$O$2:$O$10000,$B89,'Raw Data'!$T$2:$T$10000,"Semi Critical")</f>
        <v/>
      </c>
      <c r="E89" s="7">
        <f>COUNTIFS('Raw Data'!$Q$2:$Q$10000,"No",'Raw Data'!$A$2:$A$10000,$C$1,'Raw Data'!$E$2:$E$10000,$C$2,'Raw Data'!$O$2:$O$10000,$B89,'Raw Data'!$T$2:$T$10000,"Non Critical")</f>
        <v/>
      </c>
      <c r="F89" s="7">
        <f>SUM(C89:E89)</f>
        <v/>
      </c>
      <c r="G89" s="9">
        <f>IFERROR(AVERAGEIFS('Raw Data'!$G$2:$G$10000,'Raw Data'!$Q$2:$Q$10000,"No",'Raw Data'!$A$2:$A$10000,$C$1,'Raw Data'!$E$2:$E$10000,$C$2,'Raw Data'!$O$2:$O$10000,$B89),"")</f>
        <v/>
      </c>
      <c r="H89" s="9">
        <f>IFERROR(AVERAGEIFS('Raw Data'!$R$2:$R$10000,'Raw Data'!$Q$2:$Q$10000,"No",'Raw Data'!$A$2:$A$10000,$C$1,'Raw Data'!$E$2:$E$10000,$C$2,'Raw Data'!$O$2:$O$10000,$B89),"")</f>
        <v/>
      </c>
      <c r="I89" s="9">
        <f>IFERROR(AVERAGEIFS('Raw Data'!$S$2:$S$10000,'Raw Data'!$Q$2:$Q$10000,"No",'Raw Data'!$A$2:$A$10000,$C$1,'Raw Data'!$E$2:$E$10000,$C$2,'Raw Data'!$O$2:$O$10000,$B89),"")</f>
        <v/>
      </c>
      <c r="J89" s="9">
        <f>IFERROR(C89/F89,"")</f>
        <v/>
      </c>
    </row>
    <row r="90">
      <c r="A90" s="7">
        <f>IFERROR(VLOOKUP($B90,Leaders!$A:$B,2,0),"Not Mapped")</f>
        <v/>
      </c>
      <c r="B90" s="7" t="inlineStr">
        <is>
          <t>Santhosha M</t>
        </is>
      </c>
      <c r="C90" s="7">
        <f>COUNTIFS('Raw Data'!$Q$2:$Q$10000,"No",'Raw Data'!$A$2:$A$10000,$C$1,'Raw Data'!$E$2:$E$10000,$C$2,'Raw Data'!$O$2:$O$10000,$B90,'Raw Data'!$T$2:$T$10000,"Critical")</f>
        <v/>
      </c>
      <c r="D90" s="7">
        <f>COUNTIFS('Raw Data'!$Q$2:$Q$10000,"No",'Raw Data'!$A$2:$A$10000,$C$1,'Raw Data'!$E$2:$E$10000,$C$2,'Raw Data'!$O$2:$O$10000,$B90,'Raw Data'!$T$2:$T$10000,"Semi Critical")</f>
        <v/>
      </c>
      <c r="E90" s="7">
        <f>COUNTIFS('Raw Data'!$Q$2:$Q$10000,"No",'Raw Data'!$A$2:$A$10000,$C$1,'Raw Data'!$E$2:$E$10000,$C$2,'Raw Data'!$O$2:$O$10000,$B90,'Raw Data'!$T$2:$T$10000,"Non Critical")</f>
        <v/>
      </c>
      <c r="F90" s="7">
        <f>SUM(C90:E90)</f>
        <v/>
      </c>
      <c r="G90" s="9">
        <f>IFERROR(AVERAGEIFS('Raw Data'!$G$2:$G$10000,'Raw Data'!$Q$2:$Q$10000,"No",'Raw Data'!$A$2:$A$10000,$C$1,'Raw Data'!$E$2:$E$10000,$C$2,'Raw Data'!$O$2:$O$10000,$B90),"")</f>
        <v/>
      </c>
      <c r="H90" s="9">
        <f>IFERROR(AVERAGEIFS('Raw Data'!$R$2:$R$10000,'Raw Data'!$Q$2:$Q$10000,"No",'Raw Data'!$A$2:$A$10000,$C$1,'Raw Data'!$E$2:$E$10000,$C$2,'Raw Data'!$O$2:$O$10000,$B90),"")</f>
        <v/>
      </c>
      <c r="I90" s="9">
        <f>IFERROR(AVERAGEIFS('Raw Data'!$S$2:$S$10000,'Raw Data'!$Q$2:$Q$10000,"No",'Raw Data'!$A$2:$A$10000,$C$1,'Raw Data'!$E$2:$E$10000,$C$2,'Raw Data'!$O$2:$O$10000,$B90),"")</f>
        <v/>
      </c>
      <c r="J90" s="9">
        <f>IFERROR(C90/F90,"")</f>
        <v/>
      </c>
    </row>
    <row r="91">
      <c r="A91" s="7">
        <f>IFERROR(VLOOKUP($B91,Leaders!$A:$B,2,0),"Not Mapped")</f>
        <v/>
      </c>
      <c r="B91" s="7" t="inlineStr">
        <is>
          <t>Vishnu V</t>
        </is>
      </c>
      <c r="C91" s="7">
        <f>COUNTIFS('Raw Data'!$Q$2:$Q$10000,"No",'Raw Data'!$A$2:$A$10000,$C$1,'Raw Data'!$E$2:$E$10000,$C$2,'Raw Data'!$O$2:$O$10000,$B91,'Raw Data'!$T$2:$T$10000,"Critical")</f>
        <v/>
      </c>
      <c r="D91" s="7">
        <f>COUNTIFS('Raw Data'!$Q$2:$Q$10000,"No",'Raw Data'!$A$2:$A$10000,$C$1,'Raw Data'!$E$2:$E$10000,$C$2,'Raw Data'!$O$2:$O$10000,$B91,'Raw Data'!$T$2:$T$10000,"Semi Critical")</f>
        <v/>
      </c>
      <c r="E91" s="7">
        <f>COUNTIFS('Raw Data'!$Q$2:$Q$10000,"No",'Raw Data'!$A$2:$A$10000,$C$1,'Raw Data'!$E$2:$E$10000,$C$2,'Raw Data'!$O$2:$O$10000,$B91,'Raw Data'!$T$2:$T$10000,"Non Critical")</f>
        <v/>
      </c>
      <c r="F91" s="7">
        <f>SUM(C91:E91)</f>
        <v/>
      </c>
      <c r="G91" s="9">
        <f>IFERROR(AVERAGEIFS('Raw Data'!$G$2:$G$10000,'Raw Data'!$Q$2:$Q$10000,"No",'Raw Data'!$A$2:$A$10000,$C$1,'Raw Data'!$E$2:$E$10000,$C$2,'Raw Data'!$O$2:$O$10000,$B91),"")</f>
        <v/>
      </c>
      <c r="H91" s="9">
        <f>IFERROR(AVERAGEIFS('Raw Data'!$R$2:$R$10000,'Raw Data'!$Q$2:$Q$10000,"No",'Raw Data'!$A$2:$A$10000,$C$1,'Raw Data'!$E$2:$E$10000,$C$2,'Raw Data'!$O$2:$O$10000,$B91),"")</f>
        <v/>
      </c>
      <c r="I91" s="9">
        <f>IFERROR(AVERAGEIFS('Raw Data'!$S$2:$S$10000,'Raw Data'!$Q$2:$Q$10000,"No",'Raw Data'!$A$2:$A$10000,$C$1,'Raw Data'!$E$2:$E$10000,$C$2,'Raw Data'!$O$2:$O$10000,$B91),"")</f>
        <v/>
      </c>
      <c r="J91" s="9">
        <f>IFERROR(C91/F91,"")</f>
        <v/>
      </c>
    </row>
    <row r="92">
      <c r="A92" s="10" t="inlineStr"/>
      <c r="B92" s="10" t="inlineStr">
        <is>
          <t>Grand Total</t>
        </is>
      </c>
      <c r="C92" s="10">
        <f>COUNTIFS('Raw Data'!$Q$2:$Q$10000,"No",'Raw Data'!$A$2:$A$10000,$C$1,'Raw Data'!$E$2:$E$10000,$C$2,'Raw Data'!$O$2:$O$10000,"&lt;&gt;",'Raw Data'!$T$2:$T$10000,"Critical")</f>
        <v/>
      </c>
      <c r="D92" s="10">
        <f>COUNTIFS('Raw Data'!$Q$2:$Q$10000,"No",'Raw Data'!$A$2:$A$10000,$C$1,'Raw Data'!$E$2:$E$10000,$C$2,'Raw Data'!$O$2:$O$10000,"&lt;&gt;",'Raw Data'!$T$2:$T$10000,"Semi Critical")</f>
        <v/>
      </c>
      <c r="E92" s="10">
        <f>COUNTIFS('Raw Data'!$Q$2:$Q$10000,"No",'Raw Data'!$A$2:$A$10000,$C$1,'Raw Data'!$E$2:$E$10000,$C$2,'Raw Data'!$O$2:$O$10000,"&lt;&gt;",'Raw Data'!$T$2:$T$10000,"Non Critical")</f>
        <v/>
      </c>
      <c r="F92" s="10">
        <f>SUM(C92:E92)</f>
        <v/>
      </c>
      <c r="G92" s="12">
        <f>IFERROR(AVERAGEIFS('Raw Data'!$G$2:$G$10000,'Raw Data'!$Q$2:$Q$10000,"No",'Raw Data'!$A$2:$A$10000,$C$1,'Raw Data'!$E$2:$E$10000,$C$2,'Raw Data'!$O$2:$O$10000,"&lt;&gt;"),"")</f>
        <v/>
      </c>
      <c r="H92" s="12">
        <f>IFERROR(AVERAGEIFS('Raw Data'!$R$2:$R$10000,'Raw Data'!$Q$2:$Q$10000,"No",'Raw Data'!$A$2:$A$10000,$C$1,'Raw Data'!$E$2:$E$10000,$C$2,'Raw Data'!$O$2:$O$10000,"&lt;&gt;"),"")</f>
        <v/>
      </c>
      <c r="I92" s="12">
        <f>IFERROR(AVERAGEIFS('Raw Data'!$S$2:$S$10000,'Raw Data'!$Q$2:$Q$10000,"No",'Raw Data'!$A$2:$A$10000,$C$1,'Raw Data'!$E$2:$E$10000,$C$2,'Raw Data'!$O$2:$O$10000,"&lt;&gt;"),"")</f>
        <v/>
      </c>
      <c r="J92" s="12">
        <f>IFERROR(C92/F92,"")</f>
        <v/>
      </c>
    </row>
  </sheetData>
  <conditionalFormatting sqref="L6:L3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:C31">
    <cfRule type="colorScale" priority="2">
      <colorScale>
        <cfvo type="num" val="0"/>
        <cfvo type="max"/>
        <color rgb="00FFFFFF"/>
        <color rgb="00F8696B"/>
      </colorScale>
    </cfRule>
  </conditionalFormatting>
  <conditionalFormatting sqref="D6:D31">
    <cfRule type="colorScale" priority="3">
      <colorScale>
        <cfvo type="num" val="0"/>
        <cfvo type="max"/>
        <color rgb="00FFFFFF"/>
        <color rgb="00F8696B"/>
      </colorScale>
    </cfRule>
  </conditionalFormatting>
  <conditionalFormatting sqref="E6:E31">
    <cfRule type="colorScale" priority="4">
      <colorScale>
        <cfvo type="num" val="0"/>
        <cfvo type="max"/>
        <color rgb="00FFFFFF"/>
        <color rgb="00F8696B"/>
      </colorScale>
    </cfRule>
  </conditionalFormatting>
  <conditionalFormatting sqref="F6:F31">
    <cfRule type="colorScale" priority="5">
      <colorScale>
        <cfvo type="num" val="0"/>
        <cfvo type="max"/>
        <color rgb="00FFFFFF"/>
        <color rgb="00F8696B"/>
      </colorScale>
    </cfRule>
  </conditionalFormatting>
  <conditionalFormatting sqref="G6:G31">
    <cfRule type="colorScale" priority="6">
      <colorScale>
        <cfvo type="num" val="0"/>
        <cfvo type="max"/>
        <color rgb="00FFFFFF"/>
        <color rgb="00F8696B"/>
      </colorScale>
    </cfRule>
  </conditionalFormatting>
  <conditionalFormatting sqref="H6:H31">
    <cfRule type="colorScale" priority="7">
      <colorScale>
        <cfvo type="num" val="0"/>
        <cfvo type="max"/>
        <color rgb="00FFFFFF"/>
        <color rgb="00FFEB84"/>
      </colorScale>
    </cfRule>
  </conditionalFormatting>
  <conditionalFormatting sqref="I6:I31">
    <cfRule type="colorScale" priority="8">
      <colorScale>
        <cfvo type="num" val="0"/>
        <cfvo type="max"/>
        <color rgb="00FFFFFF"/>
        <color rgb="0063BE7B"/>
      </colorScale>
    </cfRule>
  </conditionalFormatting>
  <conditionalFormatting sqref="J6:J31">
    <cfRule type="colorScale" priority="9">
      <colorScale>
        <cfvo type="num" val="0"/>
        <cfvo type="max"/>
        <color rgb="00FFFFFF"/>
        <color rgb="0063BE7B"/>
      </colorScale>
    </cfRule>
  </conditionalFormatting>
  <conditionalFormatting sqref="L36:L6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6:C61">
    <cfRule type="colorScale" priority="11">
      <colorScale>
        <cfvo type="num" val="0"/>
        <cfvo type="max"/>
        <color rgb="00FFFFFF"/>
        <color rgb="00F8696B"/>
      </colorScale>
    </cfRule>
  </conditionalFormatting>
  <conditionalFormatting sqref="D36:D61">
    <cfRule type="colorScale" priority="12">
      <colorScale>
        <cfvo type="num" val="0"/>
        <cfvo type="max"/>
        <color rgb="00FFFFFF"/>
        <color rgb="00F8696B"/>
      </colorScale>
    </cfRule>
  </conditionalFormatting>
  <conditionalFormatting sqref="E36:E61">
    <cfRule type="colorScale" priority="13">
      <colorScale>
        <cfvo type="num" val="0"/>
        <cfvo type="max"/>
        <color rgb="00FFFFFF"/>
        <color rgb="00F8696B"/>
      </colorScale>
    </cfRule>
  </conditionalFormatting>
  <conditionalFormatting sqref="F36:F61">
    <cfRule type="colorScale" priority="14">
      <colorScale>
        <cfvo type="num" val="0"/>
        <cfvo type="max"/>
        <color rgb="00FFFFFF"/>
        <color rgb="00F8696B"/>
      </colorScale>
    </cfRule>
  </conditionalFormatting>
  <conditionalFormatting sqref="G36:G61">
    <cfRule type="colorScale" priority="15">
      <colorScale>
        <cfvo type="num" val="0"/>
        <cfvo type="max"/>
        <color rgb="00FFFFFF"/>
        <color rgb="00F8696B"/>
      </colorScale>
    </cfRule>
  </conditionalFormatting>
  <conditionalFormatting sqref="H36:H61">
    <cfRule type="colorScale" priority="16">
      <colorScale>
        <cfvo type="num" val="0"/>
        <cfvo type="max"/>
        <color rgb="00FFFFFF"/>
        <color rgb="00FFEB84"/>
      </colorScale>
    </cfRule>
  </conditionalFormatting>
  <conditionalFormatting sqref="I36:I61">
    <cfRule type="colorScale" priority="17">
      <colorScale>
        <cfvo type="num" val="0"/>
        <cfvo type="max"/>
        <color rgb="00FFFFFF"/>
        <color rgb="0063BE7B"/>
      </colorScale>
    </cfRule>
  </conditionalFormatting>
  <conditionalFormatting sqref="J36:J61">
    <cfRule type="colorScale" priority="18">
      <colorScale>
        <cfvo type="num" val="0"/>
        <cfvo type="max"/>
        <color rgb="00FFFFFF"/>
        <color rgb="0063BE7B"/>
      </colorScale>
    </cfRule>
  </conditionalFormatting>
  <conditionalFormatting sqref="C66:C91">
    <cfRule type="colorScale" priority="19">
      <colorScale>
        <cfvo type="num" val="0"/>
        <cfvo type="max"/>
        <color rgb="00FFFFFF"/>
        <color rgb="00F8696B"/>
      </colorScale>
    </cfRule>
  </conditionalFormatting>
  <conditionalFormatting sqref="D66:D91">
    <cfRule type="colorScale" priority="20">
      <colorScale>
        <cfvo type="num" val="0"/>
        <cfvo type="max"/>
        <color rgb="00FFFFFF"/>
        <color rgb="00FFEB84"/>
      </colorScale>
    </cfRule>
  </conditionalFormatting>
  <conditionalFormatting sqref="E66:E91">
    <cfRule type="colorScale" priority="21">
      <colorScale>
        <cfvo type="num" val="0"/>
        <cfvo type="max"/>
        <color rgb="00FFFFFF"/>
        <color rgb="0063BE7B"/>
      </colorScale>
    </cfRule>
  </conditionalFormatting>
  <conditionalFormatting sqref="I66:I9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6:J91">
    <cfRule type="colorScale" priority="2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dataValidations count="2">
    <dataValidation sqref="B1" showDropDown="0" showInputMessage="0" showErrorMessage="0" allowBlank="0" type="list">
      <formula1>=Lists!$A$2:$A$200</formula1>
    </dataValidation>
    <dataValidation sqref="B2" showDropDown="0" showInputMessage="0" showErrorMessage="0" allowBlank="0" type="list">
      <formula1>=Lists!$B$2:$B$50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Select Date ▶</t>
        </is>
      </c>
      <c r="B1" s="2" t="n">
        <v>46304</v>
      </c>
      <c r="C1" s="3">
        <f>IF($B$1="All","&lt;&gt;",$B$1)</f>
        <v/>
      </c>
      <c r="D1" s="4" t="inlineStr">
        <is>
          <t>(pick a date or "All" from the dropdown)</t>
        </is>
      </c>
    </row>
    <row r="2">
      <c r="A2" s="1" t="inlineStr">
        <is>
          <t>Select City ▶</t>
        </is>
      </c>
      <c r="B2" s="13" t="inlineStr">
        <is>
          <t>All</t>
        </is>
      </c>
      <c r="C2" s="3">
        <f>IF($B$2="All","&lt;&gt;",$B$2)</f>
        <v/>
      </c>
      <c r="D2" s="4" t="inlineStr">
        <is>
          <t>(pick a city or "All")</t>
        </is>
      </c>
    </row>
    <row r="4">
      <c r="A4" s="5" t="inlineStr">
        <is>
          <t>IM level - CC MTD %: store count by band</t>
        </is>
      </c>
    </row>
    <row r="5" ht="32" customHeight="1">
      <c r="A5" s="6" t="inlineStr">
        <is>
          <t>IM</t>
        </is>
      </c>
      <c r="B5" s="6" t="inlineStr">
        <is>
          <t>&lt;20%</t>
        </is>
      </c>
      <c r="C5" s="6" t="inlineStr">
        <is>
          <t>20-40%</t>
        </is>
      </c>
      <c r="D5" s="6" t="inlineStr">
        <is>
          <t>40-50%</t>
        </is>
      </c>
      <c r="E5" s="6" t="inlineStr">
        <is>
          <t>50-60%</t>
        </is>
      </c>
      <c r="F5" s="6" t="inlineStr">
        <is>
          <t>60-70%</t>
        </is>
      </c>
      <c r="G5" s="6" t="inlineStr">
        <is>
          <t>70-85%</t>
        </is>
      </c>
      <c r="H5" s="6" t="inlineStr">
        <is>
          <t>85-95%</t>
        </is>
      </c>
      <c r="I5" s="6" t="inlineStr">
        <is>
          <t>&gt;=95%</t>
        </is>
      </c>
      <c r="J5" s="6" t="inlineStr">
        <is>
          <t>Total Stores</t>
        </is>
      </c>
      <c r="K5" s="6" t="inlineStr">
        <is>
          <t>Avg CC MTD %</t>
        </is>
      </c>
    </row>
    <row r="6">
      <c r="A6" s="7" t="inlineStr">
        <is>
          <t>Aravind S</t>
        </is>
      </c>
      <c r="B6" s="7">
        <f>COUNTIFS('Raw Data'!$Q$2:$Q$10000,"No",'Raw Data'!$A$2:$A$10000,$C$1,'Raw Data'!$E$2:$E$10000,$C$2,'Raw Data'!$P$2:$P$10000,$A6,'Raw Data'!$G$2:$G$10000,"&gt;=0",'Raw Data'!$G$2:$G$10000,"&lt;0.2")</f>
        <v/>
      </c>
      <c r="C6" s="7">
        <f>COUNTIFS('Raw Data'!$Q$2:$Q$10000,"No",'Raw Data'!$A$2:$A$10000,$C$1,'Raw Data'!$E$2:$E$10000,$C$2,'Raw Data'!$P$2:$P$10000,$A6,'Raw Data'!$G$2:$G$10000,"&gt;=0.2",'Raw Data'!$G$2:$G$10000,"&lt;0.4")</f>
        <v/>
      </c>
      <c r="D6" s="7">
        <f>COUNTIFS('Raw Data'!$Q$2:$Q$10000,"No",'Raw Data'!$A$2:$A$10000,$C$1,'Raw Data'!$E$2:$E$10000,$C$2,'Raw Data'!$P$2:$P$10000,$A6,'Raw Data'!$G$2:$G$10000,"&gt;=0.4",'Raw Data'!$G$2:$G$10000,"&lt;0.5")</f>
        <v/>
      </c>
      <c r="E6" s="7">
        <f>COUNTIFS('Raw Data'!$Q$2:$Q$10000,"No",'Raw Data'!$A$2:$A$10000,$C$1,'Raw Data'!$E$2:$E$10000,$C$2,'Raw Data'!$P$2:$P$10000,$A6,'Raw Data'!$G$2:$G$10000,"&gt;=0.5",'Raw Data'!$G$2:$G$10000,"&lt;0.6")</f>
        <v/>
      </c>
      <c r="F6" s="7">
        <f>COUNTIFS('Raw Data'!$Q$2:$Q$10000,"No",'Raw Data'!$A$2:$A$10000,$C$1,'Raw Data'!$E$2:$E$10000,$C$2,'Raw Data'!$P$2:$P$10000,$A6,'Raw Data'!$G$2:$G$10000,"&gt;=0.6",'Raw Data'!$G$2:$G$10000,"&lt;0.7")</f>
        <v/>
      </c>
      <c r="G6" s="7">
        <f>COUNTIFS('Raw Data'!$Q$2:$Q$10000,"No",'Raw Data'!$A$2:$A$10000,$C$1,'Raw Data'!$E$2:$E$10000,$C$2,'Raw Data'!$P$2:$P$10000,$A6,'Raw Data'!$G$2:$G$10000,"&gt;=0.7",'Raw Data'!$G$2:$G$10000,"&lt;0.85")</f>
        <v/>
      </c>
      <c r="H6" s="7">
        <f>COUNTIFS('Raw Data'!$Q$2:$Q$10000,"No",'Raw Data'!$A$2:$A$10000,$C$1,'Raw Data'!$E$2:$E$10000,$C$2,'Raw Data'!$P$2:$P$10000,$A6,'Raw Data'!$G$2:$G$10000,"&gt;=0.85",'Raw Data'!$G$2:$G$10000,"&lt;0.95")</f>
        <v/>
      </c>
      <c r="I6" s="7">
        <f>COUNTIFS('Raw Data'!$Q$2:$Q$10000,"No",'Raw Data'!$A$2:$A$10000,$C$1,'Raw Data'!$E$2:$E$10000,$C$2,'Raw Data'!$P$2:$P$10000,$A6,'Raw Data'!$G$2:$G$10000,"&gt;=0.95")</f>
        <v/>
      </c>
      <c r="J6" s="7">
        <f>SUM(B6:I6)</f>
        <v/>
      </c>
      <c r="K6" s="9">
        <f>IFERROR(AVERAGEIFS('Raw Data'!$G$2:$G$10000,'Raw Data'!$Q$2:$Q$10000,"No",'Raw Data'!$A$2:$A$10000,$C$1,'Raw Data'!$E$2:$E$10000,$C$2,'Raw Data'!$P$2:$P$10000,$A6),"")</f>
        <v/>
      </c>
    </row>
    <row r="7">
      <c r="A7" s="7" t="inlineStr">
        <is>
          <t>Arivind S</t>
        </is>
      </c>
      <c r="B7" s="7">
        <f>COUNTIFS('Raw Data'!$Q$2:$Q$10000,"No",'Raw Data'!$A$2:$A$10000,$C$1,'Raw Data'!$E$2:$E$10000,$C$2,'Raw Data'!$P$2:$P$10000,$A7,'Raw Data'!$G$2:$G$10000,"&gt;=0",'Raw Data'!$G$2:$G$10000,"&lt;0.2")</f>
        <v/>
      </c>
      <c r="C7" s="7">
        <f>COUNTIFS('Raw Data'!$Q$2:$Q$10000,"No",'Raw Data'!$A$2:$A$10000,$C$1,'Raw Data'!$E$2:$E$10000,$C$2,'Raw Data'!$P$2:$P$10000,$A7,'Raw Data'!$G$2:$G$10000,"&gt;=0.2",'Raw Data'!$G$2:$G$10000,"&lt;0.4")</f>
        <v/>
      </c>
      <c r="D7" s="7">
        <f>COUNTIFS('Raw Data'!$Q$2:$Q$10000,"No",'Raw Data'!$A$2:$A$10000,$C$1,'Raw Data'!$E$2:$E$10000,$C$2,'Raw Data'!$P$2:$P$10000,$A7,'Raw Data'!$G$2:$G$10000,"&gt;=0.4",'Raw Data'!$G$2:$G$10000,"&lt;0.5")</f>
        <v/>
      </c>
      <c r="E7" s="7">
        <f>COUNTIFS('Raw Data'!$Q$2:$Q$10000,"No",'Raw Data'!$A$2:$A$10000,$C$1,'Raw Data'!$E$2:$E$10000,$C$2,'Raw Data'!$P$2:$P$10000,$A7,'Raw Data'!$G$2:$G$10000,"&gt;=0.5",'Raw Data'!$G$2:$G$10000,"&lt;0.6")</f>
        <v/>
      </c>
      <c r="F7" s="7">
        <f>COUNTIFS('Raw Data'!$Q$2:$Q$10000,"No",'Raw Data'!$A$2:$A$10000,$C$1,'Raw Data'!$E$2:$E$10000,$C$2,'Raw Data'!$P$2:$P$10000,$A7,'Raw Data'!$G$2:$G$10000,"&gt;=0.6",'Raw Data'!$G$2:$G$10000,"&lt;0.7")</f>
        <v/>
      </c>
      <c r="G7" s="7">
        <f>COUNTIFS('Raw Data'!$Q$2:$Q$10000,"No",'Raw Data'!$A$2:$A$10000,$C$1,'Raw Data'!$E$2:$E$10000,$C$2,'Raw Data'!$P$2:$P$10000,$A7,'Raw Data'!$G$2:$G$10000,"&gt;=0.7",'Raw Data'!$G$2:$G$10000,"&lt;0.85")</f>
        <v/>
      </c>
      <c r="H7" s="7">
        <f>COUNTIFS('Raw Data'!$Q$2:$Q$10000,"No",'Raw Data'!$A$2:$A$10000,$C$1,'Raw Data'!$E$2:$E$10000,$C$2,'Raw Data'!$P$2:$P$10000,$A7,'Raw Data'!$G$2:$G$10000,"&gt;=0.85",'Raw Data'!$G$2:$G$10000,"&lt;0.95")</f>
        <v/>
      </c>
      <c r="I7" s="7">
        <f>COUNTIFS('Raw Data'!$Q$2:$Q$10000,"No",'Raw Data'!$A$2:$A$10000,$C$1,'Raw Data'!$E$2:$E$10000,$C$2,'Raw Data'!$P$2:$P$10000,$A7,'Raw Data'!$G$2:$G$10000,"&gt;=0.95")</f>
        <v/>
      </c>
      <c r="J7" s="7">
        <f>SUM(B7:I7)</f>
        <v/>
      </c>
      <c r="K7" s="9">
        <f>IFERROR(AVERAGEIFS('Raw Data'!$G$2:$G$10000,'Raw Data'!$Q$2:$Q$10000,"No",'Raw Data'!$A$2:$A$10000,$C$1,'Raw Data'!$E$2:$E$10000,$C$2,'Raw Data'!$P$2:$P$10000,$A7),"")</f>
        <v/>
      </c>
    </row>
    <row r="8">
      <c r="A8" s="7" t="inlineStr">
        <is>
          <t>Kantha Kumar</t>
        </is>
      </c>
      <c r="B8" s="7">
        <f>COUNTIFS('Raw Data'!$Q$2:$Q$10000,"No",'Raw Data'!$A$2:$A$10000,$C$1,'Raw Data'!$E$2:$E$10000,$C$2,'Raw Data'!$P$2:$P$10000,$A8,'Raw Data'!$G$2:$G$10000,"&gt;=0",'Raw Data'!$G$2:$G$10000,"&lt;0.2")</f>
        <v/>
      </c>
      <c r="C8" s="7">
        <f>COUNTIFS('Raw Data'!$Q$2:$Q$10000,"No",'Raw Data'!$A$2:$A$10000,$C$1,'Raw Data'!$E$2:$E$10000,$C$2,'Raw Data'!$P$2:$P$10000,$A8,'Raw Data'!$G$2:$G$10000,"&gt;=0.2",'Raw Data'!$G$2:$G$10000,"&lt;0.4")</f>
        <v/>
      </c>
      <c r="D8" s="7">
        <f>COUNTIFS('Raw Data'!$Q$2:$Q$10000,"No",'Raw Data'!$A$2:$A$10000,$C$1,'Raw Data'!$E$2:$E$10000,$C$2,'Raw Data'!$P$2:$P$10000,$A8,'Raw Data'!$G$2:$G$10000,"&gt;=0.4",'Raw Data'!$G$2:$G$10000,"&lt;0.5")</f>
        <v/>
      </c>
      <c r="E8" s="7">
        <f>COUNTIFS('Raw Data'!$Q$2:$Q$10000,"No",'Raw Data'!$A$2:$A$10000,$C$1,'Raw Data'!$E$2:$E$10000,$C$2,'Raw Data'!$P$2:$P$10000,$A8,'Raw Data'!$G$2:$G$10000,"&gt;=0.5",'Raw Data'!$G$2:$G$10000,"&lt;0.6")</f>
        <v/>
      </c>
      <c r="F8" s="7">
        <f>COUNTIFS('Raw Data'!$Q$2:$Q$10000,"No",'Raw Data'!$A$2:$A$10000,$C$1,'Raw Data'!$E$2:$E$10000,$C$2,'Raw Data'!$P$2:$P$10000,$A8,'Raw Data'!$G$2:$G$10000,"&gt;=0.6",'Raw Data'!$G$2:$G$10000,"&lt;0.7")</f>
        <v/>
      </c>
      <c r="G8" s="7">
        <f>COUNTIFS('Raw Data'!$Q$2:$Q$10000,"No",'Raw Data'!$A$2:$A$10000,$C$1,'Raw Data'!$E$2:$E$10000,$C$2,'Raw Data'!$P$2:$P$10000,$A8,'Raw Data'!$G$2:$G$10000,"&gt;=0.7",'Raw Data'!$G$2:$G$10000,"&lt;0.85")</f>
        <v/>
      </c>
      <c r="H8" s="7">
        <f>COUNTIFS('Raw Data'!$Q$2:$Q$10000,"No",'Raw Data'!$A$2:$A$10000,$C$1,'Raw Data'!$E$2:$E$10000,$C$2,'Raw Data'!$P$2:$P$10000,$A8,'Raw Data'!$G$2:$G$10000,"&gt;=0.85",'Raw Data'!$G$2:$G$10000,"&lt;0.95")</f>
        <v/>
      </c>
      <c r="I8" s="7">
        <f>COUNTIFS('Raw Data'!$Q$2:$Q$10000,"No",'Raw Data'!$A$2:$A$10000,$C$1,'Raw Data'!$E$2:$E$10000,$C$2,'Raw Data'!$P$2:$P$10000,$A8,'Raw Data'!$G$2:$G$10000,"&gt;=0.95")</f>
        <v/>
      </c>
      <c r="J8" s="7">
        <f>SUM(B8:I8)</f>
        <v/>
      </c>
      <c r="K8" s="9">
        <f>IFERROR(AVERAGEIFS('Raw Data'!$G$2:$G$10000,'Raw Data'!$Q$2:$Q$10000,"No",'Raw Data'!$A$2:$A$10000,$C$1,'Raw Data'!$E$2:$E$10000,$C$2,'Raw Data'!$P$2:$P$10000,$A8),"")</f>
        <v/>
      </c>
    </row>
    <row r="9">
      <c r="A9" s="7" t="inlineStr">
        <is>
          <t>Kishor K</t>
        </is>
      </c>
      <c r="B9" s="7">
        <f>COUNTIFS('Raw Data'!$Q$2:$Q$10000,"No",'Raw Data'!$A$2:$A$10000,$C$1,'Raw Data'!$E$2:$E$10000,$C$2,'Raw Data'!$P$2:$P$10000,$A9,'Raw Data'!$G$2:$G$10000,"&gt;=0",'Raw Data'!$G$2:$G$10000,"&lt;0.2")</f>
        <v/>
      </c>
      <c r="C9" s="7">
        <f>COUNTIFS('Raw Data'!$Q$2:$Q$10000,"No",'Raw Data'!$A$2:$A$10000,$C$1,'Raw Data'!$E$2:$E$10000,$C$2,'Raw Data'!$P$2:$P$10000,$A9,'Raw Data'!$G$2:$G$10000,"&gt;=0.2",'Raw Data'!$G$2:$G$10000,"&lt;0.4")</f>
        <v/>
      </c>
      <c r="D9" s="7">
        <f>COUNTIFS('Raw Data'!$Q$2:$Q$10000,"No",'Raw Data'!$A$2:$A$10000,$C$1,'Raw Data'!$E$2:$E$10000,$C$2,'Raw Data'!$P$2:$P$10000,$A9,'Raw Data'!$G$2:$G$10000,"&gt;=0.4",'Raw Data'!$G$2:$G$10000,"&lt;0.5")</f>
        <v/>
      </c>
      <c r="E9" s="7">
        <f>COUNTIFS('Raw Data'!$Q$2:$Q$10000,"No",'Raw Data'!$A$2:$A$10000,$C$1,'Raw Data'!$E$2:$E$10000,$C$2,'Raw Data'!$P$2:$P$10000,$A9,'Raw Data'!$G$2:$G$10000,"&gt;=0.5",'Raw Data'!$G$2:$G$10000,"&lt;0.6")</f>
        <v/>
      </c>
      <c r="F9" s="7">
        <f>COUNTIFS('Raw Data'!$Q$2:$Q$10000,"No",'Raw Data'!$A$2:$A$10000,$C$1,'Raw Data'!$E$2:$E$10000,$C$2,'Raw Data'!$P$2:$P$10000,$A9,'Raw Data'!$G$2:$G$10000,"&gt;=0.6",'Raw Data'!$G$2:$G$10000,"&lt;0.7")</f>
        <v/>
      </c>
      <c r="G9" s="7">
        <f>COUNTIFS('Raw Data'!$Q$2:$Q$10000,"No",'Raw Data'!$A$2:$A$10000,$C$1,'Raw Data'!$E$2:$E$10000,$C$2,'Raw Data'!$P$2:$P$10000,$A9,'Raw Data'!$G$2:$G$10000,"&gt;=0.7",'Raw Data'!$G$2:$G$10000,"&lt;0.85")</f>
        <v/>
      </c>
      <c r="H9" s="7">
        <f>COUNTIFS('Raw Data'!$Q$2:$Q$10000,"No",'Raw Data'!$A$2:$A$10000,$C$1,'Raw Data'!$E$2:$E$10000,$C$2,'Raw Data'!$P$2:$P$10000,$A9,'Raw Data'!$G$2:$G$10000,"&gt;=0.85",'Raw Data'!$G$2:$G$10000,"&lt;0.95")</f>
        <v/>
      </c>
      <c r="I9" s="7">
        <f>COUNTIFS('Raw Data'!$Q$2:$Q$10000,"No",'Raw Data'!$A$2:$A$10000,$C$1,'Raw Data'!$E$2:$E$10000,$C$2,'Raw Data'!$P$2:$P$10000,$A9,'Raw Data'!$G$2:$G$10000,"&gt;=0.95")</f>
        <v/>
      </c>
      <c r="J9" s="7">
        <f>SUM(B9:I9)</f>
        <v/>
      </c>
      <c r="K9" s="9">
        <f>IFERROR(AVERAGEIFS('Raw Data'!$G$2:$G$10000,'Raw Data'!$Q$2:$Q$10000,"No",'Raw Data'!$A$2:$A$10000,$C$1,'Raw Data'!$E$2:$E$10000,$C$2,'Raw Data'!$P$2:$P$10000,$A9),"")</f>
        <v/>
      </c>
    </row>
    <row r="10">
      <c r="A10" s="7" t="inlineStr">
        <is>
          <t>Mohammed Akbar</t>
        </is>
      </c>
      <c r="B10" s="7">
        <f>COUNTIFS('Raw Data'!$Q$2:$Q$10000,"No",'Raw Data'!$A$2:$A$10000,$C$1,'Raw Data'!$E$2:$E$10000,$C$2,'Raw Data'!$P$2:$P$10000,$A10,'Raw Data'!$G$2:$G$10000,"&gt;=0",'Raw Data'!$G$2:$G$10000,"&lt;0.2")</f>
        <v/>
      </c>
      <c r="C10" s="7">
        <f>COUNTIFS('Raw Data'!$Q$2:$Q$10000,"No",'Raw Data'!$A$2:$A$10000,$C$1,'Raw Data'!$E$2:$E$10000,$C$2,'Raw Data'!$P$2:$P$10000,$A10,'Raw Data'!$G$2:$G$10000,"&gt;=0.2",'Raw Data'!$G$2:$G$10000,"&lt;0.4")</f>
        <v/>
      </c>
      <c r="D10" s="7">
        <f>COUNTIFS('Raw Data'!$Q$2:$Q$10000,"No",'Raw Data'!$A$2:$A$10000,$C$1,'Raw Data'!$E$2:$E$10000,$C$2,'Raw Data'!$P$2:$P$10000,$A10,'Raw Data'!$G$2:$G$10000,"&gt;=0.4",'Raw Data'!$G$2:$G$10000,"&lt;0.5")</f>
        <v/>
      </c>
      <c r="E10" s="7">
        <f>COUNTIFS('Raw Data'!$Q$2:$Q$10000,"No",'Raw Data'!$A$2:$A$10000,$C$1,'Raw Data'!$E$2:$E$10000,$C$2,'Raw Data'!$P$2:$P$10000,$A10,'Raw Data'!$G$2:$G$10000,"&gt;=0.5",'Raw Data'!$G$2:$G$10000,"&lt;0.6")</f>
        <v/>
      </c>
      <c r="F10" s="7">
        <f>COUNTIFS('Raw Data'!$Q$2:$Q$10000,"No",'Raw Data'!$A$2:$A$10000,$C$1,'Raw Data'!$E$2:$E$10000,$C$2,'Raw Data'!$P$2:$P$10000,$A10,'Raw Data'!$G$2:$G$10000,"&gt;=0.6",'Raw Data'!$G$2:$G$10000,"&lt;0.7")</f>
        <v/>
      </c>
      <c r="G10" s="7">
        <f>COUNTIFS('Raw Data'!$Q$2:$Q$10000,"No",'Raw Data'!$A$2:$A$10000,$C$1,'Raw Data'!$E$2:$E$10000,$C$2,'Raw Data'!$P$2:$P$10000,$A10,'Raw Data'!$G$2:$G$10000,"&gt;=0.7",'Raw Data'!$G$2:$G$10000,"&lt;0.85")</f>
        <v/>
      </c>
      <c r="H10" s="7">
        <f>COUNTIFS('Raw Data'!$Q$2:$Q$10000,"No",'Raw Data'!$A$2:$A$10000,$C$1,'Raw Data'!$E$2:$E$10000,$C$2,'Raw Data'!$P$2:$P$10000,$A10,'Raw Data'!$G$2:$G$10000,"&gt;=0.85",'Raw Data'!$G$2:$G$10000,"&lt;0.95")</f>
        <v/>
      </c>
      <c r="I10" s="7">
        <f>COUNTIFS('Raw Data'!$Q$2:$Q$10000,"No",'Raw Data'!$A$2:$A$10000,$C$1,'Raw Data'!$E$2:$E$10000,$C$2,'Raw Data'!$P$2:$P$10000,$A10,'Raw Data'!$G$2:$G$10000,"&gt;=0.95")</f>
        <v/>
      </c>
      <c r="J10" s="7">
        <f>SUM(B10:I10)</f>
        <v/>
      </c>
      <c r="K10" s="9">
        <f>IFERROR(AVERAGEIFS('Raw Data'!$G$2:$G$10000,'Raw Data'!$Q$2:$Q$10000,"No",'Raw Data'!$A$2:$A$10000,$C$1,'Raw Data'!$E$2:$E$10000,$C$2,'Raw Data'!$P$2:$P$10000,$A10),"")</f>
        <v/>
      </c>
    </row>
    <row r="11">
      <c r="A11" s="7" t="inlineStr">
        <is>
          <t>Prakash BS</t>
        </is>
      </c>
      <c r="B11" s="7">
        <f>COUNTIFS('Raw Data'!$Q$2:$Q$10000,"No",'Raw Data'!$A$2:$A$10000,$C$1,'Raw Data'!$E$2:$E$10000,$C$2,'Raw Data'!$P$2:$P$10000,$A11,'Raw Data'!$G$2:$G$10000,"&gt;=0",'Raw Data'!$G$2:$G$10000,"&lt;0.2")</f>
        <v/>
      </c>
      <c r="C11" s="7">
        <f>COUNTIFS('Raw Data'!$Q$2:$Q$10000,"No",'Raw Data'!$A$2:$A$10000,$C$1,'Raw Data'!$E$2:$E$10000,$C$2,'Raw Data'!$P$2:$P$10000,$A11,'Raw Data'!$G$2:$G$10000,"&gt;=0.2",'Raw Data'!$G$2:$G$10000,"&lt;0.4")</f>
        <v/>
      </c>
      <c r="D11" s="7">
        <f>COUNTIFS('Raw Data'!$Q$2:$Q$10000,"No",'Raw Data'!$A$2:$A$10000,$C$1,'Raw Data'!$E$2:$E$10000,$C$2,'Raw Data'!$P$2:$P$10000,$A11,'Raw Data'!$G$2:$G$10000,"&gt;=0.4",'Raw Data'!$G$2:$G$10000,"&lt;0.5")</f>
        <v/>
      </c>
      <c r="E11" s="7">
        <f>COUNTIFS('Raw Data'!$Q$2:$Q$10000,"No",'Raw Data'!$A$2:$A$10000,$C$1,'Raw Data'!$E$2:$E$10000,$C$2,'Raw Data'!$P$2:$P$10000,$A11,'Raw Data'!$G$2:$G$10000,"&gt;=0.5",'Raw Data'!$G$2:$G$10000,"&lt;0.6")</f>
        <v/>
      </c>
      <c r="F11" s="7">
        <f>COUNTIFS('Raw Data'!$Q$2:$Q$10000,"No",'Raw Data'!$A$2:$A$10000,$C$1,'Raw Data'!$E$2:$E$10000,$C$2,'Raw Data'!$P$2:$P$10000,$A11,'Raw Data'!$G$2:$G$10000,"&gt;=0.6",'Raw Data'!$G$2:$G$10000,"&lt;0.7")</f>
        <v/>
      </c>
      <c r="G11" s="7">
        <f>COUNTIFS('Raw Data'!$Q$2:$Q$10000,"No",'Raw Data'!$A$2:$A$10000,$C$1,'Raw Data'!$E$2:$E$10000,$C$2,'Raw Data'!$P$2:$P$10000,$A11,'Raw Data'!$G$2:$G$10000,"&gt;=0.7",'Raw Data'!$G$2:$G$10000,"&lt;0.85")</f>
        <v/>
      </c>
      <c r="H11" s="7">
        <f>COUNTIFS('Raw Data'!$Q$2:$Q$10000,"No",'Raw Data'!$A$2:$A$10000,$C$1,'Raw Data'!$E$2:$E$10000,$C$2,'Raw Data'!$P$2:$P$10000,$A11,'Raw Data'!$G$2:$G$10000,"&gt;=0.85",'Raw Data'!$G$2:$G$10000,"&lt;0.95")</f>
        <v/>
      </c>
      <c r="I11" s="7">
        <f>COUNTIFS('Raw Data'!$Q$2:$Q$10000,"No",'Raw Data'!$A$2:$A$10000,$C$1,'Raw Data'!$E$2:$E$10000,$C$2,'Raw Data'!$P$2:$P$10000,$A11,'Raw Data'!$G$2:$G$10000,"&gt;=0.95")</f>
        <v/>
      </c>
      <c r="J11" s="7">
        <f>SUM(B11:I11)</f>
        <v/>
      </c>
      <c r="K11" s="9">
        <f>IFERROR(AVERAGEIFS('Raw Data'!$G$2:$G$10000,'Raw Data'!$Q$2:$Q$10000,"No",'Raw Data'!$A$2:$A$10000,$C$1,'Raw Data'!$E$2:$E$10000,$C$2,'Raw Data'!$P$2:$P$10000,$A11),"")</f>
        <v/>
      </c>
    </row>
    <row r="12">
      <c r="A12" s="7" t="inlineStr">
        <is>
          <t>Simon Manoharan</t>
        </is>
      </c>
      <c r="B12" s="7">
        <f>COUNTIFS('Raw Data'!$Q$2:$Q$10000,"No",'Raw Data'!$A$2:$A$10000,$C$1,'Raw Data'!$E$2:$E$10000,$C$2,'Raw Data'!$P$2:$P$10000,$A12,'Raw Data'!$G$2:$G$10000,"&gt;=0",'Raw Data'!$G$2:$G$10000,"&lt;0.2")</f>
        <v/>
      </c>
      <c r="C12" s="7">
        <f>COUNTIFS('Raw Data'!$Q$2:$Q$10000,"No",'Raw Data'!$A$2:$A$10000,$C$1,'Raw Data'!$E$2:$E$10000,$C$2,'Raw Data'!$P$2:$P$10000,$A12,'Raw Data'!$G$2:$G$10000,"&gt;=0.2",'Raw Data'!$G$2:$G$10000,"&lt;0.4")</f>
        <v/>
      </c>
      <c r="D12" s="7">
        <f>COUNTIFS('Raw Data'!$Q$2:$Q$10000,"No",'Raw Data'!$A$2:$A$10000,$C$1,'Raw Data'!$E$2:$E$10000,$C$2,'Raw Data'!$P$2:$P$10000,$A12,'Raw Data'!$G$2:$G$10000,"&gt;=0.4",'Raw Data'!$G$2:$G$10000,"&lt;0.5")</f>
        <v/>
      </c>
      <c r="E12" s="7">
        <f>COUNTIFS('Raw Data'!$Q$2:$Q$10000,"No",'Raw Data'!$A$2:$A$10000,$C$1,'Raw Data'!$E$2:$E$10000,$C$2,'Raw Data'!$P$2:$P$10000,$A12,'Raw Data'!$G$2:$G$10000,"&gt;=0.5",'Raw Data'!$G$2:$G$10000,"&lt;0.6")</f>
        <v/>
      </c>
      <c r="F12" s="7">
        <f>COUNTIFS('Raw Data'!$Q$2:$Q$10000,"No",'Raw Data'!$A$2:$A$10000,$C$1,'Raw Data'!$E$2:$E$10000,$C$2,'Raw Data'!$P$2:$P$10000,$A12,'Raw Data'!$G$2:$G$10000,"&gt;=0.6",'Raw Data'!$G$2:$G$10000,"&lt;0.7")</f>
        <v/>
      </c>
      <c r="G12" s="7">
        <f>COUNTIFS('Raw Data'!$Q$2:$Q$10000,"No",'Raw Data'!$A$2:$A$10000,$C$1,'Raw Data'!$E$2:$E$10000,$C$2,'Raw Data'!$P$2:$P$10000,$A12,'Raw Data'!$G$2:$G$10000,"&gt;=0.7",'Raw Data'!$G$2:$G$10000,"&lt;0.85")</f>
        <v/>
      </c>
      <c r="H12" s="7">
        <f>COUNTIFS('Raw Data'!$Q$2:$Q$10000,"No",'Raw Data'!$A$2:$A$10000,$C$1,'Raw Data'!$E$2:$E$10000,$C$2,'Raw Data'!$P$2:$P$10000,$A12,'Raw Data'!$G$2:$G$10000,"&gt;=0.85",'Raw Data'!$G$2:$G$10000,"&lt;0.95")</f>
        <v/>
      </c>
      <c r="I12" s="7">
        <f>COUNTIFS('Raw Data'!$Q$2:$Q$10000,"No",'Raw Data'!$A$2:$A$10000,$C$1,'Raw Data'!$E$2:$E$10000,$C$2,'Raw Data'!$P$2:$P$10000,$A12,'Raw Data'!$G$2:$G$10000,"&gt;=0.95")</f>
        <v/>
      </c>
      <c r="J12" s="7">
        <f>SUM(B12:I12)</f>
        <v/>
      </c>
      <c r="K12" s="9">
        <f>IFERROR(AVERAGEIFS('Raw Data'!$G$2:$G$10000,'Raw Data'!$Q$2:$Q$10000,"No",'Raw Data'!$A$2:$A$10000,$C$1,'Raw Data'!$E$2:$E$10000,$C$2,'Raw Data'!$P$2:$P$10000,$A12),"")</f>
        <v/>
      </c>
    </row>
    <row r="13">
      <c r="A13" s="7" t="inlineStr">
        <is>
          <t>Srittam Dhal</t>
        </is>
      </c>
      <c r="B13" s="7">
        <f>COUNTIFS('Raw Data'!$Q$2:$Q$10000,"No",'Raw Data'!$A$2:$A$10000,$C$1,'Raw Data'!$E$2:$E$10000,$C$2,'Raw Data'!$P$2:$P$10000,$A13,'Raw Data'!$G$2:$G$10000,"&gt;=0",'Raw Data'!$G$2:$G$10000,"&lt;0.2")</f>
        <v/>
      </c>
      <c r="C13" s="7">
        <f>COUNTIFS('Raw Data'!$Q$2:$Q$10000,"No",'Raw Data'!$A$2:$A$10000,$C$1,'Raw Data'!$E$2:$E$10000,$C$2,'Raw Data'!$P$2:$P$10000,$A13,'Raw Data'!$G$2:$G$10000,"&gt;=0.2",'Raw Data'!$G$2:$G$10000,"&lt;0.4")</f>
        <v/>
      </c>
      <c r="D13" s="7">
        <f>COUNTIFS('Raw Data'!$Q$2:$Q$10000,"No",'Raw Data'!$A$2:$A$10000,$C$1,'Raw Data'!$E$2:$E$10000,$C$2,'Raw Data'!$P$2:$P$10000,$A13,'Raw Data'!$G$2:$G$10000,"&gt;=0.4",'Raw Data'!$G$2:$G$10000,"&lt;0.5")</f>
        <v/>
      </c>
      <c r="E13" s="7">
        <f>COUNTIFS('Raw Data'!$Q$2:$Q$10000,"No",'Raw Data'!$A$2:$A$10000,$C$1,'Raw Data'!$E$2:$E$10000,$C$2,'Raw Data'!$P$2:$P$10000,$A13,'Raw Data'!$G$2:$G$10000,"&gt;=0.5",'Raw Data'!$G$2:$G$10000,"&lt;0.6")</f>
        <v/>
      </c>
      <c r="F13" s="7">
        <f>COUNTIFS('Raw Data'!$Q$2:$Q$10000,"No",'Raw Data'!$A$2:$A$10000,$C$1,'Raw Data'!$E$2:$E$10000,$C$2,'Raw Data'!$P$2:$P$10000,$A13,'Raw Data'!$G$2:$G$10000,"&gt;=0.6",'Raw Data'!$G$2:$G$10000,"&lt;0.7")</f>
        <v/>
      </c>
      <c r="G13" s="7">
        <f>COUNTIFS('Raw Data'!$Q$2:$Q$10000,"No",'Raw Data'!$A$2:$A$10000,$C$1,'Raw Data'!$E$2:$E$10000,$C$2,'Raw Data'!$P$2:$P$10000,$A13,'Raw Data'!$G$2:$G$10000,"&gt;=0.7",'Raw Data'!$G$2:$G$10000,"&lt;0.85")</f>
        <v/>
      </c>
      <c r="H13" s="7">
        <f>COUNTIFS('Raw Data'!$Q$2:$Q$10000,"No",'Raw Data'!$A$2:$A$10000,$C$1,'Raw Data'!$E$2:$E$10000,$C$2,'Raw Data'!$P$2:$P$10000,$A13,'Raw Data'!$G$2:$G$10000,"&gt;=0.85",'Raw Data'!$G$2:$G$10000,"&lt;0.95")</f>
        <v/>
      </c>
      <c r="I13" s="7">
        <f>COUNTIFS('Raw Data'!$Q$2:$Q$10000,"No",'Raw Data'!$A$2:$A$10000,$C$1,'Raw Data'!$E$2:$E$10000,$C$2,'Raw Data'!$P$2:$P$10000,$A13,'Raw Data'!$G$2:$G$10000,"&gt;=0.95")</f>
        <v/>
      </c>
      <c r="J13" s="7">
        <f>SUM(B13:I13)</f>
        <v/>
      </c>
      <c r="K13" s="9">
        <f>IFERROR(AVERAGEIFS('Raw Data'!$G$2:$G$10000,'Raw Data'!$Q$2:$Q$10000,"No",'Raw Data'!$A$2:$A$10000,$C$1,'Raw Data'!$E$2:$E$10000,$C$2,'Raw Data'!$P$2:$P$10000,$A13),"")</f>
        <v/>
      </c>
    </row>
    <row r="14">
      <c r="A14" s="7" t="inlineStr">
        <is>
          <t>Un Mapped</t>
        </is>
      </c>
      <c r="B14" s="7">
        <f>COUNTIFS('Raw Data'!$Q$2:$Q$10000,"No",'Raw Data'!$A$2:$A$10000,$C$1,'Raw Data'!$E$2:$E$10000,$C$2,'Raw Data'!$P$2:$P$10000,$A14,'Raw Data'!$G$2:$G$10000,"&gt;=0",'Raw Data'!$G$2:$G$10000,"&lt;0.2")</f>
        <v/>
      </c>
      <c r="C14" s="7">
        <f>COUNTIFS('Raw Data'!$Q$2:$Q$10000,"No",'Raw Data'!$A$2:$A$10000,$C$1,'Raw Data'!$E$2:$E$10000,$C$2,'Raw Data'!$P$2:$P$10000,$A14,'Raw Data'!$G$2:$G$10000,"&gt;=0.2",'Raw Data'!$G$2:$G$10000,"&lt;0.4")</f>
        <v/>
      </c>
      <c r="D14" s="7">
        <f>COUNTIFS('Raw Data'!$Q$2:$Q$10000,"No",'Raw Data'!$A$2:$A$10000,$C$1,'Raw Data'!$E$2:$E$10000,$C$2,'Raw Data'!$P$2:$P$10000,$A14,'Raw Data'!$G$2:$G$10000,"&gt;=0.4",'Raw Data'!$G$2:$G$10000,"&lt;0.5")</f>
        <v/>
      </c>
      <c r="E14" s="7">
        <f>COUNTIFS('Raw Data'!$Q$2:$Q$10000,"No",'Raw Data'!$A$2:$A$10000,$C$1,'Raw Data'!$E$2:$E$10000,$C$2,'Raw Data'!$P$2:$P$10000,$A14,'Raw Data'!$G$2:$G$10000,"&gt;=0.5",'Raw Data'!$G$2:$G$10000,"&lt;0.6")</f>
        <v/>
      </c>
      <c r="F14" s="7">
        <f>COUNTIFS('Raw Data'!$Q$2:$Q$10000,"No",'Raw Data'!$A$2:$A$10000,$C$1,'Raw Data'!$E$2:$E$10000,$C$2,'Raw Data'!$P$2:$P$10000,$A14,'Raw Data'!$G$2:$G$10000,"&gt;=0.6",'Raw Data'!$G$2:$G$10000,"&lt;0.7")</f>
        <v/>
      </c>
      <c r="G14" s="7">
        <f>COUNTIFS('Raw Data'!$Q$2:$Q$10000,"No",'Raw Data'!$A$2:$A$10000,$C$1,'Raw Data'!$E$2:$E$10000,$C$2,'Raw Data'!$P$2:$P$10000,$A14,'Raw Data'!$G$2:$G$10000,"&gt;=0.7",'Raw Data'!$G$2:$G$10000,"&lt;0.85")</f>
        <v/>
      </c>
      <c r="H14" s="7">
        <f>COUNTIFS('Raw Data'!$Q$2:$Q$10000,"No",'Raw Data'!$A$2:$A$10000,$C$1,'Raw Data'!$E$2:$E$10000,$C$2,'Raw Data'!$P$2:$P$10000,$A14,'Raw Data'!$G$2:$G$10000,"&gt;=0.85",'Raw Data'!$G$2:$G$10000,"&lt;0.95")</f>
        <v/>
      </c>
      <c r="I14" s="7">
        <f>COUNTIFS('Raw Data'!$Q$2:$Q$10000,"No",'Raw Data'!$A$2:$A$10000,$C$1,'Raw Data'!$E$2:$E$10000,$C$2,'Raw Data'!$P$2:$P$10000,$A14,'Raw Data'!$G$2:$G$10000,"&gt;=0.95")</f>
        <v/>
      </c>
      <c r="J14" s="7">
        <f>SUM(B14:I14)</f>
        <v/>
      </c>
      <c r="K14" s="9">
        <f>IFERROR(AVERAGEIFS('Raw Data'!$G$2:$G$10000,'Raw Data'!$Q$2:$Q$10000,"No",'Raw Data'!$A$2:$A$10000,$C$1,'Raw Data'!$E$2:$E$10000,$C$2,'Raw Data'!$P$2:$P$10000,$A14),"")</f>
        <v/>
      </c>
    </row>
    <row r="15">
      <c r="A15" s="10" t="inlineStr">
        <is>
          <t>Grand Total</t>
        </is>
      </c>
      <c r="B15" s="10">
        <f>COUNTIFS('Raw Data'!$Q$2:$Q$10000,"No",'Raw Data'!$A$2:$A$10000,$C$1,'Raw Data'!$E$2:$E$10000,$C$2,'Raw Data'!$P$2:$P$10000,"&lt;&gt;",'Raw Data'!$G$2:$G$10000,"&gt;=0",'Raw Data'!$G$2:$G$10000,"&lt;0.2")</f>
        <v/>
      </c>
      <c r="C15" s="10">
        <f>COUNTIFS('Raw Data'!$Q$2:$Q$10000,"No",'Raw Data'!$A$2:$A$10000,$C$1,'Raw Data'!$E$2:$E$10000,$C$2,'Raw Data'!$P$2:$P$10000,"&lt;&gt;",'Raw Data'!$G$2:$G$10000,"&gt;=0.2",'Raw Data'!$G$2:$G$10000,"&lt;0.4")</f>
        <v/>
      </c>
      <c r="D15" s="10">
        <f>COUNTIFS('Raw Data'!$Q$2:$Q$10000,"No",'Raw Data'!$A$2:$A$10000,$C$1,'Raw Data'!$E$2:$E$10000,$C$2,'Raw Data'!$P$2:$P$10000,"&lt;&gt;",'Raw Data'!$G$2:$G$10000,"&gt;=0.4",'Raw Data'!$G$2:$G$10000,"&lt;0.5")</f>
        <v/>
      </c>
      <c r="E15" s="10">
        <f>COUNTIFS('Raw Data'!$Q$2:$Q$10000,"No",'Raw Data'!$A$2:$A$10000,$C$1,'Raw Data'!$E$2:$E$10000,$C$2,'Raw Data'!$P$2:$P$10000,"&lt;&gt;",'Raw Data'!$G$2:$G$10000,"&gt;=0.5",'Raw Data'!$G$2:$G$10000,"&lt;0.6")</f>
        <v/>
      </c>
      <c r="F15" s="10">
        <f>COUNTIFS('Raw Data'!$Q$2:$Q$10000,"No",'Raw Data'!$A$2:$A$10000,$C$1,'Raw Data'!$E$2:$E$10000,$C$2,'Raw Data'!$P$2:$P$10000,"&lt;&gt;",'Raw Data'!$G$2:$G$10000,"&gt;=0.6",'Raw Data'!$G$2:$G$10000,"&lt;0.7")</f>
        <v/>
      </c>
      <c r="G15" s="10">
        <f>COUNTIFS('Raw Data'!$Q$2:$Q$10000,"No",'Raw Data'!$A$2:$A$10000,$C$1,'Raw Data'!$E$2:$E$10000,$C$2,'Raw Data'!$P$2:$P$10000,"&lt;&gt;",'Raw Data'!$G$2:$G$10000,"&gt;=0.7",'Raw Data'!$G$2:$G$10000,"&lt;0.85")</f>
        <v/>
      </c>
      <c r="H15" s="10">
        <f>COUNTIFS('Raw Data'!$Q$2:$Q$10000,"No",'Raw Data'!$A$2:$A$10000,$C$1,'Raw Data'!$E$2:$E$10000,$C$2,'Raw Data'!$P$2:$P$10000,"&lt;&gt;",'Raw Data'!$G$2:$G$10000,"&gt;=0.85",'Raw Data'!$G$2:$G$10000,"&lt;0.95")</f>
        <v/>
      </c>
      <c r="I15" s="10">
        <f>COUNTIFS('Raw Data'!$Q$2:$Q$10000,"No",'Raw Data'!$A$2:$A$10000,$C$1,'Raw Data'!$E$2:$E$10000,$C$2,'Raw Data'!$P$2:$P$10000,"&lt;&gt;",'Raw Data'!$G$2:$G$10000,"&gt;=0.95")</f>
        <v/>
      </c>
      <c r="J15" s="10">
        <f>SUM(B15:I15)</f>
        <v/>
      </c>
      <c r="K15" s="12">
        <f>IFERROR(AVERAGEIFS('Raw Data'!$G$2:$G$10000,'Raw Data'!$Q$2:$Q$10000,"No",'Raw Data'!$A$2:$A$10000,$C$1,'Raw Data'!$E$2:$E$10000,$C$2,'Raw Data'!$P$2:$P$10000,"&lt;&gt;"),"")</f>
        <v/>
      </c>
    </row>
    <row r="17">
      <c r="A17" s="5" t="inlineStr">
        <is>
          <t>IM level - Inv Health: store count by band</t>
        </is>
      </c>
    </row>
    <row r="18" ht="32" customHeight="1">
      <c r="A18" s="6" t="inlineStr">
        <is>
          <t>IM</t>
        </is>
      </c>
      <c r="B18" s="6" t="inlineStr">
        <is>
          <t>&lt;20%</t>
        </is>
      </c>
      <c r="C18" s="6" t="inlineStr">
        <is>
          <t>20-40%</t>
        </is>
      </c>
      <c r="D18" s="6" t="inlineStr">
        <is>
          <t>40-50%</t>
        </is>
      </c>
      <c r="E18" s="6" t="inlineStr">
        <is>
          <t>50-60%</t>
        </is>
      </c>
      <c r="F18" s="6" t="inlineStr">
        <is>
          <t>60-70%</t>
        </is>
      </c>
      <c r="G18" s="6" t="inlineStr">
        <is>
          <t>70-85%</t>
        </is>
      </c>
      <c r="H18" s="6" t="inlineStr">
        <is>
          <t>85-95%</t>
        </is>
      </c>
      <c r="I18" s="6" t="inlineStr">
        <is>
          <t>&gt;=95%</t>
        </is>
      </c>
      <c r="J18" s="6" t="inlineStr">
        <is>
          <t>Total Stores</t>
        </is>
      </c>
      <c r="K18" s="6" t="inlineStr">
        <is>
          <t>Avg Inv Health</t>
        </is>
      </c>
    </row>
    <row r="19">
      <c r="A19" s="7" t="inlineStr">
        <is>
          <t>Aravind S</t>
        </is>
      </c>
      <c r="B19" s="7">
        <f>COUNTIFS('Raw Data'!$Q$2:$Q$10000,"No",'Raw Data'!$A$2:$A$10000,$C$1,'Raw Data'!$E$2:$E$10000,$C$2,'Raw Data'!$P$2:$P$10000,$A19,'Raw Data'!$L$2:$L$10000,"&gt;=0",'Raw Data'!$L$2:$L$10000,"&lt;0.2")</f>
        <v/>
      </c>
      <c r="C19" s="7">
        <f>COUNTIFS('Raw Data'!$Q$2:$Q$10000,"No",'Raw Data'!$A$2:$A$10000,$C$1,'Raw Data'!$E$2:$E$10000,$C$2,'Raw Data'!$P$2:$P$10000,$A19,'Raw Data'!$L$2:$L$10000,"&gt;=0.2",'Raw Data'!$L$2:$L$10000,"&lt;0.4")</f>
        <v/>
      </c>
      <c r="D19" s="7">
        <f>COUNTIFS('Raw Data'!$Q$2:$Q$10000,"No",'Raw Data'!$A$2:$A$10000,$C$1,'Raw Data'!$E$2:$E$10000,$C$2,'Raw Data'!$P$2:$P$10000,$A19,'Raw Data'!$L$2:$L$10000,"&gt;=0.4",'Raw Data'!$L$2:$L$10000,"&lt;0.5")</f>
        <v/>
      </c>
      <c r="E19" s="7">
        <f>COUNTIFS('Raw Data'!$Q$2:$Q$10000,"No",'Raw Data'!$A$2:$A$10000,$C$1,'Raw Data'!$E$2:$E$10000,$C$2,'Raw Data'!$P$2:$P$10000,$A19,'Raw Data'!$L$2:$L$10000,"&gt;=0.5",'Raw Data'!$L$2:$L$10000,"&lt;0.6")</f>
        <v/>
      </c>
      <c r="F19" s="7">
        <f>COUNTIFS('Raw Data'!$Q$2:$Q$10000,"No",'Raw Data'!$A$2:$A$10000,$C$1,'Raw Data'!$E$2:$E$10000,$C$2,'Raw Data'!$P$2:$P$10000,$A19,'Raw Data'!$L$2:$L$10000,"&gt;=0.6",'Raw Data'!$L$2:$L$10000,"&lt;0.7")</f>
        <v/>
      </c>
      <c r="G19" s="7">
        <f>COUNTIFS('Raw Data'!$Q$2:$Q$10000,"No",'Raw Data'!$A$2:$A$10000,$C$1,'Raw Data'!$E$2:$E$10000,$C$2,'Raw Data'!$P$2:$P$10000,$A19,'Raw Data'!$L$2:$L$10000,"&gt;=0.7",'Raw Data'!$L$2:$L$10000,"&lt;0.85")</f>
        <v/>
      </c>
      <c r="H19" s="7">
        <f>COUNTIFS('Raw Data'!$Q$2:$Q$10000,"No",'Raw Data'!$A$2:$A$10000,$C$1,'Raw Data'!$E$2:$E$10000,$C$2,'Raw Data'!$P$2:$P$10000,$A19,'Raw Data'!$L$2:$L$10000,"&gt;=0.85",'Raw Data'!$L$2:$L$10000,"&lt;0.95")</f>
        <v/>
      </c>
      <c r="I19" s="7">
        <f>COUNTIFS('Raw Data'!$Q$2:$Q$10000,"No",'Raw Data'!$A$2:$A$10000,$C$1,'Raw Data'!$E$2:$E$10000,$C$2,'Raw Data'!$P$2:$P$10000,$A19,'Raw Data'!$L$2:$L$10000,"&gt;=0.95")</f>
        <v/>
      </c>
      <c r="J19" s="7">
        <f>SUM(B19:I19)</f>
        <v/>
      </c>
      <c r="K19" s="9">
        <f>IFERROR(AVERAGEIFS('Raw Data'!$L$2:$L$10000,'Raw Data'!$Q$2:$Q$10000,"No",'Raw Data'!$A$2:$A$10000,$C$1,'Raw Data'!$E$2:$E$10000,$C$2,'Raw Data'!$P$2:$P$10000,$A19),"")</f>
        <v/>
      </c>
    </row>
    <row r="20">
      <c r="A20" s="7" t="inlineStr">
        <is>
          <t>Arivind S</t>
        </is>
      </c>
      <c r="B20" s="7">
        <f>COUNTIFS('Raw Data'!$Q$2:$Q$10000,"No",'Raw Data'!$A$2:$A$10000,$C$1,'Raw Data'!$E$2:$E$10000,$C$2,'Raw Data'!$P$2:$P$10000,$A20,'Raw Data'!$L$2:$L$10000,"&gt;=0",'Raw Data'!$L$2:$L$10000,"&lt;0.2")</f>
        <v/>
      </c>
      <c r="C20" s="7">
        <f>COUNTIFS('Raw Data'!$Q$2:$Q$10000,"No",'Raw Data'!$A$2:$A$10000,$C$1,'Raw Data'!$E$2:$E$10000,$C$2,'Raw Data'!$P$2:$P$10000,$A20,'Raw Data'!$L$2:$L$10000,"&gt;=0.2",'Raw Data'!$L$2:$L$10000,"&lt;0.4")</f>
        <v/>
      </c>
      <c r="D20" s="7">
        <f>COUNTIFS('Raw Data'!$Q$2:$Q$10000,"No",'Raw Data'!$A$2:$A$10000,$C$1,'Raw Data'!$E$2:$E$10000,$C$2,'Raw Data'!$P$2:$P$10000,$A20,'Raw Data'!$L$2:$L$10000,"&gt;=0.4",'Raw Data'!$L$2:$L$10000,"&lt;0.5")</f>
        <v/>
      </c>
      <c r="E20" s="7">
        <f>COUNTIFS('Raw Data'!$Q$2:$Q$10000,"No",'Raw Data'!$A$2:$A$10000,$C$1,'Raw Data'!$E$2:$E$10000,$C$2,'Raw Data'!$P$2:$P$10000,$A20,'Raw Data'!$L$2:$L$10000,"&gt;=0.5",'Raw Data'!$L$2:$L$10000,"&lt;0.6")</f>
        <v/>
      </c>
      <c r="F20" s="7">
        <f>COUNTIFS('Raw Data'!$Q$2:$Q$10000,"No",'Raw Data'!$A$2:$A$10000,$C$1,'Raw Data'!$E$2:$E$10000,$C$2,'Raw Data'!$P$2:$P$10000,$A20,'Raw Data'!$L$2:$L$10000,"&gt;=0.6",'Raw Data'!$L$2:$L$10000,"&lt;0.7")</f>
        <v/>
      </c>
      <c r="G20" s="7">
        <f>COUNTIFS('Raw Data'!$Q$2:$Q$10000,"No",'Raw Data'!$A$2:$A$10000,$C$1,'Raw Data'!$E$2:$E$10000,$C$2,'Raw Data'!$P$2:$P$10000,$A20,'Raw Data'!$L$2:$L$10000,"&gt;=0.7",'Raw Data'!$L$2:$L$10000,"&lt;0.85")</f>
        <v/>
      </c>
      <c r="H20" s="7">
        <f>COUNTIFS('Raw Data'!$Q$2:$Q$10000,"No",'Raw Data'!$A$2:$A$10000,$C$1,'Raw Data'!$E$2:$E$10000,$C$2,'Raw Data'!$P$2:$P$10000,$A20,'Raw Data'!$L$2:$L$10000,"&gt;=0.85",'Raw Data'!$L$2:$L$10000,"&lt;0.95")</f>
        <v/>
      </c>
      <c r="I20" s="7">
        <f>COUNTIFS('Raw Data'!$Q$2:$Q$10000,"No",'Raw Data'!$A$2:$A$10000,$C$1,'Raw Data'!$E$2:$E$10000,$C$2,'Raw Data'!$P$2:$P$10000,$A20,'Raw Data'!$L$2:$L$10000,"&gt;=0.95")</f>
        <v/>
      </c>
      <c r="J20" s="7">
        <f>SUM(B20:I20)</f>
        <v/>
      </c>
      <c r="K20" s="9">
        <f>IFERROR(AVERAGEIFS('Raw Data'!$L$2:$L$10000,'Raw Data'!$Q$2:$Q$10000,"No",'Raw Data'!$A$2:$A$10000,$C$1,'Raw Data'!$E$2:$E$10000,$C$2,'Raw Data'!$P$2:$P$10000,$A20),"")</f>
        <v/>
      </c>
    </row>
    <row r="21">
      <c r="A21" s="7" t="inlineStr">
        <is>
          <t>Kantha Kumar</t>
        </is>
      </c>
      <c r="B21" s="7">
        <f>COUNTIFS('Raw Data'!$Q$2:$Q$10000,"No",'Raw Data'!$A$2:$A$10000,$C$1,'Raw Data'!$E$2:$E$10000,$C$2,'Raw Data'!$P$2:$P$10000,$A21,'Raw Data'!$L$2:$L$10000,"&gt;=0",'Raw Data'!$L$2:$L$10000,"&lt;0.2")</f>
        <v/>
      </c>
      <c r="C21" s="7">
        <f>COUNTIFS('Raw Data'!$Q$2:$Q$10000,"No",'Raw Data'!$A$2:$A$10000,$C$1,'Raw Data'!$E$2:$E$10000,$C$2,'Raw Data'!$P$2:$P$10000,$A21,'Raw Data'!$L$2:$L$10000,"&gt;=0.2",'Raw Data'!$L$2:$L$10000,"&lt;0.4")</f>
        <v/>
      </c>
      <c r="D21" s="7">
        <f>COUNTIFS('Raw Data'!$Q$2:$Q$10000,"No",'Raw Data'!$A$2:$A$10000,$C$1,'Raw Data'!$E$2:$E$10000,$C$2,'Raw Data'!$P$2:$P$10000,$A21,'Raw Data'!$L$2:$L$10000,"&gt;=0.4",'Raw Data'!$L$2:$L$10000,"&lt;0.5")</f>
        <v/>
      </c>
      <c r="E21" s="7">
        <f>COUNTIFS('Raw Data'!$Q$2:$Q$10000,"No",'Raw Data'!$A$2:$A$10000,$C$1,'Raw Data'!$E$2:$E$10000,$C$2,'Raw Data'!$P$2:$P$10000,$A21,'Raw Data'!$L$2:$L$10000,"&gt;=0.5",'Raw Data'!$L$2:$L$10000,"&lt;0.6")</f>
        <v/>
      </c>
      <c r="F21" s="7">
        <f>COUNTIFS('Raw Data'!$Q$2:$Q$10000,"No",'Raw Data'!$A$2:$A$10000,$C$1,'Raw Data'!$E$2:$E$10000,$C$2,'Raw Data'!$P$2:$P$10000,$A21,'Raw Data'!$L$2:$L$10000,"&gt;=0.6",'Raw Data'!$L$2:$L$10000,"&lt;0.7")</f>
        <v/>
      </c>
      <c r="G21" s="7">
        <f>COUNTIFS('Raw Data'!$Q$2:$Q$10000,"No",'Raw Data'!$A$2:$A$10000,$C$1,'Raw Data'!$E$2:$E$10000,$C$2,'Raw Data'!$P$2:$P$10000,$A21,'Raw Data'!$L$2:$L$10000,"&gt;=0.7",'Raw Data'!$L$2:$L$10000,"&lt;0.85")</f>
        <v/>
      </c>
      <c r="H21" s="7">
        <f>COUNTIFS('Raw Data'!$Q$2:$Q$10000,"No",'Raw Data'!$A$2:$A$10000,$C$1,'Raw Data'!$E$2:$E$10000,$C$2,'Raw Data'!$P$2:$P$10000,$A21,'Raw Data'!$L$2:$L$10000,"&gt;=0.85",'Raw Data'!$L$2:$L$10000,"&lt;0.95")</f>
        <v/>
      </c>
      <c r="I21" s="7">
        <f>COUNTIFS('Raw Data'!$Q$2:$Q$10000,"No",'Raw Data'!$A$2:$A$10000,$C$1,'Raw Data'!$E$2:$E$10000,$C$2,'Raw Data'!$P$2:$P$10000,$A21,'Raw Data'!$L$2:$L$10000,"&gt;=0.95")</f>
        <v/>
      </c>
      <c r="J21" s="7">
        <f>SUM(B21:I21)</f>
        <v/>
      </c>
      <c r="K21" s="9">
        <f>IFERROR(AVERAGEIFS('Raw Data'!$L$2:$L$10000,'Raw Data'!$Q$2:$Q$10000,"No",'Raw Data'!$A$2:$A$10000,$C$1,'Raw Data'!$E$2:$E$10000,$C$2,'Raw Data'!$P$2:$P$10000,$A21),"")</f>
        <v/>
      </c>
    </row>
    <row r="22">
      <c r="A22" s="7" t="inlineStr">
        <is>
          <t>Kishor K</t>
        </is>
      </c>
      <c r="B22" s="7">
        <f>COUNTIFS('Raw Data'!$Q$2:$Q$10000,"No",'Raw Data'!$A$2:$A$10000,$C$1,'Raw Data'!$E$2:$E$10000,$C$2,'Raw Data'!$P$2:$P$10000,$A22,'Raw Data'!$L$2:$L$10000,"&gt;=0",'Raw Data'!$L$2:$L$10000,"&lt;0.2")</f>
        <v/>
      </c>
      <c r="C22" s="7">
        <f>COUNTIFS('Raw Data'!$Q$2:$Q$10000,"No",'Raw Data'!$A$2:$A$10000,$C$1,'Raw Data'!$E$2:$E$10000,$C$2,'Raw Data'!$P$2:$P$10000,$A22,'Raw Data'!$L$2:$L$10000,"&gt;=0.2",'Raw Data'!$L$2:$L$10000,"&lt;0.4")</f>
        <v/>
      </c>
      <c r="D22" s="7">
        <f>COUNTIFS('Raw Data'!$Q$2:$Q$10000,"No",'Raw Data'!$A$2:$A$10000,$C$1,'Raw Data'!$E$2:$E$10000,$C$2,'Raw Data'!$P$2:$P$10000,$A22,'Raw Data'!$L$2:$L$10000,"&gt;=0.4",'Raw Data'!$L$2:$L$10000,"&lt;0.5")</f>
        <v/>
      </c>
      <c r="E22" s="7">
        <f>COUNTIFS('Raw Data'!$Q$2:$Q$10000,"No",'Raw Data'!$A$2:$A$10000,$C$1,'Raw Data'!$E$2:$E$10000,$C$2,'Raw Data'!$P$2:$P$10000,$A22,'Raw Data'!$L$2:$L$10000,"&gt;=0.5",'Raw Data'!$L$2:$L$10000,"&lt;0.6")</f>
        <v/>
      </c>
      <c r="F22" s="7">
        <f>COUNTIFS('Raw Data'!$Q$2:$Q$10000,"No",'Raw Data'!$A$2:$A$10000,$C$1,'Raw Data'!$E$2:$E$10000,$C$2,'Raw Data'!$P$2:$P$10000,$A22,'Raw Data'!$L$2:$L$10000,"&gt;=0.6",'Raw Data'!$L$2:$L$10000,"&lt;0.7")</f>
        <v/>
      </c>
      <c r="G22" s="7">
        <f>COUNTIFS('Raw Data'!$Q$2:$Q$10000,"No",'Raw Data'!$A$2:$A$10000,$C$1,'Raw Data'!$E$2:$E$10000,$C$2,'Raw Data'!$P$2:$P$10000,$A22,'Raw Data'!$L$2:$L$10000,"&gt;=0.7",'Raw Data'!$L$2:$L$10000,"&lt;0.85")</f>
        <v/>
      </c>
      <c r="H22" s="7">
        <f>COUNTIFS('Raw Data'!$Q$2:$Q$10000,"No",'Raw Data'!$A$2:$A$10000,$C$1,'Raw Data'!$E$2:$E$10000,$C$2,'Raw Data'!$P$2:$P$10000,$A22,'Raw Data'!$L$2:$L$10000,"&gt;=0.85",'Raw Data'!$L$2:$L$10000,"&lt;0.95")</f>
        <v/>
      </c>
      <c r="I22" s="7">
        <f>COUNTIFS('Raw Data'!$Q$2:$Q$10000,"No",'Raw Data'!$A$2:$A$10000,$C$1,'Raw Data'!$E$2:$E$10000,$C$2,'Raw Data'!$P$2:$P$10000,$A22,'Raw Data'!$L$2:$L$10000,"&gt;=0.95")</f>
        <v/>
      </c>
      <c r="J22" s="7">
        <f>SUM(B22:I22)</f>
        <v/>
      </c>
      <c r="K22" s="9">
        <f>IFERROR(AVERAGEIFS('Raw Data'!$L$2:$L$10000,'Raw Data'!$Q$2:$Q$10000,"No",'Raw Data'!$A$2:$A$10000,$C$1,'Raw Data'!$E$2:$E$10000,$C$2,'Raw Data'!$P$2:$P$10000,$A22),"")</f>
        <v/>
      </c>
    </row>
    <row r="23">
      <c r="A23" s="7" t="inlineStr">
        <is>
          <t>Mohammed Akbar</t>
        </is>
      </c>
      <c r="B23" s="7">
        <f>COUNTIFS('Raw Data'!$Q$2:$Q$10000,"No",'Raw Data'!$A$2:$A$10000,$C$1,'Raw Data'!$E$2:$E$10000,$C$2,'Raw Data'!$P$2:$P$10000,$A23,'Raw Data'!$L$2:$L$10000,"&gt;=0",'Raw Data'!$L$2:$L$10000,"&lt;0.2")</f>
        <v/>
      </c>
      <c r="C23" s="7">
        <f>COUNTIFS('Raw Data'!$Q$2:$Q$10000,"No",'Raw Data'!$A$2:$A$10000,$C$1,'Raw Data'!$E$2:$E$10000,$C$2,'Raw Data'!$P$2:$P$10000,$A23,'Raw Data'!$L$2:$L$10000,"&gt;=0.2",'Raw Data'!$L$2:$L$10000,"&lt;0.4")</f>
        <v/>
      </c>
      <c r="D23" s="7">
        <f>COUNTIFS('Raw Data'!$Q$2:$Q$10000,"No",'Raw Data'!$A$2:$A$10000,$C$1,'Raw Data'!$E$2:$E$10000,$C$2,'Raw Data'!$P$2:$P$10000,$A23,'Raw Data'!$L$2:$L$10000,"&gt;=0.4",'Raw Data'!$L$2:$L$10000,"&lt;0.5")</f>
        <v/>
      </c>
      <c r="E23" s="7">
        <f>COUNTIFS('Raw Data'!$Q$2:$Q$10000,"No",'Raw Data'!$A$2:$A$10000,$C$1,'Raw Data'!$E$2:$E$10000,$C$2,'Raw Data'!$P$2:$P$10000,$A23,'Raw Data'!$L$2:$L$10000,"&gt;=0.5",'Raw Data'!$L$2:$L$10000,"&lt;0.6")</f>
        <v/>
      </c>
      <c r="F23" s="7">
        <f>COUNTIFS('Raw Data'!$Q$2:$Q$10000,"No",'Raw Data'!$A$2:$A$10000,$C$1,'Raw Data'!$E$2:$E$10000,$C$2,'Raw Data'!$P$2:$P$10000,$A23,'Raw Data'!$L$2:$L$10000,"&gt;=0.6",'Raw Data'!$L$2:$L$10000,"&lt;0.7")</f>
        <v/>
      </c>
      <c r="G23" s="7">
        <f>COUNTIFS('Raw Data'!$Q$2:$Q$10000,"No",'Raw Data'!$A$2:$A$10000,$C$1,'Raw Data'!$E$2:$E$10000,$C$2,'Raw Data'!$P$2:$P$10000,$A23,'Raw Data'!$L$2:$L$10000,"&gt;=0.7",'Raw Data'!$L$2:$L$10000,"&lt;0.85")</f>
        <v/>
      </c>
      <c r="H23" s="7">
        <f>COUNTIFS('Raw Data'!$Q$2:$Q$10000,"No",'Raw Data'!$A$2:$A$10000,$C$1,'Raw Data'!$E$2:$E$10000,$C$2,'Raw Data'!$P$2:$P$10000,$A23,'Raw Data'!$L$2:$L$10000,"&gt;=0.85",'Raw Data'!$L$2:$L$10000,"&lt;0.95")</f>
        <v/>
      </c>
      <c r="I23" s="7">
        <f>COUNTIFS('Raw Data'!$Q$2:$Q$10000,"No",'Raw Data'!$A$2:$A$10000,$C$1,'Raw Data'!$E$2:$E$10000,$C$2,'Raw Data'!$P$2:$P$10000,$A23,'Raw Data'!$L$2:$L$10000,"&gt;=0.95")</f>
        <v/>
      </c>
      <c r="J23" s="7">
        <f>SUM(B23:I23)</f>
        <v/>
      </c>
      <c r="K23" s="9">
        <f>IFERROR(AVERAGEIFS('Raw Data'!$L$2:$L$10000,'Raw Data'!$Q$2:$Q$10000,"No",'Raw Data'!$A$2:$A$10000,$C$1,'Raw Data'!$E$2:$E$10000,$C$2,'Raw Data'!$P$2:$P$10000,$A23),"")</f>
        <v/>
      </c>
    </row>
    <row r="24">
      <c r="A24" s="7" t="inlineStr">
        <is>
          <t>Prakash BS</t>
        </is>
      </c>
      <c r="B24" s="7">
        <f>COUNTIFS('Raw Data'!$Q$2:$Q$10000,"No",'Raw Data'!$A$2:$A$10000,$C$1,'Raw Data'!$E$2:$E$10000,$C$2,'Raw Data'!$P$2:$P$10000,$A24,'Raw Data'!$L$2:$L$10000,"&gt;=0",'Raw Data'!$L$2:$L$10000,"&lt;0.2")</f>
        <v/>
      </c>
      <c r="C24" s="7">
        <f>COUNTIFS('Raw Data'!$Q$2:$Q$10000,"No",'Raw Data'!$A$2:$A$10000,$C$1,'Raw Data'!$E$2:$E$10000,$C$2,'Raw Data'!$P$2:$P$10000,$A24,'Raw Data'!$L$2:$L$10000,"&gt;=0.2",'Raw Data'!$L$2:$L$10000,"&lt;0.4")</f>
        <v/>
      </c>
      <c r="D24" s="7">
        <f>COUNTIFS('Raw Data'!$Q$2:$Q$10000,"No",'Raw Data'!$A$2:$A$10000,$C$1,'Raw Data'!$E$2:$E$10000,$C$2,'Raw Data'!$P$2:$P$10000,$A24,'Raw Data'!$L$2:$L$10000,"&gt;=0.4",'Raw Data'!$L$2:$L$10000,"&lt;0.5")</f>
        <v/>
      </c>
      <c r="E24" s="7">
        <f>COUNTIFS('Raw Data'!$Q$2:$Q$10000,"No",'Raw Data'!$A$2:$A$10000,$C$1,'Raw Data'!$E$2:$E$10000,$C$2,'Raw Data'!$P$2:$P$10000,$A24,'Raw Data'!$L$2:$L$10000,"&gt;=0.5",'Raw Data'!$L$2:$L$10000,"&lt;0.6")</f>
        <v/>
      </c>
      <c r="F24" s="7">
        <f>COUNTIFS('Raw Data'!$Q$2:$Q$10000,"No",'Raw Data'!$A$2:$A$10000,$C$1,'Raw Data'!$E$2:$E$10000,$C$2,'Raw Data'!$P$2:$P$10000,$A24,'Raw Data'!$L$2:$L$10000,"&gt;=0.6",'Raw Data'!$L$2:$L$10000,"&lt;0.7")</f>
        <v/>
      </c>
      <c r="G24" s="7">
        <f>COUNTIFS('Raw Data'!$Q$2:$Q$10000,"No",'Raw Data'!$A$2:$A$10000,$C$1,'Raw Data'!$E$2:$E$10000,$C$2,'Raw Data'!$P$2:$P$10000,$A24,'Raw Data'!$L$2:$L$10000,"&gt;=0.7",'Raw Data'!$L$2:$L$10000,"&lt;0.85")</f>
        <v/>
      </c>
      <c r="H24" s="7">
        <f>COUNTIFS('Raw Data'!$Q$2:$Q$10000,"No",'Raw Data'!$A$2:$A$10000,$C$1,'Raw Data'!$E$2:$E$10000,$C$2,'Raw Data'!$P$2:$P$10000,$A24,'Raw Data'!$L$2:$L$10000,"&gt;=0.85",'Raw Data'!$L$2:$L$10000,"&lt;0.95")</f>
        <v/>
      </c>
      <c r="I24" s="7">
        <f>COUNTIFS('Raw Data'!$Q$2:$Q$10000,"No",'Raw Data'!$A$2:$A$10000,$C$1,'Raw Data'!$E$2:$E$10000,$C$2,'Raw Data'!$P$2:$P$10000,$A24,'Raw Data'!$L$2:$L$10000,"&gt;=0.95")</f>
        <v/>
      </c>
      <c r="J24" s="7">
        <f>SUM(B24:I24)</f>
        <v/>
      </c>
      <c r="K24" s="9">
        <f>IFERROR(AVERAGEIFS('Raw Data'!$L$2:$L$10000,'Raw Data'!$Q$2:$Q$10000,"No",'Raw Data'!$A$2:$A$10000,$C$1,'Raw Data'!$E$2:$E$10000,$C$2,'Raw Data'!$P$2:$P$10000,$A24),"")</f>
        <v/>
      </c>
    </row>
    <row r="25">
      <c r="A25" s="7" t="inlineStr">
        <is>
          <t>Simon Manoharan</t>
        </is>
      </c>
      <c r="B25" s="7">
        <f>COUNTIFS('Raw Data'!$Q$2:$Q$10000,"No",'Raw Data'!$A$2:$A$10000,$C$1,'Raw Data'!$E$2:$E$10000,$C$2,'Raw Data'!$P$2:$P$10000,$A25,'Raw Data'!$L$2:$L$10000,"&gt;=0",'Raw Data'!$L$2:$L$10000,"&lt;0.2")</f>
        <v/>
      </c>
      <c r="C25" s="7">
        <f>COUNTIFS('Raw Data'!$Q$2:$Q$10000,"No",'Raw Data'!$A$2:$A$10000,$C$1,'Raw Data'!$E$2:$E$10000,$C$2,'Raw Data'!$P$2:$P$10000,$A25,'Raw Data'!$L$2:$L$10000,"&gt;=0.2",'Raw Data'!$L$2:$L$10000,"&lt;0.4")</f>
        <v/>
      </c>
      <c r="D25" s="7">
        <f>COUNTIFS('Raw Data'!$Q$2:$Q$10000,"No",'Raw Data'!$A$2:$A$10000,$C$1,'Raw Data'!$E$2:$E$10000,$C$2,'Raw Data'!$P$2:$P$10000,$A25,'Raw Data'!$L$2:$L$10000,"&gt;=0.4",'Raw Data'!$L$2:$L$10000,"&lt;0.5")</f>
        <v/>
      </c>
      <c r="E25" s="7">
        <f>COUNTIFS('Raw Data'!$Q$2:$Q$10000,"No",'Raw Data'!$A$2:$A$10000,$C$1,'Raw Data'!$E$2:$E$10000,$C$2,'Raw Data'!$P$2:$P$10000,$A25,'Raw Data'!$L$2:$L$10000,"&gt;=0.5",'Raw Data'!$L$2:$L$10000,"&lt;0.6")</f>
        <v/>
      </c>
      <c r="F25" s="7">
        <f>COUNTIFS('Raw Data'!$Q$2:$Q$10000,"No",'Raw Data'!$A$2:$A$10000,$C$1,'Raw Data'!$E$2:$E$10000,$C$2,'Raw Data'!$P$2:$P$10000,$A25,'Raw Data'!$L$2:$L$10000,"&gt;=0.6",'Raw Data'!$L$2:$L$10000,"&lt;0.7")</f>
        <v/>
      </c>
      <c r="G25" s="7">
        <f>COUNTIFS('Raw Data'!$Q$2:$Q$10000,"No",'Raw Data'!$A$2:$A$10000,$C$1,'Raw Data'!$E$2:$E$10000,$C$2,'Raw Data'!$P$2:$P$10000,$A25,'Raw Data'!$L$2:$L$10000,"&gt;=0.7",'Raw Data'!$L$2:$L$10000,"&lt;0.85")</f>
        <v/>
      </c>
      <c r="H25" s="7">
        <f>COUNTIFS('Raw Data'!$Q$2:$Q$10000,"No",'Raw Data'!$A$2:$A$10000,$C$1,'Raw Data'!$E$2:$E$10000,$C$2,'Raw Data'!$P$2:$P$10000,$A25,'Raw Data'!$L$2:$L$10000,"&gt;=0.85",'Raw Data'!$L$2:$L$10000,"&lt;0.95")</f>
        <v/>
      </c>
      <c r="I25" s="7">
        <f>COUNTIFS('Raw Data'!$Q$2:$Q$10000,"No",'Raw Data'!$A$2:$A$10000,$C$1,'Raw Data'!$E$2:$E$10000,$C$2,'Raw Data'!$P$2:$P$10000,$A25,'Raw Data'!$L$2:$L$10000,"&gt;=0.95")</f>
        <v/>
      </c>
      <c r="J25" s="7">
        <f>SUM(B25:I25)</f>
        <v/>
      </c>
      <c r="K25" s="9">
        <f>IFERROR(AVERAGEIFS('Raw Data'!$L$2:$L$10000,'Raw Data'!$Q$2:$Q$10000,"No",'Raw Data'!$A$2:$A$10000,$C$1,'Raw Data'!$E$2:$E$10000,$C$2,'Raw Data'!$P$2:$P$10000,$A25),"")</f>
        <v/>
      </c>
    </row>
    <row r="26">
      <c r="A26" s="7" t="inlineStr">
        <is>
          <t>Srittam Dhal</t>
        </is>
      </c>
      <c r="B26" s="7">
        <f>COUNTIFS('Raw Data'!$Q$2:$Q$10000,"No",'Raw Data'!$A$2:$A$10000,$C$1,'Raw Data'!$E$2:$E$10000,$C$2,'Raw Data'!$P$2:$P$10000,$A26,'Raw Data'!$L$2:$L$10000,"&gt;=0",'Raw Data'!$L$2:$L$10000,"&lt;0.2")</f>
        <v/>
      </c>
      <c r="C26" s="7">
        <f>COUNTIFS('Raw Data'!$Q$2:$Q$10000,"No",'Raw Data'!$A$2:$A$10000,$C$1,'Raw Data'!$E$2:$E$10000,$C$2,'Raw Data'!$P$2:$P$10000,$A26,'Raw Data'!$L$2:$L$10000,"&gt;=0.2",'Raw Data'!$L$2:$L$10000,"&lt;0.4")</f>
        <v/>
      </c>
      <c r="D26" s="7">
        <f>COUNTIFS('Raw Data'!$Q$2:$Q$10000,"No",'Raw Data'!$A$2:$A$10000,$C$1,'Raw Data'!$E$2:$E$10000,$C$2,'Raw Data'!$P$2:$P$10000,$A26,'Raw Data'!$L$2:$L$10000,"&gt;=0.4",'Raw Data'!$L$2:$L$10000,"&lt;0.5")</f>
        <v/>
      </c>
      <c r="E26" s="7">
        <f>COUNTIFS('Raw Data'!$Q$2:$Q$10000,"No",'Raw Data'!$A$2:$A$10000,$C$1,'Raw Data'!$E$2:$E$10000,$C$2,'Raw Data'!$P$2:$P$10000,$A26,'Raw Data'!$L$2:$L$10000,"&gt;=0.5",'Raw Data'!$L$2:$L$10000,"&lt;0.6")</f>
        <v/>
      </c>
      <c r="F26" s="7">
        <f>COUNTIFS('Raw Data'!$Q$2:$Q$10000,"No",'Raw Data'!$A$2:$A$10000,$C$1,'Raw Data'!$E$2:$E$10000,$C$2,'Raw Data'!$P$2:$P$10000,$A26,'Raw Data'!$L$2:$L$10000,"&gt;=0.6",'Raw Data'!$L$2:$L$10000,"&lt;0.7")</f>
        <v/>
      </c>
      <c r="G26" s="7">
        <f>COUNTIFS('Raw Data'!$Q$2:$Q$10000,"No",'Raw Data'!$A$2:$A$10000,$C$1,'Raw Data'!$E$2:$E$10000,$C$2,'Raw Data'!$P$2:$P$10000,$A26,'Raw Data'!$L$2:$L$10000,"&gt;=0.7",'Raw Data'!$L$2:$L$10000,"&lt;0.85")</f>
        <v/>
      </c>
      <c r="H26" s="7">
        <f>COUNTIFS('Raw Data'!$Q$2:$Q$10000,"No",'Raw Data'!$A$2:$A$10000,$C$1,'Raw Data'!$E$2:$E$10000,$C$2,'Raw Data'!$P$2:$P$10000,$A26,'Raw Data'!$L$2:$L$10000,"&gt;=0.85",'Raw Data'!$L$2:$L$10000,"&lt;0.95")</f>
        <v/>
      </c>
      <c r="I26" s="7">
        <f>COUNTIFS('Raw Data'!$Q$2:$Q$10000,"No",'Raw Data'!$A$2:$A$10000,$C$1,'Raw Data'!$E$2:$E$10000,$C$2,'Raw Data'!$P$2:$P$10000,$A26,'Raw Data'!$L$2:$L$10000,"&gt;=0.95")</f>
        <v/>
      </c>
      <c r="J26" s="7">
        <f>SUM(B26:I26)</f>
        <v/>
      </c>
      <c r="K26" s="9">
        <f>IFERROR(AVERAGEIFS('Raw Data'!$L$2:$L$10000,'Raw Data'!$Q$2:$Q$10000,"No",'Raw Data'!$A$2:$A$10000,$C$1,'Raw Data'!$E$2:$E$10000,$C$2,'Raw Data'!$P$2:$P$10000,$A26),"")</f>
        <v/>
      </c>
    </row>
    <row r="27">
      <c r="A27" s="7" t="inlineStr">
        <is>
          <t>Un Mapped</t>
        </is>
      </c>
      <c r="B27" s="7">
        <f>COUNTIFS('Raw Data'!$Q$2:$Q$10000,"No",'Raw Data'!$A$2:$A$10000,$C$1,'Raw Data'!$E$2:$E$10000,$C$2,'Raw Data'!$P$2:$P$10000,$A27,'Raw Data'!$L$2:$L$10000,"&gt;=0",'Raw Data'!$L$2:$L$10000,"&lt;0.2")</f>
        <v/>
      </c>
      <c r="C27" s="7">
        <f>COUNTIFS('Raw Data'!$Q$2:$Q$10000,"No",'Raw Data'!$A$2:$A$10000,$C$1,'Raw Data'!$E$2:$E$10000,$C$2,'Raw Data'!$P$2:$P$10000,$A27,'Raw Data'!$L$2:$L$10000,"&gt;=0.2",'Raw Data'!$L$2:$L$10000,"&lt;0.4")</f>
        <v/>
      </c>
      <c r="D27" s="7">
        <f>COUNTIFS('Raw Data'!$Q$2:$Q$10000,"No",'Raw Data'!$A$2:$A$10000,$C$1,'Raw Data'!$E$2:$E$10000,$C$2,'Raw Data'!$P$2:$P$10000,$A27,'Raw Data'!$L$2:$L$10000,"&gt;=0.4",'Raw Data'!$L$2:$L$10000,"&lt;0.5")</f>
        <v/>
      </c>
      <c r="E27" s="7">
        <f>COUNTIFS('Raw Data'!$Q$2:$Q$10000,"No",'Raw Data'!$A$2:$A$10000,$C$1,'Raw Data'!$E$2:$E$10000,$C$2,'Raw Data'!$P$2:$P$10000,$A27,'Raw Data'!$L$2:$L$10000,"&gt;=0.5",'Raw Data'!$L$2:$L$10000,"&lt;0.6")</f>
        <v/>
      </c>
      <c r="F27" s="7">
        <f>COUNTIFS('Raw Data'!$Q$2:$Q$10000,"No",'Raw Data'!$A$2:$A$10000,$C$1,'Raw Data'!$E$2:$E$10000,$C$2,'Raw Data'!$P$2:$P$10000,$A27,'Raw Data'!$L$2:$L$10000,"&gt;=0.6",'Raw Data'!$L$2:$L$10000,"&lt;0.7")</f>
        <v/>
      </c>
      <c r="G27" s="7">
        <f>COUNTIFS('Raw Data'!$Q$2:$Q$10000,"No",'Raw Data'!$A$2:$A$10000,$C$1,'Raw Data'!$E$2:$E$10000,$C$2,'Raw Data'!$P$2:$P$10000,$A27,'Raw Data'!$L$2:$L$10000,"&gt;=0.7",'Raw Data'!$L$2:$L$10000,"&lt;0.85")</f>
        <v/>
      </c>
      <c r="H27" s="7">
        <f>COUNTIFS('Raw Data'!$Q$2:$Q$10000,"No",'Raw Data'!$A$2:$A$10000,$C$1,'Raw Data'!$E$2:$E$10000,$C$2,'Raw Data'!$P$2:$P$10000,$A27,'Raw Data'!$L$2:$L$10000,"&gt;=0.85",'Raw Data'!$L$2:$L$10000,"&lt;0.95")</f>
        <v/>
      </c>
      <c r="I27" s="7">
        <f>COUNTIFS('Raw Data'!$Q$2:$Q$10000,"No",'Raw Data'!$A$2:$A$10000,$C$1,'Raw Data'!$E$2:$E$10000,$C$2,'Raw Data'!$P$2:$P$10000,$A27,'Raw Data'!$L$2:$L$10000,"&gt;=0.95")</f>
        <v/>
      </c>
      <c r="J27" s="7">
        <f>SUM(B27:I27)</f>
        <v/>
      </c>
      <c r="K27" s="9">
        <f>IFERROR(AVERAGEIFS('Raw Data'!$L$2:$L$10000,'Raw Data'!$Q$2:$Q$10000,"No",'Raw Data'!$A$2:$A$10000,$C$1,'Raw Data'!$E$2:$E$10000,$C$2,'Raw Data'!$P$2:$P$10000,$A27),"")</f>
        <v/>
      </c>
    </row>
    <row r="28">
      <c r="A28" s="10" t="inlineStr">
        <is>
          <t>Grand Total</t>
        </is>
      </c>
      <c r="B28" s="10">
        <f>COUNTIFS('Raw Data'!$Q$2:$Q$10000,"No",'Raw Data'!$A$2:$A$10000,$C$1,'Raw Data'!$E$2:$E$10000,$C$2,'Raw Data'!$P$2:$P$10000,"&lt;&gt;",'Raw Data'!$L$2:$L$10000,"&gt;=0",'Raw Data'!$L$2:$L$10000,"&lt;0.2")</f>
        <v/>
      </c>
      <c r="C28" s="10">
        <f>COUNTIFS('Raw Data'!$Q$2:$Q$10000,"No",'Raw Data'!$A$2:$A$10000,$C$1,'Raw Data'!$E$2:$E$10000,$C$2,'Raw Data'!$P$2:$P$10000,"&lt;&gt;",'Raw Data'!$L$2:$L$10000,"&gt;=0.2",'Raw Data'!$L$2:$L$10000,"&lt;0.4")</f>
        <v/>
      </c>
      <c r="D28" s="10">
        <f>COUNTIFS('Raw Data'!$Q$2:$Q$10000,"No",'Raw Data'!$A$2:$A$10000,$C$1,'Raw Data'!$E$2:$E$10000,$C$2,'Raw Data'!$P$2:$P$10000,"&lt;&gt;",'Raw Data'!$L$2:$L$10000,"&gt;=0.4",'Raw Data'!$L$2:$L$10000,"&lt;0.5")</f>
        <v/>
      </c>
      <c r="E28" s="10">
        <f>COUNTIFS('Raw Data'!$Q$2:$Q$10000,"No",'Raw Data'!$A$2:$A$10000,$C$1,'Raw Data'!$E$2:$E$10000,$C$2,'Raw Data'!$P$2:$P$10000,"&lt;&gt;",'Raw Data'!$L$2:$L$10000,"&gt;=0.5",'Raw Data'!$L$2:$L$10000,"&lt;0.6")</f>
        <v/>
      </c>
      <c r="F28" s="10">
        <f>COUNTIFS('Raw Data'!$Q$2:$Q$10000,"No",'Raw Data'!$A$2:$A$10000,$C$1,'Raw Data'!$E$2:$E$10000,$C$2,'Raw Data'!$P$2:$P$10000,"&lt;&gt;",'Raw Data'!$L$2:$L$10000,"&gt;=0.6",'Raw Data'!$L$2:$L$10000,"&lt;0.7")</f>
        <v/>
      </c>
      <c r="G28" s="10">
        <f>COUNTIFS('Raw Data'!$Q$2:$Q$10000,"No",'Raw Data'!$A$2:$A$10000,$C$1,'Raw Data'!$E$2:$E$10000,$C$2,'Raw Data'!$P$2:$P$10000,"&lt;&gt;",'Raw Data'!$L$2:$L$10000,"&gt;=0.7",'Raw Data'!$L$2:$L$10000,"&lt;0.85")</f>
        <v/>
      </c>
      <c r="H28" s="10">
        <f>COUNTIFS('Raw Data'!$Q$2:$Q$10000,"No",'Raw Data'!$A$2:$A$10000,$C$1,'Raw Data'!$E$2:$E$10000,$C$2,'Raw Data'!$P$2:$P$10000,"&lt;&gt;",'Raw Data'!$L$2:$L$10000,"&gt;=0.85",'Raw Data'!$L$2:$L$10000,"&lt;0.95")</f>
        <v/>
      </c>
      <c r="I28" s="10">
        <f>COUNTIFS('Raw Data'!$Q$2:$Q$10000,"No",'Raw Data'!$A$2:$A$10000,$C$1,'Raw Data'!$E$2:$E$10000,$C$2,'Raw Data'!$P$2:$P$10000,"&lt;&gt;",'Raw Data'!$L$2:$L$10000,"&gt;=0.95")</f>
        <v/>
      </c>
      <c r="J28" s="10">
        <f>SUM(B28:I28)</f>
        <v/>
      </c>
      <c r="K28" s="12">
        <f>IFERROR(AVERAGEIFS('Raw Data'!$L$2:$L$10000,'Raw Data'!$Q$2:$Q$10000,"No",'Raw Data'!$A$2:$A$10000,$C$1,'Raw Data'!$E$2:$E$10000,$C$2,'Raw Data'!$P$2:$P$10000,"&lt;&gt;"),"")</f>
        <v/>
      </c>
    </row>
    <row r="30">
      <c r="A30" s="5" t="inlineStr">
        <is>
          <t>IM level - CC MTD Target Achievement: store count by status</t>
        </is>
      </c>
    </row>
    <row r="31" ht="32" customHeight="1">
      <c r="A31" s="6" t="inlineStr">
        <is>
          <t>IM</t>
        </is>
      </c>
      <c r="B31" s="6" t="inlineStr">
        <is>
          <t>Critical</t>
        </is>
      </c>
      <c r="C31" s="6" t="inlineStr">
        <is>
          <t>Semi Critical</t>
        </is>
      </c>
      <c r="D31" s="6" t="inlineStr">
        <is>
          <t>Non Critical</t>
        </is>
      </c>
      <c r="E31" s="6" t="inlineStr">
        <is>
          <t>Total Stores</t>
        </is>
      </c>
      <c r="F31" s="6" t="inlineStr">
        <is>
          <t>Avg CC MTD %</t>
        </is>
      </c>
      <c r="G31" s="6" t="inlineStr">
        <is>
          <t>Avg CC MTD Target</t>
        </is>
      </c>
      <c r="H31" s="6" t="inlineStr">
        <is>
          <t>Avg Achieved %</t>
        </is>
      </c>
      <c r="I31" s="6" t="inlineStr">
        <is>
          <t>Critical %</t>
        </is>
      </c>
    </row>
    <row r="32">
      <c r="A32" s="7" t="inlineStr">
        <is>
          <t>Aravind S</t>
        </is>
      </c>
      <c r="B32" s="7">
        <f>COUNTIFS('Raw Data'!$Q$2:$Q$10000,"No",'Raw Data'!$A$2:$A$10000,$C$1,'Raw Data'!$E$2:$E$10000,$C$2,'Raw Data'!$P$2:$P$10000,$A32,'Raw Data'!$T$2:$T$10000,"Critical")</f>
        <v/>
      </c>
      <c r="C32" s="7">
        <f>COUNTIFS('Raw Data'!$Q$2:$Q$10000,"No",'Raw Data'!$A$2:$A$10000,$C$1,'Raw Data'!$E$2:$E$10000,$C$2,'Raw Data'!$P$2:$P$10000,$A32,'Raw Data'!$T$2:$T$10000,"Semi Critical")</f>
        <v/>
      </c>
      <c r="D32" s="7">
        <f>COUNTIFS('Raw Data'!$Q$2:$Q$10000,"No",'Raw Data'!$A$2:$A$10000,$C$1,'Raw Data'!$E$2:$E$10000,$C$2,'Raw Data'!$P$2:$P$10000,$A32,'Raw Data'!$T$2:$T$10000,"Non Critical")</f>
        <v/>
      </c>
      <c r="E32" s="7">
        <f>SUM(B32:D32)</f>
        <v/>
      </c>
      <c r="F32" s="9">
        <f>IFERROR(AVERAGEIFS('Raw Data'!$G$2:$G$10000,'Raw Data'!$Q$2:$Q$10000,"No",'Raw Data'!$A$2:$A$10000,$C$1,'Raw Data'!$E$2:$E$10000,$C$2,'Raw Data'!$P$2:$P$10000,$A32),"")</f>
        <v/>
      </c>
      <c r="G32" s="9">
        <f>IFERROR(AVERAGEIFS('Raw Data'!$R$2:$R$10000,'Raw Data'!$Q$2:$Q$10000,"No",'Raw Data'!$A$2:$A$10000,$C$1,'Raw Data'!$E$2:$E$10000,$C$2,'Raw Data'!$P$2:$P$10000,$A32),"")</f>
        <v/>
      </c>
      <c r="H32" s="9">
        <f>IFERROR(AVERAGEIFS('Raw Data'!$S$2:$S$10000,'Raw Data'!$Q$2:$Q$10000,"No",'Raw Data'!$A$2:$A$10000,$C$1,'Raw Data'!$E$2:$E$10000,$C$2,'Raw Data'!$P$2:$P$10000,$A32),"")</f>
        <v/>
      </c>
      <c r="I32" s="9">
        <f>IFERROR(B32/E32,"")</f>
        <v/>
      </c>
    </row>
    <row r="33">
      <c r="A33" s="7" t="inlineStr">
        <is>
          <t>Arivind S</t>
        </is>
      </c>
      <c r="B33" s="7">
        <f>COUNTIFS('Raw Data'!$Q$2:$Q$10000,"No",'Raw Data'!$A$2:$A$10000,$C$1,'Raw Data'!$E$2:$E$10000,$C$2,'Raw Data'!$P$2:$P$10000,$A33,'Raw Data'!$T$2:$T$10000,"Critical")</f>
        <v/>
      </c>
      <c r="C33" s="7">
        <f>COUNTIFS('Raw Data'!$Q$2:$Q$10000,"No",'Raw Data'!$A$2:$A$10000,$C$1,'Raw Data'!$E$2:$E$10000,$C$2,'Raw Data'!$P$2:$P$10000,$A33,'Raw Data'!$T$2:$T$10000,"Semi Critical")</f>
        <v/>
      </c>
      <c r="D33" s="7">
        <f>COUNTIFS('Raw Data'!$Q$2:$Q$10000,"No",'Raw Data'!$A$2:$A$10000,$C$1,'Raw Data'!$E$2:$E$10000,$C$2,'Raw Data'!$P$2:$P$10000,$A33,'Raw Data'!$T$2:$T$10000,"Non Critical")</f>
        <v/>
      </c>
      <c r="E33" s="7">
        <f>SUM(B33:D33)</f>
        <v/>
      </c>
      <c r="F33" s="9">
        <f>IFERROR(AVERAGEIFS('Raw Data'!$G$2:$G$10000,'Raw Data'!$Q$2:$Q$10000,"No",'Raw Data'!$A$2:$A$10000,$C$1,'Raw Data'!$E$2:$E$10000,$C$2,'Raw Data'!$P$2:$P$10000,$A33),"")</f>
        <v/>
      </c>
      <c r="G33" s="9">
        <f>IFERROR(AVERAGEIFS('Raw Data'!$R$2:$R$10000,'Raw Data'!$Q$2:$Q$10000,"No",'Raw Data'!$A$2:$A$10000,$C$1,'Raw Data'!$E$2:$E$10000,$C$2,'Raw Data'!$P$2:$P$10000,$A33),"")</f>
        <v/>
      </c>
      <c r="H33" s="9">
        <f>IFERROR(AVERAGEIFS('Raw Data'!$S$2:$S$10000,'Raw Data'!$Q$2:$Q$10000,"No",'Raw Data'!$A$2:$A$10000,$C$1,'Raw Data'!$E$2:$E$10000,$C$2,'Raw Data'!$P$2:$P$10000,$A33),"")</f>
        <v/>
      </c>
      <c r="I33" s="9">
        <f>IFERROR(B33/E33,"")</f>
        <v/>
      </c>
    </row>
    <row r="34">
      <c r="A34" s="7" t="inlineStr">
        <is>
          <t>Kantha Kumar</t>
        </is>
      </c>
      <c r="B34" s="7">
        <f>COUNTIFS('Raw Data'!$Q$2:$Q$10000,"No",'Raw Data'!$A$2:$A$10000,$C$1,'Raw Data'!$E$2:$E$10000,$C$2,'Raw Data'!$P$2:$P$10000,$A34,'Raw Data'!$T$2:$T$10000,"Critical")</f>
        <v/>
      </c>
      <c r="C34" s="7">
        <f>COUNTIFS('Raw Data'!$Q$2:$Q$10000,"No",'Raw Data'!$A$2:$A$10000,$C$1,'Raw Data'!$E$2:$E$10000,$C$2,'Raw Data'!$P$2:$P$10000,$A34,'Raw Data'!$T$2:$T$10000,"Semi Critical")</f>
        <v/>
      </c>
      <c r="D34" s="7">
        <f>COUNTIFS('Raw Data'!$Q$2:$Q$10000,"No",'Raw Data'!$A$2:$A$10000,$C$1,'Raw Data'!$E$2:$E$10000,$C$2,'Raw Data'!$P$2:$P$10000,$A34,'Raw Data'!$T$2:$T$10000,"Non Critical")</f>
        <v/>
      </c>
      <c r="E34" s="7">
        <f>SUM(B34:D34)</f>
        <v/>
      </c>
      <c r="F34" s="9">
        <f>IFERROR(AVERAGEIFS('Raw Data'!$G$2:$G$10000,'Raw Data'!$Q$2:$Q$10000,"No",'Raw Data'!$A$2:$A$10000,$C$1,'Raw Data'!$E$2:$E$10000,$C$2,'Raw Data'!$P$2:$P$10000,$A34),"")</f>
        <v/>
      </c>
      <c r="G34" s="9">
        <f>IFERROR(AVERAGEIFS('Raw Data'!$R$2:$R$10000,'Raw Data'!$Q$2:$Q$10000,"No",'Raw Data'!$A$2:$A$10000,$C$1,'Raw Data'!$E$2:$E$10000,$C$2,'Raw Data'!$P$2:$P$10000,$A34),"")</f>
        <v/>
      </c>
      <c r="H34" s="9">
        <f>IFERROR(AVERAGEIFS('Raw Data'!$S$2:$S$10000,'Raw Data'!$Q$2:$Q$10000,"No",'Raw Data'!$A$2:$A$10000,$C$1,'Raw Data'!$E$2:$E$10000,$C$2,'Raw Data'!$P$2:$P$10000,$A34),"")</f>
        <v/>
      </c>
      <c r="I34" s="9">
        <f>IFERROR(B34/E34,"")</f>
        <v/>
      </c>
    </row>
    <row r="35">
      <c r="A35" s="7" t="inlineStr">
        <is>
          <t>Kishor K</t>
        </is>
      </c>
      <c r="B35" s="7">
        <f>COUNTIFS('Raw Data'!$Q$2:$Q$10000,"No",'Raw Data'!$A$2:$A$10000,$C$1,'Raw Data'!$E$2:$E$10000,$C$2,'Raw Data'!$P$2:$P$10000,$A35,'Raw Data'!$T$2:$T$10000,"Critical")</f>
        <v/>
      </c>
      <c r="C35" s="7">
        <f>COUNTIFS('Raw Data'!$Q$2:$Q$10000,"No",'Raw Data'!$A$2:$A$10000,$C$1,'Raw Data'!$E$2:$E$10000,$C$2,'Raw Data'!$P$2:$P$10000,$A35,'Raw Data'!$T$2:$T$10000,"Semi Critical")</f>
        <v/>
      </c>
      <c r="D35" s="7">
        <f>COUNTIFS('Raw Data'!$Q$2:$Q$10000,"No",'Raw Data'!$A$2:$A$10000,$C$1,'Raw Data'!$E$2:$E$10000,$C$2,'Raw Data'!$P$2:$P$10000,$A35,'Raw Data'!$T$2:$T$10000,"Non Critical")</f>
        <v/>
      </c>
      <c r="E35" s="7">
        <f>SUM(B35:D35)</f>
        <v/>
      </c>
      <c r="F35" s="9">
        <f>IFERROR(AVERAGEIFS('Raw Data'!$G$2:$G$10000,'Raw Data'!$Q$2:$Q$10000,"No",'Raw Data'!$A$2:$A$10000,$C$1,'Raw Data'!$E$2:$E$10000,$C$2,'Raw Data'!$P$2:$P$10000,$A35),"")</f>
        <v/>
      </c>
      <c r="G35" s="9">
        <f>IFERROR(AVERAGEIFS('Raw Data'!$R$2:$R$10000,'Raw Data'!$Q$2:$Q$10000,"No",'Raw Data'!$A$2:$A$10000,$C$1,'Raw Data'!$E$2:$E$10000,$C$2,'Raw Data'!$P$2:$P$10000,$A35),"")</f>
        <v/>
      </c>
      <c r="H35" s="9">
        <f>IFERROR(AVERAGEIFS('Raw Data'!$S$2:$S$10000,'Raw Data'!$Q$2:$Q$10000,"No",'Raw Data'!$A$2:$A$10000,$C$1,'Raw Data'!$E$2:$E$10000,$C$2,'Raw Data'!$P$2:$P$10000,$A35),"")</f>
        <v/>
      </c>
      <c r="I35" s="9">
        <f>IFERROR(B35/E35,"")</f>
        <v/>
      </c>
    </row>
    <row r="36">
      <c r="A36" s="7" t="inlineStr">
        <is>
          <t>Mohammed Akbar</t>
        </is>
      </c>
      <c r="B36" s="7">
        <f>COUNTIFS('Raw Data'!$Q$2:$Q$10000,"No",'Raw Data'!$A$2:$A$10000,$C$1,'Raw Data'!$E$2:$E$10000,$C$2,'Raw Data'!$P$2:$P$10000,$A36,'Raw Data'!$T$2:$T$10000,"Critical")</f>
        <v/>
      </c>
      <c r="C36" s="7">
        <f>COUNTIFS('Raw Data'!$Q$2:$Q$10000,"No",'Raw Data'!$A$2:$A$10000,$C$1,'Raw Data'!$E$2:$E$10000,$C$2,'Raw Data'!$P$2:$P$10000,$A36,'Raw Data'!$T$2:$T$10000,"Semi Critical")</f>
        <v/>
      </c>
      <c r="D36" s="7">
        <f>COUNTIFS('Raw Data'!$Q$2:$Q$10000,"No",'Raw Data'!$A$2:$A$10000,$C$1,'Raw Data'!$E$2:$E$10000,$C$2,'Raw Data'!$P$2:$P$10000,$A36,'Raw Data'!$T$2:$T$10000,"Non Critical")</f>
        <v/>
      </c>
      <c r="E36" s="7">
        <f>SUM(B36:D36)</f>
        <v/>
      </c>
      <c r="F36" s="9">
        <f>IFERROR(AVERAGEIFS('Raw Data'!$G$2:$G$10000,'Raw Data'!$Q$2:$Q$10000,"No",'Raw Data'!$A$2:$A$10000,$C$1,'Raw Data'!$E$2:$E$10000,$C$2,'Raw Data'!$P$2:$P$10000,$A36),"")</f>
        <v/>
      </c>
      <c r="G36" s="9">
        <f>IFERROR(AVERAGEIFS('Raw Data'!$R$2:$R$10000,'Raw Data'!$Q$2:$Q$10000,"No",'Raw Data'!$A$2:$A$10000,$C$1,'Raw Data'!$E$2:$E$10000,$C$2,'Raw Data'!$P$2:$P$10000,$A36),"")</f>
        <v/>
      </c>
      <c r="H36" s="9">
        <f>IFERROR(AVERAGEIFS('Raw Data'!$S$2:$S$10000,'Raw Data'!$Q$2:$Q$10000,"No",'Raw Data'!$A$2:$A$10000,$C$1,'Raw Data'!$E$2:$E$10000,$C$2,'Raw Data'!$P$2:$P$10000,$A36),"")</f>
        <v/>
      </c>
      <c r="I36" s="9">
        <f>IFERROR(B36/E36,"")</f>
        <v/>
      </c>
    </row>
    <row r="37">
      <c r="A37" s="7" t="inlineStr">
        <is>
          <t>Prakash BS</t>
        </is>
      </c>
      <c r="B37" s="7">
        <f>COUNTIFS('Raw Data'!$Q$2:$Q$10000,"No",'Raw Data'!$A$2:$A$10000,$C$1,'Raw Data'!$E$2:$E$10000,$C$2,'Raw Data'!$P$2:$P$10000,$A37,'Raw Data'!$T$2:$T$10000,"Critical")</f>
        <v/>
      </c>
      <c r="C37" s="7">
        <f>COUNTIFS('Raw Data'!$Q$2:$Q$10000,"No",'Raw Data'!$A$2:$A$10000,$C$1,'Raw Data'!$E$2:$E$10000,$C$2,'Raw Data'!$P$2:$P$10000,$A37,'Raw Data'!$T$2:$T$10000,"Semi Critical")</f>
        <v/>
      </c>
      <c r="D37" s="7">
        <f>COUNTIFS('Raw Data'!$Q$2:$Q$10000,"No",'Raw Data'!$A$2:$A$10000,$C$1,'Raw Data'!$E$2:$E$10000,$C$2,'Raw Data'!$P$2:$P$10000,$A37,'Raw Data'!$T$2:$T$10000,"Non Critical")</f>
        <v/>
      </c>
      <c r="E37" s="7">
        <f>SUM(B37:D37)</f>
        <v/>
      </c>
      <c r="F37" s="9">
        <f>IFERROR(AVERAGEIFS('Raw Data'!$G$2:$G$10000,'Raw Data'!$Q$2:$Q$10000,"No",'Raw Data'!$A$2:$A$10000,$C$1,'Raw Data'!$E$2:$E$10000,$C$2,'Raw Data'!$P$2:$P$10000,$A37),"")</f>
        <v/>
      </c>
      <c r="G37" s="9">
        <f>IFERROR(AVERAGEIFS('Raw Data'!$R$2:$R$10000,'Raw Data'!$Q$2:$Q$10000,"No",'Raw Data'!$A$2:$A$10000,$C$1,'Raw Data'!$E$2:$E$10000,$C$2,'Raw Data'!$P$2:$P$10000,$A37),"")</f>
        <v/>
      </c>
      <c r="H37" s="9">
        <f>IFERROR(AVERAGEIFS('Raw Data'!$S$2:$S$10000,'Raw Data'!$Q$2:$Q$10000,"No",'Raw Data'!$A$2:$A$10000,$C$1,'Raw Data'!$E$2:$E$10000,$C$2,'Raw Data'!$P$2:$P$10000,$A37),"")</f>
        <v/>
      </c>
      <c r="I37" s="9">
        <f>IFERROR(B37/E37,"")</f>
        <v/>
      </c>
    </row>
    <row r="38">
      <c r="A38" s="7" t="inlineStr">
        <is>
          <t>Simon Manoharan</t>
        </is>
      </c>
      <c r="B38" s="7">
        <f>COUNTIFS('Raw Data'!$Q$2:$Q$10000,"No",'Raw Data'!$A$2:$A$10000,$C$1,'Raw Data'!$E$2:$E$10000,$C$2,'Raw Data'!$P$2:$P$10000,$A38,'Raw Data'!$T$2:$T$10000,"Critical")</f>
        <v/>
      </c>
      <c r="C38" s="7">
        <f>COUNTIFS('Raw Data'!$Q$2:$Q$10000,"No",'Raw Data'!$A$2:$A$10000,$C$1,'Raw Data'!$E$2:$E$10000,$C$2,'Raw Data'!$P$2:$P$10000,$A38,'Raw Data'!$T$2:$T$10000,"Semi Critical")</f>
        <v/>
      </c>
      <c r="D38" s="7">
        <f>COUNTIFS('Raw Data'!$Q$2:$Q$10000,"No",'Raw Data'!$A$2:$A$10000,$C$1,'Raw Data'!$E$2:$E$10000,$C$2,'Raw Data'!$P$2:$P$10000,$A38,'Raw Data'!$T$2:$T$10000,"Non Critical")</f>
        <v/>
      </c>
      <c r="E38" s="7">
        <f>SUM(B38:D38)</f>
        <v/>
      </c>
      <c r="F38" s="9">
        <f>IFERROR(AVERAGEIFS('Raw Data'!$G$2:$G$10000,'Raw Data'!$Q$2:$Q$10000,"No",'Raw Data'!$A$2:$A$10000,$C$1,'Raw Data'!$E$2:$E$10000,$C$2,'Raw Data'!$P$2:$P$10000,$A38),"")</f>
        <v/>
      </c>
      <c r="G38" s="9">
        <f>IFERROR(AVERAGEIFS('Raw Data'!$R$2:$R$10000,'Raw Data'!$Q$2:$Q$10000,"No",'Raw Data'!$A$2:$A$10000,$C$1,'Raw Data'!$E$2:$E$10000,$C$2,'Raw Data'!$P$2:$P$10000,$A38),"")</f>
        <v/>
      </c>
      <c r="H38" s="9">
        <f>IFERROR(AVERAGEIFS('Raw Data'!$S$2:$S$10000,'Raw Data'!$Q$2:$Q$10000,"No",'Raw Data'!$A$2:$A$10000,$C$1,'Raw Data'!$E$2:$E$10000,$C$2,'Raw Data'!$P$2:$P$10000,$A38),"")</f>
        <v/>
      </c>
      <c r="I38" s="9">
        <f>IFERROR(B38/E38,"")</f>
        <v/>
      </c>
    </row>
    <row r="39">
      <c r="A39" s="7" t="inlineStr">
        <is>
          <t>Srittam Dhal</t>
        </is>
      </c>
      <c r="B39" s="7">
        <f>COUNTIFS('Raw Data'!$Q$2:$Q$10000,"No",'Raw Data'!$A$2:$A$10000,$C$1,'Raw Data'!$E$2:$E$10000,$C$2,'Raw Data'!$P$2:$P$10000,$A39,'Raw Data'!$T$2:$T$10000,"Critical")</f>
        <v/>
      </c>
      <c r="C39" s="7">
        <f>COUNTIFS('Raw Data'!$Q$2:$Q$10000,"No",'Raw Data'!$A$2:$A$10000,$C$1,'Raw Data'!$E$2:$E$10000,$C$2,'Raw Data'!$P$2:$P$10000,$A39,'Raw Data'!$T$2:$T$10000,"Semi Critical")</f>
        <v/>
      </c>
      <c r="D39" s="7">
        <f>COUNTIFS('Raw Data'!$Q$2:$Q$10000,"No",'Raw Data'!$A$2:$A$10000,$C$1,'Raw Data'!$E$2:$E$10000,$C$2,'Raw Data'!$P$2:$P$10000,$A39,'Raw Data'!$T$2:$T$10000,"Non Critical")</f>
        <v/>
      </c>
      <c r="E39" s="7">
        <f>SUM(B39:D39)</f>
        <v/>
      </c>
      <c r="F39" s="9">
        <f>IFERROR(AVERAGEIFS('Raw Data'!$G$2:$G$10000,'Raw Data'!$Q$2:$Q$10000,"No",'Raw Data'!$A$2:$A$10000,$C$1,'Raw Data'!$E$2:$E$10000,$C$2,'Raw Data'!$P$2:$P$10000,$A39),"")</f>
        <v/>
      </c>
      <c r="G39" s="9">
        <f>IFERROR(AVERAGEIFS('Raw Data'!$R$2:$R$10000,'Raw Data'!$Q$2:$Q$10000,"No",'Raw Data'!$A$2:$A$10000,$C$1,'Raw Data'!$E$2:$E$10000,$C$2,'Raw Data'!$P$2:$P$10000,$A39),"")</f>
        <v/>
      </c>
      <c r="H39" s="9">
        <f>IFERROR(AVERAGEIFS('Raw Data'!$S$2:$S$10000,'Raw Data'!$Q$2:$Q$10000,"No",'Raw Data'!$A$2:$A$10000,$C$1,'Raw Data'!$E$2:$E$10000,$C$2,'Raw Data'!$P$2:$P$10000,$A39),"")</f>
        <v/>
      </c>
      <c r="I39" s="9">
        <f>IFERROR(B39/E39,"")</f>
        <v/>
      </c>
    </row>
    <row r="40">
      <c r="A40" s="7" t="inlineStr">
        <is>
          <t>Un Mapped</t>
        </is>
      </c>
      <c r="B40" s="7">
        <f>COUNTIFS('Raw Data'!$Q$2:$Q$10000,"No",'Raw Data'!$A$2:$A$10000,$C$1,'Raw Data'!$E$2:$E$10000,$C$2,'Raw Data'!$P$2:$P$10000,$A40,'Raw Data'!$T$2:$T$10000,"Critical")</f>
        <v/>
      </c>
      <c r="C40" s="7">
        <f>COUNTIFS('Raw Data'!$Q$2:$Q$10000,"No",'Raw Data'!$A$2:$A$10000,$C$1,'Raw Data'!$E$2:$E$10000,$C$2,'Raw Data'!$P$2:$P$10000,$A40,'Raw Data'!$T$2:$T$10000,"Semi Critical")</f>
        <v/>
      </c>
      <c r="D40" s="7">
        <f>COUNTIFS('Raw Data'!$Q$2:$Q$10000,"No",'Raw Data'!$A$2:$A$10000,$C$1,'Raw Data'!$E$2:$E$10000,$C$2,'Raw Data'!$P$2:$P$10000,$A40,'Raw Data'!$T$2:$T$10000,"Non Critical")</f>
        <v/>
      </c>
      <c r="E40" s="7">
        <f>SUM(B40:D40)</f>
        <v/>
      </c>
      <c r="F40" s="9">
        <f>IFERROR(AVERAGEIFS('Raw Data'!$G$2:$G$10000,'Raw Data'!$Q$2:$Q$10000,"No",'Raw Data'!$A$2:$A$10000,$C$1,'Raw Data'!$E$2:$E$10000,$C$2,'Raw Data'!$P$2:$P$10000,$A40),"")</f>
        <v/>
      </c>
      <c r="G40" s="9">
        <f>IFERROR(AVERAGEIFS('Raw Data'!$R$2:$R$10000,'Raw Data'!$Q$2:$Q$10000,"No",'Raw Data'!$A$2:$A$10000,$C$1,'Raw Data'!$E$2:$E$10000,$C$2,'Raw Data'!$P$2:$P$10000,$A40),"")</f>
        <v/>
      </c>
      <c r="H40" s="9">
        <f>IFERROR(AVERAGEIFS('Raw Data'!$S$2:$S$10000,'Raw Data'!$Q$2:$Q$10000,"No",'Raw Data'!$A$2:$A$10000,$C$1,'Raw Data'!$E$2:$E$10000,$C$2,'Raw Data'!$P$2:$P$10000,$A40),"")</f>
        <v/>
      </c>
      <c r="I40" s="9">
        <f>IFERROR(B40/E40,"")</f>
        <v/>
      </c>
    </row>
    <row r="41">
      <c r="A41" s="10" t="inlineStr">
        <is>
          <t>Grand Total</t>
        </is>
      </c>
      <c r="B41" s="10">
        <f>COUNTIFS('Raw Data'!$Q$2:$Q$10000,"No",'Raw Data'!$A$2:$A$10000,$C$1,'Raw Data'!$E$2:$E$10000,$C$2,'Raw Data'!$P$2:$P$10000,"&lt;&gt;",'Raw Data'!$T$2:$T$10000,"Critical")</f>
        <v/>
      </c>
      <c r="C41" s="10">
        <f>COUNTIFS('Raw Data'!$Q$2:$Q$10000,"No",'Raw Data'!$A$2:$A$10000,$C$1,'Raw Data'!$E$2:$E$10000,$C$2,'Raw Data'!$P$2:$P$10000,"&lt;&gt;",'Raw Data'!$T$2:$T$10000,"Semi Critical")</f>
        <v/>
      </c>
      <c r="D41" s="10">
        <f>COUNTIFS('Raw Data'!$Q$2:$Q$10000,"No",'Raw Data'!$A$2:$A$10000,$C$1,'Raw Data'!$E$2:$E$10000,$C$2,'Raw Data'!$P$2:$P$10000,"&lt;&gt;",'Raw Data'!$T$2:$T$10000,"Non Critical")</f>
        <v/>
      </c>
      <c r="E41" s="10">
        <f>SUM(B41:D41)</f>
        <v/>
      </c>
      <c r="F41" s="12">
        <f>IFERROR(AVERAGEIFS('Raw Data'!$G$2:$G$10000,'Raw Data'!$Q$2:$Q$10000,"No",'Raw Data'!$A$2:$A$10000,$C$1,'Raw Data'!$E$2:$E$10000,$C$2,'Raw Data'!$P$2:$P$10000,"&lt;&gt;"),"")</f>
        <v/>
      </c>
      <c r="G41" s="12">
        <f>IFERROR(AVERAGEIFS('Raw Data'!$R$2:$R$10000,'Raw Data'!$Q$2:$Q$10000,"No",'Raw Data'!$A$2:$A$10000,$C$1,'Raw Data'!$E$2:$E$10000,$C$2,'Raw Data'!$P$2:$P$10000,"&lt;&gt;"),"")</f>
        <v/>
      </c>
      <c r="H41" s="12">
        <f>IFERROR(AVERAGEIFS('Raw Data'!$S$2:$S$10000,'Raw Data'!$Q$2:$Q$10000,"No",'Raw Data'!$A$2:$A$10000,$C$1,'Raw Data'!$E$2:$E$10000,$C$2,'Raw Data'!$P$2:$P$10000,"&lt;&gt;"),"")</f>
        <v/>
      </c>
      <c r="I41" s="12">
        <f>IFERROR(B41/E41,"")</f>
        <v/>
      </c>
    </row>
  </sheetData>
  <conditionalFormatting sqref="K6:K1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:B14">
    <cfRule type="colorScale" priority="2">
      <colorScale>
        <cfvo type="num" val="0"/>
        <cfvo type="max"/>
        <color rgb="00FFFFFF"/>
        <color rgb="00F8696B"/>
      </colorScale>
    </cfRule>
  </conditionalFormatting>
  <conditionalFormatting sqref="C6:C14">
    <cfRule type="colorScale" priority="3">
      <colorScale>
        <cfvo type="num" val="0"/>
        <cfvo type="max"/>
        <color rgb="00FFFFFF"/>
        <color rgb="00F8696B"/>
      </colorScale>
    </cfRule>
  </conditionalFormatting>
  <conditionalFormatting sqref="D6:D14">
    <cfRule type="colorScale" priority="4">
      <colorScale>
        <cfvo type="num" val="0"/>
        <cfvo type="max"/>
        <color rgb="00FFFFFF"/>
        <color rgb="00F8696B"/>
      </colorScale>
    </cfRule>
  </conditionalFormatting>
  <conditionalFormatting sqref="E6:E14">
    <cfRule type="colorScale" priority="5">
      <colorScale>
        <cfvo type="num" val="0"/>
        <cfvo type="max"/>
        <color rgb="00FFFFFF"/>
        <color rgb="00F8696B"/>
      </colorScale>
    </cfRule>
  </conditionalFormatting>
  <conditionalFormatting sqref="F6:F14">
    <cfRule type="colorScale" priority="6">
      <colorScale>
        <cfvo type="num" val="0"/>
        <cfvo type="max"/>
        <color rgb="00FFFFFF"/>
        <color rgb="00F8696B"/>
      </colorScale>
    </cfRule>
  </conditionalFormatting>
  <conditionalFormatting sqref="G6:G14">
    <cfRule type="colorScale" priority="7">
      <colorScale>
        <cfvo type="num" val="0"/>
        <cfvo type="max"/>
        <color rgb="00FFFFFF"/>
        <color rgb="00FFEB84"/>
      </colorScale>
    </cfRule>
  </conditionalFormatting>
  <conditionalFormatting sqref="H6:H14">
    <cfRule type="colorScale" priority="8">
      <colorScale>
        <cfvo type="num" val="0"/>
        <cfvo type="max"/>
        <color rgb="00FFFFFF"/>
        <color rgb="0063BE7B"/>
      </colorScale>
    </cfRule>
  </conditionalFormatting>
  <conditionalFormatting sqref="I6:I14">
    <cfRule type="colorScale" priority="9">
      <colorScale>
        <cfvo type="num" val="0"/>
        <cfvo type="max"/>
        <color rgb="00FFFFFF"/>
        <color rgb="0063BE7B"/>
      </colorScale>
    </cfRule>
  </conditionalFormatting>
  <conditionalFormatting sqref="K19:K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9:B27">
    <cfRule type="colorScale" priority="11">
      <colorScale>
        <cfvo type="num" val="0"/>
        <cfvo type="max"/>
        <color rgb="00FFFFFF"/>
        <color rgb="00F8696B"/>
      </colorScale>
    </cfRule>
  </conditionalFormatting>
  <conditionalFormatting sqref="C19:C27">
    <cfRule type="colorScale" priority="12">
      <colorScale>
        <cfvo type="num" val="0"/>
        <cfvo type="max"/>
        <color rgb="00FFFFFF"/>
        <color rgb="00F8696B"/>
      </colorScale>
    </cfRule>
  </conditionalFormatting>
  <conditionalFormatting sqref="D19:D27">
    <cfRule type="colorScale" priority="13">
      <colorScale>
        <cfvo type="num" val="0"/>
        <cfvo type="max"/>
        <color rgb="00FFFFFF"/>
        <color rgb="00F8696B"/>
      </colorScale>
    </cfRule>
  </conditionalFormatting>
  <conditionalFormatting sqref="E19:E27">
    <cfRule type="colorScale" priority="14">
      <colorScale>
        <cfvo type="num" val="0"/>
        <cfvo type="max"/>
        <color rgb="00FFFFFF"/>
        <color rgb="00F8696B"/>
      </colorScale>
    </cfRule>
  </conditionalFormatting>
  <conditionalFormatting sqref="F19:F27">
    <cfRule type="colorScale" priority="15">
      <colorScale>
        <cfvo type="num" val="0"/>
        <cfvo type="max"/>
        <color rgb="00FFFFFF"/>
        <color rgb="00F8696B"/>
      </colorScale>
    </cfRule>
  </conditionalFormatting>
  <conditionalFormatting sqref="G19:G27">
    <cfRule type="colorScale" priority="16">
      <colorScale>
        <cfvo type="num" val="0"/>
        <cfvo type="max"/>
        <color rgb="00FFFFFF"/>
        <color rgb="00FFEB84"/>
      </colorScale>
    </cfRule>
  </conditionalFormatting>
  <conditionalFormatting sqref="H19:H27">
    <cfRule type="colorScale" priority="17">
      <colorScale>
        <cfvo type="num" val="0"/>
        <cfvo type="max"/>
        <color rgb="00FFFFFF"/>
        <color rgb="0063BE7B"/>
      </colorScale>
    </cfRule>
  </conditionalFormatting>
  <conditionalFormatting sqref="I19:I27">
    <cfRule type="colorScale" priority="18">
      <colorScale>
        <cfvo type="num" val="0"/>
        <cfvo type="max"/>
        <color rgb="00FFFFFF"/>
        <color rgb="0063BE7B"/>
      </colorScale>
    </cfRule>
  </conditionalFormatting>
  <conditionalFormatting sqref="B32:B40">
    <cfRule type="colorScale" priority="19">
      <colorScale>
        <cfvo type="num" val="0"/>
        <cfvo type="max"/>
        <color rgb="00FFFFFF"/>
        <color rgb="00F8696B"/>
      </colorScale>
    </cfRule>
  </conditionalFormatting>
  <conditionalFormatting sqref="C32:C40">
    <cfRule type="colorScale" priority="20">
      <colorScale>
        <cfvo type="num" val="0"/>
        <cfvo type="max"/>
        <color rgb="00FFFFFF"/>
        <color rgb="00FFEB84"/>
      </colorScale>
    </cfRule>
  </conditionalFormatting>
  <conditionalFormatting sqref="D32:D40">
    <cfRule type="colorScale" priority="21">
      <colorScale>
        <cfvo type="num" val="0"/>
        <cfvo type="max"/>
        <color rgb="00FFFFFF"/>
        <color rgb="0063BE7B"/>
      </colorScale>
    </cfRule>
  </conditionalFormatting>
  <conditionalFormatting sqref="H32:H4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40">
    <cfRule type="colorScale" priority="2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dataValidations count="2">
    <dataValidation sqref="B1" showDropDown="0" showInputMessage="0" showErrorMessage="0" allowBlank="0" type="list">
      <formula1>=Lists!$A$2:$A$200</formula1>
    </dataValidation>
    <dataValidation sqref="B2" showDropDown="0" showInputMessage="0" showErrorMessage="0" allowBlank="0" type="list">
      <formula1>=Lists!$B$2:$B$50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2" customWidth="1" min="3" max="3"/>
    <col width="22" customWidth="1" min="4" max="4"/>
    <col width="20" customWidth="1" min="5" max="5"/>
    <col width="17" customWidth="1" min="6" max="6"/>
    <col width="10" customWidth="1" min="7" max="7"/>
    <col width="10" customWidth="1" min="8" max="8"/>
    <col width="10" customWidth="1" min="9" max="9"/>
    <col width="11" customWidth="1" min="10" max="10"/>
    <col width="11" customWidth="1" min="11" max="11"/>
    <col width="11" customWidth="1" min="12" max="12"/>
    <col width="12" customWidth="1" min="13" max="13"/>
    <col width="14" customWidth="1" min="14" max="14"/>
  </cols>
  <sheetData>
    <row r="1">
      <c r="A1" s="1" t="inlineStr">
        <is>
          <t>Select Date ▶</t>
        </is>
      </c>
      <c r="B1" s="2" t="n">
        <v>46304</v>
      </c>
      <c r="C1" s="3">
        <f>IF($B$1="All","&lt;&gt;",$B$1)</f>
        <v/>
      </c>
      <c r="D1" s="4" t="inlineStr">
        <is>
          <t>(pick a date or "All" from the dropdown)</t>
        </is>
      </c>
    </row>
    <row r="3" ht="32" customHeight="1">
      <c r="A3" s="6" t="inlineStr">
        <is>
          <t>Store Name</t>
        </is>
      </c>
      <c r="B3" s="6" t="inlineStr">
        <is>
          <t>Store Type</t>
        </is>
      </c>
      <c r="C3" s="6" t="inlineStr">
        <is>
          <t>City</t>
        </is>
      </c>
      <c r="D3" s="6" t="inlineStr">
        <is>
          <t>Leader</t>
        </is>
      </c>
      <c r="E3" s="6" t="inlineStr">
        <is>
          <t>CLM</t>
        </is>
      </c>
      <c r="F3" s="6" t="inlineStr">
        <is>
          <t>IM</t>
        </is>
      </c>
      <c r="G3" s="6" t="inlineStr">
        <is>
          <t>CC MTD %</t>
        </is>
      </c>
      <c r="H3" s="6" t="inlineStr">
        <is>
          <t>BA MTD %</t>
        </is>
      </c>
      <c r="I3" s="6" t="inlineStr">
        <is>
          <t>Inv Health</t>
        </is>
      </c>
      <c r="J3" s="6" t="inlineStr">
        <is>
          <t>CC MTD Band</t>
        </is>
      </c>
      <c r="K3" s="6" t="inlineStr">
        <is>
          <t>Inv Health Band</t>
        </is>
      </c>
      <c r="L3" s="6" t="inlineStr">
        <is>
          <t>CC MTD Target</t>
        </is>
      </c>
      <c r="M3" s="6" t="inlineStr">
        <is>
          <t>CC MTD Achieved %</t>
        </is>
      </c>
      <c r="N3" s="6" t="inlineStr">
        <is>
          <t>CC MTD Status</t>
        </is>
      </c>
    </row>
    <row r="4">
      <c r="A4" s="7" t="inlineStr">
        <is>
          <t>BEL-Khanapur Road</t>
        </is>
      </c>
      <c r="B4" s="7">
        <f>IFERROR(INDEX('Raw Data'!$N$2:$N$10000,MATCH($A4,'Raw Data'!$B$2:$B$10000,0)),"")</f>
        <v/>
      </c>
      <c r="C4" s="7">
        <f>IFERROR(INDEX('Raw Data'!$E$2:$E$10000,MATCH($A4,'Raw Data'!$B$2:$B$10000,0)),"")</f>
        <v/>
      </c>
      <c r="D4" s="7">
        <f>IFERROR(INDEX('Raw Data'!$U$2:$U$10000,MATCH($A4,'Raw Data'!$B$2:$B$10000,0)),"")</f>
        <v/>
      </c>
      <c r="E4" s="7">
        <f>IFERROR(INDEX('Raw Data'!$O$2:$O$10000,MATCH($A4,'Raw Data'!$B$2:$B$10000,0)),"")</f>
        <v/>
      </c>
      <c r="F4" s="7">
        <f>IFERROR(INDEX('Raw Data'!$P$2:$P$10000,MATCH($A4,'Raw Data'!$B$2:$B$10000,0)),"")</f>
        <v/>
      </c>
      <c r="G4" s="9">
        <f>IFERROR(AVERAGEIFS('Raw Data'!$G$2:$G$10000,'Raw Data'!$B$2:$B$10000,$A4,'Raw Data'!$A$2:$A$10000,$C$1),"")</f>
        <v/>
      </c>
      <c r="H4" s="9">
        <f>IFERROR(AVERAGEIFS('Raw Data'!$H$2:$H$10000,'Raw Data'!$B$2:$B$10000,$A4,'Raw Data'!$A$2:$A$10000,$C$1),"")</f>
        <v/>
      </c>
      <c r="I4" s="9">
        <f>IFERROR(AVERAGEIFS('Raw Data'!$L$2:$L$10000,'Raw Data'!$B$2:$B$10000,$A4,'Raw Data'!$A$2:$A$10000,$C$1),"")</f>
        <v/>
      </c>
      <c r="J4" s="7">
        <f>IF(G4="","",LOOKUP(G4,{0,0.2,0.4,0.5,0.6,0.7,0.85,0.95},{"&lt;20%","20-40%","40-50%","50-60%","60-70%","70-85%","85-95%","&gt;=95%"}))</f>
        <v/>
      </c>
      <c r="K4" s="7">
        <f>IF(I4="","",LOOKUP(I4,{0,0.2,0.4,0.5,0.6,0.7,0.85,0.95},{"&lt;20%","20-40%","40-50%","50-60%","60-70%","70-85%","85-95%","&gt;=95%"}))</f>
        <v/>
      </c>
      <c r="L4" s="9">
        <f>IFERROR(AVERAGEIFS('Raw Data'!$R$2:$R$10000,'Raw Data'!$B$2:$B$10000,$A4,'Raw Data'!$A$2:$A$10000,$C$1),"")</f>
        <v/>
      </c>
      <c r="M4" s="9">
        <f>IFERROR(AVERAGEIFS('Raw Data'!$S$2:$S$10000,'Raw Data'!$B$2:$B$10000,$A4,'Raw Data'!$A$2:$A$10000,$C$1),"")</f>
        <v/>
      </c>
      <c r="N4" s="7">
        <f>IF(M4="","",IF(M4&lt;Settings!$B$8,"Critical",IF(M4&lt;Settings!$B$9,"Semi Critical","Non Critical")))</f>
        <v/>
      </c>
    </row>
    <row r="5">
      <c r="A5" s="7" t="inlineStr">
        <is>
          <t>BEL-Sector 12</t>
        </is>
      </c>
      <c r="B5" s="7">
        <f>IFERROR(INDEX('Raw Data'!$N$2:$N$10000,MATCH($A5,'Raw Data'!$B$2:$B$10000,0)),"")</f>
        <v/>
      </c>
      <c r="C5" s="7">
        <f>IFERROR(INDEX('Raw Data'!$E$2:$E$10000,MATCH($A5,'Raw Data'!$B$2:$B$10000,0)),"")</f>
        <v/>
      </c>
      <c r="D5" s="7">
        <f>IFERROR(INDEX('Raw Data'!$U$2:$U$10000,MATCH($A5,'Raw Data'!$B$2:$B$10000,0)),"")</f>
        <v/>
      </c>
      <c r="E5" s="7">
        <f>IFERROR(INDEX('Raw Data'!$O$2:$O$10000,MATCH($A5,'Raw Data'!$B$2:$B$10000,0)),"")</f>
        <v/>
      </c>
      <c r="F5" s="7">
        <f>IFERROR(INDEX('Raw Data'!$P$2:$P$10000,MATCH($A5,'Raw Data'!$B$2:$B$10000,0)),"")</f>
        <v/>
      </c>
      <c r="G5" s="9">
        <f>IFERROR(AVERAGEIFS('Raw Data'!$G$2:$G$10000,'Raw Data'!$B$2:$B$10000,$A5,'Raw Data'!$A$2:$A$10000,$C$1),"")</f>
        <v/>
      </c>
      <c r="H5" s="9">
        <f>IFERROR(AVERAGEIFS('Raw Data'!$H$2:$H$10000,'Raw Data'!$B$2:$B$10000,$A5,'Raw Data'!$A$2:$A$10000,$C$1),"")</f>
        <v/>
      </c>
      <c r="I5" s="9">
        <f>IFERROR(AVERAGEIFS('Raw Data'!$L$2:$L$10000,'Raw Data'!$B$2:$B$10000,$A5,'Raw Data'!$A$2:$A$10000,$C$1),"")</f>
        <v/>
      </c>
      <c r="J5" s="7">
        <f>IF(G5="","",LOOKUP(G5,{0,0.2,0.4,0.5,0.6,0.7,0.85,0.95},{"&lt;20%","20-40%","40-50%","50-60%","60-70%","70-85%","85-95%","&gt;=95%"}))</f>
        <v/>
      </c>
      <c r="K5" s="7">
        <f>IF(I5="","",LOOKUP(I5,{0,0.2,0.4,0.5,0.6,0.7,0.85,0.95},{"&lt;20%","20-40%","40-50%","50-60%","60-70%","70-85%","85-95%","&gt;=95%"}))</f>
        <v/>
      </c>
      <c r="L5" s="9">
        <f>IFERROR(AVERAGEIFS('Raw Data'!$R$2:$R$10000,'Raw Data'!$B$2:$B$10000,$A5,'Raw Data'!$A$2:$A$10000,$C$1),"")</f>
        <v/>
      </c>
      <c r="M5" s="9">
        <f>IFERROR(AVERAGEIFS('Raw Data'!$S$2:$S$10000,'Raw Data'!$B$2:$B$10000,$A5,'Raw Data'!$A$2:$A$10000,$C$1),"")</f>
        <v/>
      </c>
      <c r="N5" s="7">
        <f>IF(M5="","",IF(M5&lt;Settings!$B$8,"Critical",IF(M5&lt;Settings!$B$9,"Semi Critical","Non Critical")))</f>
        <v/>
      </c>
    </row>
    <row r="6">
      <c r="A6" s="7" t="inlineStr">
        <is>
          <t>BLR - Bhadrappa Layout</t>
        </is>
      </c>
      <c r="B6" s="7">
        <f>IFERROR(INDEX('Raw Data'!$N$2:$N$10000,MATCH($A6,'Raw Data'!$B$2:$B$10000,0)),"")</f>
        <v/>
      </c>
      <c r="C6" s="7">
        <f>IFERROR(INDEX('Raw Data'!$E$2:$E$10000,MATCH($A6,'Raw Data'!$B$2:$B$10000,0)),"")</f>
        <v/>
      </c>
      <c r="D6" s="7">
        <f>IFERROR(INDEX('Raw Data'!$U$2:$U$10000,MATCH($A6,'Raw Data'!$B$2:$B$10000,0)),"")</f>
        <v/>
      </c>
      <c r="E6" s="7">
        <f>IFERROR(INDEX('Raw Data'!$O$2:$O$10000,MATCH($A6,'Raw Data'!$B$2:$B$10000,0)),"")</f>
        <v/>
      </c>
      <c r="F6" s="7">
        <f>IFERROR(INDEX('Raw Data'!$P$2:$P$10000,MATCH($A6,'Raw Data'!$B$2:$B$10000,0)),"")</f>
        <v/>
      </c>
      <c r="G6" s="9">
        <f>IFERROR(AVERAGEIFS('Raw Data'!$G$2:$G$10000,'Raw Data'!$B$2:$B$10000,$A6,'Raw Data'!$A$2:$A$10000,$C$1),"")</f>
        <v/>
      </c>
      <c r="H6" s="9">
        <f>IFERROR(AVERAGEIFS('Raw Data'!$H$2:$H$10000,'Raw Data'!$B$2:$B$10000,$A6,'Raw Data'!$A$2:$A$10000,$C$1),"")</f>
        <v/>
      </c>
      <c r="I6" s="9">
        <f>IFERROR(AVERAGEIFS('Raw Data'!$L$2:$L$10000,'Raw Data'!$B$2:$B$10000,$A6,'Raw Data'!$A$2:$A$10000,$C$1),"")</f>
        <v/>
      </c>
      <c r="J6" s="7">
        <f>IF(G6="","",LOOKUP(G6,{0,0.2,0.4,0.5,0.6,0.7,0.85,0.95},{"&lt;20%","20-40%","40-50%","50-60%","60-70%","70-85%","85-95%","&gt;=95%"}))</f>
        <v/>
      </c>
      <c r="K6" s="7">
        <f>IF(I6="","",LOOKUP(I6,{0,0.2,0.4,0.5,0.6,0.7,0.85,0.95},{"&lt;20%","20-40%","40-50%","50-60%","60-70%","70-85%","85-95%","&gt;=95%"}))</f>
        <v/>
      </c>
      <c r="L6" s="9">
        <f>IFERROR(AVERAGEIFS('Raw Data'!$R$2:$R$10000,'Raw Data'!$B$2:$B$10000,$A6,'Raw Data'!$A$2:$A$10000,$C$1),"")</f>
        <v/>
      </c>
      <c r="M6" s="9">
        <f>IFERROR(AVERAGEIFS('Raw Data'!$S$2:$S$10000,'Raw Data'!$B$2:$B$10000,$A6,'Raw Data'!$A$2:$A$10000,$C$1),"")</f>
        <v/>
      </c>
      <c r="N6" s="7">
        <f>IF(M6="","",IF(M6&lt;Settings!$B$8,"Critical",IF(M6&lt;Settings!$B$9,"Semi Critical","Non Critical")))</f>
        <v/>
      </c>
    </row>
    <row r="7">
      <c r="A7" s="7" t="inlineStr">
        <is>
          <t>BLR- Brookefield SS</t>
        </is>
      </c>
      <c r="B7" s="7">
        <f>IFERROR(INDEX('Raw Data'!$N$2:$N$10000,MATCH($A7,'Raw Data'!$B$2:$B$10000,0)),"")</f>
        <v/>
      </c>
      <c r="C7" s="7">
        <f>IFERROR(INDEX('Raw Data'!$E$2:$E$10000,MATCH($A7,'Raw Data'!$B$2:$B$10000,0)),"")</f>
        <v/>
      </c>
      <c r="D7" s="7">
        <f>IFERROR(INDEX('Raw Data'!$U$2:$U$10000,MATCH($A7,'Raw Data'!$B$2:$B$10000,0)),"")</f>
        <v/>
      </c>
      <c r="E7" s="7">
        <f>IFERROR(INDEX('Raw Data'!$O$2:$O$10000,MATCH($A7,'Raw Data'!$B$2:$B$10000,0)),"")</f>
        <v/>
      </c>
      <c r="F7" s="7">
        <f>IFERROR(INDEX('Raw Data'!$P$2:$P$10000,MATCH($A7,'Raw Data'!$B$2:$B$10000,0)),"")</f>
        <v/>
      </c>
      <c r="G7" s="9">
        <f>IFERROR(AVERAGEIFS('Raw Data'!$G$2:$G$10000,'Raw Data'!$B$2:$B$10000,$A7,'Raw Data'!$A$2:$A$10000,$C$1),"")</f>
        <v/>
      </c>
      <c r="H7" s="9">
        <f>IFERROR(AVERAGEIFS('Raw Data'!$H$2:$H$10000,'Raw Data'!$B$2:$B$10000,$A7,'Raw Data'!$A$2:$A$10000,$C$1),"")</f>
        <v/>
      </c>
      <c r="I7" s="9">
        <f>IFERROR(AVERAGEIFS('Raw Data'!$L$2:$L$10000,'Raw Data'!$B$2:$B$10000,$A7,'Raw Data'!$A$2:$A$10000,$C$1),"")</f>
        <v/>
      </c>
      <c r="J7" s="7">
        <f>IF(G7="","",LOOKUP(G7,{0,0.2,0.4,0.5,0.6,0.7,0.85,0.95},{"&lt;20%","20-40%","40-50%","50-60%","60-70%","70-85%","85-95%","&gt;=95%"}))</f>
        <v/>
      </c>
      <c r="K7" s="7">
        <f>IF(I7="","",LOOKUP(I7,{0,0.2,0.4,0.5,0.6,0.7,0.85,0.95},{"&lt;20%","20-40%","40-50%","50-60%","60-70%","70-85%","85-95%","&gt;=95%"}))</f>
        <v/>
      </c>
      <c r="L7" s="9">
        <f>IFERROR(AVERAGEIFS('Raw Data'!$R$2:$R$10000,'Raw Data'!$B$2:$B$10000,$A7,'Raw Data'!$A$2:$A$10000,$C$1),"")</f>
        <v/>
      </c>
      <c r="M7" s="9">
        <f>IFERROR(AVERAGEIFS('Raw Data'!$S$2:$S$10000,'Raw Data'!$B$2:$B$10000,$A7,'Raw Data'!$A$2:$A$10000,$C$1),"")</f>
        <v/>
      </c>
      <c r="N7" s="7">
        <f>IF(M7="","",IF(M7&lt;Settings!$B$8,"Critical",IF(M7&lt;Settings!$B$9,"Semi Critical","Non Critical")))</f>
        <v/>
      </c>
    </row>
    <row r="8">
      <c r="A8" s="7" t="inlineStr">
        <is>
          <t>BLR- Sonnenahalli New</t>
        </is>
      </c>
      <c r="B8" s="7">
        <f>IFERROR(INDEX('Raw Data'!$N$2:$N$10000,MATCH($A8,'Raw Data'!$B$2:$B$10000,0)),"")</f>
        <v/>
      </c>
      <c r="C8" s="7">
        <f>IFERROR(INDEX('Raw Data'!$E$2:$E$10000,MATCH($A8,'Raw Data'!$B$2:$B$10000,0)),"")</f>
        <v/>
      </c>
      <c r="D8" s="7">
        <f>IFERROR(INDEX('Raw Data'!$U$2:$U$10000,MATCH($A8,'Raw Data'!$B$2:$B$10000,0)),"")</f>
        <v/>
      </c>
      <c r="E8" s="7">
        <f>IFERROR(INDEX('Raw Data'!$O$2:$O$10000,MATCH($A8,'Raw Data'!$B$2:$B$10000,0)),"")</f>
        <v/>
      </c>
      <c r="F8" s="7">
        <f>IFERROR(INDEX('Raw Data'!$P$2:$P$10000,MATCH($A8,'Raw Data'!$B$2:$B$10000,0)),"")</f>
        <v/>
      </c>
      <c r="G8" s="9">
        <f>IFERROR(AVERAGEIFS('Raw Data'!$G$2:$G$10000,'Raw Data'!$B$2:$B$10000,$A8,'Raw Data'!$A$2:$A$10000,$C$1),"")</f>
        <v/>
      </c>
      <c r="H8" s="9">
        <f>IFERROR(AVERAGEIFS('Raw Data'!$H$2:$H$10000,'Raw Data'!$B$2:$B$10000,$A8,'Raw Data'!$A$2:$A$10000,$C$1),"")</f>
        <v/>
      </c>
      <c r="I8" s="9">
        <f>IFERROR(AVERAGEIFS('Raw Data'!$L$2:$L$10000,'Raw Data'!$B$2:$B$10000,$A8,'Raw Data'!$A$2:$A$10000,$C$1),"")</f>
        <v/>
      </c>
      <c r="J8" s="7">
        <f>IF(G8="","",LOOKUP(G8,{0,0.2,0.4,0.5,0.6,0.7,0.85,0.95},{"&lt;20%","20-40%","40-50%","50-60%","60-70%","70-85%","85-95%","&gt;=95%"}))</f>
        <v/>
      </c>
      <c r="K8" s="7">
        <f>IF(I8="","",LOOKUP(I8,{0,0.2,0.4,0.5,0.6,0.7,0.85,0.95},{"&lt;20%","20-40%","40-50%","50-60%","60-70%","70-85%","85-95%","&gt;=95%"}))</f>
        <v/>
      </c>
      <c r="L8" s="9">
        <f>IFERROR(AVERAGEIFS('Raw Data'!$R$2:$R$10000,'Raw Data'!$B$2:$B$10000,$A8,'Raw Data'!$A$2:$A$10000,$C$1),"")</f>
        <v/>
      </c>
      <c r="M8" s="9">
        <f>IFERROR(AVERAGEIFS('Raw Data'!$S$2:$S$10000,'Raw Data'!$B$2:$B$10000,$A8,'Raw Data'!$A$2:$A$10000,$C$1),"")</f>
        <v/>
      </c>
      <c r="N8" s="7">
        <f>IF(M8="","",IF(M8&lt;Settings!$B$8,"Critical",IF(M8&lt;Settings!$B$9,"Semi Critical","Non Critical")))</f>
        <v/>
      </c>
    </row>
    <row r="9">
      <c r="A9" s="7" t="inlineStr">
        <is>
          <t>BLR-27th Main Road</t>
        </is>
      </c>
      <c r="B9" s="7">
        <f>IFERROR(INDEX('Raw Data'!$N$2:$N$10000,MATCH($A9,'Raw Data'!$B$2:$B$10000,0)),"")</f>
        <v/>
      </c>
      <c r="C9" s="7">
        <f>IFERROR(INDEX('Raw Data'!$E$2:$E$10000,MATCH($A9,'Raw Data'!$B$2:$B$10000,0)),"")</f>
        <v/>
      </c>
      <c r="D9" s="7">
        <f>IFERROR(INDEX('Raw Data'!$U$2:$U$10000,MATCH($A9,'Raw Data'!$B$2:$B$10000,0)),"")</f>
        <v/>
      </c>
      <c r="E9" s="7">
        <f>IFERROR(INDEX('Raw Data'!$O$2:$O$10000,MATCH($A9,'Raw Data'!$B$2:$B$10000,0)),"")</f>
        <v/>
      </c>
      <c r="F9" s="7">
        <f>IFERROR(INDEX('Raw Data'!$P$2:$P$10000,MATCH($A9,'Raw Data'!$B$2:$B$10000,0)),"")</f>
        <v/>
      </c>
      <c r="G9" s="9">
        <f>IFERROR(AVERAGEIFS('Raw Data'!$G$2:$G$10000,'Raw Data'!$B$2:$B$10000,$A9,'Raw Data'!$A$2:$A$10000,$C$1),"")</f>
        <v/>
      </c>
      <c r="H9" s="9">
        <f>IFERROR(AVERAGEIFS('Raw Data'!$H$2:$H$10000,'Raw Data'!$B$2:$B$10000,$A9,'Raw Data'!$A$2:$A$10000,$C$1),"")</f>
        <v/>
      </c>
      <c r="I9" s="9">
        <f>IFERROR(AVERAGEIFS('Raw Data'!$L$2:$L$10000,'Raw Data'!$B$2:$B$10000,$A9,'Raw Data'!$A$2:$A$10000,$C$1),"")</f>
        <v/>
      </c>
      <c r="J9" s="7">
        <f>IF(G9="","",LOOKUP(G9,{0,0.2,0.4,0.5,0.6,0.7,0.85,0.95},{"&lt;20%","20-40%","40-50%","50-60%","60-70%","70-85%","85-95%","&gt;=95%"}))</f>
        <v/>
      </c>
      <c r="K9" s="7">
        <f>IF(I9="","",LOOKUP(I9,{0,0.2,0.4,0.5,0.6,0.7,0.85,0.95},{"&lt;20%","20-40%","40-50%","50-60%","60-70%","70-85%","85-95%","&gt;=95%"}))</f>
        <v/>
      </c>
      <c r="L9" s="9">
        <f>IFERROR(AVERAGEIFS('Raw Data'!$R$2:$R$10000,'Raw Data'!$B$2:$B$10000,$A9,'Raw Data'!$A$2:$A$10000,$C$1),"")</f>
        <v/>
      </c>
      <c r="M9" s="9">
        <f>IFERROR(AVERAGEIFS('Raw Data'!$S$2:$S$10000,'Raw Data'!$B$2:$B$10000,$A9,'Raw Data'!$A$2:$A$10000,$C$1),"")</f>
        <v/>
      </c>
      <c r="N9" s="7">
        <f>IF(M9="","",IF(M9&lt;Settings!$B$8,"Critical",IF(M9&lt;Settings!$B$9,"Semi Critical","Non Critical")))</f>
        <v/>
      </c>
    </row>
    <row r="10">
      <c r="A10" s="7" t="inlineStr">
        <is>
          <t>BLR-Abbigere</t>
        </is>
      </c>
      <c r="B10" s="7">
        <f>IFERROR(INDEX('Raw Data'!$N$2:$N$10000,MATCH($A10,'Raw Data'!$B$2:$B$10000,0)),"")</f>
        <v/>
      </c>
      <c r="C10" s="7">
        <f>IFERROR(INDEX('Raw Data'!$E$2:$E$10000,MATCH($A10,'Raw Data'!$B$2:$B$10000,0)),"")</f>
        <v/>
      </c>
      <c r="D10" s="7">
        <f>IFERROR(INDEX('Raw Data'!$U$2:$U$10000,MATCH($A10,'Raw Data'!$B$2:$B$10000,0)),"")</f>
        <v/>
      </c>
      <c r="E10" s="7">
        <f>IFERROR(INDEX('Raw Data'!$O$2:$O$10000,MATCH($A10,'Raw Data'!$B$2:$B$10000,0)),"")</f>
        <v/>
      </c>
      <c r="F10" s="7">
        <f>IFERROR(INDEX('Raw Data'!$P$2:$P$10000,MATCH($A10,'Raw Data'!$B$2:$B$10000,0)),"")</f>
        <v/>
      </c>
      <c r="G10" s="9">
        <f>IFERROR(AVERAGEIFS('Raw Data'!$G$2:$G$10000,'Raw Data'!$B$2:$B$10000,$A10,'Raw Data'!$A$2:$A$10000,$C$1),"")</f>
        <v/>
      </c>
      <c r="H10" s="9">
        <f>IFERROR(AVERAGEIFS('Raw Data'!$H$2:$H$10000,'Raw Data'!$B$2:$B$10000,$A10,'Raw Data'!$A$2:$A$10000,$C$1),"")</f>
        <v/>
      </c>
      <c r="I10" s="9">
        <f>IFERROR(AVERAGEIFS('Raw Data'!$L$2:$L$10000,'Raw Data'!$B$2:$B$10000,$A10,'Raw Data'!$A$2:$A$10000,$C$1),"")</f>
        <v/>
      </c>
      <c r="J10" s="7">
        <f>IF(G10="","",LOOKUP(G10,{0,0.2,0.4,0.5,0.6,0.7,0.85,0.95},{"&lt;20%","20-40%","40-50%","50-60%","60-70%","70-85%","85-95%","&gt;=95%"}))</f>
        <v/>
      </c>
      <c r="K10" s="7">
        <f>IF(I10="","",LOOKUP(I10,{0,0.2,0.4,0.5,0.6,0.7,0.85,0.95},{"&lt;20%","20-40%","40-50%","50-60%","60-70%","70-85%","85-95%","&gt;=95%"}))</f>
        <v/>
      </c>
      <c r="L10" s="9">
        <f>IFERROR(AVERAGEIFS('Raw Data'!$R$2:$R$10000,'Raw Data'!$B$2:$B$10000,$A10,'Raw Data'!$A$2:$A$10000,$C$1),"")</f>
        <v/>
      </c>
      <c r="M10" s="9">
        <f>IFERROR(AVERAGEIFS('Raw Data'!$S$2:$S$10000,'Raw Data'!$B$2:$B$10000,$A10,'Raw Data'!$A$2:$A$10000,$C$1),"")</f>
        <v/>
      </c>
      <c r="N10" s="7">
        <f>IF(M10="","",IF(M10&lt;Settings!$B$8,"Critical",IF(M10&lt;Settings!$B$9,"Semi Critical","Non Critical")))</f>
        <v/>
      </c>
    </row>
    <row r="11">
      <c r="A11" s="7" t="inlineStr">
        <is>
          <t>BLR-Agrahara Road</t>
        </is>
      </c>
      <c r="B11" s="7">
        <f>IFERROR(INDEX('Raw Data'!$N$2:$N$10000,MATCH($A11,'Raw Data'!$B$2:$B$10000,0)),"")</f>
        <v/>
      </c>
      <c r="C11" s="7">
        <f>IFERROR(INDEX('Raw Data'!$E$2:$E$10000,MATCH($A11,'Raw Data'!$B$2:$B$10000,0)),"")</f>
        <v/>
      </c>
      <c r="D11" s="7">
        <f>IFERROR(INDEX('Raw Data'!$U$2:$U$10000,MATCH($A11,'Raw Data'!$B$2:$B$10000,0)),"")</f>
        <v/>
      </c>
      <c r="E11" s="7">
        <f>IFERROR(INDEX('Raw Data'!$O$2:$O$10000,MATCH($A11,'Raw Data'!$B$2:$B$10000,0)),"")</f>
        <v/>
      </c>
      <c r="F11" s="7">
        <f>IFERROR(INDEX('Raw Data'!$P$2:$P$10000,MATCH($A11,'Raw Data'!$B$2:$B$10000,0)),"")</f>
        <v/>
      </c>
      <c r="G11" s="9">
        <f>IFERROR(AVERAGEIFS('Raw Data'!$G$2:$G$10000,'Raw Data'!$B$2:$B$10000,$A11,'Raw Data'!$A$2:$A$10000,$C$1),"")</f>
        <v/>
      </c>
      <c r="H11" s="9">
        <f>IFERROR(AVERAGEIFS('Raw Data'!$H$2:$H$10000,'Raw Data'!$B$2:$B$10000,$A11,'Raw Data'!$A$2:$A$10000,$C$1),"")</f>
        <v/>
      </c>
      <c r="I11" s="9">
        <f>IFERROR(AVERAGEIFS('Raw Data'!$L$2:$L$10000,'Raw Data'!$B$2:$B$10000,$A11,'Raw Data'!$A$2:$A$10000,$C$1),"")</f>
        <v/>
      </c>
      <c r="J11" s="7">
        <f>IF(G11="","",LOOKUP(G11,{0,0.2,0.4,0.5,0.6,0.7,0.85,0.95},{"&lt;20%","20-40%","40-50%","50-60%","60-70%","70-85%","85-95%","&gt;=95%"}))</f>
        <v/>
      </c>
      <c r="K11" s="7">
        <f>IF(I11="","",LOOKUP(I11,{0,0.2,0.4,0.5,0.6,0.7,0.85,0.95},{"&lt;20%","20-40%","40-50%","50-60%","60-70%","70-85%","85-95%","&gt;=95%"}))</f>
        <v/>
      </c>
      <c r="L11" s="9">
        <f>IFERROR(AVERAGEIFS('Raw Data'!$R$2:$R$10000,'Raw Data'!$B$2:$B$10000,$A11,'Raw Data'!$A$2:$A$10000,$C$1),"")</f>
        <v/>
      </c>
      <c r="M11" s="9">
        <f>IFERROR(AVERAGEIFS('Raw Data'!$S$2:$S$10000,'Raw Data'!$B$2:$B$10000,$A11,'Raw Data'!$A$2:$A$10000,$C$1),"")</f>
        <v/>
      </c>
      <c r="N11" s="7">
        <f>IF(M11="","",IF(M11&lt;Settings!$B$8,"Critical",IF(M11&lt;Settings!$B$9,"Semi Critical","Non Critical")))</f>
        <v/>
      </c>
    </row>
    <row r="12">
      <c r="A12" s="7" t="inlineStr">
        <is>
          <t>BLR-Anjanapura</t>
        </is>
      </c>
      <c r="B12" s="7">
        <f>IFERROR(INDEX('Raw Data'!$N$2:$N$10000,MATCH($A12,'Raw Data'!$B$2:$B$10000,0)),"")</f>
        <v/>
      </c>
      <c r="C12" s="7">
        <f>IFERROR(INDEX('Raw Data'!$E$2:$E$10000,MATCH($A12,'Raw Data'!$B$2:$B$10000,0)),"")</f>
        <v/>
      </c>
      <c r="D12" s="7">
        <f>IFERROR(INDEX('Raw Data'!$U$2:$U$10000,MATCH($A12,'Raw Data'!$B$2:$B$10000,0)),"")</f>
        <v/>
      </c>
      <c r="E12" s="7">
        <f>IFERROR(INDEX('Raw Data'!$O$2:$O$10000,MATCH($A12,'Raw Data'!$B$2:$B$10000,0)),"")</f>
        <v/>
      </c>
      <c r="F12" s="7">
        <f>IFERROR(INDEX('Raw Data'!$P$2:$P$10000,MATCH($A12,'Raw Data'!$B$2:$B$10000,0)),"")</f>
        <v/>
      </c>
      <c r="G12" s="9">
        <f>IFERROR(AVERAGEIFS('Raw Data'!$G$2:$G$10000,'Raw Data'!$B$2:$B$10000,$A12,'Raw Data'!$A$2:$A$10000,$C$1),"")</f>
        <v/>
      </c>
      <c r="H12" s="9">
        <f>IFERROR(AVERAGEIFS('Raw Data'!$H$2:$H$10000,'Raw Data'!$B$2:$B$10000,$A12,'Raw Data'!$A$2:$A$10000,$C$1),"")</f>
        <v/>
      </c>
      <c r="I12" s="9">
        <f>IFERROR(AVERAGEIFS('Raw Data'!$L$2:$L$10000,'Raw Data'!$B$2:$B$10000,$A12,'Raw Data'!$A$2:$A$10000,$C$1),"")</f>
        <v/>
      </c>
      <c r="J12" s="7">
        <f>IF(G12="","",LOOKUP(G12,{0,0.2,0.4,0.5,0.6,0.7,0.85,0.95},{"&lt;20%","20-40%","40-50%","50-60%","60-70%","70-85%","85-95%","&gt;=95%"}))</f>
        <v/>
      </c>
      <c r="K12" s="7">
        <f>IF(I12="","",LOOKUP(I12,{0,0.2,0.4,0.5,0.6,0.7,0.85,0.95},{"&lt;20%","20-40%","40-50%","50-60%","60-70%","70-85%","85-95%","&gt;=95%"}))</f>
        <v/>
      </c>
      <c r="L12" s="9">
        <f>IFERROR(AVERAGEIFS('Raw Data'!$R$2:$R$10000,'Raw Data'!$B$2:$B$10000,$A12,'Raw Data'!$A$2:$A$10000,$C$1),"")</f>
        <v/>
      </c>
      <c r="M12" s="9">
        <f>IFERROR(AVERAGEIFS('Raw Data'!$S$2:$S$10000,'Raw Data'!$B$2:$B$10000,$A12,'Raw Data'!$A$2:$A$10000,$C$1),"")</f>
        <v/>
      </c>
      <c r="N12" s="7">
        <f>IF(M12="","",IF(M12&lt;Settings!$B$8,"Critical",IF(M12&lt;Settings!$B$9,"Semi Critical","Non Critical")))</f>
        <v/>
      </c>
    </row>
    <row r="13">
      <c r="A13" s="7" t="inlineStr">
        <is>
          <t>BLR-Arekere</t>
        </is>
      </c>
      <c r="B13" s="7">
        <f>IFERROR(INDEX('Raw Data'!$N$2:$N$10000,MATCH($A13,'Raw Data'!$B$2:$B$10000,0)),"")</f>
        <v/>
      </c>
      <c r="C13" s="7">
        <f>IFERROR(INDEX('Raw Data'!$E$2:$E$10000,MATCH($A13,'Raw Data'!$B$2:$B$10000,0)),"")</f>
        <v/>
      </c>
      <c r="D13" s="7">
        <f>IFERROR(INDEX('Raw Data'!$U$2:$U$10000,MATCH($A13,'Raw Data'!$B$2:$B$10000,0)),"")</f>
        <v/>
      </c>
      <c r="E13" s="7">
        <f>IFERROR(INDEX('Raw Data'!$O$2:$O$10000,MATCH($A13,'Raw Data'!$B$2:$B$10000,0)),"")</f>
        <v/>
      </c>
      <c r="F13" s="7">
        <f>IFERROR(INDEX('Raw Data'!$P$2:$P$10000,MATCH($A13,'Raw Data'!$B$2:$B$10000,0)),"")</f>
        <v/>
      </c>
      <c r="G13" s="9">
        <f>IFERROR(AVERAGEIFS('Raw Data'!$G$2:$G$10000,'Raw Data'!$B$2:$B$10000,$A13,'Raw Data'!$A$2:$A$10000,$C$1),"")</f>
        <v/>
      </c>
      <c r="H13" s="9">
        <f>IFERROR(AVERAGEIFS('Raw Data'!$H$2:$H$10000,'Raw Data'!$B$2:$B$10000,$A13,'Raw Data'!$A$2:$A$10000,$C$1),"")</f>
        <v/>
      </c>
      <c r="I13" s="9">
        <f>IFERROR(AVERAGEIFS('Raw Data'!$L$2:$L$10000,'Raw Data'!$B$2:$B$10000,$A13,'Raw Data'!$A$2:$A$10000,$C$1),"")</f>
        <v/>
      </c>
      <c r="J13" s="7">
        <f>IF(G13="","",LOOKUP(G13,{0,0.2,0.4,0.5,0.6,0.7,0.85,0.95},{"&lt;20%","20-40%","40-50%","50-60%","60-70%","70-85%","85-95%","&gt;=95%"}))</f>
        <v/>
      </c>
      <c r="K13" s="7">
        <f>IF(I13="","",LOOKUP(I13,{0,0.2,0.4,0.5,0.6,0.7,0.85,0.95},{"&lt;20%","20-40%","40-50%","50-60%","60-70%","70-85%","85-95%","&gt;=95%"}))</f>
        <v/>
      </c>
      <c r="L13" s="9">
        <f>IFERROR(AVERAGEIFS('Raw Data'!$R$2:$R$10000,'Raw Data'!$B$2:$B$10000,$A13,'Raw Data'!$A$2:$A$10000,$C$1),"")</f>
        <v/>
      </c>
      <c r="M13" s="9">
        <f>IFERROR(AVERAGEIFS('Raw Data'!$S$2:$S$10000,'Raw Data'!$B$2:$B$10000,$A13,'Raw Data'!$A$2:$A$10000,$C$1),"")</f>
        <v/>
      </c>
      <c r="N13" s="7">
        <f>IF(M13="","",IF(M13&lt;Settings!$B$8,"Critical",IF(M13&lt;Settings!$B$9,"Semi Critical","Non Critical")))</f>
        <v/>
      </c>
    </row>
    <row r="14">
      <c r="A14" s="7" t="inlineStr">
        <is>
          <t>BLR-Aswath Nagar</t>
        </is>
      </c>
      <c r="B14" s="7">
        <f>IFERROR(INDEX('Raw Data'!$N$2:$N$10000,MATCH($A14,'Raw Data'!$B$2:$B$10000,0)),"")</f>
        <v/>
      </c>
      <c r="C14" s="7">
        <f>IFERROR(INDEX('Raw Data'!$E$2:$E$10000,MATCH($A14,'Raw Data'!$B$2:$B$10000,0)),"")</f>
        <v/>
      </c>
      <c r="D14" s="7">
        <f>IFERROR(INDEX('Raw Data'!$U$2:$U$10000,MATCH($A14,'Raw Data'!$B$2:$B$10000,0)),"")</f>
        <v/>
      </c>
      <c r="E14" s="7">
        <f>IFERROR(INDEX('Raw Data'!$O$2:$O$10000,MATCH($A14,'Raw Data'!$B$2:$B$10000,0)),"")</f>
        <v/>
      </c>
      <c r="F14" s="7">
        <f>IFERROR(INDEX('Raw Data'!$P$2:$P$10000,MATCH($A14,'Raw Data'!$B$2:$B$10000,0)),"")</f>
        <v/>
      </c>
      <c r="G14" s="9">
        <f>IFERROR(AVERAGEIFS('Raw Data'!$G$2:$G$10000,'Raw Data'!$B$2:$B$10000,$A14,'Raw Data'!$A$2:$A$10000,$C$1),"")</f>
        <v/>
      </c>
      <c r="H14" s="9">
        <f>IFERROR(AVERAGEIFS('Raw Data'!$H$2:$H$10000,'Raw Data'!$B$2:$B$10000,$A14,'Raw Data'!$A$2:$A$10000,$C$1),"")</f>
        <v/>
      </c>
      <c r="I14" s="9">
        <f>IFERROR(AVERAGEIFS('Raw Data'!$L$2:$L$10000,'Raw Data'!$B$2:$B$10000,$A14,'Raw Data'!$A$2:$A$10000,$C$1),"")</f>
        <v/>
      </c>
      <c r="J14" s="7">
        <f>IF(G14="","",LOOKUP(G14,{0,0.2,0.4,0.5,0.6,0.7,0.85,0.95},{"&lt;20%","20-40%","40-50%","50-60%","60-70%","70-85%","85-95%","&gt;=95%"}))</f>
        <v/>
      </c>
      <c r="K14" s="7">
        <f>IF(I14="","",LOOKUP(I14,{0,0.2,0.4,0.5,0.6,0.7,0.85,0.95},{"&lt;20%","20-40%","40-50%","50-60%","60-70%","70-85%","85-95%","&gt;=95%"}))</f>
        <v/>
      </c>
      <c r="L14" s="9">
        <f>IFERROR(AVERAGEIFS('Raw Data'!$R$2:$R$10000,'Raw Data'!$B$2:$B$10000,$A14,'Raw Data'!$A$2:$A$10000,$C$1),"")</f>
        <v/>
      </c>
      <c r="M14" s="9">
        <f>IFERROR(AVERAGEIFS('Raw Data'!$S$2:$S$10000,'Raw Data'!$B$2:$B$10000,$A14,'Raw Data'!$A$2:$A$10000,$C$1),"")</f>
        <v/>
      </c>
      <c r="N14" s="7">
        <f>IF(M14="","",IF(M14&lt;Settings!$B$8,"Critical",IF(M14&lt;Settings!$B$9,"Semi Critical","Non Critical")))</f>
        <v/>
      </c>
    </row>
    <row r="15">
      <c r="A15" s="7" t="inlineStr">
        <is>
          <t>BLR-Attibele</t>
        </is>
      </c>
      <c r="B15" s="7">
        <f>IFERROR(INDEX('Raw Data'!$N$2:$N$10000,MATCH($A15,'Raw Data'!$B$2:$B$10000,0)),"")</f>
        <v/>
      </c>
      <c r="C15" s="7">
        <f>IFERROR(INDEX('Raw Data'!$E$2:$E$10000,MATCH($A15,'Raw Data'!$B$2:$B$10000,0)),"")</f>
        <v/>
      </c>
      <c r="D15" s="7">
        <f>IFERROR(INDEX('Raw Data'!$U$2:$U$10000,MATCH($A15,'Raw Data'!$B$2:$B$10000,0)),"")</f>
        <v/>
      </c>
      <c r="E15" s="7">
        <f>IFERROR(INDEX('Raw Data'!$O$2:$O$10000,MATCH($A15,'Raw Data'!$B$2:$B$10000,0)),"")</f>
        <v/>
      </c>
      <c r="F15" s="7">
        <f>IFERROR(INDEX('Raw Data'!$P$2:$P$10000,MATCH($A15,'Raw Data'!$B$2:$B$10000,0)),"")</f>
        <v/>
      </c>
      <c r="G15" s="9">
        <f>IFERROR(AVERAGEIFS('Raw Data'!$G$2:$G$10000,'Raw Data'!$B$2:$B$10000,$A15,'Raw Data'!$A$2:$A$10000,$C$1),"")</f>
        <v/>
      </c>
      <c r="H15" s="9">
        <f>IFERROR(AVERAGEIFS('Raw Data'!$H$2:$H$10000,'Raw Data'!$B$2:$B$10000,$A15,'Raw Data'!$A$2:$A$10000,$C$1),"")</f>
        <v/>
      </c>
      <c r="I15" s="9">
        <f>IFERROR(AVERAGEIFS('Raw Data'!$L$2:$L$10000,'Raw Data'!$B$2:$B$10000,$A15,'Raw Data'!$A$2:$A$10000,$C$1),"")</f>
        <v/>
      </c>
      <c r="J15" s="7">
        <f>IF(G15="","",LOOKUP(G15,{0,0.2,0.4,0.5,0.6,0.7,0.85,0.95},{"&lt;20%","20-40%","40-50%","50-60%","60-70%","70-85%","85-95%","&gt;=95%"}))</f>
        <v/>
      </c>
      <c r="K15" s="7">
        <f>IF(I15="","",LOOKUP(I15,{0,0.2,0.4,0.5,0.6,0.7,0.85,0.95},{"&lt;20%","20-40%","40-50%","50-60%","60-70%","70-85%","85-95%","&gt;=95%"}))</f>
        <v/>
      </c>
      <c r="L15" s="9">
        <f>IFERROR(AVERAGEIFS('Raw Data'!$R$2:$R$10000,'Raw Data'!$B$2:$B$10000,$A15,'Raw Data'!$A$2:$A$10000,$C$1),"")</f>
        <v/>
      </c>
      <c r="M15" s="9">
        <f>IFERROR(AVERAGEIFS('Raw Data'!$S$2:$S$10000,'Raw Data'!$B$2:$B$10000,$A15,'Raw Data'!$A$2:$A$10000,$C$1),"")</f>
        <v/>
      </c>
      <c r="N15" s="7">
        <f>IF(M15="","",IF(M15&lt;Settings!$B$8,"Critical",IF(M15&lt;Settings!$B$9,"Semi Critical","Non Critical")))</f>
        <v/>
      </c>
    </row>
    <row r="16">
      <c r="A16" s="7" t="inlineStr">
        <is>
          <t>BLR-Avalahalli Main</t>
        </is>
      </c>
      <c r="B16" s="7">
        <f>IFERROR(INDEX('Raw Data'!$N$2:$N$10000,MATCH($A16,'Raw Data'!$B$2:$B$10000,0)),"")</f>
        <v/>
      </c>
      <c r="C16" s="7">
        <f>IFERROR(INDEX('Raw Data'!$E$2:$E$10000,MATCH($A16,'Raw Data'!$B$2:$B$10000,0)),"")</f>
        <v/>
      </c>
      <c r="D16" s="7">
        <f>IFERROR(INDEX('Raw Data'!$U$2:$U$10000,MATCH($A16,'Raw Data'!$B$2:$B$10000,0)),"")</f>
        <v/>
      </c>
      <c r="E16" s="7">
        <f>IFERROR(INDEX('Raw Data'!$O$2:$O$10000,MATCH($A16,'Raw Data'!$B$2:$B$10000,0)),"")</f>
        <v/>
      </c>
      <c r="F16" s="7">
        <f>IFERROR(INDEX('Raw Data'!$P$2:$P$10000,MATCH($A16,'Raw Data'!$B$2:$B$10000,0)),"")</f>
        <v/>
      </c>
      <c r="G16" s="9">
        <f>IFERROR(AVERAGEIFS('Raw Data'!$G$2:$G$10000,'Raw Data'!$B$2:$B$10000,$A16,'Raw Data'!$A$2:$A$10000,$C$1),"")</f>
        <v/>
      </c>
      <c r="H16" s="9">
        <f>IFERROR(AVERAGEIFS('Raw Data'!$H$2:$H$10000,'Raw Data'!$B$2:$B$10000,$A16,'Raw Data'!$A$2:$A$10000,$C$1),"")</f>
        <v/>
      </c>
      <c r="I16" s="9">
        <f>IFERROR(AVERAGEIFS('Raw Data'!$L$2:$L$10000,'Raw Data'!$B$2:$B$10000,$A16,'Raw Data'!$A$2:$A$10000,$C$1),"")</f>
        <v/>
      </c>
      <c r="J16" s="7">
        <f>IF(G16="","",LOOKUP(G16,{0,0.2,0.4,0.5,0.6,0.7,0.85,0.95},{"&lt;20%","20-40%","40-50%","50-60%","60-70%","70-85%","85-95%","&gt;=95%"}))</f>
        <v/>
      </c>
      <c r="K16" s="7">
        <f>IF(I16="","",LOOKUP(I16,{0,0.2,0.4,0.5,0.6,0.7,0.85,0.95},{"&lt;20%","20-40%","40-50%","50-60%","60-70%","70-85%","85-95%","&gt;=95%"}))</f>
        <v/>
      </c>
      <c r="L16" s="9">
        <f>IFERROR(AVERAGEIFS('Raw Data'!$R$2:$R$10000,'Raw Data'!$B$2:$B$10000,$A16,'Raw Data'!$A$2:$A$10000,$C$1),"")</f>
        <v/>
      </c>
      <c r="M16" s="9">
        <f>IFERROR(AVERAGEIFS('Raw Data'!$S$2:$S$10000,'Raw Data'!$B$2:$B$10000,$A16,'Raw Data'!$A$2:$A$10000,$C$1),"")</f>
        <v/>
      </c>
      <c r="N16" s="7">
        <f>IF(M16="","",IF(M16&lt;Settings!$B$8,"Critical",IF(M16&lt;Settings!$B$9,"Semi Critical","Non Critical")))</f>
        <v/>
      </c>
    </row>
    <row r="17">
      <c r="A17" s="7" t="inlineStr">
        <is>
          <t>BLR-Bagalakunte</t>
        </is>
      </c>
      <c r="B17" s="7">
        <f>IFERROR(INDEX('Raw Data'!$N$2:$N$10000,MATCH($A17,'Raw Data'!$B$2:$B$10000,0)),"")</f>
        <v/>
      </c>
      <c r="C17" s="7">
        <f>IFERROR(INDEX('Raw Data'!$E$2:$E$10000,MATCH($A17,'Raw Data'!$B$2:$B$10000,0)),"")</f>
        <v/>
      </c>
      <c r="D17" s="7">
        <f>IFERROR(INDEX('Raw Data'!$U$2:$U$10000,MATCH($A17,'Raw Data'!$B$2:$B$10000,0)),"")</f>
        <v/>
      </c>
      <c r="E17" s="7">
        <f>IFERROR(INDEX('Raw Data'!$O$2:$O$10000,MATCH($A17,'Raw Data'!$B$2:$B$10000,0)),"")</f>
        <v/>
      </c>
      <c r="F17" s="7">
        <f>IFERROR(INDEX('Raw Data'!$P$2:$P$10000,MATCH($A17,'Raw Data'!$B$2:$B$10000,0)),"")</f>
        <v/>
      </c>
      <c r="G17" s="9">
        <f>IFERROR(AVERAGEIFS('Raw Data'!$G$2:$G$10000,'Raw Data'!$B$2:$B$10000,$A17,'Raw Data'!$A$2:$A$10000,$C$1),"")</f>
        <v/>
      </c>
      <c r="H17" s="9">
        <f>IFERROR(AVERAGEIFS('Raw Data'!$H$2:$H$10000,'Raw Data'!$B$2:$B$10000,$A17,'Raw Data'!$A$2:$A$10000,$C$1),"")</f>
        <v/>
      </c>
      <c r="I17" s="9">
        <f>IFERROR(AVERAGEIFS('Raw Data'!$L$2:$L$10000,'Raw Data'!$B$2:$B$10000,$A17,'Raw Data'!$A$2:$A$10000,$C$1),"")</f>
        <v/>
      </c>
      <c r="J17" s="7">
        <f>IF(G17="","",LOOKUP(G17,{0,0.2,0.4,0.5,0.6,0.7,0.85,0.95},{"&lt;20%","20-40%","40-50%","50-60%","60-70%","70-85%","85-95%","&gt;=95%"}))</f>
        <v/>
      </c>
      <c r="K17" s="7">
        <f>IF(I17="","",LOOKUP(I17,{0,0.2,0.4,0.5,0.6,0.7,0.85,0.95},{"&lt;20%","20-40%","40-50%","50-60%","60-70%","70-85%","85-95%","&gt;=95%"}))</f>
        <v/>
      </c>
      <c r="L17" s="9">
        <f>IFERROR(AVERAGEIFS('Raw Data'!$R$2:$R$10000,'Raw Data'!$B$2:$B$10000,$A17,'Raw Data'!$A$2:$A$10000,$C$1),"")</f>
        <v/>
      </c>
      <c r="M17" s="9">
        <f>IFERROR(AVERAGEIFS('Raw Data'!$S$2:$S$10000,'Raw Data'!$B$2:$B$10000,$A17,'Raw Data'!$A$2:$A$10000,$C$1),"")</f>
        <v/>
      </c>
      <c r="N17" s="7">
        <f>IF(M17="","",IF(M17&lt;Settings!$B$8,"Critical",IF(M17&lt;Settings!$B$9,"Semi Critical","Non Critical")))</f>
        <v/>
      </c>
    </row>
    <row r="18">
      <c r="A18" s="7" t="inlineStr">
        <is>
          <t>BLR-Bagalur</t>
        </is>
      </c>
      <c r="B18" s="7">
        <f>IFERROR(INDEX('Raw Data'!$N$2:$N$10000,MATCH($A18,'Raw Data'!$B$2:$B$10000,0)),"")</f>
        <v/>
      </c>
      <c r="C18" s="7">
        <f>IFERROR(INDEX('Raw Data'!$E$2:$E$10000,MATCH($A18,'Raw Data'!$B$2:$B$10000,0)),"")</f>
        <v/>
      </c>
      <c r="D18" s="7">
        <f>IFERROR(INDEX('Raw Data'!$U$2:$U$10000,MATCH($A18,'Raw Data'!$B$2:$B$10000,0)),"")</f>
        <v/>
      </c>
      <c r="E18" s="7">
        <f>IFERROR(INDEX('Raw Data'!$O$2:$O$10000,MATCH($A18,'Raw Data'!$B$2:$B$10000,0)),"")</f>
        <v/>
      </c>
      <c r="F18" s="7">
        <f>IFERROR(INDEX('Raw Data'!$P$2:$P$10000,MATCH($A18,'Raw Data'!$B$2:$B$10000,0)),"")</f>
        <v/>
      </c>
      <c r="G18" s="9">
        <f>IFERROR(AVERAGEIFS('Raw Data'!$G$2:$G$10000,'Raw Data'!$B$2:$B$10000,$A18,'Raw Data'!$A$2:$A$10000,$C$1),"")</f>
        <v/>
      </c>
      <c r="H18" s="9">
        <f>IFERROR(AVERAGEIFS('Raw Data'!$H$2:$H$10000,'Raw Data'!$B$2:$B$10000,$A18,'Raw Data'!$A$2:$A$10000,$C$1),"")</f>
        <v/>
      </c>
      <c r="I18" s="9">
        <f>IFERROR(AVERAGEIFS('Raw Data'!$L$2:$L$10000,'Raw Data'!$B$2:$B$10000,$A18,'Raw Data'!$A$2:$A$10000,$C$1),"")</f>
        <v/>
      </c>
      <c r="J18" s="7">
        <f>IF(G18="","",LOOKUP(G18,{0,0.2,0.4,0.5,0.6,0.7,0.85,0.95},{"&lt;20%","20-40%","40-50%","50-60%","60-70%","70-85%","85-95%","&gt;=95%"}))</f>
        <v/>
      </c>
      <c r="K18" s="7">
        <f>IF(I18="","",LOOKUP(I18,{0,0.2,0.4,0.5,0.6,0.7,0.85,0.95},{"&lt;20%","20-40%","40-50%","50-60%","60-70%","70-85%","85-95%","&gt;=95%"}))</f>
        <v/>
      </c>
      <c r="L18" s="9">
        <f>IFERROR(AVERAGEIFS('Raw Data'!$R$2:$R$10000,'Raw Data'!$B$2:$B$10000,$A18,'Raw Data'!$A$2:$A$10000,$C$1),"")</f>
        <v/>
      </c>
      <c r="M18" s="9">
        <f>IFERROR(AVERAGEIFS('Raw Data'!$S$2:$S$10000,'Raw Data'!$B$2:$B$10000,$A18,'Raw Data'!$A$2:$A$10000,$C$1),"")</f>
        <v/>
      </c>
      <c r="N18" s="7">
        <f>IF(M18="","",IF(M18&lt;Settings!$B$8,"Critical",IF(M18&lt;Settings!$B$9,"Semi Critical","Non Critical")))</f>
        <v/>
      </c>
    </row>
    <row r="19">
      <c r="A19" s="7" t="inlineStr">
        <is>
          <t>BLR-Banashankari Network</t>
        </is>
      </c>
      <c r="B19" s="7">
        <f>IFERROR(INDEX('Raw Data'!$N$2:$N$10000,MATCH($A19,'Raw Data'!$B$2:$B$10000,0)),"")</f>
        <v/>
      </c>
      <c r="C19" s="7">
        <f>IFERROR(INDEX('Raw Data'!$E$2:$E$10000,MATCH($A19,'Raw Data'!$B$2:$B$10000,0)),"")</f>
        <v/>
      </c>
      <c r="D19" s="7">
        <f>IFERROR(INDEX('Raw Data'!$U$2:$U$10000,MATCH($A19,'Raw Data'!$B$2:$B$10000,0)),"")</f>
        <v/>
      </c>
      <c r="E19" s="7">
        <f>IFERROR(INDEX('Raw Data'!$O$2:$O$10000,MATCH($A19,'Raw Data'!$B$2:$B$10000,0)),"")</f>
        <v/>
      </c>
      <c r="F19" s="7">
        <f>IFERROR(INDEX('Raw Data'!$P$2:$P$10000,MATCH($A19,'Raw Data'!$B$2:$B$10000,0)),"")</f>
        <v/>
      </c>
      <c r="G19" s="9">
        <f>IFERROR(AVERAGEIFS('Raw Data'!$G$2:$G$10000,'Raw Data'!$B$2:$B$10000,$A19,'Raw Data'!$A$2:$A$10000,$C$1),"")</f>
        <v/>
      </c>
      <c r="H19" s="9">
        <f>IFERROR(AVERAGEIFS('Raw Data'!$H$2:$H$10000,'Raw Data'!$B$2:$B$10000,$A19,'Raw Data'!$A$2:$A$10000,$C$1),"")</f>
        <v/>
      </c>
      <c r="I19" s="9">
        <f>IFERROR(AVERAGEIFS('Raw Data'!$L$2:$L$10000,'Raw Data'!$B$2:$B$10000,$A19,'Raw Data'!$A$2:$A$10000,$C$1),"")</f>
        <v/>
      </c>
      <c r="J19" s="7">
        <f>IF(G19="","",LOOKUP(G19,{0,0.2,0.4,0.5,0.6,0.7,0.85,0.95},{"&lt;20%","20-40%","40-50%","50-60%","60-70%","70-85%","85-95%","&gt;=95%"}))</f>
        <v/>
      </c>
      <c r="K19" s="7">
        <f>IF(I19="","",LOOKUP(I19,{0,0.2,0.4,0.5,0.6,0.7,0.85,0.95},{"&lt;20%","20-40%","40-50%","50-60%","60-70%","70-85%","85-95%","&gt;=95%"}))</f>
        <v/>
      </c>
      <c r="L19" s="9">
        <f>IFERROR(AVERAGEIFS('Raw Data'!$R$2:$R$10000,'Raw Data'!$B$2:$B$10000,$A19,'Raw Data'!$A$2:$A$10000,$C$1),"")</f>
        <v/>
      </c>
      <c r="M19" s="9">
        <f>IFERROR(AVERAGEIFS('Raw Data'!$S$2:$S$10000,'Raw Data'!$B$2:$B$10000,$A19,'Raw Data'!$A$2:$A$10000,$C$1),"")</f>
        <v/>
      </c>
      <c r="N19" s="7">
        <f>IF(M19="","",IF(M19&lt;Settings!$B$8,"Critical",IF(M19&lt;Settings!$B$9,"Semi Critical","Non Critical")))</f>
        <v/>
      </c>
    </row>
    <row r="20">
      <c r="A20" s="7" t="inlineStr">
        <is>
          <t>BLR-Banashankari New</t>
        </is>
      </c>
      <c r="B20" s="7">
        <f>IFERROR(INDEX('Raw Data'!$N$2:$N$10000,MATCH($A20,'Raw Data'!$B$2:$B$10000,0)),"")</f>
        <v/>
      </c>
      <c r="C20" s="7">
        <f>IFERROR(INDEX('Raw Data'!$E$2:$E$10000,MATCH($A20,'Raw Data'!$B$2:$B$10000,0)),"")</f>
        <v/>
      </c>
      <c r="D20" s="7">
        <f>IFERROR(INDEX('Raw Data'!$U$2:$U$10000,MATCH($A20,'Raw Data'!$B$2:$B$10000,0)),"")</f>
        <v/>
      </c>
      <c r="E20" s="7">
        <f>IFERROR(INDEX('Raw Data'!$O$2:$O$10000,MATCH($A20,'Raw Data'!$B$2:$B$10000,0)),"")</f>
        <v/>
      </c>
      <c r="F20" s="7">
        <f>IFERROR(INDEX('Raw Data'!$P$2:$P$10000,MATCH($A20,'Raw Data'!$B$2:$B$10000,0)),"")</f>
        <v/>
      </c>
      <c r="G20" s="9">
        <f>IFERROR(AVERAGEIFS('Raw Data'!$G$2:$G$10000,'Raw Data'!$B$2:$B$10000,$A20,'Raw Data'!$A$2:$A$10000,$C$1),"")</f>
        <v/>
      </c>
      <c r="H20" s="9">
        <f>IFERROR(AVERAGEIFS('Raw Data'!$H$2:$H$10000,'Raw Data'!$B$2:$B$10000,$A20,'Raw Data'!$A$2:$A$10000,$C$1),"")</f>
        <v/>
      </c>
      <c r="I20" s="9">
        <f>IFERROR(AVERAGEIFS('Raw Data'!$L$2:$L$10000,'Raw Data'!$B$2:$B$10000,$A20,'Raw Data'!$A$2:$A$10000,$C$1),"")</f>
        <v/>
      </c>
      <c r="J20" s="7">
        <f>IF(G20="","",LOOKUP(G20,{0,0.2,0.4,0.5,0.6,0.7,0.85,0.95},{"&lt;20%","20-40%","40-50%","50-60%","60-70%","70-85%","85-95%","&gt;=95%"}))</f>
        <v/>
      </c>
      <c r="K20" s="7">
        <f>IF(I20="","",LOOKUP(I20,{0,0.2,0.4,0.5,0.6,0.7,0.85,0.95},{"&lt;20%","20-40%","40-50%","50-60%","60-70%","70-85%","85-95%","&gt;=95%"}))</f>
        <v/>
      </c>
      <c r="L20" s="9">
        <f>IFERROR(AVERAGEIFS('Raw Data'!$R$2:$R$10000,'Raw Data'!$B$2:$B$10000,$A20,'Raw Data'!$A$2:$A$10000,$C$1),"")</f>
        <v/>
      </c>
      <c r="M20" s="9">
        <f>IFERROR(AVERAGEIFS('Raw Data'!$S$2:$S$10000,'Raw Data'!$B$2:$B$10000,$A20,'Raw Data'!$A$2:$A$10000,$C$1),"")</f>
        <v/>
      </c>
      <c r="N20" s="7">
        <f>IF(M20="","",IF(M20&lt;Settings!$B$8,"Critical",IF(M20&lt;Settings!$B$9,"Semi Critical","Non Critical")))</f>
        <v/>
      </c>
    </row>
    <row r="21">
      <c r="A21" s="7" t="inlineStr">
        <is>
          <t>BLR-Banjara Layout</t>
        </is>
      </c>
      <c r="B21" s="7">
        <f>IFERROR(INDEX('Raw Data'!$N$2:$N$10000,MATCH($A21,'Raw Data'!$B$2:$B$10000,0)),"")</f>
        <v/>
      </c>
      <c r="C21" s="7">
        <f>IFERROR(INDEX('Raw Data'!$E$2:$E$10000,MATCH($A21,'Raw Data'!$B$2:$B$10000,0)),"")</f>
        <v/>
      </c>
      <c r="D21" s="7">
        <f>IFERROR(INDEX('Raw Data'!$U$2:$U$10000,MATCH($A21,'Raw Data'!$B$2:$B$10000,0)),"")</f>
        <v/>
      </c>
      <c r="E21" s="7">
        <f>IFERROR(INDEX('Raw Data'!$O$2:$O$10000,MATCH($A21,'Raw Data'!$B$2:$B$10000,0)),"")</f>
        <v/>
      </c>
      <c r="F21" s="7">
        <f>IFERROR(INDEX('Raw Data'!$P$2:$P$10000,MATCH($A21,'Raw Data'!$B$2:$B$10000,0)),"")</f>
        <v/>
      </c>
      <c r="G21" s="9">
        <f>IFERROR(AVERAGEIFS('Raw Data'!$G$2:$G$10000,'Raw Data'!$B$2:$B$10000,$A21,'Raw Data'!$A$2:$A$10000,$C$1),"")</f>
        <v/>
      </c>
      <c r="H21" s="9">
        <f>IFERROR(AVERAGEIFS('Raw Data'!$H$2:$H$10000,'Raw Data'!$B$2:$B$10000,$A21,'Raw Data'!$A$2:$A$10000,$C$1),"")</f>
        <v/>
      </c>
      <c r="I21" s="9">
        <f>IFERROR(AVERAGEIFS('Raw Data'!$L$2:$L$10000,'Raw Data'!$B$2:$B$10000,$A21,'Raw Data'!$A$2:$A$10000,$C$1),"")</f>
        <v/>
      </c>
      <c r="J21" s="7">
        <f>IF(G21="","",LOOKUP(G21,{0,0.2,0.4,0.5,0.6,0.7,0.85,0.95},{"&lt;20%","20-40%","40-50%","50-60%","60-70%","70-85%","85-95%","&gt;=95%"}))</f>
        <v/>
      </c>
      <c r="K21" s="7">
        <f>IF(I21="","",LOOKUP(I21,{0,0.2,0.4,0.5,0.6,0.7,0.85,0.95},{"&lt;20%","20-40%","40-50%","50-60%","60-70%","70-85%","85-95%","&gt;=95%"}))</f>
        <v/>
      </c>
      <c r="L21" s="9">
        <f>IFERROR(AVERAGEIFS('Raw Data'!$R$2:$R$10000,'Raw Data'!$B$2:$B$10000,$A21,'Raw Data'!$A$2:$A$10000,$C$1),"")</f>
        <v/>
      </c>
      <c r="M21" s="9">
        <f>IFERROR(AVERAGEIFS('Raw Data'!$S$2:$S$10000,'Raw Data'!$B$2:$B$10000,$A21,'Raw Data'!$A$2:$A$10000,$C$1),"")</f>
        <v/>
      </c>
      <c r="N21" s="7">
        <f>IF(M21="","",IF(M21&lt;Settings!$B$8,"Critical",IF(M21&lt;Settings!$B$9,"Semi Critical","Non Critical")))</f>
        <v/>
      </c>
    </row>
    <row r="22">
      <c r="A22" s="7" t="inlineStr">
        <is>
          <t>BLR-BANNERGHATTA</t>
        </is>
      </c>
      <c r="B22" s="7">
        <f>IFERROR(INDEX('Raw Data'!$N$2:$N$10000,MATCH($A22,'Raw Data'!$B$2:$B$10000,0)),"")</f>
        <v/>
      </c>
      <c r="C22" s="7">
        <f>IFERROR(INDEX('Raw Data'!$E$2:$E$10000,MATCH($A22,'Raw Data'!$B$2:$B$10000,0)),"")</f>
        <v/>
      </c>
      <c r="D22" s="7">
        <f>IFERROR(INDEX('Raw Data'!$U$2:$U$10000,MATCH($A22,'Raw Data'!$B$2:$B$10000,0)),"")</f>
        <v/>
      </c>
      <c r="E22" s="7">
        <f>IFERROR(INDEX('Raw Data'!$O$2:$O$10000,MATCH($A22,'Raw Data'!$B$2:$B$10000,0)),"")</f>
        <v/>
      </c>
      <c r="F22" s="7">
        <f>IFERROR(INDEX('Raw Data'!$P$2:$P$10000,MATCH($A22,'Raw Data'!$B$2:$B$10000,0)),"")</f>
        <v/>
      </c>
      <c r="G22" s="9">
        <f>IFERROR(AVERAGEIFS('Raw Data'!$G$2:$G$10000,'Raw Data'!$B$2:$B$10000,$A22,'Raw Data'!$A$2:$A$10000,$C$1),"")</f>
        <v/>
      </c>
      <c r="H22" s="9">
        <f>IFERROR(AVERAGEIFS('Raw Data'!$H$2:$H$10000,'Raw Data'!$B$2:$B$10000,$A22,'Raw Data'!$A$2:$A$10000,$C$1),"")</f>
        <v/>
      </c>
      <c r="I22" s="9">
        <f>IFERROR(AVERAGEIFS('Raw Data'!$L$2:$L$10000,'Raw Data'!$B$2:$B$10000,$A22,'Raw Data'!$A$2:$A$10000,$C$1),"")</f>
        <v/>
      </c>
      <c r="J22" s="7">
        <f>IF(G22="","",LOOKUP(G22,{0,0.2,0.4,0.5,0.6,0.7,0.85,0.95},{"&lt;20%","20-40%","40-50%","50-60%","60-70%","70-85%","85-95%","&gt;=95%"}))</f>
        <v/>
      </c>
      <c r="K22" s="7">
        <f>IF(I22="","",LOOKUP(I22,{0,0.2,0.4,0.5,0.6,0.7,0.85,0.95},{"&lt;20%","20-40%","40-50%","50-60%","60-70%","70-85%","85-95%","&gt;=95%"}))</f>
        <v/>
      </c>
      <c r="L22" s="9">
        <f>IFERROR(AVERAGEIFS('Raw Data'!$R$2:$R$10000,'Raw Data'!$B$2:$B$10000,$A22,'Raw Data'!$A$2:$A$10000,$C$1),"")</f>
        <v/>
      </c>
      <c r="M22" s="9">
        <f>IFERROR(AVERAGEIFS('Raw Data'!$S$2:$S$10000,'Raw Data'!$B$2:$B$10000,$A22,'Raw Data'!$A$2:$A$10000,$C$1),"")</f>
        <v/>
      </c>
      <c r="N22" s="7">
        <f>IF(M22="","",IF(M22&lt;Settings!$B$8,"Critical",IF(M22&lt;Settings!$B$9,"Semi Critical","Non Critical")))</f>
        <v/>
      </c>
    </row>
    <row r="23">
      <c r="A23" s="7" t="inlineStr">
        <is>
          <t>BLR-Bannerghatta Network</t>
        </is>
      </c>
      <c r="B23" s="7">
        <f>IFERROR(INDEX('Raw Data'!$N$2:$N$10000,MATCH($A23,'Raw Data'!$B$2:$B$10000,0)),"")</f>
        <v/>
      </c>
      <c r="C23" s="7">
        <f>IFERROR(INDEX('Raw Data'!$E$2:$E$10000,MATCH($A23,'Raw Data'!$B$2:$B$10000,0)),"")</f>
        <v/>
      </c>
      <c r="D23" s="7">
        <f>IFERROR(INDEX('Raw Data'!$U$2:$U$10000,MATCH($A23,'Raw Data'!$B$2:$B$10000,0)),"")</f>
        <v/>
      </c>
      <c r="E23" s="7">
        <f>IFERROR(INDEX('Raw Data'!$O$2:$O$10000,MATCH($A23,'Raw Data'!$B$2:$B$10000,0)),"")</f>
        <v/>
      </c>
      <c r="F23" s="7">
        <f>IFERROR(INDEX('Raw Data'!$P$2:$P$10000,MATCH($A23,'Raw Data'!$B$2:$B$10000,0)),"")</f>
        <v/>
      </c>
      <c r="G23" s="9">
        <f>IFERROR(AVERAGEIFS('Raw Data'!$G$2:$G$10000,'Raw Data'!$B$2:$B$10000,$A23,'Raw Data'!$A$2:$A$10000,$C$1),"")</f>
        <v/>
      </c>
      <c r="H23" s="9">
        <f>IFERROR(AVERAGEIFS('Raw Data'!$H$2:$H$10000,'Raw Data'!$B$2:$B$10000,$A23,'Raw Data'!$A$2:$A$10000,$C$1),"")</f>
        <v/>
      </c>
      <c r="I23" s="9">
        <f>IFERROR(AVERAGEIFS('Raw Data'!$L$2:$L$10000,'Raw Data'!$B$2:$B$10000,$A23,'Raw Data'!$A$2:$A$10000,$C$1),"")</f>
        <v/>
      </c>
      <c r="J23" s="7">
        <f>IF(G23="","",LOOKUP(G23,{0,0.2,0.4,0.5,0.6,0.7,0.85,0.95},{"&lt;20%","20-40%","40-50%","50-60%","60-70%","70-85%","85-95%","&gt;=95%"}))</f>
        <v/>
      </c>
      <c r="K23" s="7">
        <f>IF(I23="","",LOOKUP(I23,{0,0.2,0.4,0.5,0.6,0.7,0.85,0.95},{"&lt;20%","20-40%","40-50%","50-60%","60-70%","70-85%","85-95%","&gt;=95%"}))</f>
        <v/>
      </c>
      <c r="L23" s="9">
        <f>IFERROR(AVERAGEIFS('Raw Data'!$R$2:$R$10000,'Raw Data'!$B$2:$B$10000,$A23,'Raw Data'!$A$2:$A$10000,$C$1),"")</f>
        <v/>
      </c>
      <c r="M23" s="9">
        <f>IFERROR(AVERAGEIFS('Raw Data'!$S$2:$S$10000,'Raw Data'!$B$2:$B$10000,$A23,'Raw Data'!$A$2:$A$10000,$C$1),"")</f>
        <v/>
      </c>
      <c r="N23" s="7">
        <f>IF(M23="","",IF(M23&lt;Settings!$B$8,"Critical",IF(M23&lt;Settings!$B$9,"Semi Critical","Non Critical")))</f>
        <v/>
      </c>
    </row>
    <row r="24">
      <c r="A24" s="7" t="inlineStr">
        <is>
          <t>BLR-Bannerghatta Network 2</t>
        </is>
      </c>
      <c r="B24" s="7">
        <f>IFERROR(INDEX('Raw Data'!$N$2:$N$10000,MATCH($A24,'Raw Data'!$B$2:$B$10000,0)),"")</f>
        <v/>
      </c>
      <c r="C24" s="7">
        <f>IFERROR(INDEX('Raw Data'!$E$2:$E$10000,MATCH($A24,'Raw Data'!$B$2:$B$10000,0)),"")</f>
        <v/>
      </c>
      <c r="D24" s="7">
        <f>IFERROR(INDEX('Raw Data'!$U$2:$U$10000,MATCH($A24,'Raw Data'!$B$2:$B$10000,0)),"")</f>
        <v/>
      </c>
      <c r="E24" s="7">
        <f>IFERROR(INDEX('Raw Data'!$O$2:$O$10000,MATCH($A24,'Raw Data'!$B$2:$B$10000,0)),"")</f>
        <v/>
      </c>
      <c r="F24" s="7">
        <f>IFERROR(INDEX('Raw Data'!$P$2:$P$10000,MATCH($A24,'Raw Data'!$B$2:$B$10000,0)),"")</f>
        <v/>
      </c>
      <c r="G24" s="9">
        <f>IFERROR(AVERAGEIFS('Raw Data'!$G$2:$G$10000,'Raw Data'!$B$2:$B$10000,$A24,'Raw Data'!$A$2:$A$10000,$C$1),"")</f>
        <v/>
      </c>
      <c r="H24" s="9">
        <f>IFERROR(AVERAGEIFS('Raw Data'!$H$2:$H$10000,'Raw Data'!$B$2:$B$10000,$A24,'Raw Data'!$A$2:$A$10000,$C$1),"")</f>
        <v/>
      </c>
      <c r="I24" s="9">
        <f>IFERROR(AVERAGEIFS('Raw Data'!$L$2:$L$10000,'Raw Data'!$B$2:$B$10000,$A24,'Raw Data'!$A$2:$A$10000,$C$1),"")</f>
        <v/>
      </c>
      <c r="J24" s="7">
        <f>IF(G24="","",LOOKUP(G24,{0,0.2,0.4,0.5,0.6,0.7,0.85,0.95},{"&lt;20%","20-40%","40-50%","50-60%","60-70%","70-85%","85-95%","&gt;=95%"}))</f>
        <v/>
      </c>
      <c r="K24" s="7">
        <f>IF(I24="","",LOOKUP(I24,{0,0.2,0.4,0.5,0.6,0.7,0.85,0.95},{"&lt;20%","20-40%","40-50%","50-60%","60-70%","70-85%","85-95%","&gt;=95%"}))</f>
        <v/>
      </c>
      <c r="L24" s="9">
        <f>IFERROR(AVERAGEIFS('Raw Data'!$R$2:$R$10000,'Raw Data'!$B$2:$B$10000,$A24,'Raw Data'!$A$2:$A$10000,$C$1),"")</f>
        <v/>
      </c>
      <c r="M24" s="9">
        <f>IFERROR(AVERAGEIFS('Raw Data'!$S$2:$S$10000,'Raw Data'!$B$2:$B$10000,$A24,'Raw Data'!$A$2:$A$10000,$C$1),"")</f>
        <v/>
      </c>
      <c r="N24" s="7">
        <f>IF(M24="","",IF(M24&lt;Settings!$B$8,"Critical",IF(M24&lt;Settings!$B$9,"Semi Critical","Non Critical")))</f>
        <v/>
      </c>
    </row>
    <row r="25">
      <c r="A25" s="7" t="inlineStr">
        <is>
          <t>BLR-Bannerghatta SS</t>
        </is>
      </c>
      <c r="B25" s="7">
        <f>IFERROR(INDEX('Raw Data'!$N$2:$N$10000,MATCH($A25,'Raw Data'!$B$2:$B$10000,0)),"")</f>
        <v/>
      </c>
      <c r="C25" s="7">
        <f>IFERROR(INDEX('Raw Data'!$E$2:$E$10000,MATCH($A25,'Raw Data'!$B$2:$B$10000,0)),"")</f>
        <v/>
      </c>
      <c r="D25" s="7">
        <f>IFERROR(INDEX('Raw Data'!$U$2:$U$10000,MATCH($A25,'Raw Data'!$B$2:$B$10000,0)),"")</f>
        <v/>
      </c>
      <c r="E25" s="7">
        <f>IFERROR(INDEX('Raw Data'!$O$2:$O$10000,MATCH($A25,'Raw Data'!$B$2:$B$10000,0)),"")</f>
        <v/>
      </c>
      <c r="F25" s="7">
        <f>IFERROR(INDEX('Raw Data'!$P$2:$P$10000,MATCH($A25,'Raw Data'!$B$2:$B$10000,0)),"")</f>
        <v/>
      </c>
      <c r="G25" s="9">
        <f>IFERROR(AVERAGEIFS('Raw Data'!$G$2:$G$10000,'Raw Data'!$B$2:$B$10000,$A25,'Raw Data'!$A$2:$A$10000,$C$1),"")</f>
        <v/>
      </c>
      <c r="H25" s="9">
        <f>IFERROR(AVERAGEIFS('Raw Data'!$H$2:$H$10000,'Raw Data'!$B$2:$B$10000,$A25,'Raw Data'!$A$2:$A$10000,$C$1),"")</f>
        <v/>
      </c>
      <c r="I25" s="9">
        <f>IFERROR(AVERAGEIFS('Raw Data'!$L$2:$L$10000,'Raw Data'!$B$2:$B$10000,$A25,'Raw Data'!$A$2:$A$10000,$C$1),"")</f>
        <v/>
      </c>
      <c r="J25" s="7">
        <f>IF(G25="","",LOOKUP(G25,{0,0.2,0.4,0.5,0.6,0.7,0.85,0.95},{"&lt;20%","20-40%","40-50%","50-60%","60-70%","70-85%","85-95%","&gt;=95%"}))</f>
        <v/>
      </c>
      <c r="K25" s="7">
        <f>IF(I25="","",LOOKUP(I25,{0,0.2,0.4,0.5,0.6,0.7,0.85,0.95},{"&lt;20%","20-40%","40-50%","50-60%","60-70%","70-85%","85-95%","&gt;=95%"}))</f>
        <v/>
      </c>
      <c r="L25" s="9">
        <f>IFERROR(AVERAGEIFS('Raw Data'!$R$2:$R$10000,'Raw Data'!$B$2:$B$10000,$A25,'Raw Data'!$A$2:$A$10000,$C$1),"")</f>
        <v/>
      </c>
      <c r="M25" s="9">
        <f>IFERROR(AVERAGEIFS('Raw Data'!$S$2:$S$10000,'Raw Data'!$B$2:$B$10000,$A25,'Raw Data'!$A$2:$A$10000,$C$1),"")</f>
        <v/>
      </c>
      <c r="N25" s="7">
        <f>IF(M25="","",IF(M25&lt;Settings!$B$8,"Critical",IF(M25&lt;Settings!$B$9,"Semi Critical","Non Critical")))</f>
        <v/>
      </c>
    </row>
    <row r="26">
      <c r="A26" s="7" t="inlineStr">
        <is>
          <t>BLR-BASAVANAPURA</t>
        </is>
      </c>
      <c r="B26" s="7">
        <f>IFERROR(INDEX('Raw Data'!$N$2:$N$10000,MATCH($A26,'Raw Data'!$B$2:$B$10000,0)),"")</f>
        <v/>
      </c>
      <c r="C26" s="7">
        <f>IFERROR(INDEX('Raw Data'!$E$2:$E$10000,MATCH($A26,'Raw Data'!$B$2:$B$10000,0)),"")</f>
        <v/>
      </c>
      <c r="D26" s="7">
        <f>IFERROR(INDEX('Raw Data'!$U$2:$U$10000,MATCH($A26,'Raw Data'!$B$2:$B$10000,0)),"")</f>
        <v/>
      </c>
      <c r="E26" s="7">
        <f>IFERROR(INDEX('Raw Data'!$O$2:$O$10000,MATCH($A26,'Raw Data'!$B$2:$B$10000,0)),"")</f>
        <v/>
      </c>
      <c r="F26" s="7">
        <f>IFERROR(INDEX('Raw Data'!$P$2:$P$10000,MATCH($A26,'Raw Data'!$B$2:$B$10000,0)),"")</f>
        <v/>
      </c>
      <c r="G26" s="9">
        <f>IFERROR(AVERAGEIFS('Raw Data'!$G$2:$G$10000,'Raw Data'!$B$2:$B$10000,$A26,'Raw Data'!$A$2:$A$10000,$C$1),"")</f>
        <v/>
      </c>
      <c r="H26" s="9">
        <f>IFERROR(AVERAGEIFS('Raw Data'!$H$2:$H$10000,'Raw Data'!$B$2:$B$10000,$A26,'Raw Data'!$A$2:$A$10000,$C$1),"")</f>
        <v/>
      </c>
      <c r="I26" s="9">
        <f>IFERROR(AVERAGEIFS('Raw Data'!$L$2:$L$10000,'Raw Data'!$B$2:$B$10000,$A26,'Raw Data'!$A$2:$A$10000,$C$1),"")</f>
        <v/>
      </c>
      <c r="J26" s="7">
        <f>IF(G26="","",LOOKUP(G26,{0,0.2,0.4,0.5,0.6,0.7,0.85,0.95},{"&lt;20%","20-40%","40-50%","50-60%","60-70%","70-85%","85-95%","&gt;=95%"}))</f>
        <v/>
      </c>
      <c r="K26" s="7">
        <f>IF(I26="","",LOOKUP(I26,{0,0.2,0.4,0.5,0.6,0.7,0.85,0.95},{"&lt;20%","20-40%","40-50%","50-60%","60-70%","70-85%","85-95%","&gt;=95%"}))</f>
        <v/>
      </c>
      <c r="L26" s="9">
        <f>IFERROR(AVERAGEIFS('Raw Data'!$R$2:$R$10000,'Raw Data'!$B$2:$B$10000,$A26,'Raw Data'!$A$2:$A$10000,$C$1),"")</f>
        <v/>
      </c>
      <c r="M26" s="9">
        <f>IFERROR(AVERAGEIFS('Raw Data'!$S$2:$S$10000,'Raw Data'!$B$2:$B$10000,$A26,'Raw Data'!$A$2:$A$10000,$C$1),"")</f>
        <v/>
      </c>
      <c r="N26" s="7">
        <f>IF(M26="","",IF(M26&lt;Settings!$B$8,"Critical",IF(M26&lt;Settings!$B$9,"Semi Critical","Non Critical")))</f>
        <v/>
      </c>
    </row>
    <row r="27">
      <c r="A27" s="7" t="inlineStr">
        <is>
          <t>BLR-Basavanapura Network</t>
        </is>
      </c>
      <c r="B27" s="7">
        <f>IFERROR(INDEX('Raw Data'!$N$2:$N$10000,MATCH($A27,'Raw Data'!$B$2:$B$10000,0)),"")</f>
        <v/>
      </c>
      <c r="C27" s="7">
        <f>IFERROR(INDEX('Raw Data'!$E$2:$E$10000,MATCH($A27,'Raw Data'!$B$2:$B$10000,0)),"")</f>
        <v/>
      </c>
      <c r="D27" s="7">
        <f>IFERROR(INDEX('Raw Data'!$U$2:$U$10000,MATCH($A27,'Raw Data'!$B$2:$B$10000,0)),"")</f>
        <v/>
      </c>
      <c r="E27" s="7">
        <f>IFERROR(INDEX('Raw Data'!$O$2:$O$10000,MATCH($A27,'Raw Data'!$B$2:$B$10000,0)),"")</f>
        <v/>
      </c>
      <c r="F27" s="7">
        <f>IFERROR(INDEX('Raw Data'!$P$2:$P$10000,MATCH($A27,'Raw Data'!$B$2:$B$10000,0)),"")</f>
        <v/>
      </c>
      <c r="G27" s="9">
        <f>IFERROR(AVERAGEIFS('Raw Data'!$G$2:$G$10000,'Raw Data'!$B$2:$B$10000,$A27,'Raw Data'!$A$2:$A$10000,$C$1),"")</f>
        <v/>
      </c>
      <c r="H27" s="9">
        <f>IFERROR(AVERAGEIFS('Raw Data'!$H$2:$H$10000,'Raw Data'!$B$2:$B$10000,$A27,'Raw Data'!$A$2:$A$10000,$C$1),"")</f>
        <v/>
      </c>
      <c r="I27" s="9">
        <f>IFERROR(AVERAGEIFS('Raw Data'!$L$2:$L$10000,'Raw Data'!$B$2:$B$10000,$A27,'Raw Data'!$A$2:$A$10000,$C$1),"")</f>
        <v/>
      </c>
      <c r="J27" s="7">
        <f>IF(G27="","",LOOKUP(G27,{0,0.2,0.4,0.5,0.6,0.7,0.85,0.95},{"&lt;20%","20-40%","40-50%","50-60%","60-70%","70-85%","85-95%","&gt;=95%"}))</f>
        <v/>
      </c>
      <c r="K27" s="7">
        <f>IF(I27="","",LOOKUP(I27,{0,0.2,0.4,0.5,0.6,0.7,0.85,0.95},{"&lt;20%","20-40%","40-50%","50-60%","60-70%","70-85%","85-95%","&gt;=95%"}))</f>
        <v/>
      </c>
      <c r="L27" s="9">
        <f>IFERROR(AVERAGEIFS('Raw Data'!$R$2:$R$10000,'Raw Data'!$B$2:$B$10000,$A27,'Raw Data'!$A$2:$A$10000,$C$1),"")</f>
        <v/>
      </c>
      <c r="M27" s="9">
        <f>IFERROR(AVERAGEIFS('Raw Data'!$S$2:$S$10000,'Raw Data'!$B$2:$B$10000,$A27,'Raw Data'!$A$2:$A$10000,$C$1),"")</f>
        <v/>
      </c>
      <c r="N27" s="7">
        <f>IF(M27="","",IF(M27&lt;Settings!$B$8,"Critical",IF(M27&lt;Settings!$B$9,"Semi Critical","Non Critical")))</f>
        <v/>
      </c>
    </row>
    <row r="28">
      <c r="A28" s="7" t="inlineStr">
        <is>
          <t>BLR-BASAVANAPURA NETWORK 2</t>
        </is>
      </c>
      <c r="B28" s="7">
        <f>IFERROR(INDEX('Raw Data'!$N$2:$N$10000,MATCH($A28,'Raw Data'!$B$2:$B$10000,0)),"")</f>
        <v/>
      </c>
      <c r="C28" s="7">
        <f>IFERROR(INDEX('Raw Data'!$E$2:$E$10000,MATCH($A28,'Raw Data'!$B$2:$B$10000,0)),"")</f>
        <v/>
      </c>
      <c r="D28" s="7">
        <f>IFERROR(INDEX('Raw Data'!$U$2:$U$10000,MATCH($A28,'Raw Data'!$B$2:$B$10000,0)),"")</f>
        <v/>
      </c>
      <c r="E28" s="7">
        <f>IFERROR(INDEX('Raw Data'!$O$2:$O$10000,MATCH($A28,'Raw Data'!$B$2:$B$10000,0)),"")</f>
        <v/>
      </c>
      <c r="F28" s="7">
        <f>IFERROR(INDEX('Raw Data'!$P$2:$P$10000,MATCH($A28,'Raw Data'!$B$2:$B$10000,0)),"")</f>
        <v/>
      </c>
      <c r="G28" s="9">
        <f>IFERROR(AVERAGEIFS('Raw Data'!$G$2:$G$10000,'Raw Data'!$B$2:$B$10000,$A28,'Raw Data'!$A$2:$A$10000,$C$1),"")</f>
        <v/>
      </c>
      <c r="H28" s="9">
        <f>IFERROR(AVERAGEIFS('Raw Data'!$H$2:$H$10000,'Raw Data'!$B$2:$B$10000,$A28,'Raw Data'!$A$2:$A$10000,$C$1),"")</f>
        <v/>
      </c>
      <c r="I28" s="9">
        <f>IFERROR(AVERAGEIFS('Raw Data'!$L$2:$L$10000,'Raw Data'!$B$2:$B$10000,$A28,'Raw Data'!$A$2:$A$10000,$C$1),"")</f>
        <v/>
      </c>
      <c r="J28" s="7">
        <f>IF(G28="","",LOOKUP(G28,{0,0.2,0.4,0.5,0.6,0.7,0.85,0.95},{"&lt;20%","20-40%","40-50%","50-60%","60-70%","70-85%","85-95%","&gt;=95%"}))</f>
        <v/>
      </c>
      <c r="K28" s="7">
        <f>IF(I28="","",LOOKUP(I28,{0,0.2,0.4,0.5,0.6,0.7,0.85,0.95},{"&lt;20%","20-40%","40-50%","50-60%","60-70%","70-85%","85-95%","&gt;=95%"}))</f>
        <v/>
      </c>
      <c r="L28" s="9">
        <f>IFERROR(AVERAGEIFS('Raw Data'!$R$2:$R$10000,'Raw Data'!$B$2:$B$10000,$A28,'Raw Data'!$A$2:$A$10000,$C$1),"")</f>
        <v/>
      </c>
      <c r="M28" s="9">
        <f>IFERROR(AVERAGEIFS('Raw Data'!$S$2:$S$10000,'Raw Data'!$B$2:$B$10000,$A28,'Raw Data'!$A$2:$A$10000,$C$1),"")</f>
        <v/>
      </c>
      <c r="N28" s="7">
        <f>IF(M28="","",IF(M28&lt;Settings!$B$8,"Critical",IF(M28&lt;Settings!$B$9,"Semi Critical","Non Critical")))</f>
        <v/>
      </c>
    </row>
    <row r="29">
      <c r="A29" s="7" t="inlineStr">
        <is>
          <t>BLR-BASAVANAPURA SS</t>
        </is>
      </c>
      <c r="B29" s="7">
        <f>IFERROR(INDEX('Raw Data'!$N$2:$N$10000,MATCH($A29,'Raw Data'!$B$2:$B$10000,0)),"")</f>
        <v/>
      </c>
      <c r="C29" s="7">
        <f>IFERROR(INDEX('Raw Data'!$E$2:$E$10000,MATCH($A29,'Raw Data'!$B$2:$B$10000,0)),"")</f>
        <v/>
      </c>
      <c r="D29" s="7">
        <f>IFERROR(INDEX('Raw Data'!$U$2:$U$10000,MATCH($A29,'Raw Data'!$B$2:$B$10000,0)),"")</f>
        <v/>
      </c>
      <c r="E29" s="7">
        <f>IFERROR(INDEX('Raw Data'!$O$2:$O$10000,MATCH($A29,'Raw Data'!$B$2:$B$10000,0)),"")</f>
        <v/>
      </c>
      <c r="F29" s="7">
        <f>IFERROR(INDEX('Raw Data'!$P$2:$P$10000,MATCH($A29,'Raw Data'!$B$2:$B$10000,0)),"")</f>
        <v/>
      </c>
      <c r="G29" s="9">
        <f>IFERROR(AVERAGEIFS('Raw Data'!$G$2:$G$10000,'Raw Data'!$B$2:$B$10000,$A29,'Raw Data'!$A$2:$A$10000,$C$1),"")</f>
        <v/>
      </c>
      <c r="H29" s="9">
        <f>IFERROR(AVERAGEIFS('Raw Data'!$H$2:$H$10000,'Raw Data'!$B$2:$B$10000,$A29,'Raw Data'!$A$2:$A$10000,$C$1),"")</f>
        <v/>
      </c>
      <c r="I29" s="9">
        <f>IFERROR(AVERAGEIFS('Raw Data'!$L$2:$L$10000,'Raw Data'!$B$2:$B$10000,$A29,'Raw Data'!$A$2:$A$10000,$C$1),"")</f>
        <v/>
      </c>
      <c r="J29" s="7">
        <f>IF(G29="","",LOOKUP(G29,{0,0.2,0.4,0.5,0.6,0.7,0.85,0.95},{"&lt;20%","20-40%","40-50%","50-60%","60-70%","70-85%","85-95%","&gt;=95%"}))</f>
        <v/>
      </c>
      <c r="K29" s="7">
        <f>IF(I29="","",LOOKUP(I29,{0,0.2,0.4,0.5,0.6,0.7,0.85,0.95},{"&lt;20%","20-40%","40-50%","50-60%","60-70%","70-85%","85-95%","&gt;=95%"}))</f>
        <v/>
      </c>
      <c r="L29" s="9">
        <f>IFERROR(AVERAGEIFS('Raw Data'!$R$2:$R$10000,'Raw Data'!$B$2:$B$10000,$A29,'Raw Data'!$A$2:$A$10000,$C$1),"")</f>
        <v/>
      </c>
      <c r="M29" s="9">
        <f>IFERROR(AVERAGEIFS('Raw Data'!$S$2:$S$10000,'Raw Data'!$B$2:$B$10000,$A29,'Raw Data'!$A$2:$A$10000,$C$1),"")</f>
        <v/>
      </c>
      <c r="N29" s="7">
        <f>IF(M29="","",IF(M29&lt;Settings!$B$8,"Critical",IF(M29&lt;Settings!$B$9,"Semi Critical","Non Critical")))</f>
        <v/>
      </c>
    </row>
    <row r="30">
      <c r="A30" s="7" t="inlineStr">
        <is>
          <t>BLR-Belathur</t>
        </is>
      </c>
      <c r="B30" s="7">
        <f>IFERROR(INDEX('Raw Data'!$N$2:$N$10000,MATCH($A30,'Raw Data'!$B$2:$B$10000,0)),"")</f>
        <v/>
      </c>
      <c r="C30" s="7">
        <f>IFERROR(INDEX('Raw Data'!$E$2:$E$10000,MATCH($A30,'Raw Data'!$B$2:$B$10000,0)),"")</f>
        <v/>
      </c>
      <c r="D30" s="7">
        <f>IFERROR(INDEX('Raw Data'!$U$2:$U$10000,MATCH($A30,'Raw Data'!$B$2:$B$10000,0)),"")</f>
        <v/>
      </c>
      <c r="E30" s="7">
        <f>IFERROR(INDEX('Raw Data'!$O$2:$O$10000,MATCH($A30,'Raw Data'!$B$2:$B$10000,0)),"")</f>
        <v/>
      </c>
      <c r="F30" s="7">
        <f>IFERROR(INDEX('Raw Data'!$P$2:$P$10000,MATCH($A30,'Raw Data'!$B$2:$B$10000,0)),"")</f>
        <v/>
      </c>
      <c r="G30" s="9">
        <f>IFERROR(AVERAGEIFS('Raw Data'!$G$2:$G$10000,'Raw Data'!$B$2:$B$10000,$A30,'Raw Data'!$A$2:$A$10000,$C$1),"")</f>
        <v/>
      </c>
      <c r="H30" s="9">
        <f>IFERROR(AVERAGEIFS('Raw Data'!$H$2:$H$10000,'Raw Data'!$B$2:$B$10000,$A30,'Raw Data'!$A$2:$A$10000,$C$1),"")</f>
        <v/>
      </c>
      <c r="I30" s="9">
        <f>IFERROR(AVERAGEIFS('Raw Data'!$L$2:$L$10000,'Raw Data'!$B$2:$B$10000,$A30,'Raw Data'!$A$2:$A$10000,$C$1),"")</f>
        <v/>
      </c>
      <c r="J30" s="7">
        <f>IF(G30="","",LOOKUP(G30,{0,0.2,0.4,0.5,0.6,0.7,0.85,0.95},{"&lt;20%","20-40%","40-50%","50-60%","60-70%","70-85%","85-95%","&gt;=95%"}))</f>
        <v/>
      </c>
      <c r="K30" s="7">
        <f>IF(I30="","",LOOKUP(I30,{0,0.2,0.4,0.5,0.6,0.7,0.85,0.95},{"&lt;20%","20-40%","40-50%","50-60%","60-70%","70-85%","85-95%","&gt;=95%"}))</f>
        <v/>
      </c>
      <c r="L30" s="9">
        <f>IFERROR(AVERAGEIFS('Raw Data'!$R$2:$R$10000,'Raw Data'!$B$2:$B$10000,$A30,'Raw Data'!$A$2:$A$10000,$C$1),"")</f>
        <v/>
      </c>
      <c r="M30" s="9">
        <f>IFERROR(AVERAGEIFS('Raw Data'!$S$2:$S$10000,'Raw Data'!$B$2:$B$10000,$A30,'Raw Data'!$A$2:$A$10000,$C$1),"")</f>
        <v/>
      </c>
      <c r="N30" s="7">
        <f>IF(M30="","",IF(M30&lt;Settings!$B$8,"Critical",IF(M30&lt;Settings!$B$9,"Semi Critical","Non Critical")))</f>
        <v/>
      </c>
    </row>
    <row r="31">
      <c r="A31" s="7" t="inlineStr">
        <is>
          <t>BLR-BELLANDUR - 2</t>
        </is>
      </c>
      <c r="B31" s="7">
        <f>IFERROR(INDEX('Raw Data'!$N$2:$N$10000,MATCH($A31,'Raw Data'!$B$2:$B$10000,0)),"")</f>
        <v/>
      </c>
      <c r="C31" s="7">
        <f>IFERROR(INDEX('Raw Data'!$E$2:$E$10000,MATCH($A31,'Raw Data'!$B$2:$B$10000,0)),"")</f>
        <v/>
      </c>
      <c r="D31" s="7">
        <f>IFERROR(INDEX('Raw Data'!$U$2:$U$10000,MATCH($A31,'Raw Data'!$B$2:$B$10000,0)),"")</f>
        <v/>
      </c>
      <c r="E31" s="7">
        <f>IFERROR(INDEX('Raw Data'!$O$2:$O$10000,MATCH($A31,'Raw Data'!$B$2:$B$10000,0)),"")</f>
        <v/>
      </c>
      <c r="F31" s="7">
        <f>IFERROR(INDEX('Raw Data'!$P$2:$P$10000,MATCH($A31,'Raw Data'!$B$2:$B$10000,0)),"")</f>
        <v/>
      </c>
      <c r="G31" s="9">
        <f>IFERROR(AVERAGEIFS('Raw Data'!$G$2:$G$10000,'Raw Data'!$B$2:$B$10000,$A31,'Raw Data'!$A$2:$A$10000,$C$1),"")</f>
        <v/>
      </c>
      <c r="H31" s="9">
        <f>IFERROR(AVERAGEIFS('Raw Data'!$H$2:$H$10000,'Raw Data'!$B$2:$B$10000,$A31,'Raw Data'!$A$2:$A$10000,$C$1),"")</f>
        <v/>
      </c>
      <c r="I31" s="9">
        <f>IFERROR(AVERAGEIFS('Raw Data'!$L$2:$L$10000,'Raw Data'!$B$2:$B$10000,$A31,'Raw Data'!$A$2:$A$10000,$C$1),"")</f>
        <v/>
      </c>
      <c r="J31" s="7">
        <f>IF(G31="","",LOOKUP(G31,{0,0.2,0.4,0.5,0.6,0.7,0.85,0.95},{"&lt;20%","20-40%","40-50%","50-60%","60-70%","70-85%","85-95%","&gt;=95%"}))</f>
        <v/>
      </c>
      <c r="K31" s="7">
        <f>IF(I31="","",LOOKUP(I31,{0,0.2,0.4,0.5,0.6,0.7,0.85,0.95},{"&lt;20%","20-40%","40-50%","50-60%","60-70%","70-85%","85-95%","&gt;=95%"}))</f>
        <v/>
      </c>
      <c r="L31" s="9">
        <f>IFERROR(AVERAGEIFS('Raw Data'!$R$2:$R$10000,'Raw Data'!$B$2:$B$10000,$A31,'Raw Data'!$A$2:$A$10000,$C$1),"")</f>
        <v/>
      </c>
      <c r="M31" s="9">
        <f>IFERROR(AVERAGEIFS('Raw Data'!$S$2:$S$10000,'Raw Data'!$B$2:$B$10000,$A31,'Raw Data'!$A$2:$A$10000,$C$1),"")</f>
        <v/>
      </c>
      <c r="N31" s="7">
        <f>IF(M31="","",IF(M31&lt;Settings!$B$8,"Critical",IF(M31&lt;Settings!$B$9,"Semi Critical","Non Critical")))</f>
        <v/>
      </c>
    </row>
    <row r="32">
      <c r="A32" s="7" t="inlineStr">
        <is>
          <t>BLR-Bellandur 6</t>
        </is>
      </c>
      <c r="B32" s="7">
        <f>IFERROR(INDEX('Raw Data'!$N$2:$N$10000,MATCH($A32,'Raw Data'!$B$2:$B$10000,0)),"")</f>
        <v/>
      </c>
      <c r="C32" s="7">
        <f>IFERROR(INDEX('Raw Data'!$E$2:$E$10000,MATCH($A32,'Raw Data'!$B$2:$B$10000,0)),"")</f>
        <v/>
      </c>
      <c r="D32" s="7">
        <f>IFERROR(INDEX('Raw Data'!$U$2:$U$10000,MATCH($A32,'Raw Data'!$B$2:$B$10000,0)),"")</f>
        <v/>
      </c>
      <c r="E32" s="7">
        <f>IFERROR(INDEX('Raw Data'!$O$2:$O$10000,MATCH($A32,'Raw Data'!$B$2:$B$10000,0)),"")</f>
        <v/>
      </c>
      <c r="F32" s="7">
        <f>IFERROR(INDEX('Raw Data'!$P$2:$P$10000,MATCH($A32,'Raw Data'!$B$2:$B$10000,0)),"")</f>
        <v/>
      </c>
      <c r="G32" s="9">
        <f>IFERROR(AVERAGEIFS('Raw Data'!$G$2:$G$10000,'Raw Data'!$B$2:$B$10000,$A32,'Raw Data'!$A$2:$A$10000,$C$1),"")</f>
        <v/>
      </c>
      <c r="H32" s="9">
        <f>IFERROR(AVERAGEIFS('Raw Data'!$H$2:$H$10000,'Raw Data'!$B$2:$B$10000,$A32,'Raw Data'!$A$2:$A$10000,$C$1),"")</f>
        <v/>
      </c>
      <c r="I32" s="9">
        <f>IFERROR(AVERAGEIFS('Raw Data'!$L$2:$L$10000,'Raw Data'!$B$2:$B$10000,$A32,'Raw Data'!$A$2:$A$10000,$C$1),"")</f>
        <v/>
      </c>
      <c r="J32" s="7">
        <f>IF(G32="","",LOOKUP(G32,{0,0.2,0.4,0.5,0.6,0.7,0.85,0.95},{"&lt;20%","20-40%","40-50%","50-60%","60-70%","70-85%","85-95%","&gt;=95%"}))</f>
        <v/>
      </c>
      <c r="K32" s="7">
        <f>IF(I32="","",LOOKUP(I32,{0,0.2,0.4,0.5,0.6,0.7,0.85,0.95},{"&lt;20%","20-40%","40-50%","50-60%","60-70%","70-85%","85-95%","&gt;=95%"}))</f>
        <v/>
      </c>
      <c r="L32" s="9">
        <f>IFERROR(AVERAGEIFS('Raw Data'!$R$2:$R$10000,'Raw Data'!$B$2:$B$10000,$A32,'Raw Data'!$A$2:$A$10000,$C$1),"")</f>
        <v/>
      </c>
      <c r="M32" s="9">
        <f>IFERROR(AVERAGEIFS('Raw Data'!$S$2:$S$10000,'Raw Data'!$B$2:$B$10000,$A32,'Raw Data'!$A$2:$A$10000,$C$1),"")</f>
        <v/>
      </c>
      <c r="N32" s="7">
        <f>IF(M32="","",IF(M32&lt;Settings!$B$8,"Critical",IF(M32&lt;Settings!$B$9,"Semi Critical","Non Critical")))</f>
        <v/>
      </c>
    </row>
    <row r="33">
      <c r="A33" s="7" t="inlineStr">
        <is>
          <t>BLR-Bellandur new</t>
        </is>
      </c>
      <c r="B33" s="7">
        <f>IFERROR(INDEX('Raw Data'!$N$2:$N$10000,MATCH($A33,'Raw Data'!$B$2:$B$10000,0)),"")</f>
        <v/>
      </c>
      <c r="C33" s="7">
        <f>IFERROR(INDEX('Raw Data'!$E$2:$E$10000,MATCH($A33,'Raw Data'!$B$2:$B$10000,0)),"")</f>
        <v/>
      </c>
      <c r="D33" s="7">
        <f>IFERROR(INDEX('Raw Data'!$U$2:$U$10000,MATCH($A33,'Raw Data'!$B$2:$B$10000,0)),"")</f>
        <v/>
      </c>
      <c r="E33" s="7">
        <f>IFERROR(INDEX('Raw Data'!$O$2:$O$10000,MATCH($A33,'Raw Data'!$B$2:$B$10000,0)),"")</f>
        <v/>
      </c>
      <c r="F33" s="7">
        <f>IFERROR(INDEX('Raw Data'!$P$2:$P$10000,MATCH($A33,'Raw Data'!$B$2:$B$10000,0)),"")</f>
        <v/>
      </c>
      <c r="G33" s="9">
        <f>IFERROR(AVERAGEIFS('Raw Data'!$G$2:$G$10000,'Raw Data'!$B$2:$B$10000,$A33,'Raw Data'!$A$2:$A$10000,$C$1),"")</f>
        <v/>
      </c>
      <c r="H33" s="9">
        <f>IFERROR(AVERAGEIFS('Raw Data'!$H$2:$H$10000,'Raw Data'!$B$2:$B$10000,$A33,'Raw Data'!$A$2:$A$10000,$C$1),"")</f>
        <v/>
      </c>
      <c r="I33" s="9">
        <f>IFERROR(AVERAGEIFS('Raw Data'!$L$2:$L$10000,'Raw Data'!$B$2:$B$10000,$A33,'Raw Data'!$A$2:$A$10000,$C$1),"")</f>
        <v/>
      </c>
      <c r="J33" s="7">
        <f>IF(G33="","",LOOKUP(G33,{0,0.2,0.4,0.5,0.6,0.7,0.85,0.95},{"&lt;20%","20-40%","40-50%","50-60%","60-70%","70-85%","85-95%","&gt;=95%"}))</f>
        <v/>
      </c>
      <c r="K33" s="7">
        <f>IF(I33="","",LOOKUP(I33,{0,0.2,0.4,0.5,0.6,0.7,0.85,0.95},{"&lt;20%","20-40%","40-50%","50-60%","60-70%","70-85%","85-95%","&gt;=95%"}))</f>
        <v/>
      </c>
      <c r="L33" s="9">
        <f>IFERROR(AVERAGEIFS('Raw Data'!$R$2:$R$10000,'Raw Data'!$B$2:$B$10000,$A33,'Raw Data'!$A$2:$A$10000,$C$1),"")</f>
        <v/>
      </c>
      <c r="M33" s="9">
        <f>IFERROR(AVERAGEIFS('Raw Data'!$S$2:$S$10000,'Raw Data'!$B$2:$B$10000,$A33,'Raw Data'!$A$2:$A$10000,$C$1),"")</f>
        <v/>
      </c>
      <c r="N33" s="7">
        <f>IF(M33="","",IF(M33&lt;Settings!$B$8,"Critical",IF(M33&lt;Settings!$B$9,"Semi Critical","Non Critical")))</f>
        <v/>
      </c>
    </row>
    <row r="34">
      <c r="A34" s="7" t="inlineStr">
        <is>
          <t>BLR-Bellandur SS</t>
        </is>
      </c>
      <c r="B34" s="7">
        <f>IFERROR(INDEX('Raw Data'!$N$2:$N$10000,MATCH($A34,'Raw Data'!$B$2:$B$10000,0)),"")</f>
        <v/>
      </c>
      <c r="C34" s="7">
        <f>IFERROR(INDEX('Raw Data'!$E$2:$E$10000,MATCH($A34,'Raw Data'!$B$2:$B$10000,0)),"")</f>
        <v/>
      </c>
      <c r="D34" s="7">
        <f>IFERROR(INDEX('Raw Data'!$U$2:$U$10000,MATCH($A34,'Raw Data'!$B$2:$B$10000,0)),"")</f>
        <v/>
      </c>
      <c r="E34" s="7">
        <f>IFERROR(INDEX('Raw Data'!$O$2:$O$10000,MATCH($A34,'Raw Data'!$B$2:$B$10000,0)),"")</f>
        <v/>
      </c>
      <c r="F34" s="7">
        <f>IFERROR(INDEX('Raw Data'!$P$2:$P$10000,MATCH($A34,'Raw Data'!$B$2:$B$10000,0)),"")</f>
        <v/>
      </c>
      <c r="G34" s="9">
        <f>IFERROR(AVERAGEIFS('Raw Data'!$G$2:$G$10000,'Raw Data'!$B$2:$B$10000,$A34,'Raw Data'!$A$2:$A$10000,$C$1),"")</f>
        <v/>
      </c>
      <c r="H34" s="9">
        <f>IFERROR(AVERAGEIFS('Raw Data'!$H$2:$H$10000,'Raw Data'!$B$2:$B$10000,$A34,'Raw Data'!$A$2:$A$10000,$C$1),"")</f>
        <v/>
      </c>
      <c r="I34" s="9">
        <f>IFERROR(AVERAGEIFS('Raw Data'!$L$2:$L$10000,'Raw Data'!$B$2:$B$10000,$A34,'Raw Data'!$A$2:$A$10000,$C$1),"")</f>
        <v/>
      </c>
      <c r="J34" s="7">
        <f>IF(G34="","",LOOKUP(G34,{0,0.2,0.4,0.5,0.6,0.7,0.85,0.95},{"&lt;20%","20-40%","40-50%","50-60%","60-70%","70-85%","85-95%","&gt;=95%"}))</f>
        <v/>
      </c>
      <c r="K34" s="7">
        <f>IF(I34="","",LOOKUP(I34,{0,0.2,0.4,0.5,0.6,0.7,0.85,0.95},{"&lt;20%","20-40%","40-50%","50-60%","60-70%","70-85%","85-95%","&gt;=95%"}))</f>
        <v/>
      </c>
      <c r="L34" s="9">
        <f>IFERROR(AVERAGEIFS('Raw Data'!$R$2:$R$10000,'Raw Data'!$B$2:$B$10000,$A34,'Raw Data'!$A$2:$A$10000,$C$1),"")</f>
        <v/>
      </c>
      <c r="M34" s="9">
        <f>IFERROR(AVERAGEIFS('Raw Data'!$S$2:$S$10000,'Raw Data'!$B$2:$B$10000,$A34,'Raw Data'!$A$2:$A$10000,$C$1),"")</f>
        <v/>
      </c>
      <c r="N34" s="7">
        <f>IF(M34="","",IF(M34&lt;Settings!$B$8,"Critical",IF(M34&lt;Settings!$B$9,"Semi Critical","Non Critical")))</f>
        <v/>
      </c>
    </row>
    <row r="35">
      <c r="A35" s="7" t="inlineStr">
        <is>
          <t>BLR-Bellandur-3</t>
        </is>
      </c>
      <c r="B35" s="7">
        <f>IFERROR(INDEX('Raw Data'!$N$2:$N$10000,MATCH($A35,'Raw Data'!$B$2:$B$10000,0)),"")</f>
        <v/>
      </c>
      <c r="C35" s="7">
        <f>IFERROR(INDEX('Raw Data'!$E$2:$E$10000,MATCH($A35,'Raw Data'!$B$2:$B$10000,0)),"")</f>
        <v/>
      </c>
      <c r="D35" s="7">
        <f>IFERROR(INDEX('Raw Data'!$U$2:$U$10000,MATCH($A35,'Raw Data'!$B$2:$B$10000,0)),"")</f>
        <v/>
      </c>
      <c r="E35" s="7">
        <f>IFERROR(INDEX('Raw Data'!$O$2:$O$10000,MATCH($A35,'Raw Data'!$B$2:$B$10000,0)),"")</f>
        <v/>
      </c>
      <c r="F35" s="7">
        <f>IFERROR(INDEX('Raw Data'!$P$2:$P$10000,MATCH($A35,'Raw Data'!$B$2:$B$10000,0)),"")</f>
        <v/>
      </c>
      <c r="G35" s="9">
        <f>IFERROR(AVERAGEIFS('Raw Data'!$G$2:$G$10000,'Raw Data'!$B$2:$B$10000,$A35,'Raw Data'!$A$2:$A$10000,$C$1),"")</f>
        <v/>
      </c>
      <c r="H35" s="9">
        <f>IFERROR(AVERAGEIFS('Raw Data'!$H$2:$H$10000,'Raw Data'!$B$2:$B$10000,$A35,'Raw Data'!$A$2:$A$10000,$C$1),"")</f>
        <v/>
      </c>
      <c r="I35" s="9">
        <f>IFERROR(AVERAGEIFS('Raw Data'!$L$2:$L$10000,'Raw Data'!$B$2:$B$10000,$A35,'Raw Data'!$A$2:$A$10000,$C$1),"")</f>
        <v/>
      </c>
      <c r="J35" s="7">
        <f>IF(G35="","",LOOKUP(G35,{0,0.2,0.4,0.5,0.6,0.7,0.85,0.95},{"&lt;20%","20-40%","40-50%","50-60%","60-70%","70-85%","85-95%","&gt;=95%"}))</f>
        <v/>
      </c>
      <c r="K35" s="7">
        <f>IF(I35="","",LOOKUP(I35,{0,0.2,0.4,0.5,0.6,0.7,0.85,0.95},{"&lt;20%","20-40%","40-50%","50-60%","60-70%","70-85%","85-95%","&gt;=95%"}))</f>
        <v/>
      </c>
      <c r="L35" s="9">
        <f>IFERROR(AVERAGEIFS('Raw Data'!$R$2:$R$10000,'Raw Data'!$B$2:$B$10000,$A35,'Raw Data'!$A$2:$A$10000,$C$1),"")</f>
        <v/>
      </c>
      <c r="M35" s="9">
        <f>IFERROR(AVERAGEIFS('Raw Data'!$S$2:$S$10000,'Raw Data'!$B$2:$B$10000,$A35,'Raw Data'!$A$2:$A$10000,$C$1),"")</f>
        <v/>
      </c>
      <c r="N35" s="7">
        <f>IF(M35="","",IF(M35&lt;Settings!$B$8,"Critical",IF(M35&lt;Settings!$B$9,"Semi Critical","Non Critical")))</f>
        <v/>
      </c>
    </row>
    <row r="36">
      <c r="A36" s="7" t="inlineStr">
        <is>
          <t>BLR-BELLANDUR-4</t>
        </is>
      </c>
      <c r="B36" s="7">
        <f>IFERROR(INDEX('Raw Data'!$N$2:$N$10000,MATCH($A36,'Raw Data'!$B$2:$B$10000,0)),"")</f>
        <v/>
      </c>
      <c r="C36" s="7">
        <f>IFERROR(INDEX('Raw Data'!$E$2:$E$10000,MATCH($A36,'Raw Data'!$B$2:$B$10000,0)),"")</f>
        <v/>
      </c>
      <c r="D36" s="7">
        <f>IFERROR(INDEX('Raw Data'!$U$2:$U$10000,MATCH($A36,'Raw Data'!$B$2:$B$10000,0)),"")</f>
        <v/>
      </c>
      <c r="E36" s="7">
        <f>IFERROR(INDEX('Raw Data'!$O$2:$O$10000,MATCH($A36,'Raw Data'!$B$2:$B$10000,0)),"")</f>
        <v/>
      </c>
      <c r="F36" s="7">
        <f>IFERROR(INDEX('Raw Data'!$P$2:$P$10000,MATCH($A36,'Raw Data'!$B$2:$B$10000,0)),"")</f>
        <v/>
      </c>
      <c r="G36" s="9">
        <f>IFERROR(AVERAGEIFS('Raw Data'!$G$2:$G$10000,'Raw Data'!$B$2:$B$10000,$A36,'Raw Data'!$A$2:$A$10000,$C$1),"")</f>
        <v/>
      </c>
      <c r="H36" s="9">
        <f>IFERROR(AVERAGEIFS('Raw Data'!$H$2:$H$10000,'Raw Data'!$B$2:$B$10000,$A36,'Raw Data'!$A$2:$A$10000,$C$1),"")</f>
        <v/>
      </c>
      <c r="I36" s="9">
        <f>IFERROR(AVERAGEIFS('Raw Data'!$L$2:$L$10000,'Raw Data'!$B$2:$B$10000,$A36,'Raw Data'!$A$2:$A$10000,$C$1),"")</f>
        <v/>
      </c>
      <c r="J36" s="7">
        <f>IF(G36="","",LOOKUP(G36,{0,0.2,0.4,0.5,0.6,0.7,0.85,0.95},{"&lt;20%","20-40%","40-50%","50-60%","60-70%","70-85%","85-95%","&gt;=95%"}))</f>
        <v/>
      </c>
      <c r="K36" s="7">
        <f>IF(I36="","",LOOKUP(I36,{0,0.2,0.4,0.5,0.6,0.7,0.85,0.95},{"&lt;20%","20-40%","40-50%","50-60%","60-70%","70-85%","85-95%","&gt;=95%"}))</f>
        <v/>
      </c>
      <c r="L36" s="9">
        <f>IFERROR(AVERAGEIFS('Raw Data'!$R$2:$R$10000,'Raw Data'!$B$2:$B$10000,$A36,'Raw Data'!$A$2:$A$10000,$C$1),"")</f>
        <v/>
      </c>
      <c r="M36" s="9">
        <f>IFERROR(AVERAGEIFS('Raw Data'!$S$2:$S$10000,'Raw Data'!$B$2:$B$10000,$A36,'Raw Data'!$A$2:$A$10000,$C$1),"")</f>
        <v/>
      </c>
      <c r="N36" s="7">
        <f>IF(M36="","",IF(M36&lt;Settings!$B$8,"Critical",IF(M36&lt;Settings!$B$9,"Semi Critical","Non Critical")))</f>
        <v/>
      </c>
    </row>
    <row r="37">
      <c r="A37" s="7" t="inlineStr">
        <is>
          <t>BLR-Bellandur-5</t>
        </is>
      </c>
      <c r="B37" s="7">
        <f>IFERROR(INDEX('Raw Data'!$N$2:$N$10000,MATCH($A37,'Raw Data'!$B$2:$B$10000,0)),"")</f>
        <v/>
      </c>
      <c r="C37" s="7">
        <f>IFERROR(INDEX('Raw Data'!$E$2:$E$10000,MATCH($A37,'Raw Data'!$B$2:$B$10000,0)),"")</f>
        <v/>
      </c>
      <c r="D37" s="7">
        <f>IFERROR(INDEX('Raw Data'!$U$2:$U$10000,MATCH($A37,'Raw Data'!$B$2:$B$10000,0)),"")</f>
        <v/>
      </c>
      <c r="E37" s="7">
        <f>IFERROR(INDEX('Raw Data'!$O$2:$O$10000,MATCH($A37,'Raw Data'!$B$2:$B$10000,0)),"")</f>
        <v/>
      </c>
      <c r="F37" s="7">
        <f>IFERROR(INDEX('Raw Data'!$P$2:$P$10000,MATCH($A37,'Raw Data'!$B$2:$B$10000,0)),"")</f>
        <v/>
      </c>
      <c r="G37" s="9">
        <f>IFERROR(AVERAGEIFS('Raw Data'!$G$2:$G$10000,'Raw Data'!$B$2:$B$10000,$A37,'Raw Data'!$A$2:$A$10000,$C$1),"")</f>
        <v/>
      </c>
      <c r="H37" s="9">
        <f>IFERROR(AVERAGEIFS('Raw Data'!$H$2:$H$10000,'Raw Data'!$B$2:$B$10000,$A37,'Raw Data'!$A$2:$A$10000,$C$1),"")</f>
        <v/>
      </c>
      <c r="I37" s="9">
        <f>IFERROR(AVERAGEIFS('Raw Data'!$L$2:$L$10000,'Raw Data'!$B$2:$B$10000,$A37,'Raw Data'!$A$2:$A$10000,$C$1),"")</f>
        <v/>
      </c>
      <c r="J37" s="7">
        <f>IF(G37="","",LOOKUP(G37,{0,0.2,0.4,0.5,0.6,0.7,0.85,0.95},{"&lt;20%","20-40%","40-50%","50-60%","60-70%","70-85%","85-95%","&gt;=95%"}))</f>
        <v/>
      </c>
      <c r="K37" s="7">
        <f>IF(I37="","",LOOKUP(I37,{0,0.2,0.4,0.5,0.6,0.7,0.85,0.95},{"&lt;20%","20-40%","40-50%","50-60%","60-70%","70-85%","85-95%","&gt;=95%"}))</f>
        <v/>
      </c>
      <c r="L37" s="9">
        <f>IFERROR(AVERAGEIFS('Raw Data'!$R$2:$R$10000,'Raw Data'!$B$2:$B$10000,$A37,'Raw Data'!$A$2:$A$10000,$C$1),"")</f>
        <v/>
      </c>
      <c r="M37" s="9">
        <f>IFERROR(AVERAGEIFS('Raw Data'!$S$2:$S$10000,'Raw Data'!$B$2:$B$10000,$A37,'Raw Data'!$A$2:$A$10000,$C$1),"")</f>
        <v/>
      </c>
      <c r="N37" s="7">
        <f>IF(M37="","",IF(M37&lt;Settings!$B$8,"Critical",IF(M37&lt;Settings!$B$9,"Semi Critical","Non Critical")))</f>
        <v/>
      </c>
    </row>
    <row r="38">
      <c r="A38" s="7" t="inlineStr">
        <is>
          <t>BLR-BEML Layout</t>
        </is>
      </c>
      <c r="B38" s="7">
        <f>IFERROR(INDEX('Raw Data'!$N$2:$N$10000,MATCH($A38,'Raw Data'!$B$2:$B$10000,0)),"")</f>
        <v/>
      </c>
      <c r="C38" s="7">
        <f>IFERROR(INDEX('Raw Data'!$E$2:$E$10000,MATCH($A38,'Raw Data'!$B$2:$B$10000,0)),"")</f>
        <v/>
      </c>
      <c r="D38" s="7">
        <f>IFERROR(INDEX('Raw Data'!$U$2:$U$10000,MATCH($A38,'Raw Data'!$B$2:$B$10000,0)),"")</f>
        <v/>
      </c>
      <c r="E38" s="7">
        <f>IFERROR(INDEX('Raw Data'!$O$2:$O$10000,MATCH($A38,'Raw Data'!$B$2:$B$10000,0)),"")</f>
        <v/>
      </c>
      <c r="F38" s="7">
        <f>IFERROR(INDEX('Raw Data'!$P$2:$P$10000,MATCH($A38,'Raw Data'!$B$2:$B$10000,0)),"")</f>
        <v/>
      </c>
      <c r="G38" s="9">
        <f>IFERROR(AVERAGEIFS('Raw Data'!$G$2:$G$10000,'Raw Data'!$B$2:$B$10000,$A38,'Raw Data'!$A$2:$A$10000,$C$1),"")</f>
        <v/>
      </c>
      <c r="H38" s="9">
        <f>IFERROR(AVERAGEIFS('Raw Data'!$H$2:$H$10000,'Raw Data'!$B$2:$B$10000,$A38,'Raw Data'!$A$2:$A$10000,$C$1),"")</f>
        <v/>
      </c>
      <c r="I38" s="9">
        <f>IFERROR(AVERAGEIFS('Raw Data'!$L$2:$L$10000,'Raw Data'!$B$2:$B$10000,$A38,'Raw Data'!$A$2:$A$10000,$C$1),"")</f>
        <v/>
      </c>
      <c r="J38" s="7">
        <f>IF(G38="","",LOOKUP(G38,{0,0.2,0.4,0.5,0.6,0.7,0.85,0.95},{"&lt;20%","20-40%","40-50%","50-60%","60-70%","70-85%","85-95%","&gt;=95%"}))</f>
        <v/>
      </c>
      <c r="K38" s="7">
        <f>IF(I38="","",LOOKUP(I38,{0,0.2,0.4,0.5,0.6,0.7,0.85,0.95},{"&lt;20%","20-40%","40-50%","50-60%","60-70%","70-85%","85-95%","&gt;=95%"}))</f>
        <v/>
      </c>
      <c r="L38" s="9">
        <f>IFERROR(AVERAGEIFS('Raw Data'!$R$2:$R$10000,'Raw Data'!$B$2:$B$10000,$A38,'Raw Data'!$A$2:$A$10000,$C$1),"")</f>
        <v/>
      </c>
      <c r="M38" s="9">
        <f>IFERROR(AVERAGEIFS('Raw Data'!$S$2:$S$10000,'Raw Data'!$B$2:$B$10000,$A38,'Raw Data'!$A$2:$A$10000,$C$1),"")</f>
        <v/>
      </c>
      <c r="N38" s="7">
        <f>IF(M38="","",IF(M38&lt;Settings!$B$8,"Critical",IF(M38&lt;Settings!$B$9,"Semi Critical","Non Critical")))</f>
        <v/>
      </c>
    </row>
    <row r="39">
      <c r="A39" s="7" t="inlineStr">
        <is>
          <t>BLR-BHADRAPPA LAYOUT NETWORK</t>
        </is>
      </c>
      <c r="B39" s="7">
        <f>IFERROR(INDEX('Raw Data'!$N$2:$N$10000,MATCH($A39,'Raw Data'!$B$2:$B$10000,0)),"")</f>
        <v/>
      </c>
      <c r="C39" s="7">
        <f>IFERROR(INDEX('Raw Data'!$E$2:$E$10000,MATCH($A39,'Raw Data'!$B$2:$B$10000,0)),"")</f>
        <v/>
      </c>
      <c r="D39" s="7">
        <f>IFERROR(INDEX('Raw Data'!$U$2:$U$10000,MATCH($A39,'Raw Data'!$B$2:$B$10000,0)),"")</f>
        <v/>
      </c>
      <c r="E39" s="7">
        <f>IFERROR(INDEX('Raw Data'!$O$2:$O$10000,MATCH($A39,'Raw Data'!$B$2:$B$10000,0)),"")</f>
        <v/>
      </c>
      <c r="F39" s="7">
        <f>IFERROR(INDEX('Raw Data'!$P$2:$P$10000,MATCH($A39,'Raw Data'!$B$2:$B$10000,0)),"")</f>
        <v/>
      </c>
      <c r="G39" s="9">
        <f>IFERROR(AVERAGEIFS('Raw Data'!$G$2:$G$10000,'Raw Data'!$B$2:$B$10000,$A39,'Raw Data'!$A$2:$A$10000,$C$1),"")</f>
        <v/>
      </c>
      <c r="H39" s="9">
        <f>IFERROR(AVERAGEIFS('Raw Data'!$H$2:$H$10000,'Raw Data'!$B$2:$B$10000,$A39,'Raw Data'!$A$2:$A$10000,$C$1),"")</f>
        <v/>
      </c>
      <c r="I39" s="9">
        <f>IFERROR(AVERAGEIFS('Raw Data'!$L$2:$L$10000,'Raw Data'!$B$2:$B$10000,$A39,'Raw Data'!$A$2:$A$10000,$C$1),"")</f>
        <v/>
      </c>
      <c r="J39" s="7">
        <f>IF(G39="","",LOOKUP(G39,{0,0.2,0.4,0.5,0.6,0.7,0.85,0.95},{"&lt;20%","20-40%","40-50%","50-60%","60-70%","70-85%","85-95%","&gt;=95%"}))</f>
        <v/>
      </c>
      <c r="K39" s="7">
        <f>IF(I39="","",LOOKUP(I39,{0,0.2,0.4,0.5,0.6,0.7,0.85,0.95},{"&lt;20%","20-40%","40-50%","50-60%","60-70%","70-85%","85-95%","&gt;=95%"}))</f>
        <v/>
      </c>
      <c r="L39" s="9">
        <f>IFERROR(AVERAGEIFS('Raw Data'!$R$2:$R$10000,'Raw Data'!$B$2:$B$10000,$A39,'Raw Data'!$A$2:$A$10000,$C$1),"")</f>
        <v/>
      </c>
      <c r="M39" s="9">
        <f>IFERROR(AVERAGEIFS('Raw Data'!$S$2:$S$10000,'Raw Data'!$B$2:$B$10000,$A39,'Raw Data'!$A$2:$A$10000,$C$1),"")</f>
        <v/>
      </c>
      <c r="N39" s="7">
        <f>IF(M39="","",IF(M39&lt;Settings!$B$8,"Critical",IF(M39&lt;Settings!$B$9,"Semi Critical","Non Critical")))</f>
        <v/>
      </c>
    </row>
    <row r="40">
      <c r="A40" s="7" t="inlineStr">
        <is>
          <t>BLR-Bidaraguppe</t>
        </is>
      </c>
      <c r="B40" s="7">
        <f>IFERROR(INDEX('Raw Data'!$N$2:$N$10000,MATCH($A40,'Raw Data'!$B$2:$B$10000,0)),"")</f>
        <v/>
      </c>
      <c r="C40" s="7">
        <f>IFERROR(INDEX('Raw Data'!$E$2:$E$10000,MATCH($A40,'Raw Data'!$B$2:$B$10000,0)),"")</f>
        <v/>
      </c>
      <c r="D40" s="7">
        <f>IFERROR(INDEX('Raw Data'!$U$2:$U$10000,MATCH($A40,'Raw Data'!$B$2:$B$10000,0)),"")</f>
        <v/>
      </c>
      <c r="E40" s="7">
        <f>IFERROR(INDEX('Raw Data'!$O$2:$O$10000,MATCH($A40,'Raw Data'!$B$2:$B$10000,0)),"")</f>
        <v/>
      </c>
      <c r="F40" s="7">
        <f>IFERROR(INDEX('Raw Data'!$P$2:$P$10000,MATCH($A40,'Raw Data'!$B$2:$B$10000,0)),"")</f>
        <v/>
      </c>
      <c r="G40" s="9">
        <f>IFERROR(AVERAGEIFS('Raw Data'!$G$2:$G$10000,'Raw Data'!$B$2:$B$10000,$A40,'Raw Data'!$A$2:$A$10000,$C$1),"")</f>
        <v/>
      </c>
      <c r="H40" s="9">
        <f>IFERROR(AVERAGEIFS('Raw Data'!$H$2:$H$10000,'Raw Data'!$B$2:$B$10000,$A40,'Raw Data'!$A$2:$A$10000,$C$1),"")</f>
        <v/>
      </c>
      <c r="I40" s="9">
        <f>IFERROR(AVERAGEIFS('Raw Data'!$L$2:$L$10000,'Raw Data'!$B$2:$B$10000,$A40,'Raw Data'!$A$2:$A$10000,$C$1),"")</f>
        <v/>
      </c>
      <c r="J40" s="7">
        <f>IF(G40="","",LOOKUP(G40,{0,0.2,0.4,0.5,0.6,0.7,0.85,0.95},{"&lt;20%","20-40%","40-50%","50-60%","60-70%","70-85%","85-95%","&gt;=95%"}))</f>
        <v/>
      </c>
      <c r="K40" s="7">
        <f>IF(I40="","",LOOKUP(I40,{0,0.2,0.4,0.5,0.6,0.7,0.85,0.95},{"&lt;20%","20-40%","40-50%","50-60%","60-70%","70-85%","85-95%","&gt;=95%"}))</f>
        <v/>
      </c>
      <c r="L40" s="9">
        <f>IFERROR(AVERAGEIFS('Raw Data'!$R$2:$R$10000,'Raw Data'!$B$2:$B$10000,$A40,'Raw Data'!$A$2:$A$10000,$C$1),"")</f>
        <v/>
      </c>
      <c r="M40" s="9">
        <f>IFERROR(AVERAGEIFS('Raw Data'!$S$2:$S$10000,'Raw Data'!$B$2:$B$10000,$A40,'Raw Data'!$A$2:$A$10000,$C$1),"")</f>
        <v/>
      </c>
      <c r="N40" s="7">
        <f>IF(M40="","",IF(M40&lt;Settings!$B$8,"Critical",IF(M40&lt;Settings!$B$9,"Semi Critical","Non Critical")))</f>
        <v/>
      </c>
    </row>
    <row r="41">
      <c r="A41" s="7" t="inlineStr">
        <is>
          <t>BLR-Bommanahalli</t>
        </is>
      </c>
      <c r="B41" s="7">
        <f>IFERROR(INDEX('Raw Data'!$N$2:$N$10000,MATCH($A41,'Raw Data'!$B$2:$B$10000,0)),"")</f>
        <v/>
      </c>
      <c r="C41" s="7">
        <f>IFERROR(INDEX('Raw Data'!$E$2:$E$10000,MATCH($A41,'Raw Data'!$B$2:$B$10000,0)),"")</f>
        <v/>
      </c>
      <c r="D41" s="7">
        <f>IFERROR(INDEX('Raw Data'!$U$2:$U$10000,MATCH($A41,'Raw Data'!$B$2:$B$10000,0)),"")</f>
        <v/>
      </c>
      <c r="E41" s="7">
        <f>IFERROR(INDEX('Raw Data'!$O$2:$O$10000,MATCH($A41,'Raw Data'!$B$2:$B$10000,0)),"")</f>
        <v/>
      </c>
      <c r="F41" s="7">
        <f>IFERROR(INDEX('Raw Data'!$P$2:$P$10000,MATCH($A41,'Raw Data'!$B$2:$B$10000,0)),"")</f>
        <v/>
      </c>
      <c r="G41" s="9">
        <f>IFERROR(AVERAGEIFS('Raw Data'!$G$2:$G$10000,'Raw Data'!$B$2:$B$10000,$A41,'Raw Data'!$A$2:$A$10000,$C$1),"")</f>
        <v/>
      </c>
      <c r="H41" s="9">
        <f>IFERROR(AVERAGEIFS('Raw Data'!$H$2:$H$10000,'Raw Data'!$B$2:$B$10000,$A41,'Raw Data'!$A$2:$A$10000,$C$1),"")</f>
        <v/>
      </c>
      <c r="I41" s="9">
        <f>IFERROR(AVERAGEIFS('Raw Data'!$L$2:$L$10000,'Raw Data'!$B$2:$B$10000,$A41,'Raw Data'!$A$2:$A$10000,$C$1),"")</f>
        <v/>
      </c>
      <c r="J41" s="7">
        <f>IF(G41="","",LOOKUP(G41,{0,0.2,0.4,0.5,0.6,0.7,0.85,0.95},{"&lt;20%","20-40%","40-50%","50-60%","60-70%","70-85%","85-95%","&gt;=95%"}))</f>
        <v/>
      </c>
      <c r="K41" s="7">
        <f>IF(I41="","",LOOKUP(I41,{0,0.2,0.4,0.5,0.6,0.7,0.85,0.95},{"&lt;20%","20-40%","40-50%","50-60%","60-70%","70-85%","85-95%","&gt;=95%"}))</f>
        <v/>
      </c>
      <c r="L41" s="9">
        <f>IFERROR(AVERAGEIFS('Raw Data'!$R$2:$R$10000,'Raw Data'!$B$2:$B$10000,$A41,'Raw Data'!$A$2:$A$10000,$C$1),"")</f>
        <v/>
      </c>
      <c r="M41" s="9">
        <f>IFERROR(AVERAGEIFS('Raw Data'!$S$2:$S$10000,'Raw Data'!$B$2:$B$10000,$A41,'Raw Data'!$A$2:$A$10000,$C$1),"")</f>
        <v/>
      </c>
      <c r="N41" s="7">
        <f>IF(M41="","",IF(M41&lt;Settings!$B$8,"Critical",IF(M41&lt;Settings!$B$9,"Semi Critical","Non Critical")))</f>
        <v/>
      </c>
    </row>
    <row r="42">
      <c r="A42" s="7" t="inlineStr">
        <is>
          <t>BLR-Bommasandra</t>
        </is>
      </c>
      <c r="B42" s="7">
        <f>IFERROR(INDEX('Raw Data'!$N$2:$N$10000,MATCH($A42,'Raw Data'!$B$2:$B$10000,0)),"")</f>
        <v/>
      </c>
      <c r="C42" s="7">
        <f>IFERROR(INDEX('Raw Data'!$E$2:$E$10000,MATCH($A42,'Raw Data'!$B$2:$B$10000,0)),"")</f>
        <v/>
      </c>
      <c r="D42" s="7">
        <f>IFERROR(INDEX('Raw Data'!$U$2:$U$10000,MATCH($A42,'Raw Data'!$B$2:$B$10000,0)),"")</f>
        <v/>
      </c>
      <c r="E42" s="7">
        <f>IFERROR(INDEX('Raw Data'!$O$2:$O$10000,MATCH($A42,'Raw Data'!$B$2:$B$10000,0)),"")</f>
        <v/>
      </c>
      <c r="F42" s="7">
        <f>IFERROR(INDEX('Raw Data'!$P$2:$P$10000,MATCH($A42,'Raw Data'!$B$2:$B$10000,0)),"")</f>
        <v/>
      </c>
      <c r="G42" s="9">
        <f>IFERROR(AVERAGEIFS('Raw Data'!$G$2:$G$10000,'Raw Data'!$B$2:$B$10000,$A42,'Raw Data'!$A$2:$A$10000,$C$1),"")</f>
        <v/>
      </c>
      <c r="H42" s="9">
        <f>IFERROR(AVERAGEIFS('Raw Data'!$H$2:$H$10000,'Raw Data'!$B$2:$B$10000,$A42,'Raw Data'!$A$2:$A$10000,$C$1),"")</f>
        <v/>
      </c>
      <c r="I42" s="9">
        <f>IFERROR(AVERAGEIFS('Raw Data'!$L$2:$L$10000,'Raw Data'!$B$2:$B$10000,$A42,'Raw Data'!$A$2:$A$10000,$C$1),"")</f>
        <v/>
      </c>
      <c r="J42" s="7">
        <f>IF(G42="","",LOOKUP(G42,{0,0.2,0.4,0.5,0.6,0.7,0.85,0.95},{"&lt;20%","20-40%","40-50%","50-60%","60-70%","70-85%","85-95%","&gt;=95%"}))</f>
        <v/>
      </c>
      <c r="K42" s="7">
        <f>IF(I42="","",LOOKUP(I42,{0,0.2,0.4,0.5,0.6,0.7,0.85,0.95},{"&lt;20%","20-40%","40-50%","50-60%","60-70%","70-85%","85-95%","&gt;=95%"}))</f>
        <v/>
      </c>
      <c r="L42" s="9">
        <f>IFERROR(AVERAGEIFS('Raw Data'!$R$2:$R$10000,'Raw Data'!$B$2:$B$10000,$A42,'Raw Data'!$A$2:$A$10000,$C$1),"")</f>
        <v/>
      </c>
      <c r="M42" s="9">
        <f>IFERROR(AVERAGEIFS('Raw Data'!$S$2:$S$10000,'Raw Data'!$B$2:$B$10000,$A42,'Raw Data'!$A$2:$A$10000,$C$1),"")</f>
        <v/>
      </c>
      <c r="N42" s="7">
        <f>IF(M42="","",IF(M42&lt;Settings!$B$8,"Critical",IF(M42&lt;Settings!$B$9,"Semi Critical","Non Critical")))</f>
        <v/>
      </c>
    </row>
    <row r="43">
      <c r="A43" s="7" t="inlineStr">
        <is>
          <t>BLR-Brookfield Network</t>
        </is>
      </c>
      <c r="B43" s="7">
        <f>IFERROR(INDEX('Raw Data'!$N$2:$N$10000,MATCH($A43,'Raw Data'!$B$2:$B$10000,0)),"")</f>
        <v/>
      </c>
      <c r="C43" s="7">
        <f>IFERROR(INDEX('Raw Data'!$E$2:$E$10000,MATCH($A43,'Raw Data'!$B$2:$B$10000,0)),"")</f>
        <v/>
      </c>
      <c r="D43" s="7">
        <f>IFERROR(INDEX('Raw Data'!$U$2:$U$10000,MATCH($A43,'Raw Data'!$B$2:$B$10000,0)),"")</f>
        <v/>
      </c>
      <c r="E43" s="7">
        <f>IFERROR(INDEX('Raw Data'!$O$2:$O$10000,MATCH($A43,'Raw Data'!$B$2:$B$10000,0)),"")</f>
        <v/>
      </c>
      <c r="F43" s="7">
        <f>IFERROR(INDEX('Raw Data'!$P$2:$P$10000,MATCH($A43,'Raw Data'!$B$2:$B$10000,0)),"")</f>
        <v/>
      </c>
      <c r="G43" s="9">
        <f>IFERROR(AVERAGEIFS('Raw Data'!$G$2:$G$10000,'Raw Data'!$B$2:$B$10000,$A43,'Raw Data'!$A$2:$A$10000,$C$1),"")</f>
        <v/>
      </c>
      <c r="H43" s="9">
        <f>IFERROR(AVERAGEIFS('Raw Data'!$H$2:$H$10000,'Raw Data'!$B$2:$B$10000,$A43,'Raw Data'!$A$2:$A$10000,$C$1),"")</f>
        <v/>
      </c>
      <c r="I43" s="9">
        <f>IFERROR(AVERAGEIFS('Raw Data'!$L$2:$L$10000,'Raw Data'!$B$2:$B$10000,$A43,'Raw Data'!$A$2:$A$10000,$C$1),"")</f>
        <v/>
      </c>
      <c r="J43" s="7">
        <f>IF(G43="","",LOOKUP(G43,{0,0.2,0.4,0.5,0.6,0.7,0.85,0.95},{"&lt;20%","20-40%","40-50%","50-60%","60-70%","70-85%","85-95%","&gt;=95%"}))</f>
        <v/>
      </c>
      <c r="K43" s="7">
        <f>IF(I43="","",LOOKUP(I43,{0,0.2,0.4,0.5,0.6,0.7,0.85,0.95},{"&lt;20%","20-40%","40-50%","50-60%","60-70%","70-85%","85-95%","&gt;=95%"}))</f>
        <v/>
      </c>
      <c r="L43" s="9">
        <f>IFERROR(AVERAGEIFS('Raw Data'!$R$2:$R$10000,'Raw Data'!$B$2:$B$10000,$A43,'Raw Data'!$A$2:$A$10000,$C$1),"")</f>
        <v/>
      </c>
      <c r="M43" s="9">
        <f>IFERROR(AVERAGEIFS('Raw Data'!$S$2:$S$10000,'Raw Data'!$B$2:$B$10000,$A43,'Raw Data'!$A$2:$A$10000,$C$1),"")</f>
        <v/>
      </c>
      <c r="N43" s="7">
        <f>IF(M43="","",IF(M43&lt;Settings!$B$8,"Critical",IF(M43&lt;Settings!$B$9,"Semi Critical","Non Critical")))</f>
        <v/>
      </c>
    </row>
    <row r="44">
      <c r="A44" s="7" t="inlineStr">
        <is>
          <t>BLR-Brookfield Network-2</t>
        </is>
      </c>
      <c r="B44" s="7">
        <f>IFERROR(INDEX('Raw Data'!$N$2:$N$10000,MATCH($A44,'Raw Data'!$B$2:$B$10000,0)),"")</f>
        <v/>
      </c>
      <c r="C44" s="7">
        <f>IFERROR(INDEX('Raw Data'!$E$2:$E$10000,MATCH($A44,'Raw Data'!$B$2:$B$10000,0)),"")</f>
        <v/>
      </c>
      <c r="D44" s="7">
        <f>IFERROR(INDEX('Raw Data'!$U$2:$U$10000,MATCH($A44,'Raw Data'!$B$2:$B$10000,0)),"")</f>
        <v/>
      </c>
      <c r="E44" s="7">
        <f>IFERROR(INDEX('Raw Data'!$O$2:$O$10000,MATCH($A44,'Raw Data'!$B$2:$B$10000,0)),"")</f>
        <v/>
      </c>
      <c r="F44" s="7">
        <f>IFERROR(INDEX('Raw Data'!$P$2:$P$10000,MATCH($A44,'Raw Data'!$B$2:$B$10000,0)),"")</f>
        <v/>
      </c>
      <c r="G44" s="9">
        <f>IFERROR(AVERAGEIFS('Raw Data'!$G$2:$G$10000,'Raw Data'!$B$2:$B$10000,$A44,'Raw Data'!$A$2:$A$10000,$C$1),"")</f>
        <v/>
      </c>
      <c r="H44" s="9">
        <f>IFERROR(AVERAGEIFS('Raw Data'!$H$2:$H$10000,'Raw Data'!$B$2:$B$10000,$A44,'Raw Data'!$A$2:$A$10000,$C$1),"")</f>
        <v/>
      </c>
      <c r="I44" s="9">
        <f>IFERROR(AVERAGEIFS('Raw Data'!$L$2:$L$10000,'Raw Data'!$B$2:$B$10000,$A44,'Raw Data'!$A$2:$A$10000,$C$1),"")</f>
        <v/>
      </c>
      <c r="J44" s="7">
        <f>IF(G44="","",LOOKUP(G44,{0,0.2,0.4,0.5,0.6,0.7,0.85,0.95},{"&lt;20%","20-40%","40-50%","50-60%","60-70%","70-85%","85-95%","&gt;=95%"}))</f>
        <v/>
      </c>
      <c r="K44" s="7">
        <f>IF(I44="","",LOOKUP(I44,{0,0.2,0.4,0.5,0.6,0.7,0.85,0.95},{"&lt;20%","20-40%","40-50%","50-60%","60-70%","70-85%","85-95%","&gt;=95%"}))</f>
        <v/>
      </c>
      <c r="L44" s="9">
        <f>IFERROR(AVERAGEIFS('Raw Data'!$R$2:$R$10000,'Raw Data'!$B$2:$B$10000,$A44,'Raw Data'!$A$2:$A$10000,$C$1),"")</f>
        <v/>
      </c>
      <c r="M44" s="9">
        <f>IFERROR(AVERAGEIFS('Raw Data'!$S$2:$S$10000,'Raw Data'!$B$2:$B$10000,$A44,'Raw Data'!$A$2:$A$10000,$C$1),"")</f>
        <v/>
      </c>
      <c r="N44" s="7">
        <f>IF(M44="","",IF(M44&lt;Settings!$B$8,"Critical",IF(M44&lt;Settings!$B$9,"Semi Critical","Non Critical")))</f>
        <v/>
      </c>
    </row>
    <row r="45">
      <c r="A45" s="7" t="inlineStr">
        <is>
          <t>BLR-BTM Layout Network-3</t>
        </is>
      </c>
      <c r="B45" s="7">
        <f>IFERROR(INDEX('Raw Data'!$N$2:$N$10000,MATCH($A45,'Raw Data'!$B$2:$B$10000,0)),"")</f>
        <v/>
      </c>
      <c r="C45" s="7">
        <f>IFERROR(INDEX('Raw Data'!$E$2:$E$10000,MATCH($A45,'Raw Data'!$B$2:$B$10000,0)),"")</f>
        <v/>
      </c>
      <c r="D45" s="7">
        <f>IFERROR(INDEX('Raw Data'!$U$2:$U$10000,MATCH($A45,'Raw Data'!$B$2:$B$10000,0)),"")</f>
        <v/>
      </c>
      <c r="E45" s="7">
        <f>IFERROR(INDEX('Raw Data'!$O$2:$O$10000,MATCH($A45,'Raw Data'!$B$2:$B$10000,0)),"")</f>
        <v/>
      </c>
      <c r="F45" s="7">
        <f>IFERROR(INDEX('Raw Data'!$P$2:$P$10000,MATCH($A45,'Raw Data'!$B$2:$B$10000,0)),"")</f>
        <v/>
      </c>
      <c r="G45" s="9">
        <f>IFERROR(AVERAGEIFS('Raw Data'!$G$2:$G$10000,'Raw Data'!$B$2:$B$10000,$A45,'Raw Data'!$A$2:$A$10000,$C$1),"")</f>
        <v/>
      </c>
      <c r="H45" s="9">
        <f>IFERROR(AVERAGEIFS('Raw Data'!$H$2:$H$10000,'Raw Data'!$B$2:$B$10000,$A45,'Raw Data'!$A$2:$A$10000,$C$1),"")</f>
        <v/>
      </c>
      <c r="I45" s="9">
        <f>IFERROR(AVERAGEIFS('Raw Data'!$L$2:$L$10000,'Raw Data'!$B$2:$B$10000,$A45,'Raw Data'!$A$2:$A$10000,$C$1),"")</f>
        <v/>
      </c>
      <c r="J45" s="7">
        <f>IF(G45="","",LOOKUP(G45,{0,0.2,0.4,0.5,0.6,0.7,0.85,0.95},{"&lt;20%","20-40%","40-50%","50-60%","60-70%","70-85%","85-95%","&gt;=95%"}))</f>
        <v/>
      </c>
      <c r="K45" s="7">
        <f>IF(I45="","",LOOKUP(I45,{0,0.2,0.4,0.5,0.6,0.7,0.85,0.95},{"&lt;20%","20-40%","40-50%","50-60%","60-70%","70-85%","85-95%","&gt;=95%"}))</f>
        <v/>
      </c>
      <c r="L45" s="9">
        <f>IFERROR(AVERAGEIFS('Raw Data'!$R$2:$R$10000,'Raw Data'!$B$2:$B$10000,$A45,'Raw Data'!$A$2:$A$10000,$C$1),"")</f>
        <v/>
      </c>
      <c r="M45" s="9">
        <f>IFERROR(AVERAGEIFS('Raw Data'!$S$2:$S$10000,'Raw Data'!$B$2:$B$10000,$A45,'Raw Data'!$A$2:$A$10000,$C$1),"")</f>
        <v/>
      </c>
      <c r="N45" s="7">
        <f>IF(M45="","",IF(M45&lt;Settings!$B$8,"Critical",IF(M45&lt;Settings!$B$9,"Semi Critical","Non Critical")))</f>
        <v/>
      </c>
    </row>
    <row r="46">
      <c r="A46" s="7" t="inlineStr">
        <is>
          <t>BLR-BTM LAYOUT NEW</t>
        </is>
      </c>
      <c r="B46" s="7">
        <f>IFERROR(INDEX('Raw Data'!$N$2:$N$10000,MATCH($A46,'Raw Data'!$B$2:$B$10000,0)),"")</f>
        <v/>
      </c>
      <c r="C46" s="7">
        <f>IFERROR(INDEX('Raw Data'!$E$2:$E$10000,MATCH($A46,'Raw Data'!$B$2:$B$10000,0)),"")</f>
        <v/>
      </c>
      <c r="D46" s="7">
        <f>IFERROR(INDEX('Raw Data'!$U$2:$U$10000,MATCH($A46,'Raw Data'!$B$2:$B$10000,0)),"")</f>
        <v/>
      </c>
      <c r="E46" s="7">
        <f>IFERROR(INDEX('Raw Data'!$O$2:$O$10000,MATCH($A46,'Raw Data'!$B$2:$B$10000,0)),"")</f>
        <v/>
      </c>
      <c r="F46" s="7">
        <f>IFERROR(INDEX('Raw Data'!$P$2:$P$10000,MATCH($A46,'Raw Data'!$B$2:$B$10000,0)),"")</f>
        <v/>
      </c>
      <c r="G46" s="9">
        <f>IFERROR(AVERAGEIFS('Raw Data'!$G$2:$G$10000,'Raw Data'!$B$2:$B$10000,$A46,'Raw Data'!$A$2:$A$10000,$C$1),"")</f>
        <v/>
      </c>
      <c r="H46" s="9">
        <f>IFERROR(AVERAGEIFS('Raw Data'!$H$2:$H$10000,'Raw Data'!$B$2:$B$10000,$A46,'Raw Data'!$A$2:$A$10000,$C$1),"")</f>
        <v/>
      </c>
      <c r="I46" s="9">
        <f>IFERROR(AVERAGEIFS('Raw Data'!$L$2:$L$10000,'Raw Data'!$B$2:$B$10000,$A46,'Raw Data'!$A$2:$A$10000,$C$1),"")</f>
        <v/>
      </c>
      <c r="J46" s="7">
        <f>IF(G46="","",LOOKUP(G46,{0,0.2,0.4,0.5,0.6,0.7,0.85,0.95},{"&lt;20%","20-40%","40-50%","50-60%","60-70%","70-85%","85-95%","&gt;=95%"}))</f>
        <v/>
      </c>
      <c r="K46" s="7">
        <f>IF(I46="","",LOOKUP(I46,{0,0.2,0.4,0.5,0.6,0.7,0.85,0.95},{"&lt;20%","20-40%","40-50%","50-60%","60-70%","70-85%","85-95%","&gt;=95%"}))</f>
        <v/>
      </c>
      <c r="L46" s="9">
        <f>IFERROR(AVERAGEIFS('Raw Data'!$R$2:$R$10000,'Raw Data'!$B$2:$B$10000,$A46,'Raw Data'!$A$2:$A$10000,$C$1),"")</f>
        <v/>
      </c>
      <c r="M46" s="9">
        <f>IFERROR(AVERAGEIFS('Raw Data'!$S$2:$S$10000,'Raw Data'!$B$2:$B$10000,$A46,'Raw Data'!$A$2:$A$10000,$C$1),"")</f>
        <v/>
      </c>
      <c r="N46" s="7">
        <f>IF(M46="","",IF(M46&lt;Settings!$B$8,"Critical",IF(M46&lt;Settings!$B$9,"Semi Critical","Non Critical")))</f>
        <v/>
      </c>
    </row>
    <row r="47">
      <c r="A47" s="7" t="inlineStr">
        <is>
          <t>BLR-BTM-2 New</t>
        </is>
      </c>
      <c r="B47" s="7">
        <f>IFERROR(INDEX('Raw Data'!$N$2:$N$10000,MATCH($A47,'Raw Data'!$B$2:$B$10000,0)),"")</f>
        <v/>
      </c>
      <c r="C47" s="7">
        <f>IFERROR(INDEX('Raw Data'!$E$2:$E$10000,MATCH($A47,'Raw Data'!$B$2:$B$10000,0)),"")</f>
        <v/>
      </c>
      <c r="D47" s="7">
        <f>IFERROR(INDEX('Raw Data'!$U$2:$U$10000,MATCH($A47,'Raw Data'!$B$2:$B$10000,0)),"")</f>
        <v/>
      </c>
      <c r="E47" s="7">
        <f>IFERROR(INDEX('Raw Data'!$O$2:$O$10000,MATCH($A47,'Raw Data'!$B$2:$B$10000,0)),"")</f>
        <v/>
      </c>
      <c r="F47" s="7">
        <f>IFERROR(INDEX('Raw Data'!$P$2:$P$10000,MATCH($A47,'Raw Data'!$B$2:$B$10000,0)),"")</f>
        <v/>
      </c>
      <c r="G47" s="9">
        <f>IFERROR(AVERAGEIFS('Raw Data'!$G$2:$G$10000,'Raw Data'!$B$2:$B$10000,$A47,'Raw Data'!$A$2:$A$10000,$C$1),"")</f>
        <v/>
      </c>
      <c r="H47" s="9">
        <f>IFERROR(AVERAGEIFS('Raw Data'!$H$2:$H$10000,'Raw Data'!$B$2:$B$10000,$A47,'Raw Data'!$A$2:$A$10000,$C$1),"")</f>
        <v/>
      </c>
      <c r="I47" s="9">
        <f>IFERROR(AVERAGEIFS('Raw Data'!$L$2:$L$10000,'Raw Data'!$B$2:$B$10000,$A47,'Raw Data'!$A$2:$A$10000,$C$1),"")</f>
        <v/>
      </c>
      <c r="J47" s="7">
        <f>IF(G47="","",LOOKUP(G47,{0,0.2,0.4,0.5,0.6,0.7,0.85,0.95},{"&lt;20%","20-40%","40-50%","50-60%","60-70%","70-85%","85-95%","&gt;=95%"}))</f>
        <v/>
      </c>
      <c r="K47" s="7">
        <f>IF(I47="","",LOOKUP(I47,{0,0.2,0.4,0.5,0.6,0.7,0.85,0.95},{"&lt;20%","20-40%","40-50%","50-60%","60-70%","70-85%","85-95%","&gt;=95%"}))</f>
        <v/>
      </c>
      <c r="L47" s="9">
        <f>IFERROR(AVERAGEIFS('Raw Data'!$R$2:$R$10000,'Raw Data'!$B$2:$B$10000,$A47,'Raw Data'!$A$2:$A$10000,$C$1),"")</f>
        <v/>
      </c>
      <c r="M47" s="9">
        <f>IFERROR(AVERAGEIFS('Raw Data'!$S$2:$S$10000,'Raw Data'!$B$2:$B$10000,$A47,'Raw Data'!$A$2:$A$10000,$C$1),"")</f>
        <v/>
      </c>
      <c r="N47" s="7">
        <f>IF(M47="","",IF(M47&lt;Settings!$B$8,"Critical",IF(M47&lt;Settings!$B$9,"Semi Critical","Non Critical")))</f>
        <v/>
      </c>
    </row>
    <row r="48">
      <c r="A48" s="7" t="inlineStr">
        <is>
          <t>BLR-BTM-3</t>
        </is>
      </c>
      <c r="B48" s="7">
        <f>IFERROR(INDEX('Raw Data'!$N$2:$N$10000,MATCH($A48,'Raw Data'!$B$2:$B$10000,0)),"")</f>
        <v/>
      </c>
      <c r="C48" s="7">
        <f>IFERROR(INDEX('Raw Data'!$E$2:$E$10000,MATCH($A48,'Raw Data'!$B$2:$B$10000,0)),"")</f>
        <v/>
      </c>
      <c r="D48" s="7">
        <f>IFERROR(INDEX('Raw Data'!$U$2:$U$10000,MATCH($A48,'Raw Data'!$B$2:$B$10000,0)),"")</f>
        <v/>
      </c>
      <c r="E48" s="7">
        <f>IFERROR(INDEX('Raw Data'!$O$2:$O$10000,MATCH($A48,'Raw Data'!$B$2:$B$10000,0)),"")</f>
        <v/>
      </c>
      <c r="F48" s="7">
        <f>IFERROR(INDEX('Raw Data'!$P$2:$P$10000,MATCH($A48,'Raw Data'!$B$2:$B$10000,0)),"")</f>
        <v/>
      </c>
      <c r="G48" s="9">
        <f>IFERROR(AVERAGEIFS('Raw Data'!$G$2:$G$10000,'Raw Data'!$B$2:$B$10000,$A48,'Raw Data'!$A$2:$A$10000,$C$1),"")</f>
        <v/>
      </c>
      <c r="H48" s="9">
        <f>IFERROR(AVERAGEIFS('Raw Data'!$H$2:$H$10000,'Raw Data'!$B$2:$B$10000,$A48,'Raw Data'!$A$2:$A$10000,$C$1),"")</f>
        <v/>
      </c>
      <c r="I48" s="9">
        <f>IFERROR(AVERAGEIFS('Raw Data'!$L$2:$L$10000,'Raw Data'!$B$2:$B$10000,$A48,'Raw Data'!$A$2:$A$10000,$C$1),"")</f>
        <v/>
      </c>
      <c r="J48" s="7">
        <f>IF(G48="","",LOOKUP(G48,{0,0.2,0.4,0.5,0.6,0.7,0.85,0.95},{"&lt;20%","20-40%","40-50%","50-60%","60-70%","70-85%","85-95%","&gt;=95%"}))</f>
        <v/>
      </c>
      <c r="K48" s="7">
        <f>IF(I48="","",LOOKUP(I48,{0,0.2,0.4,0.5,0.6,0.7,0.85,0.95},{"&lt;20%","20-40%","40-50%","50-60%","60-70%","70-85%","85-95%","&gt;=95%"}))</f>
        <v/>
      </c>
      <c r="L48" s="9">
        <f>IFERROR(AVERAGEIFS('Raw Data'!$R$2:$R$10000,'Raw Data'!$B$2:$B$10000,$A48,'Raw Data'!$A$2:$A$10000,$C$1),"")</f>
        <v/>
      </c>
      <c r="M48" s="9">
        <f>IFERROR(AVERAGEIFS('Raw Data'!$S$2:$S$10000,'Raw Data'!$B$2:$B$10000,$A48,'Raw Data'!$A$2:$A$10000,$C$1),"")</f>
        <v/>
      </c>
      <c r="N48" s="7">
        <f>IF(M48="","",IF(M48&lt;Settings!$B$8,"Critical",IF(M48&lt;Settings!$B$9,"Semi Critical","Non Critical")))</f>
        <v/>
      </c>
    </row>
    <row r="49">
      <c r="A49" s="7" t="inlineStr">
        <is>
          <t>BLR-Budigere Cross</t>
        </is>
      </c>
      <c r="B49" s="7">
        <f>IFERROR(INDEX('Raw Data'!$N$2:$N$10000,MATCH($A49,'Raw Data'!$B$2:$B$10000,0)),"")</f>
        <v/>
      </c>
      <c r="C49" s="7">
        <f>IFERROR(INDEX('Raw Data'!$E$2:$E$10000,MATCH($A49,'Raw Data'!$B$2:$B$10000,0)),"")</f>
        <v/>
      </c>
      <c r="D49" s="7">
        <f>IFERROR(INDEX('Raw Data'!$U$2:$U$10000,MATCH($A49,'Raw Data'!$B$2:$B$10000,0)),"")</f>
        <v/>
      </c>
      <c r="E49" s="7">
        <f>IFERROR(INDEX('Raw Data'!$O$2:$O$10000,MATCH($A49,'Raw Data'!$B$2:$B$10000,0)),"")</f>
        <v/>
      </c>
      <c r="F49" s="7">
        <f>IFERROR(INDEX('Raw Data'!$P$2:$P$10000,MATCH($A49,'Raw Data'!$B$2:$B$10000,0)),"")</f>
        <v/>
      </c>
      <c r="G49" s="9">
        <f>IFERROR(AVERAGEIFS('Raw Data'!$G$2:$G$10000,'Raw Data'!$B$2:$B$10000,$A49,'Raw Data'!$A$2:$A$10000,$C$1),"")</f>
        <v/>
      </c>
      <c r="H49" s="9">
        <f>IFERROR(AVERAGEIFS('Raw Data'!$H$2:$H$10000,'Raw Data'!$B$2:$B$10000,$A49,'Raw Data'!$A$2:$A$10000,$C$1),"")</f>
        <v/>
      </c>
      <c r="I49" s="9">
        <f>IFERROR(AVERAGEIFS('Raw Data'!$L$2:$L$10000,'Raw Data'!$B$2:$B$10000,$A49,'Raw Data'!$A$2:$A$10000,$C$1),"")</f>
        <v/>
      </c>
      <c r="J49" s="7">
        <f>IF(G49="","",LOOKUP(G49,{0,0.2,0.4,0.5,0.6,0.7,0.85,0.95},{"&lt;20%","20-40%","40-50%","50-60%","60-70%","70-85%","85-95%","&gt;=95%"}))</f>
        <v/>
      </c>
      <c r="K49" s="7">
        <f>IF(I49="","",LOOKUP(I49,{0,0.2,0.4,0.5,0.6,0.7,0.85,0.95},{"&lt;20%","20-40%","40-50%","50-60%","60-70%","70-85%","85-95%","&gt;=95%"}))</f>
        <v/>
      </c>
      <c r="L49" s="9">
        <f>IFERROR(AVERAGEIFS('Raw Data'!$R$2:$R$10000,'Raw Data'!$B$2:$B$10000,$A49,'Raw Data'!$A$2:$A$10000,$C$1),"")</f>
        <v/>
      </c>
      <c r="M49" s="9">
        <f>IFERROR(AVERAGEIFS('Raw Data'!$S$2:$S$10000,'Raw Data'!$B$2:$B$10000,$A49,'Raw Data'!$A$2:$A$10000,$C$1),"")</f>
        <v/>
      </c>
      <c r="N49" s="7">
        <f>IF(M49="","",IF(M49&lt;Settings!$B$8,"Critical",IF(M49&lt;Settings!$B$9,"Semi Critical","Non Critical")))</f>
        <v/>
      </c>
    </row>
    <row r="50">
      <c r="A50" s="7" t="inlineStr">
        <is>
          <t>BLR-Carmelaram</t>
        </is>
      </c>
      <c r="B50" s="7">
        <f>IFERROR(INDEX('Raw Data'!$N$2:$N$10000,MATCH($A50,'Raw Data'!$B$2:$B$10000,0)),"")</f>
        <v/>
      </c>
      <c r="C50" s="7">
        <f>IFERROR(INDEX('Raw Data'!$E$2:$E$10000,MATCH($A50,'Raw Data'!$B$2:$B$10000,0)),"")</f>
        <v/>
      </c>
      <c r="D50" s="7">
        <f>IFERROR(INDEX('Raw Data'!$U$2:$U$10000,MATCH($A50,'Raw Data'!$B$2:$B$10000,0)),"")</f>
        <v/>
      </c>
      <c r="E50" s="7">
        <f>IFERROR(INDEX('Raw Data'!$O$2:$O$10000,MATCH($A50,'Raw Data'!$B$2:$B$10000,0)),"")</f>
        <v/>
      </c>
      <c r="F50" s="7">
        <f>IFERROR(INDEX('Raw Data'!$P$2:$P$10000,MATCH($A50,'Raw Data'!$B$2:$B$10000,0)),"")</f>
        <v/>
      </c>
      <c r="G50" s="9">
        <f>IFERROR(AVERAGEIFS('Raw Data'!$G$2:$G$10000,'Raw Data'!$B$2:$B$10000,$A50,'Raw Data'!$A$2:$A$10000,$C$1),"")</f>
        <v/>
      </c>
      <c r="H50" s="9">
        <f>IFERROR(AVERAGEIFS('Raw Data'!$H$2:$H$10000,'Raw Data'!$B$2:$B$10000,$A50,'Raw Data'!$A$2:$A$10000,$C$1),"")</f>
        <v/>
      </c>
      <c r="I50" s="9">
        <f>IFERROR(AVERAGEIFS('Raw Data'!$L$2:$L$10000,'Raw Data'!$B$2:$B$10000,$A50,'Raw Data'!$A$2:$A$10000,$C$1),"")</f>
        <v/>
      </c>
      <c r="J50" s="7">
        <f>IF(G50="","",LOOKUP(G50,{0,0.2,0.4,0.5,0.6,0.7,0.85,0.95},{"&lt;20%","20-40%","40-50%","50-60%","60-70%","70-85%","85-95%","&gt;=95%"}))</f>
        <v/>
      </c>
      <c r="K50" s="7">
        <f>IF(I50="","",LOOKUP(I50,{0,0.2,0.4,0.5,0.6,0.7,0.85,0.95},{"&lt;20%","20-40%","40-50%","50-60%","60-70%","70-85%","85-95%","&gt;=95%"}))</f>
        <v/>
      </c>
      <c r="L50" s="9">
        <f>IFERROR(AVERAGEIFS('Raw Data'!$R$2:$R$10000,'Raw Data'!$B$2:$B$10000,$A50,'Raw Data'!$A$2:$A$10000,$C$1),"")</f>
        <v/>
      </c>
      <c r="M50" s="9">
        <f>IFERROR(AVERAGEIFS('Raw Data'!$S$2:$S$10000,'Raw Data'!$B$2:$B$10000,$A50,'Raw Data'!$A$2:$A$10000,$C$1),"")</f>
        <v/>
      </c>
      <c r="N50" s="7">
        <f>IF(M50="","",IF(M50&lt;Settings!$B$8,"Critical",IF(M50&lt;Settings!$B$9,"Semi Critical","Non Critical")))</f>
        <v/>
      </c>
    </row>
    <row r="51">
      <c r="A51" s="7" t="inlineStr">
        <is>
          <t>BLR-Challakere</t>
        </is>
      </c>
      <c r="B51" s="7">
        <f>IFERROR(INDEX('Raw Data'!$N$2:$N$10000,MATCH($A51,'Raw Data'!$B$2:$B$10000,0)),"")</f>
        <v/>
      </c>
      <c r="C51" s="7">
        <f>IFERROR(INDEX('Raw Data'!$E$2:$E$10000,MATCH($A51,'Raw Data'!$B$2:$B$10000,0)),"")</f>
        <v/>
      </c>
      <c r="D51" s="7">
        <f>IFERROR(INDEX('Raw Data'!$U$2:$U$10000,MATCH($A51,'Raw Data'!$B$2:$B$10000,0)),"")</f>
        <v/>
      </c>
      <c r="E51" s="7">
        <f>IFERROR(INDEX('Raw Data'!$O$2:$O$10000,MATCH($A51,'Raw Data'!$B$2:$B$10000,0)),"")</f>
        <v/>
      </c>
      <c r="F51" s="7">
        <f>IFERROR(INDEX('Raw Data'!$P$2:$P$10000,MATCH($A51,'Raw Data'!$B$2:$B$10000,0)),"")</f>
        <v/>
      </c>
      <c r="G51" s="9">
        <f>IFERROR(AVERAGEIFS('Raw Data'!$G$2:$G$10000,'Raw Data'!$B$2:$B$10000,$A51,'Raw Data'!$A$2:$A$10000,$C$1),"")</f>
        <v/>
      </c>
      <c r="H51" s="9">
        <f>IFERROR(AVERAGEIFS('Raw Data'!$H$2:$H$10000,'Raw Data'!$B$2:$B$10000,$A51,'Raw Data'!$A$2:$A$10000,$C$1),"")</f>
        <v/>
      </c>
      <c r="I51" s="9">
        <f>IFERROR(AVERAGEIFS('Raw Data'!$L$2:$L$10000,'Raw Data'!$B$2:$B$10000,$A51,'Raw Data'!$A$2:$A$10000,$C$1),"")</f>
        <v/>
      </c>
      <c r="J51" s="7">
        <f>IF(G51="","",LOOKUP(G51,{0,0.2,0.4,0.5,0.6,0.7,0.85,0.95},{"&lt;20%","20-40%","40-50%","50-60%","60-70%","70-85%","85-95%","&gt;=95%"}))</f>
        <v/>
      </c>
      <c r="K51" s="7">
        <f>IF(I51="","",LOOKUP(I51,{0,0.2,0.4,0.5,0.6,0.7,0.85,0.95},{"&lt;20%","20-40%","40-50%","50-60%","60-70%","70-85%","85-95%","&gt;=95%"}))</f>
        <v/>
      </c>
      <c r="L51" s="9">
        <f>IFERROR(AVERAGEIFS('Raw Data'!$R$2:$R$10000,'Raw Data'!$B$2:$B$10000,$A51,'Raw Data'!$A$2:$A$10000,$C$1),"")</f>
        <v/>
      </c>
      <c r="M51" s="9">
        <f>IFERROR(AVERAGEIFS('Raw Data'!$S$2:$S$10000,'Raw Data'!$B$2:$B$10000,$A51,'Raw Data'!$A$2:$A$10000,$C$1),"")</f>
        <v/>
      </c>
      <c r="N51" s="7">
        <f>IF(M51="","",IF(M51&lt;Settings!$B$8,"Critical",IF(M51&lt;Settings!$B$9,"Semi Critical","Non Critical")))</f>
        <v/>
      </c>
    </row>
    <row r="52">
      <c r="A52" s="7" t="inlineStr">
        <is>
          <t>BLR-Chamrajpet</t>
        </is>
      </c>
      <c r="B52" s="7">
        <f>IFERROR(INDEX('Raw Data'!$N$2:$N$10000,MATCH($A52,'Raw Data'!$B$2:$B$10000,0)),"")</f>
        <v/>
      </c>
      <c r="C52" s="7">
        <f>IFERROR(INDEX('Raw Data'!$E$2:$E$10000,MATCH($A52,'Raw Data'!$B$2:$B$10000,0)),"")</f>
        <v/>
      </c>
      <c r="D52" s="7">
        <f>IFERROR(INDEX('Raw Data'!$U$2:$U$10000,MATCH($A52,'Raw Data'!$B$2:$B$10000,0)),"")</f>
        <v/>
      </c>
      <c r="E52" s="7">
        <f>IFERROR(INDEX('Raw Data'!$O$2:$O$10000,MATCH($A52,'Raw Data'!$B$2:$B$10000,0)),"")</f>
        <v/>
      </c>
      <c r="F52" s="7">
        <f>IFERROR(INDEX('Raw Data'!$P$2:$P$10000,MATCH($A52,'Raw Data'!$B$2:$B$10000,0)),"")</f>
        <v/>
      </c>
      <c r="G52" s="9">
        <f>IFERROR(AVERAGEIFS('Raw Data'!$G$2:$G$10000,'Raw Data'!$B$2:$B$10000,$A52,'Raw Data'!$A$2:$A$10000,$C$1),"")</f>
        <v/>
      </c>
      <c r="H52" s="9">
        <f>IFERROR(AVERAGEIFS('Raw Data'!$H$2:$H$10000,'Raw Data'!$B$2:$B$10000,$A52,'Raw Data'!$A$2:$A$10000,$C$1),"")</f>
        <v/>
      </c>
      <c r="I52" s="9">
        <f>IFERROR(AVERAGEIFS('Raw Data'!$L$2:$L$10000,'Raw Data'!$B$2:$B$10000,$A52,'Raw Data'!$A$2:$A$10000,$C$1),"")</f>
        <v/>
      </c>
      <c r="J52" s="7">
        <f>IF(G52="","",LOOKUP(G52,{0,0.2,0.4,0.5,0.6,0.7,0.85,0.95},{"&lt;20%","20-40%","40-50%","50-60%","60-70%","70-85%","85-95%","&gt;=95%"}))</f>
        <v/>
      </c>
      <c r="K52" s="7">
        <f>IF(I52="","",LOOKUP(I52,{0,0.2,0.4,0.5,0.6,0.7,0.85,0.95},{"&lt;20%","20-40%","40-50%","50-60%","60-70%","70-85%","85-95%","&gt;=95%"}))</f>
        <v/>
      </c>
      <c r="L52" s="9">
        <f>IFERROR(AVERAGEIFS('Raw Data'!$R$2:$R$10000,'Raw Data'!$B$2:$B$10000,$A52,'Raw Data'!$A$2:$A$10000,$C$1),"")</f>
        <v/>
      </c>
      <c r="M52" s="9">
        <f>IFERROR(AVERAGEIFS('Raw Data'!$S$2:$S$10000,'Raw Data'!$B$2:$B$10000,$A52,'Raw Data'!$A$2:$A$10000,$C$1),"")</f>
        <v/>
      </c>
      <c r="N52" s="7">
        <f>IF(M52="","",IF(M52&lt;Settings!$B$8,"Critical",IF(M52&lt;Settings!$B$9,"Semi Critical","Non Critical")))</f>
        <v/>
      </c>
    </row>
    <row r="53">
      <c r="A53" s="7" t="inlineStr">
        <is>
          <t>BLR-Chandapura</t>
        </is>
      </c>
      <c r="B53" s="7">
        <f>IFERROR(INDEX('Raw Data'!$N$2:$N$10000,MATCH($A53,'Raw Data'!$B$2:$B$10000,0)),"")</f>
        <v/>
      </c>
      <c r="C53" s="7">
        <f>IFERROR(INDEX('Raw Data'!$E$2:$E$10000,MATCH($A53,'Raw Data'!$B$2:$B$10000,0)),"")</f>
        <v/>
      </c>
      <c r="D53" s="7">
        <f>IFERROR(INDEX('Raw Data'!$U$2:$U$10000,MATCH($A53,'Raw Data'!$B$2:$B$10000,0)),"")</f>
        <v/>
      </c>
      <c r="E53" s="7">
        <f>IFERROR(INDEX('Raw Data'!$O$2:$O$10000,MATCH($A53,'Raw Data'!$B$2:$B$10000,0)),"")</f>
        <v/>
      </c>
      <c r="F53" s="7">
        <f>IFERROR(INDEX('Raw Data'!$P$2:$P$10000,MATCH($A53,'Raw Data'!$B$2:$B$10000,0)),"")</f>
        <v/>
      </c>
      <c r="G53" s="9">
        <f>IFERROR(AVERAGEIFS('Raw Data'!$G$2:$G$10000,'Raw Data'!$B$2:$B$10000,$A53,'Raw Data'!$A$2:$A$10000,$C$1),"")</f>
        <v/>
      </c>
      <c r="H53" s="9">
        <f>IFERROR(AVERAGEIFS('Raw Data'!$H$2:$H$10000,'Raw Data'!$B$2:$B$10000,$A53,'Raw Data'!$A$2:$A$10000,$C$1),"")</f>
        <v/>
      </c>
      <c r="I53" s="9">
        <f>IFERROR(AVERAGEIFS('Raw Data'!$L$2:$L$10000,'Raw Data'!$B$2:$B$10000,$A53,'Raw Data'!$A$2:$A$10000,$C$1),"")</f>
        <v/>
      </c>
      <c r="J53" s="7">
        <f>IF(G53="","",LOOKUP(G53,{0,0.2,0.4,0.5,0.6,0.7,0.85,0.95},{"&lt;20%","20-40%","40-50%","50-60%","60-70%","70-85%","85-95%","&gt;=95%"}))</f>
        <v/>
      </c>
      <c r="K53" s="7">
        <f>IF(I53="","",LOOKUP(I53,{0,0.2,0.4,0.5,0.6,0.7,0.85,0.95},{"&lt;20%","20-40%","40-50%","50-60%","60-70%","70-85%","85-95%","&gt;=95%"}))</f>
        <v/>
      </c>
      <c r="L53" s="9">
        <f>IFERROR(AVERAGEIFS('Raw Data'!$R$2:$R$10000,'Raw Data'!$B$2:$B$10000,$A53,'Raw Data'!$A$2:$A$10000,$C$1),"")</f>
        <v/>
      </c>
      <c r="M53" s="9">
        <f>IFERROR(AVERAGEIFS('Raw Data'!$S$2:$S$10000,'Raw Data'!$B$2:$B$10000,$A53,'Raw Data'!$A$2:$A$10000,$C$1),"")</f>
        <v/>
      </c>
      <c r="N53" s="7">
        <f>IF(M53="","",IF(M53&lt;Settings!$B$8,"Critical",IF(M53&lt;Settings!$B$9,"Semi Critical","Non Critical")))</f>
        <v/>
      </c>
    </row>
    <row r="54">
      <c r="A54" s="7" t="inlineStr">
        <is>
          <t>BLR-Channasandra</t>
        </is>
      </c>
      <c r="B54" s="7">
        <f>IFERROR(INDEX('Raw Data'!$N$2:$N$10000,MATCH($A54,'Raw Data'!$B$2:$B$10000,0)),"")</f>
        <v/>
      </c>
      <c r="C54" s="7">
        <f>IFERROR(INDEX('Raw Data'!$E$2:$E$10000,MATCH($A54,'Raw Data'!$B$2:$B$10000,0)),"")</f>
        <v/>
      </c>
      <c r="D54" s="7">
        <f>IFERROR(INDEX('Raw Data'!$U$2:$U$10000,MATCH($A54,'Raw Data'!$B$2:$B$10000,0)),"")</f>
        <v/>
      </c>
      <c r="E54" s="7">
        <f>IFERROR(INDEX('Raw Data'!$O$2:$O$10000,MATCH($A54,'Raw Data'!$B$2:$B$10000,0)),"")</f>
        <v/>
      </c>
      <c r="F54" s="7">
        <f>IFERROR(INDEX('Raw Data'!$P$2:$P$10000,MATCH($A54,'Raw Data'!$B$2:$B$10000,0)),"")</f>
        <v/>
      </c>
      <c r="G54" s="9">
        <f>IFERROR(AVERAGEIFS('Raw Data'!$G$2:$G$10000,'Raw Data'!$B$2:$B$10000,$A54,'Raw Data'!$A$2:$A$10000,$C$1),"")</f>
        <v/>
      </c>
      <c r="H54" s="9">
        <f>IFERROR(AVERAGEIFS('Raw Data'!$H$2:$H$10000,'Raw Data'!$B$2:$B$10000,$A54,'Raw Data'!$A$2:$A$10000,$C$1),"")</f>
        <v/>
      </c>
      <c r="I54" s="9">
        <f>IFERROR(AVERAGEIFS('Raw Data'!$L$2:$L$10000,'Raw Data'!$B$2:$B$10000,$A54,'Raw Data'!$A$2:$A$10000,$C$1),"")</f>
        <v/>
      </c>
      <c r="J54" s="7">
        <f>IF(G54="","",LOOKUP(G54,{0,0.2,0.4,0.5,0.6,0.7,0.85,0.95},{"&lt;20%","20-40%","40-50%","50-60%","60-70%","70-85%","85-95%","&gt;=95%"}))</f>
        <v/>
      </c>
      <c r="K54" s="7">
        <f>IF(I54="","",LOOKUP(I54,{0,0.2,0.4,0.5,0.6,0.7,0.85,0.95},{"&lt;20%","20-40%","40-50%","50-60%","60-70%","70-85%","85-95%","&gt;=95%"}))</f>
        <v/>
      </c>
      <c r="L54" s="9">
        <f>IFERROR(AVERAGEIFS('Raw Data'!$R$2:$R$10000,'Raw Data'!$B$2:$B$10000,$A54,'Raw Data'!$A$2:$A$10000,$C$1),"")</f>
        <v/>
      </c>
      <c r="M54" s="9">
        <f>IFERROR(AVERAGEIFS('Raw Data'!$S$2:$S$10000,'Raw Data'!$B$2:$B$10000,$A54,'Raw Data'!$A$2:$A$10000,$C$1),"")</f>
        <v/>
      </c>
      <c r="N54" s="7">
        <f>IF(M54="","",IF(M54&lt;Settings!$B$8,"Critical",IF(M54&lt;Settings!$B$9,"Semi Critical","Non Critical")))</f>
        <v/>
      </c>
    </row>
    <row r="55">
      <c r="A55" s="7" t="inlineStr">
        <is>
          <t>BLR-Chickpet New</t>
        </is>
      </c>
      <c r="B55" s="7">
        <f>IFERROR(INDEX('Raw Data'!$N$2:$N$10000,MATCH($A55,'Raw Data'!$B$2:$B$10000,0)),"")</f>
        <v/>
      </c>
      <c r="C55" s="7">
        <f>IFERROR(INDEX('Raw Data'!$E$2:$E$10000,MATCH($A55,'Raw Data'!$B$2:$B$10000,0)),"")</f>
        <v/>
      </c>
      <c r="D55" s="7">
        <f>IFERROR(INDEX('Raw Data'!$U$2:$U$10000,MATCH($A55,'Raw Data'!$B$2:$B$10000,0)),"")</f>
        <v/>
      </c>
      <c r="E55" s="7">
        <f>IFERROR(INDEX('Raw Data'!$O$2:$O$10000,MATCH($A55,'Raw Data'!$B$2:$B$10000,0)),"")</f>
        <v/>
      </c>
      <c r="F55" s="7">
        <f>IFERROR(INDEX('Raw Data'!$P$2:$P$10000,MATCH($A55,'Raw Data'!$B$2:$B$10000,0)),"")</f>
        <v/>
      </c>
      <c r="G55" s="9">
        <f>IFERROR(AVERAGEIFS('Raw Data'!$G$2:$G$10000,'Raw Data'!$B$2:$B$10000,$A55,'Raw Data'!$A$2:$A$10000,$C$1),"")</f>
        <v/>
      </c>
      <c r="H55" s="9">
        <f>IFERROR(AVERAGEIFS('Raw Data'!$H$2:$H$10000,'Raw Data'!$B$2:$B$10000,$A55,'Raw Data'!$A$2:$A$10000,$C$1),"")</f>
        <v/>
      </c>
      <c r="I55" s="9">
        <f>IFERROR(AVERAGEIFS('Raw Data'!$L$2:$L$10000,'Raw Data'!$B$2:$B$10000,$A55,'Raw Data'!$A$2:$A$10000,$C$1),"")</f>
        <v/>
      </c>
      <c r="J55" s="7">
        <f>IF(G55="","",LOOKUP(G55,{0,0.2,0.4,0.5,0.6,0.7,0.85,0.95},{"&lt;20%","20-40%","40-50%","50-60%","60-70%","70-85%","85-95%","&gt;=95%"}))</f>
        <v/>
      </c>
      <c r="K55" s="7">
        <f>IF(I55="","",LOOKUP(I55,{0,0.2,0.4,0.5,0.6,0.7,0.85,0.95},{"&lt;20%","20-40%","40-50%","50-60%","60-70%","70-85%","85-95%","&gt;=95%"}))</f>
        <v/>
      </c>
      <c r="L55" s="9">
        <f>IFERROR(AVERAGEIFS('Raw Data'!$R$2:$R$10000,'Raw Data'!$B$2:$B$10000,$A55,'Raw Data'!$A$2:$A$10000,$C$1),"")</f>
        <v/>
      </c>
      <c r="M55" s="9">
        <f>IFERROR(AVERAGEIFS('Raw Data'!$S$2:$S$10000,'Raw Data'!$B$2:$B$10000,$A55,'Raw Data'!$A$2:$A$10000,$C$1),"")</f>
        <v/>
      </c>
      <c r="N55" s="7">
        <f>IF(M55="","",IF(M55&lt;Settings!$B$8,"Critical",IF(M55&lt;Settings!$B$9,"Semi Critical","Non Critical")))</f>
        <v/>
      </c>
    </row>
    <row r="56">
      <c r="A56" s="7" t="inlineStr">
        <is>
          <t>BLR-Chikkajala</t>
        </is>
      </c>
      <c r="B56" s="7">
        <f>IFERROR(INDEX('Raw Data'!$N$2:$N$10000,MATCH($A56,'Raw Data'!$B$2:$B$10000,0)),"")</f>
        <v/>
      </c>
      <c r="C56" s="7">
        <f>IFERROR(INDEX('Raw Data'!$E$2:$E$10000,MATCH($A56,'Raw Data'!$B$2:$B$10000,0)),"")</f>
        <v/>
      </c>
      <c r="D56" s="7">
        <f>IFERROR(INDEX('Raw Data'!$U$2:$U$10000,MATCH($A56,'Raw Data'!$B$2:$B$10000,0)),"")</f>
        <v/>
      </c>
      <c r="E56" s="7">
        <f>IFERROR(INDEX('Raw Data'!$O$2:$O$10000,MATCH($A56,'Raw Data'!$B$2:$B$10000,0)),"")</f>
        <v/>
      </c>
      <c r="F56" s="7">
        <f>IFERROR(INDEX('Raw Data'!$P$2:$P$10000,MATCH($A56,'Raw Data'!$B$2:$B$10000,0)),"")</f>
        <v/>
      </c>
      <c r="G56" s="9">
        <f>IFERROR(AVERAGEIFS('Raw Data'!$G$2:$G$10000,'Raw Data'!$B$2:$B$10000,$A56,'Raw Data'!$A$2:$A$10000,$C$1),"")</f>
        <v/>
      </c>
      <c r="H56" s="9">
        <f>IFERROR(AVERAGEIFS('Raw Data'!$H$2:$H$10000,'Raw Data'!$B$2:$B$10000,$A56,'Raw Data'!$A$2:$A$10000,$C$1),"")</f>
        <v/>
      </c>
      <c r="I56" s="9">
        <f>IFERROR(AVERAGEIFS('Raw Data'!$L$2:$L$10000,'Raw Data'!$B$2:$B$10000,$A56,'Raw Data'!$A$2:$A$10000,$C$1),"")</f>
        <v/>
      </c>
      <c r="J56" s="7">
        <f>IF(G56="","",LOOKUP(G56,{0,0.2,0.4,0.5,0.6,0.7,0.85,0.95},{"&lt;20%","20-40%","40-50%","50-60%","60-70%","70-85%","85-95%","&gt;=95%"}))</f>
        <v/>
      </c>
      <c r="K56" s="7">
        <f>IF(I56="","",LOOKUP(I56,{0,0.2,0.4,0.5,0.6,0.7,0.85,0.95},{"&lt;20%","20-40%","40-50%","50-60%","60-70%","70-85%","85-95%","&gt;=95%"}))</f>
        <v/>
      </c>
      <c r="L56" s="9">
        <f>IFERROR(AVERAGEIFS('Raw Data'!$R$2:$R$10000,'Raw Data'!$B$2:$B$10000,$A56,'Raw Data'!$A$2:$A$10000,$C$1),"")</f>
        <v/>
      </c>
      <c r="M56" s="9">
        <f>IFERROR(AVERAGEIFS('Raw Data'!$S$2:$S$10000,'Raw Data'!$B$2:$B$10000,$A56,'Raw Data'!$A$2:$A$10000,$C$1),"")</f>
        <v/>
      </c>
      <c r="N56" s="7">
        <f>IF(M56="","",IF(M56&lt;Settings!$B$8,"Critical",IF(M56&lt;Settings!$B$9,"Semi Critical","Non Critical")))</f>
        <v/>
      </c>
    </row>
    <row r="57">
      <c r="A57" s="7" t="inlineStr">
        <is>
          <t>BLR-Chikkanagamangala</t>
        </is>
      </c>
      <c r="B57" s="7">
        <f>IFERROR(INDEX('Raw Data'!$N$2:$N$10000,MATCH($A57,'Raw Data'!$B$2:$B$10000,0)),"")</f>
        <v/>
      </c>
      <c r="C57" s="7">
        <f>IFERROR(INDEX('Raw Data'!$E$2:$E$10000,MATCH($A57,'Raw Data'!$B$2:$B$10000,0)),"")</f>
        <v/>
      </c>
      <c r="D57" s="7">
        <f>IFERROR(INDEX('Raw Data'!$U$2:$U$10000,MATCH($A57,'Raw Data'!$B$2:$B$10000,0)),"")</f>
        <v/>
      </c>
      <c r="E57" s="7">
        <f>IFERROR(INDEX('Raw Data'!$O$2:$O$10000,MATCH($A57,'Raw Data'!$B$2:$B$10000,0)),"")</f>
        <v/>
      </c>
      <c r="F57" s="7">
        <f>IFERROR(INDEX('Raw Data'!$P$2:$P$10000,MATCH($A57,'Raw Data'!$B$2:$B$10000,0)),"")</f>
        <v/>
      </c>
      <c r="G57" s="9">
        <f>IFERROR(AVERAGEIFS('Raw Data'!$G$2:$G$10000,'Raw Data'!$B$2:$B$10000,$A57,'Raw Data'!$A$2:$A$10000,$C$1),"")</f>
        <v/>
      </c>
      <c r="H57" s="9">
        <f>IFERROR(AVERAGEIFS('Raw Data'!$H$2:$H$10000,'Raw Data'!$B$2:$B$10000,$A57,'Raw Data'!$A$2:$A$10000,$C$1),"")</f>
        <v/>
      </c>
      <c r="I57" s="9">
        <f>IFERROR(AVERAGEIFS('Raw Data'!$L$2:$L$10000,'Raw Data'!$B$2:$B$10000,$A57,'Raw Data'!$A$2:$A$10000,$C$1),"")</f>
        <v/>
      </c>
      <c r="J57" s="7">
        <f>IF(G57="","",LOOKUP(G57,{0,0.2,0.4,0.5,0.6,0.7,0.85,0.95},{"&lt;20%","20-40%","40-50%","50-60%","60-70%","70-85%","85-95%","&gt;=95%"}))</f>
        <v/>
      </c>
      <c r="K57" s="7">
        <f>IF(I57="","",LOOKUP(I57,{0,0.2,0.4,0.5,0.6,0.7,0.85,0.95},{"&lt;20%","20-40%","40-50%","50-60%","60-70%","70-85%","85-95%","&gt;=95%"}))</f>
        <v/>
      </c>
      <c r="L57" s="9">
        <f>IFERROR(AVERAGEIFS('Raw Data'!$R$2:$R$10000,'Raw Data'!$B$2:$B$10000,$A57,'Raw Data'!$A$2:$A$10000,$C$1),"")</f>
        <v/>
      </c>
      <c r="M57" s="9">
        <f>IFERROR(AVERAGEIFS('Raw Data'!$S$2:$S$10000,'Raw Data'!$B$2:$B$10000,$A57,'Raw Data'!$A$2:$A$10000,$C$1),"")</f>
        <v/>
      </c>
      <c r="N57" s="7">
        <f>IF(M57="","",IF(M57&lt;Settings!$B$8,"Critical",IF(M57&lt;Settings!$B$9,"Semi Critical","Non Critical")))</f>
        <v/>
      </c>
    </row>
    <row r="58">
      <c r="A58" s="7" t="inlineStr">
        <is>
          <t>BLR-Cholayanakanalli</t>
        </is>
      </c>
      <c r="B58" s="7">
        <f>IFERROR(INDEX('Raw Data'!$N$2:$N$10000,MATCH($A58,'Raw Data'!$B$2:$B$10000,0)),"")</f>
        <v/>
      </c>
      <c r="C58" s="7">
        <f>IFERROR(INDEX('Raw Data'!$E$2:$E$10000,MATCH($A58,'Raw Data'!$B$2:$B$10000,0)),"")</f>
        <v/>
      </c>
      <c r="D58" s="7">
        <f>IFERROR(INDEX('Raw Data'!$U$2:$U$10000,MATCH($A58,'Raw Data'!$B$2:$B$10000,0)),"")</f>
        <v/>
      </c>
      <c r="E58" s="7">
        <f>IFERROR(INDEX('Raw Data'!$O$2:$O$10000,MATCH($A58,'Raw Data'!$B$2:$B$10000,0)),"")</f>
        <v/>
      </c>
      <c r="F58" s="7">
        <f>IFERROR(INDEX('Raw Data'!$P$2:$P$10000,MATCH($A58,'Raw Data'!$B$2:$B$10000,0)),"")</f>
        <v/>
      </c>
      <c r="G58" s="9">
        <f>IFERROR(AVERAGEIFS('Raw Data'!$G$2:$G$10000,'Raw Data'!$B$2:$B$10000,$A58,'Raw Data'!$A$2:$A$10000,$C$1),"")</f>
        <v/>
      </c>
      <c r="H58" s="9">
        <f>IFERROR(AVERAGEIFS('Raw Data'!$H$2:$H$10000,'Raw Data'!$B$2:$B$10000,$A58,'Raw Data'!$A$2:$A$10000,$C$1),"")</f>
        <v/>
      </c>
      <c r="I58" s="9">
        <f>IFERROR(AVERAGEIFS('Raw Data'!$L$2:$L$10000,'Raw Data'!$B$2:$B$10000,$A58,'Raw Data'!$A$2:$A$10000,$C$1),"")</f>
        <v/>
      </c>
      <c r="J58" s="7">
        <f>IF(G58="","",LOOKUP(G58,{0,0.2,0.4,0.5,0.6,0.7,0.85,0.95},{"&lt;20%","20-40%","40-50%","50-60%","60-70%","70-85%","85-95%","&gt;=95%"}))</f>
        <v/>
      </c>
      <c r="K58" s="7">
        <f>IF(I58="","",LOOKUP(I58,{0,0.2,0.4,0.5,0.6,0.7,0.85,0.95},{"&lt;20%","20-40%","40-50%","50-60%","60-70%","70-85%","85-95%","&gt;=95%"}))</f>
        <v/>
      </c>
      <c r="L58" s="9">
        <f>IFERROR(AVERAGEIFS('Raw Data'!$R$2:$R$10000,'Raw Data'!$B$2:$B$10000,$A58,'Raw Data'!$A$2:$A$10000,$C$1),"")</f>
        <v/>
      </c>
      <c r="M58" s="9">
        <f>IFERROR(AVERAGEIFS('Raw Data'!$S$2:$S$10000,'Raw Data'!$B$2:$B$10000,$A58,'Raw Data'!$A$2:$A$10000,$C$1),"")</f>
        <v/>
      </c>
      <c r="N58" s="7">
        <f>IF(M58="","",IF(M58&lt;Settings!$B$8,"Critical",IF(M58&lt;Settings!$B$9,"Semi Critical","Non Critical")))</f>
        <v/>
      </c>
    </row>
    <row r="59">
      <c r="A59" s="7" t="inlineStr">
        <is>
          <t>BLR-Choodasandra</t>
        </is>
      </c>
      <c r="B59" s="7">
        <f>IFERROR(INDEX('Raw Data'!$N$2:$N$10000,MATCH($A59,'Raw Data'!$B$2:$B$10000,0)),"")</f>
        <v/>
      </c>
      <c r="C59" s="7">
        <f>IFERROR(INDEX('Raw Data'!$E$2:$E$10000,MATCH($A59,'Raw Data'!$B$2:$B$10000,0)),"")</f>
        <v/>
      </c>
      <c r="D59" s="7">
        <f>IFERROR(INDEX('Raw Data'!$U$2:$U$10000,MATCH($A59,'Raw Data'!$B$2:$B$10000,0)),"")</f>
        <v/>
      </c>
      <c r="E59" s="7">
        <f>IFERROR(INDEX('Raw Data'!$O$2:$O$10000,MATCH($A59,'Raw Data'!$B$2:$B$10000,0)),"")</f>
        <v/>
      </c>
      <c r="F59" s="7">
        <f>IFERROR(INDEX('Raw Data'!$P$2:$P$10000,MATCH($A59,'Raw Data'!$B$2:$B$10000,0)),"")</f>
        <v/>
      </c>
      <c r="G59" s="9">
        <f>IFERROR(AVERAGEIFS('Raw Data'!$G$2:$G$10000,'Raw Data'!$B$2:$B$10000,$A59,'Raw Data'!$A$2:$A$10000,$C$1),"")</f>
        <v/>
      </c>
      <c r="H59" s="9">
        <f>IFERROR(AVERAGEIFS('Raw Data'!$H$2:$H$10000,'Raw Data'!$B$2:$B$10000,$A59,'Raw Data'!$A$2:$A$10000,$C$1),"")</f>
        <v/>
      </c>
      <c r="I59" s="9">
        <f>IFERROR(AVERAGEIFS('Raw Data'!$L$2:$L$10000,'Raw Data'!$B$2:$B$10000,$A59,'Raw Data'!$A$2:$A$10000,$C$1),"")</f>
        <v/>
      </c>
      <c r="J59" s="7">
        <f>IF(G59="","",LOOKUP(G59,{0,0.2,0.4,0.5,0.6,0.7,0.85,0.95},{"&lt;20%","20-40%","40-50%","50-60%","60-70%","70-85%","85-95%","&gt;=95%"}))</f>
        <v/>
      </c>
      <c r="K59" s="7">
        <f>IF(I59="","",LOOKUP(I59,{0,0.2,0.4,0.5,0.6,0.7,0.85,0.95},{"&lt;20%","20-40%","40-50%","50-60%","60-70%","70-85%","85-95%","&gt;=95%"}))</f>
        <v/>
      </c>
      <c r="L59" s="9">
        <f>IFERROR(AVERAGEIFS('Raw Data'!$R$2:$R$10000,'Raw Data'!$B$2:$B$10000,$A59,'Raw Data'!$A$2:$A$10000,$C$1),"")</f>
        <v/>
      </c>
      <c r="M59" s="9">
        <f>IFERROR(AVERAGEIFS('Raw Data'!$S$2:$S$10000,'Raw Data'!$B$2:$B$10000,$A59,'Raw Data'!$A$2:$A$10000,$C$1),"")</f>
        <v/>
      </c>
      <c r="N59" s="7">
        <f>IF(M59="","",IF(M59&lt;Settings!$B$8,"Critical",IF(M59&lt;Settings!$B$9,"Semi Critical","Non Critical")))</f>
        <v/>
      </c>
    </row>
    <row r="60">
      <c r="A60" s="7" t="inlineStr">
        <is>
          <t>BLR-CV Raman Nagar Network</t>
        </is>
      </c>
      <c r="B60" s="7">
        <f>IFERROR(INDEX('Raw Data'!$N$2:$N$10000,MATCH($A60,'Raw Data'!$B$2:$B$10000,0)),"")</f>
        <v/>
      </c>
      <c r="C60" s="7">
        <f>IFERROR(INDEX('Raw Data'!$E$2:$E$10000,MATCH($A60,'Raw Data'!$B$2:$B$10000,0)),"")</f>
        <v/>
      </c>
      <c r="D60" s="7">
        <f>IFERROR(INDEX('Raw Data'!$U$2:$U$10000,MATCH($A60,'Raw Data'!$B$2:$B$10000,0)),"")</f>
        <v/>
      </c>
      <c r="E60" s="7">
        <f>IFERROR(INDEX('Raw Data'!$O$2:$O$10000,MATCH($A60,'Raw Data'!$B$2:$B$10000,0)),"")</f>
        <v/>
      </c>
      <c r="F60" s="7">
        <f>IFERROR(INDEX('Raw Data'!$P$2:$P$10000,MATCH($A60,'Raw Data'!$B$2:$B$10000,0)),"")</f>
        <v/>
      </c>
      <c r="G60" s="9">
        <f>IFERROR(AVERAGEIFS('Raw Data'!$G$2:$G$10000,'Raw Data'!$B$2:$B$10000,$A60,'Raw Data'!$A$2:$A$10000,$C$1),"")</f>
        <v/>
      </c>
      <c r="H60" s="9">
        <f>IFERROR(AVERAGEIFS('Raw Data'!$H$2:$H$10000,'Raw Data'!$B$2:$B$10000,$A60,'Raw Data'!$A$2:$A$10000,$C$1),"")</f>
        <v/>
      </c>
      <c r="I60" s="9">
        <f>IFERROR(AVERAGEIFS('Raw Data'!$L$2:$L$10000,'Raw Data'!$B$2:$B$10000,$A60,'Raw Data'!$A$2:$A$10000,$C$1),"")</f>
        <v/>
      </c>
      <c r="J60" s="7">
        <f>IF(G60="","",LOOKUP(G60,{0,0.2,0.4,0.5,0.6,0.7,0.85,0.95},{"&lt;20%","20-40%","40-50%","50-60%","60-70%","70-85%","85-95%","&gt;=95%"}))</f>
        <v/>
      </c>
      <c r="K60" s="7">
        <f>IF(I60="","",LOOKUP(I60,{0,0.2,0.4,0.5,0.6,0.7,0.85,0.95},{"&lt;20%","20-40%","40-50%","50-60%","60-70%","70-85%","85-95%","&gt;=95%"}))</f>
        <v/>
      </c>
      <c r="L60" s="9">
        <f>IFERROR(AVERAGEIFS('Raw Data'!$R$2:$R$10000,'Raw Data'!$B$2:$B$10000,$A60,'Raw Data'!$A$2:$A$10000,$C$1),"")</f>
        <v/>
      </c>
      <c r="M60" s="9">
        <f>IFERROR(AVERAGEIFS('Raw Data'!$S$2:$S$10000,'Raw Data'!$B$2:$B$10000,$A60,'Raw Data'!$A$2:$A$10000,$C$1),"")</f>
        <v/>
      </c>
      <c r="N60" s="7">
        <f>IF(M60="","",IF(M60&lt;Settings!$B$8,"Critical",IF(M60&lt;Settings!$B$9,"Semi Critical","Non Critical")))</f>
        <v/>
      </c>
    </row>
    <row r="61">
      <c r="A61" s="7" t="inlineStr">
        <is>
          <t>BLR-CV Raman Nagar Network-2</t>
        </is>
      </c>
      <c r="B61" s="7">
        <f>IFERROR(INDEX('Raw Data'!$N$2:$N$10000,MATCH($A61,'Raw Data'!$B$2:$B$10000,0)),"")</f>
        <v/>
      </c>
      <c r="C61" s="7">
        <f>IFERROR(INDEX('Raw Data'!$E$2:$E$10000,MATCH($A61,'Raw Data'!$B$2:$B$10000,0)),"")</f>
        <v/>
      </c>
      <c r="D61" s="7">
        <f>IFERROR(INDEX('Raw Data'!$U$2:$U$10000,MATCH($A61,'Raw Data'!$B$2:$B$10000,0)),"")</f>
        <v/>
      </c>
      <c r="E61" s="7">
        <f>IFERROR(INDEX('Raw Data'!$O$2:$O$10000,MATCH($A61,'Raw Data'!$B$2:$B$10000,0)),"")</f>
        <v/>
      </c>
      <c r="F61" s="7">
        <f>IFERROR(INDEX('Raw Data'!$P$2:$P$10000,MATCH($A61,'Raw Data'!$B$2:$B$10000,0)),"")</f>
        <v/>
      </c>
      <c r="G61" s="9">
        <f>IFERROR(AVERAGEIFS('Raw Data'!$G$2:$G$10000,'Raw Data'!$B$2:$B$10000,$A61,'Raw Data'!$A$2:$A$10000,$C$1),"")</f>
        <v/>
      </c>
      <c r="H61" s="9">
        <f>IFERROR(AVERAGEIFS('Raw Data'!$H$2:$H$10000,'Raw Data'!$B$2:$B$10000,$A61,'Raw Data'!$A$2:$A$10000,$C$1),"")</f>
        <v/>
      </c>
      <c r="I61" s="9">
        <f>IFERROR(AVERAGEIFS('Raw Data'!$L$2:$L$10000,'Raw Data'!$B$2:$B$10000,$A61,'Raw Data'!$A$2:$A$10000,$C$1),"")</f>
        <v/>
      </c>
      <c r="J61" s="7">
        <f>IF(G61="","",LOOKUP(G61,{0,0.2,0.4,0.5,0.6,0.7,0.85,0.95},{"&lt;20%","20-40%","40-50%","50-60%","60-70%","70-85%","85-95%","&gt;=95%"}))</f>
        <v/>
      </c>
      <c r="K61" s="7">
        <f>IF(I61="","",LOOKUP(I61,{0,0.2,0.4,0.5,0.6,0.7,0.85,0.95},{"&lt;20%","20-40%","40-50%","50-60%","60-70%","70-85%","85-95%","&gt;=95%"}))</f>
        <v/>
      </c>
      <c r="L61" s="9">
        <f>IFERROR(AVERAGEIFS('Raw Data'!$R$2:$R$10000,'Raw Data'!$B$2:$B$10000,$A61,'Raw Data'!$A$2:$A$10000,$C$1),"")</f>
        <v/>
      </c>
      <c r="M61" s="9">
        <f>IFERROR(AVERAGEIFS('Raw Data'!$S$2:$S$10000,'Raw Data'!$B$2:$B$10000,$A61,'Raw Data'!$A$2:$A$10000,$C$1),"")</f>
        <v/>
      </c>
      <c r="N61" s="7">
        <f>IF(M61="","",IF(M61&lt;Settings!$B$8,"Critical",IF(M61&lt;Settings!$B$9,"Semi Critical","Non Critical")))</f>
        <v/>
      </c>
    </row>
    <row r="62">
      <c r="A62" s="7" t="inlineStr">
        <is>
          <t>BLR-CV RAMAN NAGAR NEW</t>
        </is>
      </c>
      <c r="B62" s="7">
        <f>IFERROR(INDEX('Raw Data'!$N$2:$N$10000,MATCH($A62,'Raw Data'!$B$2:$B$10000,0)),"")</f>
        <v/>
      </c>
      <c r="C62" s="7">
        <f>IFERROR(INDEX('Raw Data'!$E$2:$E$10000,MATCH($A62,'Raw Data'!$B$2:$B$10000,0)),"")</f>
        <v/>
      </c>
      <c r="D62" s="7">
        <f>IFERROR(INDEX('Raw Data'!$U$2:$U$10000,MATCH($A62,'Raw Data'!$B$2:$B$10000,0)),"")</f>
        <v/>
      </c>
      <c r="E62" s="7">
        <f>IFERROR(INDEX('Raw Data'!$O$2:$O$10000,MATCH($A62,'Raw Data'!$B$2:$B$10000,0)),"")</f>
        <v/>
      </c>
      <c r="F62" s="7">
        <f>IFERROR(INDEX('Raw Data'!$P$2:$P$10000,MATCH($A62,'Raw Data'!$B$2:$B$10000,0)),"")</f>
        <v/>
      </c>
      <c r="G62" s="9">
        <f>IFERROR(AVERAGEIFS('Raw Data'!$G$2:$G$10000,'Raw Data'!$B$2:$B$10000,$A62,'Raw Data'!$A$2:$A$10000,$C$1),"")</f>
        <v/>
      </c>
      <c r="H62" s="9">
        <f>IFERROR(AVERAGEIFS('Raw Data'!$H$2:$H$10000,'Raw Data'!$B$2:$B$10000,$A62,'Raw Data'!$A$2:$A$10000,$C$1),"")</f>
        <v/>
      </c>
      <c r="I62" s="9">
        <f>IFERROR(AVERAGEIFS('Raw Data'!$L$2:$L$10000,'Raw Data'!$B$2:$B$10000,$A62,'Raw Data'!$A$2:$A$10000,$C$1),"")</f>
        <v/>
      </c>
      <c r="J62" s="7">
        <f>IF(G62="","",LOOKUP(G62,{0,0.2,0.4,0.5,0.6,0.7,0.85,0.95},{"&lt;20%","20-40%","40-50%","50-60%","60-70%","70-85%","85-95%","&gt;=95%"}))</f>
        <v/>
      </c>
      <c r="K62" s="7">
        <f>IF(I62="","",LOOKUP(I62,{0,0.2,0.4,0.5,0.6,0.7,0.85,0.95},{"&lt;20%","20-40%","40-50%","50-60%","60-70%","70-85%","85-95%","&gt;=95%"}))</f>
        <v/>
      </c>
      <c r="L62" s="9">
        <f>IFERROR(AVERAGEIFS('Raw Data'!$R$2:$R$10000,'Raw Data'!$B$2:$B$10000,$A62,'Raw Data'!$A$2:$A$10000,$C$1),"")</f>
        <v/>
      </c>
      <c r="M62" s="9">
        <f>IFERROR(AVERAGEIFS('Raw Data'!$S$2:$S$10000,'Raw Data'!$B$2:$B$10000,$A62,'Raw Data'!$A$2:$A$10000,$C$1),"")</f>
        <v/>
      </c>
      <c r="N62" s="7">
        <f>IF(M62="","",IF(M62&lt;Settings!$B$8,"Critical",IF(M62&lt;Settings!$B$9,"Semi Critical","Non Critical")))</f>
        <v/>
      </c>
    </row>
    <row r="63">
      <c r="A63" s="7" t="inlineStr">
        <is>
          <t>BLR-CV Raman Nagar SS</t>
        </is>
      </c>
      <c r="B63" s="7">
        <f>IFERROR(INDEX('Raw Data'!$N$2:$N$10000,MATCH($A63,'Raw Data'!$B$2:$B$10000,0)),"")</f>
        <v/>
      </c>
      <c r="C63" s="7">
        <f>IFERROR(INDEX('Raw Data'!$E$2:$E$10000,MATCH($A63,'Raw Data'!$B$2:$B$10000,0)),"")</f>
        <v/>
      </c>
      <c r="D63" s="7">
        <f>IFERROR(INDEX('Raw Data'!$U$2:$U$10000,MATCH($A63,'Raw Data'!$B$2:$B$10000,0)),"")</f>
        <v/>
      </c>
      <c r="E63" s="7">
        <f>IFERROR(INDEX('Raw Data'!$O$2:$O$10000,MATCH($A63,'Raw Data'!$B$2:$B$10000,0)),"")</f>
        <v/>
      </c>
      <c r="F63" s="7">
        <f>IFERROR(INDEX('Raw Data'!$P$2:$P$10000,MATCH($A63,'Raw Data'!$B$2:$B$10000,0)),"")</f>
        <v/>
      </c>
      <c r="G63" s="9">
        <f>IFERROR(AVERAGEIFS('Raw Data'!$G$2:$G$10000,'Raw Data'!$B$2:$B$10000,$A63,'Raw Data'!$A$2:$A$10000,$C$1),"")</f>
        <v/>
      </c>
      <c r="H63" s="9">
        <f>IFERROR(AVERAGEIFS('Raw Data'!$H$2:$H$10000,'Raw Data'!$B$2:$B$10000,$A63,'Raw Data'!$A$2:$A$10000,$C$1),"")</f>
        <v/>
      </c>
      <c r="I63" s="9">
        <f>IFERROR(AVERAGEIFS('Raw Data'!$L$2:$L$10000,'Raw Data'!$B$2:$B$10000,$A63,'Raw Data'!$A$2:$A$10000,$C$1),"")</f>
        <v/>
      </c>
      <c r="J63" s="7">
        <f>IF(G63="","",LOOKUP(G63,{0,0.2,0.4,0.5,0.6,0.7,0.85,0.95},{"&lt;20%","20-40%","40-50%","50-60%","60-70%","70-85%","85-95%","&gt;=95%"}))</f>
        <v/>
      </c>
      <c r="K63" s="7">
        <f>IF(I63="","",LOOKUP(I63,{0,0.2,0.4,0.5,0.6,0.7,0.85,0.95},{"&lt;20%","20-40%","40-50%","50-60%","60-70%","70-85%","85-95%","&gt;=95%"}))</f>
        <v/>
      </c>
      <c r="L63" s="9">
        <f>IFERROR(AVERAGEIFS('Raw Data'!$R$2:$R$10000,'Raw Data'!$B$2:$B$10000,$A63,'Raw Data'!$A$2:$A$10000,$C$1),"")</f>
        <v/>
      </c>
      <c r="M63" s="9">
        <f>IFERROR(AVERAGEIFS('Raw Data'!$S$2:$S$10000,'Raw Data'!$B$2:$B$10000,$A63,'Raw Data'!$A$2:$A$10000,$C$1),"")</f>
        <v/>
      </c>
      <c r="N63" s="7">
        <f>IF(M63="","",IF(M63&lt;Settings!$B$8,"Critical",IF(M63&lt;Settings!$B$9,"Semi Critical","Non Critical")))</f>
        <v/>
      </c>
    </row>
    <row r="64">
      <c r="A64" s="7" t="inlineStr">
        <is>
          <t>BLR-Dasarahalli</t>
        </is>
      </c>
      <c r="B64" s="7">
        <f>IFERROR(INDEX('Raw Data'!$N$2:$N$10000,MATCH($A64,'Raw Data'!$B$2:$B$10000,0)),"")</f>
        <v/>
      </c>
      <c r="C64" s="7">
        <f>IFERROR(INDEX('Raw Data'!$E$2:$E$10000,MATCH($A64,'Raw Data'!$B$2:$B$10000,0)),"")</f>
        <v/>
      </c>
      <c r="D64" s="7">
        <f>IFERROR(INDEX('Raw Data'!$U$2:$U$10000,MATCH($A64,'Raw Data'!$B$2:$B$10000,0)),"")</f>
        <v/>
      </c>
      <c r="E64" s="7">
        <f>IFERROR(INDEX('Raw Data'!$O$2:$O$10000,MATCH($A64,'Raw Data'!$B$2:$B$10000,0)),"")</f>
        <v/>
      </c>
      <c r="F64" s="7">
        <f>IFERROR(INDEX('Raw Data'!$P$2:$P$10000,MATCH($A64,'Raw Data'!$B$2:$B$10000,0)),"")</f>
        <v/>
      </c>
      <c r="G64" s="9">
        <f>IFERROR(AVERAGEIFS('Raw Data'!$G$2:$G$10000,'Raw Data'!$B$2:$B$10000,$A64,'Raw Data'!$A$2:$A$10000,$C$1),"")</f>
        <v/>
      </c>
      <c r="H64" s="9">
        <f>IFERROR(AVERAGEIFS('Raw Data'!$H$2:$H$10000,'Raw Data'!$B$2:$B$10000,$A64,'Raw Data'!$A$2:$A$10000,$C$1),"")</f>
        <v/>
      </c>
      <c r="I64" s="9">
        <f>IFERROR(AVERAGEIFS('Raw Data'!$L$2:$L$10000,'Raw Data'!$B$2:$B$10000,$A64,'Raw Data'!$A$2:$A$10000,$C$1),"")</f>
        <v/>
      </c>
      <c r="J64" s="7">
        <f>IF(G64="","",LOOKUP(G64,{0,0.2,0.4,0.5,0.6,0.7,0.85,0.95},{"&lt;20%","20-40%","40-50%","50-60%","60-70%","70-85%","85-95%","&gt;=95%"}))</f>
        <v/>
      </c>
      <c r="K64" s="7">
        <f>IF(I64="","",LOOKUP(I64,{0,0.2,0.4,0.5,0.6,0.7,0.85,0.95},{"&lt;20%","20-40%","40-50%","50-60%","60-70%","70-85%","85-95%","&gt;=95%"}))</f>
        <v/>
      </c>
      <c r="L64" s="9">
        <f>IFERROR(AVERAGEIFS('Raw Data'!$R$2:$R$10000,'Raw Data'!$B$2:$B$10000,$A64,'Raw Data'!$A$2:$A$10000,$C$1),"")</f>
        <v/>
      </c>
      <c r="M64" s="9">
        <f>IFERROR(AVERAGEIFS('Raw Data'!$S$2:$S$10000,'Raw Data'!$B$2:$B$10000,$A64,'Raw Data'!$A$2:$A$10000,$C$1),"")</f>
        <v/>
      </c>
      <c r="N64" s="7">
        <f>IF(M64="","",IF(M64&lt;Settings!$B$8,"Critical",IF(M64&lt;Settings!$B$9,"Semi Critical","Non Critical")))</f>
        <v/>
      </c>
    </row>
    <row r="65">
      <c r="A65" s="7" t="inlineStr">
        <is>
          <t>BLR-Devanahalli</t>
        </is>
      </c>
      <c r="B65" s="7">
        <f>IFERROR(INDEX('Raw Data'!$N$2:$N$10000,MATCH($A65,'Raw Data'!$B$2:$B$10000,0)),"")</f>
        <v/>
      </c>
      <c r="C65" s="7">
        <f>IFERROR(INDEX('Raw Data'!$E$2:$E$10000,MATCH($A65,'Raw Data'!$B$2:$B$10000,0)),"")</f>
        <v/>
      </c>
      <c r="D65" s="7">
        <f>IFERROR(INDEX('Raw Data'!$U$2:$U$10000,MATCH($A65,'Raw Data'!$B$2:$B$10000,0)),"")</f>
        <v/>
      </c>
      <c r="E65" s="7">
        <f>IFERROR(INDEX('Raw Data'!$O$2:$O$10000,MATCH($A65,'Raw Data'!$B$2:$B$10000,0)),"")</f>
        <v/>
      </c>
      <c r="F65" s="7">
        <f>IFERROR(INDEX('Raw Data'!$P$2:$P$10000,MATCH($A65,'Raw Data'!$B$2:$B$10000,0)),"")</f>
        <v/>
      </c>
      <c r="G65" s="9">
        <f>IFERROR(AVERAGEIFS('Raw Data'!$G$2:$G$10000,'Raw Data'!$B$2:$B$10000,$A65,'Raw Data'!$A$2:$A$10000,$C$1),"")</f>
        <v/>
      </c>
      <c r="H65" s="9">
        <f>IFERROR(AVERAGEIFS('Raw Data'!$H$2:$H$10000,'Raw Data'!$B$2:$B$10000,$A65,'Raw Data'!$A$2:$A$10000,$C$1),"")</f>
        <v/>
      </c>
      <c r="I65" s="9">
        <f>IFERROR(AVERAGEIFS('Raw Data'!$L$2:$L$10000,'Raw Data'!$B$2:$B$10000,$A65,'Raw Data'!$A$2:$A$10000,$C$1),"")</f>
        <v/>
      </c>
      <c r="J65" s="7">
        <f>IF(G65="","",LOOKUP(G65,{0,0.2,0.4,0.5,0.6,0.7,0.85,0.95},{"&lt;20%","20-40%","40-50%","50-60%","60-70%","70-85%","85-95%","&gt;=95%"}))</f>
        <v/>
      </c>
      <c r="K65" s="7">
        <f>IF(I65="","",LOOKUP(I65,{0,0.2,0.4,0.5,0.6,0.7,0.85,0.95},{"&lt;20%","20-40%","40-50%","50-60%","60-70%","70-85%","85-95%","&gt;=95%"}))</f>
        <v/>
      </c>
      <c r="L65" s="9">
        <f>IFERROR(AVERAGEIFS('Raw Data'!$R$2:$R$10000,'Raw Data'!$B$2:$B$10000,$A65,'Raw Data'!$A$2:$A$10000,$C$1),"")</f>
        <v/>
      </c>
      <c r="M65" s="9">
        <f>IFERROR(AVERAGEIFS('Raw Data'!$S$2:$S$10000,'Raw Data'!$B$2:$B$10000,$A65,'Raw Data'!$A$2:$A$10000,$C$1),"")</f>
        <v/>
      </c>
      <c r="N65" s="7">
        <f>IF(M65="","",IF(M65&lt;Settings!$B$8,"Critical",IF(M65&lt;Settings!$B$9,"Semi Critical","Non Critical")))</f>
        <v/>
      </c>
    </row>
    <row r="66">
      <c r="A66" s="7" t="inlineStr">
        <is>
          <t>BLR-Devasandra Extension</t>
        </is>
      </c>
      <c r="B66" s="7">
        <f>IFERROR(INDEX('Raw Data'!$N$2:$N$10000,MATCH($A66,'Raw Data'!$B$2:$B$10000,0)),"")</f>
        <v/>
      </c>
      <c r="C66" s="7">
        <f>IFERROR(INDEX('Raw Data'!$E$2:$E$10000,MATCH($A66,'Raw Data'!$B$2:$B$10000,0)),"")</f>
        <v/>
      </c>
      <c r="D66" s="7">
        <f>IFERROR(INDEX('Raw Data'!$U$2:$U$10000,MATCH($A66,'Raw Data'!$B$2:$B$10000,0)),"")</f>
        <v/>
      </c>
      <c r="E66" s="7">
        <f>IFERROR(INDEX('Raw Data'!$O$2:$O$10000,MATCH($A66,'Raw Data'!$B$2:$B$10000,0)),"")</f>
        <v/>
      </c>
      <c r="F66" s="7">
        <f>IFERROR(INDEX('Raw Data'!$P$2:$P$10000,MATCH($A66,'Raw Data'!$B$2:$B$10000,0)),"")</f>
        <v/>
      </c>
      <c r="G66" s="9">
        <f>IFERROR(AVERAGEIFS('Raw Data'!$G$2:$G$10000,'Raw Data'!$B$2:$B$10000,$A66,'Raw Data'!$A$2:$A$10000,$C$1),"")</f>
        <v/>
      </c>
      <c r="H66" s="9">
        <f>IFERROR(AVERAGEIFS('Raw Data'!$H$2:$H$10000,'Raw Data'!$B$2:$B$10000,$A66,'Raw Data'!$A$2:$A$10000,$C$1),"")</f>
        <v/>
      </c>
      <c r="I66" s="9">
        <f>IFERROR(AVERAGEIFS('Raw Data'!$L$2:$L$10000,'Raw Data'!$B$2:$B$10000,$A66,'Raw Data'!$A$2:$A$10000,$C$1),"")</f>
        <v/>
      </c>
      <c r="J66" s="7">
        <f>IF(G66="","",LOOKUP(G66,{0,0.2,0.4,0.5,0.6,0.7,0.85,0.95},{"&lt;20%","20-40%","40-50%","50-60%","60-70%","70-85%","85-95%","&gt;=95%"}))</f>
        <v/>
      </c>
      <c r="K66" s="7">
        <f>IF(I66="","",LOOKUP(I66,{0,0.2,0.4,0.5,0.6,0.7,0.85,0.95},{"&lt;20%","20-40%","40-50%","50-60%","60-70%","70-85%","85-95%","&gt;=95%"}))</f>
        <v/>
      </c>
      <c r="L66" s="9">
        <f>IFERROR(AVERAGEIFS('Raw Data'!$R$2:$R$10000,'Raw Data'!$B$2:$B$10000,$A66,'Raw Data'!$A$2:$A$10000,$C$1),"")</f>
        <v/>
      </c>
      <c r="M66" s="9">
        <f>IFERROR(AVERAGEIFS('Raw Data'!$S$2:$S$10000,'Raw Data'!$B$2:$B$10000,$A66,'Raw Data'!$A$2:$A$10000,$C$1),"")</f>
        <v/>
      </c>
      <c r="N66" s="7">
        <f>IF(M66="","",IF(M66&lt;Settings!$B$8,"Critical",IF(M66&lt;Settings!$B$9,"Semi Critical","Non Critical")))</f>
        <v/>
      </c>
    </row>
    <row r="67">
      <c r="A67" s="7" t="inlineStr">
        <is>
          <t>BLR-Doddakannelli</t>
        </is>
      </c>
      <c r="B67" s="7">
        <f>IFERROR(INDEX('Raw Data'!$N$2:$N$10000,MATCH($A67,'Raw Data'!$B$2:$B$10000,0)),"")</f>
        <v/>
      </c>
      <c r="C67" s="7">
        <f>IFERROR(INDEX('Raw Data'!$E$2:$E$10000,MATCH($A67,'Raw Data'!$B$2:$B$10000,0)),"")</f>
        <v/>
      </c>
      <c r="D67" s="7">
        <f>IFERROR(INDEX('Raw Data'!$U$2:$U$10000,MATCH($A67,'Raw Data'!$B$2:$B$10000,0)),"")</f>
        <v/>
      </c>
      <c r="E67" s="7">
        <f>IFERROR(INDEX('Raw Data'!$O$2:$O$10000,MATCH($A67,'Raw Data'!$B$2:$B$10000,0)),"")</f>
        <v/>
      </c>
      <c r="F67" s="7">
        <f>IFERROR(INDEX('Raw Data'!$P$2:$P$10000,MATCH($A67,'Raw Data'!$B$2:$B$10000,0)),"")</f>
        <v/>
      </c>
      <c r="G67" s="9">
        <f>IFERROR(AVERAGEIFS('Raw Data'!$G$2:$G$10000,'Raw Data'!$B$2:$B$10000,$A67,'Raw Data'!$A$2:$A$10000,$C$1),"")</f>
        <v/>
      </c>
      <c r="H67" s="9">
        <f>IFERROR(AVERAGEIFS('Raw Data'!$H$2:$H$10000,'Raw Data'!$B$2:$B$10000,$A67,'Raw Data'!$A$2:$A$10000,$C$1),"")</f>
        <v/>
      </c>
      <c r="I67" s="9">
        <f>IFERROR(AVERAGEIFS('Raw Data'!$L$2:$L$10000,'Raw Data'!$B$2:$B$10000,$A67,'Raw Data'!$A$2:$A$10000,$C$1),"")</f>
        <v/>
      </c>
      <c r="J67" s="7">
        <f>IF(G67="","",LOOKUP(G67,{0,0.2,0.4,0.5,0.6,0.7,0.85,0.95},{"&lt;20%","20-40%","40-50%","50-60%","60-70%","70-85%","85-95%","&gt;=95%"}))</f>
        <v/>
      </c>
      <c r="K67" s="7">
        <f>IF(I67="","",LOOKUP(I67,{0,0.2,0.4,0.5,0.6,0.7,0.85,0.95},{"&lt;20%","20-40%","40-50%","50-60%","60-70%","70-85%","85-95%","&gt;=95%"}))</f>
        <v/>
      </c>
      <c r="L67" s="9">
        <f>IFERROR(AVERAGEIFS('Raw Data'!$R$2:$R$10000,'Raw Data'!$B$2:$B$10000,$A67,'Raw Data'!$A$2:$A$10000,$C$1),"")</f>
        <v/>
      </c>
      <c r="M67" s="9">
        <f>IFERROR(AVERAGEIFS('Raw Data'!$S$2:$S$10000,'Raw Data'!$B$2:$B$10000,$A67,'Raw Data'!$A$2:$A$10000,$C$1),"")</f>
        <v/>
      </c>
      <c r="N67" s="7">
        <f>IF(M67="","",IF(M67&lt;Settings!$B$8,"Critical",IF(M67&lt;Settings!$B$9,"Semi Critical","Non Critical")))</f>
        <v/>
      </c>
    </row>
    <row r="68">
      <c r="A68" s="7" t="inlineStr">
        <is>
          <t>BLR-Doddakannelli SS</t>
        </is>
      </c>
      <c r="B68" s="7">
        <f>IFERROR(INDEX('Raw Data'!$N$2:$N$10000,MATCH($A68,'Raw Data'!$B$2:$B$10000,0)),"")</f>
        <v/>
      </c>
      <c r="C68" s="7">
        <f>IFERROR(INDEX('Raw Data'!$E$2:$E$10000,MATCH($A68,'Raw Data'!$B$2:$B$10000,0)),"")</f>
        <v/>
      </c>
      <c r="D68" s="7">
        <f>IFERROR(INDEX('Raw Data'!$U$2:$U$10000,MATCH($A68,'Raw Data'!$B$2:$B$10000,0)),"")</f>
        <v/>
      </c>
      <c r="E68" s="7">
        <f>IFERROR(INDEX('Raw Data'!$O$2:$O$10000,MATCH($A68,'Raw Data'!$B$2:$B$10000,0)),"")</f>
        <v/>
      </c>
      <c r="F68" s="7">
        <f>IFERROR(INDEX('Raw Data'!$P$2:$P$10000,MATCH($A68,'Raw Data'!$B$2:$B$10000,0)),"")</f>
        <v/>
      </c>
      <c r="G68" s="9">
        <f>IFERROR(AVERAGEIFS('Raw Data'!$G$2:$G$10000,'Raw Data'!$B$2:$B$10000,$A68,'Raw Data'!$A$2:$A$10000,$C$1),"")</f>
        <v/>
      </c>
      <c r="H68" s="9">
        <f>IFERROR(AVERAGEIFS('Raw Data'!$H$2:$H$10000,'Raw Data'!$B$2:$B$10000,$A68,'Raw Data'!$A$2:$A$10000,$C$1),"")</f>
        <v/>
      </c>
      <c r="I68" s="9">
        <f>IFERROR(AVERAGEIFS('Raw Data'!$L$2:$L$10000,'Raw Data'!$B$2:$B$10000,$A68,'Raw Data'!$A$2:$A$10000,$C$1),"")</f>
        <v/>
      </c>
      <c r="J68" s="7">
        <f>IF(G68="","",LOOKUP(G68,{0,0.2,0.4,0.5,0.6,0.7,0.85,0.95},{"&lt;20%","20-40%","40-50%","50-60%","60-70%","70-85%","85-95%","&gt;=95%"}))</f>
        <v/>
      </c>
      <c r="K68" s="7">
        <f>IF(I68="","",LOOKUP(I68,{0,0.2,0.4,0.5,0.6,0.7,0.85,0.95},{"&lt;20%","20-40%","40-50%","50-60%","60-70%","70-85%","85-95%","&gt;=95%"}))</f>
        <v/>
      </c>
      <c r="L68" s="9">
        <f>IFERROR(AVERAGEIFS('Raw Data'!$R$2:$R$10000,'Raw Data'!$B$2:$B$10000,$A68,'Raw Data'!$A$2:$A$10000,$C$1),"")</f>
        <v/>
      </c>
      <c r="M68" s="9">
        <f>IFERROR(AVERAGEIFS('Raw Data'!$S$2:$S$10000,'Raw Data'!$B$2:$B$10000,$A68,'Raw Data'!$A$2:$A$10000,$C$1),"")</f>
        <v/>
      </c>
      <c r="N68" s="7">
        <f>IF(M68="","",IF(M68&lt;Settings!$B$8,"Critical",IF(M68&lt;Settings!$B$9,"Semi Critical","Non Critical")))</f>
        <v/>
      </c>
    </row>
    <row r="69">
      <c r="A69" s="7" t="inlineStr">
        <is>
          <t>BLR-Doddanekundi</t>
        </is>
      </c>
      <c r="B69" s="7">
        <f>IFERROR(INDEX('Raw Data'!$N$2:$N$10000,MATCH($A69,'Raw Data'!$B$2:$B$10000,0)),"")</f>
        <v/>
      </c>
      <c r="C69" s="7">
        <f>IFERROR(INDEX('Raw Data'!$E$2:$E$10000,MATCH($A69,'Raw Data'!$B$2:$B$10000,0)),"")</f>
        <v/>
      </c>
      <c r="D69" s="7">
        <f>IFERROR(INDEX('Raw Data'!$U$2:$U$10000,MATCH($A69,'Raw Data'!$B$2:$B$10000,0)),"")</f>
        <v/>
      </c>
      <c r="E69" s="7">
        <f>IFERROR(INDEX('Raw Data'!$O$2:$O$10000,MATCH($A69,'Raw Data'!$B$2:$B$10000,0)),"")</f>
        <v/>
      </c>
      <c r="F69" s="7">
        <f>IFERROR(INDEX('Raw Data'!$P$2:$P$10000,MATCH($A69,'Raw Data'!$B$2:$B$10000,0)),"")</f>
        <v/>
      </c>
      <c r="G69" s="9">
        <f>IFERROR(AVERAGEIFS('Raw Data'!$G$2:$G$10000,'Raw Data'!$B$2:$B$10000,$A69,'Raw Data'!$A$2:$A$10000,$C$1),"")</f>
        <v/>
      </c>
      <c r="H69" s="9">
        <f>IFERROR(AVERAGEIFS('Raw Data'!$H$2:$H$10000,'Raw Data'!$B$2:$B$10000,$A69,'Raw Data'!$A$2:$A$10000,$C$1),"")</f>
        <v/>
      </c>
      <c r="I69" s="9">
        <f>IFERROR(AVERAGEIFS('Raw Data'!$L$2:$L$10000,'Raw Data'!$B$2:$B$10000,$A69,'Raw Data'!$A$2:$A$10000,$C$1),"")</f>
        <v/>
      </c>
      <c r="J69" s="7">
        <f>IF(G69="","",LOOKUP(G69,{0,0.2,0.4,0.5,0.6,0.7,0.85,0.95},{"&lt;20%","20-40%","40-50%","50-60%","60-70%","70-85%","85-95%","&gt;=95%"}))</f>
        <v/>
      </c>
      <c r="K69" s="7">
        <f>IF(I69="","",LOOKUP(I69,{0,0.2,0.4,0.5,0.6,0.7,0.85,0.95},{"&lt;20%","20-40%","40-50%","50-60%","60-70%","70-85%","85-95%","&gt;=95%"}))</f>
        <v/>
      </c>
      <c r="L69" s="9">
        <f>IFERROR(AVERAGEIFS('Raw Data'!$R$2:$R$10000,'Raw Data'!$B$2:$B$10000,$A69,'Raw Data'!$A$2:$A$10000,$C$1),"")</f>
        <v/>
      </c>
      <c r="M69" s="9">
        <f>IFERROR(AVERAGEIFS('Raw Data'!$S$2:$S$10000,'Raw Data'!$B$2:$B$10000,$A69,'Raw Data'!$A$2:$A$10000,$C$1),"")</f>
        <v/>
      </c>
      <c r="N69" s="7">
        <f>IF(M69="","",IF(M69&lt;Settings!$B$8,"Critical",IF(M69&lt;Settings!$B$9,"Semi Critical","Non Critical")))</f>
        <v/>
      </c>
    </row>
    <row r="70">
      <c r="A70" s="7" t="inlineStr">
        <is>
          <t>BLR-Doddathoguru</t>
        </is>
      </c>
      <c r="B70" s="7">
        <f>IFERROR(INDEX('Raw Data'!$N$2:$N$10000,MATCH($A70,'Raw Data'!$B$2:$B$10000,0)),"")</f>
        <v/>
      </c>
      <c r="C70" s="7">
        <f>IFERROR(INDEX('Raw Data'!$E$2:$E$10000,MATCH($A70,'Raw Data'!$B$2:$B$10000,0)),"")</f>
        <v/>
      </c>
      <c r="D70" s="7">
        <f>IFERROR(INDEX('Raw Data'!$U$2:$U$10000,MATCH($A70,'Raw Data'!$B$2:$B$10000,0)),"")</f>
        <v/>
      </c>
      <c r="E70" s="7">
        <f>IFERROR(INDEX('Raw Data'!$O$2:$O$10000,MATCH($A70,'Raw Data'!$B$2:$B$10000,0)),"")</f>
        <v/>
      </c>
      <c r="F70" s="7">
        <f>IFERROR(INDEX('Raw Data'!$P$2:$P$10000,MATCH($A70,'Raw Data'!$B$2:$B$10000,0)),"")</f>
        <v/>
      </c>
      <c r="G70" s="9">
        <f>IFERROR(AVERAGEIFS('Raw Data'!$G$2:$G$10000,'Raw Data'!$B$2:$B$10000,$A70,'Raw Data'!$A$2:$A$10000,$C$1),"")</f>
        <v/>
      </c>
      <c r="H70" s="9">
        <f>IFERROR(AVERAGEIFS('Raw Data'!$H$2:$H$10000,'Raw Data'!$B$2:$B$10000,$A70,'Raw Data'!$A$2:$A$10000,$C$1),"")</f>
        <v/>
      </c>
      <c r="I70" s="9">
        <f>IFERROR(AVERAGEIFS('Raw Data'!$L$2:$L$10000,'Raw Data'!$B$2:$B$10000,$A70,'Raw Data'!$A$2:$A$10000,$C$1),"")</f>
        <v/>
      </c>
      <c r="J70" s="7">
        <f>IF(G70="","",LOOKUP(G70,{0,0.2,0.4,0.5,0.6,0.7,0.85,0.95},{"&lt;20%","20-40%","40-50%","50-60%","60-70%","70-85%","85-95%","&gt;=95%"}))</f>
        <v/>
      </c>
      <c r="K70" s="7">
        <f>IF(I70="","",LOOKUP(I70,{0,0.2,0.4,0.5,0.6,0.7,0.85,0.95},{"&lt;20%","20-40%","40-50%","50-60%","60-70%","70-85%","85-95%","&gt;=95%"}))</f>
        <v/>
      </c>
      <c r="L70" s="9">
        <f>IFERROR(AVERAGEIFS('Raw Data'!$R$2:$R$10000,'Raw Data'!$B$2:$B$10000,$A70,'Raw Data'!$A$2:$A$10000,$C$1),"")</f>
        <v/>
      </c>
      <c r="M70" s="9">
        <f>IFERROR(AVERAGEIFS('Raw Data'!$S$2:$S$10000,'Raw Data'!$B$2:$B$10000,$A70,'Raw Data'!$A$2:$A$10000,$C$1),"")</f>
        <v/>
      </c>
      <c r="N70" s="7">
        <f>IF(M70="","",IF(M70&lt;Settings!$B$8,"Critical",IF(M70&lt;Settings!$B$9,"Semi Critical","Non Critical")))</f>
        <v/>
      </c>
    </row>
    <row r="71">
      <c r="A71" s="7" t="inlineStr">
        <is>
          <t>BLR-Doomasandra</t>
        </is>
      </c>
      <c r="B71" s="7">
        <f>IFERROR(INDEX('Raw Data'!$N$2:$N$10000,MATCH($A71,'Raw Data'!$B$2:$B$10000,0)),"")</f>
        <v/>
      </c>
      <c r="C71" s="7">
        <f>IFERROR(INDEX('Raw Data'!$E$2:$E$10000,MATCH($A71,'Raw Data'!$B$2:$B$10000,0)),"")</f>
        <v/>
      </c>
      <c r="D71" s="7">
        <f>IFERROR(INDEX('Raw Data'!$U$2:$U$10000,MATCH($A71,'Raw Data'!$B$2:$B$10000,0)),"")</f>
        <v/>
      </c>
      <c r="E71" s="7">
        <f>IFERROR(INDEX('Raw Data'!$O$2:$O$10000,MATCH($A71,'Raw Data'!$B$2:$B$10000,0)),"")</f>
        <v/>
      </c>
      <c r="F71" s="7">
        <f>IFERROR(INDEX('Raw Data'!$P$2:$P$10000,MATCH($A71,'Raw Data'!$B$2:$B$10000,0)),"")</f>
        <v/>
      </c>
      <c r="G71" s="9">
        <f>IFERROR(AVERAGEIFS('Raw Data'!$G$2:$G$10000,'Raw Data'!$B$2:$B$10000,$A71,'Raw Data'!$A$2:$A$10000,$C$1),"")</f>
        <v/>
      </c>
      <c r="H71" s="9">
        <f>IFERROR(AVERAGEIFS('Raw Data'!$H$2:$H$10000,'Raw Data'!$B$2:$B$10000,$A71,'Raw Data'!$A$2:$A$10000,$C$1),"")</f>
        <v/>
      </c>
      <c r="I71" s="9">
        <f>IFERROR(AVERAGEIFS('Raw Data'!$L$2:$L$10000,'Raw Data'!$B$2:$B$10000,$A71,'Raw Data'!$A$2:$A$10000,$C$1),"")</f>
        <v/>
      </c>
      <c r="J71" s="7">
        <f>IF(G71="","",LOOKUP(G71,{0,0.2,0.4,0.5,0.6,0.7,0.85,0.95},{"&lt;20%","20-40%","40-50%","50-60%","60-70%","70-85%","85-95%","&gt;=95%"}))</f>
        <v/>
      </c>
      <c r="K71" s="7">
        <f>IF(I71="","",LOOKUP(I71,{0,0.2,0.4,0.5,0.6,0.7,0.85,0.95},{"&lt;20%","20-40%","40-50%","50-60%","60-70%","70-85%","85-95%","&gt;=95%"}))</f>
        <v/>
      </c>
      <c r="L71" s="9">
        <f>IFERROR(AVERAGEIFS('Raw Data'!$R$2:$R$10000,'Raw Data'!$B$2:$B$10000,$A71,'Raw Data'!$A$2:$A$10000,$C$1),"")</f>
        <v/>
      </c>
      <c r="M71" s="9">
        <f>IFERROR(AVERAGEIFS('Raw Data'!$S$2:$S$10000,'Raw Data'!$B$2:$B$10000,$A71,'Raw Data'!$A$2:$A$10000,$C$1),"")</f>
        <v/>
      </c>
      <c r="N71" s="7">
        <f>IF(M71="","",IF(M71&lt;Settings!$B$8,"Critical",IF(M71&lt;Settings!$B$9,"Semi Critical","Non Critical")))</f>
        <v/>
      </c>
    </row>
    <row r="72">
      <c r="A72" s="7" t="inlineStr">
        <is>
          <t>BLR-Dooravani Nagar</t>
        </is>
      </c>
      <c r="B72" s="7">
        <f>IFERROR(INDEX('Raw Data'!$N$2:$N$10000,MATCH($A72,'Raw Data'!$B$2:$B$10000,0)),"")</f>
        <v/>
      </c>
      <c r="C72" s="7">
        <f>IFERROR(INDEX('Raw Data'!$E$2:$E$10000,MATCH($A72,'Raw Data'!$B$2:$B$10000,0)),"")</f>
        <v/>
      </c>
      <c r="D72" s="7">
        <f>IFERROR(INDEX('Raw Data'!$U$2:$U$10000,MATCH($A72,'Raw Data'!$B$2:$B$10000,0)),"")</f>
        <v/>
      </c>
      <c r="E72" s="7">
        <f>IFERROR(INDEX('Raw Data'!$O$2:$O$10000,MATCH($A72,'Raw Data'!$B$2:$B$10000,0)),"")</f>
        <v/>
      </c>
      <c r="F72" s="7">
        <f>IFERROR(INDEX('Raw Data'!$P$2:$P$10000,MATCH($A72,'Raw Data'!$B$2:$B$10000,0)),"")</f>
        <v/>
      </c>
      <c r="G72" s="9">
        <f>IFERROR(AVERAGEIFS('Raw Data'!$G$2:$G$10000,'Raw Data'!$B$2:$B$10000,$A72,'Raw Data'!$A$2:$A$10000,$C$1),"")</f>
        <v/>
      </c>
      <c r="H72" s="9">
        <f>IFERROR(AVERAGEIFS('Raw Data'!$H$2:$H$10000,'Raw Data'!$B$2:$B$10000,$A72,'Raw Data'!$A$2:$A$10000,$C$1),"")</f>
        <v/>
      </c>
      <c r="I72" s="9">
        <f>IFERROR(AVERAGEIFS('Raw Data'!$L$2:$L$10000,'Raw Data'!$B$2:$B$10000,$A72,'Raw Data'!$A$2:$A$10000,$C$1),"")</f>
        <v/>
      </c>
      <c r="J72" s="7">
        <f>IF(G72="","",LOOKUP(G72,{0,0.2,0.4,0.5,0.6,0.7,0.85,0.95},{"&lt;20%","20-40%","40-50%","50-60%","60-70%","70-85%","85-95%","&gt;=95%"}))</f>
        <v/>
      </c>
      <c r="K72" s="7">
        <f>IF(I72="","",LOOKUP(I72,{0,0.2,0.4,0.5,0.6,0.7,0.85,0.95},{"&lt;20%","20-40%","40-50%","50-60%","60-70%","70-85%","85-95%","&gt;=95%"}))</f>
        <v/>
      </c>
      <c r="L72" s="9">
        <f>IFERROR(AVERAGEIFS('Raw Data'!$R$2:$R$10000,'Raw Data'!$B$2:$B$10000,$A72,'Raw Data'!$A$2:$A$10000,$C$1),"")</f>
        <v/>
      </c>
      <c r="M72" s="9">
        <f>IFERROR(AVERAGEIFS('Raw Data'!$S$2:$S$10000,'Raw Data'!$B$2:$B$10000,$A72,'Raw Data'!$A$2:$A$10000,$C$1),"")</f>
        <v/>
      </c>
      <c r="N72" s="7">
        <f>IF(M72="","",IF(M72&lt;Settings!$B$8,"Critical",IF(M72&lt;Settings!$B$9,"Semi Critical","Non Critical")))</f>
        <v/>
      </c>
    </row>
    <row r="73">
      <c r="A73" s="7" t="inlineStr">
        <is>
          <t>BLR-Dooravani Nagar SS</t>
        </is>
      </c>
      <c r="B73" s="7">
        <f>IFERROR(INDEX('Raw Data'!$N$2:$N$10000,MATCH($A73,'Raw Data'!$B$2:$B$10000,0)),"")</f>
        <v/>
      </c>
      <c r="C73" s="7">
        <f>IFERROR(INDEX('Raw Data'!$E$2:$E$10000,MATCH($A73,'Raw Data'!$B$2:$B$10000,0)),"")</f>
        <v/>
      </c>
      <c r="D73" s="7">
        <f>IFERROR(INDEX('Raw Data'!$U$2:$U$10000,MATCH($A73,'Raw Data'!$B$2:$B$10000,0)),"")</f>
        <v/>
      </c>
      <c r="E73" s="7">
        <f>IFERROR(INDEX('Raw Data'!$O$2:$O$10000,MATCH($A73,'Raw Data'!$B$2:$B$10000,0)),"")</f>
        <v/>
      </c>
      <c r="F73" s="7">
        <f>IFERROR(INDEX('Raw Data'!$P$2:$P$10000,MATCH($A73,'Raw Data'!$B$2:$B$10000,0)),"")</f>
        <v/>
      </c>
      <c r="G73" s="9">
        <f>IFERROR(AVERAGEIFS('Raw Data'!$G$2:$G$10000,'Raw Data'!$B$2:$B$10000,$A73,'Raw Data'!$A$2:$A$10000,$C$1),"")</f>
        <v/>
      </c>
      <c r="H73" s="9">
        <f>IFERROR(AVERAGEIFS('Raw Data'!$H$2:$H$10000,'Raw Data'!$B$2:$B$10000,$A73,'Raw Data'!$A$2:$A$10000,$C$1),"")</f>
        <v/>
      </c>
      <c r="I73" s="9">
        <f>IFERROR(AVERAGEIFS('Raw Data'!$L$2:$L$10000,'Raw Data'!$B$2:$B$10000,$A73,'Raw Data'!$A$2:$A$10000,$C$1),"")</f>
        <v/>
      </c>
      <c r="J73" s="7">
        <f>IF(G73="","",LOOKUP(G73,{0,0.2,0.4,0.5,0.6,0.7,0.85,0.95},{"&lt;20%","20-40%","40-50%","50-60%","60-70%","70-85%","85-95%","&gt;=95%"}))</f>
        <v/>
      </c>
      <c r="K73" s="7">
        <f>IF(I73="","",LOOKUP(I73,{0,0.2,0.4,0.5,0.6,0.7,0.85,0.95},{"&lt;20%","20-40%","40-50%","50-60%","60-70%","70-85%","85-95%","&gt;=95%"}))</f>
        <v/>
      </c>
      <c r="L73" s="9">
        <f>IFERROR(AVERAGEIFS('Raw Data'!$R$2:$R$10000,'Raw Data'!$B$2:$B$10000,$A73,'Raw Data'!$A$2:$A$10000,$C$1),"")</f>
        <v/>
      </c>
      <c r="M73" s="9">
        <f>IFERROR(AVERAGEIFS('Raw Data'!$S$2:$S$10000,'Raw Data'!$B$2:$B$10000,$A73,'Raw Data'!$A$2:$A$10000,$C$1),"")</f>
        <v/>
      </c>
      <c r="N73" s="7">
        <f>IF(M73="","",IF(M73&lt;Settings!$B$8,"Critical",IF(M73&lt;Settings!$B$9,"Semi Critical","Non Critical")))</f>
        <v/>
      </c>
    </row>
    <row r="74">
      <c r="A74" s="7" t="inlineStr">
        <is>
          <t>BLR-Eldorado</t>
        </is>
      </c>
      <c r="B74" s="7">
        <f>IFERROR(INDEX('Raw Data'!$N$2:$N$10000,MATCH($A74,'Raw Data'!$B$2:$B$10000,0)),"")</f>
        <v/>
      </c>
      <c r="C74" s="7">
        <f>IFERROR(INDEX('Raw Data'!$E$2:$E$10000,MATCH($A74,'Raw Data'!$B$2:$B$10000,0)),"")</f>
        <v/>
      </c>
      <c r="D74" s="7">
        <f>IFERROR(INDEX('Raw Data'!$U$2:$U$10000,MATCH($A74,'Raw Data'!$B$2:$B$10000,0)),"")</f>
        <v/>
      </c>
      <c r="E74" s="7">
        <f>IFERROR(INDEX('Raw Data'!$O$2:$O$10000,MATCH($A74,'Raw Data'!$B$2:$B$10000,0)),"")</f>
        <v/>
      </c>
      <c r="F74" s="7">
        <f>IFERROR(INDEX('Raw Data'!$P$2:$P$10000,MATCH($A74,'Raw Data'!$B$2:$B$10000,0)),"")</f>
        <v/>
      </c>
      <c r="G74" s="9">
        <f>IFERROR(AVERAGEIFS('Raw Data'!$G$2:$G$10000,'Raw Data'!$B$2:$B$10000,$A74,'Raw Data'!$A$2:$A$10000,$C$1),"")</f>
        <v/>
      </c>
      <c r="H74" s="9">
        <f>IFERROR(AVERAGEIFS('Raw Data'!$H$2:$H$10000,'Raw Data'!$B$2:$B$10000,$A74,'Raw Data'!$A$2:$A$10000,$C$1),"")</f>
        <v/>
      </c>
      <c r="I74" s="9">
        <f>IFERROR(AVERAGEIFS('Raw Data'!$L$2:$L$10000,'Raw Data'!$B$2:$B$10000,$A74,'Raw Data'!$A$2:$A$10000,$C$1),"")</f>
        <v/>
      </c>
      <c r="J74" s="7">
        <f>IF(G74="","",LOOKUP(G74,{0,0.2,0.4,0.5,0.6,0.7,0.85,0.95},{"&lt;20%","20-40%","40-50%","50-60%","60-70%","70-85%","85-95%","&gt;=95%"}))</f>
        <v/>
      </c>
      <c r="K74" s="7">
        <f>IF(I74="","",LOOKUP(I74,{0,0.2,0.4,0.5,0.6,0.7,0.85,0.95},{"&lt;20%","20-40%","40-50%","50-60%","60-70%","70-85%","85-95%","&gt;=95%"}))</f>
        <v/>
      </c>
      <c r="L74" s="9">
        <f>IFERROR(AVERAGEIFS('Raw Data'!$R$2:$R$10000,'Raw Data'!$B$2:$B$10000,$A74,'Raw Data'!$A$2:$A$10000,$C$1),"")</f>
        <v/>
      </c>
      <c r="M74" s="9">
        <f>IFERROR(AVERAGEIFS('Raw Data'!$S$2:$S$10000,'Raw Data'!$B$2:$B$10000,$A74,'Raw Data'!$A$2:$A$10000,$C$1),"")</f>
        <v/>
      </c>
      <c r="N74" s="7">
        <f>IF(M74="","",IF(M74&lt;Settings!$B$8,"Critical",IF(M74&lt;Settings!$B$9,"Semi Critical","Non Critical")))</f>
        <v/>
      </c>
    </row>
    <row r="75">
      <c r="A75" s="7" t="inlineStr">
        <is>
          <t>BLR-Electronic city network</t>
        </is>
      </c>
      <c r="B75" s="7">
        <f>IFERROR(INDEX('Raw Data'!$N$2:$N$10000,MATCH($A75,'Raw Data'!$B$2:$B$10000,0)),"")</f>
        <v/>
      </c>
      <c r="C75" s="7">
        <f>IFERROR(INDEX('Raw Data'!$E$2:$E$10000,MATCH($A75,'Raw Data'!$B$2:$B$10000,0)),"")</f>
        <v/>
      </c>
      <c r="D75" s="7">
        <f>IFERROR(INDEX('Raw Data'!$U$2:$U$10000,MATCH($A75,'Raw Data'!$B$2:$B$10000,0)),"")</f>
        <v/>
      </c>
      <c r="E75" s="7">
        <f>IFERROR(INDEX('Raw Data'!$O$2:$O$10000,MATCH($A75,'Raw Data'!$B$2:$B$10000,0)),"")</f>
        <v/>
      </c>
      <c r="F75" s="7">
        <f>IFERROR(INDEX('Raw Data'!$P$2:$P$10000,MATCH($A75,'Raw Data'!$B$2:$B$10000,0)),"")</f>
        <v/>
      </c>
      <c r="G75" s="9">
        <f>IFERROR(AVERAGEIFS('Raw Data'!$G$2:$G$10000,'Raw Data'!$B$2:$B$10000,$A75,'Raw Data'!$A$2:$A$10000,$C$1),"")</f>
        <v/>
      </c>
      <c r="H75" s="9">
        <f>IFERROR(AVERAGEIFS('Raw Data'!$H$2:$H$10000,'Raw Data'!$B$2:$B$10000,$A75,'Raw Data'!$A$2:$A$10000,$C$1),"")</f>
        <v/>
      </c>
      <c r="I75" s="9">
        <f>IFERROR(AVERAGEIFS('Raw Data'!$L$2:$L$10000,'Raw Data'!$B$2:$B$10000,$A75,'Raw Data'!$A$2:$A$10000,$C$1),"")</f>
        <v/>
      </c>
      <c r="J75" s="7">
        <f>IF(G75="","",LOOKUP(G75,{0,0.2,0.4,0.5,0.6,0.7,0.85,0.95},{"&lt;20%","20-40%","40-50%","50-60%","60-70%","70-85%","85-95%","&gt;=95%"}))</f>
        <v/>
      </c>
      <c r="K75" s="7">
        <f>IF(I75="","",LOOKUP(I75,{0,0.2,0.4,0.5,0.6,0.7,0.85,0.95},{"&lt;20%","20-40%","40-50%","50-60%","60-70%","70-85%","85-95%","&gt;=95%"}))</f>
        <v/>
      </c>
      <c r="L75" s="9">
        <f>IFERROR(AVERAGEIFS('Raw Data'!$R$2:$R$10000,'Raw Data'!$B$2:$B$10000,$A75,'Raw Data'!$A$2:$A$10000,$C$1),"")</f>
        <v/>
      </c>
      <c r="M75" s="9">
        <f>IFERROR(AVERAGEIFS('Raw Data'!$S$2:$S$10000,'Raw Data'!$B$2:$B$10000,$A75,'Raw Data'!$A$2:$A$10000,$C$1),"")</f>
        <v/>
      </c>
      <c r="N75" s="7">
        <f>IF(M75="","",IF(M75&lt;Settings!$B$8,"Critical",IF(M75&lt;Settings!$B$9,"Semi Critical","Non Critical")))</f>
        <v/>
      </c>
    </row>
    <row r="76">
      <c r="A76" s="7" t="inlineStr">
        <is>
          <t>BLR-Electronic City Network-2</t>
        </is>
      </c>
      <c r="B76" s="7">
        <f>IFERROR(INDEX('Raw Data'!$N$2:$N$10000,MATCH($A76,'Raw Data'!$B$2:$B$10000,0)),"")</f>
        <v/>
      </c>
      <c r="C76" s="7">
        <f>IFERROR(INDEX('Raw Data'!$E$2:$E$10000,MATCH($A76,'Raw Data'!$B$2:$B$10000,0)),"")</f>
        <v/>
      </c>
      <c r="D76" s="7">
        <f>IFERROR(INDEX('Raw Data'!$U$2:$U$10000,MATCH($A76,'Raw Data'!$B$2:$B$10000,0)),"")</f>
        <v/>
      </c>
      <c r="E76" s="7">
        <f>IFERROR(INDEX('Raw Data'!$O$2:$O$10000,MATCH($A76,'Raw Data'!$B$2:$B$10000,0)),"")</f>
        <v/>
      </c>
      <c r="F76" s="7">
        <f>IFERROR(INDEX('Raw Data'!$P$2:$P$10000,MATCH($A76,'Raw Data'!$B$2:$B$10000,0)),"")</f>
        <v/>
      </c>
      <c r="G76" s="9">
        <f>IFERROR(AVERAGEIFS('Raw Data'!$G$2:$G$10000,'Raw Data'!$B$2:$B$10000,$A76,'Raw Data'!$A$2:$A$10000,$C$1),"")</f>
        <v/>
      </c>
      <c r="H76" s="9">
        <f>IFERROR(AVERAGEIFS('Raw Data'!$H$2:$H$10000,'Raw Data'!$B$2:$B$10000,$A76,'Raw Data'!$A$2:$A$10000,$C$1),"")</f>
        <v/>
      </c>
      <c r="I76" s="9">
        <f>IFERROR(AVERAGEIFS('Raw Data'!$L$2:$L$10000,'Raw Data'!$B$2:$B$10000,$A76,'Raw Data'!$A$2:$A$10000,$C$1),"")</f>
        <v/>
      </c>
      <c r="J76" s="7">
        <f>IF(G76="","",LOOKUP(G76,{0,0.2,0.4,0.5,0.6,0.7,0.85,0.95},{"&lt;20%","20-40%","40-50%","50-60%","60-70%","70-85%","85-95%","&gt;=95%"}))</f>
        <v/>
      </c>
      <c r="K76" s="7">
        <f>IF(I76="","",LOOKUP(I76,{0,0.2,0.4,0.5,0.6,0.7,0.85,0.95},{"&lt;20%","20-40%","40-50%","50-60%","60-70%","70-85%","85-95%","&gt;=95%"}))</f>
        <v/>
      </c>
      <c r="L76" s="9">
        <f>IFERROR(AVERAGEIFS('Raw Data'!$R$2:$R$10000,'Raw Data'!$B$2:$B$10000,$A76,'Raw Data'!$A$2:$A$10000,$C$1),"")</f>
        <v/>
      </c>
      <c r="M76" s="9">
        <f>IFERROR(AVERAGEIFS('Raw Data'!$S$2:$S$10000,'Raw Data'!$B$2:$B$10000,$A76,'Raw Data'!$A$2:$A$10000,$C$1),"")</f>
        <v/>
      </c>
      <c r="N76" s="7">
        <f>IF(M76="","",IF(M76&lt;Settings!$B$8,"Critical",IF(M76&lt;Settings!$B$9,"Semi Critical","Non Critical")))</f>
        <v/>
      </c>
    </row>
    <row r="77">
      <c r="A77" s="7" t="inlineStr">
        <is>
          <t>BLR-Electronic City New</t>
        </is>
      </c>
      <c r="B77" s="7">
        <f>IFERROR(INDEX('Raw Data'!$N$2:$N$10000,MATCH($A77,'Raw Data'!$B$2:$B$10000,0)),"")</f>
        <v/>
      </c>
      <c r="C77" s="7">
        <f>IFERROR(INDEX('Raw Data'!$E$2:$E$10000,MATCH($A77,'Raw Data'!$B$2:$B$10000,0)),"")</f>
        <v/>
      </c>
      <c r="D77" s="7">
        <f>IFERROR(INDEX('Raw Data'!$U$2:$U$10000,MATCH($A77,'Raw Data'!$B$2:$B$10000,0)),"")</f>
        <v/>
      </c>
      <c r="E77" s="7">
        <f>IFERROR(INDEX('Raw Data'!$O$2:$O$10000,MATCH($A77,'Raw Data'!$B$2:$B$10000,0)),"")</f>
        <v/>
      </c>
      <c r="F77" s="7">
        <f>IFERROR(INDEX('Raw Data'!$P$2:$P$10000,MATCH($A77,'Raw Data'!$B$2:$B$10000,0)),"")</f>
        <v/>
      </c>
      <c r="G77" s="9">
        <f>IFERROR(AVERAGEIFS('Raw Data'!$G$2:$G$10000,'Raw Data'!$B$2:$B$10000,$A77,'Raw Data'!$A$2:$A$10000,$C$1),"")</f>
        <v/>
      </c>
      <c r="H77" s="9">
        <f>IFERROR(AVERAGEIFS('Raw Data'!$H$2:$H$10000,'Raw Data'!$B$2:$B$10000,$A77,'Raw Data'!$A$2:$A$10000,$C$1),"")</f>
        <v/>
      </c>
      <c r="I77" s="9">
        <f>IFERROR(AVERAGEIFS('Raw Data'!$L$2:$L$10000,'Raw Data'!$B$2:$B$10000,$A77,'Raw Data'!$A$2:$A$10000,$C$1),"")</f>
        <v/>
      </c>
      <c r="J77" s="7">
        <f>IF(G77="","",LOOKUP(G77,{0,0.2,0.4,0.5,0.6,0.7,0.85,0.95},{"&lt;20%","20-40%","40-50%","50-60%","60-70%","70-85%","85-95%","&gt;=95%"}))</f>
        <v/>
      </c>
      <c r="K77" s="7">
        <f>IF(I77="","",LOOKUP(I77,{0,0.2,0.4,0.5,0.6,0.7,0.85,0.95},{"&lt;20%","20-40%","40-50%","50-60%","60-70%","70-85%","85-95%","&gt;=95%"}))</f>
        <v/>
      </c>
      <c r="L77" s="9">
        <f>IFERROR(AVERAGEIFS('Raw Data'!$R$2:$R$10000,'Raw Data'!$B$2:$B$10000,$A77,'Raw Data'!$A$2:$A$10000,$C$1),"")</f>
        <v/>
      </c>
      <c r="M77" s="9">
        <f>IFERROR(AVERAGEIFS('Raw Data'!$S$2:$S$10000,'Raw Data'!$B$2:$B$10000,$A77,'Raw Data'!$A$2:$A$10000,$C$1),"")</f>
        <v/>
      </c>
      <c r="N77" s="7">
        <f>IF(M77="","",IF(M77&lt;Settings!$B$8,"Critical",IF(M77&lt;Settings!$B$9,"Semi Critical","Non Critical")))</f>
        <v/>
      </c>
    </row>
    <row r="78">
      <c r="A78" s="7" t="inlineStr">
        <is>
          <t>BLR-Electronic City SS</t>
        </is>
      </c>
      <c r="B78" s="7">
        <f>IFERROR(INDEX('Raw Data'!$N$2:$N$10000,MATCH($A78,'Raw Data'!$B$2:$B$10000,0)),"")</f>
        <v/>
      </c>
      <c r="C78" s="7">
        <f>IFERROR(INDEX('Raw Data'!$E$2:$E$10000,MATCH($A78,'Raw Data'!$B$2:$B$10000,0)),"")</f>
        <v/>
      </c>
      <c r="D78" s="7">
        <f>IFERROR(INDEX('Raw Data'!$U$2:$U$10000,MATCH($A78,'Raw Data'!$B$2:$B$10000,0)),"")</f>
        <v/>
      </c>
      <c r="E78" s="7">
        <f>IFERROR(INDEX('Raw Data'!$O$2:$O$10000,MATCH($A78,'Raw Data'!$B$2:$B$10000,0)),"")</f>
        <v/>
      </c>
      <c r="F78" s="7">
        <f>IFERROR(INDEX('Raw Data'!$P$2:$P$10000,MATCH($A78,'Raw Data'!$B$2:$B$10000,0)),"")</f>
        <v/>
      </c>
      <c r="G78" s="9">
        <f>IFERROR(AVERAGEIFS('Raw Data'!$G$2:$G$10000,'Raw Data'!$B$2:$B$10000,$A78,'Raw Data'!$A$2:$A$10000,$C$1),"")</f>
        <v/>
      </c>
      <c r="H78" s="9">
        <f>IFERROR(AVERAGEIFS('Raw Data'!$H$2:$H$10000,'Raw Data'!$B$2:$B$10000,$A78,'Raw Data'!$A$2:$A$10000,$C$1),"")</f>
        <v/>
      </c>
      <c r="I78" s="9">
        <f>IFERROR(AVERAGEIFS('Raw Data'!$L$2:$L$10000,'Raw Data'!$B$2:$B$10000,$A78,'Raw Data'!$A$2:$A$10000,$C$1),"")</f>
        <v/>
      </c>
      <c r="J78" s="7">
        <f>IF(G78="","",LOOKUP(G78,{0,0.2,0.4,0.5,0.6,0.7,0.85,0.95},{"&lt;20%","20-40%","40-50%","50-60%","60-70%","70-85%","85-95%","&gt;=95%"}))</f>
        <v/>
      </c>
      <c r="K78" s="7">
        <f>IF(I78="","",LOOKUP(I78,{0,0.2,0.4,0.5,0.6,0.7,0.85,0.95},{"&lt;20%","20-40%","40-50%","50-60%","60-70%","70-85%","85-95%","&gt;=95%"}))</f>
        <v/>
      </c>
      <c r="L78" s="9">
        <f>IFERROR(AVERAGEIFS('Raw Data'!$R$2:$R$10000,'Raw Data'!$B$2:$B$10000,$A78,'Raw Data'!$A$2:$A$10000,$C$1),"")</f>
        <v/>
      </c>
      <c r="M78" s="9">
        <f>IFERROR(AVERAGEIFS('Raw Data'!$S$2:$S$10000,'Raw Data'!$B$2:$B$10000,$A78,'Raw Data'!$A$2:$A$10000,$C$1),"")</f>
        <v/>
      </c>
      <c r="N78" s="7">
        <f>IF(M78="","",IF(M78&lt;Settings!$B$8,"Critical",IF(M78&lt;Settings!$B$9,"Semi Critical","Non Critical")))</f>
        <v/>
      </c>
    </row>
    <row r="79">
      <c r="A79" s="7" t="inlineStr">
        <is>
          <t>BLR-Garudachar Palya</t>
        </is>
      </c>
      <c r="B79" s="7">
        <f>IFERROR(INDEX('Raw Data'!$N$2:$N$10000,MATCH($A79,'Raw Data'!$B$2:$B$10000,0)),"")</f>
        <v/>
      </c>
      <c r="C79" s="7">
        <f>IFERROR(INDEX('Raw Data'!$E$2:$E$10000,MATCH($A79,'Raw Data'!$B$2:$B$10000,0)),"")</f>
        <v/>
      </c>
      <c r="D79" s="7">
        <f>IFERROR(INDEX('Raw Data'!$U$2:$U$10000,MATCH($A79,'Raw Data'!$B$2:$B$10000,0)),"")</f>
        <v/>
      </c>
      <c r="E79" s="7">
        <f>IFERROR(INDEX('Raw Data'!$O$2:$O$10000,MATCH($A79,'Raw Data'!$B$2:$B$10000,0)),"")</f>
        <v/>
      </c>
      <c r="F79" s="7">
        <f>IFERROR(INDEX('Raw Data'!$P$2:$P$10000,MATCH($A79,'Raw Data'!$B$2:$B$10000,0)),"")</f>
        <v/>
      </c>
      <c r="G79" s="9">
        <f>IFERROR(AVERAGEIFS('Raw Data'!$G$2:$G$10000,'Raw Data'!$B$2:$B$10000,$A79,'Raw Data'!$A$2:$A$10000,$C$1),"")</f>
        <v/>
      </c>
      <c r="H79" s="9">
        <f>IFERROR(AVERAGEIFS('Raw Data'!$H$2:$H$10000,'Raw Data'!$B$2:$B$10000,$A79,'Raw Data'!$A$2:$A$10000,$C$1),"")</f>
        <v/>
      </c>
      <c r="I79" s="9">
        <f>IFERROR(AVERAGEIFS('Raw Data'!$L$2:$L$10000,'Raw Data'!$B$2:$B$10000,$A79,'Raw Data'!$A$2:$A$10000,$C$1),"")</f>
        <v/>
      </c>
      <c r="J79" s="7">
        <f>IF(G79="","",LOOKUP(G79,{0,0.2,0.4,0.5,0.6,0.7,0.85,0.95},{"&lt;20%","20-40%","40-50%","50-60%","60-70%","70-85%","85-95%","&gt;=95%"}))</f>
        <v/>
      </c>
      <c r="K79" s="7">
        <f>IF(I79="","",LOOKUP(I79,{0,0.2,0.4,0.5,0.6,0.7,0.85,0.95},{"&lt;20%","20-40%","40-50%","50-60%","60-70%","70-85%","85-95%","&gt;=95%"}))</f>
        <v/>
      </c>
      <c r="L79" s="9">
        <f>IFERROR(AVERAGEIFS('Raw Data'!$R$2:$R$10000,'Raw Data'!$B$2:$B$10000,$A79,'Raw Data'!$A$2:$A$10000,$C$1),"")</f>
        <v/>
      </c>
      <c r="M79" s="9">
        <f>IFERROR(AVERAGEIFS('Raw Data'!$S$2:$S$10000,'Raw Data'!$B$2:$B$10000,$A79,'Raw Data'!$A$2:$A$10000,$C$1),"")</f>
        <v/>
      </c>
      <c r="N79" s="7">
        <f>IF(M79="","",IF(M79&lt;Settings!$B$8,"Critical",IF(M79&lt;Settings!$B$9,"Semi Critical","Non Critical")))</f>
        <v/>
      </c>
    </row>
    <row r="80">
      <c r="A80" s="7" t="inlineStr">
        <is>
          <t>BLR-Golahalli</t>
        </is>
      </c>
      <c r="B80" s="7">
        <f>IFERROR(INDEX('Raw Data'!$N$2:$N$10000,MATCH($A80,'Raw Data'!$B$2:$B$10000,0)),"")</f>
        <v/>
      </c>
      <c r="C80" s="7">
        <f>IFERROR(INDEX('Raw Data'!$E$2:$E$10000,MATCH($A80,'Raw Data'!$B$2:$B$10000,0)),"")</f>
        <v/>
      </c>
      <c r="D80" s="7">
        <f>IFERROR(INDEX('Raw Data'!$U$2:$U$10000,MATCH($A80,'Raw Data'!$B$2:$B$10000,0)),"")</f>
        <v/>
      </c>
      <c r="E80" s="7">
        <f>IFERROR(INDEX('Raw Data'!$O$2:$O$10000,MATCH($A80,'Raw Data'!$B$2:$B$10000,0)),"")</f>
        <v/>
      </c>
      <c r="F80" s="7">
        <f>IFERROR(INDEX('Raw Data'!$P$2:$P$10000,MATCH($A80,'Raw Data'!$B$2:$B$10000,0)),"")</f>
        <v/>
      </c>
      <c r="G80" s="9">
        <f>IFERROR(AVERAGEIFS('Raw Data'!$G$2:$G$10000,'Raw Data'!$B$2:$B$10000,$A80,'Raw Data'!$A$2:$A$10000,$C$1),"")</f>
        <v/>
      </c>
      <c r="H80" s="9">
        <f>IFERROR(AVERAGEIFS('Raw Data'!$H$2:$H$10000,'Raw Data'!$B$2:$B$10000,$A80,'Raw Data'!$A$2:$A$10000,$C$1),"")</f>
        <v/>
      </c>
      <c r="I80" s="9">
        <f>IFERROR(AVERAGEIFS('Raw Data'!$L$2:$L$10000,'Raw Data'!$B$2:$B$10000,$A80,'Raw Data'!$A$2:$A$10000,$C$1),"")</f>
        <v/>
      </c>
      <c r="J80" s="7">
        <f>IF(G80="","",LOOKUP(G80,{0,0.2,0.4,0.5,0.6,0.7,0.85,0.95},{"&lt;20%","20-40%","40-50%","50-60%","60-70%","70-85%","85-95%","&gt;=95%"}))</f>
        <v/>
      </c>
      <c r="K80" s="7">
        <f>IF(I80="","",LOOKUP(I80,{0,0.2,0.4,0.5,0.6,0.7,0.85,0.95},{"&lt;20%","20-40%","40-50%","50-60%","60-70%","70-85%","85-95%","&gt;=95%"}))</f>
        <v/>
      </c>
      <c r="L80" s="9">
        <f>IFERROR(AVERAGEIFS('Raw Data'!$R$2:$R$10000,'Raw Data'!$B$2:$B$10000,$A80,'Raw Data'!$A$2:$A$10000,$C$1),"")</f>
        <v/>
      </c>
      <c r="M80" s="9">
        <f>IFERROR(AVERAGEIFS('Raw Data'!$S$2:$S$10000,'Raw Data'!$B$2:$B$10000,$A80,'Raw Data'!$A$2:$A$10000,$C$1),"")</f>
        <v/>
      </c>
      <c r="N80" s="7">
        <f>IF(M80="","",IF(M80&lt;Settings!$B$8,"Critical",IF(M80&lt;Settings!$B$9,"Semi Critical","Non Critical")))</f>
        <v/>
      </c>
    </row>
    <row r="81">
      <c r="A81" s="7" t="inlineStr">
        <is>
          <t>BLR-Goraguntepalya</t>
        </is>
      </c>
      <c r="B81" s="7">
        <f>IFERROR(INDEX('Raw Data'!$N$2:$N$10000,MATCH($A81,'Raw Data'!$B$2:$B$10000,0)),"")</f>
        <v/>
      </c>
      <c r="C81" s="7">
        <f>IFERROR(INDEX('Raw Data'!$E$2:$E$10000,MATCH($A81,'Raw Data'!$B$2:$B$10000,0)),"")</f>
        <v/>
      </c>
      <c r="D81" s="7">
        <f>IFERROR(INDEX('Raw Data'!$U$2:$U$10000,MATCH($A81,'Raw Data'!$B$2:$B$10000,0)),"")</f>
        <v/>
      </c>
      <c r="E81" s="7">
        <f>IFERROR(INDEX('Raw Data'!$O$2:$O$10000,MATCH($A81,'Raw Data'!$B$2:$B$10000,0)),"")</f>
        <v/>
      </c>
      <c r="F81" s="7">
        <f>IFERROR(INDEX('Raw Data'!$P$2:$P$10000,MATCH($A81,'Raw Data'!$B$2:$B$10000,0)),"")</f>
        <v/>
      </c>
      <c r="G81" s="9">
        <f>IFERROR(AVERAGEIFS('Raw Data'!$G$2:$G$10000,'Raw Data'!$B$2:$B$10000,$A81,'Raw Data'!$A$2:$A$10000,$C$1),"")</f>
        <v/>
      </c>
      <c r="H81" s="9">
        <f>IFERROR(AVERAGEIFS('Raw Data'!$H$2:$H$10000,'Raw Data'!$B$2:$B$10000,$A81,'Raw Data'!$A$2:$A$10000,$C$1),"")</f>
        <v/>
      </c>
      <c r="I81" s="9">
        <f>IFERROR(AVERAGEIFS('Raw Data'!$L$2:$L$10000,'Raw Data'!$B$2:$B$10000,$A81,'Raw Data'!$A$2:$A$10000,$C$1),"")</f>
        <v/>
      </c>
      <c r="J81" s="7">
        <f>IF(G81="","",LOOKUP(G81,{0,0.2,0.4,0.5,0.6,0.7,0.85,0.95},{"&lt;20%","20-40%","40-50%","50-60%","60-70%","70-85%","85-95%","&gt;=95%"}))</f>
        <v/>
      </c>
      <c r="K81" s="7">
        <f>IF(I81="","",LOOKUP(I81,{0,0.2,0.4,0.5,0.6,0.7,0.85,0.95},{"&lt;20%","20-40%","40-50%","50-60%","60-70%","70-85%","85-95%","&gt;=95%"}))</f>
        <v/>
      </c>
      <c r="L81" s="9">
        <f>IFERROR(AVERAGEIFS('Raw Data'!$R$2:$R$10000,'Raw Data'!$B$2:$B$10000,$A81,'Raw Data'!$A$2:$A$10000,$C$1),"")</f>
        <v/>
      </c>
      <c r="M81" s="9">
        <f>IFERROR(AVERAGEIFS('Raw Data'!$S$2:$S$10000,'Raw Data'!$B$2:$B$10000,$A81,'Raw Data'!$A$2:$A$10000,$C$1),"")</f>
        <v/>
      </c>
      <c r="N81" s="7">
        <f>IF(M81="","",IF(M81&lt;Settings!$B$8,"Critical",IF(M81&lt;Settings!$B$9,"Semi Critical","Non Critical")))</f>
        <v/>
      </c>
    </row>
    <row r="82">
      <c r="A82" s="7" t="inlineStr">
        <is>
          <t>BLR-GUNJUR Network</t>
        </is>
      </c>
      <c r="B82" s="7">
        <f>IFERROR(INDEX('Raw Data'!$N$2:$N$10000,MATCH($A82,'Raw Data'!$B$2:$B$10000,0)),"")</f>
        <v/>
      </c>
      <c r="C82" s="7">
        <f>IFERROR(INDEX('Raw Data'!$E$2:$E$10000,MATCH($A82,'Raw Data'!$B$2:$B$10000,0)),"")</f>
        <v/>
      </c>
      <c r="D82" s="7">
        <f>IFERROR(INDEX('Raw Data'!$U$2:$U$10000,MATCH($A82,'Raw Data'!$B$2:$B$10000,0)),"")</f>
        <v/>
      </c>
      <c r="E82" s="7">
        <f>IFERROR(INDEX('Raw Data'!$O$2:$O$10000,MATCH($A82,'Raw Data'!$B$2:$B$10000,0)),"")</f>
        <v/>
      </c>
      <c r="F82" s="7">
        <f>IFERROR(INDEX('Raw Data'!$P$2:$P$10000,MATCH($A82,'Raw Data'!$B$2:$B$10000,0)),"")</f>
        <v/>
      </c>
      <c r="G82" s="9">
        <f>IFERROR(AVERAGEIFS('Raw Data'!$G$2:$G$10000,'Raw Data'!$B$2:$B$10000,$A82,'Raw Data'!$A$2:$A$10000,$C$1),"")</f>
        <v/>
      </c>
      <c r="H82" s="9">
        <f>IFERROR(AVERAGEIFS('Raw Data'!$H$2:$H$10000,'Raw Data'!$B$2:$B$10000,$A82,'Raw Data'!$A$2:$A$10000,$C$1),"")</f>
        <v/>
      </c>
      <c r="I82" s="9">
        <f>IFERROR(AVERAGEIFS('Raw Data'!$L$2:$L$10000,'Raw Data'!$B$2:$B$10000,$A82,'Raw Data'!$A$2:$A$10000,$C$1),"")</f>
        <v/>
      </c>
      <c r="J82" s="7">
        <f>IF(G82="","",LOOKUP(G82,{0,0.2,0.4,0.5,0.6,0.7,0.85,0.95},{"&lt;20%","20-40%","40-50%","50-60%","60-70%","70-85%","85-95%","&gt;=95%"}))</f>
        <v/>
      </c>
      <c r="K82" s="7">
        <f>IF(I82="","",LOOKUP(I82,{0,0.2,0.4,0.5,0.6,0.7,0.85,0.95},{"&lt;20%","20-40%","40-50%","50-60%","60-70%","70-85%","85-95%","&gt;=95%"}))</f>
        <v/>
      </c>
      <c r="L82" s="9">
        <f>IFERROR(AVERAGEIFS('Raw Data'!$R$2:$R$10000,'Raw Data'!$B$2:$B$10000,$A82,'Raw Data'!$A$2:$A$10000,$C$1),"")</f>
        <v/>
      </c>
      <c r="M82" s="9">
        <f>IFERROR(AVERAGEIFS('Raw Data'!$S$2:$S$10000,'Raw Data'!$B$2:$B$10000,$A82,'Raw Data'!$A$2:$A$10000,$C$1),"")</f>
        <v/>
      </c>
      <c r="N82" s="7">
        <f>IF(M82="","",IF(M82&lt;Settings!$B$8,"Critical",IF(M82&lt;Settings!$B$9,"Semi Critical","Non Critical")))</f>
        <v/>
      </c>
    </row>
    <row r="83">
      <c r="A83" s="7" t="inlineStr">
        <is>
          <t>BLR-Gunjur New</t>
        </is>
      </c>
      <c r="B83" s="7">
        <f>IFERROR(INDEX('Raw Data'!$N$2:$N$10000,MATCH($A83,'Raw Data'!$B$2:$B$10000,0)),"")</f>
        <v/>
      </c>
      <c r="C83" s="7">
        <f>IFERROR(INDEX('Raw Data'!$E$2:$E$10000,MATCH($A83,'Raw Data'!$B$2:$B$10000,0)),"")</f>
        <v/>
      </c>
      <c r="D83" s="7">
        <f>IFERROR(INDEX('Raw Data'!$U$2:$U$10000,MATCH($A83,'Raw Data'!$B$2:$B$10000,0)),"")</f>
        <v/>
      </c>
      <c r="E83" s="7">
        <f>IFERROR(INDEX('Raw Data'!$O$2:$O$10000,MATCH($A83,'Raw Data'!$B$2:$B$10000,0)),"")</f>
        <v/>
      </c>
      <c r="F83" s="7">
        <f>IFERROR(INDEX('Raw Data'!$P$2:$P$10000,MATCH($A83,'Raw Data'!$B$2:$B$10000,0)),"")</f>
        <v/>
      </c>
      <c r="G83" s="9">
        <f>IFERROR(AVERAGEIFS('Raw Data'!$G$2:$G$10000,'Raw Data'!$B$2:$B$10000,$A83,'Raw Data'!$A$2:$A$10000,$C$1),"")</f>
        <v/>
      </c>
      <c r="H83" s="9">
        <f>IFERROR(AVERAGEIFS('Raw Data'!$H$2:$H$10000,'Raw Data'!$B$2:$B$10000,$A83,'Raw Data'!$A$2:$A$10000,$C$1),"")</f>
        <v/>
      </c>
      <c r="I83" s="9">
        <f>IFERROR(AVERAGEIFS('Raw Data'!$L$2:$L$10000,'Raw Data'!$B$2:$B$10000,$A83,'Raw Data'!$A$2:$A$10000,$C$1),"")</f>
        <v/>
      </c>
      <c r="J83" s="7">
        <f>IF(G83="","",LOOKUP(G83,{0,0.2,0.4,0.5,0.6,0.7,0.85,0.95},{"&lt;20%","20-40%","40-50%","50-60%","60-70%","70-85%","85-95%","&gt;=95%"}))</f>
        <v/>
      </c>
      <c r="K83" s="7">
        <f>IF(I83="","",LOOKUP(I83,{0,0.2,0.4,0.5,0.6,0.7,0.85,0.95},{"&lt;20%","20-40%","40-50%","50-60%","60-70%","70-85%","85-95%","&gt;=95%"}))</f>
        <v/>
      </c>
      <c r="L83" s="9">
        <f>IFERROR(AVERAGEIFS('Raw Data'!$R$2:$R$10000,'Raw Data'!$B$2:$B$10000,$A83,'Raw Data'!$A$2:$A$10000,$C$1),"")</f>
        <v/>
      </c>
      <c r="M83" s="9">
        <f>IFERROR(AVERAGEIFS('Raw Data'!$S$2:$S$10000,'Raw Data'!$B$2:$B$10000,$A83,'Raw Data'!$A$2:$A$10000,$C$1),"")</f>
        <v/>
      </c>
      <c r="N83" s="7">
        <f>IF(M83="","",IF(M83&lt;Settings!$B$8,"Critical",IF(M83&lt;Settings!$B$9,"Semi Critical","Non Critical")))</f>
        <v/>
      </c>
    </row>
    <row r="84">
      <c r="A84" s="7" t="inlineStr">
        <is>
          <t>BLR-Hadosiddapura</t>
        </is>
      </c>
      <c r="B84" s="7">
        <f>IFERROR(INDEX('Raw Data'!$N$2:$N$10000,MATCH($A84,'Raw Data'!$B$2:$B$10000,0)),"")</f>
        <v/>
      </c>
      <c r="C84" s="7">
        <f>IFERROR(INDEX('Raw Data'!$E$2:$E$10000,MATCH($A84,'Raw Data'!$B$2:$B$10000,0)),"")</f>
        <v/>
      </c>
      <c r="D84" s="7">
        <f>IFERROR(INDEX('Raw Data'!$U$2:$U$10000,MATCH($A84,'Raw Data'!$B$2:$B$10000,0)),"")</f>
        <v/>
      </c>
      <c r="E84" s="7">
        <f>IFERROR(INDEX('Raw Data'!$O$2:$O$10000,MATCH($A84,'Raw Data'!$B$2:$B$10000,0)),"")</f>
        <v/>
      </c>
      <c r="F84" s="7">
        <f>IFERROR(INDEX('Raw Data'!$P$2:$P$10000,MATCH($A84,'Raw Data'!$B$2:$B$10000,0)),"")</f>
        <v/>
      </c>
      <c r="G84" s="9">
        <f>IFERROR(AVERAGEIFS('Raw Data'!$G$2:$G$10000,'Raw Data'!$B$2:$B$10000,$A84,'Raw Data'!$A$2:$A$10000,$C$1),"")</f>
        <v/>
      </c>
      <c r="H84" s="9">
        <f>IFERROR(AVERAGEIFS('Raw Data'!$H$2:$H$10000,'Raw Data'!$B$2:$B$10000,$A84,'Raw Data'!$A$2:$A$10000,$C$1),"")</f>
        <v/>
      </c>
      <c r="I84" s="9">
        <f>IFERROR(AVERAGEIFS('Raw Data'!$L$2:$L$10000,'Raw Data'!$B$2:$B$10000,$A84,'Raw Data'!$A$2:$A$10000,$C$1),"")</f>
        <v/>
      </c>
      <c r="J84" s="7">
        <f>IF(G84="","",LOOKUP(G84,{0,0.2,0.4,0.5,0.6,0.7,0.85,0.95},{"&lt;20%","20-40%","40-50%","50-60%","60-70%","70-85%","85-95%","&gt;=95%"}))</f>
        <v/>
      </c>
      <c r="K84" s="7">
        <f>IF(I84="","",LOOKUP(I84,{0,0.2,0.4,0.5,0.6,0.7,0.85,0.95},{"&lt;20%","20-40%","40-50%","50-60%","60-70%","70-85%","85-95%","&gt;=95%"}))</f>
        <v/>
      </c>
      <c r="L84" s="9">
        <f>IFERROR(AVERAGEIFS('Raw Data'!$R$2:$R$10000,'Raw Data'!$B$2:$B$10000,$A84,'Raw Data'!$A$2:$A$10000,$C$1),"")</f>
        <v/>
      </c>
      <c r="M84" s="9">
        <f>IFERROR(AVERAGEIFS('Raw Data'!$S$2:$S$10000,'Raw Data'!$B$2:$B$10000,$A84,'Raw Data'!$A$2:$A$10000,$C$1),"")</f>
        <v/>
      </c>
      <c r="N84" s="7">
        <f>IF(M84="","",IF(M84&lt;Settings!$B$8,"Critical",IF(M84&lt;Settings!$B$9,"Semi Critical","Non Critical")))</f>
        <v/>
      </c>
    </row>
    <row r="85">
      <c r="A85" s="7" t="inlineStr">
        <is>
          <t>BLR-HBR Layout</t>
        </is>
      </c>
      <c r="B85" s="7">
        <f>IFERROR(INDEX('Raw Data'!$N$2:$N$10000,MATCH($A85,'Raw Data'!$B$2:$B$10000,0)),"")</f>
        <v/>
      </c>
      <c r="C85" s="7">
        <f>IFERROR(INDEX('Raw Data'!$E$2:$E$10000,MATCH($A85,'Raw Data'!$B$2:$B$10000,0)),"")</f>
        <v/>
      </c>
      <c r="D85" s="7">
        <f>IFERROR(INDEX('Raw Data'!$U$2:$U$10000,MATCH($A85,'Raw Data'!$B$2:$B$10000,0)),"")</f>
        <v/>
      </c>
      <c r="E85" s="7">
        <f>IFERROR(INDEX('Raw Data'!$O$2:$O$10000,MATCH($A85,'Raw Data'!$B$2:$B$10000,0)),"")</f>
        <v/>
      </c>
      <c r="F85" s="7">
        <f>IFERROR(INDEX('Raw Data'!$P$2:$P$10000,MATCH($A85,'Raw Data'!$B$2:$B$10000,0)),"")</f>
        <v/>
      </c>
      <c r="G85" s="9">
        <f>IFERROR(AVERAGEIFS('Raw Data'!$G$2:$G$10000,'Raw Data'!$B$2:$B$10000,$A85,'Raw Data'!$A$2:$A$10000,$C$1),"")</f>
        <v/>
      </c>
      <c r="H85" s="9">
        <f>IFERROR(AVERAGEIFS('Raw Data'!$H$2:$H$10000,'Raw Data'!$B$2:$B$10000,$A85,'Raw Data'!$A$2:$A$10000,$C$1),"")</f>
        <v/>
      </c>
      <c r="I85" s="9">
        <f>IFERROR(AVERAGEIFS('Raw Data'!$L$2:$L$10000,'Raw Data'!$B$2:$B$10000,$A85,'Raw Data'!$A$2:$A$10000,$C$1),"")</f>
        <v/>
      </c>
      <c r="J85" s="7">
        <f>IF(G85="","",LOOKUP(G85,{0,0.2,0.4,0.5,0.6,0.7,0.85,0.95},{"&lt;20%","20-40%","40-50%","50-60%","60-70%","70-85%","85-95%","&gt;=95%"}))</f>
        <v/>
      </c>
      <c r="K85" s="7">
        <f>IF(I85="","",LOOKUP(I85,{0,0.2,0.4,0.5,0.6,0.7,0.85,0.95},{"&lt;20%","20-40%","40-50%","50-60%","60-70%","70-85%","85-95%","&gt;=95%"}))</f>
        <v/>
      </c>
      <c r="L85" s="9">
        <f>IFERROR(AVERAGEIFS('Raw Data'!$R$2:$R$10000,'Raw Data'!$B$2:$B$10000,$A85,'Raw Data'!$A$2:$A$10000,$C$1),"")</f>
        <v/>
      </c>
      <c r="M85" s="9">
        <f>IFERROR(AVERAGEIFS('Raw Data'!$S$2:$S$10000,'Raw Data'!$B$2:$B$10000,$A85,'Raw Data'!$A$2:$A$10000,$C$1),"")</f>
        <v/>
      </c>
      <c r="N85" s="7">
        <f>IF(M85="","",IF(M85&lt;Settings!$B$8,"Critical",IF(M85&lt;Settings!$B$9,"Semi Critical","Non Critical")))</f>
        <v/>
      </c>
    </row>
    <row r="86">
      <c r="A86" s="7" t="inlineStr">
        <is>
          <t>BLR-HEBBAL NEW</t>
        </is>
      </c>
      <c r="B86" s="7">
        <f>IFERROR(INDEX('Raw Data'!$N$2:$N$10000,MATCH($A86,'Raw Data'!$B$2:$B$10000,0)),"")</f>
        <v/>
      </c>
      <c r="C86" s="7">
        <f>IFERROR(INDEX('Raw Data'!$E$2:$E$10000,MATCH($A86,'Raw Data'!$B$2:$B$10000,0)),"")</f>
        <v/>
      </c>
      <c r="D86" s="7">
        <f>IFERROR(INDEX('Raw Data'!$U$2:$U$10000,MATCH($A86,'Raw Data'!$B$2:$B$10000,0)),"")</f>
        <v/>
      </c>
      <c r="E86" s="7">
        <f>IFERROR(INDEX('Raw Data'!$O$2:$O$10000,MATCH($A86,'Raw Data'!$B$2:$B$10000,0)),"")</f>
        <v/>
      </c>
      <c r="F86" s="7">
        <f>IFERROR(INDEX('Raw Data'!$P$2:$P$10000,MATCH($A86,'Raw Data'!$B$2:$B$10000,0)),"")</f>
        <v/>
      </c>
      <c r="G86" s="9">
        <f>IFERROR(AVERAGEIFS('Raw Data'!$G$2:$G$10000,'Raw Data'!$B$2:$B$10000,$A86,'Raw Data'!$A$2:$A$10000,$C$1),"")</f>
        <v/>
      </c>
      <c r="H86" s="9">
        <f>IFERROR(AVERAGEIFS('Raw Data'!$H$2:$H$10000,'Raw Data'!$B$2:$B$10000,$A86,'Raw Data'!$A$2:$A$10000,$C$1),"")</f>
        <v/>
      </c>
      <c r="I86" s="9">
        <f>IFERROR(AVERAGEIFS('Raw Data'!$L$2:$L$10000,'Raw Data'!$B$2:$B$10000,$A86,'Raw Data'!$A$2:$A$10000,$C$1),"")</f>
        <v/>
      </c>
      <c r="J86" s="7">
        <f>IF(G86="","",LOOKUP(G86,{0,0.2,0.4,0.5,0.6,0.7,0.85,0.95},{"&lt;20%","20-40%","40-50%","50-60%","60-70%","70-85%","85-95%","&gt;=95%"}))</f>
        <v/>
      </c>
      <c r="K86" s="7">
        <f>IF(I86="","",LOOKUP(I86,{0,0.2,0.4,0.5,0.6,0.7,0.85,0.95},{"&lt;20%","20-40%","40-50%","50-60%","60-70%","70-85%","85-95%","&gt;=95%"}))</f>
        <v/>
      </c>
      <c r="L86" s="9">
        <f>IFERROR(AVERAGEIFS('Raw Data'!$R$2:$R$10000,'Raw Data'!$B$2:$B$10000,$A86,'Raw Data'!$A$2:$A$10000,$C$1),"")</f>
        <v/>
      </c>
      <c r="M86" s="9">
        <f>IFERROR(AVERAGEIFS('Raw Data'!$S$2:$S$10000,'Raw Data'!$B$2:$B$10000,$A86,'Raw Data'!$A$2:$A$10000,$C$1),"")</f>
        <v/>
      </c>
      <c r="N86" s="7">
        <f>IF(M86="","",IF(M86&lt;Settings!$B$8,"Critical",IF(M86&lt;Settings!$B$9,"Semi Critical","Non Critical")))</f>
        <v/>
      </c>
    </row>
    <row r="87">
      <c r="A87" s="7" t="inlineStr">
        <is>
          <t>BLR-Hegganahalli</t>
        </is>
      </c>
      <c r="B87" s="7">
        <f>IFERROR(INDEX('Raw Data'!$N$2:$N$10000,MATCH($A87,'Raw Data'!$B$2:$B$10000,0)),"")</f>
        <v/>
      </c>
      <c r="C87" s="7">
        <f>IFERROR(INDEX('Raw Data'!$E$2:$E$10000,MATCH($A87,'Raw Data'!$B$2:$B$10000,0)),"")</f>
        <v/>
      </c>
      <c r="D87" s="7">
        <f>IFERROR(INDEX('Raw Data'!$U$2:$U$10000,MATCH($A87,'Raw Data'!$B$2:$B$10000,0)),"")</f>
        <v/>
      </c>
      <c r="E87" s="7">
        <f>IFERROR(INDEX('Raw Data'!$O$2:$O$10000,MATCH($A87,'Raw Data'!$B$2:$B$10000,0)),"")</f>
        <v/>
      </c>
      <c r="F87" s="7">
        <f>IFERROR(INDEX('Raw Data'!$P$2:$P$10000,MATCH($A87,'Raw Data'!$B$2:$B$10000,0)),"")</f>
        <v/>
      </c>
      <c r="G87" s="9">
        <f>IFERROR(AVERAGEIFS('Raw Data'!$G$2:$G$10000,'Raw Data'!$B$2:$B$10000,$A87,'Raw Data'!$A$2:$A$10000,$C$1),"")</f>
        <v/>
      </c>
      <c r="H87" s="9">
        <f>IFERROR(AVERAGEIFS('Raw Data'!$H$2:$H$10000,'Raw Data'!$B$2:$B$10000,$A87,'Raw Data'!$A$2:$A$10000,$C$1),"")</f>
        <v/>
      </c>
      <c r="I87" s="9">
        <f>IFERROR(AVERAGEIFS('Raw Data'!$L$2:$L$10000,'Raw Data'!$B$2:$B$10000,$A87,'Raw Data'!$A$2:$A$10000,$C$1),"")</f>
        <v/>
      </c>
      <c r="J87" s="7">
        <f>IF(G87="","",LOOKUP(G87,{0,0.2,0.4,0.5,0.6,0.7,0.85,0.95},{"&lt;20%","20-40%","40-50%","50-60%","60-70%","70-85%","85-95%","&gt;=95%"}))</f>
        <v/>
      </c>
      <c r="K87" s="7">
        <f>IF(I87="","",LOOKUP(I87,{0,0.2,0.4,0.5,0.6,0.7,0.85,0.95},{"&lt;20%","20-40%","40-50%","50-60%","60-70%","70-85%","85-95%","&gt;=95%"}))</f>
        <v/>
      </c>
      <c r="L87" s="9">
        <f>IFERROR(AVERAGEIFS('Raw Data'!$R$2:$R$10000,'Raw Data'!$B$2:$B$10000,$A87,'Raw Data'!$A$2:$A$10000,$C$1),"")</f>
        <v/>
      </c>
      <c r="M87" s="9">
        <f>IFERROR(AVERAGEIFS('Raw Data'!$S$2:$S$10000,'Raw Data'!$B$2:$B$10000,$A87,'Raw Data'!$A$2:$A$10000,$C$1),"")</f>
        <v/>
      </c>
      <c r="N87" s="7">
        <f>IF(M87="","",IF(M87&lt;Settings!$B$8,"Critical",IF(M87&lt;Settings!$B$9,"Semi Critical","Non Critical")))</f>
        <v/>
      </c>
    </row>
    <row r="88">
      <c r="A88" s="7" t="inlineStr">
        <is>
          <t>BLR-Hennur Main</t>
        </is>
      </c>
      <c r="B88" s="7">
        <f>IFERROR(INDEX('Raw Data'!$N$2:$N$10000,MATCH($A88,'Raw Data'!$B$2:$B$10000,0)),"")</f>
        <v/>
      </c>
      <c r="C88" s="7">
        <f>IFERROR(INDEX('Raw Data'!$E$2:$E$10000,MATCH($A88,'Raw Data'!$B$2:$B$10000,0)),"")</f>
        <v/>
      </c>
      <c r="D88" s="7">
        <f>IFERROR(INDEX('Raw Data'!$U$2:$U$10000,MATCH($A88,'Raw Data'!$B$2:$B$10000,0)),"")</f>
        <v/>
      </c>
      <c r="E88" s="7">
        <f>IFERROR(INDEX('Raw Data'!$O$2:$O$10000,MATCH($A88,'Raw Data'!$B$2:$B$10000,0)),"")</f>
        <v/>
      </c>
      <c r="F88" s="7">
        <f>IFERROR(INDEX('Raw Data'!$P$2:$P$10000,MATCH($A88,'Raw Data'!$B$2:$B$10000,0)),"")</f>
        <v/>
      </c>
      <c r="G88" s="9">
        <f>IFERROR(AVERAGEIFS('Raw Data'!$G$2:$G$10000,'Raw Data'!$B$2:$B$10000,$A88,'Raw Data'!$A$2:$A$10000,$C$1),"")</f>
        <v/>
      </c>
      <c r="H88" s="9">
        <f>IFERROR(AVERAGEIFS('Raw Data'!$H$2:$H$10000,'Raw Data'!$B$2:$B$10000,$A88,'Raw Data'!$A$2:$A$10000,$C$1),"")</f>
        <v/>
      </c>
      <c r="I88" s="9">
        <f>IFERROR(AVERAGEIFS('Raw Data'!$L$2:$L$10000,'Raw Data'!$B$2:$B$10000,$A88,'Raw Data'!$A$2:$A$10000,$C$1),"")</f>
        <v/>
      </c>
      <c r="J88" s="7">
        <f>IF(G88="","",LOOKUP(G88,{0,0.2,0.4,0.5,0.6,0.7,0.85,0.95},{"&lt;20%","20-40%","40-50%","50-60%","60-70%","70-85%","85-95%","&gt;=95%"}))</f>
        <v/>
      </c>
      <c r="K88" s="7">
        <f>IF(I88="","",LOOKUP(I88,{0,0.2,0.4,0.5,0.6,0.7,0.85,0.95},{"&lt;20%","20-40%","40-50%","50-60%","60-70%","70-85%","85-95%","&gt;=95%"}))</f>
        <v/>
      </c>
      <c r="L88" s="9">
        <f>IFERROR(AVERAGEIFS('Raw Data'!$R$2:$R$10000,'Raw Data'!$B$2:$B$10000,$A88,'Raw Data'!$A$2:$A$10000,$C$1),"")</f>
        <v/>
      </c>
      <c r="M88" s="9">
        <f>IFERROR(AVERAGEIFS('Raw Data'!$S$2:$S$10000,'Raw Data'!$B$2:$B$10000,$A88,'Raw Data'!$A$2:$A$10000,$C$1),"")</f>
        <v/>
      </c>
      <c r="N88" s="7">
        <f>IF(M88="","",IF(M88&lt;Settings!$B$8,"Critical",IF(M88&lt;Settings!$B$9,"Semi Critical","Non Critical")))</f>
        <v/>
      </c>
    </row>
    <row r="89">
      <c r="A89" s="7" t="inlineStr">
        <is>
          <t>BLR-Hope Farm New</t>
        </is>
      </c>
      <c r="B89" s="7">
        <f>IFERROR(INDEX('Raw Data'!$N$2:$N$10000,MATCH($A89,'Raw Data'!$B$2:$B$10000,0)),"")</f>
        <v/>
      </c>
      <c r="C89" s="7">
        <f>IFERROR(INDEX('Raw Data'!$E$2:$E$10000,MATCH($A89,'Raw Data'!$B$2:$B$10000,0)),"")</f>
        <v/>
      </c>
      <c r="D89" s="7">
        <f>IFERROR(INDEX('Raw Data'!$U$2:$U$10000,MATCH($A89,'Raw Data'!$B$2:$B$10000,0)),"")</f>
        <v/>
      </c>
      <c r="E89" s="7">
        <f>IFERROR(INDEX('Raw Data'!$O$2:$O$10000,MATCH($A89,'Raw Data'!$B$2:$B$10000,0)),"")</f>
        <v/>
      </c>
      <c r="F89" s="7">
        <f>IFERROR(INDEX('Raw Data'!$P$2:$P$10000,MATCH($A89,'Raw Data'!$B$2:$B$10000,0)),"")</f>
        <v/>
      </c>
      <c r="G89" s="9">
        <f>IFERROR(AVERAGEIFS('Raw Data'!$G$2:$G$10000,'Raw Data'!$B$2:$B$10000,$A89,'Raw Data'!$A$2:$A$10000,$C$1),"")</f>
        <v/>
      </c>
      <c r="H89" s="9">
        <f>IFERROR(AVERAGEIFS('Raw Data'!$H$2:$H$10000,'Raw Data'!$B$2:$B$10000,$A89,'Raw Data'!$A$2:$A$10000,$C$1),"")</f>
        <v/>
      </c>
      <c r="I89" s="9">
        <f>IFERROR(AVERAGEIFS('Raw Data'!$L$2:$L$10000,'Raw Data'!$B$2:$B$10000,$A89,'Raw Data'!$A$2:$A$10000,$C$1),"")</f>
        <v/>
      </c>
      <c r="J89" s="7">
        <f>IF(G89="","",LOOKUP(G89,{0,0.2,0.4,0.5,0.6,0.7,0.85,0.95},{"&lt;20%","20-40%","40-50%","50-60%","60-70%","70-85%","85-95%","&gt;=95%"}))</f>
        <v/>
      </c>
      <c r="K89" s="7">
        <f>IF(I89="","",LOOKUP(I89,{0,0.2,0.4,0.5,0.6,0.7,0.85,0.95},{"&lt;20%","20-40%","40-50%","50-60%","60-70%","70-85%","85-95%","&gt;=95%"}))</f>
        <v/>
      </c>
      <c r="L89" s="9">
        <f>IFERROR(AVERAGEIFS('Raw Data'!$R$2:$R$10000,'Raw Data'!$B$2:$B$10000,$A89,'Raw Data'!$A$2:$A$10000,$C$1),"")</f>
        <v/>
      </c>
      <c r="M89" s="9">
        <f>IFERROR(AVERAGEIFS('Raw Data'!$S$2:$S$10000,'Raw Data'!$B$2:$B$10000,$A89,'Raw Data'!$A$2:$A$10000,$C$1),"")</f>
        <v/>
      </c>
      <c r="N89" s="7">
        <f>IF(M89="","",IF(M89&lt;Settings!$B$8,"Critical",IF(M89&lt;Settings!$B$9,"Semi Critical","Non Critical")))</f>
        <v/>
      </c>
    </row>
    <row r="90">
      <c r="A90" s="7" t="inlineStr">
        <is>
          <t>BLR-Hope Farm SS</t>
        </is>
      </c>
      <c r="B90" s="7">
        <f>IFERROR(INDEX('Raw Data'!$N$2:$N$10000,MATCH($A90,'Raw Data'!$B$2:$B$10000,0)),"")</f>
        <v/>
      </c>
      <c r="C90" s="7">
        <f>IFERROR(INDEX('Raw Data'!$E$2:$E$10000,MATCH($A90,'Raw Data'!$B$2:$B$10000,0)),"")</f>
        <v/>
      </c>
      <c r="D90" s="7">
        <f>IFERROR(INDEX('Raw Data'!$U$2:$U$10000,MATCH($A90,'Raw Data'!$B$2:$B$10000,0)),"")</f>
        <v/>
      </c>
      <c r="E90" s="7">
        <f>IFERROR(INDEX('Raw Data'!$O$2:$O$10000,MATCH($A90,'Raw Data'!$B$2:$B$10000,0)),"")</f>
        <v/>
      </c>
      <c r="F90" s="7">
        <f>IFERROR(INDEX('Raw Data'!$P$2:$P$10000,MATCH($A90,'Raw Data'!$B$2:$B$10000,0)),"")</f>
        <v/>
      </c>
      <c r="G90" s="9">
        <f>IFERROR(AVERAGEIFS('Raw Data'!$G$2:$G$10000,'Raw Data'!$B$2:$B$10000,$A90,'Raw Data'!$A$2:$A$10000,$C$1),"")</f>
        <v/>
      </c>
      <c r="H90" s="9">
        <f>IFERROR(AVERAGEIFS('Raw Data'!$H$2:$H$10000,'Raw Data'!$B$2:$B$10000,$A90,'Raw Data'!$A$2:$A$10000,$C$1),"")</f>
        <v/>
      </c>
      <c r="I90" s="9">
        <f>IFERROR(AVERAGEIFS('Raw Data'!$L$2:$L$10000,'Raw Data'!$B$2:$B$10000,$A90,'Raw Data'!$A$2:$A$10000,$C$1),"")</f>
        <v/>
      </c>
      <c r="J90" s="7">
        <f>IF(G90="","",LOOKUP(G90,{0,0.2,0.4,0.5,0.6,0.7,0.85,0.95},{"&lt;20%","20-40%","40-50%","50-60%","60-70%","70-85%","85-95%","&gt;=95%"}))</f>
        <v/>
      </c>
      <c r="K90" s="7">
        <f>IF(I90="","",LOOKUP(I90,{0,0.2,0.4,0.5,0.6,0.7,0.85,0.95},{"&lt;20%","20-40%","40-50%","50-60%","60-70%","70-85%","85-95%","&gt;=95%"}))</f>
        <v/>
      </c>
      <c r="L90" s="9">
        <f>IFERROR(AVERAGEIFS('Raw Data'!$R$2:$R$10000,'Raw Data'!$B$2:$B$10000,$A90,'Raw Data'!$A$2:$A$10000,$C$1),"")</f>
        <v/>
      </c>
      <c r="M90" s="9">
        <f>IFERROR(AVERAGEIFS('Raw Data'!$S$2:$S$10000,'Raw Data'!$B$2:$B$10000,$A90,'Raw Data'!$A$2:$A$10000,$C$1),"")</f>
        <v/>
      </c>
      <c r="N90" s="7">
        <f>IF(M90="","",IF(M90&lt;Settings!$B$8,"Critical",IF(M90&lt;Settings!$B$9,"Semi Critical","Non Critical")))</f>
        <v/>
      </c>
    </row>
    <row r="91">
      <c r="A91" s="7" t="inlineStr">
        <is>
          <t>BLR-HSR Layout New</t>
        </is>
      </c>
      <c r="B91" s="7">
        <f>IFERROR(INDEX('Raw Data'!$N$2:$N$10000,MATCH($A91,'Raw Data'!$B$2:$B$10000,0)),"")</f>
        <v/>
      </c>
      <c r="C91" s="7">
        <f>IFERROR(INDEX('Raw Data'!$E$2:$E$10000,MATCH($A91,'Raw Data'!$B$2:$B$10000,0)),"")</f>
        <v/>
      </c>
      <c r="D91" s="7">
        <f>IFERROR(INDEX('Raw Data'!$U$2:$U$10000,MATCH($A91,'Raw Data'!$B$2:$B$10000,0)),"")</f>
        <v/>
      </c>
      <c r="E91" s="7">
        <f>IFERROR(INDEX('Raw Data'!$O$2:$O$10000,MATCH($A91,'Raw Data'!$B$2:$B$10000,0)),"")</f>
        <v/>
      </c>
      <c r="F91" s="7">
        <f>IFERROR(INDEX('Raw Data'!$P$2:$P$10000,MATCH($A91,'Raw Data'!$B$2:$B$10000,0)),"")</f>
        <v/>
      </c>
      <c r="G91" s="9">
        <f>IFERROR(AVERAGEIFS('Raw Data'!$G$2:$G$10000,'Raw Data'!$B$2:$B$10000,$A91,'Raw Data'!$A$2:$A$10000,$C$1),"")</f>
        <v/>
      </c>
      <c r="H91" s="9">
        <f>IFERROR(AVERAGEIFS('Raw Data'!$H$2:$H$10000,'Raw Data'!$B$2:$B$10000,$A91,'Raw Data'!$A$2:$A$10000,$C$1),"")</f>
        <v/>
      </c>
      <c r="I91" s="9">
        <f>IFERROR(AVERAGEIFS('Raw Data'!$L$2:$L$10000,'Raw Data'!$B$2:$B$10000,$A91,'Raw Data'!$A$2:$A$10000,$C$1),"")</f>
        <v/>
      </c>
      <c r="J91" s="7">
        <f>IF(G91="","",LOOKUP(G91,{0,0.2,0.4,0.5,0.6,0.7,0.85,0.95},{"&lt;20%","20-40%","40-50%","50-60%","60-70%","70-85%","85-95%","&gt;=95%"}))</f>
        <v/>
      </c>
      <c r="K91" s="7">
        <f>IF(I91="","",LOOKUP(I91,{0,0.2,0.4,0.5,0.6,0.7,0.85,0.95},{"&lt;20%","20-40%","40-50%","50-60%","60-70%","70-85%","85-95%","&gt;=95%"}))</f>
        <v/>
      </c>
      <c r="L91" s="9">
        <f>IFERROR(AVERAGEIFS('Raw Data'!$R$2:$R$10000,'Raw Data'!$B$2:$B$10000,$A91,'Raw Data'!$A$2:$A$10000,$C$1),"")</f>
        <v/>
      </c>
      <c r="M91" s="9">
        <f>IFERROR(AVERAGEIFS('Raw Data'!$S$2:$S$10000,'Raw Data'!$B$2:$B$10000,$A91,'Raw Data'!$A$2:$A$10000,$C$1),"")</f>
        <v/>
      </c>
      <c r="N91" s="7">
        <f>IF(M91="","",IF(M91&lt;Settings!$B$8,"Critical",IF(M91&lt;Settings!$B$9,"Semi Critical","Non Critical")))</f>
        <v/>
      </c>
    </row>
    <row r="92">
      <c r="A92" s="7" t="inlineStr">
        <is>
          <t>BLR-HSR SS</t>
        </is>
      </c>
      <c r="B92" s="7">
        <f>IFERROR(INDEX('Raw Data'!$N$2:$N$10000,MATCH($A92,'Raw Data'!$B$2:$B$10000,0)),"")</f>
        <v/>
      </c>
      <c r="C92" s="7">
        <f>IFERROR(INDEX('Raw Data'!$E$2:$E$10000,MATCH($A92,'Raw Data'!$B$2:$B$10000,0)),"")</f>
        <v/>
      </c>
      <c r="D92" s="7">
        <f>IFERROR(INDEX('Raw Data'!$U$2:$U$10000,MATCH($A92,'Raw Data'!$B$2:$B$10000,0)),"")</f>
        <v/>
      </c>
      <c r="E92" s="7">
        <f>IFERROR(INDEX('Raw Data'!$O$2:$O$10000,MATCH($A92,'Raw Data'!$B$2:$B$10000,0)),"")</f>
        <v/>
      </c>
      <c r="F92" s="7">
        <f>IFERROR(INDEX('Raw Data'!$P$2:$P$10000,MATCH($A92,'Raw Data'!$B$2:$B$10000,0)),"")</f>
        <v/>
      </c>
      <c r="G92" s="9">
        <f>IFERROR(AVERAGEIFS('Raw Data'!$G$2:$G$10000,'Raw Data'!$B$2:$B$10000,$A92,'Raw Data'!$A$2:$A$10000,$C$1),"")</f>
        <v/>
      </c>
      <c r="H92" s="9">
        <f>IFERROR(AVERAGEIFS('Raw Data'!$H$2:$H$10000,'Raw Data'!$B$2:$B$10000,$A92,'Raw Data'!$A$2:$A$10000,$C$1),"")</f>
        <v/>
      </c>
      <c r="I92" s="9">
        <f>IFERROR(AVERAGEIFS('Raw Data'!$L$2:$L$10000,'Raw Data'!$B$2:$B$10000,$A92,'Raw Data'!$A$2:$A$10000,$C$1),"")</f>
        <v/>
      </c>
      <c r="J92" s="7">
        <f>IF(G92="","",LOOKUP(G92,{0,0.2,0.4,0.5,0.6,0.7,0.85,0.95},{"&lt;20%","20-40%","40-50%","50-60%","60-70%","70-85%","85-95%","&gt;=95%"}))</f>
        <v/>
      </c>
      <c r="K92" s="7">
        <f>IF(I92="","",LOOKUP(I92,{0,0.2,0.4,0.5,0.6,0.7,0.85,0.95},{"&lt;20%","20-40%","40-50%","50-60%","60-70%","70-85%","85-95%","&gt;=95%"}))</f>
        <v/>
      </c>
      <c r="L92" s="9">
        <f>IFERROR(AVERAGEIFS('Raw Data'!$R$2:$R$10000,'Raw Data'!$B$2:$B$10000,$A92,'Raw Data'!$A$2:$A$10000,$C$1),"")</f>
        <v/>
      </c>
      <c r="M92" s="9">
        <f>IFERROR(AVERAGEIFS('Raw Data'!$S$2:$S$10000,'Raw Data'!$B$2:$B$10000,$A92,'Raw Data'!$A$2:$A$10000,$C$1),"")</f>
        <v/>
      </c>
      <c r="N92" s="7">
        <f>IF(M92="","",IF(M92&lt;Settings!$B$8,"Critical",IF(M92&lt;Settings!$B$9,"Semi Critical","Non Critical")))</f>
        <v/>
      </c>
    </row>
    <row r="93">
      <c r="A93" s="7" t="inlineStr">
        <is>
          <t>BLR-HSR-2</t>
        </is>
      </c>
      <c r="B93" s="7">
        <f>IFERROR(INDEX('Raw Data'!$N$2:$N$10000,MATCH($A93,'Raw Data'!$B$2:$B$10000,0)),"")</f>
        <v/>
      </c>
      <c r="C93" s="7">
        <f>IFERROR(INDEX('Raw Data'!$E$2:$E$10000,MATCH($A93,'Raw Data'!$B$2:$B$10000,0)),"")</f>
        <v/>
      </c>
      <c r="D93" s="7">
        <f>IFERROR(INDEX('Raw Data'!$U$2:$U$10000,MATCH($A93,'Raw Data'!$B$2:$B$10000,0)),"")</f>
        <v/>
      </c>
      <c r="E93" s="7">
        <f>IFERROR(INDEX('Raw Data'!$O$2:$O$10000,MATCH($A93,'Raw Data'!$B$2:$B$10000,0)),"")</f>
        <v/>
      </c>
      <c r="F93" s="7">
        <f>IFERROR(INDEX('Raw Data'!$P$2:$P$10000,MATCH($A93,'Raw Data'!$B$2:$B$10000,0)),"")</f>
        <v/>
      </c>
      <c r="G93" s="9">
        <f>IFERROR(AVERAGEIFS('Raw Data'!$G$2:$G$10000,'Raw Data'!$B$2:$B$10000,$A93,'Raw Data'!$A$2:$A$10000,$C$1),"")</f>
        <v/>
      </c>
      <c r="H93" s="9">
        <f>IFERROR(AVERAGEIFS('Raw Data'!$H$2:$H$10000,'Raw Data'!$B$2:$B$10000,$A93,'Raw Data'!$A$2:$A$10000,$C$1),"")</f>
        <v/>
      </c>
      <c r="I93" s="9">
        <f>IFERROR(AVERAGEIFS('Raw Data'!$L$2:$L$10000,'Raw Data'!$B$2:$B$10000,$A93,'Raw Data'!$A$2:$A$10000,$C$1),"")</f>
        <v/>
      </c>
      <c r="J93" s="7">
        <f>IF(G93="","",LOOKUP(G93,{0,0.2,0.4,0.5,0.6,0.7,0.85,0.95},{"&lt;20%","20-40%","40-50%","50-60%","60-70%","70-85%","85-95%","&gt;=95%"}))</f>
        <v/>
      </c>
      <c r="K93" s="7">
        <f>IF(I93="","",LOOKUP(I93,{0,0.2,0.4,0.5,0.6,0.7,0.85,0.95},{"&lt;20%","20-40%","40-50%","50-60%","60-70%","70-85%","85-95%","&gt;=95%"}))</f>
        <v/>
      </c>
      <c r="L93" s="9">
        <f>IFERROR(AVERAGEIFS('Raw Data'!$R$2:$R$10000,'Raw Data'!$B$2:$B$10000,$A93,'Raw Data'!$A$2:$A$10000,$C$1),"")</f>
        <v/>
      </c>
      <c r="M93" s="9">
        <f>IFERROR(AVERAGEIFS('Raw Data'!$S$2:$S$10000,'Raw Data'!$B$2:$B$10000,$A93,'Raw Data'!$A$2:$A$10000,$C$1),"")</f>
        <v/>
      </c>
      <c r="N93" s="7">
        <f>IF(M93="","",IF(M93&lt;Settings!$B$8,"Critical",IF(M93&lt;Settings!$B$9,"Semi Critical","Non Critical")))</f>
        <v/>
      </c>
    </row>
    <row r="94">
      <c r="A94" s="7" t="inlineStr">
        <is>
          <t>BLR-HSR-3</t>
        </is>
      </c>
      <c r="B94" s="7">
        <f>IFERROR(INDEX('Raw Data'!$N$2:$N$10000,MATCH($A94,'Raw Data'!$B$2:$B$10000,0)),"")</f>
        <v/>
      </c>
      <c r="C94" s="7">
        <f>IFERROR(INDEX('Raw Data'!$E$2:$E$10000,MATCH($A94,'Raw Data'!$B$2:$B$10000,0)),"")</f>
        <v/>
      </c>
      <c r="D94" s="7">
        <f>IFERROR(INDEX('Raw Data'!$U$2:$U$10000,MATCH($A94,'Raw Data'!$B$2:$B$10000,0)),"")</f>
        <v/>
      </c>
      <c r="E94" s="7">
        <f>IFERROR(INDEX('Raw Data'!$O$2:$O$10000,MATCH($A94,'Raw Data'!$B$2:$B$10000,0)),"")</f>
        <v/>
      </c>
      <c r="F94" s="7">
        <f>IFERROR(INDEX('Raw Data'!$P$2:$P$10000,MATCH($A94,'Raw Data'!$B$2:$B$10000,0)),"")</f>
        <v/>
      </c>
      <c r="G94" s="9">
        <f>IFERROR(AVERAGEIFS('Raw Data'!$G$2:$G$10000,'Raw Data'!$B$2:$B$10000,$A94,'Raw Data'!$A$2:$A$10000,$C$1),"")</f>
        <v/>
      </c>
      <c r="H94" s="9">
        <f>IFERROR(AVERAGEIFS('Raw Data'!$H$2:$H$10000,'Raw Data'!$B$2:$B$10000,$A94,'Raw Data'!$A$2:$A$10000,$C$1),"")</f>
        <v/>
      </c>
      <c r="I94" s="9">
        <f>IFERROR(AVERAGEIFS('Raw Data'!$L$2:$L$10000,'Raw Data'!$B$2:$B$10000,$A94,'Raw Data'!$A$2:$A$10000,$C$1),"")</f>
        <v/>
      </c>
      <c r="J94" s="7">
        <f>IF(G94="","",LOOKUP(G94,{0,0.2,0.4,0.5,0.6,0.7,0.85,0.95},{"&lt;20%","20-40%","40-50%","50-60%","60-70%","70-85%","85-95%","&gt;=95%"}))</f>
        <v/>
      </c>
      <c r="K94" s="7">
        <f>IF(I94="","",LOOKUP(I94,{0,0.2,0.4,0.5,0.6,0.7,0.85,0.95},{"&lt;20%","20-40%","40-50%","50-60%","60-70%","70-85%","85-95%","&gt;=95%"}))</f>
        <v/>
      </c>
      <c r="L94" s="9">
        <f>IFERROR(AVERAGEIFS('Raw Data'!$R$2:$R$10000,'Raw Data'!$B$2:$B$10000,$A94,'Raw Data'!$A$2:$A$10000,$C$1),"")</f>
        <v/>
      </c>
      <c r="M94" s="9">
        <f>IFERROR(AVERAGEIFS('Raw Data'!$S$2:$S$10000,'Raw Data'!$B$2:$B$10000,$A94,'Raw Data'!$A$2:$A$10000,$C$1),"")</f>
        <v/>
      </c>
      <c r="N94" s="7">
        <f>IF(M94="","",IF(M94&lt;Settings!$B$8,"Critical",IF(M94&lt;Settings!$B$9,"Semi Critical","Non Critical")))</f>
        <v/>
      </c>
    </row>
    <row r="95">
      <c r="A95" s="7" t="inlineStr">
        <is>
          <t>BLR-Iggalur</t>
        </is>
      </c>
      <c r="B95" s="7">
        <f>IFERROR(INDEX('Raw Data'!$N$2:$N$10000,MATCH($A95,'Raw Data'!$B$2:$B$10000,0)),"")</f>
        <v/>
      </c>
      <c r="C95" s="7">
        <f>IFERROR(INDEX('Raw Data'!$E$2:$E$10000,MATCH($A95,'Raw Data'!$B$2:$B$10000,0)),"")</f>
        <v/>
      </c>
      <c r="D95" s="7">
        <f>IFERROR(INDEX('Raw Data'!$U$2:$U$10000,MATCH($A95,'Raw Data'!$B$2:$B$10000,0)),"")</f>
        <v/>
      </c>
      <c r="E95" s="7">
        <f>IFERROR(INDEX('Raw Data'!$O$2:$O$10000,MATCH($A95,'Raw Data'!$B$2:$B$10000,0)),"")</f>
        <v/>
      </c>
      <c r="F95" s="7">
        <f>IFERROR(INDEX('Raw Data'!$P$2:$P$10000,MATCH($A95,'Raw Data'!$B$2:$B$10000,0)),"")</f>
        <v/>
      </c>
      <c r="G95" s="9">
        <f>IFERROR(AVERAGEIFS('Raw Data'!$G$2:$G$10000,'Raw Data'!$B$2:$B$10000,$A95,'Raw Data'!$A$2:$A$10000,$C$1),"")</f>
        <v/>
      </c>
      <c r="H95" s="9">
        <f>IFERROR(AVERAGEIFS('Raw Data'!$H$2:$H$10000,'Raw Data'!$B$2:$B$10000,$A95,'Raw Data'!$A$2:$A$10000,$C$1),"")</f>
        <v/>
      </c>
      <c r="I95" s="9">
        <f>IFERROR(AVERAGEIFS('Raw Data'!$L$2:$L$10000,'Raw Data'!$B$2:$B$10000,$A95,'Raw Data'!$A$2:$A$10000,$C$1),"")</f>
        <v/>
      </c>
      <c r="J95" s="7">
        <f>IF(G95="","",LOOKUP(G95,{0,0.2,0.4,0.5,0.6,0.7,0.85,0.95},{"&lt;20%","20-40%","40-50%","50-60%","60-70%","70-85%","85-95%","&gt;=95%"}))</f>
        <v/>
      </c>
      <c r="K95" s="7">
        <f>IF(I95="","",LOOKUP(I95,{0,0.2,0.4,0.5,0.6,0.7,0.85,0.95},{"&lt;20%","20-40%","40-50%","50-60%","60-70%","70-85%","85-95%","&gt;=95%"}))</f>
        <v/>
      </c>
      <c r="L95" s="9">
        <f>IFERROR(AVERAGEIFS('Raw Data'!$R$2:$R$10000,'Raw Data'!$B$2:$B$10000,$A95,'Raw Data'!$A$2:$A$10000,$C$1),"")</f>
        <v/>
      </c>
      <c r="M95" s="9">
        <f>IFERROR(AVERAGEIFS('Raw Data'!$S$2:$S$10000,'Raw Data'!$B$2:$B$10000,$A95,'Raw Data'!$A$2:$A$10000,$C$1),"")</f>
        <v/>
      </c>
      <c r="N95" s="7">
        <f>IF(M95="","",IF(M95&lt;Settings!$B$8,"Critical",IF(M95&lt;Settings!$B$9,"Semi Critical","Non Critical")))</f>
        <v/>
      </c>
    </row>
    <row r="96">
      <c r="A96" s="7" t="inlineStr">
        <is>
          <t>BLR-INDIRANAGAR NEW</t>
        </is>
      </c>
      <c r="B96" s="7">
        <f>IFERROR(INDEX('Raw Data'!$N$2:$N$10000,MATCH($A96,'Raw Data'!$B$2:$B$10000,0)),"")</f>
        <v/>
      </c>
      <c r="C96" s="7">
        <f>IFERROR(INDEX('Raw Data'!$E$2:$E$10000,MATCH($A96,'Raw Data'!$B$2:$B$10000,0)),"")</f>
        <v/>
      </c>
      <c r="D96" s="7">
        <f>IFERROR(INDEX('Raw Data'!$U$2:$U$10000,MATCH($A96,'Raw Data'!$B$2:$B$10000,0)),"")</f>
        <v/>
      </c>
      <c r="E96" s="7">
        <f>IFERROR(INDEX('Raw Data'!$O$2:$O$10000,MATCH($A96,'Raw Data'!$B$2:$B$10000,0)),"")</f>
        <v/>
      </c>
      <c r="F96" s="7">
        <f>IFERROR(INDEX('Raw Data'!$P$2:$P$10000,MATCH($A96,'Raw Data'!$B$2:$B$10000,0)),"")</f>
        <v/>
      </c>
      <c r="G96" s="9">
        <f>IFERROR(AVERAGEIFS('Raw Data'!$G$2:$G$10000,'Raw Data'!$B$2:$B$10000,$A96,'Raw Data'!$A$2:$A$10000,$C$1),"")</f>
        <v/>
      </c>
      <c r="H96" s="9">
        <f>IFERROR(AVERAGEIFS('Raw Data'!$H$2:$H$10000,'Raw Data'!$B$2:$B$10000,$A96,'Raw Data'!$A$2:$A$10000,$C$1),"")</f>
        <v/>
      </c>
      <c r="I96" s="9">
        <f>IFERROR(AVERAGEIFS('Raw Data'!$L$2:$L$10000,'Raw Data'!$B$2:$B$10000,$A96,'Raw Data'!$A$2:$A$10000,$C$1),"")</f>
        <v/>
      </c>
      <c r="J96" s="7">
        <f>IF(G96="","",LOOKUP(G96,{0,0.2,0.4,0.5,0.6,0.7,0.85,0.95},{"&lt;20%","20-40%","40-50%","50-60%","60-70%","70-85%","85-95%","&gt;=95%"}))</f>
        <v/>
      </c>
      <c r="K96" s="7">
        <f>IF(I96="","",LOOKUP(I96,{0,0.2,0.4,0.5,0.6,0.7,0.85,0.95},{"&lt;20%","20-40%","40-50%","50-60%","60-70%","70-85%","85-95%","&gt;=95%"}))</f>
        <v/>
      </c>
      <c r="L96" s="9">
        <f>IFERROR(AVERAGEIFS('Raw Data'!$R$2:$R$10000,'Raw Data'!$B$2:$B$10000,$A96,'Raw Data'!$A$2:$A$10000,$C$1),"")</f>
        <v/>
      </c>
      <c r="M96" s="9">
        <f>IFERROR(AVERAGEIFS('Raw Data'!$S$2:$S$10000,'Raw Data'!$B$2:$B$10000,$A96,'Raw Data'!$A$2:$A$10000,$C$1),"")</f>
        <v/>
      </c>
      <c r="N96" s="7">
        <f>IF(M96="","",IF(M96&lt;Settings!$B$8,"Critical",IF(M96&lt;Settings!$B$9,"Semi Critical","Non Critical")))</f>
        <v/>
      </c>
    </row>
    <row r="97">
      <c r="A97" s="7" t="inlineStr">
        <is>
          <t>BLR-ITPL Layout</t>
        </is>
      </c>
      <c r="B97" s="7">
        <f>IFERROR(INDEX('Raw Data'!$N$2:$N$10000,MATCH($A97,'Raw Data'!$B$2:$B$10000,0)),"")</f>
        <v/>
      </c>
      <c r="C97" s="7">
        <f>IFERROR(INDEX('Raw Data'!$E$2:$E$10000,MATCH($A97,'Raw Data'!$B$2:$B$10000,0)),"")</f>
        <v/>
      </c>
      <c r="D97" s="7">
        <f>IFERROR(INDEX('Raw Data'!$U$2:$U$10000,MATCH($A97,'Raw Data'!$B$2:$B$10000,0)),"")</f>
        <v/>
      </c>
      <c r="E97" s="7">
        <f>IFERROR(INDEX('Raw Data'!$O$2:$O$10000,MATCH($A97,'Raw Data'!$B$2:$B$10000,0)),"")</f>
        <v/>
      </c>
      <c r="F97" s="7">
        <f>IFERROR(INDEX('Raw Data'!$P$2:$P$10000,MATCH($A97,'Raw Data'!$B$2:$B$10000,0)),"")</f>
        <v/>
      </c>
      <c r="G97" s="9">
        <f>IFERROR(AVERAGEIFS('Raw Data'!$G$2:$G$10000,'Raw Data'!$B$2:$B$10000,$A97,'Raw Data'!$A$2:$A$10000,$C$1),"")</f>
        <v/>
      </c>
      <c r="H97" s="9">
        <f>IFERROR(AVERAGEIFS('Raw Data'!$H$2:$H$10000,'Raw Data'!$B$2:$B$10000,$A97,'Raw Data'!$A$2:$A$10000,$C$1),"")</f>
        <v/>
      </c>
      <c r="I97" s="9">
        <f>IFERROR(AVERAGEIFS('Raw Data'!$L$2:$L$10000,'Raw Data'!$B$2:$B$10000,$A97,'Raw Data'!$A$2:$A$10000,$C$1),"")</f>
        <v/>
      </c>
      <c r="J97" s="7">
        <f>IF(G97="","",LOOKUP(G97,{0,0.2,0.4,0.5,0.6,0.7,0.85,0.95},{"&lt;20%","20-40%","40-50%","50-60%","60-70%","70-85%","85-95%","&gt;=95%"}))</f>
        <v/>
      </c>
      <c r="K97" s="7">
        <f>IF(I97="","",LOOKUP(I97,{0,0.2,0.4,0.5,0.6,0.7,0.85,0.95},{"&lt;20%","20-40%","40-50%","50-60%","60-70%","70-85%","85-95%","&gt;=95%"}))</f>
        <v/>
      </c>
      <c r="L97" s="9">
        <f>IFERROR(AVERAGEIFS('Raw Data'!$R$2:$R$10000,'Raw Data'!$B$2:$B$10000,$A97,'Raw Data'!$A$2:$A$10000,$C$1),"")</f>
        <v/>
      </c>
      <c r="M97" s="9">
        <f>IFERROR(AVERAGEIFS('Raw Data'!$S$2:$S$10000,'Raw Data'!$B$2:$B$10000,$A97,'Raw Data'!$A$2:$A$10000,$C$1),"")</f>
        <v/>
      </c>
      <c r="N97" s="7">
        <f>IF(M97="","",IF(M97&lt;Settings!$B$8,"Critical",IF(M97&lt;Settings!$B$9,"Semi Critical","Non Critical")))</f>
        <v/>
      </c>
    </row>
    <row r="98">
      <c r="A98" s="7" t="inlineStr">
        <is>
          <t>BLR-Jakkur Network</t>
        </is>
      </c>
      <c r="B98" s="7">
        <f>IFERROR(INDEX('Raw Data'!$N$2:$N$10000,MATCH($A98,'Raw Data'!$B$2:$B$10000,0)),"")</f>
        <v/>
      </c>
      <c r="C98" s="7">
        <f>IFERROR(INDEX('Raw Data'!$E$2:$E$10000,MATCH($A98,'Raw Data'!$B$2:$B$10000,0)),"")</f>
        <v/>
      </c>
      <c r="D98" s="7">
        <f>IFERROR(INDEX('Raw Data'!$U$2:$U$10000,MATCH($A98,'Raw Data'!$B$2:$B$10000,0)),"")</f>
        <v/>
      </c>
      <c r="E98" s="7">
        <f>IFERROR(INDEX('Raw Data'!$O$2:$O$10000,MATCH($A98,'Raw Data'!$B$2:$B$10000,0)),"")</f>
        <v/>
      </c>
      <c r="F98" s="7">
        <f>IFERROR(INDEX('Raw Data'!$P$2:$P$10000,MATCH($A98,'Raw Data'!$B$2:$B$10000,0)),"")</f>
        <v/>
      </c>
      <c r="G98" s="9">
        <f>IFERROR(AVERAGEIFS('Raw Data'!$G$2:$G$10000,'Raw Data'!$B$2:$B$10000,$A98,'Raw Data'!$A$2:$A$10000,$C$1),"")</f>
        <v/>
      </c>
      <c r="H98" s="9">
        <f>IFERROR(AVERAGEIFS('Raw Data'!$H$2:$H$10000,'Raw Data'!$B$2:$B$10000,$A98,'Raw Data'!$A$2:$A$10000,$C$1),"")</f>
        <v/>
      </c>
      <c r="I98" s="9">
        <f>IFERROR(AVERAGEIFS('Raw Data'!$L$2:$L$10000,'Raw Data'!$B$2:$B$10000,$A98,'Raw Data'!$A$2:$A$10000,$C$1),"")</f>
        <v/>
      </c>
      <c r="J98" s="7">
        <f>IF(G98="","",LOOKUP(G98,{0,0.2,0.4,0.5,0.6,0.7,0.85,0.95},{"&lt;20%","20-40%","40-50%","50-60%","60-70%","70-85%","85-95%","&gt;=95%"}))</f>
        <v/>
      </c>
      <c r="K98" s="7">
        <f>IF(I98="","",LOOKUP(I98,{0,0.2,0.4,0.5,0.6,0.7,0.85,0.95},{"&lt;20%","20-40%","40-50%","50-60%","60-70%","70-85%","85-95%","&gt;=95%"}))</f>
        <v/>
      </c>
      <c r="L98" s="9">
        <f>IFERROR(AVERAGEIFS('Raw Data'!$R$2:$R$10000,'Raw Data'!$B$2:$B$10000,$A98,'Raw Data'!$A$2:$A$10000,$C$1),"")</f>
        <v/>
      </c>
      <c r="M98" s="9">
        <f>IFERROR(AVERAGEIFS('Raw Data'!$S$2:$S$10000,'Raw Data'!$B$2:$B$10000,$A98,'Raw Data'!$A$2:$A$10000,$C$1),"")</f>
        <v/>
      </c>
      <c r="N98" s="7">
        <f>IF(M98="","",IF(M98&lt;Settings!$B$8,"Critical",IF(M98&lt;Settings!$B$9,"Semi Critical","Non Critical")))</f>
        <v/>
      </c>
    </row>
    <row r="99">
      <c r="A99" s="7" t="inlineStr">
        <is>
          <t>BLR-Jakkur New</t>
        </is>
      </c>
      <c r="B99" s="7">
        <f>IFERROR(INDEX('Raw Data'!$N$2:$N$10000,MATCH($A99,'Raw Data'!$B$2:$B$10000,0)),"")</f>
        <v/>
      </c>
      <c r="C99" s="7">
        <f>IFERROR(INDEX('Raw Data'!$E$2:$E$10000,MATCH($A99,'Raw Data'!$B$2:$B$10000,0)),"")</f>
        <v/>
      </c>
      <c r="D99" s="7">
        <f>IFERROR(INDEX('Raw Data'!$U$2:$U$10000,MATCH($A99,'Raw Data'!$B$2:$B$10000,0)),"")</f>
        <v/>
      </c>
      <c r="E99" s="7">
        <f>IFERROR(INDEX('Raw Data'!$O$2:$O$10000,MATCH($A99,'Raw Data'!$B$2:$B$10000,0)),"")</f>
        <v/>
      </c>
      <c r="F99" s="7">
        <f>IFERROR(INDEX('Raw Data'!$P$2:$P$10000,MATCH($A99,'Raw Data'!$B$2:$B$10000,0)),"")</f>
        <v/>
      </c>
      <c r="G99" s="9">
        <f>IFERROR(AVERAGEIFS('Raw Data'!$G$2:$G$10000,'Raw Data'!$B$2:$B$10000,$A99,'Raw Data'!$A$2:$A$10000,$C$1),"")</f>
        <v/>
      </c>
      <c r="H99" s="9">
        <f>IFERROR(AVERAGEIFS('Raw Data'!$H$2:$H$10000,'Raw Data'!$B$2:$B$10000,$A99,'Raw Data'!$A$2:$A$10000,$C$1),"")</f>
        <v/>
      </c>
      <c r="I99" s="9">
        <f>IFERROR(AVERAGEIFS('Raw Data'!$L$2:$L$10000,'Raw Data'!$B$2:$B$10000,$A99,'Raw Data'!$A$2:$A$10000,$C$1),"")</f>
        <v/>
      </c>
      <c r="J99" s="7">
        <f>IF(G99="","",LOOKUP(G99,{0,0.2,0.4,0.5,0.6,0.7,0.85,0.95},{"&lt;20%","20-40%","40-50%","50-60%","60-70%","70-85%","85-95%","&gt;=95%"}))</f>
        <v/>
      </c>
      <c r="K99" s="7">
        <f>IF(I99="","",LOOKUP(I99,{0,0.2,0.4,0.5,0.6,0.7,0.85,0.95},{"&lt;20%","20-40%","40-50%","50-60%","60-70%","70-85%","85-95%","&gt;=95%"}))</f>
        <v/>
      </c>
      <c r="L99" s="9">
        <f>IFERROR(AVERAGEIFS('Raw Data'!$R$2:$R$10000,'Raw Data'!$B$2:$B$10000,$A99,'Raw Data'!$A$2:$A$10000,$C$1),"")</f>
        <v/>
      </c>
      <c r="M99" s="9">
        <f>IFERROR(AVERAGEIFS('Raw Data'!$S$2:$S$10000,'Raw Data'!$B$2:$B$10000,$A99,'Raw Data'!$A$2:$A$10000,$C$1),"")</f>
        <v/>
      </c>
      <c r="N99" s="7">
        <f>IF(M99="","",IF(M99&lt;Settings!$B$8,"Critical",IF(M99&lt;Settings!$B$9,"Semi Critical","Non Critical")))</f>
        <v/>
      </c>
    </row>
    <row r="100">
      <c r="A100" s="7" t="inlineStr">
        <is>
          <t>BLR-Jayanagar 9th block</t>
        </is>
      </c>
      <c r="B100" s="7">
        <f>IFERROR(INDEX('Raw Data'!$N$2:$N$10000,MATCH($A100,'Raw Data'!$B$2:$B$10000,0)),"")</f>
        <v/>
      </c>
      <c r="C100" s="7">
        <f>IFERROR(INDEX('Raw Data'!$E$2:$E$10000,MATCH($A100,'Raw Data'!$B$2:$B$10000,0)),"")</f>
        <v/>
      </c>
      <c r="D100" s="7">
        <f>IFERROR(INDEX('Raw Data'!$U$2:$U$10000,MATCH($A100,'Raw Data'!$B$2:$B$10000,0)),"")</f>
        <v/>
      </c>
      <c r="E100" s="7">
        <f>IFERROR(INDEX('Raw Data'!$O$2:$O$10000,MATCH($A100,'Raw Data'!$B$2:$B$10000,0)),"")</f>
        <v/>
      </c>
      <c r="F100" s="7">
        <f>IFERROR(INDEX('Raw Data'!$P$2:$P$10000,MATCH($A100,'Raw Data'!$B$2:$B$10000,0)),"")</f>
        <v/>
      </c>
      <c r="G100" s="9">
        <f>IFERROR(AVERAGEIFS('Raw Data'!$G$2:$G$10000,'Raw Data'!$B$2:$B$10000,$A100,'Raw Data'!$A$2:$A$10000,$C$1),"")</f>
        <v/>
      </c>
      <c r="H100" s="9">
        <f>IFERROR(AVERAGEIFS('Raw Data'!$H$2:$H$10000,'Raw Data'!$B$2:$B$10000,$A100,'Raw Data'!$A$2:$A$10000,$C$1),"")</f>
        <v/>
      </c>
      <c r="I100" s="9">
        <f>IFERROR(AVERAGEIFS('Raw Data'!$L$2:$L$10000,'Raw Data'!$B$2:$B$10000,$A100,'Raw Data'!$A$2:$A$10000,$C$1),"")</f>
        <v/>
      </c>
      <c r="J100" s="7">
        <f>IF(G100="","",LOOKUP(G100,{0,0.2,0.4,0.5,0.6,0.7,0.85,0.95},{"&lt;20%","20-40%","40-50%","50-60%","60-70%","70-85%","85-95%","&gt;=95%"}))</f>
        <v/>
      </c>
      <c r="K100" s="7">
        <f>IF(I100="","",LOOKUP(I100,{0,0.2,0.4,0.5,0.6,0.7,0.85,0.95},{"&lt;20%","20-40%","40-50%","50-60%","60-70%","70-85%","85-95%","&gt;=95%"}))</f>
        <v/>
      </c>
      <c r="L100" s="9">
        <f>IFERROR(AVERAGEIFS('Raw Data'!$R$2:$R$10000,'Raw Data'!$B$2:$B$10000,$A100,'Raw Data'!$A$2:$A$10000,$C$1),"")</f>
        <v/>
      </c>
      <c r="M100" s="9">
        <f>IFERROR(AVERAGEIFS('Raw Data'!$S$2:$S$10000,'Raw Data'!$B$2:$B$10000,$A100,'Raw Data'!$A$2:$A$10000,$C$1),"")</f>
        <v/>
      </c>
      <c r="N100" s="7">
        <f>IF(M100="","",IF(M100&lt;Settings!$B$8,"Critical",IF(M100&lt;Settings!$B$9,"Semi Critical","Non Critical")))</f>
        <v/>
      </c>
    </row>
    <row r="101">
      <c r="A101" s="7" t="inlineStr">
        <is>
          <t>BLR-JAYANAGAR New</t>
        </is>
      </c>
      <c r="B101" s="7">
        <f>IFERROR(INDEX('Raw Data'!$N$2:$N$10000,MATCH($A101,'Raw Data'!$B$2:$B$10000,0)),"")</f>
        <v/>
      </c>
      <c r="C101" s="7">
        <f>IFERROR(INDEX('Raw Data'!$E$2:$E$10000,MATCH($A101,'Raw Data'!$B$2:$B$10000,0)),"")</f>
        <v/>
      </c>
      <c r="D101" s="7">
        <f>IFERROR(INDEX('Raw Data'!$U$2:$U$10000,MATCH($A101,'Raw Data'!$B$2:$B$10000,0)),"")</f>
        <v/>
      </c>
      <c r="E101" s="7">
        <f>IFERROR(INDEX('Raw Data'!$O$2:$O$10000,MATCH($A101,'Raw Data'!$B$2:$B$10000,0)),"")</f>
        <v/>
      </c>
      <c r="F101" s="7">
        <f>IFERROR(INDEX('Raw Data'!$P$2:$P$10000,MATCH($A101,'Raw Data'!$B$2:$B$10000,0)),"")</f>
        <v/>
      </c>
      <c r="G101" s="9">
        <f>IFERROR(AVERAGEIFS('Raw Data'!$G$2:$G$10000,'Raw Data'!$B$2:$B$10000,$A101,'Raw Data'!$A$2:$A$10000,$C$1),"")</f>
        <v/>
      </c>
      <c r="H101" s="9">
        <f>IFERROR(AVERAGEIFS('Raw Data'!$H$2:$H$10000,'Raw Data'!$B$2:$B$10000,$A101,'Raw Data'!$A$2:$A$10000,$C$1),"")</f>
        <v/>
      </c>
      <c r="I101" s="9">
        <f>IFERROR(AVERAGEIFS('Raw Data'!$L$2:$L$10000,'Raw Data'!$B$2:$B$10000,$A101,'Raw Data'!$A$2:$A$10000,$C$1),"")</f>
        <v/>
      </c>
      <c r="J101" s="7">
        <f>IF(G101="","",LOOKUP(G101,{0,0.2,0.4,0.5,0.6,0.7,0.85,0.95},{"&lt;20%","20-40%","40-50%","50-60%","60-70%","70-85%","85-95%","&gt;=95%"}))</f>
        <v/>
      </c>
      <c r="K101" s="7">
        <f>IF(I101="","",LOOKUP(I101,{0,0.2,0.4,0.5,0.6,0.7,0.85,0.95},{"&lt;20%","20-40%","40-50%","50-60%","60-70%","70-85%","85-95%","&gt;=95%"}))</f>
        <v/>
      </c>
      <c r="L101" s="9">
        <f>IFERROR(AVERAGEIFS('Raw Data'!$R$2:$R$10000,'Raw Data'!$B$2:$B$10000,$A101,'Raw Data'!$A$2:$A$10000,$C$1),"")</f>
        <v/>
      </c>
      <c r="M101" s="9">
        <f>IFERROR(AVERAGEIFS('Raw Data'!$S$2:$S$10000,'Raw Data'!$B$2:$B$10000,$A101,'Raw Data'!$A$2:$A$10000,$C$1),"")</f>
        <v/>
      </c>
      <c r="N101" s="7">
        <f>IF(M101="","",IF(M101&lt;Settings!$B$8,"Critical",IF(M101&lt;Settings!$B$9,"Semi Critical","Non Critical")))</f>
        <v/>
      </c>
    </row>
    <row r="102">
      <c r="A102" s="7" t="inlineStr">
        <is>
          <t>BLR-JP Nagar Network</t>
        </is>
      </c>
      <c r="B102" s="7">
        <f>IFERROR(INDEX('Raw Data'!$N$2:$N$10000,MATCH($A102,'Raw Data'!$B$2:$B$10000,0)),"")</f>
        <v/>
      </c>
      <c r="C102" s="7">
        <f>IFERROR(INDEX('Raw Data'!$E$2:$E$10000,MATCH($A102,'Raw Data'!$B$2:$B$10000,0)),"")</f>
        <v/>
      </c>
      <c r="D102" s="7">
        <f>IFERROR(INDEX('Raw Data'!$U$2:$U$10000,MATCH($A102,'Raw Data'!$B$2:$B$10000,0)),"")</f>
        <v/>
      </c>
      <c r="E102" s="7">
        <f>IFERROR(INDEX('Raw Data'!$O$2:$O$10000,MATCH($A102,'Raw Data'!$B$2:$B$10000,0)),"")</f>
        <v/>
      </c>
      <c r="F102" s="7">
        <f>IFERROR(INDEX('Raw Data'!$P$2:$P$10000,MATCH($A102,'Raw Data'!$B$2:$B$10000,0)),"")</f>
        <v/>
      </c>
      <c r="G102" s="9">
        <f>IFERROR(AVERAGEIFS('Raw Data'!$G$2:$G$10000,'Raw Data'!$B$2:$B$10000,$A102,'Raw Data'!$A$2:$A$10000,$C$1),"")</f>
        <v/>
      </c>
      <c r="H102" s="9">
        <f>IFERROR(AVERAGEIFS('Raw Data'!$H$2:$H$10000,'Raw Data'!$B$2:$B$10000,$A102,'Raw Data'!$A$2:$A$10000,$C$1),"")</f>
        <v/>
      </c>
      <c r="I102" s="9">
        <f>IFERROR(AVERAGEIFS('Raw Data'!$L$2:$L$10000,'Raw Data'!$B$2:$B$10000,$A102,'Raw Data'!$A$2:$A$10000,$C$1),"")</f>
        <v/>
      </c>
      <c r="J102" s="7">
        <f>IF(G102="","",LOOKUP(G102,{0,0.2,0.4,0.5,0.6,0.7,0.85,0.95},{"&lt;20%","20-40%","40-50%","50-60%","60-70%","70-85%","85-95%","&gt;=95%"}))</f>
        <v/>
      </c>
      <c r="K102" s="7">
        <f>IF(I102="","",LOOKUP(I102,{0,0.2,0.4,0.5,0.6,0.7,0.85,0.95},{"&lt;20%","20-40%","40-50%","50-60%","60-70%","70-85%","85-95%","&gt;=95%"}))</f>
        <v/>
      </c>
      <c r="L102" s="9">
        <f>IFERROR(AVERAGEIFS('Raw Data'!$R$2:$R$10000,'Raw Data'!$B$2:$B$10000,$A102,'Raw Data'!$A$2:$A$10000,$C$1),"")</f>
        <v/>
      </c>
      <c r="M102" s="9">
        <f>IFERROR(AVERAGEIFS('Raw Data'!$S$2:$S$10000,'Raw Data'!$B$2:$B$10000,$A102,'Raw Data'!$A$2:$A$10000,$C$1),"")</f>
        <v/>
      </c>
      <c r="N102" s="7">
        <f>IF(M102="","",IF(M102&lt;Settings!$B$8,"Critical",IF(M102&lt;Settings!$B$9,"Semi Critical","Non Critical")))</f>
        <v/>
      </c>
    </row>
    <row r="103">
      <c r="A103" s="7" t="inlineStr">
        <is>
          <t>BLR-JP Nagar New</t>
        </is>
      </c>
      <c r="B103" s="7">
        <f>IFERROR(INDEX('Raw Data'!$N$2:$N$10000,MATCH($A103,'Raw Data'!$B$2:$B$10000,0)),"")</f>
        <v/>
      </c>
      <c r="C103" s="7">
        <f>IFERROR(INDEX('Raw Data'!$E$2:$E$10000,MATCH($A103,'Raw Data'!$B$2:$B$10000,0)),"")</f>
        <v/>
      </c>
      <c r="D103" s="7">
        <f>IFERROR(INDEX('Raw Data'!$U$2:$U$10000,MATCH($A103,'Raw Data'!$B$2:$B$10000,0)),"")</f>
        <v/>
      </c>
      <c r="E103" s="7">
        <f>IFERROR(INDEX('Raw Data'!$O$2:$O$10000,MATCH($A103,'Raw Data'!$B$2:$B$10000,0)),"")</f>
        <v/>
      </c>
      <c r="F103" s="7">
        <f>IFERROR(INDEX('Raw Data'!$P$2:$P$10000,MATCH($A103,'Raw Data'!$B$2:$B$10000,0)),"")</f>
        <v/>
      </c>
      <c r="G103" s="9">
        <f>IFERROR(AVERAGEIFS('Raw Data'!$G$2:$G$10000,'Raw Data'!$B$2:$B$10000,$A103,'Raw Data'!$A$2:$A$10000,$C$1),"")</f>
        <v/>
      </c>
      <c r="H103" s="9">
        <f>IFERROR(AVERAGEIFS('Raw Data'!$H$2:$H$10000,'Raw Data'!$B$2:$B$10000,$A103,'Raw Data'!$A$2:$A$10000,$C$1),"")</f>
        <v/>
      </c>
      <c r="I103" s="9">
        <f>IFERROR(AVERAGEIFS('Raw Data'!$L$2:$L$10000,'Raw Data'!$B$2:$B$10000,$A103,'Raw Data'!$A$2:$A$10000,$C$1),"")</f>
        <v/>
      </c>
      <c r="J103" s="7">
        <f>IF(G103="","",LOOKUP(G103,{0,0.2,0.4,0.5,0.6,0.7,0.85,0.95},{"&lt;20%","20-40%","40-50%","50-60%","60-70%","70-85%","85-95%","&gt;=95%"}))</f>
        <v/>
      </c>
      <c r="K103" s="7">
        <f>IF(I103="","",LOOKUP(I103,{0,0.2,0.4,0.5,0.6,0.7,0.85,0.95},{"&lt;20%","20-40%","40-50%","50-60%","60-70%","70-85%","85-95%","&gt;=95%"}))</f>
        <v/>
      </c>
      <c r="L103" s="9">
        <f>IFERROR(AVERAGEIFS('Raw Data'!$R$2:$R$10000,'Raw Data'!$B$2:$B$10000,$A103,'Raw Data'!$A$2:$A$10000,$C$1),"")</f>
        <v/>
      </c>
      <c r="M103" s="9">
        <f>IFERROR(AVERAGEIFS('Raw Data'!$S$2:$S$10000,'Raw Data'!$B$2:$B$10000,$A103,'Raw Data'!$A$2:$A$10000,$C$1),"")</f>
        <v/>
      </c>
      <c r="N103" s="7">
        <f>IF(M103="","",IF(M103&lt;Settings!$B$8,"Critical",IF(M103&lt;Settings!$B$9,"Semi Critical","Non Critical")))</f>
        <v/>
      </c>
    </row>
    <row r="104">
      <c r="A104" s="7" t="inlineStr">
        <is>
          <t>BLR-Junnasandra</t>
        </is>
      </c>
      <c r="B104" s="7">
        <f>IFERROR(INDEX('Raw Data'!$N$2:$N$10000,MATCH($A104,'Raw Data'!$B$2:$B$10000,0)),"")</f>
        <v/>
      </c>
      <c r="C104" s="7">
        <f>IFERROR(INDEX('Raw Data'!$E$2:$E$10000,MATCH($A104,'Raw Data'!$B$2:$B$10000,0)),"")</f>
        <v/>
      </c>
      <c r="D104" s="7">
        <f>IFERROR(INDEX('Raw Data'!$U$2:$U$10000,MATCH($A104,'Raw Data'!$B$2:$B$10000,0)),"")</f>
        <v/>
      </c>
      <c r="E104" s="7">
        <f>IFERROR(INDEX('Raw Data'!$O$2:$O$10000,MATCH($A104,'Raw Data'!$B$2:$B$10000,0)),"")</f>
        <v/>
      </c>
      <c r="F104" s="7">
        <f>IFERROR(INDEX('Raw Data'!$P$2:$P$10000,MATCH($A104,'Raw Data'!$B$2:$B$10000,0)),"")</f>
        <v/>
      </c>
      <c r="G104" s="9">
        <f>IFERROR(AVERAGEIFS('Raw Data'!$G$2:$G$10000,'Raw Data'!$B$2:$B$10000,$A104,'Raw Data'!$A$2:$A$10000,$C$1),"")</f>
        <v/>
      </c>
      <c r="H104" s="9">
        <f>IFERROR(AVERAGEIFS('Raw Data'!$H$2:$H$10000,'Raw Data'!$B$2:$B$10000,$A104,'Raw Data'!$A$2:$A$10000,$C$1),"")</f>
        <v/>
      </c>
      <c r="I104" s="9">
        <f>IFERROR(AVERAGEIFS('Raw Data'!$L$2:$L$10000,'Raw Data'!$B$2:$B$10000,$A104,'Raw Data'!$A$2:$A$10000,$C$1),"")</f>
        <v/>
      </c>
      <c r="J104" s="7">
        <f>IF(G104="","",LOOKUP(G104,{0,0.2,0.4,0.5,0.6,0.7,0.85,0.95},{"&lt;20%","20-40%","40-50%","50-60%","60-70%","70-85%","85-95%","&gt;=95%"}))</f>
        <v/>
      </c>
      <c r="K104" s="7">
        <f>IF(I104="","",LOOKUP(I104,{0,0.2,0.4,0.5,0.6,0.7,0.85,0.95},{"&lt;20%","20-40%","40-50%","50-60%","60-70%","70-85%","85-95%","&gt;=95%"}))</f>
        <v/>
      </c>
      <c r="L104" s="9">
        <f>IFERROR(AVERAGEIFS('Raw Data'!$R$2:$R$10000,'Raw Data'!$B$2:$B$10000,$A104,'Raw Data'!$A$2:$A$10000,$C$1),"")</f>
        <v/>
      </c>
      <c r="M104" s="9">
        <f>IFERROR(AVERAGEIFS('Raw Data'!$S$2:$S$10000,'Raw Data'!$B$2:$B$10000,$A104,'Raw Data'!$A$2:$A$10000,$C$1),"")</f>
        <v/>
      </c>
      <c r="N104" s="7">
        <f>IF(M104="","",IF(M104&lt;Settings!$B$8,"Critical",IF(M104&lt;Settings!$B$9,"Semi Critical","Non Critical")))</f>
        <v/>
      </c>
    </row>
    <row r="105">
      <c r="A105" s="7" t="inlineStr">
        <is>
          <t>BLR-Kadarenahalli</t>
        </is>
      </c>
      <c r="B105" s="7">
        <f>IFERROR(INDEX('Raw Data'!$N$2:$N$10000,MATCH($A105,'Raw Data'!$B$2:$B$10000,0)),"")</f>
        <v/>
      </c>
      <c r="C105" s="7">
        <f>IFERROR(INDEX('Raw Data'!$E$2:$E$10000,MATCH($A105,'Raw Data'!$B$2:$B$10000,0)),"")</f>
        <v/>
      </c>
      <c r="D105" s="7">
        <f>IFERROR(INDEX('Raw Data'!$U$2:$U$10000,MATCH($A105,'Raw Data'!$B$2:$B$10000,0)),"")</f>
        <v/>
      </c>
      <c r="E105" s="7">
        <f>IFERROR(INDEX('Raw Data'!$O$2:$O$10000,MATCH($A105,'Raw Data'!$B$2:$B$10000,0)),"")</f>
        <v/>
      </c>
      <c r="F105" s="7">
        <f>IFERROR(INDEX('Raw Data'!$P$2:$P$10000,MATCH($A105,'Raw Data'!$B$2:$B$10000,0)),"")</f>
        <v/>
      </c>
      <c r="G105" s="9">
        <f>IFERROR(AVERAGEIFS('Raw Data'!$G$2:$G$10000,'Raw Data'!$B$2:$B$10000,$A105,'Raw Data'!$A$2:$A$10000,$C$1),"")</f>
        <v/>
      </c>
      <c r="H105" s="9">
        <f>IFERROR(AVERAGEIFS('Raw Data'!$H$2:$H$10000,'Raw Data'!$B$2:$B$10000,$A105,'Raw Data'!$A$2:$A$10000,$C$1),"")</f>
        <v/>
      </c>
      <c r="I105" s="9">
        <f>IFERROR(AVERAGEIFS('Raw Data'!$L$2:$L$10000,'Raw Data'!$B$2:$B$10000,$A105,'Raw Data'!$A$2:$A$10000,$C$1),"")</f>
        <v/>
      </c>
      <c r="J105" s="7">
        <f>IF(G105="","",LOOKUP(G105,{0,0.2,0.4,0.5,0.6,0.7,0.85,0.95},{"&lt;20%","20-40%","40-50%","50-60%","60-70%","70-85%","85-95%","&gt;=95%"}))</f>
        <v/>
      </c>
      <c r="K105" s="7">
        <f>IF(I105="","",LOOKUP(I105,{0,0.2,0.4,0.5,0.6,0.7,0.85,0.95},{"&lt;20%","20-40%","40-50%","50-60%","60-70%","70-85%","85-95%","&gt;=95%"}))</f>
        <v/>
      </c>
      <c r="L105" s="9">
        <f>IFERROR(AVERAGEIFS('Raw Data'!$R$2:$R$10000,'Raw Data'!$B$2:$B$10000,$A105,'Raw Data'!$A$2:$A$10000,$C$1),"")</f>
        <v/>
      </c>
      <c r="M105" s="9">
        <f>IFERROR(AVERAGEIFS('Raw Data'!$S$2:$S$10000,'Raw Data'!$B$2:$B$10000,$A105,'Raw Data'!$A$2:$A$10000,$C$1),"")</f>
        <v/>
      </c>
      <c r="N105" s="7">
        <f>IF(M105="","",IF(M105&lt;Settings!$B$8,"Critical",IF(M105&lt;Settings!$B$9,"Semi Critical","Non Critical")))</f>
        <v/>
      </c>
    </row>
    <row r="106">
      <c r="A106" s="7" t="inlineStr">
        <is>
          <t>BLR-Kadarenahalli SS</t>
        </is>
      </c>
      <c r="B106" s="7">
        <f>IFERROR(INDEX('Raw Data'!$N$2:$N$10000,MATCH($A106,'Raw Data'!$B$2:$B$10000,0)),"")</f>
        <v/>
      </c>
      <c r="C106" s="7">
        <f>IFERROR(INDEX('Raw Data'!$E$2:$E$10000,MATCH($A106,'Raw Data'!$B$2:$B$10000,0)),"")</f>
        <v/>
      </c>
      <c r="D106" s="7">
        <f>IFERROR(INDEX('Raw Data'!$U$2:$U$10000,MATCH($A106,'Raw Data'!$B$2:$B$10000,0)),"")</f>
        <v/>
      </c>
      <c r="E106" s="7">
        <f>IFERROR(INDEX('Raw Data'!$O$2:$O$10000,MATCH($A106,'Raw Data'!$B$2:$B$10000,0)),"")</f>
        <v/>
      </c>
      <c r="F106" s="7">
        <f>IFERROR(INDEX('Raw Data'!$P$2:$P$10000,MATCH($A106,'Raw Data'!$B$2:$B$10000,0)),"")</f>
        <v/>
      </c>
      <c r="G106" s="9">
        <f>IFERROR(AVERAGEIFS('Raw Data'!$G$2:$G$10000,'Raw Data'!$B$2:$B$10000,$A106,'Raw Data'!$A$2:$A$10000,$C$1),"")</f>
        <v/>
      </c>
      <c r="H106" s="9">
        <f>IFERROR(AVERAGEIFS('Raw Data'!$H$2:$H$10000,'Raw Data'!$B$2:$B$10000,$A106,'Raw Data'!$A$2:$A$10000,$C$1),"")</f>
        <v/>
      </c>
      <c r="I106" s="9">
        <f>IFERROR(AVERAGEIFS('Raw Data'!$L$2:$L$10000,'Raw Data'!$B$2:$B$10000,$A106,'Raw Data'!$A$2:$A$10000,$C$1),"")</f>
        <v/>
      </c>
      <c r="J106" s="7">
        <f>IF(G106="","",LOOKUP(G106,{0,0.2,0.4,0.5,0.6,0.7,0.85,0.95},{"&lt;20%","20-40%","40-50%","50-60%","60-70%","70-85%","85-95%","&gt;=95%"}))</f>
        <v/>
      </c>
      <c r="K106" s="7">
        <f>IF(I106="","",LOOKUP(I106,{0,0.2,0.4,0.5,0.6,0.7,0.85,0.95},{"&lt;20%","20-40%","40-50%","50-60%","60-70%","70-85%","85-95%","&gt;=95%"}))</f>
        <v/>
      </c>
      <c r="L106" s="9">
        <f>IFERROR(AVERAGEIFS('Raw Data'!$R$2:$R$10000,'Raw Data'!$B$2:$B$10000,$A106,'Raw Data'!$A$2:$A$10000,$C$1),"")</f>
        <v/>
      </c>
      <c r="M106" s="9">
        <f>IFERROR(AVERAGEIFS('Raw Data'!$S$2:$S$10000,'Raw Data'!$B$2:$B$10000,$A106,'Raw Data'!$A$2:$A$10000,$C$1),"")</f>
        <v/>
      </c>
      <c r="N106" s="7">
        <f>IF(M106="","",IF(M106&lt;Settings!$B$8,"Critical",IF(M106&lt;Settings!$B$9,"Semi Critical","Non Critical")))</f>
        <v/>
      </c>
    </row>
    <row r="107">
      <c r="A107" s="7" t="inlineStr">
        <is>
          <t>BLR-Kadugodi</t>
        </is>
      </c>
      <c r="B107" s="7">
        <f>IFERROR(INDEX('Raw Data'!$N$2:$N$10000,MATCH($A107,'Raw Data'!$B$2:$B$10000,0)),"")</f>
        <v/>
      </c>
      <c r="C107" s="7">
        <f>IFERROR(INDEX('Raw Data'!$E$2:$E$10000,MATCH($A107,'Raw Data'!$B$2:$B$10000,0)),"")</f>
        <v/>
      </c>
      <c r="D107" s="7">
        <f>IFERROR(INDEX('Raw Data'!$U$2:$U$10000,MATCH($A107,'Raw Data'!$B$2:$B$10000,0)),"")</f>
        <v/>
      </c>
      <c r="E107" s="7">
        <f>IFERROR(INDEX('Raw Data'!$O$2:$O$10000,MATCH($A107,'Raw Data'!$B$2:$B$10000,0)),"")</f>
        <v/>
      </c>
      <c r="F107" s="7">
        <f>IFERROR(INDEX('Raw Data'!$P$2:$P$10000,MATCH($A107,'Raw Data'!$B$2:$B$10000,0)),"")</f>
        <v/>
      </c>
      <c r="G107" s="9">
        <f>IFERROR(AVERAGEIFS('Raw Data'!$G$2:$G$10000,'Raw Data'!$B$2:$B$10000,$A107,'Raw Data'!$A$2:$A$10000,$C$1),"")</f>
        <v/>
      </c>
      <c r="H107" s="9">
        <f>IFERROR(AVERAGEIFS('Raw Data'!$H$2:$H$10000,'Raw Data'!$B$2:$B$10000,$A107,'Raw Data'!$A$2:$A$10000,$C$1),"")</f>
        <v/>
      </c>
      <c r="I107" s="9">
        <f>IFERROR(AVERAGEIFS('Raw Data'!$L$2:$L$10000,'Raw Data'!$B$2:$B$10000,$A107,'Raw Data'!$A$2:$A$10000,$C$1),"")</f>
        <v/>
      </c>
      <c r="J107" s="7">
        <f>IF(G107="","",LOOKUP(G107,{0,0.2,0.4,0.5,0.6,0.7,0.85,0.95},{"&lt;20%","20-40%","40-50%","50-60%","60-70%","70-85%","85-95%","&gt;=95%"}))</f>
        <v/>
      </c>
      <c r="K107" s="7">
        <f>IF(I107="","",LOOKUP(I107,{0,0.2,0.4,0.5,0.6,0.7,0.85,0.95},{"&lt;20%","20-40%","40-50%","50-60%","60-70%","70-85%","85-95%","&gt;=95%"}))</f>
        <v/>
      </c>
      <c r="L107" s="9">
        <f>IFERROR(AVERAGEIFS('Raw Data'!$R$2:$R$10000,'Raw Data'!$B$2:$B$10000,$A107,'Raw Data'!$A$2:$A$10000,$C$1),"")</f>
        <v/>
      </c>
      <c r="M107" s="9">
        <f>IFERROR(AVERAGEIFS('Raw Data'!$S$2:$S$10000,'Raw Data'!$B$2:$B$10000,$A107,'Raw Data'!$A$2:$A$10000,$C$1),"")</f>
        <v/>
      </c>
      <c r="N107" s="7">
        <f>IF(M107="","",IF(M107&lt;Settings!$B$8,"Critical",IF(M107&lt;Settings!$B$9,"Semi Critical","Non Critical")))</f>
        <v/>
      </c>
    </row>
    <row r="108">
      <c r="A108" s="7" t="inlineStr">
        <is>
          <t>BLR-Kalkere</t>
        </is>
      </c>
      <c r="B108" s="7">
        <f>IFERROR(INDEX('Raw Data'!$N$2:$N$10000,MATCH($A108,'Raw Data'!$B$2:$B$10000,0)),"")</f>
        <v/>
      </c>
      <c r="C108" s="7">
        <f>IFERROR(INDEX('Raw Data'!$E$2:$E$10000,MATCH($A108,'Raw Data'!$B$2:$B$10000,0)),"")</f>
        <v/>
      </c>
      <c r="D108" s="7">
        <f>IFERROR(INDEX('Raw Data'!$U$2:$U$10000,MATCH($A108,'Raw Data'!$B$2:$B$10000,0)),"")</f>
        <v/>
      </c>
      <c r="E108" s="7">
        <f>IFERROR(INDEX('Raw Data'!$O$2:$O$10000,MATCH($A108,'Raw Data'!$B$2:$B$10000,0)),"")</f>
        <v/>
      </c>
      <c r="F108" s="7">
        <f>IFERROR(INDEX('Raw Data'!$P$2:$P$10000,MATCH($A108,'Raw Data'!$B$2:$B$10000,0)),"")</f>
        <v/>
      </c>
      <c r="G108" s="9">
        <f>IFERROR(AVERAGEIFS('Raw Data'!$G$2:$G$10000,'Raw Data'!$B$2:$B$10000,$A108,'Raw Data'!$A$2:$A$10000,$C$1),"")</f>
        <v/>
      </c>
      <c r="H108" s="9">
        <f>IFERROR(AVERAGEIFS('Raw Data'!$H$2:$H$10000,'Raw Data'!$B$2:$B$10000,$A108,'Raw Data'!$A$2:$A$10000,$C$1),"")</f>
        <v/>
      </c>
      <c r="I108" s="9">
        <f>IFERROR(AVERAGEIFS('Raw Data'!$L$2:$L$10000,'Raw Data'!$B$2:$B$10000,$A108,'Raw Data'!$A$2:$A$10000,$C$1),"")</f>
        <v/>
      </c>
      <c r="J108" s="7">
        <f>IF(G108="","",LOOKUP(G108,{0,0.2,0.4,0.5,0.6,0.7,0.85,0.95},{"&lt;20%","20-40%","40-50%","50-60%","60-70%","70-85%","85-95%","&gt;=95%"}))</f>
        <v/>
      </c>
      <c r="K108" s="7">
        <f>IF(I108="","",LOOKUP(I108,{0,0.2,0.4,0.5,0.6,0.7,0.85,0.95},{"&lt;20%","20-40%","40-50%","50-60%","60-70%","70-85%","85-95%","&gt;=95%"}))</f>
        <v/>
      </c>
      <c r="L108" s="9">
        <f>IFERROR(AVERAGEIFS('Raw Data'!$R$2:$R$10000,'Raw Data'!$B$2:$B$10000,$A108,'Raw Data'!$A$2:$A$10000,$C$1),"")</f>
        <v/>
      </c>
      <c r="M108" s="9">
        <f>IFERROR(AVERAGEIFS('Raw Data'!$S$2:$S$10000,'Raw Data'!$B$2:$B$10000,$A108,'Raw Data'!$A$2:$A$10000,$C$1),"")</f>
        <v/>
      </c>
      <c r="N108" s="7">
        <f>IF(M108="","",IF(M108&lt;Settings!$B$8,"Critical",IF(M108&lt;Settings!$B$9,"Semi Critical","Non Critical")))</f>
        <v/>
      </c>
    </row>
    <row r="109">
      <c r="A109" s="7" t="inlineStr">
        <is>
          <t>BLR-Kalyan Nagar Network</t>
        </is>
      </c>
      <c r="B109" s="7">
        <f>IFERROR(INDEX('Raw Data'!$N$2:$N$10000,MATCH($A109,'Raw Data'!$B$2:$B$10000,0)),"")</f>
        <v/>
      </c>
      <c r="C109" s="7">
        <f>IFERROR(INDEX('Raw Data'!$E$2:$E$10000,MATCH($A109,'Raw Data'!$B$2:$B$10000,0)),"")</f>
        <v/>
      </c>
      <c r="D109" s="7">
        <f>IFERROR(INDEX('Raw Data'!$U$2:$U$10000,MATCH($A109,'Raw Data'!$B$2:$B$10000,0)),"")</f>
        <v/>
      </c>
      <c r="E109" s="7">
        <f>IFERROR(INDEX('Raw Data'!$O$2:$O$10000,MATCH($A109,'Raw Data'!$B$2:$B$10000,0)),"")</f>
        <v/>
      </c>
      <c r="F109" s="7">
        <f>IFERROR(INDEX('Raw Data'!$P$2:$P$10000,MATCH($A109,'Raw Data'!$B$2:$B$10000,0)),"")</f>
        <v/>
      </c>
      <c r="G109" s="9">
        <f>IFERROR(AVERAGEIFS('Raw Data'!$G$2:$G$10000,'Raw Data'!$B$2:$B$10000,$A109,'Raw Data'!$A$2:$A$10000,$C$1),"")</f>
        <v/>
      </c>
      <c r="H109" s="9">
        <f>IFERROR(AVERAGEIFS('Raw Data'!$H$2:$H$10000,'Raw Data'!$B$2:$B$10000,$A109,'Raw Data'!$A$2:$A$10000,$C$1),"")</f>
        <v/>
      </c>
      <c r="I109" s="9">
        <f>IFERROR(AVERAGEIFS('Raw Data'!$L$2:$L$10000,'Raw Data'!$B$2:$B$10000,$A109,'Raw Data'!$A$2:$A$10000,$C$1),"")</f>
        <v/>
      </c>
      <c r="J109" s="7">
        <f>IF(G109="","",LOOKUP(G109,{0,0.2,0.4,0.5,0.6,0.7,0.85,0.95},{"&lt;20%","20-40%","40-50%","50-60%","60-70%","70-85%","85-95%","&gt;=95%"}))</f>
        <v/>
      </c>
      <c r="K109" s="7">
        <f>IF(I109="","",LOOKUP(I109,{0,0.2,0.4,0.5,0.6,0.7,0.85,0.95},{"&lt;20%","20-40%","40-50%","50-60%","60-70%","70-85%","85-95%","&gt;=95%"}))</f>
        <v/>
      </c>
      <c r="L109" s="9">
        <f>IFERROR(AVERAGEIFS('Raw Data'!$R$2:$R$10000,'Raw Data'!$B$2:$B$10000,$A109,'Raw Data'!$A$2:$A$10000,$C$1),"")</f>
        <v/>
      </c>
      <c r="M109" s="9">
        <f>IFERROR(AVERAGEIFS('Raw Data'!$S$2:$S$10000,'Raw Data'!$B$2:$B$10000,$A109,'Raw Data'!$A$2:$A$10000,$C$1),"")</f>
        <v/>
      </c>
      <c r="N109" s="7">
        <f>IF(M109="","",IF(M109&lt;Settings!$B$8,"Critical",IF(M109&lt;Settings!$B$9,"Semi Critical","Non Critical")))</f>
        <v/>
      </c>
    </row>
    <row r="110">
      <c r="A110" s="7" t="inlineStr">
        <is>
          <t>BLR-KALYAN NAGAR NEW</t>
        </is>
      </c>
      <c r="B110" s="7">
        <f>IFERROR(INDEX('Raw Data'!$N$2:$N$10000,MATCH($A110,'Raw Data'!$B$2:$B$10000,0)),"")</f>
        <v/>
      </c>
      <c r="C110" s="7">
        <f>IFERROR(INDEX('Raw Data'!$E$2:$E$10000,MATCH($A110,'Raw Data'!$B$2:$B$10000,0)),"")</f>
        <v/>
      </c>
      <c r="D110" s="7">
        <f>IFERROR(INDEX('Raw Data'!$U$2:$U$10000,MATCH($A110,'Raw Data'!$B$2:$B$10000,0)),"")</f>
        <v/>
      </c>
      <c r="E110" s="7">
        <f>IFERROR(INDEX('Raw Data'!$O$2:$O$10000,MATCH($A110,'Raw Data'!$B$2:$B$10000,0)),"")</f>
        <v/>
      </c>
      <c r="F110" s="7">
        <f>IFERROR(INDEX('Raw Data'!$P$2:$P$10000,MATCH($A110,'Raw Data'!$B$2:$B$10000,0)),"")</f>
        <v/>
      </c>
      <c r="G110" s="9">
        <f>IFERROR(AVERAGEIFS('Raw Data'!$G$2:$G$10000,'Raw Data'!$B$2:$B$10000,$A110,'Raw Data'!$A$2:$A$10000,$C$1),"")</f>
        <v/>
      </c>
      <c r="H110" s="9">
        <f>IFERROR(AVERAGEIFS('Raw Data'!$H$2:$H$10000,'Raw Data'!$B$2:$B$10000,$A110,'Raw Data'!$A$2:$A$10000,$C$1),"")</f>
        <v/>
      </c>
      <c r="I110" s="9">
        <f>IFERROR(AVERAGEIFS('Raw Data'!$L$2:$L$10000,'Raw Data'!$B$2:$B$10000,$A110,'Raw Data'!$A$2:$A$10000,$C$1),"")</f>
        <v/>
      </c>
      <c r="J110" s="7">
        <f>IF(G110="","",LOOKUP(G110,{0,0.2,0.4,0.5,0.6,0.7,0.85,0.95},{"&lt;20%","20-40%","40-50%","50-60%","60-70%","70-85%","85-95%","&gt;=95%"}))</f>
        <v/>
      </c>
      <c r="K110" s="7">
        <f>IF(I110="","",LOOKUP(I110,{0,0.2,0.4,0.5,0.6,0.7,0.85,0.95},{"&lt;20%","20-40%","40-50%","50-60%","60-70%","70-85%","85-95%","&gt;=95%"}))</f>
        <v/>
      </c>
      <c r="L110" s="9">
        <f>IFERROR(AVERAGEIFS('Raw Data'!$R$2:$R$10000,'Raw Data'!$B$2:$B$10000,$A110,'Raw Data'!$A$2:$A$10000,$C$1),"")</f>
        <v/>
      </c>
      <c r="M110" s="9">
        <f>IFERROR(AVERAGEIFS('Raw Data'!$S$2:$S$10000,'Raw Data'!$B$2:$B$10000,$A110,'Raw Data'!$A$2:$A$10000,$C$1),"")</f>
        <v/>
      </c>
      <c r="N110" s="7">
        <f>IF(M110="","",IF(M110&lt;Settings!$B$8,"Critical",IF(M110&lt;Settings!$B$9,"Semi Critical","Non Critical")))</f>
        <v/>
      </c>
    </row>
    <row r="111">
      <c r="A111" s="7" t="inlineStr">
        <is>
          <t>BLR-Kamakshipalya</t>
        </is>
      </c>
      <c r="B111" s="7">
        <f>IFERROR(INDEX('Raw Data'!$N$2:$N$10000,MATCH($A111,'Raw Data'!$B$2:$B$10000,0)),"")</f>
        <v/>
      </c>
      <c r="C111" s="7">
        <f>IFERROR(INDEX('Raw Data'!$E$2:$E$10000,MATCH($A111,'Raw Data'!$B$2:$B$10000,0)),"")</f>
        <v/>
      </c>
      <c r="D111" s="7">
        <f>IFERROR(INDEX('Raw Data'!$U$2:$U$10000,MATCH($A111,'Raw Data'!$B$2:$B$10000,0)),"")</f>
        <v/>
      </c>
      <c r="E111" s="7">
        <f>IFERROR(INDEX('Raw Data'!$O$2:$O$10000,MATCH($A111,'Raw Data'!$B$2:$B$10000,0)),"")</f>
        <v/>
      </c>
      <c r="F111" s="7">
        <f>IFERROR(INDEX('Raw Data'!$P$2:$P$10000,MATCH($A111,'Raw Data'!$B$2:$B$10000,0)),"")</f>
        <v/>
      </c>
      <c r="G111" s="9">
        <f>IFERROR(AVERAGEIFS('Raw Data'!$G$2:$G$10000,'Raw Data'!$B$2:$B$10000,$A111,'Raw Data'!$A$2:$A$10000,$C$1),"")</f>
        <v/>
      </c>
      <c r="H111" s="9">
        <f>IFERROR(AVERAGEIFS('Raw Data'!$H$2:$H$10000,'Raw Data'!$B$2:$B$10000,$A111,'Raw Data'!$A$2:$A$10000,$C$1),"")</f>
        <v/>
      </c>
      <c r="I111" s="9">
        <f>IFERROR(AVERAGEIFS('Raw Data'!$L$2:$L$10000,'Raw Data'!$B$2:$B$10000,$A111,'Raw Data'!$A$2:$A$10000,$C$1),"")</f>
        <v/>
      </c>
      <c r="J111" s="7">
        <f>IF(G111="","",LOOKUP(G111,{0,0.2,0.4,0.5,0.6,0.7,0.85,0.95},{"&lt;20%","20-40%","40-50%","50-60%","60-70%","70-85%","85-95%","&gt;=95%"}))</f>
        <v/>
      </c>
      <c r="K111" s="7">
        <f>IF(I111="","",LOOKUP(I111,{0,0.2,0.4,0.5,0.6,0.7,0.85,0.95},{"&lt;20%","20-40%","40-50%","50-60%","60-70%","70-85%","85-95%","&gt;=95%"}))</f>
        <v/>
      </c>
      <c r="L111" s="9">
        <f>IFERROR(AVERAGEIFS('Raw Data'!$R$2:$R$10000,'Raw Data'!$B$2:$B$10000,$A111,'Raw Data'!$A$2:$A$10000,$C$1),"")</f>
        <v/>
      </c>
      <c r="M111" s="9">
        <f>IFERROR(AVERAGEIFS('Raw Data'!$S$2:$S$10000,'Raw Data'!$B$2:$B$10000,$A111,'Raw Data'!$A$2:$A$10000,$C$1),"")</f>
        <v/>
      </c>
      <c r="N111" s="7">
        <f>IF(M111="","",IF(M111&lt;Settings!$B$8,"Critical",IF(M111&lt;Settings!$B$9,"Semi Critical","Non Critical")))</f>
        <v/>
      </c>
    </row>
    <row r="112">
      <c r="A112" s="7" t="inlineStr">
        <is>
          <t>BLR-Kambipura</t>
        </is>
      </c>
      <c r="B112" s="7">
        <f>IFERROR(INDEX('Raw Data'!$N$2:$N$10000,MATCH($A112,'Raw Data'!$B$2:$B$10000,0)),"")</f>
        <v/>
      </c>
      <c r="C112" s="7">
        <f>IFERROR(INDEX('Raw Data'!$E$2:$E$10000,MATCH($A112,'Raw Data'!$B$2:$B$10000,0)),"")</f>
        <v/>
      </c>
      <c r="D112" s="7">
        <f>IFERROR(INDEX('Raw Data'!$U$2:$U$10000,MATCH($A112,'Raw Data'!$B$2:$B$10000,0)),"")</f>
        <v/>
      </c>
      <c r="E112" s="7">
        <f>IFERROR(INDEX('Raw Data'!$O$2:$O$10000,MATCH($A112,'Raw Data'!$B$2:$B$10000,0)),"")</f>
        <v/>
      </c>
      <c r="F112" s="7">
        <f>IFERROR(INDEX('Raw Data'!$P$2:$P$10000,MATCH($A112,'Raw Data'!$B$2:$B$10000,0)),"")</f>
        <v/>
      </c>
      <c r="G112" s="9">
        <f>IFERROR(AVERAGEIFS('Raw Data'!$G$2:$G$10000,'Raw Data'!$B$2:$B$10000,$A112,'Raw Data'!$A$2:$A$10000,$C$1),"")</f>
        <v/>
      </c>
      <c r="H112" s="9">
        <f>IFERROR(AVERAGEIFS('Raw Data'!$H$2:$H$10000,'Raw Data'!$B$2:$B$10000,$A112,'Raw Data'!$A$2:$A$10000,$C$1),"")</f>
        <v/>
      </c>
      <c r="I112" s="9">
        <f>IFERROR(AVERAGEIFS('Raw Data'!$L$2:$L$10000,'Raw Data'!$B$2:$B$10000,$A112,'Raw Data'!$A$2:$A$10000,$C$1),"")</f>
        <v/>
      </c>
      <c r="J112" s="7">
        <f>IF(G112="","",LOOKUP(G112,{0,0.2,0.4,0.5,0.6,0.7,0.85,0.95},{"&lt;20%","20-40%","40-50%","50-60%","60-70%","70-85%","85-95%","&gt;=95%"}))</f>
        <v/>
      </c>
      <c r="K112" s="7">
        <f>IF(I112="","",LOOKUP(I112,{0,0.2,0.4,0.5,0.6,0.7,0.85,0.95},{"&lt;20%","20-40%","40-50%","50-60%","60-70%","70-85%","85-95%","&gt;=95%"}))</f>
        <v/>
      </c>
      <c r="L112" s="9">
        <f>IFERROR(AVERAGEIFS('Raw Data'!$R$2:$R$10000,'Raw Data'!$B$2:$B$10000,$A112,'Raw Data'!$A$2:$A$10000,$C$1),"")</f>
        <v/>
      </c>
      <c r="M112" s="9">
        <f>IFERROR(AVERAGEIFS('Raw Data'!$S$2:$S$10000,'Raw Data'!$B$2:$B$10000,$A112,'Raw Data'!$A$2:$A$10000,$C$1),"")</f>
        <v/>
      </c>
      <c r="N112" s="7">
        <f>IF(M112="","",IF(M112&lt;Settings!$B$8,"Critical",IF(M112&lt;Settings!$B$9,"Semi Critical","Non Critical")))</f>
        <v/>
      </c>
    </row>
    <row r="113">
      <c r="A113" s="7" t="inlineStr">
        <is>
          <t>BLR-Kannamangala</t>
        </is>
      </c>
      <c r="B113" s="7">
        <f>IFERROR(INDEX('Raw Data'!$N$2:$N$10000,MATCH($A113,'Raw Data'!$B$2:$B$10000,0)),"")</f>
        <v/>
      </c>
      <c r="C113" s="7">
        <f>IFERROR(INDEX('Raw Data'!$E$2:$E$10000,MATCH($A113,'Raw Data'!$B$2:$B$10000,0)),"")</f>
        <v/>
      </c>
      <c r="D113" s="7">
        <f>IFERROR(INDEX('Raw Data'!$U$2:$U$10000,MATCH($A113,'Raw Data'!$B$2:$B$10000,0)),"")</f>
        <v/>
      </c>
      <c r="E113" s="7">
        <f>IFERROR(INDEX('Raw Data'!$O$2:$O$10000,MATCH($A113,'Raw Data'!$B$2:$B$10000,0)),"")</f>
        <v/>
      </c>
      <c r="F113" s="7">
        <f>IFERROR(INDEX('Raw Data'!$P$2:$P$10000,MATCH($A113,'Raw Data'!$B$2:$B$10000,0)),"")</f>
        <v/>
      </c>
      <c r="G113" s="9">
        <f>IFERROR(AVERAGEIFS('Raw Data'!$G$2:$G$10000,'Raw Data'!$B$2:$B$10000,$A113,'Raw Data'!$A$2:$A$10000,$C$1),"")</f>
        <v/>
      </c>
      <c r="H113" s="9">
        <f>IFERROR(AVERAGEIFS('Raw Data'!$H$2:$H$10000,'Raw Data'!$B$2:$B$10000,$A113,'Raw Data'!$A$2:$A$10000,$C$1),"")</f>
        <v/>
      </c>
      <c r="I113" s="9">
        <f>IFERROR(AVERAGEIFS('Raw Data'!$L$2:$L$10000,'Raw Data'!$B$2:$B$10000,$A113,'Raw Data'!$A$2:$A$10000,$C$1),"")</f>
        <v/>
      </c>
      <c r="J113" s="7">
        <f>IF(G113="","",LOOKUP(G113,{0,0.2,0.4,0.5,0.6,0.7,0.85,0.95},{"&lt;20%","20-40%","40-50%","50-60%","60-70%","70-85%","85-95%","&gt;=95%"}))</f>
        <v/>
      </c>
      <c r="K113" s="7">
        <f>IF(I113="","",LOOKUP(I113,{0,0.2,0.4,0.5,0.6,0.7,0.85,0.95},{"&lt;20%","20-40%","40-50%","50-60%","60-70%","70-85%","85-95%","&gt;=95%"}))</f>
        <v/>
      </c>
      <c r="L113" s="9">
        <f>IFERROR(AVERAGEIFS('Raw Data'!$R$2:$R$10000,'Raw Data'!$B$2:$B$10000,$A113,'Raw Data'!$A$2:$A$10000,$C$1),"")</f>
        <v/>
      </c>
      <c r="M113" s="9">
        <f>IFERROR(AVERAGEIFS('Raw Data'!$S$2:$S$10000,'Raw Data'!$B$2:$B$10000,$A113,'Raw Data'!$A$2:$A$10000,$C$1),"")</f>
        <v/>
      </c>
      <c r="N113" s="7">
        <f>IF(M113="","",IF(M113&lt;Settings!$B$8,"Critical",IF(M113&lt;Settings!$B$9,"Semi Critical","Non Critical")))</f>
        <v/>
      </c>
    </row>
    <row r="114">
      <c r="A114" s="7" t="inlineStr">
        <is>
          <t>BLR-Kannika Nagar</t>
        </is>
      </c>
      <c r="B114" s="7">
        <f>IFERROR(INDEX('Raw Data'!$N$2:$N$10000,MATCH($A114,'Raw Data'!$B$2:$B$10000,0)),"")</f>
        <v/>
      </c>
      <c r="C114" s="7">
        <f>IFERROR(INDEX('Raw Data'!$E$2:$E$10000,MATCH($A114,'Raw Data'!$B$2:$B$10000,0)),"")</f>
        <v/>
      </c>
      <c r="D114" s="7">
        <f>IFERROR(INDEX('Raw Data'!$U$2:$U$10000,MATCH($A114,'Raw Data'!$B$2:$B$10000,0)),"")</f>
        <v/>
      </c>
      <c r="E114" s="7">
        <f>IFERROR(INDEX('Raw Data'!$O$2:$O$10000,MATCH($A114,'Raw Data'!$B$2:$B$10000,0)),"")</f>
        <v/>
      </c>
      <c r="F114" s="7">
        <f>IFERROR(INDEX('Raw Data'!$P$2:$P$10000,MATCH($A114,'Raw Data'!$B$2:$B$10000,0)),"")</f>
        <v/>
      </c>
      <c r="G114" s="9">
        <f>IFERROR(AVERAGEIFS('Raw Data'!$G$2:$G$10000,'Raw Data'!$B$2:$B$10000,$A114,'Raw Data'!$A$2:$A$10000,$C$1),"")</f>
        <v/>
      </c>
      <c r="H114" s="9">
        <f>IFERROR(AVERAGEIFS('Raw Data'!$H$2:$H$10000,'Raw Data'!$B$2:$B$10000,$A114,'Raw Data'!$A$2:$A$10000,$C$1),"")</f>
        <v/>
      </c>
      <c r="I114" s="9">
        <f>IFERROR(AVERAGEIFS('Raw Data'!$L$2:$L$10000,'Raw Data'!$B$2:$B$10000,$A114,'Raw Data'!$A$2:$A$10000,$C$1),"")</f>
        <v/>
      </c>
      <c r="J114" s="7">
        <f>IF(G114="","",LOOKUP(G114,{0,0.2,0.4,0.5,0.6,0.7,0.85,0.95},{"&lt;20%","20-40%","40-50%","50-60%","60-70%","70-85%","85-95%","&gt;=95%"}))</f>
        <v/>
      </c>
      <c r="K114" s="7">
        <f>IF(I114="","",LOOKUP(I114,{0,0.2,0.4,0.5,0.6,0.7,0.85,0.95},{"&lt;20%","20-40%","40-50%","50-60%","60-70%","70-85%","85-95%","&gt;=95%"}))</f>
        <v/>
      </c>
      <c r="L114" s="9">
        <f>IFERROR(AVERAGEIFS('Raw Data'!$R$2:$R$10000,'Raw Data'!$B$2:$B$10000,$A114,'Raw Data'!$A$2:$A$10000,$C$1),"")</f>
        <v/>
      </c>
      <c r="M114" s="9">
        <f>IFERROR(AVERAGEIFS('Raw Data'!$S$2:$S$10000,'Raw Data'!$B$2:$B$10000,$A114,'Raw Data'!$A$2:$A$10000,$C$1),"")</f>
        <v/>
      </c>
      <c r="N114" s="7">
        <f>IF(M114="","",IF(M114&lt;Settings!$B$8,"Critical",IF(M114&lt;Settings!$B$9,"Semi Critical","Non Critical")))</f>
        <v/>
      </c>
    </row>
    <row r="115">
      <c r="A115" s="7" t="inlineStr">
        <is>
          <t>BLR-Kasavanahalli</t>
        </is>
      </c>
      <c r="B115" s="7">
        <f>IFERROR(INDEX('Raw Data'!$N$2:$N$10000,MATCH($A115,'Raw Data'!$B$2:$B$10000,0)),"")</f>
        <v/>
      </c>
      <c r="C115" s="7">
        <f>IFERROR(INDEX('Raw Data'!$E$2:$E$10000,MATCH($A115,'Raw Data'!$B$2:$B$10000,0)),"")</f>
        <v/>
      </c>
      <c r="D115" s="7">
        <f>IFERROR(INDEX('Raw Data'!$U$2:$U$10000,MATCH($A115,'Raw Data'!$B$2:$B$10000,0)),"")</f>
        <v/>
      </c>
      <c r="E115" s="7">
        <f>IFERROR(INDEX('Raw Data'!$O$2:$O$10000,MATCH($A115,'Raw Data'!$B$2:$B$10000,0)),"")</f>
        <v/>
      </c>
      <c r="F115" s="7">
        <f>IFERROR(INDEX('Raw Data'!$P$2:$P$10000,MATCH($A115,'Raw Data'!$B$2:$B$10000,0)),"")</f>
        <v/>
      </c>
      <c r="G115" s="9">
        <f>IFERROR(AVERAGEIFS('Raw Data'!$G$2:$G$10000,'Raw Data'!$B$2:$B$10000,$A115,'Raw Data'!$A$2:$A$10000,$C$1),"")</f>
        <v/>
      </c>
      <c r="H115" s="9">
        <f>IFERROR(AVERAGEIFS('Raw Data'!$H$2:$H$10000,'Raw Data'!$B$2:$B$10000,$A115,'Raw Data'!$A$2:$A$10000,$C$1),"")</f>
        <v/>
      </c>
      <c r="I115" s="9">
        <f>IFERROR(AVERAGEIFS('Raw Data'!$L$2:$L$10000,'Raw Data'!$B$2:$B$10000,$A115,'Raw Data'!$A$2:$A$10000,$C$1),"")</f>
        <v/>
      </c>
      <c r="J115" s="7">
        <f>IF(G115="","",LOOKUP(G115,{0,0.2,0.4,0.5,0.6,0.7,0.85,0.95},{"&lt;20%","20-40%","40-50%","50-60%","60-70%","70-85%","85-95%","&gt;=95%"}))</f>
        <v/>
      </c>
      <c r="K115" s="7">
        <f>IF(I115="","",LOOKUP(I115,{0,0.2,0.4,0.5,0.6,0.7,0.85,0.95},{"&lt;20%","20-40%","40-50%","50-60%","60-70%","70-85%","85-95%","&gt;=95%"}))</f>
        <v/>
      </c>
      <c r="L115" s="9">
        <f>IFERROR(AVERAGEIFS('Raw Data'!$R$2:$R$10000,'Raw Data'!$B$2:$B$10000,$A115,'Raw Data'!$A$2:$A$10000,$C$1),"")</f>
        <v/>
      </c>
      <c r="M115" s="9">
        <f>IFERROR(AVERAGEIFS('Raw Data'!$S$2:$S$10000,'Raw Data'!$B$2:$B$10000,$A115,'Raw Data'!$A$2:$A$10000,$C$1),"")</f>
        <v/>
      </c>
      <c r="N115" s="7">
        <f>IF(M115="","",IF(M115&lt;Settings!$B$8,"Critical",IF(M115&lt;Settings!$B$9,"Semi Critical","Non Critical")))</f>
        <v/>
      </c>
    </row>
    <row r="116">
      <c r="A116" s="7" t="inlineStr">
        <is>
          <t>BLR-Kasturinagar New</t>
        </is>
      </c>
      <c r="B116" s="7">
        <f>IFERROR(INDEX('Raw Data'!$N$2:$N$10000,MATCH($A116,'Raw Data'!$B$2:$B$10000,0)),"")</f>
        <v/>
      </c>
      <c r="C116" s="7">
        <f>IFERROR(INDEX('Raw Data'!$E$2:$E$10000,MATCH($A116,'Raw Data'!$B$2:$B$10000,0)),"")</f>
        <v/>
      </c>
      <c r="D116" s="7">
        <f>IFERROR(INDEX('Raw Data'!$U$2:$U$10000,MATCH($A116,'Raw Data'!$B$2:$B$10000,0)),"")</f>
        <v/>
      </c>
      <c r="E116" s="7">
        <f>IFERROR(INDEX('Raw Data'!$O$2:$O$10000,MATCH($A116,'Raw Data'!$B$2:$B$10000,0)),"")</f>
        <v/>
      </c>
      <c r="F116" s="7">
        <f>IFERROR(INDEX('Raw Data'!$P$2:$P$10000,MATCH($A116,'Raw Data'!$B$2:$B$10000,0)),"")</f>
        <v/>
      </c>
      <c r="G116" s="9">
        <f>IFERROR(AVERAGEIFS('Raw Data'!$G$2:$G$10000,'Raw Data'!$B$2:$B$10000,$A116,'Raw Data'!$A$2:$A$10000,$C$1),"")</f>
        <v/>
      </c>
      <c r="H116" s="9">
        <f>IFERROR(AVERAGEIFS('Raw Data'!$H$2:$H$10000,'Raw Data'!$B$2:$B$10000,$A116,'Raw Data'!$A$2:$A$10000,$C$1),"")</f>
        <v/>
      </c>
      <c r="I116" s="9">
        <f>IFERROR(AVERAGEIFS('Raw Data'!$L$2:$L$10000,'Raw Data'!$B$2:$B$10000,$A116,'Raw Data'!$A$2:$A$10000,$C$1),"")</f>
        <v/>
      </c>
      <c r="J116" s="7">
        <f>IF(G116="","",LOOKUP(G116,{0,0.2,0.4,0.5,0.6,0.7,0.85,0.95},{"&lt;20%","20-40%","40-50%","50-60%","60-70%","70-85%","85-95%","&gt;=95%"}))</f>
        <v/>
      </c>
      <c r="K116" s="7">
        <f>IF(I116="","",LOOKUP(I116,{0,0.2,0.4,0.5,0.6,0.7,0.85,0.95},{"&lt;20%","20-40%","40-50%","50-60%","60-70%","70-85%","85-95%","&gt;=95%"}))</f>
        <v/>
      </c>
      <c r="L116" s="9">
        <f>IFERROR(AVERAGEIFS('Raw Data'!$R$2:$R$10000,'Raw Data'!$B$2:$B$10000,$A116,'Raw Data'!$A$2:$A$10000,$C$1),"")</f>
        <v/>
      </c>
      <c r="M116" s="9">
        <f>IFERROR(AVERAGEIFS('Raw Data'!$S$2:$S$10000,'Raw Data'!$B$2:$B$10000,$A116,'Raw Data'!$A$2:$A$10000,$C$1),"")</f>
        <v/>
      </c>
      <c r="N116" s="7">
        <f>IF(M116="","",IF(M116&lt;Settings!$B$8,"Critical",IF(M116&lt;Settings!$B$9,"Semi Critical","Non Critical")))</f>
        <v/>
      </c>
    </row>
    <row r="117">
      <c r="A117" s="7" t="inlineStr">
        <is>
          <t>BLR-Kengeri</t>
        </is>
      </c>
      <c r="B117" s="7">
        <f>IFERROR(INDEX('Raw Data'!$N$2:$N$10000,MATCH($A117,'Raw Data'!$B$2:$B$10000,0)),"")</f>
        <v/>
      </c>
      <c r="C117" s="7">
        <f>IFERROR(INDEX('Raw Data'!$E$2:$E$10000,MATCH($A117,'Raw Data'!$B$2:$B$10000,0)),"")</f>
        <v/>
      </c>
      <c r="D117" s="7">
        <f>IFERROR(INDEX('Raw Data'!$U$2:$U$10000,MATCH($A117,'Raw Data'!$B$2:$B$10000,0)),"")</f>
        <v/>
      </c>
      <c r="E117" s="7">
        <f>IFERROR(INDEX('Raw Data'!$O$2:$O$10000,MATCH($A117,'Raw Data'!$B$2:$B$10000,0)),"")</f>
        <v/>
      </c>
      <c r="F117" s="7">
        <f>IFERROR(INDEX('Raw Data'!$P$2:$P$10000,MATCH($A117,'Raw Data'!$B$2:$B$10000,0)),"")</f>
        <v/>
      </c>
      <c r="G117" s="9">
        <f>IFERROR(AVERAGEIFS('Raw Data'!$G$2:$G$10000,'Raw Data'!$B$2:$B$10000,$A117,'Raw Data'!$A$2:$A$10000,$C$1),"")</f>
        <v/>
      </c>
      <c r="H117" s="9">
        <f>IFERROR(AVERAGEIFS('Raw Data'!$H$2:$H$10000,'Raw Data'!$B$2:$B$10000,$A117,'Raw Data'!$A$2:$A$10000,$C$1),"")</f>
        <v/>
      </c>
      <c r="I117" s="9">
        <f>IFERROR(AVERAGEIFS('Raw Data'!$L$2:$L$10000,'Raw Data'!$B$2:$B$10000,$A117,'Raw Data'!$A$2:$A$10000,$C$1),"")</f>
        <v/>
      </c>
      <c r="J117" s="7">
        <f>IF(G117="","",LOOKUP(G117,{0,0.2,0.4,0.5,0.6,0.7,0.85,0.95},{"&lt;20%","20-40%","40-50%","50-60%","60-70%","70-85%","85-95%","&gt;=95%"}))</f>
        <v/>
      </c>
      <c r="K117" s="7">
        <f>IF(I117="","",LOOKUP(I117,{0,0.2,0.4,0.5,0.6,0.7,0.85,0.95},{"&lt;20%","20-40%","40-50%","50-60%","60-70%","70-85%","85-95%","&gt;=95%"}))</f>
        <v/>
      </c>
      <c r="L117" s="9">
        <f>IFERROR(AVERAGEIFS('Raw Data'!$R$2:$R$10000,'Raw Data'!$B$2:$B$10000,$A117,'Raw Data'!$A$2:$A$10000,$C$1),"")</f>
        <v/>
      </c>
      <c r="M117" s="9">
        <f>IFERROR(AVERAGEIFS('Raw Data'!$S$2:$S$10000,'Raw Data'!$B$2:$B$10000,$A117,'Raw Data'!$A$2:$A$10000,$C$1),"")</f>
        <v/>
      </c>
      <c r="N117" s="7">
        <f>IF(M117="","",IF(M117&lt;Settings!$B$8,"Critical",IF(M117&lt;Settings!$B$9,"Semi Critical","Non Critical")))</f>
        <v/>
      </c>
    </row>
    <row r="118">
      <c r="A118" s="7" t="inlineStr">
        <is>
          <t>BLR-Kogilu Road</t>
        </is>
      </c>
      <c r="B118" s="7">
        <f>IFERROR(INDEX('Raw Data'!$N$2:$N$10000,MATCH($A118,'Raw Data'!$B$2:$B$10000,0)),"")</f>
        <v/>
      </c>
      <c r="C118" s="7">
        <f>IFERROR(INDEX('Raw Data'!$E$2:$E$10000,MATCH($A118,'Raw Data'!$B$2:$B$10000,0)),"")</f>
        <v/>
      </c>
      <c r="D118" s="7">
        <f>IFERROR(INDEX('Raw Data'!$U$2:$U$10000,MATCH($A118,'Raw Data'!$B$2:$B$10000,0)),"")</f>
        <v/>
      </c>
      <c r="E118" s="7">
        <f>IFERROR(INDEX('Raw Data'!$O$2:$O$10000,MATCH($A118,'Raw Data'!$B$2:$B$10000,0)),"")</f>
        <v/>
      </c>
      <c r="F118" s="7">
        <f>IFERROR(INDEX('Raw Data'!$P$2:$P$10000,MATCH($A118,'Raw Data'!$B$2:$B$10000,0)),"")</f>
        <v/>
      </c>
      <c r="G118" s="9">
        <f>IFERROR(AVERAGEIFS('Raw Data'!$G$2:$G$10000,'Raw Data'!$B$2:$B$10000,$A118,'Raw Data'!$A$2:$A$10000,$C$1),"")</f>
        <v/>
      </c>
      <c r="H118" s="9">
        <f>IFERROR(AVERAGEIFS('Raw Data'!$H$2:$H$10000,'Raw Data'!$B$2:$B$10000,$A118,'Raw Data'!$A$2:$A$10000,$C$1),"")</f>
        <v/>
      </c>
      <c r="I118" s="9">
        <f>IFERROR(AVERAGEIFS('Raw Data'!$L$2:$L$10000,'Raw Data'!$B$2:$B$10000,$A118,'Raw Data'!$A$2:$A$10000,$C$1),"")</f>
        <v/>
      </c>
      <c r="J118" s="7">
        <f>IF(G118="","",LOOKUP(G118,{0,0.2,0.4,0.5,0.6,0.7,0.85,0.95},{"&lt;20%","20-40%","40-50%","50-60%","60-70%","70-85%","85-95%","&gt;=95%"}))</f>
        <v/>
      </c>
      <c r="K118" s="7">
        <f>IF(I118="","",LOOKUP(I118,{0,0.2,0.4,0.5,0.6,0.7,0.85,0.95},{"&lt;20%","20-40%","40-50%","50-60%","60-70%","70-85%","85-95%","&gt;=95%"}))</f>
        <v/>
      </c>
      <c r="L118" s="9">
        <f>IFERROR(AVERAGEIFS('Raw Data'!$R$2:$R$10000,'Raw Data'!$B$2:$B$10000,$A118,'Raw Data'!$A$2:$A$10000,$C$1),"")</f>
        <v/>
      </c>
      <c r="M118" s="9">
        <f>IFERROR(AVERAGEIFS('Raw Data'!$S$2:$S$10000,'Raw Data'!$B$2:$B$10000,$A118,'Raw Data'!$A$2:$A$10000,$C$1),"")</f>
        <v/>
      </c>
      <c r="N118" s="7">
        <f>IF(M118="","",IF(M118&lt;Settings!$B$8,"Critical",IF(M118&lt;Settings!$B$9,"Semi Critical","Non Critical")))</f>
        <v/>
      </c>
    </row>
    <row r="119">
      <c r="A119" s="7" t="inlineStr">
        <is>
          <t>BLR-Kothnur New</t>
        </is>
      </c>
      <c r="B119" s="7">
        <f>IFERROR(INDEX('Raw Data'!$N$2:$N$10000,MATCH($A119,'Raw Data'!$B$2:$B$10000,0)),"")</f>
        <v/>
      </c>
      <c r="C119" s="7">
        <f>IFERROR(INDEX('Raw Data'!$E$2:$E$10000,MATCH($A119,'Raw Data'!$B$2:$B$10000,0)),"")</f>
        <v/>
      </c>
      <c r="D119" s="7">
        <f>IFERROR(INDEX('Raw Data'!$U$2:$U$10000,MATCH($A119,'Raw Data'!$B$2:$B$10000,0)),"")</f>
        <v/>
      </c>
      <c r="E119" s="7">
        <f>IFERROR(INDEX('Raw Data'!$O$2:$O$10000,MATCH($A119,'Raw Data'!$B$2:$B$10000,0)),"")</f>
        <v/>
      </c>
      <c r="F119" s="7">
        <f>IFERROR(INDEX('Raw Data'!$P$2:$P$10000,MATCH($A119,'Raw Data'!$B$2:$B$10000,0)),"")</f>
        <v/>
      </c>
      <c r="G119" s="9">
        <f>IFERROR(AVERAGEIFS('Raw Data'!$G$2:$G$10000,'Raw Data'!$B$2:$B$10000,$A119,'Raw Data'!$A$2:$A$10000,$C$1),"")</f>
        <v/>
      </c>
      <c r="H119" s="9">
        <f>IFERROR(AVERAGEIFS('Raw Data'!$H$2:$H$10000,'Raw Data'!$B$2:$B$10000,$A119,'Raw Data'!$A$2:$A$10000,$C$1),"")</f>
        <v/>
      </c>
      <c r="I119" s="9">
        <f>IFERROR(AVERAGEIFS('Raw Data'!$L$2:$L$10000,'Raw Data'!$B$2:$B$10000,$A119,'Raw Data'!$A$2:$A$10000,$C$1),"")</f>
        <v/>
      </c>
      <c r="J119" s="7">
        <f>IF(G119="","",LOOKUP(G119,{0,0.2,0.4,0.5,0.6,0.7,0.85,0.95},{"&lt;20%","20-40%","40-50%","50-60%","60-70%","70-85%","85-95%","&gt;=95%"}))</f>
        <v/>
      </c>
      <c r="K119" s="7">
        <f>IF(I119="","",LOOKUP(I119,{0,0.2,0.4,0.5,0.6,0.7,0.85,0.95},{"&lt;20%","20-40%","40-50%","50-60%","60-70%","70-85%","85-95%","&gt;=95%"}))</f>
        <v/>
      </c>
      <c r="L119" s="9">
        <f>IFERROR(AVERAGEIFS('Raw Data'!$R$2:$R$10000,'Raw Data'!$B$2:$B$10000,$A119,'Raw Data'!$A$2:$A$10000,$C$1),"")</f>
        <v/>
      </c>
      <c r="M119" s="9">
        <f>IFERROR(AVERAGEIFS('Raw Data'!$S$2:$S$10000,'Raw Data'!$B$2:$B$10000,$A119,'Raw Data'!$A$2:$A$10000,$C$1),"")</f>
        <v/>
      </c>
      <c r="N119" s="7">
        <f>IF(M119="","",IF(M119&lt;Settings!$B$8,"Critical",IF(M119&lt;Settings!$B$9,"Semi Critical","Non Critical")))</f>
        <v/>
      </c>
    </row>
    <row r="120">
      <c r="A120" s="7" t="inlineStr">
        <is>
          <t>BLR-Kudlu</t>
        </is>
      </c>
      <c r="B120" s="7">
        <f>IFERROR(INDEX('Raw Data'!$N$2:$N$10000,MATCH($A120,'Raw Data'!$B$2:$B$10000,0)),"")</f>
        <v/>
      </c>
      <c r="C120" s="7">
        <f>IFERROR(INDEX('Raw Data'!$E$2:$E$10000,MATCH($A120,'Raw Data'!$B$2:$B$10000,0)),"")</f>
        <v/>
      </c>
      <c r="D120" s="7">
        <f>IFERROR(INDEX('Raw Data'!$U$2:$U$10000,MATCH($A120,'Raw Data'!$B$2:$B$10000,0)),"")</f>
        <v/>
      </c>
      <c r="E120" s="7">
        <f>IFERROR(INDEX('Raw Data'!$O$2:$O$10000,MATCH($A120,'Raw Data'!$B$2:$B$10000,0)),"")</f>
        <v/>
      </c>
      <c r="F120" s="7">
        <f>IFERROR(INDEX('Raw Data'!$P$2:$P$10000,MATCH($A120,'Raw Data'!$B$2:$B$10000,0)),"")</f>
        <v/>
      </c>
      <c r="G120" s="9">
        <f>IFERROR(AVERAGEIFS('Raw Data'!$G$2:$G$10000,'Raw Data'!$B$2:$B$10000,$A120,'Raw Data'!$A$2:$A$10000,$C$1),"")</f>
        <v/>
      </c>
      <c r="H120" s="9">
        <f>IFERROR(AVERAGEIFS('Raw Data'!$H$2:$H$10000,'Raw Data'!$B$2:$B$10000,$A120,'Raw Data'!$A$2:$A$10000,$C$1),"")</f>
        <v/>
      </c>
      <c r="I120" s="9">
        <f>IFERROR(AVERAGEIFS('Raw Data'!$L$2:$L$10000,'Raw Data'!$B$2:$B$10000,$A120,'Raw Data'!$A$2:$A$10000,$C$1),"")</f>
        <v/>
      </c>
      <c r="J120" s="7">
        <f>IF(G120="","",LOOKUP(G120,{0,0.2,0.4,0.5,0.6,0.7,0.85,0.95},{"&lt;20%","20-40%","40-50%","50-60%","60-70%","70-85%","85-95%","&gt;=95%"}))</f>
        <v/>
      </c>
      <c r="K120" s="7">
        <f>IF(I120="","",LOOKUP(I120,{0,0.2,0.4,0.5,0.6,0.7,0.85,0.95},{"&lt;20%","20-40%","40-50%","50-60%","60-70%","70-85%","85-95%","&gt;=95%"}))</f>
        <v/>
      </c>
      <c r="L120" s="9">
        <f>IFERROR(AVERAGEIFS('Raw Data'!$R$2:$R$10000,'Raw Data'!$B$2:$B$10000,$A120,'Raw Data'!$A$2:$A$10000,$C$1),"")</f>
        <v/>
      </c>
      <c r="M120" s="9">
        <f>IFERROR(AVERAGEIFS('Raw Data'!$S$2:$S$10000,'Raw Data'!$B$2:$B$10000,$A120,'Raw Data'!$A$2:$A$10000,$C$1),"")</f>
        <v/>
      </c>
      <c r="N120" s="7">
        <f>IF(M120="","",IF(M120&lt;Settings!$B$8,"Critical",IF(M120&lt;Settings!$B$9,"Semi Critical","Non Critical")))</f>
        <v/>
      </c>
    </row>
    <row r="121">
      <c r="A121" s="7" t="inlineStr">
        <is>
          <t>BLR-Kumaraswamy Layout</t>
        </is>
      </c>
      <c r="B121" s="7">
        <f>IFERROR(INDEX('Raw Data'!$N$2:$N$10000,MATCH($A121,'Raw Data'!$B$2:$B$10000,0)),"")</f>
        <v/>
      </c>
      <c r="C121" s="7">
        <f>IFERROR(INDEX('Raw Data'!$E$2:$E$10000,MATCH($A121,'Raw Data'!$B$2:$B$10000,0)),"")</f>
        <v/>
      </c>
      <c r="D121" s="7">
        <f>IFERROR(INDEX('Raw Data'!$U$2:$U$10000,MATCH($A121,'Raw Data'!$B$2:$B$10000,0)),"")</f>
        <v/>
      </c>
      <c r="E121" s="7">
        <f>IFERROR(INDEX('Raw Data'!$O$2:$O$10000,MATCH($A121,'Raw Data'!$B$2:$B$10000,0)),"")</f>
        <v/>
      </c>
      <c r="F121" s="7">
        <f>IFERROR(INDEX('Raw Data'!$P$2:$P$10000,MATCH($A121,'Raw Data'!$B$2:$B$10000,0)),"")</f>
        <v/>
      </c>
      <c r="G121" s="9">
        <f>IFERROR(AVERAGEIFS('Raw Data'!$G$2:$G$10000,'Raw Data'!$B$2:$B$10000,$A121,'Raw Data'!$A$2:$A$10000,$C$1),"")</f>
        <v/>
      </c>
      <c r="H121" s="9">
        <f>IFERROR(AVERAGEIFS('Raw Data'!$H$2:$H$10000,'Raw Data'!$B$2:$B$10000,$A121,'Raw Data'!$A$2:$A$10000,$C$1),"")</f>
        <v/>
      </c>
      <c r="I121" s="9">
        <f>IFERROR(AVERAGEIFS('Raw Data'!$L$2:$L$10000,'Raw Data'!$B$2:$B$10000,$A121,'Raw Data'!$A$2:$A$10000,$C$1),"")</f>
        <v/>
      </c>
      <c r="J121" s="7">
        <f>IF(G121="","",LOOKUP(G121,{0,0.2,0.4,0.5,0.6,0.7,0.85,0.95},{"&lt;20%","20-40%","40-50%","50-60%","60-70%","70-85%","85-95%","&gt;=95%"}))</f>
        <v/>
      </c>
      <c r="K121" s="7">
        <f>IF(I121="","",LOOKUP(I121,{0,0.2,0.4,0.5,0.6,0.7,0.85,0.95},{"&lt;20%","20-40%","40-50%","50-60%","60-70%","70-85%","85-95%","&gt;=95%"}))</f>
        <v/>
      </c>
      <c r="L121" s="9">
        <f>IFERROR(AVERAGEIFS('Raw Data'!$R$2:$R$10000,'Raw Data'!$B$2:$B$10000,$A121,'Raw Data'!$A$2:$A$10000,$C$1),"")</f>
        <v/>
      </c>
      <c r="M121" s="9">
        <f>IFERROR(AVERAGEIFS('Raw Data'!$S$2:$S$10000,'Raw Data'!$B$2:$B$10000,$A121,'Raw Data'!$A$2:$A$10000,$C$1),"")</f>
        <v/>
      </c>
      <c r="N121" s="7">
        <f>IF(M121="","",IF(M121&lt;Settings!$B$8,"Critical",IF(M121&lt;Settings!$B$9,"Semi Critical","Non Critical")))</f>
        <v/>
      </c>
    </row>
    <row r="122">
      <c r="A122" s="7" t="inlineStr">
        <is>
          <t>BLR-Magadi Road</t>
        </is>
      </c>
      <c r="B122" s="7">
        <f>IFERROR(INDEX('Raw Data'!$N$2:$N$10000,MATCH($A122,'Raw Data'!$B$2:$B$10000,0)),"")</f>
        <v/>
      </c>
      <c r="C122" s="7">
        <f>IFERROR(INDEX('Raw Data'!$E$2:$E$10000,MATCH($A122,'Raw Data'!$B$2:$B$10000,0)),"")</f>
        <v/>
      </c>
      <c r="D122" s="7">
        <f>IFERROR(INDEX('Raw Data'!$U$2:$U$10000,MATCH($A122,'Raw Data'!$B$2:$B$10000,0)),"")</f>
        <v/>
      </c>
      <c r="E122" s="7">
        <f>IFERROR(INDEX('Raw Data'!$O$2:$O$10000,MATCH($A122,'Raw Data'!$B$2:$B$10000,0)),"")</f>
        <v/>
      </c>
      <c r="F122" s="7">
        <f>IFERROR(INDEX('Raw Data'!$P$2:$P$10000,MATCH($A122,'Raw Data'!$B$2:$B$10000,0)),"")</f>
        <v/>
      </c>
      <c r="G122" s="9">
        <f>IFERROR(AVERAGEIFS('Raw Data'!$G$2:$G$10000,'Raw Data'!$B$2:$B$10000,$A122,'Raw Data'!$A$2:$A$10000,$C$1),"")</f>
        <v/>
      </c>
      <c r="H122" s="9">
        <f>IFERROR(AVERAGEIFS('Raw Data'!$H$2:$H$10000,'Raw Data'!$B$2:$B$10000,$A122,'Raw Data'!$A$2:$A$10000,$C$1),"")</f>
        <v/>
      </c>
      <c r="I122" s="9">
        <f>IFERROR(AVERAGEIFS('Raw Data'!$L$2:$L$10000,'Raw Data'!$B$2:$B$10000,$A122,'Raw Data'!$A$2:$A$10000,$C$1),"")</f>
        <v/>
      </c>
      <c r="J122" s="7">
        <f>IF(G122="","",LOOKUP(G122,{0,0.2,0.4,0.5,0.6,0.7,0.85,0.95},{"&lt;20%","20-40%","40-50%","50-60%","60-70%","70-85%","85-95%","&gt;=95%"}))</f>
        <v/>
      </c>
      <c r="K122" s="7">
        <f>IF(I122="","",LOOKUP(I122,{0,0.2,0.4,0.5,0.6,0.7,0.85,0.95},{"&lt;20%","20-40%","40-50%","50-60%","60-70%","70-85%","85-95%","&gt;=95%"}))</f>
        <v/>
      </c>
      <c r="L122" s="9">
        <f>IFERROR(AVERAGEIFS('Raw Data'!$R$2:$R$10000,'Raw Data'!$B$2:$B$10000,$A122,'Raw Data'!$A$2:$A$10000,$C$1),"")</f>
        <v/>
      </c>
      <c r="M122" s="9">
        <f>IFERROR(AVERAGEIFS('Raw Data'!$S$2:$S$10000,'Raw Data'!$B$2:$B$10000,$A122,'Raw Data'!$A$2:$A$10000,$C$1),"")</f>
        <v/>
      </c>
      <c r="N122" s="7">
        <f>IF(M122="","",IF(M122&lt;Settings!$B$8,"Critical",IF(M122&lt;Settings!$B$9,"Semi Critical","Non Critical")))</f>
        <v/>
      </c>
    </row>
    <row r="123">
      <c r="A123" s="7" t="inlineStr">
        <is>
          <t>BLR-Malagala</t>
        </is>
      </c>
      <c r="B123" s="7">
        <f>IFERROR(INDEX('Raw Data'!$N$2:$N$10000,MATCH($A123,'Raw Data'!$B$2:$B$10000,0)),"")</f>
        <v/>
      </c>
      <c r="C123" s="7">
        <f>IFERROR(INDEX('Raw Data'!$E$2:$E$10000,MATCH($A123,'Raw Data'!$B$2:$B$10000,0)),"")</f>
        <v/>
      </c>
      <c r="D123" s="7">
        <f>IFERROR(INDEX('Raw Data'!$U$2:$U$10000,MATCH($A123,'Raw Data'!$B$2:$B$10000,0)),"")</f>
        <v/>
      </c>
      <c r="E123" s="7">
        <f>IFERROR(INDEX('Raw Data'!$O$2:$O$10000,MATCH($A123,'Raw Data'!$B$2:$B$10000,0)),"")</f>
        <v/>
      </c>
      <c r="F123" s="7">
        <f>IFERROR(INDEX('Raw Data'!$P$2:$P$10000,MATCH($A123,'Raw Data'!$B$2:$B$10000,0)),"")</f>
        <v/>
      </c>
      <c r="G123" s="9">
        <f>IFERROR(AVERAGEIFS('Raw Data'!$G$2:$G$10000,'Raw Data'!$B$2:$B$10000,$A123,'Raw Data'!$A$2:$A$10000,$C$1),"")</f>
        <v/>
      </c>
      <c r="H123" s="9">
        <f>IFERROR(AVERAGEIFS('Raw Data'!$H$2:$H$10000,'Raw Data'!$B$2:$B$10000,$A123,'Raw Data'!$A$2:$A$10000,$C$1),"")</f>
        <v/>
      </c>
      <c r="I123" s="9">
        <f>IFERROR(AVERAGEIFS('Raw Data'!$L$2:$L$10000,'Raw Data'!$B$2:$B$10000,$A123,'Raw Data'!$A$2:$A$10000,$C$1),"")</f>
        <v/>
      </c>
      <c r="J123" s="7">
        <f>IF(G123="","",LOOKUP(G123,{0,0.2,0.4,0.5,0.6,0.7,0.85,0.95},{"&lt;20%","20-40%","40-50%","50-60%","60-70%","70-85%","85-95%","&gt;=95%"}))</f>
        <v/>
      </c>
      <c r="K123" s="7">
        <f>IF(I123="","",LOOKUP(I123,{0,0.2,0.4,0.5,0.6,0.7,0.85,0.95},{"&lt;20%","20-40%","40-50%","50-60%","60-70%","70-85%","85-95%","&gt;=95%"}))</f>
        <v/>
      </c>
      <c r="L123" s="9">
        <f>IFERROR(AVERAGEIFS('Raw Data'!$R$2:$R$10000,'Raw Data'!$B$2:$B$10000,$A123,'Raw Data'!$A$2:$A$10000,$C$1),"")</f>
        <v/>
      </c>
      <c r="M123" s="9">
        <f>IFERROR(AVERAGEIFS('Raw Data'!$S$2:$S$10000,'Raw Data'!$B$2:$B$10000,$A123,'Raw Data'!$A$2:$A$10000,$C$1),"")</f>
        <v/>
      </c>
      <c r="N123" s="7">
        <f>IF(M123="","",IF(M123&lt;Settings!$B$8,"Critical",IF(M123&lt;Settings!$B$9,"Semi Critical","Non Critical")))</f>
        <v/>
      </c>
    </row>
    <row r="124">
      <c r="A124" s="7" t="inlineStr">
        <is>
          <t>BLR-Malleshpalya</t>
        </is>
      </c>
      <c r="B124" s="7">
        <f>IFERROR(INDEX('Raw Data'!$N$2:$N$10000,MATCH($A124,'Raw Data'!$B$2:$B$10000,0)),"")</f>
        <v/>
      </c>
      <c r="C124" s="7">
        <f>IFERROR(INDEX('Raw Data'!$E$2:$E$10000,MATCH($A124,'Raw Data'!$B$2:$B$10000,0)),"")</f>
        <v/>
      </c>
      <c r="D124" s="7">
        <f>IFERROR(INDEX('Raw Data'!$U$2:$U$10000,MATCH($A124,'Raw Data'!$B$2:$B$10000,0)),"")</f>
        <v/>
      </c>
      <c r="E124" s="7">
        <f>IFERROR(INDEX('Raw Data'!$O$2:$O$10000,MATCH($A124,'Raw Data'!$B$2:$B$10000,0)),"")</f>
        <v/>
      </c>
      <c r="F124" s="7">
        <f>IFERROR(INDEX('Raw Data'!$P$2:$P$10000,MATCH($A124,'Raw Data'!$B$2:$B$10000,0)),"")</f>
        <v/>
      </c>
      <c r="G124" s="9">
        <f>IFERROR(AVERAGEIFS('Raw Data'!$G$2:$G$10000,'Raw Data'!$B$2:$B$10000,$A124,'Raw Data'!$A$2:$A$10000,$C$1),"")</f>
        <v/>
      </c>
      <c r="H124" s="9">
        <f>IFERROR(AVERAGEIFS('Raw Data'!$H$2:$H$10000,'Raw Data'!$B$2:$B$10000,$A124,'Raw Data'!$A$2:$A$10000,$C$1),"")</f>
        <v/>
      </c>
      <c r="I124" s="9">
        <f>IFERROR(AVERAGEIFS('Raw Data'!$L$2:$L$10000,'Raw Data'!$B$2:$B$10000,$A124,'Raw Data'!$A$2:$A$10000,$C$1),"")</f>
        <v/>
      </c>
      <c r="J124" s="7">
        <f>IF(G124="","",LOOKUP(G124,{0,0.2,0.4,0.5,0.6,0.7,0.85,0.95},{"&lt;20%","20-40%","40-50%","50-60%","60-70%","70-85%","85-95%","&gt;=95%"}))</f>
        <v/>
      </c>
      <c r="K124" s="7">
        <f>IF(I124="","",LOOKUP(I124,{0,0.2,0.4,0.5,0.6,0.7,0.85,0.95},{"&lt;20%","20-40%","40-50%","50-60%","60-70%","70-85%","85-95%","&gt;=95%"}))</f>
        <v/>
      </c>
      <c r="L124" s="9">
        <f>IFERROR(AVERAGEIFS('Raw Data'!$R$2:$R$10000,'Raw Data'!$B$2:$B$10000,$A124,'Raw Data'!$A$2:$A$10000,$C$1),"")</f>
        <v/>
      </c>
      <c r="M124" s="9">
        <f>IFERROR(AVERAGEIFS('Raw Data'!$S$2:$S$10000,'Raw Data'!$B$2:$B$10000,$A124,'Raw Data'!$A$2:$A$10000,$C$1),"")</f>
        <v/>
      </c>
      <c r="N124" s="7">
        <f>IF(M124="","",IF(M124&lt;Settings!$B$8,"Critical",IF(M124&lt;Settings!$B$9,"Semi Critical","Non Critical")))</f>
        <v/>
      </c>
    </row>
    <row r="125">
      <c r="A125" s="7" t="inlineStr">
        <is>
          <t>BLR-Malleshwaram new</t>
        </is>
      </c>
      <c r="B125" s="7">
        <f>IFERROR(INDEX('Raw Data'!$N$2:$N$10000,MATCH($A125,'Raw Data'!$B$2:$B$10000,0)),"")</f>
        <v/>
      </c>
      <c r="C125" s="7">
        <f>IFERROR(INDEX('Raw Data'!$E$2:$E$10000,MATCH($A125,'Raw Data'!$B$2:$B$10000,0)),"")</f>
        <v/>
      </c>
      <c r="D125" s="7">
        <f>IFERROR(INDEX('Raw Data'!$U$2:$U$10000,MATCH($A125,'Raw Data'!$B$2:$B$10000,0)),"")</f>
        <v/>
      </c>
      <c r="E125" s="7">
        <f>IFERROR(INDEX('Raw Data'!$O$2:$O$10000,MATCH($A125,'Raw Data'!$B$2:$B$10000,0)),"")</f>
        <v/>
      </c>
      <c r="F125" s="7">
        <f>IFERROR(INDEX('Raw Data'!$P$2:$P$10000,MATCH($A125,'Raw Data'!$B$2:$B$10000,0)),"")</f>
        <v/>
      </c>
      <c r="G125" s="9">
        <f>IFERROR(AVERAGEIFS('Raw Data'!$G$2:$G$10000,'Raw Data'!$B$2:$B$10000,$A125,'Raw Data'!$A$2:$A$10000,$C$1),"")</f>
        <v/>
      </c>
      <c r="H125" s="9">
        <f>IFERROR(AVERAGEIFS('Raw Data'!$H$2:$H$10000,'Raw Data'!$B$2:$B$10000,$A125,'Raw Data'!$A$2:$A$10000,$C$1),"")</f>
        <v/>
      </c>
      <c r="I125" s="9">
        <f>IFERROR(AVERAGEIFS('Raw Data'!$L$2:$L$10000,'Raw Data'!$B$2:$B$10000,$A125,'Raw Data'!$A$2:$A$10000,$C$1),"")</f>
        <v/>
      </c>
      <c r="J125" s="7">
        <f>IF(G125="","",LOOKUP(G125,{0,0.2,0.4,0.5,0.6,0.7,0.85,0.95},{"&lt;20%","20-40%","40-50%","50-60%","60-70%","70-85%","85-95%","&gt;=95%"}))</f>
        <v/>
      </c>
      <c r="K125" s="7">
        <f>IF(I125="","",LOOKUP(I125,{0,0.2,0.4,0.5,0.6,0.7,0.85,0.95},{"&lt;20%","20-40%","40-50%","50-60%","60-70%","70-85%","85-95%","&gt;=95%"}))</f>
        <v/>
      </c>
      <c r="L125" s="9">
        <f>IFERROR(AVERAGEIFS('Raw Data'!$R$2:$R$10000,'Raw Data'!$B$2:$B$10000,$A125,'Raw Data'!$A$2:$A$10000,$C$1),"")</f>
        <v/>
      </c>
      <c r="M125" s="9">
        <f>IFERROR(AVERAGEIFS('Raw Data'!$S$2:$S$10000,'Raw Data'!$B$2:$B$10000,$A125,'Raw Data'!$A$2:$A$10000,$C$1),"")</f>
        <v/>
      </c>
      <c r="N125" s="7">
        <f>IF(M125="","",IF(M125&lt;Settings!$B$8,"Critical",IF(M125&lt;Settings!$B$9,"Semi Critical","Non Critical")))</f>
        <v/>
      </c>
    </row>
    <row r="126">
      <c r="A126" s="7" t="inlineStr">
        <is>
          <t>BLR-Malleshwaram SS</t>
        </is>
      </c>
      <c r="B126" s="7">
        <f>IFERROR(INDEX('Raw Data'!$N$2:$N$10000,MATCH($A126,'Raw Data'!$B$2:$B$10000,0)),"")</f>
        <v/>
      </c>
      <c r="C126" s="7">
        <f>IFERROR(INDEX('Raw Data'!$E$2:$E$10000,MATCH($A126,'Raw Data'!$B$2:$B$10000,0)),"")</f>
        <v/>
      </c>
      <c r="D126" s="7">
        <f>IFERROR(INDEX('Raw Data'!$U$2:$U$10000,MATCH($A126,'Raw Data'!$B$2:$B$10000,0)),"")</f>
        <v/>
      </c>
      <c r="E126" s="7">
        <f>IFERROR(INDEX('Raw Data'!$O$2:$O$10000,MATCH($A126,'Raw Data'!$B$2:$B$10000,0)),"")</f>
        <v/>
      </c>
      <c r="F126" s="7">
        <f>IFERROR(INDEX('Raw Data'!$P$2:$P$10000,MATCH($A126,'Raw Data'!$B$2:$B$10000,0)),"")</f>
        <v/>
      </c>
      <c r="G126" s="9">
        <f>IFERROR(AVERAGEIFS('Raw Data'!$G$2:$G$10000,'Raw Data'!$B$2:$B$10000,$A126,'Raw Data'!$A$2:$A$10000,$C$1),"")</f>
        <v/>
      </c>
      <c r="H126" s="9">
        <f>IFERROR(AVERAGEIFS('Raw Data'!$H$2:$H$10000,'Raw Data'!$B$2:$B$10000,$A126,'Raw Data'!$A$2:$A$10000,$C$1),"")</f>
        <v/>
      </c>
      <c r="I126" s="9">
        <f>IFERROR(AVERAGEIFS('Raw Data'!$L$2:$L$10000,'Raw Data'!$B$2:$B$10000,$A126,'Raw Data'!$A$2:$A$10000,$C$1),"")</f>
        <v/>
      </c>
      <c r="J126" s="7">
        <f>IF(G126="","",LOOKUP(G126,{0,0.2,0.4,0.5,0.6,0.7,0.85,0.95},{"&lt;20%","20-40%","40-50%","50-60%","60-70%","70-85%","85-95%","&gt;=95%"}))</f>
        <v/>
      </c>
      <c r="K126" s="7">
        <f>IF(I126="","",LOOKUP(I126,{0,0.2,0.4,0.5,0.6,0.7,0.85,0.95},{"&lt;20%","20-40%","40-50%","50-60%","60-70%","70-85%","85-95%","&gt;=95%"}))</f>
        <v/>
      </c>
      <c r="L126" s="9">
        <f>IFERROR(AVERAGEIFS('Raw Data'!$R$2:$R$10000,'Raw Data'!$B$2:$B$10000,$A126,'Raw Data'!$A$2:$A$10000,$C$1),"")</f>
        <v/>
      </c>
      <c r="M126" s="9">
        <f>IFERROR(AVERAGEIFS('Raw Data'!$S$2:$S$10000,'Raw Data'!$B$2:$B$10000,$A126,'Raw Data'!$A$2:$A$10000,$C$1),"")</f>
        <v/>
      </c>
      <c r="N126" s="7">
        <f>IF(M126="","",IF(M126&lt;Settings!$B$8,"Critical",IF(M126&lt;Settings!$B$9,"Semi Critical","Non Critical")))</f>
        <v/>
      </c>
    </row>
    <row r="127">
      <c r="A127" s="7" t="inlineStr">
        <is>
          <t>BLR-Manjunatha layout</t>
        </is>
      </c>
      <c r="B127" s="7">
        <f>IFERROR(INDEX('Raw Data'!$N$2:$N$10000,MATCH($A127,'Raw Data'!$B$2:$B$10000,0)),"")</f>
        <v/>
      </c>
      <c r="C127" s="7">
        <f>IFERROR(INDEX('Raw Data'!$E$2:$E$10000,MATCH($A127,'Raw Data'!$B$2:$B$10000,0)),"")</f>
        <v/>
      </c>
      <c r="D127" s="7">
        <f>IFERROR(INDEX('Raw Data'!$U$2:$U$10000,MATCH($A127,'Raw Data'!$B$2:$B$10000,0)),"")</f>
        <v/>
      </c>
      <c r="E127" s="7">
        <f>IFERROR(INDEX('Raw Data'!$O$2:$O$10000,MATCH($A127,'Raw Data'!$B$2:$B$10000,0)),"")</f>
        <v/>
      </c>
      <c r="F127" s="7">
        <f>IFERROR(INDEX('Raw Data'!$P$2:$P$10000,MATCH($A127,'Raw Data'!$B$2:$B$10000,0)),"")</f>
        <v/>
      </c>
      <c r="G127" s="9">
        <f>IFERROR(AVERAGEIFS('Raw Data'!$G$2:$G$10000,'Raw Data'!$B$2:$B$10000,$A127,'Raw Data'!$A$2:$A$10000,$C$1),"")</f>
        <v/>
      </c>
      <c r="H127" s="9">
        <f>IFERROR(AVERAGEIFS('Raw Data'!$H$2:$H$10000,'Raw Data'!$B$2:$B$10000,$A127,'Raw Data'!$A$2:$A$10000,$C$1),"")</f>
        <v/>
      </c>
      <c r="I127" s="9">
        <f>IFERROR(AVERAGEIFS('Raw Data'!$L$2:$L$10000,'Raw Data'!$B$2:$B$10000,$A127,'Raw Data'!$A$2:$A$10000,$C$1),"")</f>
        <v/>
      </c>
      <c r="J127" s="7">
        <f>IF(G127="","",LOOKUP(G127,{0,0.2,0.4,0.5,0.6,0.7,0.85,0.95},{"&lt;20%","20-40%","40-50%","50-60%","60-70%","70-85%","85-95%","&gt;=95%"}))</f>
        <v/>
      </c>
      <c r="K127" s="7">
        <f>IF(I127="","",LOOKUP(I127,{0,0.2,0.4,0.5,0.6,0.7,0.85,0.95},{"&lt;20%","20-40%","40-50%","50-60%","60-70%","70-85%","85-95%","&gt;=95%"}))</f>
        <v/>
      </c>
      <c r="L127" s="9">
        <f>IFERROR(AVERAGEIFS('Raw Data'!$R$2:$R$10000,'Raw Data'!$B$2:$B$10000,$A127,'Raw Data'!$A$2:$A$10000,$C$1),"")</f>
        <v/>
      </c>
      <c r="M127" s="9">
        <f>IFERROR(AVERAGEIFS('Raw Data'!$S$2:$S$10000,'Raw Data'!$B$2:$B$10000,$A127,'Raw Data'!$A$2:$A$10000,$C$1),"")</f>
        <v/>
      </c>
      <c r="N127" s="7">
        <f>IF(M127="","",IF(M127&lt;Settings!$B$8,"Critical",IF(M127&lt;Settings!$B$9,"Semi Critical","Non Critical")))</f>
        <v/>
      </c>
    </row>
    <row r="128">
      <c r="A128" s="7" t="inlineStr">
        <is>
          <t>BLR-Marathahalli 2</t>
        </is>
      </c>
      <c r="B128" s="7">
        <f>IFERROR(INDEX('Raw Data'!$N$2:$N$10000,MATCH($A128,'Raw Data'!$B$2:$B$10000,0)),"")</f>
        <v/>
      </c>
      <c r="C128" s="7">
        <f>IFERROR(INDEX('Raw Data'!$E$2:$E$10000,MATCH($A128,'Raw Data'!$B$2:$B$10000,0)),"")</f>
        <v/>
      </c>
      <c r="D128" s="7">
        <f>IFERROR(INDEX('Raw Data'!$U$2:$U$10000,MATCH($A128,'Raw Data'!$B$2:$B$10000,0)),"")</f>
        <v/>
      </c>
      <c r="E128" s="7">
        <f>IFERROR(INDEX('Raw Data'!$O$2:$O$10000,MATCH($A128,'Raw Data'!$B$2:$B$10000,0)),"")</f>
        <v/>
      </c>
      <c r="F128" s="7">
        <f>IFERROR(INDEX('Raw Data'!$P$2:$P$10000,MATCH($A128,'Raw Data'!$B$2:$B$10000,0)),"")</f>
        <v/>
      </c>
      <c r="G128" s="9">
        <f>IFERROR(AVERAGEIFS('Raw Data'!$G$2:$G$10000,'Raw Data'!$B$2:$B$10000,$A128,'Raw Data'!$A$2:$A$10000,$C$1),"")</f>
        <v/>
      </c>
      <c r="H128" s="9">
        <f>IFERROR(AVERAGEIFS('Raw Data'!$H$2:$H$10000,'Raw Data'!$B$2:$B$10000,$A128,'Raw Data'!$A$2:$A$10000,$C$1),"")</f>
        <v/>
      </c>
      <c r="I128" s="9">
        <f>IFERROR(AVERAGEIFS('Raw Data'!$L$2:$L$10000,'Raw Data'!$B$2:$B$10000,$A128,'Raw Data'!$A$2:$A$10000,$C$1),"")</f>
        <v/>
      </c>
      <c r="J128" s="7">
        <f>IF(G128="","",LOOKUP(G128,{0,0.2,0.4,0.5,0.6,0.7,0.85,0.95},{"&lt;20%","20-40%","40-50%","50-60%","60-70%","70-85%","85-95%","&gt;=95%"}))</f>
        <v/>
      </c>
      <c r="K128" s="7">
        <f>IF(I128="","",LOOKUP(I128,{0,0.2,0.4,0.5,0.6,0.7,0.85,0.95},{"&lt;20%","20-40%","40-50%","50-60%","60-70%","70-85%","85-95%","&gt;=95%"}))</f>
        <v/>
      </c>
      <c r="L128" s="9">
        <f>IFERROR(AVERAGEIFS('Raw Data'!$R$2:$R$10000,'Raw Data'!$B$2:$B$10000,$A128,'Raw Data'!$A$2:$A$10000,$C$1),"")</f>
        <v/>
      </c>
      <c r="M128" s="9">
        <f>IFERROR(AVERAGEIFS('Raw Data'!$S$2:$S$10000,'Raw Data'!$B$2:$B$10000,$A128,'Raw Data'!$A$2:$A$10000,$C$1),"")</f>
        <v/>
      </c>
      <c r="N128" s="7">
        <f>IF(M128="","",IF(M128&lt;Settings!$B$8,"Critical",IF(M128&lt;Settings!$B$9,"Semi Critical","Non Critical")))</f>
        <v/>
      </c>
    </row>
    <row r="129">
      <c r="A129" s="7" t="inlineStr">
        <is>
          <t>BLR-Marathahalli New</t>
        </is>
      </c>
      <c r="B129" s="7">
        <f>IFERROR(INDEX('Raw Data'!$N$2:$N$10000,MATCH($A129,'Raw Data'!$B$2:$B$10000,0)),"")</f>
        <v/>
      </c>
      <c r="C129" s="7">
        <f>IFERROR(INDEX('Raw Data'!$E$2:$E$10000,MATCH($A129,'Raw Data'!$B$2:$B$10000,0)),"")</f>
        <v/>
      </c>
      <c r="D129" s="7">
        <f>IFERROR(INDEX('Raw Data'!$U$2:$U$10000,MATCH($A129,'Raw Data'!$B$2:$B$10000,0)),"")</f>
        <v/>
      </c>
      <c r="E129" s="7">
        <f>IFERROR(INDEX('Raw Data'!$O$2:$O$10000,MATCH($A129,'Raw Data'!$B$2:$B$10000,0)),"")</f>
        <v/>
      </c>
      <c r="F129" s="7">
        <f>IFERROR(INDEX('Raw Data'!$P$2:$P$10000,MATCH($A129,'Raw Data'!$B$2:$B$10000,0)),"")</f>
        <v/>
      </c>
      <c r="G129" s="9">
        <f>IFERROR(AVERAGEIFS('Raw Data'!$G$2:$G$10000,'Raw Data'!$B$2:$B$10000,$A129,'Raw Data'!$A$2:$A$10000,$C$1),"")</f>
        <v/>
      </c>
      <c r="H129" s="9">
        <f>IFERROR(AVERAGEIFS('Raw Data'!$H$2:$H$10000,'Raw Data'!$B$2:$B$10000,$A129,'Raw Data'!$A$2:$A$10000,$C$1),"")</f>
        <v/>
      </c>
      <c r="I129" s="9">
        <f>IFERROR(AVERAGEIFS('Raw Data'!$L$2:$L$10000,'Raw Data'!$B$2:$B$10000,$A129,'Raw Data'!$A$2:$A$10000,$C$1),"")</f>
        <v/>
      </c>
      <c r="J129" s="7">
        <f>IF(G129="","",LOOKUP(G129,{0,0.2,0.4,0.5,0.6,0.7,0.85,0.95},{"&lt;20%","20-40%","40-50%","50-60%","60-70%","70-85%","85-95%","&gt;=95%"}))</f>
        <v/>
      </c>
      <c r="K129" s="7">
        <f>IF(I129="","",LOOKUP(I129,{0,0.2,0.4,0.5,0.6,0.7,0.85,0.95},{"&lt;20%","20-40%","40-50%","50-60%","60-70%","70-85%","85-95%","&gt;=95%"}))</f>
        <v/>
      </c>
      <c r="L129" s="9">
        <f>IFERROR(AVERAGEIFS('Raw Data'!$R$2:$R$10000,'Raw Data'!$B$2:$B$10000,$A129,'Raw Data'!$A$2:$A$10000,$C$1),"")</f>
        <v/>
      </c>
      <c r="M129" s="9">
        <f>IFERROR(AVERAGEIFS('Raw Data'!$S$2:$S$10000,'Raw Data'!$B$2:$B$10000,$A129,'Raw Data'!$A$2:$A$10000,$C$1),"")</f>
        <v/>
      </c>
      <c r="N129" s="7">
        <f>IF(M129="","",IF(M129&lt;Settings!$B$8,"Critical",IF(M129&lt;Settings!$B$9,"Semi Critical","Non Critical")))</f>
        <v/>
      </c>
    </row>
    <row r="130">
      <c r="A130" s="7" t="inlineStr">
        <is>
          <t>BLR-Marathahalli-3</t>
        </is>
      </c>
      <c r="B130" s="7">
        <f>IFERROR(INDEX('Raw Data'!$N$2:$N$10000,MATCH($A130,'Raw Data'!$B$2:$B$10000,0)),"")</f>
        <v/>
      </c>
      <c r="C130" s="7">
        <f>IFERROR(INDEX('Raw Data'!$E$2:$E$10000,MATCH($A130,'Raw Data'!$B$2:$B$10000,0)),"")</f>
        <v/>
      </c>
      <c r="D130" s="7">
        <f>IFERROR(INDEX('Raw Data'!$U$2:$U$10000,MATCH($A130,'Raw Data'!$B$2:$B$10000,0)),"")</f>
        <v/>
      </c>
      <c r="E130" s="7">
        <f>IFERROR(INDEX('Raw Data'!$O$2:$O$10000,MATCH($A130,'Raw Data'!$B$2:$B$10000,0)),"")</f>
        <v/>
      </c>
      <c r="F130" s="7">
        <f>IFERROR(INDEX('Raw Data'!$P$2:$P$10000,MATCH($A130,'Raw Data'!$B$2:$B$10000,0)),"")</f>
        <v/>
      </c>
      <c r="G130" s="9">
        <f>IFERROR(AVERAGEIFS('Raw Data'!$G$2:$G$10000,'Raw Data'!$B$2:$B$10000,$A130,'Raw Data'!$A$2:$A$10000,$C$1),"")</f>
        <v/>
      </c>
      <c r="H130" s="9">
        <f>IFERROR(AVERAGEIFS('Raw Data'!$H$2:$H$10000,'Raw Data'!$B$2:$B$10000,$A130,'Raw Data'!$A$2:$A$10000,$C$1),"")</f>
        <v/>
      </c>
      <c r="I130" s="9">
        <f>IFERROR(AVERAGEIFS('Raw Data'!$L$2:$L$10000,'Raw Data'!$B$2:$B$10000,$A130,'Raw Data'!$A$2:$A$10000,$C$1),"")</f>
        <v/>
      </c>
      <c r="J130" s="7">
        <f>IF(G130="","",LOOKUP(G130,{0,0.2,0.4,0.5,0.6,0.7,0.85,0.95},{"&lt;20%","20-40%","40-50%","50-60%","60-70%","70-85%","85-95%","&gt;=95%"}))</f>
        <v/>
      </c>
      <c r="K130" s="7">
        <f>IF(I130="","",LOOKUP(I130,{0,0.2,0.4,0.5,0.6,0.7,0.85,0.95},{"&lt;20%","20-40%","40-50%","50-60%","60-70%","70-85%","85-95%","&gt;=95%"}))</f>
        <v/>
      </c>
      <c r="L130" s="9">
        <f>IFERROR(AVERAGEIFS('Raw Data'!$R$2:$R$10000,'Raw Data'!$B$2:$B$10000,$A130,'Raw Data'!$A$2:$A$10000,$C$1),"")</f>
        <v/>
      </c>
      <c r="M130" s="9">
        <f>IFERROR(AVERAGEIFS('Raw Data'!$S$2:$S$10000,'Raw Data'!$B$2:$B$10000,$A130,'Raw Data'!$A$2:$A$10000,$C$1),"")</f>
        <v/>
      </c>
      <c r="N130" s="7">
        <f>IF(M130="","",IF(M130&lt;Settings!$B$8,"Critical",IF(M130&lt;Settings!$B$9,"Semi Critical","Non Critical")))</f>
        <v/>
      </c>
    </row>
    <row r="131">
      <c r="A131" s="7" t="inlineStr">
        <is>
          <t>BLR-Marathahalli-4</t>
        </is>
      </c>
      <c r="B131" s="7">
        <f>IFERROR(INDEX('Raw Data'!$N$2:$N$10000,MATCH($A131,'Raw Data'!$B$2:$B$10000,0)),"")</f>
        <v/>
      </c>
      <c r="C131" s="7">
        <f>IFERROR(INDEX('Raw Data'!$E$2:$E$10000,MATCH($A131,'Raw Data'!$B$2:$B$10000,0)),"")</f>
        <v/>
      </c>
      <c r="D131" s="7">
        <f>IFERROR(INDEX('Raw Data'!$U$2:$U$10000,MATCH($A131,'Raw Data'!$B$2:$B$10000,0)),"")</f>
        <v/>
      </c>
      <c r="E131" s="7">
        <f>IFERROR(INDEX('Raw Data'!$O$2:$O$10000,MATCH($A131,'Raw Data'!$B$2:$B$10000,0)),"")</f>
        <v/>
      </c>
      <c r="F131" s="7">
        <f>IFERROR(INDEX('Raw Data'!$P$2:$P$10000,MATCH($A131,'Raw Data'!$B$2:$B$10000,0)),"")</f>
        <v/>
      </c>
      <c r="G131" s="9">
        <f>IFERROR(AVERAGEIFS('Raw Data'!$G$2:$G$10000,'Raw Data'!$B$2:$B$10000,$A131,'Raw Data'!$A$2:$A$10000,$C$1),"")</f>
        <v/>
      </c>
      <c r="H131" s="9">
        <f>IFERROR(AVERAGEIFS('Raw Data'!$H$2:$H$10000,'Raw Data'!$B$2:$B$10000,$A131,'Raw Data'!$A$2:$A$10000,$C$1),"")</f>
        <v/>
      </c>
      <c r="I131" s="9">
        <f>IFERROR(AVERAGEIFS('Raw Data'!$L$2:$L$10000,'Raw Data'!$B$2:$B$10000,$A131,'Raw Data'!$A$2:$A$10000,$C$1),"")</f>
        <v/>
      </c>
      <c r="J131" s="7">
        <f>IF(G131="","",LOOKUP(G131,{0,0.2,0.4,0.5,0.6,0.7,0.85,0.95},{"&lt;20%","20-40%","40-50%","50-60%","60-70%","70-85%","85-95%","&gt;=95%"}))</f>
        <v/>
      </c>
      <c r="K131" s="7">
        <f>IF(I131="","",LOOKUP(I131,{0,0.2,0.4,0.5,0.6,0.7,0.85,0.95},{"&lt;20%","20-40%","40-50%","50-60%","60-70%","70-85%","85-95%","&gt;=95%"}))</f>
        <v/>
      </c>
      <c r="L131" s="9">
        <f>IFERROR(AVERAGEIFS('Raw Data'!$R$2:$R$10000,'Raw Data'!$B$2:$B$10000,$A131,'Raw Data'!$A$2:$A$10000,$C$1),"")</f>
        <v/>
      </c>
      <c r="M131" s="9">
        <f>IFERROR(AVERAGEIFS('Raw Data'!$S$2:$S$10000,'Raw Data'!$B$2:$B$10000,$A131,'Raw Data'!$A$2:$A$10000,$C$1),"")</f>
        <v/>
      </c>
      <c r="N131" s="7">
        <f>IF(M131="","",IF(M131&lt;Settings!$B$8,"Critical",IF(M131&lt;Settings!$B$9,"Semi Critical","Non Critical")))</f>
        <v/>
      </c>
    </row>
    <row r="132">
      <c r="A132" s="7" t="inlineStr">
        <is>
          <t>BLR-Marathalli SS</t>
        </is>
      </c>
      <c r="B132" s="7">
        <f>IFERROR(INDEX('Raw Data'!$N$2:$N$10000,MATCH($A132,'Raw Data'!$B$2:$B$10000,0)),"")</f>
        <v/>
      </c>
      <c r="C132" s="7">
        <f>IFERROR(INDEX('Raw Data'!$E$2:$E$10000,MATCH($A132,'Raw Data'!$B$2:$B$10000,0)),"")</f>
        <v/>
      </c>
      <c r="D132" s="7">
        <f>IFERROR(INDEX('Raw Data'!$U$2:$U$10000,MATCH($A132,'Raw Data'!$B$2:$B$10000,0)),"")</f>
        <v/>
      </c>
      <c r="E132" s="7">
        <f>IFERROR(INDEX('Raw Data'!$O$2:$O$10000,MATCH($A132,'Raw Data'!$B$2:$B$10000,0)),"")</f>
        <v/>
      </c>
      <c r="F132" s="7">
        <f>IFERROR(INDEX('Raw Data'!$P$2:$P$10000,MATCH($A132,'Raw Data'!$B$2:$B$10000,0)),"")</f>
        <v/>
      </c>
      <c r="G132" s="9">
        <f>IFERROR(AVERAGEIFS('Raw Data'!$G$2:$G$10000,'Raw Data'!$B$2:$B$10000,$A132,'Raw Data'!$A$2:$A$10000,$C$1),"")</f>
        <v/>
      </c>
      <c r="H132" s="9">
        <f>IFERROR(AVERAGEIFS('Raw Data'!$H$2:$H$10000,'Raw Data'!$B$2:$B$10000,$A132,'Raw Data'!$A$2:$A$10000,$C$1),"")</f>
        <v/>
      </c>
      <c r="I132" s="9">
        <f>IFERROR(AVERAGEIFS('Raw Data'!$L$2:$L$10000,'Raw Data'!$B$2:$B$10000,$A132,'Raw Data'!$A$2:$A$10000,$C$1),"")</f>
        <v/>
      </c>
      <c r="J132" s="7">
        <f>IF(G132="","",LOOKUP(G132,{0,0.2,0.4,0.5,0.6,0.7,0.85,0.95},{"&lt;20%","20-40%","40-50%","50-60%","60-70%","70-85%","85-95%","&gt;=95%"}))</f>
        <v/>
      </c>
      <c r="K132" s="7">
        <f>IF(I132="","",LOOKUP(I132,{0,0.2,0.4,0.5,0.6,0.7,0.85,0.95},{"&lt;20%","20-40%","40-50%","50-60%","60-70%","70-85%","85-95%","&gt;=95%"}))</f>
        <v/>
      </c>
      <c r="L132" s="9">
        <f>IFERROR(AVERAGEIFS('Raw Data'!$R$2:$R$10000,'Raw Data'!$B$2:$B$10000,$A132,'Raw Data'!$A$2:$A$10000,$C$1),"")</f>
        <v/>
      </c>
      <c r="M132" s="9">
        <f>IFERROR(AVERAGEIFS('Raw Data'!$S$2:$S$10000,'Raw Data'!$B$2:$B$10000,$A132,'Raw Data'!$A$2:$A$10000,$C$1),"")</f>
        <v/>
      </c>
      <c r="N132" s="7">
        <f>IF(M132="","",IF(M132&lt;Settings!$B$8,"Critical",IF(M132&lt;Settings!$B$9,"Semi Critical","Non Critical")))</f>
        <v/>
      </c>
    </row>
    <row r="133">
      <c r="A133" s="7" t="inlineStr">
        <is>
          <t>BLR-Margosa road</t>
        </is>
      </c>
      <c r="B133" s="7">
        <f>IFERROR(INDEX('Raw Data'!$N$2:$N$10000,MATCH($A133,'Raw Data'!$B$2:$B$10000,0)),"")</f>
        <v/>
      </c>
      <c r="C133" s="7">
        <f>IFERROR(INDEX('Raw Data'!$E$2:$E$10000,MATCH($A133,'Raw Data'!$B$2:$B$10000,0)),"")</f>
        <v/>
      </c>
      <c r="D133" s="7">
        <f>IFERROR(INDEX('Raw Data'!$U$2:$U$10000,MATCH($A133,'Raw Data'!$B$2:$B$10000,0)),"")</f>
        <v/>
      </c>
      <c r="E133" s="7">
        <f>IFERROR(INDEX('Raw Data'!$O$2:$O$10000,MATCH($A133,'Raw Data'!$B$2:$B$10000,0)),"")</f>
        <v/>
      </c>
      <c r="F133" s="7">
        <f>IFERROR(INDEX('Raw Data'!$P$2:$P$10000,MATCH($A133,'Raw Data'!$B$2:$B$10000,0)),"")</f>
        <v/>
      </c>
      <c r="G133" s="9">
        <f>IFERROR(AVERAGEIFS('Raw Data'!$G$2:$G$10000,'Raw Data'!$B$2:$B$10000,$A133,'Raw Data'!$A$2:$A$10000,$C$1),"")</f>
        <v/>
      </c>
      <c r="H133" s="9">
        <f>IFERROR(AVERAGEIFS('Raw Data'!$H$2:$H$10000,'Raw Data'!$B$2:$B$10000,$A133,'Raw Data'!$A$2:$A$10000,$C$1),"")</f>
        <v/>
      </c>
      <c r="I133" s="9">
        <f>IFERROR(AVERAGEIFS('Raw Data'!$L$2:$L$10000,'Raw Data'!$B$2:$B$10000,$A133,'Raw Data'!$A$2:$A$10000,$C$1),"")</f>
        <v/>
      </c>
      <c r="J133" s="7">
        <f>IF(G133="","",LOOKUP(G133,{0,0.2,0.4,0.5,0.6,0.7,0.85,0.95},{"&lt;20%","20-40%","40-50%","50-60%","60-70%","70-85%","85-95%","&gt;=95%"}))</f>
        <v/>
      </c>
      <c r="K133" s="7">
        <f>IF(I133="","",LOOKUP(I133,{0,0.2,0.4,0.5,0.6,0.7,0.85,0.95},{"&lt;20%","20-40%","40-50%","50-60%","60-70%","70-85%","85-95%","&gt;=95%"}))</f>
        <v/>
      </c>
      <c r="L133" s="9">
        <f>IFERROR(AVERAGEIFS('Raw Data'!$R$2:$R$10000,'Raw Data'!$B$2:$B$10000,$A133,'Raw Data'!$A$2:$A$10000,$C$1),"")</f>
        <v/>
      </c>
      <c r="M133" s="9">
        <f>IFERROR(AVERAGEIFS('Raw Data'!$S$2:$S$10000,'Raw Data'!$B$2:$B$10000,$A133,'Raw Data'!$A$2:$A$10000,$C$1),"")</f>
        <v/>
      </c>
      <c r="N133" s="7">
        <f>IF(M133="","",IF(M133&lt;Settings!$B$8,"Critical",IF(M133&lt;Settings!$B$9,"Semi Critical","Non Critical")))</f>
        <v/>
      </c>
    </row>
    <row r="134">
      <c r="A134" s="7" t="inlineStr">
        <is>
          <t>BLR-Mathikere New</t>
        </is>
      </c>
      <c r="B134" s="7">
        <f>IFERROR(INDEX('Raw Data'!$N$2:$N$10000,MATCH($A134,'Raw Data'!$B$2:$B$10000,0)),"")</f>
        <v/>
      </c>
      <c r="C134" s="7">
        <f>IFERROR(INDEX('Raw Data'!$E$2:$E$10000,MATCH($A134,'Raw Data'!$B$2:$B$10000,0)),"")</f>
        <v/>
      </c>
      <c r="D134" s="7">
        <f>IFERROR(INDEX('Raw Data'!$U$2:$U$10000,MATCH($A134,'Raw Data'!$B$2:$B$10000,0)),"")</f>
        <v/>
      </c>
      <c r="E134" s="7">
        <f>IFERROR(INDEX('Raw Data'!$O$2:$O$10000,MATCH($A134,'Raw Data'!$B$2:$B$10000,0)),"")</f>
        <v/>
      </c>
      <c r="F134" s="7">
        <f>IFERROR(INDEX('Raw Data'!$P$2:$P$10000,MATCH($A134,'Raw Data'!$B$2:$B$10000,0)),"")</f>
        <v/>
      </c>
      <c r="G134" s="9">
        <f>IFERROR(AVERAGEIFS('Raw Data'!$G$2:$G$10000,'Raw Data'!$B$2:$B$10000,$A134,'Raw Data'!$A$2:$A$10000,$C$1),"")</f>
        <v/>
      </c>
      <c r="H134" s="9">
        <f>IFERROR(AVERAGEIFS('Raw Data'!$H$2:$H$10000,'Raw Data'!$B$2:$B$10000,$A134,'Raw Data'!$A$2:$A$10000,$C$1),"")</f>
        <v/>
      </c>
      <c r="I134" s="9">
        <f>IFERROR(AVERAGEIFS('Raw Data'!$L$2:$L$10000,'Raw Data'!$B$2:$B$10000,$A134,'Raw Data'!$A$2:$A$10000,$C$1),"")</f>
        <v/>
      </c>
      <c r="J134" s="7">
        <f>IF(G134="","",LOOKUP(G134,{0,0.2,0.4,0.5,0.6,0.7,0.85,0.95},{"&lt;20%","20-40%","40-50%","50-60%","60-70%","70-85%","85-95%","&gt;=95%"}))</f>
        <v/>
      </c>
      <c r="K134" s="7">
        <f>IF(I134="","",LOOKUP(I134,{0,0.2,0.4,0.5,0.6,0.7,0.85,0.95},{"&lt;20%","20-40%","40-50%","50-60%","60-70%","70-85%","85-95%","&gt;=95%"}))</f>
        <v/>
      </c>
      <c r="L134" s="9">
        <f>IFERROR(AVERAGEIFS('Raw Data'!$R$2:$R$10000,'Raw Data'!$B$2:$B$10000,$A134,'Raw Data'!$A$2:$A$10000,$C$1),"")</f>
        <v/>
      </c>
      <c r="M134" s="9">
        <f>IFERROR(AVERAGEIFS('Raw Data'!$S$2:$S$10000,'Raw Data'!$B$2:$B$10000,$A134,'Raw Data'!$A$2:$A$10000,$C$1),"")</f>
        <v/>
      </c>
      <c r="N134" s="7">
        <f>IF(M134="","",IF(M134&lt;Settings!$B$8,"Critical",IF(M134&lt;Settings!$B$9,"Semi Critical","Non Critical")))</f>
        <v/>
      </c>
    </row>
    <row r="135">
      <c r="A135" s="7" t="inlineStr">
        <is>
          <t>BLR-Michael Palaya</t>
        </is>
      </c>
      <c r="B135" s="7">
        <f>IFERROR(INDEX('Raw Data'!$N$2:$N$10000,MATCH($A135,'Raw Data'!$B$2:$B$10000,0)),"")</f>
        <v/>
      </c>
      <c r="C135" s="7">
        <f>IFERROR(INDEX('Raw Data'!$E$2:$E$10000,MATCH($A135,'Raw Data'!$B$2:$B$10000,0)),"")</f>
        <v/>
      </c>
      <c r="D135" s="7">
        <f>IFERROR(INDEX('Raw Data'!$U$2:$U$10000,MATCH($A135,'Raw Data'!$B$2:$B$10000,0)),"")</f>
        <v/>
      </c>
      <c r="E135" s="7">
        <f>IFERROR(INDEX('Raw Data'!$O$2:$O$10000,MATCH($A135,'Raw Data'!$B$2:$B$10000,0)),"")</f>
        <v/>
      </c>
      <c r="F135" s="7">
        <f>IFERROR(INDEX('Raw Data'!$P$2:$P$10000,MATCH($A135,'Raw Data'!$B$2:$B$10000,0)),"")</f>
        <v/>
      </c>
      <c r="G135" s="9">
        <f>IFERROR(AVERAGEIFS('Raw Data'!$G$2:$G$10000,'Raw Data'!$B$2:$B$10000,$A135,'Raw Data'!$A$2:$A$10000,$C$1),"")</f>
        <v/>
      </c>
      <c r="H135" s="9">
        <f>IFERROR(AVERAGEIFS('Raw Data'!$H$2:$H$10000,'Raw Data'!$B$2:$B$10000,$A135,'Raw Data'!$A$2:$A$10000,$C$1),"")</f>
        <v/>
      </c>
      <c r="I135" s="9">
        <f>IFERROR(AVERAGEIFS('Raw Data'!$L$2:$L$10000,'Raw Data'!$B$2:$B$10000,$A135,'Raw Data'!$A$2:$A$10000,$C$1),"")</f>
        <v/>
      </c>
      <c r="J135" s="7">
        <f>IF(G135="","",LOOKUP(G135,{0,0.2,0.4,0.5,0.6,0.7,0.85,0.95},{"&lt;20%","20-40%","40-50%","50-60%","60-70%","70-85%","85-95%","&gt;=95%"}))</f>
        <v/>
      </c>
      <c r="K135" s="7">
        <f>IF(I135="","",LOOKUP(I135,{0,0.2,0.4,0.5,0.6,0.7,0.85,0.95},{"&lt;20%","20-40%","40-50%","50-60%","60-70%","70-85%","85-95%","&gt;=95%"}))</f>
        <v/>
      </c>
      <c r="L135" s="9">
        <f>IFERROR(AVERAGEIFS('Raw Data'!$R$2:$R$10000,'Raw Data'!$B$2:$B$10000,$A135,'Raw Data'!$A$2:$A$10000,$C$1),"")</f>
        <v/>
      </c>
      <c r="M135" s="9">
        <f>IFERROR(AVERAGEIFS('Raw Data'!$S$2:$S$10000,'Raw Data'!$B$2:$B$10000,$A135,'Raw Data'!$A$2:$A$10000,$C$1),"")</f>
        <v/>
      </c>
      <c r="N135" s="7">
        <f>IF(M135="","",IF(M135&lt;Settings!$B$8,"Critical",IF(M135&lt;Settings!$B$9,"Semi Critical","Non Critical")))</f>
        <v/>
      </c>
    </row>
    <row r="136">
      <c r="A136" s="7" t="inlineStr">
        <is>
          <t>BLR-Mico Layout Network</t>
        </is>
      </c>
      <c r="B136" s="7">
        <f>IFERROR(INDEX('Raw Data'!$N$2:$N$10000,MATCH($A136,'Raw Data'!$B$2:$B$10000,0)),"")</f>
        <v/>
      </c>
      <c r="C136" s="7">
        <f>IFERROR(INDEX('Raw Data'!$E$2:$E$10000,MATCH($A136,'Raw Data'!$B$2:$B$10000,0)),"")</f>
        <v/>
      </c>
      <c r="D136" s="7">
        <f>IFERROR(INDEX('Raw Data'!$U$2:$U$10000,MATCH($A136,'Raw Data'!$B$2:$B$10000,0)),"")</f>
        <v/>
      </c>
      <c r="E136" s="7">
        <f>IFERROR(INDEX('Raw Data'!$O$2:$O$10000,MATCH($A136,'Raw Data'!$B$2:$B$10000,0)),"")</f>
        <v/>
      </c>
      <c r="F136" s="7">
        <f>IFERROR(INDEX('Raw Data'!$P$2:$P$10000,MATCH($A136,'Raw Data'!$B$2:$B$10000,0)),"")</f>
        <v/>
      </c>
      <c r="G136" s="9">
        <f>IFERROR(AVERAGEIFS('Raw Data'!$G$2:$G$10000,'Raw Data'!$B$2:$B$10000,$A136,'Raw Data'!$A$2:$A$10000,$C$1),"")</f>
        <v/>
      </c>
      <c r="H136" s="9">
        <f>IFERROR(AVERAGEIFS('Raw Data'!$H$2:$H$10000,'Raw Data'!$B$2:$B$10000,$A136,'Raw Data'!$A$2:$A$10000,$C$1),"")</f>
        <v/>
      </c>
      <c r="I136" s="9">
        <f>IFERROR(AVERAGEIFS('Raw Data'!$L$2:$L$10000,'Raw Data'!$B$2:$B$10000,$A136,'Raw Data'!$A$2:$A$10000,$C$1),"")</f>
        <v/>
      </c>
      <c r="J136" s="7">
        <f>IF(G136="","",LOOKUP(G136,{0,0.2,0.4,0.5,0.6,0.7,0.85,0.95},{"&lt;20%","20-40%","40-50%","50-60%","60-70%","70-85%","85-95%","&gt;=95%"}))</f>
        <v/>
      </c>
      <c r="K136" s="7">
        <f>IF(I136="","",LOOKUP(I136,{0,0.2,0.4,0.5,0.6,0.7,0.85,0.95},{"&lt;20%","20-40%","40-50%","50-60%","60-70%","70-85%","85-95%","&gt;=95%"}))</f>
        <v/>
      </c>
      <c r="L136" s="9">
        <f>IFERROR(AVERAGEIFS('Raw Data'!$R$2:$R$10000,'Raw Data'!$B$2:$B$10000,$A136,'Raw Data'!$A$2:$A$10000,$C$1),"")</f>
        <v/>
      </c>
      <c r="M136" s="9">
        <f>IFERROR(AVERAGEIFS('Raw Data'!$S$2:$S$10000,'Raw Data'!$B$2:$B$10000,$A136,'Raw Data'!$A$2:$A$10000,$C$1),"")</f>
        <v/>
      </c>
      <c r="N136" s="7">
        <f>IF(M136="","",IF(M136&lt;Settings!$B$8,"Critical",IF(M136&lt;Settings!$B$9,"Semi Critical","Non Critical")))</f>
        <v/>
      </c>
    </row>
    <row r="137">
      <c r="A137" s="7" t="inlineStr">
        <is>
          <t>BLR-Mico layout network-2</t>
        </is>
      </c>
      <c r="B137" s="7">
        <f>IFERROR(INDEX('Raw Data'!$N$2:$N$10000,MATCH($A137,'Raw Data'!$B$2:$B$10000,0)),"")</f>
        <v/>
      </c>
      <c r="C137" s="7">
        <f>IFERROR(INDEX('Raw Data'!$E$2:$E$10000,MATCH($A137,'Raw Data'!$B$2:$B$10000,0)),"")</f>
        <v/>
      </c>
      <c r="D137" s="7">
        <f>IFERROR(INDEX('Raw Data'!$U$2:$U$10000,MATCH($A137,'Raw Data'!$B$2:$B$10000,0)),"")</f>
        <v/>
      </c>
      <c r="E137" s="7">
        <f>IFERROR(INDEX('Raw Data'!$O$2:$O$10000,MATCH($A137,'Raw Data'!$B$2:$B$10000,0)),"")</f>
        <v/>
      </c>
      <c r="F137" s="7">
        <f>IFERROR(INDEX('Raw Data'!$P$2:$P$10000,MATCH($A137,'Raw Data'!$B$2:$B$10000,0)),"")</f>
        <v/>
      </c>
      <c r="G137" s="9">
        <f>IFERROR(AVERAGEIFS('Raw Data'!$G$2:$G$10000,'Raw Data'!$B$2:$B$10000,$A137,'Raw Data'!$A$2:$A$10000,$C$1),"")</f>
        <v/>
      </c>
      <c r="H137" s="9">
        <f>IFERROR(AVERAGEIFS('Raw Data'!$H$2:$H$10000,'Raw Data'!$B$2:$B$10000,$A137,'Raw Data'!$A$2:$A$10000,$C$1),"")</f>
        <v/>
      </c>
      <c r="I137" s="9">
        <f>IFERROR(AVERAGEIFS('Raw Data'!$L$2:$L$10000,'Raw Data'!$B$2:$B$10000,$A137,'Raw Data'!$A$2:$A$10000,$C$1),"")</f>
        <v/>
      </c>
      <c r="J137" s="7">
        <f>IF(G137="","",LOOKUP(G137,{0,0.2,0.4,0.5,0.6,0.7,0.85,0.95},{"&lt;20%","20-40%","40-50%","50-60%","60-70%","70-85%","85-95%","&gt;=95%"}))</f>
        <v/>
      </c>
      <c r="K137" s="7">
        <f>IF(I137="","",LOOKUP(I137,{0,0.2,0.4,0.5,0.6,0.7,0.85,0.95},{"&lt;20%","20-40%","40-50%","50-60%","60-70%","70-85%","85-95%","&gt;=95%"}))</f>
        <v/>
      </c>
      <c r="L137" s="9">
        <f>IFERROR(AVERAGEIFS('Raw Data'!$R$2:$R$10000,'Raw Data'!$B$2:$B$10000,$A137,'Raw Data'!$A$2:$A$10000,$C$1),"")</f>
        <v/>
      </c>
      <c r="M137" s="9">
        <f>IFERROR(AVERAGEIFS('Raw Data'!$S$2:$S$10000,'Raw Data'!$B$2:$B$10000,$A137,'Raw Data'!$A$2:$A$10000,$C$1),"")</f>
        <v/>
      </c>
      <c r="N137" s="7">
        <f>IF(M137="","",IF(M137&lt;Settings!$B$8,"Critical",IF(M137&lt;Settings!$B$9,"Semi Critical","Non Critical")))</f>
        <v/>
      </c>
    </row>
    <row r="138">
      <c r="A138" s="7" t="inlineStr">
        <is>
          <t>BLR-Mico layout New</t>
        </is>
      </c>
      <c r="B138" s="7">
        <f>IFERROR(INDEX('Raw Data'!$N$2:$N$10000,MATCH($A138,'Raw Data'!$B$2:$B$10000,0)),"")</f>
        <v/>
      </c>
      <c r="C138" s="7">
        <f>IFERROR(INDEX('Raw Data'!$E$2:$E$10000,MATCH($A138,'Raw Data'!$B$2:$B$10000,0)),"")</f>
        <v/>
      </c>
      <c r="D138" s="7">
        <f>IFERROR(INDEX('Raw Data'!$U$2:$U$10000,MATCH($A138,'Raw Data'!$B$2:$B$10000,0)),"")</f>
        <v/>
      </c>
      <c r="E138" s="7">
        <f>IFERROR(INDEX('Raw Data'!$O$2:$O$10000,MATCH($A138,'Raw Data'!$B$2:$B$10000,0)),"")</f>
        <v/>
      </c>
      <c r="F138" s="7">
        <f>IFERROR(INDEX('Raw Data'!$P$2:$P$10000,MATCH($A138,'Raw Data'!$B$2:$B$10000,0)),"")</f>
        <v/>
      </c>
      <c r="G138" s="9">
        <f>IFERROR(AVERAGEIFS('Raw Data'!$G$2:$G$10000,'Raw Data'!$B$2:$B$10000,$A138,'Raw Data'!$A$2:$A$10000,$C$1),"")</f>
        <v/>
      </c>
      <c r="H138" s="9">
        <f>IFERROR(AVERAGEIFS('Raw Data'!$H$2:$H$10000,'Raw Data'!$B$2:$B$10000,$A138,'Raw Data'!$A$2:$A$10000,$C$1),"")</f>
        <v/>
      </c>
      <c r="I138" s="9">
        <f>IFERROR(AVERAGEIFS('Raw Data'!$L$2:$L$10000,'Raw Data'!$B$2:$B$10000,$A138,'Raw Data'!$A$2:$A$10000,$C$1),"")</f>
        <v/>
      </c>
      <c r="J138" s="7">
        <f>IF(G138="","",LOOKUP(G138,{0,0.2,0.4,0.5,0.6,0.7,0.85,0.95},{"&lt;20%","20-40%","40-50%","50-60%","60-70%","70-85%","85-95%","&gt;=95%"}))</f>
        <v/>
      </c>
      <c r="K138" s="7">
        <f>IF(I138="","",LOOKUP(I138,{0,0.2,0.4,0.5,0.6,0.7,0.85,0.95},{"&lt;20%","20-40%","40-50%","50-60%","60-70%","70-85%","85-95%","&gt;=95%"}))</f>
        <v/>
      </c>
      <c r="L138" s="9">
        <f>IFERROR(AVERAGEIFS('Raw Data'!$R$2:$R$10000,'Raw Data'!$B$2:$B$10000,$A138,'Raw Data'!$A$2:$A$10000,$C$1),"")</f>
        <v/>
      </c>
      <c r="M138" s="9">
        <f>IFERROR(AVERAGEIFS('Raw Data'!$S$2:$S$10000,'Raw Data'!$B$2:$B$10000,$A138,'Raw Data'!$A$2:$A$10000,$C$1),"")</f>
        <v/>
      </c>
      <c r="N138" s="7">
        <f>IF(M138="","",IF(M138&lt;Settings!$B$8,"Critical",IF(M138&lt;Settings!$B$9,"Semi Critical","Non Critical")))</f>
        <v/>
      </c>
    </row>
    <row r="139">
      <c r="A139" s="7" t="inlineStr">
        <is>
          <t>BLR-Murugeshpalya</t>
        </is>
      </c>
      <c r="B139" s="7">
        <f>IFERROR(INDEX('Raw Data'!$N$2:$N$10000,MATCH($A139,'Raw Data'!$B$2:$B$10000,0)),"")</f>
        <v/>
      </c>
      <c r="C139" s="7">
        <f>IFERROR(INDEX('Raw Data'!$E$2:$E$10000,MATCH($A139,'Raw Data'!$B$2:$B$10000,0)),"")</f>
        <v/>
      </c>
      <c r="D139" s="7">
        <f>IFERROR(INDEX('Raw Data'!$U$2:$U$10000,MATCH($A139,'Raw Data'!$B$2:$B$10000,0)),"")</f>
        <v/>
      </c>
      <c r="E139" s="7">
        <f>IFERROR(INDEX('Raw Data'!$O$2:$O$10000,MATCH($A139,'Raw Data'!$B$2:$B$10000,0)),"")</f>
        <v/>
      </c>
      <c r="F139" s="7">
        <f>IFERROR(INDEX('Raw Data'!$P$2:$P$10000,MATCH($A139,'Raw Data'!$B$2:$B$10000,0)),"")</f>
        <v/>
      </c>
      <c r="G139" s="9">
        <f>IFERROR(AVERAGEIFS('Raw Data'!$G$2:$G$10000,'Raw Data'!$B$2:$B$10000,$A139,'Raw Data'!$A$2:$A$10000,$C$1),"")</f>
        <v/>
      </c>
      <c r="H139" s="9">
        <f>IFERROR(AVERAGEIFS('Raw Data'!$H$2:$H$10000,'Raw Data'!$B$2:$B$10000,$A139,'Raw Data'!$A$2:$A$10000,$C$1),"")</f>
        <v/>
      </c>
      <c r="I139" s="9">
        <f>IFERROR(AVERAGEIFS('Raw Data'!$L$2:$L$10000,'Raw Data'!$B$2:$B$10000,$A139,'Raw Data'!$A$2:$A$10000,$C$1),"")</f>
        <v/>
      </c>
      <c r="J139" s="7">
        <f>IF(G139="","",LOOKUP(G139,{0,0.2,0.4,0.5,0.6,0.7,0.85,0.95},{"&lt;20%","20-40%","40-50%","50-60%","60-70%","70-85%","85-95%","&gt;=95%"}))</f>
        <v/>
      </c>
      <c r="K139" s="7">
        <f>IF(I139="","",LOOKUP(I139,{0,0.2,0.4,0.5,0.6,0.7,0.85,0.95},{"&lt;20%","20-40%","40-50%","50-60%","60-70%","70-85%","85-95%","&gt;=95%"}))</f>
        <v/>
      </c>
      <c r="L139" s="9">
        <f>IFERROR(AVERAGEIFS('Raw Data'!$R$2:$R$10000,'Raw Data'!$B$2:$B$10000,$A139,'Raw Data'!$A$2:$A$10000,$C$1),"")</f>
        <v/>
      </c>
      <c r="M139" s="9">
        <f>IFERROR(AVERAGEIFS('Raw Data'!$S$2:$S$10000,'Raw Data'!$B$2:$B$10000,$A139,'Raw Data'!$A$2:$A$10000,$C$1),"")</f>
        <v/>
      </c>
      <c r="N139" s="7">
        <f>IF(M139="","",IF(M139&lt;Settings!$B$8,"Critical",IF(M139&lt;Settings!$B$9,"Semi Critical","Non Critical")))</f>
        <v/>
      </c>
    </row>
    <row r="140">
      <c r="A140" s="7" t="inlineStr">
        <is>
          <t>BLR-Nagavara</t>
        </is>
      </c>
      <c r="B140" s="7">
        <f>IFERROR(INDEX('Raw Data'!$N$2:$N$10000,MATCH($A140,'Raw Data'!$B$2:$B$10000,0)),"")</f>
        <v/>
      </c>
      <c r="C140" s="7">
        <f>IFERROR(INDEX('Raw Data'!$E$2:$E$10000,MATCH($A140,'Raw Data'!$B$2:$B$10000,0)),"")</f>
        <v/>
      </c>
      <c r="D140" s="7">
        <f>IFERROR(INDEX('Raw Data'!$U$2:$U$10000,MATCH($A140,'Raw Data'!$B$2:$B$10000,0)),"")</f>
        <v/>
      </c>
      <c r="E140" s="7">
        <f>IFERROR(INDEX('Raw Data'!$O$2:$O$10000,MATCH($A140,'Raw Data'!$B$2:$B$10000,0)),"")</f>
        <v/>
      </c>
      <c r="F140" s="7">
        <f>IFERROR(INDEX('Raw Data'!$P$2:$P$10000,MATCH($A140,'Raw Data'!$B$2:$B$10000,0)),"")</f>
        <v/>
      </c>
      <c r="G140" s="9">
        <f>IFERROR(AVERAGEIFS('Raw Data'!$G$2:$G$10000,'Raw Data'!$B$2:$B$10000,$A140,'Raw Data'!$A$2:$A$10000,$C$1),"")</f>
        <v/>
      </c>
      <c r="H140" s="9">
        <f>IFERROR(AVERAGEIFS('Raw Data'!$H$2:$H$10000,'Raw Data'!$B$2:$B$10000,$A140,'Raw Data'!$A$2:$A$10000,$C$1),"")</f>
        <v/>
      </c>
      <c r="I140" s="9">
        <f>IFERROR(AVERAGEIFS('Raw Data'!$L$2:$L$10000,'Raw Data'!$B$2:$B$10000,$A140,'Raw Data'!$A$2:$A$10000,$C$1),"")</f>
        <v/>
      </c>
      <c r="J140" s="7">
        <f>IF(G140="","",LOOKUP(G140,{0,0.2,0.4,0.5,0.6,0.7,0.85,0.95},{"&lt;20%","20-40%","40-50%","50-60%","60-70%","70-85%","85-95%","&gt;=95%"}))</f>
        <v/>
      </c>
      <c r="K140" s="7">
        <f>IF(I140="","",LOOKUP(I140,{0,0.2,0.4,0.5,0.6,0.7,0.85,0.95},{"&lt;20%","20-40%","40-50%","50-60%","60-70%","70-85%","85-95%","&gt;=95%"}))</f>
        <v/>
      </c>
      <c r="L140" s="9">
        <f>IFERROR(AVERAGEIFS('Raw Data'!$R$2:$R$10000,'Raw Data'!$B$2:$B$10000,$A140,'Raw Data'!$A$2:$A$10000,$C$1),"")</f>
        <v/>
      </c>
      <c r="M140" s="9">
        <f>IFERROR(AVERAGEIFS('Raw Data'!$S$2:$S$10000,'Raw Data'!$B$2:$B$10000,$A140,'Raw Data'!$A$2:$A$10000,$C$1),"")</f>
        <v/>
      </c>
      <c r="N140" s="7">
        <f>IF(M140="","",IF(M140&lt;Settings!$B$8,"Critical",IF(M140&lt;Settings!$B$9,"Semi Critical","Non Critical")))</f>
        <v/>
      </c>
    </row>
    <row r="141">
      <c r="A141" s="7" t="inlineStr">
        <is>
          <t>BLR-Nagdevanahalli</t>
        </is>
      </c>
      <c r="B141" s="7">
        <f>IFERROR(INDEX('Raw Data'!$N$2:$N$10000,MATCH($A141,'Raw Data'!$B$2:$B$10000,0)),"")</f>
        <v/>
      </c>
      <c r="C141" s="7">
        <f>IFERROR(INDEX('Raw Data'!$E$2:$E$10000,MATCH($A141,'Raw Data'!$B$2:$B$10000,0)),"")</f>
        <v/>
      </c>
      <c r="D141" s="7">
        <f>IFERROR(INDEX('Raw Data'!$U$2:$U$10000,MATCH($A141,'Raw Data'!$B$2:$B$10000,0)),"")</f>
        <v/>
      </c>
      <c r="E141" s="7">
        <f>IFERROR(INDEX('Raw Data'!$O$2:$O$10000,MATCH($A141,'Raw Data'!$B$2:$B$10000,0)),"")</f>
        <v/>
      </c>
      <c r="F141" s="7">
        <f>IFERROR(INDEX('Raw Data'!$P$2:$P$10000,MATCH($A141,'Raw Data'!$B$2:$B$10000,0)),"")</f>
        <v/>
      </c>
      <c r="G141" s="9">
        <f>IFERROR(AVERAGEIFS('Raw Data'!$G$2:$G$10000,'Raw Data'!$B$2:$B$10000,$A141,'Raw Data'!$A$2:$A$10000,$C$1),"")</f>
        <v/>
      </c>
      <c r="H141" s="9">
        <f>IFERROR(AVERAGEIFS('Raw Data'!$H$2:$H$10000,'Raw Data'!$B$2:$B$10000,$A141,'Raw Data'!$A$2:$A$10000,$C$1),"")</f>
        <v/>
      </c>
      <c r="I141" s="9">
        <f>IFERROR(AVERAGEIFS('Raw Data'!$L$2:$L$10000,'Raw Data'!$B$2:$B$10000,$A141,'Raw Data'!$A$2:$A$10000,$C$1),"")</f>
        <v/>
      </c>
      <c r="J141" s="7">
        <f>IF(G141="","",LOOKUP(G141,{0,0.2,0.4,0.5,0.6,0.7,0.85,0.95},{"&lt;20%","20-40%","40-50%","50-60%","60-70%","70-85%","85-95%","&gt;=95%"}))</f>
        <v/>
      </c>
      <c r="K141" s="7">
        <f>IF(I141="","",LOOKUP(I141,{0,0.2,0.4,0.5,0.6,0.7,0.85,0.95},{"&lt;20%","20-40%","40-50%","50-60%","60-70%","70-85%","85-95%","&gt;=95%"}))</f>
        <v/>
      </c>
      <c r="L141" s="9">
        <f>IFERROR(AVERAGEIFS('Raw Data'!$R$2:$R$10000,'Raw Data'!$B$2:$B$10000,$A141,'Raw Data'!$A$2:$A$10000,$C$1),"")</f>
        <v/>
      </c>
      <c r="M141" s="9">
        <f>IFERROR(AVERAGEIFS('Raw Data'!$S$2:$S$10000,'Raw Data'!$B$2:$B$10000,$A141,'Raw Data'!$A$2:$A$10000,$C$1),"")</f>
        <v/>
      </c>
      <c r="N141" s="7">
        <f>IF(M141="","",IF(M141&lt;Settings!$B$8,"Critical",IF(M141&lt;Settings!$B$9,"Semi Critical","Non Critical")))</f>
        <v/>
      </c>
    </row>
    <row r="142">
      <c r="A142" s="7" t="inlineStr">
        <is>
          <t>BLR-Nagondanahalli</t>
        </is>
      </c>
      <c r="B142" s="7">
        <f>IFERROR(INDEX('Raw Data'!$N$2:$N$10000,MATCH($A142,'Raw Data'!$B$2:$B$10000,0)),"")</f>
        <v/>
      </c>
      <c r="C142" s="7">
        <f>IFERROR(INDEX('Raw Data'!$E$2:$E$10000,MATCH($A142,'Raw Data'!$B$2:$B$10000,0)),"")</f>
        <v/>
      </c>
      <c r="D142" s="7">
        <f>IFERROR(INDEX('Raw Data'!$U$2:$U$10000,MATCH($A142,'Raw Data'!$B$2:$B$10000,0)),"")</f>
        <v/>
      </c>
      <c r="E142" s="7">
        <f>IFERROR(INDEX('Raw Data'!$O$2:$O$10000,MATCH($A142,'Raw Data'!$B$2:$B$10000,0)),"")</f>
        <v/>
      </c>
      <c r="F142" s="7">
        <f>IFERROR(INDEX('Raw Data'!$P$2:$P$10000,MATCH($A142,'Raw Data'!$B$2:$B$10000,0)),"")</f>
        <v/>
      </c>
      <c r="G142" s="9">
        <f>IFERROR(AVERAGEIFS('Raw Data'!$G$2:$G$10000,'Raw Data'!$B$2:$B$10000,$A142,'Raw Data'!$A$2:$A$10000,$C$1),"")</f>
        <v/>
      </c>
      <c r="H142" s="9">
        <f>IFERROR(AVERAGEIFS('Raw Data'!$H$2:$H$10000,'Raw Data'!$B$2:$B$10000,$A142,'Raw Data'!$A$2:$A$10000,$C$1),"")</f>
        <v/>
      </c>
      <c r="I142" s="9">
        <f>IFERROR(AVERAGEIFS('Raw Data'!$L$2:$L$10000,'Raw Data'!$B$2:$B$10000,$A142,'Raw Data'!$A$2:$A$10000,$C$1),"")</f>
        <v/>
      </c>
      <c r="J142" s="7">
        <f>IF(G142="","",LOOKUP(G142,{0,0.2,0.4,0.5,0.6,0.7,0.85,0.95},{"&lt;20%","20-40%","40-50%","50-60%","60-70%","70-85%","85-95%","&gt;=95%"}))</f>
        <v/>
      </c>
      <c r="K142" s="7">
        <f>IF(I142="","",LOOKUP(I142,{0,0.2,0.4,0.5,0.6,0.7,0.85,0.95},{"&lt;20%","20-40%","40-50%","50-60%","60-70%","70-85%","85-95%","&gt;=95%"}))</f>
        <v/>
      </c>
      <c r="L142" s="9">
        <f>IFERROR(AVERAGEIFS('Raw Data'!$R$2:$R$10000,'Raw Data'!$B$2:$B$10000,$A142,'Raw Data'!$A$2:$A$10000,$C$1),"")</f>
        <v/>
      </c>
      <c r="M142" s="9">
        <f>IFERROR(AVERAGEIFS('Raw Data'!$S$2:$S$10000,'Raw Data'!$B$2:$B$10000,$A142,'Raw Data'!$A$2:$A$10000,$C$1),"")</f>
        <v/>
      </c>
      <c r="N142" s="7">
        <f>IF(M142="","",IF(M142&lt;Settings!$B$8,"Critical",IF(M142&lt;Settings!$B$9,"Semi Critical","Non Critical")))</f>
        <v/>
      </c>
    </row>
    <row r="143">
      <c r="A143" s="7" t="inlineStr">
        <is>
          <t>BLR-Narayanapura</t>
        </is>
      </c>
      <c r="B143" s="7">
        <f>IFERROR(INDEX('Raw Data'!$N$2:$N$10000,MATCH($A143,'Raw Data'!$B$2:$B$10000,0)),"")</f>
        <v/>
      </c>
      <c r="C143" s="7">
        <f>IFERROR(INDEX('Raw Data'!$E$2:$E$10000,MATCH($A143,'Raw Data'!$B$2:$B$10000,0)),"")</f>
        <v/>
      </c>
      <c r="D143" s="7">
        <f>IFERROR(INDEX('Raw Data'!$U$2:$U$10000,MATCH($A143,'Raw Data'!$B$2:$B$10000,0)),"")</f>
        <v/>
      </c>
      <c r="E143" s="7">
        <f>IFERROR(INDEX('Raw Data'!$O$2:$O$10000,MATCH($A143,'Raw Data'!$B$2:$B$10000,0)),"")</f>
        <v/>
      </c>
      <c r="F143" s="7">
        <f>IFERROR(INDEX('Raw Data'!$P$2:$P$10000,MATCH($A143,'Raw Data'!$B$2:$B$10000,0)),"")</f>
        <v/>
      </c>
      <c r="G143" s="9">
        <f>IFERROR(AVERAGEIFS('Raw Data'!$G$2:$G$10000,'Raw Data'!$B$2:$B$10000,$A143,'Raw Data'!$A$2:$A$10000,$C$1),"")</f>
        <v/>
      </c>
      <c r="H143" s="9">
        <f>IFERROR(AVERAGEIFS('Raw Data'!$H$2:$H$10000,'Raw Data'!$B$2:$B$10000,$A143,'Raw Data'!$A$2:$A$10000,$C$1),"")</f>
        <v/>
      </c>
      <c r="I143" s="9">
        <f>IFERROR(AVERAGEIFS('Raw Data'!$L$2:$L$10000,'Raw Data'!$B$2:$B$10000,$A143,'Raw Data'!$A$2:$A$10000,$C$1),"")</f>
        <v/>
      </c>
      <c r="J143" s="7">
        <f>IF(G143="","",LOOKUP(G143,{0,0.2,0.4,0.5,0.6,0.7,0.85,0.95},{"&lt;20%","20-40%","40-50%","50-60%","60-70%","70-85%","85-95%","&gt;=95%"}))</f>
        <v/>
      </c>
      <c r="K143" s="7">
        <f>IF(I143="","",LOOKUP(I143,{0,0.2,0.4,0.5,0.6,0.7,0.85,0.95},{"&lt;20%","20-40%","40-50%","50-60%","60-70%","70-85%","85-95%","&gt;=95%"}))</f>
        <v/>
      </c>
      <c r="L143" s="9">
        <f>IFERROR(AVERAGEIFS('Raw Data'!$R$2:$R$10000,'Raw Data'!$B$2:$B$10000,$A143,'Raw Data'!$A$2:$A$10000,$C$1),"")</f>
        <v/>
      </c>
      <c r="M143" s="9">
        <f>IFERROR(AVERAGEIFS('Raw Data'!$S$2:$S$10000,'Raw Data'!$B$2:$B$10000,$A143,'Raw Data'!$A$2:$A$10000,$C$1),"")</f>
        <v/>
      </c>
      <c r="N143" s="7">
        <f>IF(M143="","",IF(M143&lt;Settings!$B$8,"Critical",IF(M143&lt;Settings!$B$9,"Semi Critical","Non Critical")))</f>
        <v/>
      </c>
    </row>
    <row r="144">
      <c r="A144" s="7" t="inlineStr">
        <is>
          <t>BLR-Narayanapura Network</t>
        </is>
      </c>
      <c r="B144" s="7">
        <f>IFERROR(INDEX('Raw Data'!$N$2:$N$10000,MATCH($A144,'Raw Data'!$B$2:$B$10000,0)),"")</f>
        <v/>
      </c>
      <c r="C144" s="7">
        <f>IFERROR(INDEX('Raw Data'!$E$2:$E$10000,MATCH($A144,'Raw Data'!$B$2:$B$10000,0)),"")</f>
        <v/>
      </c>
      <c r="D144" s="7">
        <f>IFERROR(INDEX('Raw Data'!$U$2:$U$10000,MATCH($A144,'Raw Data'!$B$2:$B$10000,0)),"")</f>
        <v/>
      </c>
      <c r="E144" s="7">
        <f>IFERROR(INDEX('Raw Data'!$O$2:$O$10000,MATCH($A144,'Raw Data'!$B$2:$B$10000,0)),"")</f>
        <v/>
      </c>
      <c r="F144" s="7">
        <f>IFERROR(INDEX('Raw Data'!$P$2:$P$10000,MATCH($A144,'Raw Data'!$B$2:$B$10000,0)),"")</f>
        <v/>
      </c>
      <c r="G144" s="9">
        <f>IFERROR(AVERAGEIFS('Raw Data'!$G$2:$G$10000,'Raw Data'!$B$2:$B$10000,$A144,'Raw Data'!$A$2:$A$10000,$C$1),"")</f>
        <v/>
      </c>
      <c r="H144" s="9">
        <f>IFERROR(AVERAGEIFS('Raw Data'!$H$2:$H$10000,'Raw Data'!$B$2:$B$10000,$A144,'Raw Data'!$A$2:$A$10000,$C$1),"")</f>
        <v/>
      </c>
      <c r="I144" s="9">
        <f>IFERROR(AVERAGEIFS('Raw Data'!$L$2:$L$10000,'Raw Data'!$B$2:$B$10000,$A144,'Raw Data'!$A$2:$A$10000,$C$1),"")</f>
        <v/>
      </c>
      <c r="J144" s="7">
        <f>IF(G144="","",LOOKUP(G144,{0,0.2,0.4,0.5,0.6,0.7,0.85,0.95},{"&lt;20%","20-40%","40-50%","50-60%","60-70%","70-85%","85-95%","&gt;=95%"}))</f>
        <v/>
      </c>
      <c r="K144" s="7">
        <f>IF(I144="","",LOOKUP(I144,{0,0.2,0.4,0.5,0.6,0.7,0.85,0.95},{"&lt;20%","20-40%","40-50%","50-60%","60-70%","70-85%","85-95%","&gt;=95%"}))</f>
        <v/>
      </c>
      <c r="L144" s="9">
        <f>IFERROR(AVERAGEIFS('Raw Data'!$R$2:$R$10000,'Raw Data'!$B$2:$B$10000,$A144,'Raw Data'!$A$2:$A$10000,$C$1),"")</f>
        <v/>
      </c>
      <c r="M144" s="9">
        <f>IFERROR(AVERAGEIFS('Raw Data'!$S$2:$S$10000,'Raw Data'!$B$2:$B$10000,$A144,'Raw Data'!$A$2:$A$10000,$C$1),"")</f>
        <v/>
      </c>
      <c r="N144" s="7">
        <f>IF(M144="","",IF(M144&lt;Settings!$B$8,"Critical",IF(M144&lt;Settings!$B$9,"Semi Critical","Non Critical")))</f>
        <v/>
      </c>
    </row>
    <row r="145">
      <c r="A145" s="7" t="inlineStr">
        <is>
          <t>BLR-Nehru Nagar</t>
        </is>
      </c>
      <c r="B145" s="7">
        <f>IFERROR(INDEX('Raw Data'!$N$2:$N$10000,MATCH($A145,'Raw Data'!$B$2:$B$10000,0)),"")</f>
        <v/>
      </c>
      <c r="C145" s="7">
        <f>IFERROR(INDEX('Raw Data'!$E$2:$E$10000,MATCH($A145,'Raw Data'!$B$2:$B$10000,0)),"")</f>
        <v/>
      </c>
      <c r="D145" s="7">
        <f>IFERROR(INDEX('Raw Data'!$U$2:$U$10000,MATCH($A145,'Raw Data'!$B$2:$B$10000,0)),"")</f>
        <v/>
      </c>
      <c r="E145" s="7">
        <f>IFERROR(INDEX('Raw Data'!$O$2:$O$10000,MATCH($A145,'Raw Data'!$B$2:$B$10000,0)),"")</f>
        <v/>
      </c>
      <c r="F145" s="7">
        <f>IFERROR(INDEX('Raw Data'!$P$2:$P$10000,MATCH($A145,'Raw Data'!$B$2:$B$10000,0)),"")</f>
        <v/>
      </c>
      <c r="G145" s="9">
        <f>IFERROR(AVERAGEIFS('Raw Data'!$G$2:$G$10000,'Raw Data'!$B$2:$B$10000,$A145,'Raw Data'!$A$2:$A$10000,$C$1),"")</f>
        <v/>
      </c>
      <c r="H145" s="9">
        <f>IFERROR(AVERAGEIFS('Raw Data'!$H$2:$H$10000,'Raw Data'!$B$2:$B$10000,$A145,'Raw Data'!$A$2:$A$10000,$C$1),"")</f>
        <v/>
      </c>
      <c r="I145" s="9">
        <f>IFERROR(AVERAGEIFS('Raw Data'!$L$2:$L$10000,'Raw Data'!$B$2:$B$10000,$A145,'Raw Data'!$A$2:$A$10000,$C$1),"")</f>
        <v/>
      </c>
      <c r="J145" s="7">
        <f>IF(G145="","",LOOKUP(G145,{0,0.2,0.4,0.5,0.6,0.7,0.85,0.95},{"&lt;20%","20-40%","40-50%","50-60%","60-70%","70-85%","85-95%","&gt;=95%"}))</f>
        <v/>
      </c>
      <c r="K145" s="7">
        <f>IF(I145="","",LOOKUP(I145,{0,0.2,0.4,0.5,0.6,0.7,0.85,0.95},{"&lt;20%","20-40%","40-50%","50-60%","60-70%","70-85%","85-95%","&gt;=95%"}))</f>
        <v/>
      </c>
      <c r="L145" s="9">
        <f>IFERROR(AVERAGEIFS('Raw Data'!$R$2:$R$10000,'Raw Data'!$B$2:$B$10000,$A145,'Raw Data'!$A$2:$A$10000,$C$1),"")</f>
        <v/>
      </c>
      <c r="M145" s="9">
        <f>IFERROR(AVERAGEIFS('Raw Data'!$S$2:$S$10000,'Raw Data'!$B$2:$B$10000,$A145,'Raw Data'!$A$2:$A$10000,$C$1),"")</f>
        <v/>
      </c>
      <c r="N145" s="7">
        <f>IF(M145="","",IF(M145&lt;Settings!$B$8,"Critical",IF(M145&lt;Settings!$B$9,"Semi Critical","Non Critical")))</f>
        <v/>
      </c>
    </row>
    <row r="146">
      <c r="A146" s="7" t="inlineStr">
        <is>
          <t>BLR-Nehru Nagar SS</t>
        </is>
      </c>
      <c r="B146" s="7">
        <f>IFERROR(INDEX('Raw Data'!$N$2:$N$10000,MATCH($A146,'Raw Data'!$B$2:$B$10000,0)),"")</f>
        <v/>
      </c>
      <c r="C146" s="7">
        <f>IFERROR(INDEX('Raw Data'!$E$2:$E$10000,MATCH($A146,'Raw Data'!$B$2:$B$10000,0)),"")</f>
        <v/>
      </c>
      <c r="D146" s="7">
        <f>IFERROR(INDEX('Raw Data'!$U$2:$U$10000,MATCH($A146,'Raw Data'!$B$2:$B$10000,0)),"")</f>
        <v/>
      </c>
      <c r="E146" s="7">
        <f>IFERROR(INDEX('Raw Data'!$O$2:$O$10000,MATCH($A146,'Raw Data'!$B$2:$B$10000,0)),"")</f>
        <v/>
      </c>
      <c r="F146" s="7">
        <f>IFERROR(INDEX('Raw Data'!$P$2:$P$10000,MATCH($A146,'Raw Data'!$B$2:$B$10000,0)),"")</f>
        <v/>
      </c>
      <c r="G146" s="9">
        <f>IFERROR(AVERAGEIFS('Raw Data'!$G$2:$G$10000,'Raw Data'!$B$2:$B$10000,$A146,'Raw Data'!$A$2:$A$10000,$C$1),"")</f>
        <v/>
      </c>
      <c r="H146" s="9">
        <f>IFERROR(AVERAGEIFS('Raw Data'!$H$2:$H$10000,'Raw Data'!$B$2:$B$10000,$A146,'Raw Data'!$A$2:$A$10000,$C$1),"")</f>
        <v/>
      </c>
      <c r="I146" s="9">
        <f>IFERROR(AVERAGEIFS('Raw Data'!$L$2:$L$10000,'Raw Data'!$B$2:$B$10000,$A146,'Raw Data'!$A$2:$A$10000,$C$1),"")</f>
        <v/>
      </c>
      <c r="J146" s="7">
        <f>IF(G146="","",LOOKUP(G146,{0,0.2,0.4,0.5,0.6,0.7,0.85,0.95},{"&lt;20%","20-40%","40-50%","50-60%","60-70%","70-85%","85-95%","&gt;=95%"}))</f>
        <v/>
      </c>
      <c r="K146" s="7">
        <f>IF(I146="","",LOOKUP(I146,{0,0.2,0.4,0.5,0.6,0.7,0.85,0.95},{"&lt;20%","20-40%","40-50%","50-60%","60-70%","70-85%","85-95%","&gt;=95%"}))</f>
        <v/>
      </c>
      <c r="L146" s="9">
        <f>IFERROR(AVERAGEIFS('Raw Data'!$R$2:$R$10000,'Raw Data'!$B$2:$B$10000,$A146,'Raw Data'!$A$2:$A$10000,$C$1),"")</f>
        <v/>
      </c>
      <c r="M146" s="9">
        <f>IFERROR(AVERAGEIFS('Raw Data'!$S$2:$S$10000,'Raw Data'!$B$2:$B$10000,$A146,'Raw Data'!$A$2:$A$10000,$C$1),"")</f>
        <v/>
      </c>
      <c r="N146" s="7">
        <f>IF(M146="","",IF(M146&lt;Settings!$B$8,"Critical",IF(M146&lt;Settings!$B$9,"Semi Critical","Non Critical")))</f>
        <v/>
      </c>
    </row>
    <row r="147">
      <c r="A147" s="7" t="inlineStr">
        <is>
          <t>BLR-Nelmagala Town</t>
        </is>
      </c>
      <c r="B147" s="7">
        <f>IFERROR(INDEX('Raw Data'!$N$2:$N$10000,MATCH($A147,'Raw Data'!$B$2:$B$10000,0)),"")</f>
        <v/>
      </c>
      <c r="C147" s="7">
        <f>IFERROR(INDEX('Raw Data'!$E$2:$E$10000,MATCH($A147,'Raw Data'!$B$2:$B$10000,0)),"")</f>
        <v/>
      </c>
      <c r="D147" s="7">
        <f>IFERROR(INDEX('Raw Data'!$U$2:$U$10000,MATCH($A147,'Raw Data'!$B$2:$B$10000,0)),"")</f>
        <v/>
      </c>
      <c r="E147" s="7">
        <f>IFERROR(INDEX('Raw Data'!$O$2:$O$10000,MATCH($A147,'Raw Data'!$B$2:$B$10000,0)),"")</f>
        <v/>
      </c>
      <c r="F147" s="7">
        <f>IFERROR(INDEX('Raw Data'!$P$2:$P$10000,MATCH($A147,'Raw Data'!$B$2:$B$10000,0)),"")</f>
        <v/>
      </c>
      <c r="G147" s="9">
        <f>IFERROR(AVERAGEIFS('Raw Data'!$G$2:$G$10000,'Raw Data'!$B$2:$B$10000,$A147,'Raw Data'!$A$2:$A$10000,$C$1),"")</f>
        <v/>
      </c>
      <c r="H147" s="9">
        <f>IFERROR(AVERAGEIFS('Raw Data'!$H$2:$H$10000,'Raw Data'!$B$2:$B$10000,$A147,'Raw Data'!$A$2:$A$10000,$C$1),"")</f>
        <v/>
      </c>
      <c r="I147" s="9">
        <f>IFERROR(AVERAGEIFS('Raw Data'!$L$2:$L$10000,'Raw Data'!$B$2:$B$10000,$A147,'Raw Data'!$A$2:$A$10000,$C$1),"")</f>
        <v/>
      </c>
      <c r="J147" s="7">
        <f>IF(G147="","",LOOKUP(G147,{0,0.2,0.4,0.5,0.6,0.7,0.85,0.95},{"&lt;20%","20-40%","40-50%","50-60%","60-70%","70-85%","85-95%","&gt;=95%"}))</f>
        <v/>
      </c>
      <c r="K147" s="7">
        <f>IF(I147="","",LOOKUP(I147,{0,0.2,0.4,0.5,0.6,0.7,0.85,0.95},{"&lt;20%","20-40%","40-50%","50-60%","60-70%","70-85%","85-95%","&gt;=95%"}))</f>
        <v/>
      </c>
      <c r="L147" s="9">
        <f>IFERROR(AVERAGEIFS('Raw Data'!$R$2:$R$10000,'Raw Data'!$B$2:$B$10000,$A147,'Raw Data'!$A$2:$A$10000,$C$1),"")</f>
        <v/>
      </c>
      <c r="M147" s="9">
        <f>IFERROR(AVERAGEIFS('Raw Data'!$S$2:$S$10000,'Raw Data'!$B$2:$B$10000,$A147,'Raw Data'!$A$2:$A$10000,$C$1),"")</f>
        <v/>
      </c>
      <c r="N147" s="7">
        <f>IF(M147="","",IF(M147&lt;Settings!$B$8,"Critical",IF(M147&lt;Settings!$B$9,"Semi Critical","Non Critical")))</f>
        <v/>
      </c>
    </row>
    <row r="148">
      <c r="A148" s="7" t="inlineStr">
        <is>
          <t>BLR-Neo Town</t>
        </is>
      </c>
      <c r="B148" s="7">
        <f>IFERROR(INDEX('Raw Data'!$N$2:$N$10000,MATCH($A148,'Raw Data'!$B$2:$B$10000,0)),"")</f>
        <v/>
      </c>
      <c r="C148" s="7">
        <f>IFERROR(INDEX('Raw Data'!$E$2:$E$10000,MATCH($A148,'Raw Data'!$B$2:$B$10000,0)),"")</f>
        <v/>
      </c>
      <c r="D148" s="7">
        <f>IFERROR(INDEX('Raw Data'!$U$2:$U$10000,MATCH($A148,'Raw Data'!$B$2:$B$10000,0)),"")</f>
        <v/>
      </c>
      <c r="E148" s="7">
        <f>IFERROR(INDEX('Raw Data'!$O$2:$O$10000,MATCH($A148,'Raw Data'!$B$2:$B$10000,0)),"")</f>
        <v/>
      </c>
      <c r="F148" s="7">
        <f>IFERROR(INDEX('Raw Data'!$P$2:$P$10000,MATCH($A148,'Raw Data'!$B$2:$B$10000,0)),"")</f>
        <v/>
      </c>
      <c r="G148" s="9">
        <f>IFERROR(AVERAGEIFS('Raw Data'!$G$2:$G$10000,'Raw Data'!$B$2:$B$10000,$A148,'Raw Data'!$A$2:$A$10000,$C$1),"")</f>
        <v/>
      </c>
      <c r="H148" s="9">
        <f>IFERROR(AVERAGEIFS('Raw Data'!$H$2:$H$10000,'Raw Data'!$B$2:$B$10000,$A148,'Raw Data'!$A$2:$A$10000,$C$1),"")</f>
        <v/>
      </c>
      <c r="I148" s="9">
        <f>IFERROR(AVERAGEIFS('Raw Data'!$L$2:$L$10000,'Raw Data'!$B$2:$B$10000,$A148,'Raw Data'!$A$2:$A$10000,$C$1),"")</f>
        <v/>
      </c>
      <c r="J148" s="7">
        <f>IF(G148="","",LOOKUP(G148,{0,0.2,0.4,0.5,0.6,0.7,0.85,0.95},{"&lt;20%","20-40%","40-50%","50-60%","60-70%","70-85%","85-95%","&gt;=95%"}))</f>
        <v/>
      </c>
      <c r="K148" s="7">
        <f>IF(I148="","",LOOKUP(I148,{0,0.2,0.4,0.5,0.6,0.7,0.85,0.95},{"&lt;20%","20-40%","40-50%","50-60%","60-70%","70-85%","85-95%","&gt;=95%"}))</f>
        <v/>
      </c>
      <c r="L148" s="9">
        <f>IFERROR(AVERAGEIFS('Raw Data'!$R$2:$R$10000,'Raw Data'!$B$2:$B$10000,$A148,'Raw Data'!$A$2:$A$10000,$C$1),"")</f>
        <v/>
      </c>
      <c r="M148" s="9">
        <f>IFERROR(AVERAGEIFS('Raw Data'!$S$2:$S$10000,'Raw Data'!$B$2:$B$10000,$A148,'Raw Data'!$A$2:$A$10000,$C$1),"")</f>
        <v/>
      </c>
      <c r="N148" s="7">
        <f>IF(M148="","",IF(M148&lt;Settings!$B$8,"Critical",IF(M148&lt;Settings!$B$9,"Semi Critical","Non Critical")))</f>
        <v/>
      </c>
    </row>
    <row r="149">
      <c r="A149" s="7" t="inlineStr">
        <is>
          <t>BLR-New Gurappanya Palya</t>
        </is>
      </c>
      <c r="B149" s="7">
        <f>IFERROR(INDEX('Raw Data'!$N$2:$N$10000,MATCH($A149,'Raw Data'!$B$2:$B$10000,0)),"")</f>
        <v/>
      </c>
      <c r="C149" s="7">
        <f>IFERROR(INDEX('Raw Data'!$E$2:$E$10000,MATCH($A149,'Raw Data'!$B$2:$B$10000,0)),"")</f>
        <v/>
      </c>
      <c r="D149" s="7">
        <f>IFERROR(INDEX('Raw Data'!$U$2:$U$10000,MATCH($A149,'Raw Data'!$B$2:$B$10000,0)),"")</f>
        <v/>
      </c>
      <c r="E149" s="7">
        <f>IFERROR(INDEX('Raw Data'!$O$2:$O$10000,MATCH($A149,'Raw Data'!$B$2:$B$10000,0)),"")</f>
        <v/>
      </c>
      <c r="F149" s="7">
        <f>IFERROR(INDEX('Raw Data'!$P$2:$P$10000,MATCH($A149,'Raw Data'!$B$2:$B$10000,0)),"")</f>
        <v/>
      </c>
      <c r="G149" s="9">
        <f>IFERROR(AVERAGEIFS('Raw Data'!$G$2:$G$10000,'Raw Data'!$B$2:$B$10000,$A149,'Raw Data'!$A$2:$A$10000,$C$1),"")</f>
        <v/>
      </c>
      <c r="H149" s="9">
        <f>IFERROR(AVERAGEIFS('Raw Data'!$H$2:$H$10000,'Raw Data'!$B$2:$B$10000,$A149,'Raw Data'!$A$2:$A$10000,$C$1),"")</f>
        <v/>
      </c>
      <c r="I149" s="9">
        <f>IFERROR(AVERAGEIFS('Raw Data'!$L$2:$L$10000,'Raw Data'!$B$2:$B$10000,$A149,'Raw Data'!$A$2:$A$10000,$C$1),"")</f>
        <v/>
      </c>
      <c r="J149" s="7">
        <f>IF(G149="","",LOOKUP(G149,{0,0.2,0.4,0.5,0.6,0.7,0.85,0.95},{"&lt;20%","20-40%","40-50%","50-60%","60-70%","70-85%","85-95%","&gt;=95%"}))</f>
        <v/>
      </c>
      <c r="K149" s="7">
        <f>IF(I149="","",LOOKUP(I149,{0,0.2,0.4,0.5,0.6,0.7,0.85,0.95},{"&lt;20%","20-40%","40-50%","50-60%","60-70%","70-85%","85-95%","&gt;=95%"}))</f>
        <v/>
      </c>
      <c r="L149" s="9">
        <f>IFERROR(AVERAGEIFS('Raw Data'!$R$2:$R$10000,'Raw Data'!$B$2:$B$10000,$A149,'Raw Data'!$A$2:$A$10000,$C$1),"")</f>
        <v/>
      </c>
      <c r="M149" s="9">
        <f>IFERROR(AVERAGEIFS('Raw Data'!$S$2:$S$10000,'Raw Data'!$B$2:$B$10000,$A149,'Raw Data'!$A$2:$A$10000,$C$1),"")</f>
        <v/>
      </c>
      <c r="N149" s="7">
        <f>IF(M149="","",IF(M149&lt;Settings!$B$8,"Critical",IF(M149&lt;Settings!$B$9,"Semi Critical","Non Critical")))</f>
        <v/>
      </c>
    </row>
    <row r="150">
      <c r="A150" s="7" t="inlineStr">
        <is>
          <t>BLR-Nikoo Home New</t>
        </is>
      </c>
      <c r="B150" s="7">
        <f>IFERROR(INDEX('Raw Data'!$N$2:$N$10000,MATCH($A150,'Raw Data'!$B$2:$B$10000,0)),"")</f>
        <v/>
      </c>
      <c r="C150" s="7">
        <f>IFERROR(INDEX('Raw Data'!$E$2:$E$10000,MATCH($A150,'Raw Data'!$B$2:$B$10000,0)),"")</f>
        <v/>
      </c>
      <c r="D150" s="7">
        <f>IFERROR(INDEX('Raw Data'!$U$2:$U$10000,MATCH($A150,'Raw Data'!$B$2:$B$10000,0)),"")</f>
        <v/>
      </c>
      <c r="E150" s="7">
        <f>IFERROR(INDEX('Raw Data'!$O$2:$O$10000,MATCH($A150,'Raw Data'!$B$2:$B$10000,0)),"")</f>
        <v/>
      </c>
      <c r="F150" s="7">
        <f>IFERROR(INDEX('Raw Data'!$P$2:$P$10000,MATCH($A150,'Raw Data'!$B$2:$B$10000,0)),"")</f>
        <v/>
      </c>
      <c r="G150" s="9">
        <f>IFERROR(AVERAGEIFS('Raw Data'!$G$2:$G$10000,'Raw Data'!$B$2:$B$10000,$A150,'Raw Data'!$A$2:$A$10000,$C$1),"")</f>
        <v/>
      </c>
      <c r="H150" s="9">
        <f>IFERROR(AVERAGEIFS('Raw Data'!$H$2:$H$10000,'Raw Data'!$B$2:$B$10000,$A150,'Raw Data'!$A$2:$A$10000,$C$1),"")</f>
        <v/>
      </c>
      <c r="I150" s="9">
        <f>IFERROR(AVERAGEIFS('Raw Data'!$L$2:$L$10000,'Raw Data'!$B$2:$B$10000,$A150,'Raw Data'!$A$2:$A$10000,$C$1),"")</f>
        <v/>
      </c>
      <c r="J150" s="7">
        <f>IF(G150="","",LOOKUP(G150,{0,0.2,0.4,0.5,0.6,0.7,0.85,0.95},{"&lt;20%","20-40%","40-50%","50-60%","60-70%","70-85%","85-95%","&gt;=95%"}))</f>
        <v/>
      </c>
      <c r="K150" s="7">
        <f>IF(I150="","",LOOKUP(I150,{0,0.2,0.4,0.5,0.6,0.7,0.85,0.95},{"&lt;20%","20-40%","40-50%","50-60%","60-70%","70-85%","85-95%","&gt;=95%"}))</f>
        <v/>
      </c>
      <c r="L150" s="9">
        <f>IFERROR(AVERAGEIFS('Raw Data'!$R$2:$R$10000,'Raw Data'!$B$2:$B$10000,$A150,'Raw Data'!$A$2:$A$10000,$C$1),"")</f>
        <v/>
      </c>
      <c r="M150" s="9">
        <f>IFERROR(AVERAGEIFS('Raw Data'!$S$2:$S$10000,'Raw Data'!$B$2:$B$10000,$A150,'Raw Data'!$A$2:$A$10000,$C$1),"")</f>
        <v/>
      </c>
      <c r="N150" s="7">
        <f>IF(M150="","",IF(M150&lt;Settings!$B$8,"Critical",IF(M150&lt;Settings!$B$9,"Semi Critical","Non Critical")))</f>
        <v/>
      </c>
    </row>
    <row r="151">
      <c r="A151" s="7" t="inlineStr">
        <is>
          <t>BLR-Nikoo home SS</t>
        </is>
      </c>
      <c r="B151" s="7">
        <f>IFERROR(INDEX('Raw Data'!$N$2:$N$10000,MATCH($A151,'Raw Data'!$B$2:$B$10000,0)),"")</f>
        <v/>
      </c>
      <c r="C151" s="7">
        <f>IFERROR(INDEX('Raw Data'!$E$2:$E$10000,MATCH($A151,'Raw Data'!$B$2:$B$10000,0)),"")</f>
        <v/>
      </c>
      <c r="D151" s="7">
        <f>IFERROR(INDEX('Raw Data'!$U$2:$U$10000,MATCH($A151,'Raw Data'!$B$2:$B$10000,0)),"")</f>
        <v/>
      </c>
      <c r="E151" s="7">
        <f>IFERROR(INDEX('Raw Data'!$O$2:$O$10000,MATCH($A151,'Raw Data'!$B$2:$B$10000,0)),"")</f>
        <v/>
      </c>
      <c r="F151" s="7">
        <f>IFERROR(INDEX('Raw Data'!$P$2:$P$10000,MATCH($A151,'Raw Data'!$B$2:$B$10000,0)),"")</f>
        <v/>
      </c>
      <c r="G151" s="9">
        <f>IFERROR(AVERAGEIFS('Raw Data'!$G$2:$G$10000,'Raw Data'!$B$2:$B$10000,$A151,'Raw Data'!$A$2:$A$10000,$C$1),"")</f>
        <v/>
      </c>
      <c r="H151" s="9">
        <f>IFERROR(AVERAGEIFS('Raw Data'!$H$2:$H$10000,'Raw Data'!$B$2:$B$10000,$A151,'Raw Data'!$A$2:$A$10000,$C$1),"")</f>
        <v/>
      </c>
      <c r="I151" s="9">
        <f>IFERROR(AVERAGEIFS('Raw Data'!$L$2:$L$10000,'Raw Data'!$B$2:$B$10000,$A151,'Raw Data'!$A$2:$A$10000,$C$1),"")</f>
        <v/>
      </c>
      <c r="J151" s="7">
        <f>IF(G151="","",LOOKUP(G151,{0,0.2,0.4,0.5,0.6,0.7,0.85,0.95},{"&lt;20%","20-40%","40-50%","50-60%","60-70%","70-85%","85-95%","&gt;=95%"}))</f>
        <v/>
      </c>
      <c r="K151" s="7">
        <f>IF(I151="","",LOOKUP(I151,{0,0.2,0.4,0.5,0.6,0.7,0.85,0.95},{"&lt;20%","20-40%","40-50%","50-60%","60-70%","70-85%","85-95%","&gt;=95%"}))</f>
        <v/>
      </c>
      <c r="L151" s="9">
        <f>IFERROR(AVERAGEIFS('Raw Data'!$R$2:$R$10000,'Raw Data'!$B$2:$B$10000,$A151,'Raw Data'!$A$2:$A$10000,$C$1),"")</f>
        <v/>
      </c>
      <c r="M151" s="9">
        <f>IFERROR(AVERAGEIFS('Raw Data'!$S$2:$S$10000,'Raw Data'!$B$2:$B$10000,$A151,'Raw Data'!$A$2:$A$10000,$C$1),"")</f>
        <v/>
      </c>
      <c r="N151" s="7">
        <f>IF(M151="","",IF(M151&lt;Settings!$B$8,"Critical",IF(M151&lt;Settings!$B$9,"Semi Critical","Non Critical")))</f>
        <v/>
      </c>
    </row>
    <row r="152">
      <c r="A152" s="7" t="inlineStr">
        <is>
          <t>BLR-Peenya Network</t>
        </is>
      </c>
      <c r="B152" s="7">
        <f>IFERROR(INDEX('Raw Data'!$N$2:$N$10000,MATCH($A152,'Raw Data'!$B$2:$B$10000,0)),"")</f>
        <v/>
      </c>
      <c r="C152" s="7">
        <f>IFERROR(INDEX('Raw Data'!$E$2:$E$10000,MATCH($A152,'Raw Data'!$B$2:$B$10000,0)),"")</f>
        <v/>
      </c>
      <c r="D152" s="7">
        <f>IFERROR(INDEX('Raw Data'!$U$2:$U$10000,MATCH($A152,'Raw Data'!$B$2:$B$10000,0)),"")</f>
        <v/>
      </c>
      <c r="E152" s="7">
        <f>IFERROR(INDEX('Raw Data'!$O$2:$O$10000,MATCH($A152,'Raw Data'!$B$2:$B$10000,0)),"")</f>
        <v/>
      </c>
      <c r="F152" s="7">
        <f>IFERROR(INDEX('Raw Data'!$P$2:$P$10000,MATCH($A152,'Raw Data'!$B$2:$B$10000,0)),"")</f>
        <v/>
      </c>
      <c r="G152" s="9">
        <f>IFERROR(AVERAGEIFS('Raw Data'!$G$2:$G$10000,'Raw Data'!$B$2:$B$10000,$A152,'Raw Data'!$A$2:$A$10000,$C$1),"")</f>
        <v/>
      </c>
      <c r="H152" s="9">
        <f>IFERROR(AVERAGEIFS('Raw Data'!$H$2:$H$10000,'Raw Data'!$B$2:$B$10000,$A152,'Raw Data'!$A$2:$A$10000,$C$1),"")</f>
        <v/>
      </c>
      <c r="I152" s="9">
        <f>IFERROR(AVERAGEIFS('Raw Data'!$L$2:$L$10000,'Raw Data'!$B$2:$B$10000,$A152,'Raw Data'!$A$2:$A$10000,$C$1),"")</f>
        <v/>
      </c>
      <c r="J152" s="7">
        <f>IF(G152="","",LOOKUP(G152,{0,0.2,0.4,0.5,0.6,0.7,0.85,0.95},{"&lt;20%","20-40%","40-50%","50-60%","60-70%","70-85%","85-95%","&gt;=95%"}))</f>
        <v/>
      </c>
      <c r="K152" s="7">
        <f>IF(I152="","",LOOKUP(I152,{0,0.2,0.4,0.5,0.6,0.7,0.85,0.95},{"&lt;20%","20-40%","40-50%","50-60%","60-70%","70-85%","85-95%","&gt;=95%"}))</f>
        <v/>
      </c>
      <c r="L152" s="9">
        <f>IFERROR(AVERAGEIFS('Raw Data'!$R$2:$R$10000,'Raw Data'!$B$2:$B$10000,$A152,'Raw Data'!$A$2:$A$10000,$C$1),"")</f>
        <v/>
      </c>
      <c r="M152" s="9">
        <f>IFERROR(AVERAGEIFS('Raw Data'!$S$2:$S$10000,'Raw Data'!$B$2:$B$10000,$A152,'Raw Data'!$A$2:$A$10000,$C$1),"")</f>
        <v/>
      </c>
      <c r="N152" s="7">
        <f>IF(M152="","",IF(M152&lt;Settings!$B$8,"Critical",IF(M152&lt;Settings!$B$9,"Semi Critical","Non Critical")))</f>
        <v/>
      </c>
    </row>
    <row r="153">
      <c r="A153" s="7" t="inlineStr">
        <is>
          <t>BLR-Peenya New</t>
        </is>
      </c>
      <c r="B153" s="7">
        <f>IFERROR(INDEX('Raw Data'!$N$2:$N$10000,MATCH($A153,'Raw Data'!$B$2:$B$10000,0)),"")</f>
        <v/>
      </c>
      <c r="C153" s="7">
        <f>IFERROR(INDEX('Raw Data'!$E$2:$E$10000,MATCH($A153,'Raw Data'!$B$2:$B$10000,0)),"")</f>
        <v/>
      </c>
      <c r="D153" s="7">
        <f>IFERROR(INDEX('Raw Data'!$U$2:$U$10000,MATCH($A153,'Raw Data'!$B$2:$B$10000,0)),"")</f>
        <v/>
      </c>
      <c r="E153" s="7">
        <f>IFERROR(INDEX('Raw Data'!$O$2:$O$10000,MATCH($A153,'Raw Data'!$B$2:$B$10000,0)),"")</f>
        <v/>
      </c>
      <c r="F153" s="7">
        <f>IFERROR(INDEX('Raw Data'!$P$2:$P$10000,MATCH($A153,'Raw Data'!$B$2:$B$10000,0)),"")</f>
        <v/>
      </c>
      <c r="G153" s="9">
        <f>IFERROR(AVERAGEIFS('Raw Data'!$G$2:$G$10000,'Raw Data'!$B$2:$B$10000,$A153,'Raw Data'!$A$2:$A$10000,$C$1),"")</f>
        <v/>
      </c>
      <c r="H153" s="9">
        <f>IFERROR(AVERAGEIFS('Raw Data'!$H$2:$H$10000,'Raw Data'!$B$2:$B$10000,$A153,'Raw Data'!$A$2:$A$10000,$C$1),"")</f>
        <v/>
      </c>
      <c r="I153" s="9">
        <f>IFERROR(AVERAGEIFS('Raw Data'!$L$2:$L$10000,'Raw Data'!$B$2:$B$10000,$A153,'Raw Data'!$A$2:$A$10000,$C$1),"")</f>
        <v/>
      </c>
      <c r="J153" s="7">
        <f>IF(G153="","",LOOKUP(G153,{0,0.2,0.4,0.5,0.6,0.7,0.85,0.95},{"&lt;20%","20-40%","40-50%","50-60%","60-70%","70-85%","85-95%","&gt;=95%"}))</f>
        <v/>
      </c>
      <c r="K153" s="7">
        <f>IF(I153="","",LOOKUP(I153,{0,0.2,0.4,0.5,0.6,0.7,0.85,0.95},{"&lt;20%","20-40%","40-50%","50-60%","60-70%","70-85%","85-95%","&gt;=95%"}))</f>
        <v/>
      </c>
      <c r="L153" s="9">
        <f>IFERROR(AVERAGEIFS('Raw Data'!$R$2:$R$10000,'Raw Data'!$B$2:$B$10000,$A153,'Raw Data'!$A$2:$A$10000,$C$1),"")</f>
        <v/>
      </c>
      <c r="M153" s="9">
        <f>IFERROR(AVERAGEIFS('Raw Data'!$S$2:$S$10000,'Raw Data'!$B$2:$B$10000,$A153,'Raw Data'!$A$2:$A$10000,$C$1),"")</f>
        <v/>
      </c>
      <c r="N153" s="7">
        <f>IF(M153="","",IF(M153&lt;Settings!$B$8,"Critical",IF(M153&lt;Settings!$B$9,"Semi Critical","Non Critical")))</f>
        <v/>
      </c>
    </row>
    <row r="154">
      <c r="A154" s="7" t="inlineStr">
        <is>
          <t>BLR-Peenya SS</t>
        </is>
      </c>
      <c r="B154" s="7">
        <f>IFERROR(INDEX('Raw Data'!$N$2:$N$10000,MATCH($A154,'Raw Data'!$B$2:$B$10000,0)),"")</f>
        <v/>
      </c>
      <c r="C154" s="7">
        <f>IFERROR(INDEX('Raw Data'!$E$2:$E$10000,MATCH($A154,'Raw Data'!$B$2:$B$10000,0)),"")</f>
        <v/>
      </c>
      <c r="D154" s="7">
        <f>IFERROR(INDEX('Raw Data'!$U$2:$U$10000,MATCH($A154,'Raw Data'!$B$2:$B$10000,0)),"")</f>
        <v/>
      </c>
      <c r="E154" s="7">
        <f>IFERROR(INDEX('Raw Data'!$O$2:$O$10000,MATCH($A154,'Raw Data'!$B$2:$B$10000,0)),"")</f>
        <v/>
      </c>
      <c r="F154" s="7">
        <f>IFERROR(INDEX('Raw Data'!$P$2:$P$10000,MATCH($A154,'Raw Data'!$B$2:$B$10000,0)),"")</f>
        <v/>
      </c>
      <c r="G154" s="9">
        <f>IFERROR(AVERAGEIFS('Raw Data'!$G$2:$G$10000,'Raw Data'!$B$2:$B$10000,$A154,'Raw Data'!$A$2:$A$10000,$C$1),"")</f>
        <v/>
      </c>
      <c r="H154" s="9">
        <f>IFERROR(AVERAGEIFS('Raw Data'!$H$2:$H$10000,'Raw Data'!$B$2:$B$10000,$A154,'Raw Data'!$A$2:$A$10000,$C$1),"")</f>
        <v/>
      </c>
      <c r="I154" s="9">
        <f>IFERROR(AVERAGEIFS('Raw Data'!$L$2:$L$10000,'Raw Data'!$B$2:$B$10000,$A154,'Raw Data'!$A$2:$A$10000,$C$1),"")</f>
        <v/>
      </c>
      <c r="J154" s="7">
        <f>IF(G154="","",LOOKUP(G154,{0,0.2,0.4,0.5,0.6,0.7,0.85,0.95},{"&lt;20%","20-40%","40-50%","50-60%","60-70%","70-85%","85-95%","&gt;=95%"}))</f>
        <v/>
      </c>
      <c r="K154" s="7">
        <f>IF(I154="","",LOOKUP(I154,{0,0.2,0.4,0.5,0.6,0.7,0.85,0.95},{"&lt;20%","20-40%","40-50%","50-60%","60-70%","70-85%","85-95%","&gt;=95%"}))</f>
        <v/>
      </c>
      <c r="L154" s="9">
        <f>IFERROR(AVERAGEIFS('Raw Data'!$R$2:$R$10000,'Raw Data'!$B$2:$B$10000,$A154,'Raw Data'!$A$2:$A$10000,$C$1),"")</f>
        <v/>
      </c>
      <c r="M154" s="9">
        <f>IFERROR(AVERAGEIFS('Raw Data'!$S$2:$S$10000,'Raw Data'!$B$2:$B$10000,$A154,'Raw Data'!$A$2:$A$10000,$C$1),"")</f>
        <v/>
      </c>
      <c r="N154" s="7">
        <f>IF(M154="","",IF(M154&lt;Settings!$B$8,"Critical",IF(M154&lt;Settings!$B$9,"Semi Critical","Non Critical")))</f>
        <v/>
      </c>
    </row>
    <row r="155">
      <c r="A155" s="7" t="inlineStr">
        <is>
          <t>BLR-Pipeline road new</t>
        </is>
      </c>
      <c r="B155" s="7">
        <f>IFERROR(INDEX('Raw Data'!$N$2:$N$10000,MATCH($A155,'Raw Data'!$B$2:$B$10000,0)),"")</f>
        <v/>
      </c>
      <c r="C155" s="7">
        <f>IFERROR(INDEX('Raw Data'!$E$2:$E$10000,MATCH($A155,'Raw Data'!$B$2:$B$10000,0)),"")</f>
        <v/>
      </c>
      <c r="D155" s="7">
        <f>IFERROR(INDEX('Raw Data'!$U$2:$U$10000,MATCH($A155,'Raw Data'!$B$2:$B$10000,0)),"")</f>
        <v/>
      </c>
      <c r="E155" s="7">
        <f>IFERROR(INDEX('Raw Data'!$O$2:$O$10000,MATCH($A155,'Raw Data'!$B$2:$B$10000,0)),"")</f>
        <v/>
      </c>
      <c r="F155" s="7">
        <f>IFERROR(INDEX('Raw Data'!$P$2:$P$10000,MATCH($A155,'Raw Data'!$B$2:$B$10000,0)),"")</f>
        <v/>
      </c>
      <c r="G155" s="9">
        <f>IFERROR(AVERAGEIFS('Raw Data'!$G$2:$G$10000,'Raw Data'!$B$2:$B$10000,$A155,'Raw Data'!$A$2:$A$10000,$C$1),"")</f>
        <v/>
      </c>
      <c r="H155" s="9">
        <f>IFERROR(AVERAGEIFS('Raw Data'!$H$2:$H$10000,'Raw Data'!$B$2:$B$10000,$A155,'Raw Data'!$A$2:$A$10000,$C$1),"")</f>
        <v/>
      </c>
      <c r="I155" s="9">
        <f>IFERROR(AVERAGEIFS('Raw Data'!$L$2:$L$10000,'Raw Data'!$B$2:$B$10000,$A155,'Raw Data'!$A$2:$A$10000,$C$1),"")</f>
        <v/>
      </c>
      <c r="J155" s="7">
        <f>IF(G155="","",LOOKUP(G155,{0,0.2,0.4,0.5,0.6,0.7,0.85,0.95},{"&lt;20%","20-40%","40-50%","50-60%","60-70%","70-85%","85-95%","&gt;=95%"}))</f>
        <v/>
      </c>
      <c r="K155" s="7">
        <f>IF(I155="","",LOOKUP(I155,{0,0.2,0.4,0.5,0.6,0.7,0.85,0.95},{"&lt;20%","20-40%","40-50%","50-60%","60-70%","70-85%","85-95%","&gt;=95%"}))</f>
        <v/>
      </c>
      <c r="L155" s="9">
        <f>IFERROR(AVERAGEIFS('Raw Data'!$R$2:$R$10000,'Raw Data'!$B$2:$B$10000,$A155,'Raw Data'!$A$2:$A$10000,$C$1),"")</f>
        <v/>
      </c>
      <c r="M155" s="9">
        <f>IFERROR(AVERAGEIFS('Raw Data'!$S$2:$S$10000,'Raw Data'!$B$2:$B$10000,$A155,'Raw Data'!$A$2:$A$10000,$C$1),"")</f>
        <v/>
      </c>
      <c r="N155" s="7">
        <f>IF(M155="","",IF(M155&lt;Settings!$B$8,"Critical",IF(M155&lt;Settings!$B$9,"Semi Critical","Non Critical")))</f>
        <v/>
      </c>
    </row>
    <row r="156">
      <c r="A156" s="7" t="inlineStr">
        <is>
          <t>BLR-RAGHAVENDRA LAYOUT</t>
        </is>
      </c>
      <c r="B156" s="7">
        <f>IFERROR(INDEX('Raw Data'!$N$2:$N$10000,MATCH($A156,'Raw Data'!$B$2:$B$10000,0)),"")</f>
        <v/>
      </c>
      <c r="C156" s="7">
        <f>IFERROR(INDEX('Raw Data'!$E$2:$E$10000,MATCH($A156,'Raw Data'!$B$2:$B$10000,0)),"")</f>
        <v/>
      </c>
      <c r="D156" s="7">
        <f>IFERROR(INDEX('Raw Data'!$U$2:$U$10000,MATCH($A156,'Raw Data'!$B$2:$B$10000,0)),"")</f>
        <v/>
      </c>
      <c r="E156" s="7">
        <f>IFERROR(INDEX('Raw Data'!$O$2:$O$10000,MATCH($A156,'Raw Data'!$B$2:$B$10000,0)),"")</f>
        <v/>
      </c>
      <c r="F156" s="7">
        <f>IFERROR(INDEX('Raw Data'!$P$2:$P$10000,MATCH($A156,'Raw Data'!$B$2:$B$10000,0)),"")</f>
        <v/>
      </c>
      <c r="G156" s="9">
        <f>IFERROR(AVERAGEIFS('Raw Data'!$G$2:$G$10000,'Raw Data'!$B$2:$B$10000,$A156,'Raw Data'!$A$2:$A$10000,$C$1),"")</f>
        <v/>
      </c>
      <c r="H156" s="9">
        <f>IFERROR(AVERAGEIFS('Raw Data'!$H$2:$H$10000,'Raw Data'!$B$2:$B$10000,$A156,'Raw Data'!$A$2:$A$10000,$C$1),"")</f>
        <v/>
      </c>
      <c r="I156" s="9">
        <f>IFERROR(AVERAGEIFS('Raw Data'!$L$2:$L$10000,'Raw Data'!$B$2:$B$10000,$A156,'Raw Data'!$A$2:$A$10000,$C$1),"")</f>
        <v/>
      </c>
      <c r="J156" s="7">
        <f>IF(G156="","",LOOKUP(G156,{0,0.2,0.4,0.5,0.6,0.7,0.85,0.95},{"&lt;20%","20-40%","40-50%","50-60%","60-70%","70-85%","85-95%","&gt;=95%"}))</f>
        <v/>
      </c>
      <c r="K156" s="7">
        <f>IF(I156="","",LOOKUP(I156,{0,0.2,0.4,0.5,0.6,0.7,0.85,0.95},{"&lt;20%","20-40%","40-50%","50-60%","60-70%","70-85%","85-95%","&gt;=95%"}))</f>
        <v/>
      </c>
      <c r="L156" s="9">
        <f>IFERROR(AVERAGEIFS('Raw Data'!$R$2:$R$10000,'Raw Data'!$B$2:$B$10000,$A156,'Raw Data'!$A$2:$A$10000,$C$1),"")</f>
        <v/>
      </c>
      <c r="M156" s="9">
        <f>IFERROR(AVERAGEIFS('Raw Data'!$S$2:$S$10000,'Raw Data'!$B$2:$B$10000,$A156,'Raw Data'!$A$2:$A$10000,$C$1),"")</f>
        <v/>
      </c>
      <c r="N156" s="7">
        <f>IF(M156="","",IF(M156&lt;Settings!$B$8,"Critical",IF(M156&lt;Settings!$B$9,"Semi Critical","Non Critical")))</f>
        <v/>
      </c>
    </row>
    <row r="157">
      <c r="A157" s="7" t="inlineStr">
        <is>
          <t>BLR-RAGHAVENDRA LAYOUT NETWORK</t>
        </is>
      </c>
      <c r="B157" s="7">
        <f>IFERROR(INDEX('Raw Data'!$N$2:$N$10000,MATCH($A157,'Raw Data'!$B$2:$B$10000,0)),"")</f>
        <v/>
      </c>
      <c r="C157" s="7">
        <f>IFERROR(INDEX('Raw Data'!$E$2:$E$10000,MATCH($A157,'Raw Data'!$B$2:$B$10000,0)),"")</f>
        <v/>
      </c>
      <c r="D157" s="7">
        <f>IFERROR(INDEX('Raw Data'!$U$2:$U$10000,MATCH($A157,'Raw Data'!$B$2:$B$10000,0)),"")</f>
        <v/>
      </c>
      <c r="E157" s="7">
        <f>IFERROR(INDEX('Raw Data'!$O$2:$O$10000,MATCH($A157,'Raw Data'!$B$2:$B$10000,0)),"")</f>
        <v/>
      </c>
      <c r="F157" s="7">
        <f>IFERROR(INDEX('Raw Data'!$P$2:$P$10000,MATCH($A157,'Raw Data'!$B$2:$B$10000,0)),"")</f>
        <v/>
      </c>
      <c r="G157" s="9">
        <f>IFERROR(AVERAGEIFS('Raw Data'!$G$2:$G$10000,'Raw Data'!$B$2:$B$10000,$A157,'Raw Data'!$A$2:$A$10000,$C$1),"")</f>
        <v/>
      </c>
      <c r="H157" s="9">
        <f>IFERROR(AVERAGEIFS('Raw Data'!$H$2:$H$10000,'Raw Data'!$B$2:$B$10000,$A157,'Raw Data'!$A$2:$A$10000,$C$1),"")</f>
        <v/>
      </c>
      <c r="I157" s="9">
        <f>IFERROR(AVERAGEIFS('Raw Data'!$L$2:$L$10000,'Raw Data'!$B$2:$B$10000,$A157,'Raw Data'!$A$2:$A$10000,$C$1),"")</f>
        <v/>
      </c>
      <c r="J157" s="7">
        <f>IF(G157="","",LOOKUP(G157,{0,0.2,0.4,0.5,0.6,0.7,0.85,0.95},{"&lt;20%","20-40%","40-50%","50-60%","60-70%","70-85%","85-95%","&gt;=95%"}))</f>
        <v/>
      </c>
      <c r="K157" s="7">
        <f>IF(I157="","",LOOKUP(I157,{0,0.2,0.4,0.5,0.6,0.7,0.85,0.95},{"&lt;20%","20-40%","40-50%","50-60%","60-70%","70-85%","85-95%","&gt;=95%"}))</f>
        <v/>
      </c>
      <c r="L157" s="9">
        <f>IFERROR(AVERAGEIFS('Raw Data'!$R$2:$R$10000,'Raw Data'!$B$2:$B$10000,$A157,'Raw Data'!$A$2:$A$10000,$C$1),"")</f>
        <v/>
      </c>
      <c r="M157" s="9">
        <f>IFERROR(AVERAGEIFS('Raw Data'!$S$2:$S$10000,'Raw Data'!$B$2:$B$10000,$A157,'Raw Data'!$A$2:$A$10000,$C$1),"")</f>
        <v/>
      </c>
      <c r="N157" s="7">
        <f>IF(M157="","",IF(M157&lt;Settings!$B$8,"Critical",IF(M157&lt;Settings!$B$9,"Semi Critical","Non Critical")))</f>
        <v/>
      </c>
    </row>
    <row r="158">
      <c r="A158" s="7" t="inlineStr">
        <is>
          <t>BLR-RAGHAVENDRA LAYOUT NETWORK 2</t>
        </is>
      </c>
      <c r="B158" s="7">
        <f>IFERROR(INDEX('Raw Data'!$N$2:$N$10000,MATCH($A158,'Raw Data'!$B$2:$B$10000,0)),"")</f>
        <v/>
      </c>
      <c r="C158" s="7">
        <f>IFERROR(INDEX('Raw Data'!$E$2:$E$10000,MATCH($A158,'Raw Data'!$B$2:$B$10000,0)),"")</f>
        <v/>
      </c>
      <c r="D158" s="7">
        <f>IFERROR(INDEX('Raw Data'!$U$2:$U$10000,MATCH($A158,'Raw Data'!$B$2:$B$10000,0)),"")</f>
        <v/>
      </c>
      <c r="E158" s="7">
        <f>IFERROR(INDEX('Raw Data'!$O$2:$O$10000,MATCH($A158,'Raw Data'!$B$2:$B$10000,0)),"")</f>
        <v/>
      </c>
      <c r="F158" s="7">
        <f>IFERROR(INDEX('Raw Data'!$P$2:$P$10000,MATCH($A158,'Raw Data'!$B$2:$B$10000,0)),"")</f>
        <v/>
      </c>
      <c r="G158" s="9">
        <f>IFERROR(AVERAGEIFS('Raw Data'!$G$2:$G$10000,'Raw Data'!$B$2:$B$10000,$A158,'Raw Data'!$A$2:$A$10000,$C$1),"")</f>
        <v/>
      </c>
      <c r="H158" s="9">
        <f>IFERROR(AVERAGEIFS('Raw Data'!$H$2:$H$10000,'Raw Data'!$B$2:$B$10000,$A158,'Raw Data'!$A$2:$A$10000,$C$1),"")</f>
        <v/>
      </c>
      <c r="I158" s="9">
        <f>IFERROR(AVERAGEIFS('Raw Data'!$L$2:$L$10000,'Raw Data'!$B$2:$B$10000,$A158,'Raw Data'!$A$2:$A$10000,$C$1),"")</f>
        <v/>
      </c>
      <c r="J158" s="7">
        <f>IF(G158="","",LOOKUP(G158,{0,0.2,0.4,0.5,0.6,0.7,0.85,0.95},{"&lt;20%","20-40%","40-50%","50-60%","60-70%","70-85%","85-95%","&gt;=95%"}))</f>
        <v/>
      </c>
      <c r="K158" s="7">
        <f>IF(I158="","",LOOKUP(I158,{0,0.2,0.4,0.5,0.6,0.7,0.85,0.95},{"&lt;20%","20-40%","40-50%","50-60%","60-70%","70-85%","85-95%","&gt;=95%"}))</f>
        <v/>
      </c>
      <c r="L158" s="9">
        <f>IFERROR(AVERAGEIFS('Raw Data'!$R$2:$R$10000,'Raw Data'!$B$2:$B$10000,$A158,'Raw Data'!$A$2:$A$10000,$C$1),"")</f>
        <v/>
      </c>
      <c r="M158" s="9">
        <f>IFERROR(AVERAGEIFS('Raw Data'!$S$2:$S$10000,'Raw Data'!$B$2:$B$10000,$A158,'Raw Data'!$A$2:$A$10000,$C$1),"")</f>
        <v/>
      </c>
      <c r="N158" s="7">
        <f>IF(M158="","",IF(M158&lt;Settings!$B$8,"Critical",IF(M158&lt;Settings!$B$9,"Semi Critical","Non Critical")))</f>
        <v/>
      </c>
    </row>
    <row r="159">
      <c r="A159" s="7" t="inlineStr">
        <is>
          <t>BLR-Rajarajeshwari Nagar</t>
        </is>
      </c>
      <c r="B159" s="7">
        <f>IFERROR(INDEX('Raw Data'!$N$2:$N$10000,MATCH($A159,'Raw Data'!$B$2:$B$10000,0)),"")</f>
        <v/>
      </c>
      <c r="C159" s="7">
        <f>IFERROR(INDEX('Raw Data'!$E$2:$E$10000,MATCH($A159,'Raw Data'!$B$2:$B$10000,0)),"")</f>
        <v/>
      </c>
      <c r="D159" s="7">
        <f>IFERROR(INDEX('Raw Data'!$U$2:$U$10000,MATCH($A159,'Raw Data'!$B$2:$B$10000,0)),"")</f>
        <v/>
      </c>
      <c r="E159" s="7">
        <f>IFERROR(INDEX('Raw Data'!$O$2:$O$10000,MATCH($A159,'Raw Data'!$B$2:$B$10000,0)),"")</f>
        <v/>
      </c>
      <c r="F159" s="7">
        <f>IFERROR(INDEX('Raw Data'!$P$2:$P$10000,MATCH($A159,'Raw Data'!$B$2:$B$10000,0)),"")</f>
        <v/>
      </c>
      <c r="G159" s="9">
        <f>IFERROR(AVERAGEIFS('Raw Data'!$G$2:$G$10000,'Raw Data'!$B$2:$B$10000,$A159,'Raw Data'!$A$2:$A$10000,$C$1),"")</f>
        <v/>
      </c>
      <c r="H159" s="9">
        <f>IFERROR(AVERAGEIFS('Raw Data'!$H$2:$H$10000,'Raw Data'!$B$2:$B$10000,$A159,'Raw Data'!$A$2:$A$10000,$C$1),"")</f>
        <v/>
      </c>
      <c r="I159" s="9">
        <f>IFERROR(AVERAGEIFS('Raw Data'!$L$2:$L$10000,'Raw Data'!$B$2:$B$10000,$A159,'Raw Data'!$A$2:$A$10000,$C$1),"")</f>
        <v/>
      </c>
      <c r="J159" s="7">
        <f>IF(G159="","",LOOKUP(G159,{0,0.2,0.4,0.5,0.6,0.7,0.85,0.95},{"&lt;20%","20-40%","40-50%","50-60%","60-70%","70-85%","85-95%","&gt;=95%"}))</f>
        <v/>
      </c>
      <c r="K159" s="7">
        <f>IF(I159="","",LOOKUP(I159,{0,0.2,0.4,0.5,0.6,0.7,0.85,0.95},{"&lt;20%","20-40%","40-50%","50-60%","60-70%","70-85%","85-95%","&gt;=95%"}))</f>
        <v/>
      </c>
      <c r="L159" s="9">
        <f>IFERROR(AVERAGEIFS('Raw Data'!$R$2:$R$10000,'Raw Data'!$B$2:$B$10000,$A159,'Raw Data'!$A$2:$A$10000,$C$1),"")</f>
        <v/>
      </c>
      <c r="M159" s="9">
        <f>IFERROR(AVERAGEIFS('Raw Data'!$S$2:$S$10000,'Raw Data'!$B$2:$B$10000,$A159,'Raw Data'!$A$2:$A$10000,$C$1),"")</f>
        <v/>
      </c>
      <c r="N159" s="7">
        <f>IF(M159="","",IF(M159&lt;Settings!$B$8,"Critical",IF(M159&lt;Settings!$B$9,"Semi Critical","Non Critical")))</f>
        <v/>
      </c>
    </row>
    <row r="160">
      <c r="A160" s="7" t="inlineStr">
        <is>
          <t>BLR-Ramamurthy Nagar Network</t>
        </is>
      </c>
      <c r="B160" s="7">
        <f>IFERROR(INDEX('Raw Data'!$N$2:$N$10000,MATCH($A160,'Raw Data'!$B$2:$B$10000,0)),"")</f>
        <v/>
      </c>
      <c r="C160" s="7">
        <f>IFERROR(INDEX('Raw Data'!$E$2:$E$10000,MATCH($A160,'Raw Data'!$B$2:$B$10000,0)),"")</f>
        <v/>
      </c>
      <c r="D160" s="7">
        <f>IFERROR(INDEX('Raw Data'!$U$2:$U$10000,MATCH($A160,'Raw Data'!$B$2:$B$10000,0)),"")</f>
        <v/>
      </c>
      <c r="E160" s="7">
        <f>IFERROR(INDEX('Raw Data'!$O$2:$O$10000,MATCH($A160,'Raw Data'!$B$2:$B$10000,0)),"")</f>
        <v/>
      </c>
      <c r="F160" s="7">
        <f>IFERROR(INDEX('Raw Data'!$P$2:$P$10000,MATCH($A160,'Raw Data'!$B$2:$B$10000,0)),"")</f>
        <v/>
      </c>
      <c r="G160" s="9">
        <f>IFERROR(AVERAGEIFS('Raw Data'!$G$2:$G$10000,'Raw Data'!$B$2:$B$10000,$A160,'Raw Data'!$A$2:$A$10000,$C$1),"")</f>
        <v/>
      </c>
      <c r="H160" s="9">
        <f>IFERROR(AVERAGEIFS('Raw Data'!$H$2:$H$10000,'Raw Data'!$B$2:$B$10000,$A160,'Raw Data'!$A$2:$A$10000,$C$1),"")</f>
        <v/>
      </c>
      <c r="I160" s="9">
        <f>IFERROR(AVERAGEIFS('Raw Data'!$L$2:$L$10000,'Raw Data'!$B$2:$B$10000,$A160,'Raw Data'!$A$2:$A$10000,$C$1),"")</f>
        <v/>
      </c>
      <c r="J160" s="7">
        <f>IF(G160="","",LOOKUP(G160,{0,0.2,0.4,0.5,0.6,0.7,0.85,0.95},{"&lt;20%","20-40%","40-50%","50-60%","60-70%","70-85%","85-95%","&gt;=95%"}))</f>
        <v/>
      </c>
      <c r="K160" s="7">
        <f>IF(I160="","",LOOKUP(I160,{0,0.2,0.4,0.5,0.6,0.7,0.85,0.95},{"&lt;20%","20-40%","40-50%","50-60%","60-70%","70-85%","85-95%","&gt;=95%"}))</f>
        <v/>
      </c>
      <c r="L160" s="9">
        <f>IFERROR(AVERAGEIFS('Raw Data'!$R$2:$R$10000,'Raw Data'!$B$2:$B$10000,$A160,'Raw Data'!$A$2:$A$10000,$C$1),"")</f>
        <v/>
      </c>
      <c r="M160" s="9">
        <f>IFERROR(AVERAGEIFS('Raw Data'!$S$2:$S$10000,'Raw Data'!$B$2:$B$10000,$A160,'Raw Data'!$A$2:$A$10000,$C$1),"")</f>
        <v/>
      </c>
      <c r="N160" s="7">
        <f>IF(M160="","",IF(M160&lt;Settings!$B$8,"Critical",IF(M160&lt;Settings!$B$9,"Semi Critical","Non Critical")))</f>
        <v/>
      </c>
    </row>
    <row r="161">
      <c r="A161" s="7" t="inlineStr">
        <is>
          <t>BLR-RAMAMURTHY NAGAR NEW</t>
        </is>
      </c>
      <c r="B161" s="7">
        <f>IFERROR(INDEX('Raw Data'!$N$2:$N$10000,MATCH($A161,'Raw Data'!$B$2:$B$10000,0)),"")</f>
        <v/>
      </c>
      <c r="C161" s="7">
        <f>IFERROR(INDEX('Raw Data'!$E$2:$E$10000,MATCH($A161,'Raw Data'!$B$2:$B$10000,0)),"")</f>
        <v/>
      </c>
      <c r="D161" s="7">
        <f>IFERROR(INDEX('Raw Data'!$U$2:$U$10000,MATCH($A161,'Raw Data'!$B$2:$B$10000,0)),"")</f>
        <v/>
      </c>
      <c r="E161" s="7">
        <f>IFERROR(INDEX('Raw Data'!$O$2:$O$10000,MATCH($A161,'Raw Data'!$B$2:$B$10000,0)),"")</f>
        <v/>
      </c>
      <c r="F161" s="7">
        <f>IFERROR(INDEX('Raw Data'!$P$2:$P$10000,MATCH($A161,'Raw Data'!$B$2:$B$10000,0)),"")</f>
        <v/>
      </c>
      <c r="G161" s="9">
        <f>IFERROR(AVERAGEIFS('Raw Data'!$G$2:$G$10000,'Raw Data'!$B$2:$B$10000,$A161,'Raw Data'!$A$2:$A$10000,$C$1),"")</f>
        <v/>
      </c>
      <c r="H161" s="9">
        <f>IFERROR(AVERAGEIFS('Raw Data'!$H$2:$H$10000,'Raw Data'!$B$2:$B$10000,$A161,'Raw Data'!$A$2:$A$10000,$C$1),"")</f>
        <v/>
      </c>
      <c r="I161" s="9">
        <f>IFERROR(AVERAGEIFS('Raw Data'!$L$2:$L$10000,'Raw Data'!$B$2:$B$10000,$A161,'Raw Data'!$A$2:$A$10000,$C$1),"")</f>
        <v/>
      </c>
      <c r="J161" s="7">
        <f>IF(G161="","",LOOKUP(G161,{0,0.2,0.4,0.5,0.6,0.7,0.85,0.95},{"&lt;20%","20-40%","40-50%","50-60%","60-70%","70-85%","85-95%","&gt;=95%"}))</f>
        <v/>
      </c>
      <c r="K161" s="7">
        <f>IF(I161="","",LOOKUP(I161,{0,0.2,0.4,0.5,0.6,0.7,0.85,0.95},{"&lt;20%","20-40%","40-50%","50-60%","60-70%","70-85%","85-95%","&gt;=95%"}))</f>
        <v/>
      </c>
      <c r="L161" s="9">
        <f>IFERROR(AVERAGEIFS('Raw Data'!$R$2:$R$10000,'Raw Data'!$B$2:$B$10000,$A161,'Raw Data'!$A$2:$A$10000,$C$1),"")</f>
        <v/>
      </c>
      <c r="M161" s="9">
        <f>IFERROR(AVERAGEIFS('Raw Data'!$S$2:$S$10000,'Raw Data'!$B$2:$B$10000,$A161,'Raw Data'!$A$2:$A$10000,$C$1),"")</f>
        <v/>
      </c>
      <c r="N161" s="7">
        <f>IF(M161="","",IF(M161&lt;Settings!$B$8,"Critical",IF(M161&lt;Settings!$B$9,"Semi Critical","Non Critical")))</f>
        <v/>
      </c>
    </row>
    <row r="162">
      <c r="A162" s="7" t="inlineStr">
        <is>
          <t>BLR-RICHMOND TOWN</t>
        </is>
      </c>
      <c r="B162" s="7">
        <f>IFERROR(INDEX('Raw Data'!$N$2:$N$10000,MATCH($A162,'Raw Data'!$B$2:$B$10000,0)),"")</f>
        <v/>
      </c>
      <c r="C162" s="7">
        <f>IFERROR(INDEX('Raw Data'!$E$2:$E$10000,MATCH($A162,'Raw Data'!$B$2:$B$10000,0)),"")</f>
        <v/>
      </c>
      <c r="D162" s="7">
        <f>IFERROR(INDEX('Raw Data'!$U$2:$U$10000,MATCH($A162,'Raw Data'!$B$2:$B$10000,0)),"")</f>
        <v/>
      </c>
      <c r="E162" s="7">
        <f>IFERROR(INDEX('Raw Data'!$O$2:$O$10000,MATCH($A162,'Raw Data'!$B$2:$B$10000,0)),"")</f>
        <v/>
      </c>
      <c r="F162" s="7">
        <f>IFERROR(INDEX('Raw Data'!$P$2:$P$10000,MATCH($A162,'Raw Data'!$B$2:$B$10000,0)),"")</f>
        <v/>
      </c>
      <c r="G162" s="9">
        <f>IFERROR(AVERAGEIFS('Raw Data'!$G$2:$G$10000,'Raw Data'!$B$2:$B$10000,$A162,'Raw Data'!$A$2:$A$10000,$C$1),"")</f>
        <v/>
      </c>
      <c r="H162" s="9">
        <f>IFERROR(AVERAGEIFS('Raw Data'!$H$2:$H$10000,'Raw Data'!$B$2:$B$10000,$A162,'Raw Data'!$A$2:$A$10000,$C$1),"")</f>
        <v/>
      </c>
      <c r="I162" s="9">
        <f>IFERROR(AVERAGEIFS('Raw Data'!$L$2:$L$10000,'Raw Data'!$B$2:$B$10000,$A162,'Raw Data'!$A$2:$A$10000,$C$1),"")</f>
        <v/>
      </c>
      <c r="J162" s="7">
        <f>IF(G162="","",LOOKUP(G162,{0,0.2,0.4,0.5,0.6,0.7,0.85,0.95},{"&lt;20%","20-40%","40-50%","50-60%","60-70%","70-85%","85-95%","&gt;=95%"}))</f>
        <v/>
      </c>
      <c r="K162" s="7">
        <f>IF(I162="","",LOOKUP(I162,{0,0.2,0.4,0.5,0.6,0.7,0.85,0.95},{"&lt;20%","20-40%","40-50%","50-60%","60-70%","70-85%","85-95%","&gt;=95%"}))</f>
        <v/>
      </c>
      <c r="L162" s="9">
        <f>IFERROR(AVERAGEIFS('Raw Data'!$R$2:$R$10000,'Raw Data'!$B$2:$B$10000,$A162,'Raw Data'!$A$2:$A$10000,$C$1),"")</f>
        <v/>
      </c>
      <c r="M162" s="9">
        <f>IFERROR(AVERAGEIFS('Raw Data'!$S$2:$S$10000,'Raw Data'!$B$2:$B$10000,$A162,'Raw Data'!$A$2:$A$10000,$C$1),"")</f>
        <v/>
      </c>
      <c r="N162" s="7">
        <f>IF(M162="","",IF(M162&lt;Settings!$B$8,"Critical",IF(M162&lt;Settings!$B$9,"Semi Critical","Non Critical")))</f>
        <v/>
      </c>
    </row>
    <row r="163">
      <c r="A163" s="7" t="inlineStr">
        <is>
          <t>BLR-Richmond Town Network</t>
        </is>
      </c>
      <c r="B163" s="7">
        <f>IFERROR(INDEX('Raw Data'!$N$2:$N$10000,MATCH($A163,'Raw Data'!$B$2:$B$10000,0)),"")</f>
        <v/>
      </c>
      <c r="C163" s="7">
        <f>IFERROR(INDEX('Raw Data'!$E$2:$E$10000,MATCH($A163,'Raw Data'!$B$2:$B$10000,0)),"")</f>
        <v/>
      </c>
      <c r="D163" s="7">
        <f>IFERROR(INDEX('Raw Data'!$U$2:$U$10000,MATCH($A163,'Raw Data'!$B$2:$B$10000,0)),"")</f>
        <v/>
      </c>
      <c r="E163" s="7">
        <f>IFERROR(INDEX('Raw Data'!$O$2:$O$10000,MATCH($A163,'Raw Data'!$B$2:$B$10000,0)),"")</f>
        <v/>
      </c>
      <c r="F163" s="7">
        <f>IFERROR(INDEX('Raw Data'!$P$2:$P$10000,MATCH($A163,'Raw Data'!$B$2:$B$10000,0)),"")</f>
        <v/>
      </c>
      <c r="G163" s="9">
        <f>IFERROR(AVERAGEIFS('Raw Data'!$G$2:$G$10000,'Raw Data'!$B$2:$B$10000,$A163,'Raw Data'!$A$2:$A$10000,$C$1),"")</f>
        <v/>
      </c>
      <c r="H163" s="9">
        <f>IFERROR(AVERAGEIFS('Raw Data'!$H$2:$H$10000,'Raw Data'!$B$2:$B$10000,$A163,'Raw Data'!$A$2:$A$10000,$C$1),"")</f>
        <v/>
      </c>
      <c r="I163" s="9">
        <f>IFERROR(AVERAGEIFS('Raw Data'!$L$2:$L$10000,'Raw Data'!$B$2:$B$10000,$A163,'Raw Data'!$A$2:$A$10000,$C$1),"")</f>
        <v/>
      </c>
      <c r="J163" s="7">
        <f>IF(G163="","",LOOKUP(G163,{0,0.2,0.4,0.5,0.6,0.7,0.85,0.95},{"&lt;20%","20-40%","40-50%","50-60%","60-70%","70-85%","85-95%","&gt;=95%"}))</f>
        <v/>
      </c>
      <c r="K163" s="7">
        <f>IF(I163="","",LOOKUP(I163,{0,0.2,0.4,0.5,0.6,0.7,0.85,0.95},{"&lt;20%","20-40%","40-50%","50-60%","60-70%","70-85%","85-95%","&gt;=95%"}))</f>
        <v/>
      </c>
      <c r="L163" s="9">
        <f>IFERROR(AVERAGEIFS('Raw Data'!$R$2:$R$10000,'Raw Data'!$B$2:$B$10000,$A163,'Raw Data'!$A$2:$A$10000,$C$1),"")</f>
        <v/>
      </c>
      <c r="M163" s="9">
        <f>IFERROR(AVERAGEIFS('Raw Data'!$S$2:$S$10000,'Raw Data'!$B$2:$B$10000,$A163,'Raw Data'!$A$2:$A$10000,$C$1),"")</f>
        <v/>
      </c>
      <c r="N163" s="7">
        <f>IF(M163="","",IF(M163&lt;Settings!$B$8,"Critical",IF(M163&lt;Settings!$B$9,"Semi Critical","Non Critical")))</f>
        <v/>
      </c>
    </row>
    <row r="164">
      <c r="A164" s="7" t="inlineStr">
        <is>
          <t>BLR-RICHMOND TOWN SS</t>
        </is>
      </c>
      <c r="B164" s="7">
        <f>IFERROR(INDEX('Raw Data'!$N$2:$N$10000,MATCH($A164,'Raw Data'!$B$2:$B$10000,0)),"")</f>
        <v/>
      </c>
      <c r="C164" s="7">
        <f>IFERROR(INDEX('Raw Data'!$E$2:$E$10000,MATCH($A164,'Raw Data'!$B$2:$B$10000,0)),"")</f>
        <v/>
      </c>
      <c r="D164" s="7">
        <f>IFERROR(INDEX('Raw Data'!$U$2:$U$10000,MATCH($A164,'Raw Data'!$B$2:$B$10000,0)),"")</f>
        <v/>
      </c>
      <c r="E164" s="7">
        <f>IFERROR(INDEX('Raw Data'!$O$2:$O$10000,MATCH($A164,'Raw Data'!$B$2:$B$10000,0)),"")</f>
        <v/>
      </c>
      <c r="F164" s="7">
        <f>IFERROR(INDEX('Raw Data'!$P$2:$P$10000,MATCH($A164,'Raw Data'!$B$2:$B$10000,0)),"")</f>
        <v/>
      </c>
      <c r="G164" s="9">
        <f>IFERROR(AVERAGEIFS('Raw Data'!$G$2:$G$10000,'Raw Data'!$B$2:$B$10000,$A164,'Raw Data'!$A$2:$A$10000,$C$1),"")</f>
        <v/>
      </c>
      <c r="H164" s="9">
        <f>IFERROR(AVERAGEIFS('Raw Data'!$H$2:$H$10000,'Raw Data'!$B$2:$B$10000,$A164,'Raw Data'!$A$2:$A$10000,$C$1),"")</f>
        <v/>
      </c>
      <c r="I164" s="9">
        <f>IFERROR(AVERAGEIFS('Raw Data'!$L$2:$L$10000,'Raw Data'!$B$2:$B$10000,$A164,'Raw Data'!$A$2:$A$10000,$C$1),"")</f>
        <v/>
      </c>
      <c r="J164" s="7">
        <f>IF(G164="","",LOOKUP(G164,{0,0.2,0.4,0.5,0.6,0.7,0.85,0.95},{"&lt;20%","20-40%","40-50%","50-60%","60-70%","70-85%","85-95%","&gt;=95%"}))</f>
        <v/>
      </c>
      <c r="K164" s="7">
        <f>IF(I164="","",LOOKUP(I164,{0,0.2,0.4,0.5,0.6,0.7,0.85,0.95},{"&lt;20%","20-40%","40-50%","50-60%","60-70%","70-85%","85-95%","&gt;=95%"}))</f>
        <v/>
      </c>
      <c r="L164" s="9">
        <f>IFERROR(AVERAGEIFS('Raw Data'!$R$2:$R$10000,'Raw Data'!$B$2:$B$10000,$A164,'Raw Data'!$A$2:$A$10000,$C$1),"")</f>
        <v/>
      </c>
      <c r="M164" s="9">
        <f>IFERROR(AVERAGEIFS('Raw Data'!$S$2:$S$10000,'Raw Data'!$B$2:$B$10000,$A164,'Raw Data'!$A$2:$A$10000,$C$1),"")</f>
        <v/>
      </c>
      <c r="N164" s="7">
        <f>IF(M164="","",IF(M164&lt;Settings!$B$8,"Critical",IF(M164&lt;Settings!$B$9,"Semi Critical","Non Critical")))</f>
        <v/>
      </c>
    </row>
    <row r="165">
      <c r="A165" s="7" t="inlineStr">
        <is>
          <t>BLR-RK Hegde Nagar</t>
        </is>
      </c>
      <c r="B165" s="7">
        <f>IFERROR(INDEX('Raw Data'!$N$2:$N$10000,MATCH($A165,'Raw Data'!$B$2:$B$10000,0)),"")</f>
        <v/>
      </c>
      <c r="C165" s="7">
        <f>IFERROR(INDEX('Raw Data'!$E$2:$E$10000,MATCH($A165,'Raw Data'!$B$2:$B$10000,0)),"")</f>
        <v/>
      </c>
      <c r="D165" s="7">
        <f>IFERROR(INDEX('Raw Data'!$U$2:$U$10000,MATCH($A165,'Raw Data'!$B$2:$B$10000,0)),"")</f>
        <v/>
      </c>
      <c r="E165" s="7">
        <f>IFERROR(INDEX('Raw Data'!$O$2:$O$10000,MATCH($A165,'Raw Data'!$B$2:$B$10000,0)),"")</f>
        <v/>
      </c>
      <c r="F165" s="7">
        <f>IFERROR(INDEX('Raw Data'!$P$2:$P$10000,MATCH($A165,'Raw Data'!$B$2:$B$10000,0)),"")</f>
        <v/>
      </c>
      <c r="G165" s="9">
        <f>IFERROR(AVERAGEIFS('Raw Data'!$G$2:$G$10000,'Raw Data'!$B$2:$B$10000,$A165,'Raw Data'!$A$2:$A$10000,$C$1),"")</f>
        <v/>
      </c>
      <c r="H165" s="9">
        <f>IFERROR(AVERAGEIFS('Raw Data'!$H$2:$H$10000,'Raw Data'!$B$2:$B$10000,$A165,'Raw Data'!$A$2:$A$10000,$C$1),"")</f>
        <v/>
      </c>
      <c r="I165" s="9">
        <f>IFERROR(AVERAGEIFS('Raw Data'!$L$2:$L$10000,'Raw Data'!$B$2:$B$10000,$A165,'Raw Data'!$A$2:$A$10000,$C$1),"")</f>
        <v/>
      </c>
      <c r="J165" s="7">
        <f>IF(G165="","",LOOKUP(G165,{0,0.2,0.4,0.5,0.6,0.7,0.85,0.95},{"&lt;20%","20-40%","40-50%","50-60%","60-70%","70-85%","85-95%","&gt;=95%"}))</f>
        <v/>
      </c>
      <c r="K165" s="7">
        <f>IF(I165="","",LOOKUP(I165,{0,0.2,0.4,0.5,0.6,0.7,0.85,0.95},{"&lt;20%","20-40%","40-50%","50-60%","60-70%","70-85%","85-95%","&gt;=95%"}))</f>
        <v/>
      </c>
      <c r="L165" s="9">
        <f>IFERROR(AVERAGEIFS('Raw Data'!$R$2:$R$10000,'Raw Data'!$B$2:$B$10000,$A165,'Raw Data'!$A$2:$A$10000,$C$1),"")</f>
        <v/>
      </c>
      <c r="M165" s="9">
        <f>IFERROR(AVERAGEIFS('Raw Data'!$S$2:$S$10000,'Raw Data'!$B$2:$B$10000,$A165,'Raw Data'!$A$2:$A$10000,$C$1),"")</f>
        <v/>
      </c>
      <c r="N165" s="7">
        <f>IF(M165="","",IF(M165&lt;Settings!$B$8,"Critical",IF(M165&lt;Settings!$B$9,"Semi Critical","Non Critical")))</f>
        <v/>
      </c>
    </row>
    <row r="166">
      <c r="A166" s="7" t="inlineStr">
        <is>
          <t>BLR-RR Nagar Network</t>
        </is>
      </c>
      <c r="B166" s="7">
        <f>IFERROR(INDEX('Raw Data'!$N$2:$N$10000,MATCH($A166,'Raw Data'!$B$2:$B$10000,0)),"")</f>
        <v/>
      </c>
      <c r="C166" s="7">
        <f>IFERROR(INDEX('Raw Data'!$E$2:$E$10000,MATCH($A166,'Raw Data'!$B$2:$B$10000,0)),"")</f>
        <v/>
      </c>
      <c r="D166" s="7">
        <f>IFERROR(INDEX('Raw Data'!$U$2:$U$10000,MATCH($A166,'Raw Data'!$B$2:$B$10000,0)),"")</f>
        <v/>
      </c>
      <c r="E166" s="7">
        <f>IFERROR(INDEX('Raw Data'!$O$2:$O$10000,MATCH($A166,'Raw Data'!$B$2:$B$10000,0)),"")</f>
        <v/>
      </c>
      <c r="F166" s="7">
        <f>IFERROR(INDEX('Raw Data'!$P$2:$P$10000,MATCH($A166,'Raw Data'!$B$2:$B$10000,0)),"")</f>
        <v/>
      </c>
      <c r="G166" s="9">
        <f>IFERROR(AVERAGEIFS('Raw Data'!$G$2:$G$10000,'Raw Data'!$B$2:$B$10000,$A166,'Raw Data'!$A$2:$A$10000,$C$1),"")</f>
        <v/>
      </c>
      <c r="H166" s="9">
        <f>IFERROR(AVERAGEIFS('Raw Data'!$H$2:$H$10000,'Raw Data'!$B$2:$B$10000,$A166,'Raw Data'!$A$2:$A$10000,$C$1),"")</f>
        <v/>
      </c>
      <c r="I166" s="9">
        <f>IFERROR(AVERAGEIFS('Raw Data'!$L$2:$L$10000,'Raw Data'!$B$2:$B$10000,$A166,'Raw Data'!$A$2:$A$10000,$C$1),"")</f>
        <v/>
      </c>
      <c r="J166" s="7">
        <f>IF(G166="","",LOOKUP(G166,{0,0.2,0.4,0.5,0.6,0.7,0.85,0.95},{"&lt;20%","20-40%","40-50%","50-60%","60-70%","70-85%","85-95%","&gt;=95%"}))</f>
        <v/>
      </c>
      <c r="K166" s="7">
        <f>IF(I166="","",LOOKUP(I166,{0,0.2,0.4,0.5,0.6,0.7,0.85,0.95},{"&lt;20%","20-40%","40-50%","50-60%","60-70%","70-85%","85-95%","&gt;=95%"}))</f>
        <v/>
      </c>
      <c r="L166" s="9">
        <f>IFERROR(AVERAGEIFS('Raw Data'!$R$2:$R$10000,'Raw Data'!$B$2:$B$10000,$A166,'Raw Data'!$A$2:$A$10000,$C$1),"")</f>
        <v/>
      </c>
      <c r="M166" s="9">
        <f>IFERROR(AVERAGEIFS('Raw Data'!$S$2:$S$10000,'Raw Data'!$B$2:$B$10000,$A166,'Raw Data'!$A$2:$A$10000,$C$1),"")</f>
        <v/>
      </c>
      <c r="N166" s="7">
        <f>IF(M166="","",IF(M166&lt;Settings!$B$8,"Critical",IF(M166&lt;Settings!$B$9,"Semi Critical","Non Critical")))</f>
        <v/>
      </c>
    </row>
    <row r="167">
      <c r="A167" s="7" t="inlineStr">
        <is>
          <t>BLR-RR Nagar SS</t>
        </is>
      </c>
      <c r="B167" s="7">
        <f>IFERROR(INDEX('Raw Data'!$N$2:$N$10000,MATCH($A167,'Raw Data'!$B$2:$B$10000,0)),"")</f>
        <v/>
      </c>
      <c r="C167" s="7">
        <f>IFERROR(INDEX('Raw Data'!$E$2:$E$10000,MATCH($A167,'Raw Data'!$B$2:$B$10000,0)),"")</f>
        <v/>
      </c>
      <c r="D167" s="7">
        <f>IFERROR(INDEX('Raw Data'!$U$2:$U$10000,MATCH($A167,'Raw Data'!$B$2:$B$10000,0)),"")</f>
        <v/>
      </c>
      <c r="E167" s="7">
        <f>IFERROR(INDEX('Raw Data'!$O$2:$O$10000,MATCH($A167,'Raw Data'!$B$2:$B$10000,0)),"")</f>
        <v/>
      </c>
      <c r="F167" s="7">
        <f>IFERROR(INDEX('Raw Data'!$P$2:$P$10000,MATCH($A167,'Raw Data'!$B$2:$B$10000,0)),"")</f>
        <v/>
      </c>
      <c r="G167" s="9">
        <f>IFERROR(AVERAGEIFS('Raw Data'!$G$2:$G$10000,'Raw Data'!$B$2:$B$10000,$A167,'Raw Data'!$A$2:$A$10000,$C$1),"")</f>
        <v/>
      </c>
      <c r="H167" s="9">
        <f>IFERROR(AVERAGEIFS('Raw Data'!$H$2:$H$10000,'Raw Data'!$B$2:$B$10000,$A167,'Raw Data'!$A$2:$A$10000,$C$1),"")</f>
        <v/>
      </c>
      <c r="I167" s="9">
        <f>IFERROR(AVERAGEIFS('Raw Data'!$L$2:$L$10000,'Raw Data'!$B$2:$B$10000,$A167,'Raw Data'!$A$2:$A$10000,$C$1),"")</f>
        <v/>
      </c>
      <c r="J167" s="7">
        <f>IF(G167="","",LOOKUP(G167,{0,0.2,0.4,0.5,0.6,0.7,0.85,0.95},{"&lt;20%","20-40%","40-50%","50-60%","60-70%","70-85%","85-95%","&gt;=95%"}))</f>
        <v/>
      </c>
      <c r="K167" s="7">
        <f>IF(I167="","",LOOKUP(I167,{0,0.2,0.4,0.5,0.6,0.7,0.85,0.95},{"&lt;20%","20-40%","40-50%","50-60%","60-70%","70-85%","85-95%","&gt;=95%"}))</f>
        <v/>
      </c>
      <c r="L167" s="9">
        <f>IFERROR(AVERAGEIFS('Raw Data'!$R$2:$R$10000,'Raw Data'!$B$2:$B$10000,$A167,'Raw Data'!$A$2:$A$10000,$C$1),"")</f>
        <v/>
      </c>
      <c r="M167" s="9">
        <f>IFERROR(AVERAGEIFS('Raw Data'!$S$2:$S$10000,'Raw Data'!$B$2:$B$10000,$A167,'Raw Data'!$A$2:$A$10000,$C$1),"")</f>
        <v/>
      </c>
      <c r="N167" s="7">
        <f>IF(M167="","",IF(M167&lt;Settings!$B$8,"Critical",IF(M167&lt;Settings!$B$9,"Semi Critical","Non Critical")))</f>
        <v/>
      </c>
    </row>
    <row r="168">
      <c r="A168" s="7" t="inlineStr">
        <is>
          <t>BLR-RWF Yelahanka</t>
        </is>
      </c>
      <c r="B168" s="7">
        <f>IFERROR(INDEX('Raw Data'!$N$2:$N$10000,MATCH($A168,'Raw Data'!$B$2:$B$10000,0)),"")</f>
        <v/>
      </c>
      <c r="C168" s="7">
        <f>IFERROR(INDEX('Raw Data'!$E$2:$E$10000,MATCH($A168,'Raw Data'!$B$2:$B$10000,0)),"")</f>
        <v/>
      </c>
      <c r="D168" s="7">
        <f>IFERROR(INDEX('Raw Data'!$U$2:$U$10000,MATCH($A168,'Raw Data'!$B$2:$B$10000,0)),"")</f>
        <v/>
      </c>
      <c r="E168" s="7">
        <f>IFERROR(INDEX('Raw Data'!$O$2:$O$10000,MATCH($A168,'Raw Data'!$B$2:$B$10000,0)),"")</f>
        <v/>
      </c>
      <c r="F168" s="7">
        <f>IFERROR(INDEX('Raw Data'!$P$2:$P$10000,MATCH($A168,'Raw Data'!$B$2:$B$10000,0)),"")</f>
        <v/>
      </c>
      <c r="G168" s="9">
        <f>IFERROR(AVERAGEIFS('Raw Data'!$G$2:$G$10000,'Raw Data'!$B$2:$B$10000,$A168,'Raw Data'!$A$2:$A$10000,$C$1),"")</f>
        <v/>
      </c>
      <c r="H168" s="9">
        <f>IFERROR(AVERAGEIFS('Raw Data'!$H$2:$H$10000,'Raw Data'!$B$2:$B$10000,$A168,'Raw Data'!$A$2:$A$10000,$C$1),"")</f>
        <v/>
      </c>
      <c r="I168" s="9">
        <f>IFERROR(AVERAGEIFS('Raw Data'!$L$2:$L$10000,'Raw Data'!$B$2:$B$10000,$A168,'Raw Data'!$A$2:$A$10000,$C$1),"")</f>
        <v/>
      </c>
      <c r="J168" s="7">
        <f>IF(G168="","",LOOKUP(G168,{0,0.2,0.4,0.5,0.6,0.7,0.85,0.95},{"&lt;20%","20-40%","40-50%","50-60%","60-70%","70-85%","85-95%","&gt;=95%"}))</f>
        <v/>
      </c>
      <c r="K168" s="7">
        <f>IF(I168="","",LOOKUP(I168,{0,0.2,0.4,0.5,0.6,0.7,0.85,0.95},{"&lt;20%","20-40%","40-50%","50-60%","60-70%","70-85%","85-95%","&gt;=95%"}))</f>
        <v/>
      </c>
      <c r="L168" s="9">
        <f>IFERROR(AVERAGEIFS('Raw Data'!$R$2:$R$10000,'Raw Data'!$B$2:$B$10000,$A168,'Raw Data'!$A$2:$A$10000,$C$1),"")</f>
        <v/>
      </c>
      <c r="M168" s="9">
        <f>IFERROR(AVERAGEIFS('Raw Data'!$S$2:$S$10000,'Raw Data'!$B$2:$B$10000,$A168,'Raw Data'!$A$2:$A$10000,$C$1),"")</f>
        <v/>
      </c>
      <c r="N168" s="7">
        <f>IF(M168="","",IF(M168&lt;Settings!$B$8,"Critical",IF(M168&lt;Settings!$B$9,"Semi Critical","Non Critical")))</f>
        <v/>
      </c>
    </row>
    <row r="169">
      <c r="A169" s="7" t="inlineStr">
        <is>
          <t>BLR-Sanjaynagar</t>
        </is>
      </c>
      <c r="B169" s="7">
        <f>IFERROR(INDEX('Raw Data'!$N$2:$N$10000,MATCH($A169,'Raw Data'!$B$2:$B$10000,0)),"")</f>
        <v/>
      </c>
      <c r="C169" s="7">
        <f>IFERROR(INDEX('Raw Data'!$E$2:$E$10000,MATCH($A169,'Raw Data'!$B$2:$B$10000,0)),"")</f>
        <v/>
      </c>
      <c r="D169" s="7">
        <f>IFERROR(INDEX('Raw Data'!$U$2:$U$10000,MATCH($A169,'Raw Data'!$B$2:$B$10000,0)),"")</f>
        <v/>
      </c>
      <c r="E169" s="7">
        <f>IFERROR(INDEX('Raw Data'!$O$2:$O$10000,MATCH($A169,'Raw Data'!$B$2:$B$10000,0)),"")</f>
        <v/>
      </c>
      <c r="F169" s="7">
        <f>IFERROR(INDEX('Raw Data'!$P$2:$P$10000,MATCH($A169,'Raw Data'!$B$2:$B$10000,0)),"")</f>
        <v/>
      </c>
      <c r="G169" s="9">
        <f>IFERROR(AVERAGEIFS('Raw Data'!$G$2:$G$10000,'Raw Data'!$B$2:$B$10000,$A169,'Raw Data'!$A$2:$A$10000,$C$1),"")</f>
        <v/>
      </c>
      <c r="H169" s="9">
        <f>IFERROR(AVERAGEIFS('Raw Data'!$H$2:$H$10000,'Raw Data'!$B$2:$B$10000,$A169,'Raw Data'!$A$2:$A$10000,$C$1),"")</f>
        <v/>
      </c>
      <c r="I169" s="9">
        <f>IFERROR(AVERAGEIFS('Raw Data'!$L$2:$L$10000,'Raw Data'!$B$2:$B$10000,$A169,'Raw Data'!$A$2:$A$10000,$C$1),"")</f>
        <v/>
      </c>
      <c r="J169" s="7">
        <f>IF(G169="","",LOOKUP(G169,{0,0.2,0.4,0.5,0.6,0.7,0.85,0.95},{"&lt;20%","20-40%","40-50%","50-60%","60-70%","70-85%","85-95%","&gt;=95%"}))</f>
        <v/>
      </c>
      <c r="K169" s="7">
        <f>IF(I169="","",LOOKUP(I169,{0,0.2,0.4,0.5,0.6,0.7,0.85,0.95},{"&lt;20%","20-40%","40-50%","50-60%","60-70%","70-85%","85-95%","&gt;=95%"}))</f>
        <v/>
      </c>
      <c r="L169" s="9">
        <f>IFERROR(AVERAGEIFS('Raw Data'!$R$2:$R$10000,'Raw Data'!$B$2:$B$10000,$A169,'Raw Data'!$A$2:$A$10000,$C$1),"")</f>
        <v/>
      </c>
      <c r="M169" s="9">
        <f>IFERROR(AVERAGEIFS('Raw Data'!$S$2:$S$10000,'Raw Data'!$B$2:$B$10000,$A169,'Raw Data'!$A$2:$A$10000,$C$1),"")</f>
        <v/>
      </c>
      <c r="N169" s="7">
        <f>IF(M169="","",IF(M169&lt;Settings!$B$8,"Critical",IF(M169&lt;Settings!$B$9,"Semi Critical","Non Critical")))</f>
        <v/>
      </c>
    </row>
    <row r="170">
      <c r="A170" s="7" t="inlineStr">
        <is>
          <t>BLR-Sarjapur New</t>
        </is>
      </c>
      <c r="B170" s="7">
        <f>IFERROR(INDEX('Raw Data'!$N$2:$N$10000,MATCH($A170,'Raw Data'!$B$2:$B$10000,0)),"")</f>
        <v/>
      </c>
      <c r="C170" s="7">
        <f>IFERROR(INDEX('Raw Data'!$E$2:$E$10000,MATCH($A170,'Raw Data'!$B$2:$B$10000,0)),"")</f>
        <v/>
      </c>
      <c r="D170" s="7">
        <f>IFERROR(INDEX('Raw Data'!$U$2:$U$10000,MATCH($A170,'Raw Data'!$B$2:$B$10000,0)),"")</f>
        <v/>
      </c>
      <c r="E170" s="7">
        <f>IFERROR(INDEX('Raw Data'!$O$2:$O$10000,MATCH($A170,'Raw Data'!$B$2:$B$10000,0)),"")</f>
        <v/>
      </c>
      <c r="F170" s="7">
        <f>IFERROR(INDEX('Raw Data'!$P$2:$P$10000,MATCH($A170,'Raw Data'!$B$2:$B$10000,0)),"")</f>
        <v/>
      </c>
      <c r="G170" s="9">
        <f>IFERROR(AVERAGEIFS('Raw Data'!$G$2:$G$10000,'Raw Data'!$B$2:$B$10000,$A170,'Raw Data'!$A$2:$A$10000,$C$1),"")</f>
        <v/>
      </c>
      <c r="H170" s="9">
        <f>IFERROR(AVERAGEIFS('Raw Data'!$H$2:$H$10000,'Raw Data'!$B$2:$B$10000,$A170,'Raw Data'!$A$2:$A$10000,$C$1),"")</f>
        <v/>
      </c>
      <c r="I170" s="9">
        <f>IFERROR(AVERAGEIFS('Raw Data'!$L$2:$L$10000,'Raw Data'!$B$2:$B$10000,$A170,'Raw Data'!$A$2:$A$10000,$C$1),"")</f>
        <v/>
      </c>
      <c r="J170" s="7">
        <f>IF(G170="","",LOOKUP(G170,{0,0.2,0.4,0.5,0.6,0.7,0.85,0.95},{"&lt;20%","20-40%","40-50%","50-60%","60-70%","70-85%","85-95%","&gt;=95%"}))</f>
        <v/>
      </c>
      <c r="K170" s="7">
        <f>IF(I170="","",LOOKUP(I170,{0,0.2,0.4,0.5,0.6,0.7,0.85,0.95},{"&lt;20%","20-40%","40-50%","50-60%","60-70%","70-85%","85-95%","&gt;=95%"}))</f>
        <v/>
      </c>
      <c r="L170" s="9">
        <f>IFERROR(AVERAGEIFS('Raw Data'!$R$2:$R$10000,'Raw Data'!$B$2:$B$10000,$A170,'Raw Data'!$A$2:$A$10000,$C$1),"")</f>
        <v/>
      </c>
      <c r="M170" s="9">
        <f>IFERROR(AVERAGEIFS('Raw Data'!$S$2:$S$10000,'Raw Data'!$B$2:$B$10000,$A170,'Raw Data'!$A$2:$A$10000,$C$1),"")</f>
        <v/>
      </c>
      <c r="N170" s="7">
        <f>IF(M170="","",IF(M170&lt;Settings!$B$8,"Critical",IF(M170&lt;Settings!$B$9,"Semi Critical","Non Critical")))</f>
        <v/>
      </c>
    </row>
    <row r="171">
      <c r="A171" s="7" t="inlineStr">
        <is>
          <t>BLR-Sarjapur-2</t>
        </is>
      </c>
      <c r="B171" s="7">
        <f>IFERROR(INDEX('Raw Data'!$N$2:$N$10000,MATCH($A171,'Raw Data'!$B$2:$B$10000,0)),"")</f>
        <v/>
      </c>
      <c r="C171" s="7">
        <f>IFERROR(INDEX('Raw Data'!$E$2:$E$10000,MATCH($A171,'Raw Data'!$B$2:$B$10000,0)),"")</f>
        <v/>
      </c>
      <c r="D171" s="7">
        <f>IFERROR(INDEX('Raw Data'!$U$2:$U$10000,MATCH($A171,'Raw Data'!$B$2:$B$10000,0)),"")</f>
        <v/>
      </c>
      <c r="E171" s="7">
        <f>IFERROR(INDEX('Raw Data'!$O$2:$O$10000,MATCH($A171,'Raw Data'!$B$2:$B$10000,0)),"")</f>
        <v/>
      </c>
      <c r="F171" s="7">
        <f>IFERROR(INDEX('Raw Data'!$P$2:$P$10000,MATCH($A171,'Raw Data'!$B$2:$B$10000,0)),"")</f>
        <v/>
      </c>
      <c r="G171" s="9">
        <f>IFERROR(AVERAGEIFS('Raw Data'!$G$2:$G$10000,'Raw Data'!$B$2:$B$10000,$A171,'Raw Data'!$A$2:$A$10000,$C$1),"")</f>
        <v/>
      </c>
      <c r="H171" s="9">
        <f>IFERROR(AVERAGEIFS('Raw Data'!$H$2:$H$10000,'Raw Data'!$B$2:$B$10000,$A171,'Raw Data'!$A$2:$A$10000,$C$1),"")</f>
        <v/>
      </c>
      <c r="I171" s="9">
        <f>IFERROR(AVERAGEIFS('Raw Data'!$L$2:$L$10000,'Raw Data'!$B$2:$B$10000,$A171,'Raw Data'!$A$2:$A$10000,$C$1),"")</f>
        <v/>
      </c>
      <c r="J171" s="7">
        <f>IF(G171="","",LOOKUP(G171,{0,0.2,0.4,0.5,0.6,0.7,0.85,0.95},{"&lt;20%","20-40%","40-50%","50-60%","60-70%","70-85%","85-95%","&gt;=95%"}))</f>
        <v/>
      </c>
      <c r="K171" s="7">
        <f>IF(I171="","",LOOKUP(I171,{0,0.2,0.4,0.5,0.6,0.7,0.85,0.95},{"&lt;20%","20-40%","40-50%","50-60%","60-70%","70-85%","85-95%","&gt;=95%"}))</f>
        <v/>
      </c>
      <c r="L171" s="9">
        <f>IFERROR(AVERAGEIFS('Raw Data'!$R$2:$R$10000,'Raw Data'!$B$2:$B$10000,$A171,'Raw Data'!$A$2:$A$10000,$C$1),"")</f>
        <v/>
      </c>
      <c r="M171" s="9">
        <f>IFERROR(AVERAGEIFS('Raw Data'!$S$2:$S$10000,'Raw Data'!$B$2:$B$10000,$A171,'Raw Data'!$A$2:$A$10000,$C$1),"")</f>
        <v/>
      </c>
      <c r="N171" s="7">
        <f>IF(M171="","",IF(M171&lt;Settings!$B$8,"Critical",IF(M171&lt;Settings!$B$9,"Semi Critical","Non Critical")))</f>
        <v/>
      </c>
    </row>
    <row r="172">
      <c r="A172" s="7" t="inlineStr">
        <is>
          <t>BLR-Sattava East</t>
        </is>
      </c>
      <c r="B172" s="7">
        <f>IFERROR(INDEX('Raw Data'!$N$2:$N$10000,MATCH($A172,'Raw Data'!$B$2:$B$10000,0)),"")</f>
        <v/>
      </c>
      <c r="C172" s="7">
        <f>IFERROR(INDEX('Raw Data'!$E$2:$E$10000,MATCH($A172,'Raw Data'!$B$2:$B$10000,0)),"")</f>
        <v/>
      </c>
      <c r="D172" s="7">
        <f>IFERROR(INDEX('Raw Data'!$U$2:$U$10000,MATCH($A172,'Raw Data'!$B$2:$B$10000,0)),"")</f>
        <v/>
      </c>
      <c r="E172" s="7">
        <f>IFERROR(INDEX('Raw Data'!$O$2:$O$10000,MATCH($A172,'Raw Data'!$B$2:$B$10000,0)),"")</f>
        <v/>
      </c>
      <c r="F172" s="7">
        <f>IFERROR(INDEX('Raw Data'!$P$2:$P$10000,MATCH($A172,'Raw Data'!$B$2:$B$10000,0)),"")</f>
        <v/>
      </c>
      <c r="G172" s="9">
        <f>IFERROR(AVERAGEIFS('Raw Data'!$G$2:$G$10000,'Raw Data'!$B$2:$B$10000,$A172,'Raw Data'!$A$2:$A$10000,$C$1),"")</f>
        <v/>
      </c>
      <c r="H172" s="9">
        <f>IFERROR(AVERAGEIFS('Raw Data'!$H$2:$H$10000,'Raw Data'!$B$2:$B$10000,$A172,'Raw Data'!$A$2:$A$10000,$C$1),"")</f>
        <v/>
      </c>
      <c r="I172" s="9">
        <f>IFERROR(AVERAGEIFS('Raw Data'!$L$2:$L$10000,'Raw Data'!$B$2:$B$10000,$A172,'Raw Data'!$A$2:$A$10000,$C$1),"")</f>
        <v/>
      </c>
      <c r="J172" s="7">
        <f>IF(G172="","",LOOKUP(G172,{0,0.2,0.4,0.5,0.6,0.7,0.85,0.95},{"&lt;20%","20-40%","40-50%","50-60%","60-70%","70-85%","85-95%","&gt;=95%"}))</f>
        <v/>
      </c>
      <c r="K172" s="7">
        <f>IF(I172="","",LOOKUP(I172,{0,0.2,0.4,0.5,0.6,0.7,0.85,0.95},{"&lt;20%","20-40%","40-50%","50-60%","60-70%","70-85%","85-95%","&gt;=95%"}))</f>
        <v/>
      </c>
      <c r="L172" s="9">
        <f>IFERROR(AVERAGEIFS('Raw Data'!$R$2:$R$10000,'Raw Data'!$B$2:$B$10000,$A172,'Raw Data'!$A$2:$A$10000,$C$1),"")</f>
        <v/>
      </c>
      <c r="M172" s="9">
        <f>IFERROR(AVERAGEIFS('Raw Data'!$S$2:$S$10000,'Raw Data'!$B$2:$B$10000,$A172,'Raw Data'!$A$2:$A$10000,$C$1),"")</f>
        <v/>
      </c>
      <c r="N172" s="7">
        <f>IF(M172="","",IF(M172&lt;Settings!$B$8,"Critical",IF(M172&lt;Settings!$B$9,"Semi Critical","Non Critical")))</f>
        <v/>
      </c>
    </row>
    <row r="173">
      <c r="A173" s="7" t="inlineStr">
        <is>
          <t>BLR-Sattava East SS</t>
        </is>
      </c>
      <c r="B173" s="7">
        <f>IFERROR(INDEX('Raw Data'!$N$2:$N$10000,MATCH($A173,'Raw Data'!$B$2:$B$10000,0)),"")</f>
        <v/>
      </c>
      <c r="C173" s="7">
        <f>IFERROR(INDEX('Raw Data'!$E$2:$E$10000,MATCH($A173,'Raw Data'!$B$2:$B$10000,0)),"")</f>
        <v/>
      </c>
      <c r="D173" s="7">
        <f>IFERROR(INDEX('Raw Data'!$U$2:$U$10000,MATCH($A173,'Raw Data'!$B$2:$B$10000,0)),"")</f>
        <v/>
      </c>
      <c r="E173" s="7">
        <f>IFERROR(INDEX('Raw Data'!$O$2:$O$10000,MATCH($A173,'Raw Data'!$B$2:$B$10000,0)),"")</f>
        <v/>
      </c>
      <c r="F173" s="7">
        <f>IFERROR(INDEX('Raw Data'!$P$2:$P$10000,MATCH($A173,'Raw Data'!$B$2:$B$10000,0)),"")</f>
        <v/>
      </c>
      <c r="G173" s="9">
        <f>IFERROR(AVERAGEIFS('Raw Data'!$G$2:$G$10000,'Raw Data'!$B$2:$B$10000,$A173,'Raw Data'!$A$2:$A$10000,$C$1),"")</f>
        <v/>
      </c>
      <c r="H173" s="9">
        <f>IFERROR(AVERAGEIFS('Raw Data'!$H$2:$H$10000,'Raw Data'!$B$2:$B$10000,$A173,'Raw Data'!$A$2:$A$10000,$C$1),"")</f>
        <v/>
      </c>
      <c r="I173" s="9">
        <f>IFERROR(AVERAGEIFS('Raw Data'!$L$2:$L$10000,'Raw Data'!$B$2:$B$10000,$A173,'Raw Data'!$A$2:$A$10000,$C$1),"")</f>
        <v/>
      </c>
      <c r="J173" s="7">
        <f>IF(G173="","",LOOKUP(G173,{0,0.2,0.4,0.5,0.6,0.7,0.85,0.95},{"&lt;20%","20-40%","40-50%","50-60%","60-70%","70-85%","85-95%","&gt;=95%"}))</f>
        <v/>
      </c>
      <c r="K173" s="7">
        <f>IF(I173="","",LOOKUP(I173,{0,0.2,0.4,0.5,0.6,0.7,0.85,0.95},{"&lt;20%","20-40%","40-50%","50-60%","60-70%","70-85%","85-95%","&gt;=95%"}))</f>
        <v/>
      </c>
      <c r="L173" s="9">
        <f>IFERROR(AVERAGEIFS('Raw Data'!$R$2:$R$10000,'Raw Data'!$B$2:$B$10000,$A173,'Raw Data'!$A$2:$A$10000,$C$1),"")</f>
        <v/>
      </c>
      <c r="M173" s="9">
        <f>IFERROR(AVERAGEIFS('Raw Data'!$S$2:$S$10000,'Raw Data'!$B$2:$B$10000,$A173,'Raw Data'!$A$2:$A$10000,$C$1),"")</f>
        <v/>
      </c>
      <c r="N173" s="7">
        <f>IF(M173="","",IF(M173&lt;Settings!$B$8,"Critical",IF(M173&lt;Settings!$B$9,"Semi Critical","Non Critical")))</f>
        <v/>
      </c>
    </row>
    <row r="174">
      <c r="A174" s="7" t="inlineStr">
        <is>
          <t>BLR-Seegehalli</t>
        </is>
      </c>
      <c r="B174" s="7">
        <f>IFERROR(INDEX('Raw Data'!$N$2:$N$10000,MATCH($A174,'Raw Data'!$B$2:$B$10000,0)),"")</f>
        <v/>
      </c>
      <c r="C174" s="7">
        <f>IFERROR(INDEX('Raw Data'!$E$2:$E$10000,MATCH($A174,'Raw Data'!$B$2:$B$10000,0)),"")</f>
        <v/>
      </c>
      <c r="D174" s="7">
        <f>IFERROR(INDEX('Raw Data'!$U$2:$U$10000,MATCH($A174,'Raw Data'!$B$2:$B$10000,0)),"")</f>
        <v/>
      </c>
      <c r="E174" s="7">
        <f>IFERROR(INDEX('Raw Data'!$O$2:$O$10000,MATCH($A174,'Raw Data'!$B$2:$B$10000,0)),"")</f>
        <v/>
      </c>
      <c r="F174" s="7">
        <f>IFERROR(INDEX('Raw Data'!$P$2:$P$10000,MATCH($A174,'Raw Data'!$B$2:$B$10000,0)),"")</f>
        <v/>
      </c>
      <c r="G174" s="9">
        <f>IFERROR(AVERAGEIFS('Raw Data'!$G$2:$G$10000,'Raw Data'!$B$2:$B$10000,$A174,'Raw Data'!$A$2:$A$10000,$C$1),"")</f>
        <v/>
      </c>
      <c r="H174" s="9">
        <f>IFERROR(AVERAGEIFS('Raw Data'!$H$2:$H$10000,'Raw Data'!$B$2:$B$10000,$A174,'Raw Data'!$A$2:$A$10000,$C$1),"")</f>
        <v/>
      </c>
      <c r="I174" s="9">
        <f>IFERROR(AVERAGEIFS('Raw Data'!$L$2:$L$10000,'Raw Data'!$B$2:$B$10000,$A174,'Raw Data'!$A$2:$A$10000,$C$1),"")</f>
        <v/>
      </c>
      <c r="J174" s="7">
        <f>IF(G174="","",LOOKUP(G174,{0,0.2,0.4,0.5,0.6,0.7,0.85,0.95},{"&lt;20%","20-40%","40-50%","50-60%","60-70%","70-85%","85-95%","&gt;=95%"}))</f>
        <v/>
      </c>
      <c r="K174" s="7">
        <f>IF(I174="","",LOOKUP(I174,{0,0.2,0.4,0.5,0.6,0.7,0.85,0.95},{"&lt;20%","20-40%","40-50%","50-60%","60-70%","70-85%","85-95%","&gt;=95%"}))</f>
        <v/>
      </c>
      <c r="L174" s="9">
        <f>IFERROR(AVERAGEIFS('Raw Data'!$R$2:$R$10000,'Raw Data'!$B$2:$B$10000,$A174,'Raw Data'!$A$2:$A$10000,$C$1),"")</f>
        <v/>
      </c>
      <c r="M174" s="9">
        <f>IFERROR(AVERAGEIFS('Raw Data'!$S$2:$S$10000,'Raw Data'!$B$2:$B$10000,$A174,'Raw Data'!$A$2:$A$10000,$C$1),"")</f>
        <v/>
      </c>
      <c r="N174" s="7">
        <f>IF(M174="","",IF(M174&lt;Settings!$B$8,"Critical",IF(M174&lt;Settings!$B$9,"Semi Critical","Non Critical")))</f>
        <v/>
      </c>
    </row>
    <row r="175">
      <c r="A175" s="7" t="inlineStr">
        <is>
          <t>BLR-SHIVAJI NAGAR Network</t>
        </is>
      </c>
      <c r="B175" s="7">
        <f>IFERROR(INDEX('Raw Data'!$N$2:$N$10000,MATCH($A175,'Raw Data'!$B$2:$B$10000,0)),"")</f>
        <v/>
      </c>
      <c r="C175" s="7">
        <f>IFERROR(INDEX('Raw Data'!$E$2:$E$10000,MATCH($A175,'Raw Data'!$B$2:$B$10000,0)),"")</f>
        <v/>
      </c>
      <c r="D175" s="7">
        <f>IFERROR(INDEX('Raw Data'!$U$2:$U$10000,MATCH($A175,'Raw Data'!$B$2:$B$10000,0)),"")</f>
        <v/>
      </c>
      <c r="E175" s="7">
        <f>IFERROR(INDEX('Raw Data'!$O$2:$O$10000,MATCH($A175,'Raw Data'!$B$2:$B$10000,0)),"")</f>
        <v/>
      </c>
      <c r="F175" s="7">
        <f>IFERROR(INDEX('Raw Data'!$P$2:$P$10000,MATCH($A175,'Raw Data'!$B$2:$B$10000,0)),"")</f>
        <v/>
      </c>
      <c r="G175" s="9">
        <f>IFERROR(AVERAGEIFS('Raw Data'!$G$2:$G$10000,'Raw Data'!$B$2:$B$10000,$A175,'Raw Data'!$A$2:$A$10000,$C$1),"")</f>
        <v/>
      </c>
      <c r="H175" s="9">
        <f>IFERROR(AVERAGEIFS('Raw Data'!$H$2:$H$10000,'Raw Data'!$B$2:$B$10000,$A175,'Raw Data'!$A$2:$A$10000,$C$1),"")</f>
        <v/>
      </c>
      <c r="I175" s="9">
        <f>IFERROR(AVERAGEIFS('Raw Data'!$L$2:$L$10000,'Raw Data'!$B$2:$B$10000,$A175,'Raw Data'!$A$2:$A$10000,$C$1),"")</f>
        <v/>
      </c>
      <c r="J175" s="7">
        <f>IF(G175="","",LOOKUP(G175,{0,0.2,0.4,0.5,0.6,0.7,0.85,0.95},{"&lt;20%","20-40%","40-50%","50-60%","60-70%","70-85%","85-95%","&gt;=95%"}))</f>
        <v/>
      </c>
      <c r="K175" s="7">
        <f>IF(I175="","",LOOKUP(I175,{0,0.2,0.4,0.5,0.6,0.7,0.85,0.95},{"&lt;20%","20-40%","40-50%","50-60%","60-70%","70-85%","85-95%","&gt;=95%"}))</f>
        <v/>
      </c>
      <c r="L175" s="9">
        <f>IFERROR(AVERAGEIFS('Raw Data'!$R$2:$R$10000,'Raw Data'!$B$2:$B$10000,$A175,'Raw Data'!$A$2:$A$10000,$C$1),"")</f>
        <v/>
      </c>
      <c r="M175" s="9">
        <f>IFERROR(AVERAGEIFS('Raw Data'!$S$2:$S$10000,'Raw Data'!$B$2:$B$10000,$A175,'Raw Data'!$A$2:$A$10000,$C$1),"")</f>
        <v/>
      </c>
      <c r="N175" s="7">
        <f>IF(M175="","",IF(M175&lt;Settings!$B$8,"Critical",IF(M175&lt;Settings!$B$9,"Semi Critical","Non Critical")))</f>
        <v/>
      </c>
    </row>
    <row r="176">
      <c r="A176" s="7" t="inlineStr">
        <is>
          <t>BLR-Shivaji nagar New</t>
        </is>
      </c>
      <c r="B176" s="7">
        <f>IFERROR(INDEX('Raw Data'!$N$2:$N$10000,MATCH($A176,'Raw Data'!$B$2:$B$10000,0)),"")</f>
        <v/>
      </c>
      <c r="C176" s="7">
        <f>IFERROR(INDEX('Raw Data'!$E$2:$E$10000,MATCH($A176,'Raw Data'!$B$2:$B$10000,0)),"")</f>
        <v/>
      </c>
      <c r="D176" s="7">
        <f>IFERROR(INDEX('Raw Data'!$U$2:$U$10000,MATCH($A176,'Raw Data'!$B$2:$B$10000,0)),"")</f>
        <v/>
      </c>
      <c r="E176" s="7">
        <f>IFERROR(INDEX('Raw Data'!$O$2:$O$10000,MATCH($A176,'Raw Data'!$B$2:$B$10000,0)),"")</f>
        <v/>
      </c>
      <c r="F176" s="7">
        <f>IFERROR(INDEX('Raw Data'!$P$2:$P$10000,MATCH($A176,'Raw Data'!$B$2:$B$10000,0)),"")</f>
        <v/>
      </c>
      <c r="G176" s="9">
        <f>IFERROR(AVERAGEIFS('Raw Data'!$G$2:$G$10000,'Raw Data'!$B$2:$B$10000,$A176,'Raw Data'!$A$2:$A$10000,$C$1),"")</f>
        <v/>
      </c>
      <c r="H176" s="9">
        <f>IFERROR(AVERAGEIFS('Raw Data'!$H$2:$H$10000,'Raw Data'!$B$2:$B$10000,$A176,'Raw Data'!$A$2:$A$10000,$C$1),"")</f>
        <v/>
      </c>
      <c r="I176" s="9">
        <f>IFERROR(AVERAGEIFS('Raw Data'!$L$2:$L$10000,'Raw Data'!$B$2:$B$10000,$A176,'Raw Data'!$A$2:$A$10000,$C$1),"")</f>
        <v/>
      </c>
      <c r="J176" s="7">
        <f>IF(G176="","",LOOKUP(G176,{0,0.2,0.4,0.5,0.6,0.7,0.85,0.95},{"&lt;20%","20-40%","40-50%","50-60%","60-70%","70-85%","85-95%","&gt;=95%"}))</f>
        <v/>
      </c>
      <c r="K176" s="7">
        <f>IF(I176="","",LOOKUP(I176,{0,0.2,0.4,0.5,0.6,0.7,0.85,0.95},{"&lt;20%","20-40%","40-50%","50-60%","60-70%","70-85%","85-95%","&gt;=95%"}))</f>
        <v/>
      </c>
      <c r="L176" s="9">
        <f>IFERROR(AVERAGEIFS('Raw Data'!$R$2:$R$10000,'Raw Data'!$B$2:$B$10000,$A176,'Raw Data'!$A$2:$A$10000,$C$1),"")</f>
        <v/>
      </c>
      <c r="M176" s="9">
        <f>IFERROR(AVERAGEIFS('Raw Data'!$S$2:$S$10000,'Raw Data'!$B$2:$B$10000,$A176,'Raw Data'!$A$2:$A$10000,$C$1),"")</f>
        <v/>
      </c>
      <c r="N176" s="7">
        <f>IF(M176="","",IF(M176&lt;Settings!$B$8,"Critical",IF(M176&lt;Settings!$B$9,"Semi Critical","Non Critical")))</f>
        <v/>
      </c>
    </row>
    <row r="177">
      <c r="A177" s="7" t="inlineStr">
        <is>
          <t>BLR-Shivaji Nagar SS</t>
        </is>
      </c>
      <c r="B177" s="7">
        <f>IFERROR(INDEX('Raw Data'!$N$2:$N$10000,MATCH($A177,'Raw Data'!$B$2:$B$10000,0)),"")</f>
        <v/>
      </c>
      <c r="C177" s="7">
        <f>IFERROR(INDEX('Raw Data'!$E$2:$E$10000,MATCH($A177,'Raw Data'!$B$2:$B$10000,0)),"")</f>
        <v/>
      </c>
      <c r="D177" s="7">
        <f>IFERROR(INDEX('Raw Data'!$U$2:$U$10000,MATCH($A177,'Raw Data'!$B$2:$B$10000,0)),"")</f>
        <v/>
      </c>
      <c r="E177" s="7">
        <f>IFERROR(INDEX('Raw Data'!$O$2:$O$10000,MATCH($A177,'Raw Data'!$B$2:$B$10000,0)),"")</f>
        <v/>
      </c>
      <c r="F177" s="7">
        <f>IFERROR(INDEX('Raw Data'!$P$2:$P$10000,MATCH($A177,'Raw Data'!$B$2:$B$10000,0)),"")</f>
        <v/>
      </c>
      <c r="G177" s="9">
        <f>IFERROR(AVERAGEIFS('Raw Data'!$G$2:$G$10000,'Raw Data'!$B$2:$B$10000,$A177,'Raw Data'!$A$2:$A$10000,$C$1),"")</f>
        <v/>
      </c>
      <c r="H177" s="9">
        <f>IFERROR(AVERAGEIFS('Raw Data'!$H$2:$H$10000,'Raw Data'!$B$2:$B$10000,$A177,'Raw Data'!$A$2:$A$10000,$C$1),"")</f>
        <v/>
      </c>
      <c r="I177" s="9">
        <f>IFERROR(AVERAGEIFS('Raw Data'!$L$2:$L$10000,'Raw Data'!$B$2:$B$10000,$A177,'Raw Data'!$A$2:$A$10000,$C$1),"")</f>
        <v/>
      </c>
      <c r="J177" s="7">
        <f>IF(G177="","",LOOKUP(G177,{0,0.2,0.4,0.5,0.6,0.7,0.85,0.95},{"&lt;20%","20-40%","40-50%","50-60%","60-70%","70-85%","85-95%","&gt;=95%"}))</f>
        <v/>
      </c>
      <c r="K177" s="7">
        <f>IF(I177="","",LOOKUP(I177,{0,0.2,0.4,0.5,0.6,0.7,0.85,0.95},{"&lt;20%","20-40%","40-50%","50-60%","60-70%","70-85%","85-95%","&gt;=95%"}))</f>
        <v/>
      </c>
      <c r="L177" s="9">
        <f>IFERROR(AVERAGEIFS('Raw Data'!$R$2:$R$10000,'Raw Data'!$B$2:$B$10000,$A177,'Raw Data'!$A$2:$A$10000,$C$1),"")</f>
        <v/>
      </c>
      <c r="M177" s="9">
        <f>IFERROR(AVERAGEIFS('Raw Data'!$S$2:$S$10000,'Raw Data'!$B$2:$B$10000,$A177,'Raw Data'!$A$2:$A$10000,$C$1),"")</f>
        <v/>
      </c>
      <c r="N177" s="7">
        <f>IF(M177="","",IF(M177&lt;Settings!$B$8,"Critical",IF(M177&lt;Settings!$B$9,"Semi Critical","Non Critical")))</f>
        <v/>
      </c>
    </row>
    <row r="178">
      <c r="A178" s="7" t="inlineStr">
        <is>
          <t>BLR-Siddapura</t>
        </is>
      </c>
      <c r="B178" s="7">
        <f>IFERROR(INDEX('Raw Data'!$N$2:$N$10000,MATCH($A178,'Raw Data'!$B$2:$B$10000,0)),"")</f>
        <v/>
      </c>
      <c r="C178" s="7">
        <f>IFERROR(INDEX('Raw Data'!$E$2:$E$10000,MATCH($A178,'Raw Data'!$B$2:$B$10000,0)),"")</f>
        <v/>
      </c>
      <c r="D178" s="7">
        <f>IFERROR(INDEX('Raw Data'!$U$2:$U$10000,MATCH($A178,'Raw Data'!$B$2:$B$10000,0)),"")</f>
        <v/>
      </c>
      <c r="E178" s="7">
        <f>IFERROR(INDEX('Raw Data'!$O$2:$O$10000,MATCH($A178,'Raw Data'!$B$2:$B$10000,0)),"")</f>
        <v/>
      </c>
      <c r="F178" s="7">
        <f>IFERROR(INDEX('Raw Data'!$P$2:$P$10000,MATCH($A178,'Raw Data'!$B$2:$B$10000,0)),"")</f>
        <v/>
      </c>
      <c r="G178" s="9">
        <f>IFERROR(AVERAGEIFS('Raw Data'!$G$2:$G$10000,'Raw Data'!$B$2:$B$10000,$A178,'Raw Data'!$A$2:$A$10000,$C$1),"")</f>
        <v/>
      </c>
      <c r="H178" s="9">
        <f>IFERROR(AVERAGEIFS('Raw Data'!$H$2:$H$10000,'Raw Data'!$B$2:$B$10000,$A178,'Raw Data'!$A$2:$A$10000,$C$1),"")</f>
        <v/>
      </c>
      <c r="I178" s="9">
        <f>IFERROR(AVERAGEIFS('Raw Data'!$L$2:$L$10000,'Raw Data'!$B$2:$B$10000,$A178,'Raw Data'!$A$2:$A$10000,$C$1),"")</f>
        <v/>
      </c>
      <c r="J178" s="7">
        <f>IF(G178="","",LOOKUP(G178,{0,0.2,0.4,0.5,0.6,0.7,0.85,0.95},{"&lt;20%","20-40%","40-50%","50-60%","60-70%","70-85%","85-95%","&gt;=95%"}))</f>
        <v/>
      </c>
      <c r="K178" s="7">
        <f>IF(I178="","",LOOKUP(I178,{0,0.2,0.4,0.5,0.6,0.7,0.85,0.95},{"&lt;20%","20-40%","40-50%","50-60%","60-70%","70-85%","85-95%","&gt;=95%"}))</f>
        <v/>
      </c>
      <c r="L178" s="9">
        <f>IFERROR(AVERAGEIFS('Raw Data'!$R$2:$R$10000,'Raw Data'!$B$2:$B$10000,$A178,'Raw Data'!$A$2:$A$10000,$C$1),"")</f>
        <v/>
      </c>
      <c r="M178" s="9">
        <f>IFERROR(AVERAGEIFS('Raw Data'!$S$2:$S$10000,'Raw Data'!$B$2:$B$10000,$A178,'Raw Data'!$A$2:$A$10000,$C$1),"")</f>
        <v/>
      </c>
      <c r="N178" s="7">
        <f>IF(M178="","",IF(M178&lt;Settings!$B$8,"Critical",IF(M178&lt;Settings!$B$9,"Semi Critical","Non Critical")))</f>
        <v/>
      </c>
    </row>
    <row r="179">
      <c r="A179" s="7" t="inlineStr">
        <is>
          <t>BLR-Silicon Town</t>
        </is>
      </c>
      <c r="B179" s="7">
        <f>IFERROR(INDEX('Raw Data'!$N$2:$N$10000,MATCH($A179,'Raw Data'!$B$2:$B$10000,0)),"")</f>
        <v/>
      </c>
      <c r="C179" s="7">
        <f>IFERROR(INDEX('Raw Data'!$E$2:$E$10000,MATCH($A179,'Raw Data'!$B$2:$B$10000,0)),"")</f>
        <v/>
      </c>
      <c r="D179" s="7">
        <f>IFERROR(INDEX('Raw Data'!$U$2:$U$10000,MATCH($A179,'Raw Data'!$B$2:$B$10000,0)),"")</f>
        <v/>
      </c>
      <c r="E179" s="7">
        <f>IFERROR(INDEX('Raw Data'!$O$2:$O$10000,MATCH($A179,'Raw Data'!$B$2:$B$10000,0)),"")</f>
        <v/>
      </c>
      <c r="F179" s="7">
        <f>IFERROR(INDEX('Raw Data'!$P$2:$P$10000,MATCH($A179,'Raw Data'!$B$2:$B$10000,0)),"")</f>
        <v/>
      </c>
      <c r="G179" s="9">
        <f>IFERROR(AVERAGEIFS('Raw Data'!$G$2:$G$10000,'Raw Data'!$B$2:$B$10000,$A179,'Raw Data'!$A$2:$A$10000,$C$1),"")</f>
        <v/>
      </c>
      <c r="H179" s="9">
        <f>IFERROR(AVERAGEIFS('Raw Data'!$H$2:$H$10000,'Raw Data'!$B$2:$B$10000,$A179,'Raw Data'!$A$2:$A$10000,$C$1),"")</f>
        <v/>
      </c>
      <c r="I179" s="9">
        <f>IFERROR(AVERAGEIFS('Raw Data'!$L$2:$L$10000,'Raw Data'!$B$2:$B$10000,$A179,'Raw Data'!$A$2:$A$10000,$C$1),"")</f>
        <v/>
      </c>
      <c r="J179" s="7">
        <f>IF(G179="","",LOOKUP(G179,{0,0.2,0.4,0.5,0.6,0.7,0.85,0.95},{"&lt;20%","20-40%","40-50%","50-60%","60-70%","70-85%","85-95%","&gt;=95%"}))</f>
        <v/>
      </c>
      <c r="K179" s="7">
        <f>IF(I179="","",LOOKUP(I179,{0,0.2,0.4,0.5,0.6,0.7,0.85,0.95},{"&lt;20%","20-40%","40-50%","50-60%","60-70%","70-85%","85-95%","&gt;=95%"}))</f>
        <v/>
      </c>
      <c r="L179" s="9">
        <f>IFERROR(AVERAGEIFS('Raw Data'!$R$2:$R$10000,'Raw Data'!$B$2:$B$10000,$A179,'Raw Data'!$A$2:$A$10000,$C$1),"")</f>
        <v/>
      </c>
      <c r="M179" s="9">
        <f>IFERROR(AVERAGEIFS('Raw Data'!$S$2:$S$10000,'Raw Data'!$B$2:$B$10000,$A179,'Raw Data'!$A$2:$A$10000,$C$1),"")</f>
        <v/>
      </c>
      <c r="N179" s="7">
        <f>IF(M179="","",IF(M179&lt;Settings!$B$8,"Critical",IF(M179&lt;Settings!$B$9,"Semi Critical","Non Critical")))</f>
        <v/>
      </c>
    </row>
    <row r="180">
      <c r="A180" s="7" t="inlineStr">
        <is>
          <t>BLR-Silver County</t>
        </is>
      </c>
      <c r="B180" s="7">
        <f>IFERROR(INDEX('Raw Data'!$N$2:$N$10000,MATCH($A180,'Raw Data'!$B$2:$B$10000,0)),"")</f>
        <v/>
      </c>
      <c r="C180" s="7">
        <f>IFERROR(INDEX('Raw Data'!$E$2:$E$10000,MATCH($A180,'Raw Data'!$B$2:$B$10000,0)),"")</f>
        <v/>
      </c>
      <c r="D180" s="7">
        <f>IFERROR(INDEX('Raw Data'!$U$2:$U$10000,MATCH($A180,'Raw Data'!$B$2:$B$10000,0)),"")</f>
        <v/>
      </c>
      <c r="E180" s="7">
        <f>IFERROR(INDEX('Raw Data'!$O$2:$O$10000,MATCH($A180,'Raw Data'!$B$2:$B$10000,0)),"")</f>
        <v/>
      </c>
      <c r="F180" s="7">
        <f>IFERROR(INDEX('Raw Data'!$P$2:$P$10000,MATCH($A180,'Raw Data'!$B$2:$B$10000,0)),"")</f>
        <v/>
      </c>
      <c r="G180" s="9">
        <f>IFERROR(AVERAGEIFS('Raw Data'!$G$2:$G$10000,'Raw Data'!$B$2:$B$10000,$A180,'Raw Data'!$A$2:$A$10000,$C$1),"")</f>
        <v/>
      </c>
      <c r="H180" s="9">
        <f>IFERROR(AVERAGEIFS('Raw Data'!$H$2:$H$10000,'Raw Data'!$B$2:$B$10000,$A180,'Raw Data'!$A$2:$A$10000,$C$1),"")</f>
        <v/>
      </c>
      <c r="I180" s="9">
        <f>IFERROR(AVERAGEIFS('Raw Data'!$L$2:$L$10000,'Raw Data'!$B$2:$B$10000,$A180,'Raw Data'!$A$2:$A$10000,$C$1),"")</f>
        <v/>
      </c>
      <c r="J180" s="7">
        <f>IF(G180="","",LOOKUP(G180,{0,0.2,0.4,0.5,0.6,0.7,0.85,0.95},{"&lt;20%","20-40%","40-50%","50-60%","60-70%","70-85%","85-95%","&gt;=95%"}))</f>
        <v/>
      </c>
      <c r="K180" s="7">
        <f>IF(I180="","",LOOKUP(I180,{0,0.2,0.4,0.5,0.6,0.7,0.85,0.95},{"&lt;20%","20-40%","40-50%","50-60%","60-70%","70-85%","85-95%","&gt;=95%"}))</f>
        <v/>
      </c>
      <c r="L180" s="9">
        <f>IFERROR(AVERAGEIFS('Raw Data'!$R$2:$R$10000,'Raw Data'!$B$2:$B$10000,$A180,'Raw Data'!$A$2:$A$10000,$C$1),"")</f>
        <v/>
      </c>
      <c r="M180" s="9">
        <f>IFERROR(AVERAGEIFS('Raw Data'!$S$2:$S$10000,'Raw Data'!$B$2:$B$10000,$A180,'Raw Data'!$A$2:$A$10000,$C$1),"")</f>
        <v/>
      </c>
      <c r="N180" s="7">
        <f>IF(M180="","",IF(M180&lt;Settings!$B$8,"Critical",IF(M180&lt;Settings!$B$9,"Semi Critical","Non Critical")))</f>
        <v/>
      </c>
    </row>
    <row r="181">
      <c r="A181" s="7" t="inlineStr">
        <is>
          <t>BLR-Silver County  SS</t>
        </is>
      </c>
      <c r="B181" s="7">
        <f>IFERROR(INDEX('Raw Data'!$N$2:$N$10000,MATCH($A181,'Raw Data'!$B$2:$B$10000,0)),"")</f>
        <v/>
      </c>
      <c r="C181" s="7">
        <f>IFERROR(INDEX('Raw Data'!$E$2:$E$10000,MATCH($A181,'Raw Data'!$B$2:$B$10000,0)),"")</f>
        <v/>
      </c>
      <c r="D181" s="7">
        <f>IFERROR(INDEX('Raw Data'!$U$2:$U$10000,MATCH($A181,'Raw Data'!$B$2:$B$10000,0)),"")</f>
        <v/>
      </c>
      <c r="E181" s="7">
        <f>IFERROR(INDEX('Raw Data'!$O$2:$O$10000,MATCH($A181,'Raw Data'!$B$2:$B$10000,0)),"")</f>
        <v/>
      </c>
      <c r="F181" s="7">
        <f>IFERROR(INDEX('Raw Data'!$P$2:$P$10000,MATCH($A181,'Raw Data'!$B$2:$B$10000,0)),"")</f>
        <v/>
      </c>
      <c r="G181" s="9">
        <f>IFERROR(AVERAGEIFS('Raw Data'!$G$2:$G$10000,'Raw Data'!$B$2:$B$10000,$A181,'Raw Data'!$A$2:$A$10000,$C$1),"")</f>
        <v/>
      </c>
      <c r="H181" s="9">
        <f>IFERROR(AVERAGEIFS('Raw Data'!$H$2:$H$10000,'Raw Data'!$B$2:$B$10000,$A181,'Raw Data'!$A$2:$A$10000,$C$1),"")</f>
        <v/>
      </c>
      <c r="I181" s="9">
        <f>IFERROR(AVERAGEIFS('Raw Data'!$L$2:$L$10000,'Raw Data'!$B$2:$B$10000,$A181,'Raw Data'!$A$2:$A$10000,$C$1),"")</f>
        <v/>
      </c>
      <c r="J181" s="7">
        <f>IF(G181="","",LOOKUP(G181,{0,0.2,0.4,0.5,0.6,0.7,0.85,0.95},{"&lt;20%","20-40%","40-50%","50-60%","60-70%","70-85%","85-95%","&gt;=95%"}))</f>
        <v/>
      </c>
      <c r="K181" s="7">
        <f>IF(I181="","",LOOKUP(I181,{0,0.2,0.4,0.5,0.6,0.7,0.85,0.95},{"&lt;20%","20-40%","40-50%","50-60%","60-70%","70-85%","85-95%","&gt;=95%"}))</f>
        <v/>
      </c>
      <c r="L181" s="9">
        <f>IFERROR(AVERAGEIFS('Raw Data'!$R$2:$R$10000,'Raw Data'!$B$2:$B$10000,$A181,'Raw Data'!$A$2:$A$10000,$C$1),"")</f>
        <v/>
      </c>
      <c r="M181" s="9">
        <f>IFERROR(AVERAGEIFS('Raw Data'!$S$2:$S$10000,'Raw Data'!$B$2:$B$10000,$A181,'Raw Data'!$A$2:$A$10000,$C$1),"")</f>
        <v/>
      </c>
      <c r="N181" s="7">
        <f>IF(M181="","",IF(M181&lt;Settings!$B$8,"Critical",IF(M181&lt;Settings!$B$9,"Semi Critical","Non Critical")))</f>
        <v/>
      </c>
    </row>
    <row r="182">
      <c r="A182" s="7" t="inlineStr">
        <is>
          <t>BLR-Singapura</t>
        </is>
      </c>
      <c r="B182" s="7">
        <f>IFERROR(INDEX('Raw Data'!$N$2:$N$10000,MATCH($A182,'Raw Data'!$B$2:$B$10000,0)),"")</f>
        <v/>
      </c>
      <c r="C182" s="7">
        <f>IFERROR(INDEX('Raw Data'!$E$2:$E$10000,MATCH($A182,'Raw Data'!$B$2:$B$10000,0)),"")</f>
        <v/>
      </c>
      <c r="D182" s="7">
        <f>IFERROR(INDEX('Raw Data'!$U$2:$U$10000,MATCH($A182,'Raw Data'!$B$2:$B$10000,0)),"")</f>
        <v/>
      </c>
      <c r="E182" s="7">
        <f>IFERROR(INDEX('Raw Data'!$O$2:$O$10000,MATCH($A182,'Raw Data'!$B$2:$B$10000,0)),"")</f>
        <v/>
      </c>
      <c r="F182" s="7">
        <f>IFERROR(INDEX('Raw Data'!$P$2:$P$10000,MATCH($A182,'Raw Data'!$B$2:$B$10000,0)),"")</f>
        <v/>
      </c>
      <c r="G182" s="9">
        <f>IFERROR(AVERAGEIFS('Raw Data'!$G$2:$G$10000,'Raw Data'!$B$2:$B$10000,$A182,'Raw Data'!$A$2:$A$10000,$C$1),"")</f>
        <v/>
      </c>
      <c r="H182" s="9">
        <f>IFERROR(AVERAGEIFS('Raw Data'!$H$2:$H$10000,'Raw Data'!$B$2:$B$10000,$A182,'Raw Data'!$A$2:$A$10000,$C$1),"")</f>
        <v/>
      </c>
      <c r="I182" s="9">
        <f>IFERROR(AVERAGEIFS('Raw Data'!$L$2:$L$10000,'Raw Data'!$B$2:$B$10000,$A182,'Raw Data'!$A$2:$A$10000,$C$1),"")</f>
        <v/>
      </c>
      <c r="J182" s="7">
        <f>IF(G182="","",LOOKUP(G182,{0,0.2,0.4,0.5,0.6,0.7,0.85,0.95},{"&lt;20%","20-40%","40-50%","50-60%","60-70%","70-85%","85-95%","&gt;=95%"}))</f>
        <v/>
      </c>
      <c r="K182" s="7">
        <f>IF(I182="","",LOOKUP(I182,{0,0.2,0.4,0.5,0.6,0.7,0.85,0.95},{"&lt;20%","20-40%","40-50%","50-60%","60-70%","70-85%","85-95%","&gt;=95%"}))</f>
        <v/>
      </c>
      <c r="L182" s="9">
        <f>IFERROR(AVERAGEIFS('Raw Data'!$R$2:$R$10000,'Raw Data'!$B$2:$B$10000,$A182,'Raw Data'!$A$2:$A$10000,$C$1),"")</f>
        <v/>
      </c>
      <c r="M182" s="9">
        <f>IFERROR(AVERAGEIFS('Raw Data'!$S$2:$S$10000,'Raw Data'!$B$2:$B$10000,$A182,'Raw Data'!$A$2:$A$10000,$C$1),"")</f>
        <v/>
      </c>
      <c r="N182" s="7">
        <f>IF(M182="","",IF(M182&lt;Settings!$B$8,"Critical",IF(M182&lt;Settings!$B$9,"Semi Critical","Non Critical")))</f>
        <v/>
      </c>
    </row>
    <row r="183">
      <c r="A183" s="7" t="inlineStr">
        <is>
          <t>BLR-Singasandra Network</t>
        </is>
      </c>
      <c r="B183" s="7">
        <f>IFERROR(INDEX('Raw Data'!$N$2:$N$10000,MATCH($A183,'Raw Data'!$B$2:$B$10000,0)),"")</f>
        <v/>
      </c>
      <c r="C183" s="7">
        <f>IFERROR(INDEX('Raw Data'!$E$2:$E$10000,MATCH($A183,'Raw Data'!$B$2:$B$10000,0)),"")</f>
        <v/>
      </c>
      <c r="D183" s="7">
        <f>IFERROR(INDEX('Raw Data'!$U$2:$U$10000,MATCH($A183,'Raw Data'!$B$2:$B$10000,0)),"")</f>
        <v/>
      </c>
      <c r="E183" s="7">
        <f>IFERROR(INDEX('Raw Data'!$O$2:$O$10000,MATCH($A183,'Raw Data'!$B$2:$B$10000,0)),"")</f>
        <v/>
      </c>
      <c r="F183" s="7">
        <f>IFERROR(INDEX('Raw Data'!$P$2:$P$10000,MATCH($A183,'Raw Data'!$B$2:$B$10000,0)),"")</f>
        <v/>
      </c>
      <c r="G183" s="9">
        <f>IFERROR(AVERAGEIFS('Raw Data'!$G$2:$G$10000,'Raw Data'!$B$2:$B$10000,$A183,'Raw Data'!$A$2:$A$10000,$C$1),"")</f>
        <v/>
      </c>
      <c r="H183" s="9">
        <f>IFERROR(AVERAGEIFS('Raw Data'!$H$2:$H$10000,'Raw Data'!$B$2:$B$10000,$A183,'Raw Data'!$A$2:$A$10000,$C$1),"")</f>
        <v/>
      </c>
      <c r="I183" s="9">
        <f>IFERROR(AVERAGEIFS('Raw Data'!$L$2:$L$10000,'Raw Data'!$B$2:$B$10000,$A183,'Raw Data'!$A$2:$A$10000,$C$1),"")</f>
        <v/>
      </c>
      <c r="J183" s="7">
        <f>IF(G183="","",LOOKUP(G183,{0,0.2,0.4,0.5,0.6,0.7,0.85,0.95},{"&lt;20%","20-40%","40-50%","50-60%","60-70%","70-85%","85-95%","&gt;=95%"}))</f>
        <v/>
      </c>
      <c r="K183" s="7">
        <f>IF(I183="","",LOOKUP(I183,{0,0.2,0.4,0.5,0.6,0.7,0.85,0.95},{"&lt;20%","20-40%","40-50%","50-60%","60-70%","70-85%","85-95%","&gt;=95%"}))</f>
        <v/>
      </c>
      <c r="L183" s="9">
        <f>IFERROR(AVERAGEIFS('Raw Data'!$R$2:$R$10000,'Raw Data'!$B$2:$B$10000,$A183,'Raw Data'!$A$2:$A$10000,$C$1),"")</f>
        <v/>
      </c>
      <c r="M183" s="9">
        <f>IFERROR(AVERAGEIFS('Raw Data'!$S$2:$S$10000,'Raw Data'!$B$2:$B$10000,$A183,'Raw Data'!$A$2:$A$10000,$C$1),"")</f>
        <v/>
      </c>
      <c r="N183" s="7">
        <f>IF(M183="","",IF(M183&lt;Settings!$B$8,"Critical",IF(M183&lt;Settings!$B$9,"Semi Critical","Non Critical")))</f>
        <v/>
      </c>
    </row>
    <row r="184">
      <c r="A184" s="7" t="inlineStr">
        <is>
          <t>BLR-SINGASANDRA NEW</t>
        </is>
      </c>
      <c r="B184" s="7">
        <f>IFERROR(INDEX('Raw Data'!$N$2:$N$10000,MATCH($A184,'Raw Data'!$B$2:$B$10000,0)),"")</f>
        <v/>
      </c>
      <c r="C184" s="7">
        <f>IFERROR(INDEX('Raw Data'!$E$2:$E$10000,MATCH($A184,'Raw Data'!$B$2:$B$10000,0)),"")</f>
        <v/>
      </c>
      <c r="D184" s="7">
        <f>IFERROR(INDEX('Raw Data'!$U$2:$U$10000,MATCH($A184,'Raw Data'!$B$2:$B$10000,0)),"")</f>
        <v/>
      </c>
      <c r="E184" s="7">
        <f>IFERROR(INDEX('Raw Data'!$O$2:$O$10000,MATCH($A184,'Raw Data'!$B$2:$B$10000,0)),"")</f>
        <v/>
      </c>
      <c r="F184" s="7">
        <f>IFERROR(INDEX('Raw Data'!$P$2:$P$10000,MATCH($A184,'Raw Data'!$B$2:$B$10000,0)),"")</f>
        <v/>
      </c>
      <c r="G184" s="9">
        <f>IFERROR(AVERAGEIFS('Raw Data'!$G$2:$G$10000,'Raw Data'!$B$2:$B$10000,$A184,'Raw Data'!$A$2:$A$10000,$C$1),"")</f>
        <v/>
      </c>
      <c r="H184" s="9">
        <f>IFERROR(AVERAGEIFS('Raw Data'!$H$2:$H$10000,'Raw Data'!$B$2:$B$10000,$A184,'Raw Data'!$A$2:$A$10000,$C$1),"")</f>
        <v/>
      </c>
      <c r="I184" s="9">
        <f>IFERROR(AVERAGEIFS('Raw Data'!$L$2:$L$10000,'Raw Data'!$B$2:$B$10000,$A184,'Raw Data'!$A$2:$A$10000,$C$1),"")</f>
        <v/>
      </c>
      <c r="J184" s="7">
        <f>IF(G184="","",LOOKUP(G184,{0,0.2,0.4,0.5,0.6,0.7,0.85,0.95},{"&lt;20%","20-40%","40-50%","50-60%","60-70%","70-85%","85-95%","&gt;=95%"}))</f>
        <v/>
      </c>
      <c r="K184" s="7">
        <f>IF(I184="","",LOOKUP(I184,{0,0.2,0.4,0.5,0.6,0.7,0.85,0.95},{"&lt;20%","20-40%","40-50%","50-60%","60-70%","70-85%","85-95%","&gt;=95%"}))</f>
        <v/>
      </c>
      <c r="L184" s="9">
        <f>IFERROR(AVERAGEIFS('Raw Data'!$R$2:$R$10000,'Raw Data'!$B$2:$B$10000,$A184,'Raw Data'!$A$2:$A$10000,$C$1),"")</f>
        <v/>
      </c>
      <c r="M184" s="9">
        <f>IFERROR(AVERAGEIFS('Raw Data'!$S$2:$S$10000,'Raw Data'!$B$2:$B$10000,$A184,'Raw Data'!$A$2:$A$10000,$C$1),"")</f>
        <v/>
      </c>
      <c r="N184" s="7">
        <f>IF(M184="","",IF(M184&lt;Settings!$B$8,"Critical",IF(M184&lt;Settings!$B$9,"Semi Critical","Non Critical")))</f>
        <v/>
      </c>
    </row>
    <row r="185">
      <c r="A185" s="7" t="inlineStr">
        <is>
          <t>BLR-Singasandra SS</t>
        </is>
      </c>
      <c r="B185" s="7">
        <f>IFERROR(INDEX('Raw Data'!$N$2:$N$10000,MATCH($A185,'Raw Data'!$B$2:$B$10000,0)),"")</f>
        <v/>
      </c>
      <c r="C185" s="7">
        <f>IFERROR(INDEX('Raw Data'!$E$2:$E$10000,MATCH($A185,'Raw Data'!$B$2:$B$10000,0)),"")</f>
        <v/>
      </c>
      <c r="D185" s="7">
        <f>IFERROR(INDEX('Raw Data'!$U$2:$U$10000,MATCH($A185,'Raw Data'!$B$2:$B$10000,0)),"")</f>
        <v/>
      </c>
      <c r="E185" s="7">
        <f>IFERROR(INDEX('Raw Data'!$O$2:$O$10000,MATCH($A185,'Raw Data'!$B$2:$B$10000,0)),"")</f>
        <v/>
      </c>
      <c r="F185" s="7">
        <f>IFERROR(INDEX('Raw Data'!$P$2:$P$10000,MATCH($A185,'Raw Data'!$B$2:$B$10000,0)),"")</f>
        <v/>
      </c>
      <c r="G185" s="9">
        <f>IFERROR(AVERAGEIFS('Raw Data'!$G$2:$G$10000,'Raw Data'!$B$2:$B$10000,$A185,'Raw Data'!$A$2:$A$10000,$C$1),"")</f>
        <v/>
      </c>
      <c r="H185" s="9">
        <f>IFERROR(AVERAGEIFS('Raw Data'!$H$2:$H$10000,'Raw Data'!$B$2:$B$10000,$A185,'Raw Data'!$A$2:$A$10000,$C$1),"")</f>
        <v/>
      </c>
      <c r="I185" s="9">
        <f>IFERROR(AVERAGEIFS('Raw Data'!$L$2:$L$10000,'Raw Data'!$B$2:$B$10000,$A185,'Raw Data'!$A$2:$A$10000,$C$1),"")</f>
        <v/>
      </c>
      <c r="J185" s="7">
        <f>IF(G185="","",LOOKUP(G185,{0,0.2,0.4,0.5,0.6,0.7,0.85,0.95},{"&lt;20%","20-40%","40-50%","50-60%","60-70%","70-85%","85-95%","&gt;=95%"}))</f>
        <v/>
      </c>
      <c r="K185" s="7">
        <f>IF(I185="","",LOOKUP(I185,{0,0.2,0.4,0.5,0.6,0.7,0.85,0.95},{"&lt;20%","20-40%","40-50%","50-60%","60-70%","70-85%","85-95%","&gt;=95%"}))</f>
        <v/>
      </c>
      <c r="L185" s="9">
        <f>IFERROR(AVERAGEIFS('Raw Data'!$R$2:$R$10000,'Raw Data'!$B$2:$B$10000,$A185,'Raw Data'!$A$2:$A$10000,$C$1),"")</f>
        <v/>
      </c>
      <c r="M185" s="9">
        <f>IFERROR(AVERAGEIFS('Raw Data'!$S$2:$S$10000,'Raw Data'!$B$2:$B$10000,$A185,'Raw Data'!$A$2:$A$10000,$C$1),"")</f>
        <v/>
      </c>
      <c r="N185" s="7">
        <f>IF(M185="","",IF(M185&lt;Settings!$B$8,"Critical",IF(M185&lt;Settings!$B$9,"Semi Critical","Non Critical")))</f>
        <v/>
      </c>
    </row>
    <row r="186">
      <c r="A186" s="7" t="inlineStr">
        <is>
          <t>BLR-Sompura</t>
        </is>
      </c>
      <c r="B186" s="7">
        <f>IFERROR(INDEX('Raw Data'!$N$2:$N$10000,MATCH($A186,'Raw Data'!$B$2:$B$10000,0)),"")</f>
        <v/>
      </c>
      <c r="C186" s="7">
        <f>IFERROR(INDEX('Raw Data'!$E$2:$E$10000,MATCH($A186,'Raw Data'!$B$2:$B$10000,0)),"")</f>
        <v/>
      </c>
      <c r="D186" s="7">
        <f>IFERROR(INDEX('Raw Data'!$U$2:$U$10000,MATCH($A186,'Raw Data'!$B$2:$B$10000,0)),"")</f>
        <v/>
      </c>
      <c r="E186" s="7">
        <f>IFERROR(INDEX('Raw Data'!$O$2:$O$10000,MATCH($A186,'Raw Data'!$B$2:$B$10000,0)),"")</f>
        <v/>
      </c>
      <c r="F186" s="7">
        <f>IFERROR(INDEX('Raw Data'!$P$2:$P$10000,MATCH($A186,'Raw Data'!$B$2:$B$10000,0)),"")</f>
        <v/>
      </c>
      <c r="G186" s="9">
        <f>IFERROR(AVERAGEIFS('Raw Data'!$G$2:$G$10000,'Raw Data'!$B$2:$B$10000,$A186,'Raw Data'!$A$2:$A$10000,$C$1),"")</f>
        <v/>
      </c>
      <c r="H186" s="9">
        <f>IFERROR(AVERAGEIFS('Raw Data'!$H$2:$H$10000,'Raw Data'!$B$2:$B$10000,$A186,'Raw Data'!$A$2:$A$10000,$C$1),"")</f>
        <v/>
      </c>
      <c r="I186" s="9">
        <f>IFERROR(AVERAGEIFS('Raw Data'!$L$2:$L$10000,'Raw Data'!$B$2:$B$10000,$A186,'Raw Data'!$A$2:$A$10000,$C$1),"")</f>
        <v/>
      </c>
      <c r="J186" s="7">
        <f>IF(G186="","",LOOKUP(G186,{0,0.2,0.4,0.5,0.6,0.7,0.85,0.95},{"&lt;20%","20-40%","40-50%","50-60%","60-70%","70-85%","85-95%","&gt;=95%"}))</f>
        <v/>
      </c>
      <c r="K186" s="7">
        <f>IF(I186="","",LOOKUP(I186,{0,0.2,0.4,0.5,0.6,0.7,0.85,0.95},{"&lt;20%","20-40%","40-50%","50-60%","60-70%","70-85%","85-95%","&gt;=95%"}))</f>
        <v/>
      </c>
      <c r="L186" s="9">
        <f>IFERROR(AVERAGEIFS('Raw Data'!$R$2:$R$10000,'Raw Data'!$B$2:$B$10000,$A186,'Raw Data'!$A$2:$A$10000,$C$1),"")</f>
        <v/>
      </c>
      <c r="M186" s="9">
        <f>IFERROR(AVERAGEIFS('Raw Data'!$S$2:$S$10000,'Raw Data'!$B$2:$B$10000,$A186,'Raw Data'!$A$2:$A$10000,$C$1),"")</f>
        <v/>
      </c>
      <c r="N186" s="7">
        <f>IF(M186="","",IF(M186&lt;Settings!$B$8,"Critical",IF(M186&lt;Settings!$B$9,"Semi Critical","Non Critical")))</f>
        <v/>
      </c>
    </row>
    <row r="187">
      <c r="A187" s="7" t="inlineStr">
        <is>
          <t>BLR-Soukya</t>
        </is>
      </c>
      <c r="B187" s="7">
        <f>IFERROR(INDEX('Raw Data'!$N$2:$N$10000,MATCH($A187,'Raw Data'!$B$2:$B$10000,0)),"")</f>
        <v/>
      </c>
      <c r="C187" s="7">
        <f>IFERROR(INDEX('Raw Data'!$E$2:$E$10000,MATCH($A187,'Raw Data'!$B$2:$B$10000,0)),"")</f>
        <v/>
      </c>
      <c r="D187" s="7">
        <f>IFERROR(INDEX('Raw Data'!$U$2:$U$10000,MATCH($A187,'Raw Data'!$B$2:$B$10000,0)),"")</f>
        <v/>
      </c>
      <c r="E187" s="7">
        <f>IFERROR(INDEX('Raw Data'!$O$2:$O$10000,MATCH($A187,'Raw Data'!$B$2:$B$10000,0)),"")</f>
        <v/>
      </c>
      <c r="F187" s="7">
        <f>IFERROR(INDEX('Raw Data'!$P$2:$P$10000,MATCH($A187,'Raw Data'!$B$2:$B$10000,0)),"")</f>
        <v/>
      </c>
      <c r="G187" s="9">
        <f>IFERROR(AVERAGEIFS('Raw Data'!$G$2:$G$10000,'Raw Data'!$B$2:$B$10000,$A187,'Raw Data'!$A$2:$A$10000,$C$1),"")</f>
        <v/>
      </c>
      <c r="H187" s="9">
        <f>IFERROR(AVERAGEIFS('Raw Data'!$H$2:$H$10000,'Raw Data'!$B$2:$B$10000,$A187,'Raw Data'!$A$2:$A$10000,$C$1),"")</f>
        <v/>
      </c>
      <c r="I187" s="9">
        <f>IFERROR(AVERAGEIFS('Raw Data'!$L$2:$L$10000,'Raw Data'!$B$2:$B$10000,$A187,'Raw Data'!$A$2:$A$10000,$C$1),"")</f>
        <v/>
      </c>
      <c r="J187" s="7">
        <f>IF(G187="","",LOOKUP(G187,{0,0.2,0.4,0.5,0.6,0.7,0.85,0.95},{"&lt;20%","20-40%","40-50%","50-60%","60-70%","70-85%","85-95%","&gt;=95%"}))</f>
        <v/>
      </c>
      <c r="K187" s="7">
        <f>IF(I187="","",LOOKUP(I187,{0,0.2,0.4,0.5,0.6,0.7,0.85,0.95},{"&lt;20%","20-40%","40-50%","50-60%","60-70%","70-85%","85-95%","&gt;=95%"}))</f>
        <v/>
      </c>
      <c r="L187" s="9">
        <f>IFERROR(AVERAGEIFS('Raw Data'!$R$2:$R$10000,'Raw Data'!$B$2:$B$10000,$A187,'Raw Data'!$A$2:$A$10000,$C$1),"")</f>
        <v/>
      </c>
      <c r="M187" s="9">
        <f>IFERROR(AVERAGEIFS('Raw Data'!$S$2:$S$10000,'Raw Data'!$B$2:$B$10000,$A187,'Raw Data'!$A$2:$A$10000,$C$1),"")</f>
        <v/>
      </c>
      <c r="N187" s="7">
        <f>IF(M187="","",IF(M187&lt;Settings!$B$8,"Critical",IF(M187&lt;Settings!$B$9,"Semi Critical","Non Critical")))</f>
        <v/>
      </c>
    </row>
    <row r="188">
      <c r="A188" s="7" t="inlineStr">
        <is>
          <t>BLR-Sunrise Layout</t>
        </is>
      </c>
      <c r="B188" s="7">
        <f>IFERROR(INDEX('Raw Data'!$N$2:$N$10000,MATCH($A188,'Raw Data'!$B$2:$B$10000,0)),"")</f>
        <v/>
      </c>
      <c r="C188" s="7">
        <f>IFERROR(INDEX('Raw Data'!$E$2:$E$10000,MATCH($A188,'Raw Data'!$B$2:$B$10000,0)),"")</f>
        <v/>
      </c>
      <c r="D188" s="7">
        <f>IFERROR(INDEX('Raw Data'!$U$2:$U$10000,MATCH($A188,'Raw Data'!$B$2:$B$10000,0)),"")</f>
        <v/>
      </c>
      <c r="E188" s="7">
        <f>IFERROR(INDEX('Raw Data'!$O$2:$O$10000,MATCH($A188,'Raw Data'!$B$2:$B$10000,0)),"")</f>
        <v/>
      </c>
      <c r="F188" s="7">
        <f>IFERROR(INDEX('Raw Data'!$P$2:$P$10000,MATCH($A188,'Raw Data'!$B$2:$B$10000,0)),"")</f>
        <v/>
      </c>
      <c r="G188" s="9">
        <f>IFERROR(AVERAGEIFS('Raw Data'!$G$2:$G$10000,'Raw Data'!$B$2:$B$10000,$A188,'Raw Data'!$A$2:$A$10000,$C$1),"")</f>
        <v/>
      </c>
      <c r="H188" s="9">
        <f>IFERROR(AVERAGEIFS('Raw Data'!$H$2:$H$10000,'Raw Data'!$B$2:$B$10000,$A188,'Raw Data'!$A$2:$A$10000,$C$1),"")</f>
        <v/>
      </c>
      <c r="I188" s="9">
        <f>IFERROR(AVERAGEIFS('Raw Data'!$L$2:$L$10000,'Raw Data'!$B$2:$B$10000,$A188,'Raw Data'!$A$2:$A$10000,$C$1),"")</f>
        <v/>
      </c>
      <c r="J188" s="7">
        <f>IF(G188="","",LOOKUP(G188,{0,0.2,0.4,0.5,0.6,0.7,0.85,0.95},{"&lt;20%","20-40%","40-50%","50-60%","60-70%","70-85%","85-95%","&gt;=95%"}))</f>
        <v/>
      </c>
      <c r="K188" s="7">
        <f>IF(I188="","",LOOKUP(I188,{0,0.2,0.4,0.5,0.6,0.7,0.85,0.95},{"&lt;20%","20-40%","40-50%","50-60%","60-70%","70-85%","85-95%","&gt;=95%"}))</f>
        <v/>
      </c>
      <c r="L188" s="9">
        <f>IFERROR(AVERAGEIFS('Raw Data'!$R$2:$R$10000,'Raw Data'!$B$2:$B$10000,$A188,'Raw Data'!$A$2:$A$10000,$C$1),"")</f>
        <v/>
      </c>
      <c r="M188" s="9">
        <f>IFERROR(AVERAGEIFS('Raw Data'!$S$2:$S$10000,'Raw Data'!$B$2:$B$10000,$A188,'Raw Data'!$A$2:$A$10000,$C$1),"")</f>
        <v/>
      </c>
      <c r="N188" s="7">
        <f>IF(M188="","",IF(M188&lt;Settings!$B$8,"Critical",IF(M188&lt;Settings!$B$9,"Semi Critical","Non Critical")))</f>
        <v/>
      </c>
    </row>
    <row r="189">
      <c r="A189" s="7" t="inlineStr">
        <is>
          <t>BLR-TC Palaya</t>
        </is>
      </c>
      <c r="B189" s="7">
        <f>IFERROR(INDEX('Raw Data'!$N$2:$N$10000,MATCH($A189,'Raw Data'!$B$2:$B$10000,0)),"")</f>
        <v/>
      </c>
      <c r="C189" s="7">
        <f>IFERROR(INDEX('Raw Data'!$E$2:$E$10000,MATCH($A189,'Raw Data'!$B$2:$B$10000,0)),"")</f>
        <v/>
      </c>
      <c r="D189" s="7">
        <f>IFERROR(INDEX('Raw Data'!$U$2:$U$10000,MATCH($A189,'Raw Data'!$B$2:$B$10000,0)),"")</f>
        <v/>
      </c>
      <c r="E189" s="7">
        <f>IFERROR(INDEX('Raw Data'!$O$2:$O$10000,MATCH($A189,'Raw Data'!$B$2:$B$10000,0)),"")</f>
        <v/>
      </c>
      <c r="F189" s="7">
        <f>IFERROR(INDEX('Raw Data'!$P$2:$P$10000,MATCH($A189,'Raw Data'!$B$2:$B$10000,0)),"")</f>
        <v/>
      </c>
      <c r="G189" s="9">
        <f>IFERROR(AVERAGEIFS('Raw Data'!$G$2:$G$10000,'Raw Data'!$B$2:$B$10000,$A189,'Raw Data'!$A$2:$A$10000,$C$1),"")</f>
        <v/>
      </c>
      <c r="H189" s="9">
        <f>IFERROR(AVERAGEIFS('Raw Data'!$H$2:$H$10000,'Raw Data'!$B$2:$B$10000,$A189,'Raw Data'!$A$2:$A$10000,$C$1),"")</f>
        <v/>
      </c>
      <c r="I189" s="9">
        <f>IFERROR(AVERAGEIFS('Raw Data'!$L$2:$L$10000,'Raw Data'!$B$2:$B$10000,$A189,'Raw Data'!$A$2:$A$10000,$C$1),"")</f>
        <v/>
      </c>
      <c r="J189" s="7">
        <f>IF(G189="","",LOOKUP(G189,{0,0.2,0.4,0.5,0.6,0.7,0.85,0.95},{"&lt;20%","20-40%","40-50%","50-60%","60-70%","70-85%","85-95%","&gt;=95%"}))</f>
        <v/>
      </c>
      <c r="K189" s="7">
        <f>IF(I189="","",LOOKUP(I189,{0,0.2,0.4,0.5,0.6,0.7,0.85,0.95},{"&lt;20%","20-40%","40-50%","50-60%","60-70%","70-85%","85-95%","&gt;=95%"}))</f>
        <v/>
      </c>
      <c r="L189" s="9">
        <f>IFERROR(AVERAGEIFS('Raw Data'!$R$2:$R$10000,'Raw Data'!$B$2:$B$10000,$A189,'Raw Data'!$A$2:$A$10000,$C$1),"")</f>
        <v/>
      </c>
      <c r="M189" s="9">
        <f>IFERROR(AVERAGEIFS('Raw Data'!$S$2:$S$10000,'Raw Data'!$B$2:$B$10000,$A189,'Raw Data'!$A$2:$A$10000,$C$1),"")</f>
        <v/>
      </c>
      <c r="N189" s="7">
        <f>IF(M189="","",IF(M189&lt;Settings!$B$8,"Critical",IF(M189&lt;Settings!$B$9,"Semi Critical","Non Critical")))</f>
        <v/>
      </c>
    </row>
    <row r="190">
      <c r="A190" s="7" t="inlineStr">
        <is>
          <t>BLR-Teachers colony</t>
        </is>
      </c>
      <c r="B190" s="7">
        <f>IFERROR(INDEX('Raw Data'!$N$2:$N$10000,MATCH($A190,'Raw Data'!$B$2:$B$10000,0)),"")</f>
        <v/>
      </c>
      <c r="C190" s="7">
        <f>IFERROR(INDEX('Raw Data'!$E$2:$E$10000,MATCH($A190,'Raw Data'!$B$2:$B$10000,0)),"")</f>
        <v/>
      </c>
      <c r="D190" s="7">
        <f>IFERROR(INDEX('Raw Data'!$U$2:$U$10000,MATCH($A190,'Raw Data'!$B$2:$B$10000,0)),"")</f>
        <v/>
      </c>
      <c r="E190" s="7">
        <f>IFERROR(INDEX('Raw Data'!$O$2:$O$10000,MATCH($A190,'Raw Data'!$B$2:$B$10000,0)),"")</f>
        <v/>
      </c>
      <c r="F190" s="7">
        <f>IFERROR(INDEX('Raw Data'!$P$2:$P$10000,MATCH($A190,'Raw Data'!$B$2:$B$10000,0)),"")</f>
        <v/>
      </c>
      <c r="G190" s="9">
        <f>IFERROR(AVERAGEIFS('Raw Data'!$G$2:$G$10000,'Raw Data'!$B$2:$B$10000,$A190,'Raw Data'!$A$2:$A$10000,$C$1),"")</f>
        <v/>
      </c>
      <c r="H190" s="9">
        <f>IFERROR(AVERAGEIFS('Raw Data'!$H$2:$H$10000,'Raw Data'!$B$2:$B$10000,$A190,'Raw Data'!$A$2:$A$10000,$C$1),"")</f>
        <v/>
      </c>
      <c r="I190" s="9">
        <f>IFERROR(AVERAGEIFS('Raw Data'!$L$2:$L$10000,'Raw Data'!$B$2:$B$10000,$A190,'Raw Data'!$A$2:$A$10000,$C$1),"")</f>
        <v/>
      </c>
      <c r="J190" s="7">
        <f>IF(G190="","",LOOKUP(G190,{0,0.2,0.4,0.5,0.6,0.7,0.85,0.95},{"&lt;20%","20-40%","40-50%","50-60%","60-70%","70-85%","85-95%","&gt;=95%"}))</f>
        <v/>
      </c>
      <c r="K190" s="7">
        <f>IF(I190="","",LOOKUP(I190,{0,0.2,0.4,0.5,0.6,0.7,0.85,0.95},{"&lt;20%","20-40%","40-50%","50-60%","60-70%","70-85%","85-95%","&gt;=95%"}))</f>
        <v/>
      </c>
      <c r="L190" s="9">
        <f>IFERROR(AVERAGEIFS('Raw Data'!$R$2:$R$10000,'Raw Data'!$B$2:$B$10000,$A190,'Raw Data'!$A$2:$A$10000,$C$1),"")</f>
        <v/>
      </c>
      <c r="M190" s="9">
        <f>IFERROR(AVERAGEIFS('Raw Data'!$S$2:$S$10000,'Raw Data'!$B$2:$B$10000,$A190,'Raw Data'!$A$2:$A$10000,$C$1),"")</f>
        <v/>
      </c>
      <c r="N190" s="7">
        <f>IF(M190="","",IF(M190&lt;Settings!$B$8,"Critical",IF(M190&lt;Settings!$B$9,"Semi Critical","Non Critical")))</f>
        <v/>
      </c>
    </row>
    <row r="191">
      <c r="A191" s="7" t="inlineStr">
        <is>
          <t>BLR-Thyagaraja Nagar</t>
        </is>
      </c>
      <c r="B191" s="7">
        <f>IFERROR(INDEX('Raw Data'!$N$2:$N$10000,MATCH($A191,'Raw Data'!$B$2:$B$10000,0)),"")</f>
        <v/>
      </c>
      <c r="C191" s="7">
        <f>IFERROR(INDEX('Raw Data'!$E$2:$E$10000,MATCH($A191,'Raw Data'!$B$2:$B$10000,0)),"")</f>
        <v/>
      </c>
      <c r="D191" s="7">
        <f>IFERROR(INDEX('Raw Data'!$U$2:$U$10000,MATCH($A191,'Raw Data'!$B$2:$B$10000,0)),"")</f>
        <v/>
      </c>
      <c r="E191" s="7">
        <f>IFERROR(INDEX('Raw Data'!$O$2:$O$10000,MATCH($A191,'Raw Data'!$B$2:$B$10000,0)),"")</f>
        <v/>
      </c>
      <c r="F191" s="7">
        <f>IFERROR(INDEX('Raw Data'!$P$2:$P$10000,MATCH($A191,'Raw Data'!$B$2:$B$10000,0)),"")</f>
        <v/>
      </c>
      <c r="G191" s="9">
        <f>IFERROR(AVERAGEIFS('Raw Data'!$G$2:$G$10000,'Raw Data'!$B$2:$B$10000,$A191,'Raw Data'!$A$2:$A$10000,$C$1),"")</f>
        <v/>
      </c>
      <c r="H191" s="9">
        <f>IFERROR(AVERAGEIFS('Raw Data'!$H$2:$H$10000,'Raw Data'!$B$2:$B$10000,$A191,'Raw Data'!$A$2:$A$10000,$C$1),"")</f>
        <v/>
      </c>
      <c r="I191" s="9">
        <f>IFERROR(AVERAGEIFS('Raw Data'!$L$2:$L$10000,'Raw Data'!$B$2:$B$10000,$A191,'Raw Data'!$A$2:$A$10000,$C$1),"")</f>
        <v/>
      </c>
      <c r="J191" s="7">
        <f>IF(G191="","",LOOKUP(G191,{0,0.2,0.4,0.5,0.6,0.7,0.85,0.95},{"&lt;20%","20-40%","40-50%","50-60%","60-70%","70-85%","85-95%","&gt;=95%"}))</f>
        <v/>
      </c>
      <c r="K191" s="7">
        <f>IF(I191="","",LOOKUP(I191,{0,0.2,0.4,0.5,0.6,0.7,0.85,0.95},{"&lt;20%","20-40%","40-50%","50-60%","60-70%","70-85%","85-95%","&gt;=95%"}))</f>
        <v/>
      </c>
      <c r="L191" s="9">
        <f>IFERROR(AVERAGEIFS('Raw Data'!$R$2:$R$10000,'Raw Data'!$B$2:$B$10000,$A191,'Raw Data'!$A$2:$A$10000,$C$1),"")</f>
        <v/>
      </c>
      <c r="M191" s="9">
        <f>IFERROR(AVERAGEIFS('Raw Data'!$S$2:$S$10000,'Raw Data'!$B$2:$B$10000,$A191,'Raw Data'!$A$2:$A$10000,$C$1),"")</f>
        <v/>
      </c>
      <c r="N191" s="7">
        <f>IF(M191="","",IF(M191&lt;Settings!$B$8,"Critical",IF(M191&lt;Settings!$B$9,"Semi Critical","Non Critical")))</f>
        <v/>
      </c>
    </row>
    <row r="192">
      <c r="A192" s="7" t="inlineStr">
        <is>
          <t>BLR-Tippenahalli</t>
        </is>
      </c>
      <c r="B192" s="7">
        <f>IFERROR(INDEX('Raw Data'!$N$2:$N$10000,MATCH($A192,'Raw Data'!$B$2:$B$10000,0)),"")</f>
        <v/>
      </c>
      <c r="C192" s="7">
        <f>IFERROR(INDEX('Raw Data'!$E$2:$E$10000,MATCH($A192,'Raw Data'!$B$2:$B$10000,0)),"")</f>
        <v/>
      </c>
      <c r="D192" s="7">
        <f>IFERROR(INDEX('Raw Data'!$U$2:$U$10000,MATCH($A192,'Raw Data'!$B$2:$B$10000,0)),"")</f>
        <v/>
      </c>
      <c r="E192" s="7">
        <f>IFERROR(INDEX('Raw Data'!$O$2:$O$10000,MATCH($A192,'Raw Data'!$B$2:$B$10000,0)),"")</f>
        <v/>
      </c>
      <c r="F192" s="7">
        <f>IFERROR(INDEX('Raw Data'!$P$2:$P$10000,MATCH($A192,'Raw Data'!$B$2:$B$10000,0)),"")</f>
        <v/>
      </c>
      <c r="G192" s="9">
        <f>IFERROR(AVERAGEIFS('Raw Data'!$G$2:$G$10000,'Raw Data'!$B$2:$B$10000,$A192,'Raw Data'!$A$2:$A$10000,$C$1),"")</f>
        <v/>
      </c>
      <c r="H192" s="9">
        <f>IFERROR(AVERAGEIFS('Raw Data'!$H$2:$H$10000,'Raw Data'!$B$2:$B$10000,$A192,'Raw Data'!$A$2:$A$10000,$C$1),"")</f>
        <v/>
      </c>
      <c r="I192" s="9">
        <f>IFERROR(AVERAGEIFS('Raw Data'!$L$2:$L$10000,'Raw Data'!$B$2:$B$10000,$A192,'Raw Data'!$A$2:$A$10000,$C$1),"")</f>
        <v/>
      </c>
      <c r="J192" s="7">
        <f>IF(G192="","",LOOKUP(G192,{0,0.2,0.4,0.5,0.6,0.7,0.85,0.95},{"&lt;20%","20-40%","40-50%","50-60%","60-70%","70-85%","85-95%","&gt;=95%"}))</f>
        <v/>
      </c>
      <c r="K192" s="7">
        <f>IF(I192="","",LOOKUP(I192,{0,0.2,0.4,0.5,0.6,0.7,0.85,0.95},{"&lt;20%","20-40%","40-50%","50-60%","60-70%","70-85%","85-95%","&gt;=95%"}))</f>
        <v/>
      </c>
      <c r="L192" s="9">
        <f>IFERROR(AVERAGEIFS('Raw Data'!$R$2:$R$10000,'Raw Data'!$B$2:$B$10000,$A192,'Raw Data'!$A$2:$A$10000,$C$1),"")</f>
        <v/>
      </c>
      <c r="M192" s="9">
        <f>IFERROR(AVERAGEIFS('Raw Data'!$S$2:$S$10000,'Raw Data'!$B$2:$B$10000,$A192,'Raw Data'!$A$2:$A$10000,$C$1),"")</f>
        <v/>
      </c>
      <c r="N192" s="7">
        <f>IF(M192="","",IF(M192&lt;Settings!$B$8,"Critical",IF(M192&lt;Settings!$B$9,"Semi Critical","Non Critical")))</f>
        <v/>
      </c>
    </row>
    <row r="193">
      <c r="A193" s="7" t="inlineStr">
        <is>
          <t>BLR-TMC Layout</t>
        </is>
      </c>
      <c r="B193" s="7">
        <f>IFERROR(INDEX('Raw Data'!$N$2:$N$10000,MATCH($A193,'Raw Data'!$B$2:$B$10000,0)),"")</f>
        <v/>
      </c>
      <c r="C193" s="7">
        <f>IFERROR(INDEX('Raw Data'!$E$2:$E$10000,MATCH($A193,'Raw Data'!$B$2:$B$10000,0)),"")</f>
        <v/>
      </c>
      <c r="D193" s="7">
        <f>IFERROR(INDEX('Raw Data'!$U$2:$U$10000,MATCH($A193,'Raw Data'!$B$2:$B$10000,0)),"")</f>
        <v/>
      </c>
      <c r="E193" s="7">
        <f>IFERROR(INDEX('Raw Data'!$O$2:$O$10000,MATCH($A193,'Raw Data'!$B$2:$B$10000,0)),"")</f>
        <v/>
      </c>
      <c r="F193" s="7">
        <f>IFERROR(INDEX('Raw Data'!$P$2:$P$10000,MATCH($A193,'Raw Data'!$B$2:$B$10000,0)),"")</f>
        <v/>
      </c>
      <c r="G193" s="9">
        <f>IFERROR(AVERAGEIFS('Raw Data'!$G$2:$G$10000,'Raw Data'!$B$2:$B$10000,$A193,'Raw Data'!$A$2:$A$10000,$C$1),"")</f>
        <v/>
      </c>
      <c r="H193" s="9">
        <f>IFERROR(AVERAGEIFS('Raw Data'!$H$2:$H$10000,'Raw Data'!$B$2:$B$10000,$A193,'Raw Data'!$A$2:$A$10000,$C$1),"")</f>
        <v/>
      </c>
      <c r="I193" s="9">
        <f>IFERROR(AVERAGEIFS('Raw Data'!$L$2:$L$10000,'Raw Data'!$B$2:$B$10000,$A193,'Raw Data'!$A$2:$A$10000,$C$1),"")</f>
        <v/>
      </c>
      <c r="J193" s="7">
        <f>IF(G193="","",LOOKUP(G193,{0,0.2,0.4,0.5,0.6,0.7,0.85,0.95},{"&lt;20%","20-40%","40-50%","50-60%","60-70%","70-85%","85-95%","&gt;=95%"}))</f>
        <v/>
      </c>
      <c r="K193" s="7">
        <f>IF(I193="","",LOOKUP(I193,{0,0.2,0.4,0.5,0.6,0.7,0.85,0.95},{"&lt;20%","20-40%","40-50%","50-60%","60-70%","70-85%","85-95%","&gt;=95%"}))</f>
        <v/>
      </c>
      <c r="L193" s="9">
        <f>IFERROR(AVERAGEIFS('Raw Data'!$R$2:$R$10000,'Raw Data'!$B$2:$B$10000,$A193,'Raw Data'!$A$2:$A$10000,$C$1),"")</f>
        <v/>
      </c>
      <c r="M193" s="9">
        <f>IFERROR(AVERAGEIFS('Raw Data'!$S$2:$S$10000,'Raw Data'!$B$2:$B$10000,$A193,'Raw Data'!$A$2:$A$10000,$C$1),"")</f>
        <v/>
      </c>
      <c r="N193" s="7">
        <f>IF(M193="","",IF(M193&lt;Settings!$B$8,"Critical",IF(M193&lt;Settings!$B$9,"Semi Critical","Non Critical")))</f>
        <v/>
      </c>
    </row>
    <row r="194">
      <c r="A194" s="7" t="inlineStr">
        <is>
          <t>BLR-Ullal</t>
        </is>
      </c>
      <c r="B194" s="7">
        <f>IFERROR(INDEX('Raw Data'!$N$2:$N$10000,MATCH($A194,'Raw Data'!$B$2:$B$10000,0)),"")</f>
        <v/>
      </c>
      <c r="C194" s="7">
        <f>IFERROR(INDEX('Raw Data'!$E$2:$E$10000,MATCH($A194,'Raw Data'!$B$2:$B$10000,0)),"")</f>
        <v/>
      </c>
      <c r="D194" s="7">
        <f>IFERROR(INDEX('Raw Data'!$U$2:$U$10000,MATCH($A194,'Raw Data'!$B$2:$B$10000,0)),"")</f>
        <v/>
      </c>
      <c r="E194" s="7">
        <f>IFERROR(INDEX('Raw Data'!$O$2:$O$10000,MATCH($A194,'Raw Data'!$B$2:$B$10000,0)),"")</f>
        <v/>
      </c>
      <c r="F194" s="7">
        <f>IFERROR(INDEX('Raw Data'!$P$2:$P$10000,MATCH($A194,'Raw Data'!$B$2:$B$10000,0)),"")</f>
        <v/>
      </c>
      <c r="G194" s="9">
        <f>IFERROR(AVERAGEIFS('Raw Data'!$G$2:$G$10000,'Raw Data'!$B$2:$B$10000,$A194,'Raw Data'!$A$2:$A$10000,$C$1),"")</f>
        <v/>
      </c>
      <c r="H194" s="9">
        <f>IFERROR(AVERAGEIFS('Raw Data'!$H$2:$H$10000,'Raw Data'!$B$2:$B$10000,$A194,'Raw Data'!$A$2:$A$10000,$C$1),"")</f>
        <v/>
      </c>
      <c r="I194" s="9">
        <f>IFERROR(AVERAGEIFS('Raw Data'!$L$2:$L$10000,'Raw Data'!$B$2:$B$10000,$A194,'Raw Data'!$A$2:$A$10000,$C$1),"")</f>
        <v/>
      </c>
      <c r="J194" s="7">
        <f>IF(G194="","",LOOKUP(G194,{0,0.2,0.4,0.5,0.6,0.7,0.85,0.95},{"&lt;20%","20-40%","40-50%","50-60%","60-70%","70-85%","85-95%","&gt;=95%"}))</f>
        <v/>
      </c>
      <c r="K194" s="7">
        <f>IF(I194="","",LOOKUP(I194,{0,0.2,0.4,0.5,0.6,0.7,0.85,0.95},{"&lt;20%","20-40%","40-50%","50-60%","60-70%","70-85%","85-95%","&gt;=95%"}))</f>
        <v/>
      </c>
      <c r="L194" s="9">
        <f>IFERROR(AVERAGEIFS('Raw Data'!$R$2:$R$10000,'Raw Data'!$B$2:$B$10000,$A194,'Raw Data'!$A$2:$A$10000,$C$1),"")</f>
        <v/>
      </c>
      <c r="M194" s="9">
        <f>IFERROR(AVERAGEIFS('Raw Data'!$S$2:$S$10000,'Raw Data'!$B$2:$B$10000,$A194,'Raw Data'!$A$2:$A$10000,$C$1),"")</f>
        <v/>
      </c>
      <c r="N194" s="7">
        <f>IF(M194="","",IF(M194&lt;Settings!$B$8,"Critical",IF(M194&lt;Settings!$B$9,"Semi Critical","Non Critical")))</f>
        <v/>
      </c>
    </row>
    <row r="195">
      <c r="A195" s="7" t="inlineStr">
        <is>
          <t>BLR-Varthur</t>
        </is>
      </c>
      <c r="B195" s="7">
        <f>IFERROR(INDEX('Raw Data'!$N$2:$N$10000,MATCH($A195,'Raw Data'!$B$2:$B$10000,0)),"")</f>
        <v/>
      </c>
      <c r="C195" s="7">
        <f>IFERROR(INDEX('Raw Data'!$E$2:$E$10000,MATCH($A195,'Raw Data'!$B$2:$B$10000,0)),"")</f>
        <v/>
      </c>
      <c r="D195" s="7">
        <f>IFERROR(INDEX('Raw Data'!$U$2:$U$10000,MATCH($A195,'Raw Data'!$B$2:$B$10000,0)),"")</f>
        <v/>
      </c>
      <c r="E195" s="7">
        <f>IFERROR(INDEX('Raw Data'!$O$2:$O$10000,MATCH($A195,'Raw Data'!$B$2:$B$10000,0)),"")</f>
        <v/>
      </c>
      <c r="F195" s="7">
        <f>IFERROR(INDEX('Raw Data'!$P$2:$P$10000,MATCH($A195,'Raw Data'!$B$2:$B$10000,0)),"")</f>
        <v/>
      </c>
      <c r="G195" s="9">
        <f>IFERROR(AVERAGEIFS('Raw Data'!$G$2:$G$10000,'Raw Data'!$B$2:$B$10000,$A195,'Raw Data'!$A$2:$A$10000,$C$1),"")</f>
        <v/>
      </c>
      <c r="H195" s="9">
        <f>IFERROR(AVERAGEIFS('Raw Data'!$H$2:$H$10000,'Raw Data'!$B$2:$B$10000,$A195,'Raw Data'!$A$2:$A$10000,$C$1),"")</f>
        <v/>
      </c>
      <c r="I195" s="9">
        <f>IFERROR(AVERAGEIFS('Raw Data'!$L$2:$L$10000,'Raw Data'!$B$2:$B$10000,$A195,'Raw Data'!$A$2:$A$10000,$C$1),"")</f>
        <v/>
      </c>
      <c r="J195" s="7">
        <f>IF(G195="","",LOOKUP(G195,{0,0.2,0.4,0.5,0.6,0.7,0.85,0.95},{"&lt;20%","20-40%","40-50%","50-60%","60-70%","70-85%","85-95%","&gt;=95%"}))</f>
        <v/>
      </c>
      <c r="K195" s="7">
        <f>IF(I195="","",LOOKUP(I195,{0,0.2,0.4,0.5,0.6,0.7,0.85,0.95},{"&lt;20%","20-40%","40-50%","50-60%","60-70%","70-85%","85-95%","&gt;=95%"}))</f>
        <v/>
      </c>
      <c r="L195" s="9">
        <f>IFERROR(AVERAGEIFS('Raw Data'!$R$2:$R$10000,'Raw Data'!$B$2:$B$10000,$A195,'Raw Data'!$A$2:$A$10000,$C$1),"")</f>
        <v/>
      </c>
      <c r="M195" s="9">
        <f>IFERROR(AVERAGEIFS('Raw Data'!$S$2:$S$10000,'Raw Data'!$B$2:$B$10000,$A195,'Raw Data'!$A$2:$A$10000,$C$1),"")</f>
        <v/>
      </c>
      <c r="N195" s="7">
        <f>IF(M195="","",IF(M195&lt;Settings!$B$8,"Critical",IF(M195&lt;Settings!$B$9,"Semi Critical","Non Critical")))</f>
        <v/>
      </c>
    </row>
    <row r="196">
      <c r="A196" s="7" t="inlineStr">
        <is>
          <t>BLR-VIJAY NAGAR</t>
        </is>
      </c>
      <c r="B196" s="7">
        <f>IFERROR(INDEX('Raw Data'!$N$2:$N$10000,MATCH($A196,'Raw Data'!$B$2:$B$10000,0)),"")</f>
        <v/>
      </c>
      <c r="C196" s="7">
        <f>IFERROR(INDEX('Raw Data'!$E$2:$E$10000,MATCH($A196,'Raw Data'!$B$2:$B$10000,0)),"")</f>
        <v/>
      </c>
      <c r="D196" s="7">
        <f>IFERROR(INDEX('Raw Data'!$U$2:$U$10000,MATCH($A196,'Raw Data'!$B$2:$B$10000,0)),"")</f>
        <v/>
      </c>
      <c r="E196" s="7">
        <f>IFERROR(INDEX('Raw Data'!$O$2:$O$10000,MATCH($A196,'Raw Data'!$B$2:$B$10000,0)),"")</f>
        <v/>
      </c>
      <c r="F196" s="7">
        <f>IFERROR(INDEX('Raw Data'!$P$2:$P$10000,MATCH($A196,'Raw Data'!$B$2:$B$10000,0)),"")</f>
        <v/>
      </c>
      <c r="G196" s="9">
        <f>IFERROR(AVERAGEIFS('Raw Data'!$G$2:$G$10000,'Raw Data'!$B$2:$B$10000,$A196,'Raw Data'!$A$2:$A$10000,$C$1),"")</f>
        <v/>
      </c>
      <c r="H196" s="9">
        <f>IFERROR(AVERAGEIFS('Raw Data'!$H$2:$H$10000,'Raw Data'!$B$2:$B$10000,$A196,'Raw Data'!$A$2:$A$10000,$C$1),"")</f>
        <v/>
      </c>
      <c r="I196" s="9">
        <f>IFERROR(AVERAGEIFS('Raw Data'!$L$2:$L$10000,'Raw Data'!$B$2:$B$10000,$A196,'Raw Data'!$A$2:$A$10000,$C$1),"")</f>
        <v/>
      </c>
      <c r="J196" s="7">
        <f>IF(G196="","",LOOKUP(G196,{0,0.2,0.4,0.5,0.6,0.7,0.85,0.95},{"&lt;20%","20-40%","40-50%","50-60%","60-70%","70-85%","85-95%","&gt;=95%"}))</f>
        <v/>
      </c>
      <c r="K196" s="7">
        <f>IF(I196="","",LOOKUP(I196,{0,0.2,0.4,0.5,0.6,0.7,0.85,0.95},{"&lt;20%","20-40%","40-50%","50-60%","60-70%","70-85%","85-95%","&gt;=95%"}))</f>
        <v/>
      </c>
      <c r="L196" s="9">
        <f>IFERROR(AVERAGEIFS('Raw Data'!$R$2:$R$10000,'Raw Data'!$B$2:$B$10000,$A196,'Raw Data'!$A$2:$A$10000,$C$1),"")</f>
        <v/>
      </c>
      <c r="M196" s="9">
        <f>IFERROR(AVERAGEIFS('Raw Data'!$S$2:$S$10000,'Raw Data'!$B$2:$B$10000,$A196,'Raw Data'!$A$2:$A$10000,$C$1),"")</f>
        <v/>
      </c>
      <c r="N196" s="7">
        <f>IF(M196="","",IF(M196&lt;Settings!$B$8,"Critical",IF(M196&lt;Settings!$B$9,"Semi Critical","Non Critical")))</f>
        <v/>
      </c>
    </row>
    <row r="197">
      <c r="A197" s="7" t="inlineStr">
        <is>
          <t>BLR-Vijay Nagar Network</t>
        </is>
      </c>
      <c r="B197" s="7">
        <f>IFERROR(INDEX('Raw Data'!$N$2:$N$10000,MATCH($A197,'Raw Data'!$B$2:$B$10000,0)),"")</f>
        <v/>
      </c>
      <c r="C197" s="7">
        <f>IFERROR(INDEX('Raw Data'!$E$2:$E$10000,MATCH($A197,'Raw Data'!$B$2:$B$10000,0)),"")</f>
        <v/>
      </c>
      <c r="D197" s="7">
        <f>IFERROR(INDEX('Raw Data'!$U$2:$U$10000,MATCH($A197,'Raw Data'!$B$2:$B$10000,0)),"")</f>
        <v/>
      </c>
      <c r="E197" s="7">
        <f>IFERROR(INDEX('Raw Data'!$O$2:$O$10000,MATCH($A197,'Raw Data'!$B$2:$B$10000,0)),"")</f>
        <v/>
      </c>
      <c r="F197" s="7">
        <f>IFERROR(INDEX('Raw Data'!$P$2:$P$10000,MATCH($A197,'Raw Data'!$B$2:$B$10000,0)),"")</f>
        <v/>
      </c>
      <c r="G197" s="9">
        <f>IFERROR(AVERAGEIFS('Raw Data'!$G$2:$G$10000,'Raw Data'!$B$2:$B$10000,$A197,'Raw Data'!$A$2:$A$10000,$C$1),"")</f>
        <v/>
      </c>
      <c r="H197" s="9">
        <f>IFERROR(AVERAGEIFS('Raw Data'!$H$2:$H$10000,'Raw Data'!$B$2:$B$10000,$A197,'Raw Data'!$A$2:$A$10000,$C$1),"")</f>
        <v/>
      </c>
      <c r="I197" s="9">
        <f>IFERROR(AVERAGEIFS('Raw Data'!$L$2:$L$10000,'Raw Data'!$B$2:$B$10000,$A197,'Raw Data'!$A$2:$A$10000,$C$1),"")</f>
        <v/>
      </c>
      <c r="J197" s="7">
        <f>IF(G197="","",LOOKUP(G197,{0,0.2,0.4,0.5,0.6,0.7,0.85,0.95},{"&lt;20%","20-40%","40-50%","50-60%","60-70%","70-85%","85-95%","&gt;=95%"}))</f>
        <v/>
      </c>
      <c r="K197" s="7">
        <f>IF(I197="","",LOOKUP(I197,{0,0.2,0.4,0.5,0.6,0.7,0.85,0.95},{"&lt;20%","20-40%","40-50%","50-60%","60-70%","70-85%","85-95%","&gt;=95%"}))</f>
        <v/>
      </c>
      <c r="L197" s="9">
        <f>IFERROR(AVERAGEIFS('Raw Data'!$R$2:$R$10000,'Raw Data'!$B$2:$B$10000,$A197,'Raw Data'!$A$2:$A$10000,$C$1),"")</f>
        <v/>
      </c>
      <c r="M197" s="9">
        <f>IFERROR(AVERAGEIFS('Raw Data'!$S$2:$S$10000,'Raw Data'!$B$2:$B$10000,$A197,'Raw Data'!$A$2:$A$10000,$C$1),"")</f>
        <v/>
      </c>
      <c r="N197" s="7">
        <f>IF(M197="","",IF(M197&lt;Settings!$B$8,"Critical",IF(M197&lt;Settings!$B$9,"Semi Critical","Non Critical")))</f>
        <v/>
      </c>
    </row>
    <row r="198">
      <c r="A198" s="7" t="inlineStr">
        <is>
          <t>BLR-Vijay Nagar SS</t>
        </is>
      </c>
      <c r="B198" s="7">
        <f>IFERROR(INDEX('Raw Data'!$N$2:$N$10000,MATCH($A198,'Raw Data'!$B$2:$B$10000,0)),"")</f>
        <v/>
      </c>
      <c r="C198" s="7">
        <f>IFERROR(INDEX('Raw Data'!$E$2:$E$10000,MATCH($A198,'Raw Data'!$B$2:$B$10000,0)),"")</f>
        <v/>
      </c>
      <c r="D198" s="7">
        <f>IFERROR(INDEX('Raw Data'!$U$2:$U$10000,MATCH($A198,'Raw Data'!$B$2:$B$10000,0)),"")</f>
        <v/>
      </c>
      <c r="E198" s="7">
        <f>IFERROR(INDEX('Raw Data'!$O$2:$O$10000,MATCH($A198,'Raw Data'!$B$2:$B$10000,0)),"")</f>
        <v/>
      </c>
      <c r="F198" s="7">
        <f>IFERROR(INDEX('Raw Data'!$P$2:$P$10000,MATCH($A198,'Raw Data'!$B$2:$B$10000,0)),"")</f>
        <v/>
      </c>
      <c r="G198" s="9">
        <f>IFERROR(AVERAGEIFS('Raw Data'!$G$2:$G$10000,'Raw Data'!$B$2:$B$10000,$A198,'Raw Data'!$A$2:$A$10000,$C$1),"")</f>
        <v/>
      </c>
      <c r="H198" s="9">
        <f>IFERROR(AVERAGEIFS('Raw Data'!$H$2:$H$10000,'Raw Data'!$B$2:$B$10000,$A198,'Raw Data'!$A$2:$A$10000,$C$1),"")</f>
        <v/>
      </c>
      <c r="I198" s="9">
        <f>IFERROR(AVERAGEIFS('Raw Data'!$L$2:$L$10000,'Raw Data'!$B$2:$B$10000,$A198,'Raw Data'!$A$2:$A$10000,$C$1),"")</f>
        <v/>
      </c>
      <c r="J198" s="7">
        <f>IF(G198="","",LOOKUP(G198,{0,0.2,0.4,0.5,0.6,0.7,0.85,0.95},{"&lt;20%","20-40%","40-50%","50-60%","60-70%","70-85%","85-95%","&gt;=95%"}))</f>
        <v/>
      </c>
      <c r="K198" s="7">
        <f>IF(I198="","",LOOKUP(I198,{0,0.2,0.4,0.5,0.6,0.7,0.85,0.95},{"&lt;20%","20-40%","40-50%","50-60%","60-70%","70-85%","85-95%","&gt;=95%"}))</f>
        <v/>
      </c>
      <c r="L198" s="9">
        <f>IFERROR(AVERAGEIFS('Raw Data'!$R$2:$R$10000,'Raw Data'!$B$2:$B$10000,$A198,'Raw Data'!$A$2:$A$10000,$C$1),"")</f>
        <v/>
      </c>
      <c r="M198" s="9">
        <f>IFERROR(AVERAGEIFS('Raw Data'!$S$2:$S$10000,'Raw Data'!$B$2:$B$10000,$A198,'Raw Data'!$A$2:$A$10000,$C$1),"")</f>
        <v/>
      </c>
      <c r="N198" s="7">
        <f>IF(M198="","",IF(M198&lt;Settings!$B$8,"Critical",IF(M198&lt;Settings!$B$9,"Semi Critical","Non Critical")))</f>
        <v/>
      </c>
    </row>
    <row r="199">
      <c r="A199" s="7" t="inlineStr">
        <is>
          <t>BLR-Whitefield Network-2</t>
        </is>
      </c>
      <c r="B199" s="7">
        <f>IFERROR(INDEX('Raw Data'!$N$2:$N$10000,MATCH($A199,'Raw Data'!$B$2:$B$10000,0)),"")</f>
        <v/>
      </c>
      <c r="C199" s="7">
        <f>IFERROR(INDEX('Raw Data'!$E$2:$E$10000,MATCH($A199,'Raw Data'!$B$2:$B$10000,0)),"")</f>
        <v/>
      </c>
      <c r="D199" s="7">
        <f>IFERROR(INDEX('Raw Data'!$U$2:$U$10000,MATCH($A199,'Raw Data'!$B$2:$B$10000,0)),"")</f>
        <v/>
      </c>
      <c r="E199" s="7">
        <f>IFERROR(INDEX('Raw Data'!$O$2:$O$10000,MATCH($A199,'Raw Data'!$B$2:$B$10000,0)),"")</f>
        <v/>
      </c>
      <c r="F199" s="7">
        <f>IFERROR(INDEX('Raw Data'!$P$2:$P$10000,MATCH($A199,'Raw Data'!$B$2:$B$10000,0)),"")</f>
        <v/>
      </c>
      <c r="G199" s="9">
        <f>IFERROR(AVERAGEIFS('Raw Data'!$G$2:$G$10000,'Raw Data'!$B$2:$B$10000,$A199,'Raw Data'!$A$2:$A$10000,$C$1),"")</f>
        <v/>
      </c>
      <c r="H199" s="9">
        <f>IFERROR(AVERAGEIFS('Raw Data'!$H$2:$H$10000,'Raw Data'!$B$2:$B$10000,$A199,'Raw Data'!$A$2:$A$10000,$C$1),"")</f>
        <v/>
      </c>
      <c r="I199" s="9">
        <f>IFERROR(AVERAGEIFS('Raw Data'!$L$2:$L$10000,'Raw Data'!$B$2:$B$10000,$A199,'Raw Data'!$A$2:$A$10000,$C$1),"")</f>
        <v/>
      </c>
      <c r="J199" s="7">
        <f>IF(G199="","",LOOKUP(G199,{0,0.2,0.4,0.5,0.6,0.7,0.85,0.95},{"&lt;20%","20-40%","40-50%","50-60%","60-70%","70-85%","85-95%","&gt;=95%"}))</f>
        <v/>
      </c>
      <c r="K199" s="7">
        <f>IF(I199="","",LOOKUP(I199,{0,0.2,0.4,0.5,0.6,0.7,0.85,0.95},{"&lt;20%","20-40%","40-50%","50-60%","60-70%","70-85%","85-95%","&gt;=95%"}))</f>
        <v/>
      </c>
      <c r="L199" s="9">
        <f>IFERROR(AVERAGEIFS('Raw Data'!$R$2:$R$10000,'Raw Data'!$B$2:$B$10000,$A199,'Raw Data'!$A$2:$A$10000,$C$1),"")</f>
        <v/>
      </c>
      <c r="M199" s="9">
        <f>IFERROR(AVERAGEIFS('Raw Data'!$S$2:$S$10000,'Raw Data'!$B$2:$B$10000,$A199,'Raw Data'!$A$2:$A$10000,$C$1),"")</f>
        <v/>
      </c>
      <c r="N199" s="7">
        <f>IF(M199="","",IF(M199&lt;Settings!$B$8,"Critical",IF(M199&lt;Settings!$B$9,"Semi Critical","Non Critical")))</f>
        <v/>
      </c>
    </row>
    <row r="200">
      <c r="A200" s="7" t="inlineStr">
        <is>
          <t>BLR-Whitefield New</t>
        </is>
      </c>
      <c r="B200" s="7">
        <f>IFERROR(INDEX('Raw Data'!$N$2:$N$10000,MATCH($A200,'Raw Data'!$B$2:$B$10000,0)),"")</f>
        <v/>
      </c>
      <c r="C200" s="7">
        <f>IFERROR(INDEX('Raw Data'!$E$2:$E$10000,MATCH($A200,'Raw Data'!$B$2:$B$10000,0)),"")</f>
        <v/>
      </c>
      <c r="D200" s="7">
        <f>IFERROR(INDEX('Raw Data'!$U$2:$U$10000,MATCH($A200,'Raw Data'!$B$2:$B$10000,0)),"")</f>
        <v/>
      </c>
      <c r="E200" s="7">
        <f>IFERROR(INDEX('Raw Data'!$O$2:$O$10000,MATCH($A200,'Raw Data'!$B$2:$B$10000,0)),"")</f>
        <v/>
      </c>
      <c r="F200" s="7">
        <f>IFERROR(INDEX('Raw Data'!$P$2:$P$10000,MATCH($A200,'Raw Data'!$B$2:$B$10000,0)),"")</f>
        <v/>
      </c>
      <c r="G200" s="9">
        <f>IFERROR(AVERAGEIFS('Raw Data'!$G$2:$G$10000,'Raw Data'!$B$2:$B$10000,$A200,'Raw Data'!$A$2:$A$10000,$C$1),"")</f>
        <v/>
      </c>
      <c r="H200" s="9">
        <f>IFERROR(AVERAGEIFS('Raw Data'!$H$2:$H$10000,'Raw Data'!$B$2:$B$10000,$A200,'Raw Data'!$A$2:$A$10000,$C$1),"")</f>
        <v/>
      </c>
      <c r="I200" s="9">
        <f>IFERROR(AVERAGEIFS('Raw Data'!$L$2:$L$10000,'Raw Data'!$B$2:$B$10000,$A200,'Raw Data'!$A$2:$A$10000,$C$1),"")</f>
        <v/>
      </c>
      <c r="J200" s="7">
        <f>IF(G200="","",LOOKUP(G200,{0,0.2,0.4,0.5,0.6,0.7,0.85,0.95},{"&lt;20%","20-40%","40-50%","50-60%","60-70%","70-85%","85-95%","&gt;=95%"}))</f>
        <v/>
      </c>
      <c r="K200" s="7">
        <f>IF(I200="","",LOOKUP(I200,{0,0.2,0.4,0.5,0.6,0.7,0.85,0.95},{"&lt;20%","20-40%","40-50%","50-60%","60-70%","70-85%","85-95%","&gt;=95%"}))</f>
        <v/>
      </c>
      <c r="L200" s="9">
        <f>IFERROR(AVERAGEIFS('Raw Data'!$R$2:$R$10000,'Raw Data'!$B$2:$B$10000,$A200,'Raw Data'!$A$2:$A$10000,$C$1),"")</f>
        <v/>
      </c>
      <c r="M200" s="9">
        <f>IFERROR(AVERAGEIFS('Raw Data'!$S$2:$S$10000,'Raw Data'!$B$2:$B$10000,$A200,'Raw Data'!$A$2:$A$10000,$C$1),"")</f>
        <v/>
      </c>
      <c r="N200" s="7">
        <f>IF(M200="","",IF(M200&lt;Settings!$B$8,"Critical",IF(M200&lt;Settings!$B$9,"Semi Critical","Non Critical")))</f>
        <v/>
      </c>
    </row>
    <row r="201">
      <c r="A201" s="7" t="inlineStr">
        <is>
          <t>BLR-Yallapa Garden</t>
        </is>
      </c>
      <c r="B201" s="7">
        <f>IFERROR(INDEX('Raw Data'!$N$2:$N$10000,MATCH($A201,'Raw Data'!$B$2:$B$10000,0)),"")</f>
        <v/>
      </c>
      <c r="C201" s="7">
        <f>IFERROR(INDEX('Raw Data'!$E$2:$E$10000,MATCH($A201,'Raw Data'!$B$2:$B$10000,0)),"")</f>
        <v/>
      </c>
      <c r="D201" s="7">
        <f>IFERROR(INDEX('Raw Data'!$U$2:$U$10000,MATCH($A201,'Raw Data'!$B$2:$B$10000,0)),"")</f>
        <v/>
      </c>
      <c r="E201" s="7">
        <f>IFERROR(INDEX('Raw Data'!$O$2:$O$10000,MATCH($A201,'Raw Data'!$B$2:$B$10000,0)),"")</f>
        <v/>
      </c>
      <c r="F201" s="7">
        <f>IFERROR(INDEX('Raw Data'!$P$2:$P$10000,MATCH($A201,'Raw Data'!$B$2:$B$10000,0)),"")</f>
        <v/>
      </c>
      <c r="G201" s="9">
        <f>IFERROR(AVERAGEIFS('Raw Data'!$G$2:$G$10000,'Raw Data'!$B$2:$B$10000,$A201,'Raw Data'!$A$2:$A$10000,$C$1),"")</f>
        <v/>
      </c>
      <c r="H201" s="9">
        <f>IFERROR(AVERAGEIFS('Raw Data'!$H$2:$H$10000,'Raw Data'!$B$2:$B$10000,$A201,'Raw Data'!$A$2:$A$10000,$C$1),"")</f>
        <v/>
      </c>
      <c r="I201" s="9">
        <f>IFERROR(AVERAGEIFS('Raw Data'!$L$2:$L$10000,'Raw Data'!$B$2:$B$10000,$A201,'Raw Data'!$A$2:$A$10000,$C$1),"")</f>
        <v/>
      </c>
      <c r="J201" s="7">
        <f>IF(G201="","",LOOKUP(G201,{0,0.2,0.4,0.5,0.6,0.7,0.85,0.95},{"&lt;20%","20-40%","40-50%","50-60%","60-70%","70-85%","85-95%","&gt;=95%"}))</f>
        <v/>
      </c>
      <c r="K201" s="7">
        <f>IF(I201="","",LOOKUP(I201,{0,0.2,0.4,0.5,0.6,0.7,0.85,0.95},{"&lt;20%","20-40%","40-50%","50-60%","60-70%","70-85%","85-95%","&gt;=95%"}))</f>
        <v/>
      </c>
      <c r="L201" s="9">
        <f>IFERROR(AVERAGEIFS('Raw Data'!$R$2:$R$10000,'Raw Data'!$B$2:$B$10000,$A201,'Raw Data'!$A$2:$A$10000,$C$1),"")</f>
        <v/>
      </c>
      <c r="M201" s="9">
        <f>IFERROR(AVERAGEIFS('Raw Data'!$S$2:$S$10000,'Raw Data'!$B$2:$B$10000,$A201,'Raw Data'!$A$2:$A$10000,$C$1),"")</f>
        <v/>
      </c>
      <c r="N201" s="7">
        <f>IF(M201="","",IF(M201&lt;Settings!$B$8,"Critical",IF(M201&lt;Settings!$B$9,"Semi Critical","Non Critical")))</f>
        <v/>
      </c>
    </row>
    <row r="202">
      <c r="A202" s="7" t="inlineStr">
        <is>
          <t>BLR-Yelahanka Network</t>
        </is>
      </c>
      <c r="B202" s="7">
        <f>IFERROR(INDEX('Raw Data'!$N$2:$N$10000,MATCH($A202,'Raw Data'!$B$2:$B$10000,0)),"")</f>
        <v/>
      </c>
      <c r="C202" s="7">
        <f>IFERROR(INDEX('Raw Data'!$E$2:$E$10000,MATCH($A202,'Raw Data'!$B$2:$B$10000,0)),"")</f>
        <v/>
      </c>
      <c r="D202" s="7">
        <f>IFERROR(INDEX('Raw Data'!$U$2:$U$10000,MATCH($A202,'Raw Data'!$B$2:$B$10000,0)),"")</f>
        <v/>
      </c>
      <c r="E202" s="7">
        <f>IFERROR(INDEX('Raw Data'!$O$2:$O$10000,MATCH($A202,'Raw Data'!$B$2:$B$10000,0)),"")</f>
        <v/>
      </c>
      <c r="F202" s="7">
        <f>IFERROR(INDEX('Raw Data'!$P$2:$P$10000,MATCH($A202,'Raw Data'!$B$2:$B$10000,0)),"")</f>
        <v/>
      </c>
      <c r="G202" s="9">
        <f>IFERROR(AVERAGEIFS('Raw Data'!$G$2:$G$10000,'Raw Data'!$B$2:$B$10000,$A202,'Raw Data'!$A$2:$A$10000,$C$1),"")</f>
        <v/>
      </c>
      <c r="H202" s="9">
        <f>IFERROR(AVERAGEIFS('Raw Data'!$H$2:$H$10000,'Raw Data'!$B$2:$B$10000,$A202,'Raw Data'!$A$2:$A$10000,$C$1),"")</f>
        <v/>
      </c>
      <c r="I202" s="9">
        <f>IFERROR(AVERAGEIFS('Raw Data'!$L$2:$L$10000,'Raw Data'!$B$2:$B$10000,$A202,'Raw Data'!$A$2:$A$10000,$C$1),"")</f>
        <v/>
      </c>
      <c r="J202" s="7">
        <f>IF(G202="","",LOOKUP(G202,{0,0.2,0.4,0.5,0.6,0.7,0.85,0.95},{"&lt;20%","20-40%","40-50%","50-60%","60-70%","70-85%","85-95%","&gt;=95%"}))</f>
        <v/>
      </c>
      <c r="K202" s="7">
        <f>IF(I202="","",LOOKUP(I202,{0,0.2,0.4,0.5,0.6,0.7,0.85,0.95},{"&lt;20%","20-40%","40-50%","50-60%","60-70%","70-85%","85-95%","&gt;=95%"}))</f>
        <v/>
      </c>
      <c r="L202" s="9">
        <f>IFERROR(AVERAGEIFS('Raw Data'!$R$2:$R$10000,'Raw Data'!$B$2:$B$10000,$A202,'Raw Data'!$A$2:$A$10000,$C$1),"")</f>
        <v/>
      </c>
      <c r="M202" s="9">
        <f>IFERROR(AVERAGEIFS('Raw Data'!$S$2:$S$10000,'Raw Data'!$B$2:$B$10000,$A202,'Raw Data'!$A$2:$A$10000,$C$1),"")</f>
        <v/>
      </c>
      <c r="N202" s="7">
        <f>IF(M202="","",IF(M202&lt;Settings!$B$8,"Critical",IF(M202&lt;Settings!$B$9,"Semi Critical","Non Critical")))</f>
        <v/>
      </c>
    </row>
    <row r="203">
      <c r="A203" s="7" t="inlineStr">
        <is>
          <t>BLR-Yelahanka new town New</t>
        </is>
      </c>
      <c r="B203" s="7">
        <f>IFERROR(INDEX('Raw Data'!$N$2:$N$10000,MATCH($A203,'Raw Data'!$B$2:$B$10000,0)),"")</f>
        <v/>
      </c>
      <c r="C203" s="7">
        <f>IFERROR(INDEX('Raw Data'!$E$2:$E$10000,MATCH($A203,'Raw Data'!$B$2:$B$10000,0)),"")</f>
        <v/>
      </c>
      <c r="D203" s="7">
        <f>IFERROR(INDEX('Raw Data'!$U$2:$U$10000,MATCH($A203,'Raw Data'!$B$2:$B$10000,0)),"")</f>
        <v/>
      </c>
      <c r="E203" s="7">
        <f>IFERROR(INDEX('Raw Data'!$O$2:$O$10000,MATCH($A203,'Raw Data'!$B$2:$B$10000,0)),"")</f>
        <v/>
      </c>
      <c r="F203" s="7">
        <f>IFERROR(INDEX('Raw Data'!$P$2:$P$10000,MATCH($A203,'Raw Data'!$B$2:$B$10000,0)),"")</f>
        <v/>
      </c>
      <c r="G203" s="9">
        <f>IFERROR(AVERAGEIFS('Raw Data'!$G$2:$G$10000,'Raw Data'!$B$2:$B$10000,$A203,'Raw Data'!$A$2:$A$10000,$C$1),"")</f>
        <v/>
      </c>
      <c r="H203" s="9">
        <f>IFERROR(AVERAGEIFS('Raw Data'!$H$2:$H$10000,'Raw Data'!$B$2:$B$10000,$A203,'Raw Data'!$A$2:$A$10000,$C$1),"")</f>
        <v/>
      </c>
      <c r="I203" s="9">
        <f>IFERROR(AVERAGEIFS('Raw Data'!$L$2:$L$10000,'Raw Data'!$B$2:$B$10000,$A203,'Raw Data'!$A$2:$A$10000,$C$1),"")</f>
        <v/>
      </c>
      <c r="J203" s="7">
        <f>IF(G203="","",LOOKUP(G203,{0,0.2,0.4,0.5,0.6,0.7,0.85,0.95},{"&lt;20%","20-40%","40-50%","50-60%","60-70%","70-85%","85-95%","&gt;=95%"}))</f>
        <v/>
      </c>
      <c r="K203" s="7">
        <f>IF(I203="","",LOOKUP(I203,{0,0.2,0.4,0.5,0.6,0.7,0.85,0.95},{"&lt;20%","20-40%","40-50%","50-60%","60-70%","70-85%","85-95%","&gt;=95%"}))</f>
        <v/>
      </c>
      <c r="L203" s="9">
        <f>IFERROR(AVERAGEIFS('Raw Data'!$R$2:$R$10000,'Raw Data'!$B$2:$B$10000,$A203,'Raw Data'!$A$2:$A$10000,$C$1),"")</f>
        <v/>
      </c>
      <c r="M203" s="9">
        <f>IFERROR(AVERAGEIFS('Raw Data'!$S$2:$S$10000,'Raw Data'!$B$2:$B$10000,$A203,'Raw Data'!$A$2:$A$10000,$C$1),"")</f>
        <v/>
      </c>
      <c r="N203" s="7">
        <f>IF(M203="","",IF(M203&lt;Settings!$B$8,"Critical",IF(M203&lt;Settings!$B$9,"Semi Critical","Non Critical")))</f>
        <v/>
      </c>
    </row>
    <row r="204">
      <c r="A204" s="7" t="inlineStr">
        <is>
          <t>BLR-Yelenahalli</t>
        </is>
      </c>
      <c r="B204" s="7">
        <f>IFERROR(INDEX('Raw Data'!$N$2:$N$10000,MATCH($A204,'Raw Data'!$B$2:$B$10000,0)),"")</f>
        <v/>
      </c>
      <c r="C204" s="7">
        <f>IFERROR(INDEX('Raw Data'!$E$2:$E$10000,MATCH($A204,'Raw Data'!$B$2:$B$10000,0)),"")</f>
        <v/>
      </c>
      <c r="D204" s="7">
        <f>IFERROR(INDEX('Raw Data'!$U$2:$U$10000,MATCH($A204,'Raw Data'!$B$2:$B$10000,0)),"")</f>
        <v/>
      </c>
      <c r="E204" s="7">
        <f>IFERROR(INDEX('Raw Data'!$O$2:$O$10000,MATCH($A204,'Raw Data'!$B$2:$B$10000,0)),"")</f>
        <v/>
      </c>
      <c r="F204" s="7">
        <f>IFERROR(INDEX('Raw Data'!$P$2:$P$10000,MATCH($A204,'Raw Data'!$B$2:$B$10000,0)),"")</f>
        <v/>
      </c>
      <c r="G204" s="9">
        <f>IFERROR(AVERAGEIFS('Raw Data'!$G$2:$G$10000,'Raw Data'!$B$2:$B$10000,$A204,'Raw Data'!$A$2:$A$10000,$C$1),"")</f>
        <v/>
      </c>
      <c r="H204" s="9">
        <f>IFERROR(AVERAGEIFS('Raw Data'!$H$2:$H$10000,'Raw Data'!$B$2:$B$10000,$A204,'Raw Data'!$A$2:$A$10000,$C$1),"")</f>
        <v/>
      </c>
      <c r="I204" s="9">
        <f>IFERROR(AVERAGEIFS('Raw Data'!$L$2:$L$10000,'Raw Data'!$B$2:$B$10000,$A204,'Raw Data'!$A$2:$A$10000,$C$1),"")</f>
        <v/>
      </c>
      <c r="J204" s="7">
        <f>IF(G204="","",LOOKUP(G204,{0,0.2,0.4,0.5,0.6,0.7,0.85,0.95},{"&lt;20%","20-40%","40-50%","50-60%","60-70%","70-85%","85-95%","&gt;=95%"}))</f>
        <v/>
      </c>
      <c r="K204" s="7">
        <f>IF(I204="","",LOOKUP(I204,{0,0.2,0.4,0.5,0.6,0.7,0.85,0.95},{"&lt;20%","20-40%","40-50%","50-60%","60-70%","70-85%","85-95%","&gt;=95%"}))</f>
        <v/>
      </c>
      <c r="L204" s="9">
        <f>IFERROR(AVERAGEIFS('Raw Data'!$R$2:$R$10000,'Raw Data'!$B$2:$B$10000,$A204,'Raw Data'!$A$2:$A$10000,$C$1),"")</f>
        <v/>
      </c>
      <c r="M204" s="9">
        <f>IFERROR(AVERAGEIFS('Raw Data'!$S$2:$S$10000,'Raw Data'!$B$2:$B$10000,$A204,'Raw Data'!$A$2:$A$10000,$C$1),"")</f>
        <v/>
      </c>
      <c r="N204" s="7">
        <f>IF(M204="","",IF(M204&lt;Settings!$B$8,"Critical",IF(M204&lt;Settings!$B$9,"Semi Critical","Non Critical")))</f>
        <v/>
      </c>
    </row>
    <row r="205">
      <c r="A205" s="7" t="inlineStr">
        <is>
          <t>BLR-YESHWANTPUR</t>
        </is>
      </c>
      <c r="B205" s="7">
        <f>IFERROR(INDEX('Raw Data'!$N$2:$N$10000,MATCH($A205,'Raw Data'!$B$2:$B$10000,0)),"")</f>
        <v/>
      </c>
      <c r="C205" s="7">
        <f>IFERROR(INDEX('Raw Data'!$E$2:$E$10000,MATCH($A205,'Raw Data'!$B$2:$B$10000,0)),"")</f>
        <v/>
      </c>
      <c r="D205" s="7">
        <f>IFERROR(INDEX('Raw Data'!$U$2:$U$10000,MATCH($A205,'Raw Data'!$B$2:$B$10000,0)),"")</f>
        <v/>
      </c>
      <c r="E205" s="7">
        <f>IFERROR(INDEX('Raw Data'!$O$2:$O$10000,MATCH($A205,'Raw Data'!$B$2:$B$10000,0)),"")</f>
        <v/>
      </c>
      <c r="F205" s="7">
        <f>IFERROR(INDEX('Raw Data'!$P$2:$P$10000,MATCH($A205,'Raw Data'!$B$2:$B$10000,0)),"")</f>
        <v/>
      </c>
      <c r="G205" s="9">
        <f>IFERROR(AVERAGEIFS('Raw Data'!$G$2:$G$10000,'Raw Data'!$B$2:$B$10000,$A205,'Raw Data'!$A$2:$A$10000,$C$1),"")</f>
        <v/>
      </c>
      <c r="H205" s="9">
        <f>IFERROR(AVERAGEIFS('Raw Data'!$H$2:$H$10000,'Raw Data'!$B$2:$B$10000,$A205,'Raw Data'!$A$2:$A$10000,$C$1),"")</f>
        <v/>
      </c>
      <c r="I205" s="9">
        <f>IFERROR(AVERAGEIFS('Raw Data'!$L$2:$L$10000,'Raw Data'!$B$2:$B$10000,$A205,'Raw Data'!$A$2:$A$10000,$C$1),"")</f>
        <v/>
      </c>
      <c r="J205" s="7">
        <f>IF(G205="","",LOOKUP(G205,{0,0.2,0.4,0.5,0.6,0.7,0.85,0.95},{"&lt;20%","20-40%","40-50%","50-60%","60-70%","70-85%","85-95%","&gt;=95%"}))</f>
        <v/>
      </c>
      <c r="K205" s="7">
        <f>IF(I205="","",LOOKUP(I205,{0,0.2,0.4,0.5,0.6,0.7,0.85,0.95},{"&lt;20%","20-40%","40-50%","50-60%","60-70%","70-85%","85-95%","&gt;=95%"}))</f>
        <v/>
      </c>
      <c r="L205" s="9">
        <f>IFERROR(AVERAGEIFS('Raw Data'!$R$2:$R$10000,'Raw Data'!$B$2:$B$10000,$A205,'Raw Data'!$A$2:$A$10000,$C$1),"")</f>
        <v/>
      </c>
      <c r="M205" s="9">
        <f>IFERROR(AVERAGEIFS('Raw Data'!$S$2:$S$10000,'Raw Data'!$B$2:$B$10000,$A205,'Raw Data'!$A$2:$A$10000,$C$1),"")</f>
        <v/>
      </c>
      <c r="N205" s="7">
        <f>IF(M205="","",IF(M205&lt;Settings!$B$8,"Critical",IF(M205&lt;Settings!$B$9,"Semi Critical","Non Critical")))</f>
        <v/>
      </c>
    </row>
    <row r="206">
      <c r="A206" s="7" t="inlineStr">
        <is>
          <t>COI-Nehru Nagar</t>
        </is>
      </c>
      <c r="B206" s="7">
        <f>IFERROR(INDEX('Raw Data'!$N$2:$N$10000,MATCH($A206,'Raw Data'!$B$2:$B$10000,0)),"")</f>
        <v/>
      </c>
      <c r="C206" s="7">
        <f>IFERROR(INDEX('Raw Data'!$E$2:$E$10000,MATCH($A206,'Raw Data'!$B$2:$B$10000,0)),"")</f>
        <v/>
      </c>
      <c r="D206" s="7">
        <f>IFERROR(INDEX('Raw Data'!$U$2:$U$10000,MATCH($A206,'Raw Data'!$B$2:$B$10000,0)),"")</f>
        <v/>
      </c>
      <c r="E206" s="7">
        <f>IFERROR(INDEX('Raw Data'!$O$2:$O$10000,MATCH($A206,'Raw Data'!$B$2:$B$10000,0)),"")</f>
        <v/>
      </c>
      <c r="F206" s="7">
        <f>IFERROR(INDEX('Raw Data'!$P$2:$P$10000,MATCH($A206,'Raw Data'!$B$2:$B$10000,0)),"")</f>
        <v/>
      </c>
      <c r="G206" s="9">
        <f>IFERROR(AVERAGEIFS('Raw Data'!$G$2:$G$10000,'Raw Data'!$B$2:$B$10000,$A206,'Raw Data'!$A$2:$A$10000,$C$1),"")</f>
        <v/>
      </c>
      <c r="H206" s="9">
        <f>IFERROR(AVERAGEIFS('Raw Data'!$H$2:$H$10000,'Raw Data'!$B$2:$B$10000,$A206,'Raw Data'!$A$2:$A$10000,$C$1),"")</f>
        <v/>
      </c>
      <c r="I206" s="9">
        <f>IFERROR(AVERAGEIFS('Raw Data'!$L$2:$L$10000,'Raw Data'!$B$2:$B$10000,$A206,'Raw Data'!$A$2:$A$10000,$C$1),"")</f>
        <v/>
      </c>
      <c r="J206" s="7">
        <f>IF(G206="","",LOOKUP(G206,{0,0.2,0.4,0.5,0.6,0.7,0.85,0.95},{"&lt;20%","20-40%","40-50%","50-60%","60-70%","70-85%","85-95%","&gt;=95%"}))</f>
        <v/>
      </c>
      <c r="K206" s="7">
        <f>IF(I206="","",LOOKUP(I206,{0,0.2,0.4,0.5,0.6,0.7,0.85,0.95},{"&lt;20%","20-40%","40-50%","50-60%","60-70%","70-85%","85-95%","&gt;=95%"}))</f>
        <v/>
      </c>
      <c r="L206" s="9">
        <f>IFERROR(AVERAGEIFS('Raw Data'!$R$2:$R$10000,'Raw Data'!$B$2:$B$10000,$A206,'Raw Data'!$A$2:$A$10000,$C$1),"")</f>
        <v/>
      </c>
      <c r="M206" s="9">
        <f>IFERROR(AVERAGEIFS('Raw Data'!$S$2:$S$10000,'Raw Data'!$B$2:$B$10000,$A206,'Raw Data'!$A$2:$A$10000,$C$1),"")</f>
        <v/>
      </c>
      <c r="N206" s="7">
        <f>IF(M206="","",IF(M206&lt;Settings!$B$8,"Critical",IF(M206&lt;Settings!$B$9,"Semi Critical","Non Critical")))</f>
        <v/>
      </c>
    </row>
    <row r="207">
      <c r="A207" s="7" t="inlineStr">
        <is>
          <t>COI-Parashakti nagar</t>
        </is>
      </c>
      <c r="B207" s="7">
        <f>IFERROR(INDEX('Raw Data'!$N$2:$N$10000,MATCH($A207,'Raw Data'!$B$2:$B$10000,0)),"")</f>
        <v/>
      </c>
      <c r="C207" s="7">
        <f>IFERROR(INDEX('Raw Data'!$E$2:$E$10000,MATCH($A207,'Raw Data'!$B$2:$B$10000,0)),"")</f>
        <v/>
      </c>
      <c r="D207" s="7">
        <f>IFERROR(INDEX('Raw Data'!$U$2:$U$10000,MATCH($A207,'Raw Data'!$B$2:$B$10000,0)),"")</f>
        <v/>
      </c>
      <c r="E207" s="7">
        <f>IFERROR(INDEX('Raw Data'!$O$2:$O$10000,MATCH($A207,'Raw Data'!$B$2:$B$10000,0)),"")</f>
        <v/>
      </c>
      <c r="F207" s="7">
        <f>IFERROR(INDEX('Raw Data'!$P$2:$P$10000,MATCH($A207,'Raw Data'!$B$2:$B$10000,0)),"")</f>
        <v/>
      </c>
      <c r="G207" s="9">
        <f>IFERROR(AVERAGEIFS('Raw Data'!$G$2:$G$10000,'Raw Data'!$B$2:$B$10000,$A207,'Raw Data'!$A$2:$A$10000,$C$1),"")</f>
        <v/>
      </c>
      <c r="H207" s="9">
        <f>IFERROR(AVERAGEIFS('Raw Data'!$H$2:$H$10000,'Raw Data'!$B$2:$B$10000,$A207,'Raw Data'!$A$2:$A$10000,$C$1),"")</f>
        <v/>
      </c>
      <c r="I207" s="9">
        <f>IFERROR(AVERAGEIFS('Raw Data'!$L$2:$L$10000,'Raw Data'!$B$2:$B$10000,$A207,'Raw Data'!$A$2:$A$10000,$C$1),"")</f>
        <v/>
      </c>
      <c r="J207" s="7">
        <f>IF(G207="","",LOOKUP(G207,{0,0.2,0.4,0.5,0.6,0.7,0.85,0.95},{"&lt;20%","20-40%","40-50%","50-60%","60-70%","70-85%","85-95%","&gt;=95%"}))</f>
        <v/>
      </c>
      <c r="K207" s="7">
        <f>IF(I207="","",LOOKUP(I207,{0,0.2,0.4,0.5,0.6,0.7,0.85,0.95},{"&lt;20%","20-40%","40-50%","50-60%","60-70%","70-85%","85-95%","&gt;=95%"}))</f>
        <v/>
      </c>
      <c r="L207" s="9">
        <f>IFERROR(AVERAGEIFS('Raw Data'!$R$2:$R$10000,'Raw Data'!$B$2:$B$10000,$A207,'Raw Data'!$A$2:$A$10000,$C$1),"")</f>
        <v/>
      </c>
      <c r="M207" s="9">
        <f>IFERROR(AVERAGEIFS('Raw Data'!$S$2:$S$10000,'Raw Data'!$B$2:$B$10000,$A207,'Raw Data'!$A$2:$A$10000,$C$1),"")</f>
        <v/>
      </c>
      <c r="N207" s="7">
        <f>IF(M207="","",IF(M207&lt;Settings!$B$8,"Critical",IF(M207&lt;Settings!$B$9,"Semi Critical","Non Critical")))</f>
        <v/>
      </c>
    </row>
    <row r="208">
      <c r="A208" s="7" t="inlineStr">
        <is>
          <t>COI-Peelamedu</t>
        </is>
      </c>
      <c r="B208" s="7">
        <f>IFERROR(INDEX('Raw Data'!$N$2:$N$10000,MATCH($A208,'Raw Data'!$B$2:$B$10000,0)),"")</f>
        <v/>
      </c>
      <c r="C208" s="7">
        <f>IFERROR(INDEX('Raw Data'!$E$2:$E$10000,MATCH($A208,'Raw Data'!$B$2:$B$10000,0)),"")</f>
        <v/>
      </c>
      <c r="D208" s="7">
        <f>IFERROR(INDEX('Raw Data'!$U$2:$U$10000,MATCH($A208,'Raw Data'!$B$2:$B$10000,0)),"")</f>
        <v/>
      </c>
      <c r="E208" s="7">
        <f>IFERROR(INDEX('Raw Data'!$O$2:$O$10000,MATCH($A208,'Raw Data'!$B$2:$B$10000,0)),"")</f>
        <v/>
      </c>
      <c r="F208" s="7">
        <f>IFERROR(INDEX('Raw Data'!$P$2:$P$10000,MATCH($A208,'Raw Data'!$B$2:$B$10000,0)),"")</f>
        <v/>
      </c>
      <c r="G208" s="9">
        <f>IFERROR(AVERAGEIFS('Raw Data'!$G$2:$G$10000,'Raw Data'!$B$2:$B$10000,$A208,'Raw Data'!$A$2:$A$10000,$C$1),"")</f>
        <v/>
      </c>
      <c r="H208" s="9">
        <f>IFERROR(AVERAGEIFS('Raw Data'!$H$2:$H$10000,'Raw Data'!$B$2:$B$10000,$A208,'Raw Data'!$A$2:$A$10000,$C$1),"")</f>
        <v/>
      </c>
      <c r="I208" s="9">
        <f>IFERROR(AVERAGEIFS('Raw Data'!$L$2:$L$10000,'Raw Data'!$B$2:$B$10000,$A208,'Raw Data'!$A$2:$A$10000,$C$1),"")</f>
        <v/>
      </c>
      <c r="J208" s="7">
        <f>IF(G208="","",LOOKUP(G208,{0,0.2,0.4,0.5,0.6,0.7,0.85,0.95},{"&lt;20%","20-40%","40-50%","50-60%","60-70%","70-85%","85-95%","&gt;=95%"}))</f>
        <v/>
      </c>
      <c r="K208" s="7">
        <f>IF(I208="","",LOOKUP(I208,{0,0.2,0.4,0.5,0.6,0.7,0.85,0.95},{"&lt;20%","20-40%","40-50%","50-60%","60-70%","70-85%","85-95%","&gt;=95%"}))</f>
        <v/>
      </c>
      <c r="L208" s="9">
        <f>IFERROR(AVERAGEIFS('Raw Data'!$R$2:$R$10000,'Raw Data'!$B$2:$B$10000,$A208,'Raw Data'!$A$2:$A$10000,$C$1),"")</f>
        <v/>
      </c>
      <c r="M208" s="9">
        <f>IFERROR(AVERAGEIFS('Raw Data'!$S$2:$S$10000,'Raw Data'!$B$2:$B$10000,$A208,'Raw Data'!$A$2:$A$10000,$C$1),"")</f>
        <v/>
      </c>
      <c r="N208" s="7">
        <f>IF(M208="","",IF(M208&lt;Settings!$B$8,"Critical",IF(M208&lt;Settings!$B$9,"Semi Critical","Non Critical")))</f>
        <v/>
      </c>
    </row>
    <row r="209">
      <c r="A209" s="7" t="inlineStr">
        <is>
          <t>COI-R S Puram</t>
        </is>
      </c>
      <c r="B209" s="7">
        <f>IFERROR(INDEX('Raw Data'!$N$2:$N$10000,MATCH($A209,'Raw Data'!$B$2:$B$10000,0)),"")</f>
        <v/>
      </c>
      <c r="C209" s="7">
        <f>IFERROR(INDEX('Raw Data'!$E$2:$E$10000,MATCH($A209,'Raw Data'!$B$2:$B$10000,0)),"")</f>
        <v/>
      </c>
      <c r="D209" s="7">
        <f>IFERROR(INDEX('Raw Data'!$U$2:$U$10000,MATCH($A209,'Raw Data'!$B$2:$B$10000,0)),"")</f>
        <v/>
      </c>
      <c r="E209" s="7">
        <f>IFERROR(INDEX('Raw Data'!$O$2:$O$10000,MATCH($A209,'Raw Data'!$B$2:$B$10000,0)),"")</f>
        <v/>
      </c>
      <c r="F209" s="7">
        <f>IFERROR(INDEX('Raw Data'!$P$2:$P$10000,MATCH($A209,'Raw Data'!$B$2:$B$10000,0)),"")</f>
        <v/>
      </c>
      <c r="G209" s="9">
        <f>IFERROR(AVERAGEIFS('Raw Data'!$G$2:$G$10000,'Raw Data'!$B$2:$B$10000,$A209,'Raw Data'!$A$2:$A$10000,$C$1),"")</f>
        <v/>
      </c>
      <c r="H209" s="9">
        <f>IFERROR(AVERAGEIFS('Raw Data'!$H$2:$H$10000,'Raw Data'!$B$2:$B$10000,$A209,'Raw Data'!$A$2:$A$10000,$C$1),"")</f>
        <v/>
      </c>
      <c r="I209" s="9">
        <f>IFERROR(AVERAGEIFS('Raw Data'!$L$2:$L$10000,'Raw Data'!$B$2:$B$10000,$A209,'Raw Data'!$A$2:$A$10000,$C$1),"")</f>
        <v/>
      </c>
      <c r="J209" s="7">
        <f>IF(G209="","",LOOKUP(G209,{0,0.2,0.4,0.5,0.6,0.7,0.85,0.95},{"&lt;20%","20-40%","40-50%","50-60%","60-70%","70-85%","85-95%","&gt;=95%"}))</f>
        <v/>
      </c>
      <c r="K209" s="7">
        <f>IF(I209="","",LOOKUP(I209,{0,0.2,0.4,0.5,0.6,0.7,0.85,0.95},{"&lt;20%","20-40%","40-50%","50-60%","60-70%","70-85%","85-95%","&gt;=95%"}))</f>
        <v/>
      </c>
      <c r="L209" s="9">
        <f>IFERROR(AVERAGEIFS('Raw Data'!$R$2:$R$10000,'Raw Data'!$B$2:$B$10000,$A209,'Raw Data'!$A$2:$A$10000,$C$1),"")</f>
        <v/>
      </c>
      <c r="M209" s="9">
        <f>IFERROR(AVERAGEIFS('Raw Data'!$S$2:$S$10000,'Raw Data'!$B$2:$B$10000,$A209,'Raw Data'!$A$2:$A$10000,$C$1),"")</f>
        <v/>
      </c>
      <c r="N209" s="7">
        <f>IF(M209="","",IF(M209&lt;Settings!$B$8,"Critical",IF(M209&lt;Settings!$B$9,"Semi Critical","Non Critical")))</f>
        <v/>
      </c>
    </row>
    <row r="210">
      <c r="A210" s="7" t="inlineStr">
        <is>
          <t>COI-Race Course</t>
        </is>
      </c>
      <c r="B210" s="7">
        <f>IFERROR(INDEX('Raw Data'!$N$2:$N$10000,MATCH($A210,'Raw Data'!$B$2:$B$10000,0)),"")</f>
        <v/>
      </c>
      <c r="C210" s="7">
        <f>IFERROR(INDEX('Raw Data'!$E$2:$E$10000,MATCH($A210,'Raw Data'!$B$2:$B$10000,0)),"")</f>
        <v/>
      </c>
      <c r="D210" s="7">
        <f>IFERROR(INDEX('Raw Data'!$U$2:$U$10000,MATCH($A210,'Raw Data'!$B$2:$B$10000,0)),"")</f>
        <v/>
      </c>
      <c r="E210" s="7">
        <f>IFERROR(INDEX('Raw Data'!$O$2:$O$10000,MATCH($A210,'Raw Data'!$B$2:$B$10000,0)),"")</f>
        <v/>
      </c>
      <c r="F210" s="7">
        <f>IFERROR(INDEX('Raw Data'!$P$2:$P$10000,MATCH($A210,'Raw Data'!$B$2:$B$10000,0)),"")</f>
        <v/>
      </c>
      <c r="G210" s="9">
        <f>IFERROR(AVERAGEIFS('Raw Data'!$G$2:$G$10000,'Raw Data'!$B$2:$B$10000,$A210,'Raw Data'!$A$2:$A$10000,$C$1),"")</f>
        <v/>
      </c>
      <c r="H210" s="9">
        <f>IFERROR(AVERAGEIFS('Raw Data'!$H$2:$H$10000,'Raw Data'!$B$2:$B$10000,$A210,'Raw Data'!$A$2:$A$10000,$C$1),"")</f>
        <v/>
      </c>
      <c r="I210" s="9">
        <f>IFERROR(AVERAGEIFS('Raw Data'!$L$2:$L$10000,'Raw Data'!$B$2:$B$10000,$A210,'Raw Data'!$A$2:$A$10000,$C$1),"")</f>
        <v/>
      </c>
      <c r="J210" s="7">
        <f>IF(G210="","",LOOKUP(G210,{0,0.2,0.4,0.5,0.6,0.7,0.85,0.95},{"&lt;20%","20-40%","40-50%","50-60%","60-70%","70-85%","85-95%","&gt;=95%"}))</f>
        <v/>
      </c>
      <c r="K210" s="7">
        <f>IF(I210="","",LOOKUP(I210,{0,0.2,0.4,0.5,0.6,0.7,0.85,0.95},{"&lt;20%","20-40%","40-50%","50-60%","60-70%","70-85%","85-95%","&gt;=95%"}))</f>
        <v/>
      </c>
      <c r="L210" s="9">
        <f>IFERROR(AVERAGEIFS('Raw Data'!$R$2:$R$10000,'Raw Data'!$B$2:$B$10000,$A210,'Raw Data'!$A$2:$A$10000,$C$1),"")</f>
        <v/>
      </c>
      <c r="M210" s="9">
        <f>IFERROR(AVERAGEIFS('Raw Data'!$S$2:$S$10000,'Raw Data'!$B$2:$B$10000,$A210,'Raw Data'!$A$2:$A$10000,$C$1),"")</f>
        <v/>
      </c>
      <c r="N210" s="7">
        <f>IF(M210="","",IF(M210&lt;Settings!$B$8,"Critical",IF(M210&lt;Settings!$B$9,"Semi Critical","Non Critical")))</f>
        <v/>
      </c>
    </row>
    <row r="211">
      <c r="A211" s="7" t="inlineStr">
        <is>
          <t>COI-Ramnathapuram</t>
        </is>
      </c>
      <c r="B211" s="7">
        <f>IFERROR(INDEX('Raw Data'!$N$2:$N$10000,MATCH($A211,'Raw Data'!$B$2:$B$10000,0)),"")</f>
        <v/>
      </c>
      <c r="C211" s="7">
        <f>IFERROR(INDEX('Raw Data'!$E$2:$E$10000,MATCH($A211,'Raw Data'!$B$2:$B$10000,0)),"")</f>
        <v/>
      </c>
      <c r="D211" s="7">
        <f>IFERROR(INDEX('Raw Data'!$U$2:$U$10000,MATCH($A211,'Raw Data'!$B$2:$B$10000,0)),"")</f>
        <v/>
      </c>
      <c r="E211" s="7">
        <f>IFERROR(INDEX('Raw Data'!$O$2:$O$10000,MATCH($A211,'Raw Data'!$B$2:$B$10000,0)),"")</f>
        <v/>
      </c>
      <c r="F211" s="7">
        <f>IFERROR(INDEX('Raw Data'!$P$2:$P$10000,MATCH($A211,'Raw Data'!$B$2:$B$10000,0)),"")</f>
        <v/>
      </c>
      <c r="G211" s="9">
        <f>IFERROR(AVERAGEIFS('Raw Data'!$G$2:$G$10000,'Raw Data'!$B$2:$B$10000,$A211,'Raw Data'!$A$2:$A$10000,$C$1),"")</f>
        <v/>
      </c>
      <c r="H211" s="9">
        <f>IFERROR(AVERAGEIFS('Raw Data'!$H$2:$H$10000,'Raw Data'!$B$2:$B$10000,$A211,'Raw Data'!$A$2:$A$10000,$C$1),"")</f>
        <v/>
      </c>
      <c r="I211" s="9">
        <f>IFERROR(AVERAGEIFS('Raw Data'!$L$2:$L$10000,'Raw Data'!$B$2:$B$10000,$A211,'Raw Data'!$A$2:$A$10000,$C$1),"")</f>
        <v/>
      </c>
      <c r="J211" s="7">
        <f>IF(G211="","",LOOKUP(G211,{0,0.2,0.4,0.5,0.6,0.7,0.85,0.95},{"&lt;20%","20-40%","40-50%","50-60%","60-70%","70-85%","85-95%","&gt;=95%"}))</f>
        <v/>
      </c>
      <c r="K211" s="7">
        <f>IF(I211="","",LOOKUP(I211,{0,0.2,0.4,0.5,0.6,0.7,0.85,0.95},{"&lt;20%","20-40%","40-50%","50-60%","60-70%","70-85%","85-95%","&gt;=95%"}))</f>
        <v/>
      </c>
      <c r="L211" s="9">
        <f>IFERROR(AVERAGEIFS('Raw Data'!$R$2:$R$10000,'Raw Data'!$B$2:$B$10000,$A211,'Raw Data'!$A$2:$A$10000,$C$1),"")</f>
        <v/>
      </c>
      <c r="M211" s="9">
        <f>IFERROR(AVERAGEIFS('Raw Data'!$S$2:$S$10000,'Raw Data'!$B$2:$B$10000,$A211,'Raw Data'!$A$2:$A$10000,$C$1),"")</f>
        <v/>
      </c>
      <c r="N211" s="7">
        <f>IF(M211="","",IF(M211&lt;Settings!$B$8,"Critical",IF(M211&lt;Settings!$B$9,"Semi Critical","Non Critical")))</f>
        <v/>
      </c>
    </row>
    <row r="212">
      <c r="A212" s="7" t="inlineStr">
        <is>
          <t>COI-Sai baba colony</t>
        </is>
      </c>
      <c r="B212" s="7">
        <f>IFERROR(INDEX('Raw Data'!$N$2:$N$10000,MATCH($A212,'Raw Data'!$B$2:$B$10000,0)),"")</f>
        <v/>
      </c>
      <c r="C212" s="7">
        <f>IFERROR(INDEX('Raw Data'!$E$2:$E$10000,MATCH($A212,'Raw Data'!$B$2:$B$10000,0)),"")</f>
        <v/>
      </c>
      <c r="D212" s="7">
        <f>IFERROR(INDEX('Raw Data'!$U$2:$U$10000,MATCH($A212,'Raw Data'!$B$2:$B$10000,0)),"")</f>
        <v/>
      </c>
      <c r="E212" s="7">
        <f>IFERROR(INDEX('Raw Data'!$O$2:$O$10000,MATCH($A212,'Raw Data'!$B$2:$B$10000,0)),"")</f>
        <v/>
      </c>
      <c r="F212" s="7">
        <f>IFERROR(INDEX('Raw Data'!$P$2:$P$10000,MATCH($A212,'Raw Data'!$B$2:$B$10000,0)),"")</f>
        <v/>
      </c>
      <c r="G212" s="9">
        <f>IFERROR(AVERAGEIFS('Raw Data'!$G$2:$G$10000,'Raw Data'!$B$2:$B$10000,$A212,'Raw Data'!$A$2:$A$10000,$C$1),"")</f>
        <v/>
      </c>
      <c r="H212" s="9">
        <f>IFERROR(AVERAGEIFS('Raw Data'!$H$2:$H$10000,'Raw Data'!$B$2:$B$10000,$A212,'Raw Data'!$A$2:$A$10000,$C$1),"")</f>
        <v/>
      </c>
      <c r="I212" s="9">
        <f>IFERROR(AVERAGEIFS('Raw Data'!$L$2:$L$10000,'Raw Data'!$B$2:$B$10000,$A212,'Raw Data'!$A$2:$A$10000,$C$1),"")</f>
        <v/>
      </c>
      <c r="J212" s="7">
        <f>IF(G212="","",LOOKUP(G212,{0,0.2,0.4,0.5,0.6,0.7,0.85,0.95},{"&lt;20%","20-40%","40-50%","50-60%","60-70%","70-85%","85-95%","&gt;=95%"}))</f>
        <v/>
      </c>
      <c r="K212" s="7">
        <f>IF(I212="","",LOOKUP(I212,{0,0.2,0.4,0.5,0.6,0.7,0.85,0.95},{"&lt;20%","20-40%","40-50%","50-60%","60-70%","70-85%","85-95%","&gt;=95%"}))</f>
        <v/>
      </c>
      <c r="L212" s="9">
        <f>IFERROR(AVERAGEIFS('Raw Data'!$R$2:$R$10000,'Raw Data'!$B$2:$B$10000,$A212,'Raw Data'!$A$2:$A$10000,$C$1),"")</f>
        <v/>
      </c>
      <c r="M212" s="9">
        <f>IFERROR(AVERAGEIFS('Raw Data'!$S$2:$S$10000,'Raw Data'!$B$2:$B$10000,$A212,'Raw Data'!$A$2:$A$10000,$C$1),"")</f>
        <v/>
      </c>
      <c r="N212" s="7">
        <f>IF(M212="","",IF(M212&lt;Settings!$B$8,"Critical",IF(M212&lt;Settings!$B$9,"Semi Critical","Non Critical")))</f>
        <v/>
      </c>
    </row>
    <row r="213">
      <c r="A213" s="7" t="inlineStr">
        <is>
          <t>COI-Singanallur</t>
        </is>
      </c>
      <c r="B213" s="7">
        <f>IFERROR(INDEX('Raw Data'!$N$2:$N$10000,MATCH($A213,'Raw Data'!$B$2:$B$10000,0)),"")</f>
        <v/>
      </c>
      <c r="C213" s="7">
        <f>IFERROR(INDEX('Raw Data'!$E$2:$E$10000,MATCH($A213,'Raw Data'!$B$2:$B$10000,0)),"")</f>
        <v/>
      </c>
      <c r="D213" s="7">
        <f>IFERROR(INDEX('Raw Data'!$U$2:$U$10000,MATCH($A213,'Raw Data'!$B$2:$B$10000,0)),"")</f>
        <v/>
      </c>
      <c r="E213" s="7">
        <f>IFERROR(INDEX('Raw Data'!$O$2:$O$10000,MATCH($A213,'Raw Data'!$B$2:$B$10000,0)),"")</f>
        <v/>
      </c>
      <c r="F213" s="7">
        <f>IFERROR(INDEX('Raw Data'!$P$2:$P$10000,MATCH($A213,'Raw Data'!$B$2:$B$10000,0)),"")</f>
        <v/>
      </c>
      <c r="G213" s="9">
        <f>IFERROR(AVERAGEIFS('Raw Data'!$G$2:$G$10000,'Raw Data'!$B$2:$B$10000,$A213,'Raw Data'!$A$2:$A$10000,$C$1),"")</f>
        <v/>
      </c>
      <c r="H213" s="9">
        <f>IFERROR(AVERAGEIFS('Raw Data'!$H$2:$H$10000,'Raw Data'!$B$2:$B$10000,$A213,'Raw Data'!$A$2:$A$10000,$C$1),"")</f>
        <v/>
      </c>
      <c r="I213" s="9">
        <f>IFERROR(AVERAGEIFS('Raw Data'!$L$2:$L$10000,'Raw Data'!$B$2:$B$10000,$A213,'Raw Data'!$A$2:$A$10000,$C$1),"")</f>
        <v/>
      </c>
      <c r="J213" s="7">
        <f>IF(G213="","",LOOKUP(G213,{0,0.2,0.4,0.5,0.6,0.7,0.85,0.95},{"&lt;20%","20-40%","40-50%","50-60%","60-70%","70-85%","85-95%","&gt;=95%"}))</f>
        <v/>
      </c>
      <c r="K213" s="7">
        <f>IF(I213="","",LOOKUP(I213,{0,0.2,0.4,0.5,0.6,0.7,0.85,0.95},{"&lt;20%","20-40%","40-50%","50-60%","60-70%","70-85%","85-95%","&gt;=95%"}))</f>
        <v/>
      </c>
      <c r="L213" s="9">
        <f>IFERROR(AVERAGEIFS('Raw Data'!$R$2:$R$10000,'Raw Data'!$B$2:$B$10000,$A213,'Raw Data'!$A$2:$A$10000,$C$1),"")</f>
        <v/>
      </c>
      <c r="M213" s="9">
        <f>IFERROR(AVERAGEIFS('Raw Data'!$S$2:$S$10000,'Raw Data'!$B$2:$B$10000,$A213,'Raw Data'!$A$2:$A$10000,$C$1),"")</f>
        <v/>
      </c>
      <c r="N213" s="7">
        <f>IF(M213="","",IF(M213&lt;Settings!$B$8,"Critical",IF(M213&lt;Settings!$B$9,"Semi Critical","Non Critical")))</f>
        <v/>
      </c>
    </row>
    <row r="214">
      <c r="A214" s="7" t="inlineStr">
        <is>
          <t>COI-Sundarapuram</t>
        </is>
      </c>
      <c r="B214" s="7">
        <f>IFERROR(INDEX('Raw Data'!$N$2:$N$10000,MATCH($A214,'Raw Data'!$B$2:$B$10000,0)),"")</f>
        <v/>
      </c>
      <c r="C214" s="7">
        <f>IFERROR(INDEX('Raw Data'!$E$2:$E$10000,MATCH($A214,'Raw Data'!$B$2:$B$10000,0)),"")</f>
        <v/>
      </c>
      <c r="D214" s="7">
        <f>IFERROR(INDEX('Raw Data'!$U$2:$U$10000,MATCH($A214,'Raw Data'!$B$2:$B$10000,0)),"")</f>
        <v/>
      </c>
      <c r="E214" s="7">
        <f>IFERROR(INDEX('Raw Data'!$O$2:$O$10000,MATCH($A214,'Raw Data'!$B$2:$B$10000,0)),"")</f>
        <v/>
      </c>
      <c r="F214" s="7">
        <f>IFERROR(INDEX('Raw Data'!$P$2:$P$10000,MATCH($A214,'Raw Data'!$B$2:$B$10000,0)),"")</f>
        <v/>
      </c>
      <c r="G214" s="9">
        <f>IFERROR(AVERAGEIFS('Raw Data'!$G$2:$G$10000,'Raw Data'!$B$2:$B$10000,$A214,'Raw Data'!$A$2:$A$10000,$C$1),"")</f>
        <v/>
      </c>
      <c r="H214" s="9">
        <f>IFERROR(AVERAGEIFS('Raw Data'!$H$2:$H$10000,'Raw Data'!$B$2:$B$10000,$A214,'Raw Data'!$A$2:$A$10000,$C$1),"")</f>
        <v/>
      </c>
      <c r="I214" s="9">
        <f>IFERROR(AVERAGEIFS('Raw Data'!$L$2:$L$10000,'Raw Data'!$B$2:$B$10000,$A214,'Raw Data'!$A$2:$A$10000,$C$1),"")</f>
        <v/>
      </c>
      <c r="J214" s="7">
        <f>IF(G214="","",LOOKUP(G214,{0,0.2,0.4,0.5,0.6,0.7,0.85,0.95},{"&lt;20%","20-40%","40-50%","50-60%","60-70%","70-85%","85-95%","&gt;=95%"}))</f>
        <v/>
      </c>
      <c r="K214" s="7">
        <f>IF(I214="","",LOOKUP(I214,{0,0.2,0.4,0.5,0.6,0.7,0.85,0.95},{"&lt;20%","20-40%","40-50%","50-60%","60-70%","70-85%","85-95%","&gt;=95%"}))</f>
        <v/>
      </c>
      <c r="L214" s="9">
        <f>IFERROR(AVERAGEIFS('Raw Data'!$R$2:$R$10000,'Raw Data'!$B$2:$B$10000,$A214,'Raw Data'!$A$2:$A$10000,$C$1),"")</f>
        <v/>
      </c>
      <c r="M214" s="9">
        <f>IFERROR(AVERAGEIFS('Raw Data'!$S$2:$S$10000,'Raw Data'!$B$2:$B$10000,$A214,'Raw Data'!$A$2:$A$10000,$C$1),"")</f>
        <v/>
      </c>
      <c r="N214" s="7">
        <f>IF(M214="","",IF(M214&lt;Settings!$B$8,"Critical",IF(M214&lt;Settings!$B$9,"Semi Critical","Non Critical")))</f>
        <v/>
      </c>
    </row>
    <row r="215">
      <c r="A215" s="7" t="inlineStr">
        <is>
          <t>COI-Vadavalli 1</t>
        </is>
      </c>
      <c r="B215" s="7">
        <f>IFERROR(INDEX('Raw Data'!$N$2:$N$10000,MATCH($A215,'Raw Data'!$B$2:$B$10000,0)),"")</f>
        <v/>
      </c>
      <c r="C215" s="7">
        <f>IFERROR(INDEX('Raw Data'!$E$2:$E$10000,MATCH($A215,'Raw Data'!$B$2:$B$10000,0)),"")</f>
        <v/>
      </c>
      <c r="D215" s="7">
        <f>IFERROR(INDEX('Raw Data'!$U$2:$U$10000,MATCH($A215,'Raw Data'!$B$2:$B$10000,0)),"")</f>
        <v/>
      </c>
      <c r="E215" s="7">
        <f>IFERROR(INDEX('Raw Data'!$O$2:$O$10000,MATCH($A215,'Raw Data'!$B$2:$B$10000,0)),"")</f>
        <v/>
      </c>
      <c r="F215" s="7">
        <f>IFERROR(INDEX('Raw Data'!$P$2:$P$10000,MATCH($A215,'Raw Data'!$B$2:$B$10000,0)),"")</f>
        <v/>
      </c>
      <c r="G215" s="9">
        <f>IFERROR(AVERAGEIFS('Raw Data'!$G$2:$G$10000,'Raw Data'!$B$2:$B$10000,$A215,'Raw Data'!$A$2:$A$10000,$C$1),"")</f>
        <v/>
      </c>
      <c r="H215" s="9">
        <f>IFERROR(AVERAGEIFS('Raw Data'!$H$2:$H$10000,'Raw Data'!$B$2:$B$10000,$A215,'Raw Data'!$A$2:$A$10000,$C$1),"")</f>
        <v/>
      </c>
      <c r="I215" s="9">
        <f>IFERROR(AVERAGEIFS('Raw Data'!$L$2:$L$10000,'Raw Data'!$B$2:$B$10000,$A215,'Raw Data'!$A$2:$A$10000,$C$1),"")</f>
        <v/>
      </c>
      <c r="J215" s="7">
        <f>IF(G215="","",LOOKUP(G215,{0,0.2,0.4,0.5,0.6,0.7,0.85,0.95},{"&lt;20%","20-40%","40-50%","50-60%","60-70%","70-85%","85-95%","&gt;=95%"}))</f>
        <v/>
      </c>
      <c r="K215" s="7">
        <f>IF(I215="","",LOOKUP(I215,{0,0.2,0.4,0.5,0.6,0.7,0.85,0.95},{"&lt;20%","20-40%","40-50%","50-60%","60-70%","70-85%","85-95%","&gt;=95%"}))</f>
        <v/>
      </c>
      <c r="L215" s="9">
        <f>IFERROR(AVERAGEIFS('Raw Data'!$R$2:$R$10000,'Raw Data'!$B$2:$B$10000,$A215,'Raw Data'!$A$2:$A$10000,$C$1),"")</f>
        <v/>
      </c>
      <c r="M215" s="9">
        <f>IFERROR(AVERAGEIFS('Raw Data'!$S$2:$S$10000,'Raw Data'!$B$2:$B$10000,$A215,'Raw Data'!$A$2:$A$10000,$C$1),"")</f>
        <v/>
      </c>
      <c r="N215" s="7">
        <f>IF(M215="","",IF(M215&lt;Settings!$B$8,"Critical",IF(M215&lt;Settings!$B$9,"Semi Critical","Non Critical")))</f>
        <v/>
      </c>
    </row>
    <row r="216">
      <c r="A216" s="7" t="inlineStr">
        <is>
          <t>DEV-Jayanagara</t>
        </is>
      </c>
      <c r="B216" s="7">
        <f>IFERROR(INDEX('Raw Data'!$N$2:$N$10000,MATCH($A216,'Raw Data'!$B$2:$B$10000,0)),"")</f>
        <v/>
      </c>
      <c r="C216" s="7">
        <f>IFERROR(INDEX('Raw Data'!$E$2:$E$10000,MATCH($A216,'Raw Data'!$B$2:$B$10000,0)),"")</f>
        <v/>
      </c>
      <c r="D216" s="7">
        <f>IFERROR(INDEX('Raw Data'!$U$2:$U$10000,MATCH($A216,'Raw Data'!$B$2:$B$10000,0)),"")</f>
        <v/>
      </c>
      <c r="E216" s="7">
        <f>IFERROR(INDEX('Raw Data'!$O$2:$O$10000,MATCH($A216,'Raw Data'!$B$2:$B$10000,0)),"")</f>
        <v/>
      </c>
      <c r="F216" s="7">
        <f>IFERROR(INDEX('Raw Data'!$P$2:$P$10000,MATCH($A216,'Raw Data'!$B$2:$B$10000,0)),"")</f>
        <v/>
      </c>
      <c r="G216" s="9">
        <f>IFERROR(AVERAGEIFS('Raw Data'!$G$2:$G$10000,'Raw Data'!$B$2:$B$10000,$A216,'Raw Data'!$A$2:$A$10000,$C$1),"")</f>
        <v/>
      </c>
      <c r="H216" s="9">
        <f>IFERROR(AVERAGEIFS('Raw Data'!$H$2:$H$10000,'Raw Data'!$B$2:$B$10000,$A216,'Raw Data'!$A$2:$A$10000,$C$1),"")</f>
        <v/>
      </c>
      <c r="I216" s="9">
        <f>IFERROR(AVERAGEIFS('Raw Data'!$L$2:$L$10000,'Raw Data'!$B$2:$B$10000,$A216,'Raw Data'!$A$2:$A$10000,$C$1),"")</f>
        <v/>
      </c>
      <c r="J216" s="7">
        <f>IF(G216="","",LOOKUP(G216,{0,0.2,0.4,0.5,0.6,0.7,0.85,0.95},{"&lt;20%","20-40%","40-50%","50-60%","60-70%","70-85%","85-95%","&gt;=95%"}))</f>
        <v/>
      </c>
      <c r="K216" s="7">
        <f>IF(I216="","",LOOKUP(I216,{0,0.2,0.4,0.5,0.6,0.7,0.85,0.95},{"&lt;20%","20-40%","40-50%","50-60%","60-70%","70-85%","85-95%","&gt;=95%"}))</f>
        <v/>
      </c>
      <c r="L216" s="9">
        <f>IFERROR(AVERAGEIFS('Raw Data'!$R$2:$R$10000,'Raw Data'!$B$2:$B$10000,$A216,'Raw Data'!$A$2:$A$10000,$C$1),"")</f>
        <v/>
      </c>
      <c r="M216" s="9">
        <f>IFERROR(AVERAGEIFS('Raw Data'!$S$2:$S$10000,'Raw Data'!$B$2:$B$10000,$A216,'Raw Data'!$A$2:$A$10000,$C$1),"")</f>
        <v/>
      </c>
      <c r="N216" s="7">
        <f>IF(M216="","",IF(M216&lt;Settings!$B$8,"Critical",IF(M216&lt;Settings!$B$9,"Semi Critical","Non Critical")))</f>
        <v/>
      </c>
    </row>
    <row r="217">
      <c r="A217" s="7" t="inlineStr">
        <is>
          <t>DEV-MCC</t>
        </is>
      </c>
      <c r="B217" s="7">
        <f>IFERROR(INDEX('Raw Data'!$N$2:$N$10000,MATCH($A217,'Raw Data'!$B$2:$B$10000,0)),"")</f>
        <v/>
      </c>
      <c r="C217" s="7">
        <f>IFERROR(INDEX('Raw Data'!$E$2:$E$10000,MATCH($A217,'Raw Data'!$B$2:$B$10000,0)),"")</f>
        <v/>
      </c>
      <c r="D217" s="7">
        <f>IFERROR(INDEX('Raw Data'!$U$2:$U$10000,MATCH($A217,'Raw Data'!$B$2:$B$10000,0)),"")</f>
        <v/>
      </c>
      <c r="E217" s="7">
        <f>IFERROR(INDEX('Raw Data'!$O$2:$O$10000,MATCH($A217,'Raw Data'!$B$2:$B$10000,0)),"")</f>
        <v/>
      </c>
      <c r="F217" s="7">
        <f>IFERROR(INDEX('Raw Data'!$P$2:$P$10000,MATCH($A217,'Raw Data'!$B$2:$B$10000,0)),"")</f>
        <v/>
      </c>
      <c r="G217" s="9">
        <f>IFERROR(AVERAGEIFS('Raw Data'!$G$2:$G$10000,'Raw Data'!$B$2:$B$10000,$A217,'Raw Data'!$A$2:$A$10000,$C$1),"")</f>
        <v/>
      </c>
      <c r="H217" s="9">
        <f>IFERROR(AVERAGEIFS('Raw Data'!$H$2:$H$10000,'Raw Data'!$B$2:$B$10000,$A217,'Raw Data'!$A$2:$A$10000,$C$1),"")</f>
        <v/>
      </c>
      <c r="I217" s="9">
        <f>IFERROR(AVERAGEIFS('Raw Data'!$L$2:$L$10000,'Raw Data'!$B$2:$B$10000,$A217,'Raw Data'!$A$2:$A$10000,$C$1),"")</f>
        <v/>
      </c>
      <c r="J217" s="7">
        <f>IF(G217="","",LOOKUP(G217,{0,0.2,0.4,0.5,0.6,0.7,0.85,0.95},{"&lt;20%","20-40%","40-50%","50-60%","60-70%","70-85%","85-95%","&gt;=95%"}))</f>
        <v/>
      </c>
      <c r="K217" s="7">
        <f>IF(I217="","",LOOKUP(I217,{0,0.2,0.4,0.5,0.6,0.7,0.85,0.95},{"&lt;20%","20-40%","40-50%","50-60%","60-70%","70-85%","85-95%","&gt;=95%"}))</f>
        <v/>
      </c>
      <c r="L217" s="9">
        <f>IFERROR(AVERAGEIFS('Raw Data'!$R$2:$R$10000,'Raw Data'!$B$2:$B$10000,$A217,'Raw Data'!$A$2:$A$10000,$C$1),"")</f>
        <v/>
      </c>
      <c r="M217" s="9">
        <f>IFERROR(AVERAGEIFS('Raw Data'!$S$2:$S$10000,'Raw Data'!$B$2:$B$10000,$A217,'Raw Data'!$A$2:$A$10000,$C$1),"")</f>
        <v/>
      </c>
      <c r="N217" s="7">
        <f>IF(M217="","",IF(M217&lt;Settings!$B$8,"Critical",IF(M217&lt;Settings!$B$9,"Semi Critical","Non Critical")))</f>
        <v/>
      </c>
    </row>
    <row r="218">
      <c r="A218" s="7" t="inlineStr">
        <is>
          <t>HBL-Gokul Road</t>
        </is>
      </c>
      <c r="B218" s="7">
        <f>IFERROR(INDEX('Raw Data'!$N$2:$N$10000,MATCH($A218,'Raw Data'!$B$2:$B$10000,0)),"")</f>
        <v/>
      </c>
      <c r="C218" s="7">
        <f>IFERROR(INDEX('Raw Data'!$E$2:$E$10000,MATCH($A218,'Raw Data'!$B$2:$B$10000,0)),"")</f>
        <v/>
      </c>
      <c r="D218" s="7">
        <f>IFERROR(INDEX('Raw Data'!$U$2:$U$10000,MATCH($A218,'Raw Data'!$B$2:$B$10000,0)),"")</f>
        <v/>
      </c>
      <c r="E218" s="7">
        <f>IFERROR(INDEX('Raw Data'!$O$2:$O$10000,MATCH($A218,'Raw Data'!$B$2:$B$10000,0)),"")</f>
        <v/>
      </c>
      <c r="F218" s="7">
        <f>IFERROR(INDEX('Raw Data'!$P$2:$P$10000,MATCH($A218,'Raw Data'!$B$2:$B$10000,0)),"")</f>
        <v/>
      </c>
      <c r="G218" s="9">
        <f>IFERROR(AVERAGEIFS('Raw Data'!$G$2:$G$10000,'Raw Data'!$B$2:$B$10000,$A218,'Raw Data'!$A$2:$A$10000,$C$1),"")</f>
        <v/>
      </c>
      <c r="H218" s="9">
        <f>IFERROR(AVERAGEIFS('Raw Data'!$H$2:$H$10000,'Raw Data'!$B$2:$B$10000,$A218,'Raw Data'!$A$2:$A$10000,$C$1),"")</f>
        <v/>
      </c>
      <c r="I218" s="9">
        <f>IFERROR(AVERAGEIFS('Raw Data'!$L$2:$L$10000,'Raw Data'!$B$2:$B$10000,$A218,'Raw Data'!$A$2:$A$10000,$C$1),"")</f>
        <v/>
      </c>
      <c r="J218" s="7">
        <f>IF(G218="","",LOOKUP(G218,{0,0.2,0.4,0.5,0.6,0.7,0.85,0.95},{"&lt;20%","20-40%","40-50%","50-60%","60-70%","70-85%","85-95%","&gt;=95%"}))</f>
        <v/>
      </c>
      <c r="K218" s="7">
        <f>IF(I218="","",LOOKUP(I218,{0,0.2,0.4,0.5,0.6,0.7,0.85,0.95},{"&lt;20%","20-40%","40-50%","50-60%","60-70%","70-85%","85-95%","&gt;=95%"}))</f>
        <v/>
      </c>
      <c r="L218" s="9">
        <f>IFERROR(AVERAGEIFS('Raw Data'!$R$2:$R$10000,'Raw Data'!$B$2:$B$10000,$A218,'Raw Data'!$A$2:$A$10000,$C$1),"")</f>
        <v/>
      </c>
      <c r="M218" s="9">
        <f>IFERROR(AVERAGEIFS('Raw Data'!$S$2:$S$10000,'Raw Data'!$B$2:$B$10000,$A218,'Raw Data'!$A$2:$A$10000,$C$1),"")</f>
        <v/>
      </c>
      <c r="N218" s="7">
        <f>IF(M218="","",IF(M218&lt;Settings!$B$8,"Critical",IF(M218&lt;Settings!$B$9,"Semi Critical","Non Critical")))</f>
        <v/>
      </c>
    </row>
    <row r="219">
      <c r="A219" s="7" t="inlineStr">
        <is>
          <t>HBL-Keshwapura</t>
        </is>
      </c>
      <c r="B219" s="7">
        <f>IFERROR(INDEX('Raw Data'!$N$2:$N$10000,MATCH($A219,'Raw Data'!$B$2:$B$10000,0)),"")</f>
        <v/>
      </c>
      <c r="C219" s="7">
        <f>IFERROR(INDEX('Raw Data'!$E$2:$E$10000,MATCH($A219,'Raw Data'!$B$2:$B$10000,0)),"")</f>
        <v/>
      </c>
      <c r="D219" s="7">
        <f>IFERROR(INDEX('Raw Data'!$U$2:$U$10000,MATCH($A219,'Raw Data'!$B$2:$B$10000,0)),"")</f>
        <v/>
      </c>
      <c r="E219" s="7">
        <f>IFERROR(INDEX('Raw Data'!$O$2:$O$10000,MATCH($A219,'Raw Data'!$B$2:$B$10000,0)),"")</f>
        <v/>
      </c>
      <c r="F219" s="7">
        <f>IFERROR(INDEX('Raw Data'!$P$2:$P$10000,MATCH($A219,'Raw Data'!$B$2:$B$10000,0)),"")</f>
        <v/>
      </c>
      <c r="G219" s="9">
        <f>IFERROR(AVERAGEIFS('Raw Data'!$G$2:$G$10000,'Raw Data'!$B$2:$B$10000,$A219,'Raw Data'!$A$2:$A$10000,$C$1),"")</f>
        <v/>
      </c>
      <c r="H219" s="9">
        <f>IFERROR(AVERAGEIFS('Raw Data'!$H$2:$H$10000,'Raw Data'!$B$2:$B$10000,$A219,'Raw Data'!$A$2:$A$10000,$C$1),"")</f>
        <v/>
      </c>
      <c r="I219" s="9">
        <f>IFERROR(AVERAGEIFS('Raw Data'!$L$2:$L$10000,'Raw Data'!$B$2:$B$10000,$A219,'Raw Data'!$A$2:$A$10000,$C$1),"")</f>
        <v/>
      </c>
      <c r="J219" s="7">
        <f>IF(G219="","",LOOKUP(G219,{0,0.2,0.4,0.5,0.6,0.7,0.85,0.95},{"&lt;20%","20-40%","40-50%","50-60%","60-70%","70-85%","85-95%","&gt;=95%"}))</f>
        <v/>
      </c>
      <c r="K219" s="7">
        <f>IF(I219="","",LOOKUP(I219,{0,0.2,0.4,0.5,0.6,0.7,0.85,0.95},{"&lt;20%","20-40%","40-50%","50-60%","60-70%","70-85%","85-95%","&gt;=95%"}))</f>
        <v/>
      </c>
      <c r="L219" s="9">
        <f>IFERROR(AVERAGEIFS('Raw Data'!$R$2:$R$10000,'Raw Data'!$B$2:$B$10000,$A219,'Raw Data'!$A$2:$A$10000,$C$1),"")</f>
        <v/>
      </c>
      <c r="M219" s="9">
        <f>IFERROR(AVERAGEIFS('Raw Data'!$S$2:$S$10000,'Raw Data'!$B$2:$B$10000,$A219,'Raw Data'!$A$2:$A$10000,$C$1),"")</f>
        <v/>
      </c>
      <c r="N219" s="7">
        <f>IF(M219="","",IF(M219&lt;Settings!$B$8,"Critical",IF(M219&lt;Settings!$B$9,"Semi Critical","Non Critical")))</f>
        <v/>
      </c>
    </row>
    <row r="220">
      <c r="A220" s="7" t="inlineStr">
        <is>
          <t>HBL-Saptapur</t>
        </is>
      </c>
      <c r="B220" s="7">
        <f>IFERROR(INDEX('Raw Data'!$N$2:$N$10000,MATCH($A220,'Raw Data'!$B$2:$B$10000,0)),"")</f>
        <v/>
      </c>
      <c r="C220" s="7">
        <f>IFERROR(INDEX('Raw Data'!$E$2:$E$10000,MATCH($A220,'Raw Data'!$B$2:$B$10000,0)),"")</f>
        <v/>
      </c>
      <c r="D220" s="7">
        <f>IFERROR(INDEX('Raw Data'!$U$2:$U$10000,MATCH($A220,'Raw Data'!$B$2:$B$10000,0)),"")</f>
        <v/>
      </c>
      <c r="E220" s="7">
        <f>IFERROR(INDEX('Raw Data'!$O$2:$O$10000,MATCH($A220,'Raw Data'!$B$2:$B$10000,0)),"")</f>
        <v/>
      </c>
      <c r="F220" s="7">
        <f>IFERROR(INDEX('Raw Data'!$P$2:$P$10000,MATCH($A220,'Raw Data'!$B$2:$B$10000,0)),"")</f>
        <v/>
      </c>
      <c r="G220" s="9">
        <f>IFERROR(AVERAGEIFS('Raw Data'!$G$2:$G$10000,'Raw Data'!$B$2:$B$10000,$A220,'Raw Data'!$A$2:$A$10000,$C$1),"")</f>
        <v/>
      </c>
      <c r="H220" s="9">
        <f>IFERROR(AVERAGEIFS('Raw Data'!$H$2:$H$10000,'Raw Data'!$B$2:$B$10000,$A220,'Raw Data'!$A$2:$A$10000,$C$1),"")</f>
        <v/>
      </c>
      <c r="I220" s="9">
        <f>IFERROR(AVERAGEIFS('Raw Data'!$L$2:$L$10000,'Raw Data'!$B$2:$B$10000,$A220,'Raw Data'!$A$2:$A$10000,$C$1),"")</f>
        <v/>
      </c>
      <c r="J220" s="7">
        <f>IF(G220="","",LOOKUP(G220,{0,0.2,0.4,0.5,0.6,0.7,0.85,0.95},{"&lt;20%","20-40%","40-50%","50-60%","60-70%","70-85%","85-95%","&gt;=95%"}))</f>
        <v/>
      </c>
      <c r="K220" s="7">
        <f>IF(I220="","",LOOKUP(I220,{0,0.2,0.4,0.5,0.6,0.7,0.85,0.95},{"&lt;20%","20-40%","40-50%","50-60%","60-70%","70-85%","85-95%","&gt;=95%"}))</f>
        <v/>
      </c>
      <c r="L220" s="9">
        <f>IFERROR(AVERAGEIFS('Raw Data'!$R$2:$R$10000,'Raw Data'!$B$2:$B$10000,$A220,'Raw Data'!$A$2:$A$10000,$C$1),"")</f>
        <v/>
      </c>
      <c r="M220" s="9">
        <f>IFERROR(AVERAGEIFS('Raw Data'!$S$2:$S$10000,'Raw Data'!$B$2:$B$10000,$A220,'Raw Data'!$A$2:$A$10000,$C$1),"")</f>
        <v/>
      </c>
      <c r="N220" s="7">
        <f>IF(M220="","",IF(M220&lt;Settings!$B$8,"Critical",IF(M220&lt;Settings!$B$9,"Semi Critical","Non Critical")))</f>
        <v/>
      </c>
    </row>
    <row r="221">
      <c r="A221" s="7" t="inlineStr">
        <is>
          <t>HBL-Vidhya Nagar</t>
        </is>
      </c>
      <c r="B221" s="7">
        <f>IFERROR(INDEX('Raw Data'!$N$2:$N$10000,MATCH($A221,'Raw Data'!$B$2:$B$10000,0)),"")</f>
        <v/>
      </c>
      <c r="C221" s="7">
        <f>IFERROR(INDEX('Raw Data'!$E$2:$E$10000,MATCH($A221,'Raw Data'!$B$2:$B$10000,0)),"")</f>
        <v/>
      </c>
      <c r="D221" s="7">
        <f>IFERROR(INDEX('Raw Data'!$U$2:$U$10000,MATCH($A221,'Raw Data'!$B$2:$B$10000,0)),"")</f>
        <v/>
      </c>
      <c r="E221" s="7">
        <f>IFERROR(INDEX('Raw Data'!$O$2:$O$10000,MATCH($A221,'Raw Data'!$B$2:$B$10000,0)),"")</f>
        <v/>
      </c>
      <c r="F221" s="7">
        <f>IFERROR(INDEX('Raw Data'!$P$2:$P$10000,MATCH($A221,'Raw Data'!$B$2:$B$10000,0)),"")</f>
        <v/>
      </c>
      <c r="G221" s="9">
        <f>IFERROR(AVERAGEIFS('Raw Data'!$G$2:$G$10000,'Raw Data'!$B$2:$B$10000,$A221,'Raw Data'!$A$2:$A$10000,$C$1),"")</f>
        <v/>
      </c>
      <c r="H221" s="9">
        <f>IFERROR(AVERAGEIFS('Raw Data'!$H$2:$H$10000,'Raw Data'!$B$2:$B$10000,$A221,'Raw Data'!$A$2:$A$10000,$C$1),"")</f>
        <v/>
      </c>
      <c r="I221" s="9">
        <f>IFERROR(AVERAGEIFS('Raw Data'!$L$2:$L$10000,'Raw Data'!$B$2:$B$10000,$A221,'Raw Data'!$A$2:$A$10000,$C$1),"")</f>
        <v/>
      </c>
      <c r="J221" s="7">
        <f>IF(G221="","",LOOKUP(G221,{0,0.2,0.4,0.5,0.6,0.7,0.85,0.95},{"&lt;20%","20-40%","40-50%","50-60%","60-70%","70-85%","85-95%","&gt;=95%"}))</f>
        <v/>
      </c>
      <c r="K221" s="7">
        <f>IF(I221="","",LOOKUP(I221,{0,0.2,0.4,0.5,0.6,0.7,0.85,0.95},{"&lt;20%","20-40%","40-50%","50-60%","60-70%","70-85%","85-95%","&gt;=95%"}))</f>
        <v/>
      </c>
      <c r="L221" s="9">
        <f>IFERROR(AVERAGEIFS('Raw Data'!$R$2:$R$10000,'Raw Data'!$B$2:$B$10000,$A221,'Raw Data'!$A$2:$A$10000,$C$1),"")</f>
        <v/>
      </c>
      <c r="M221" s="9">
        <f>IFERROR(AVERAGEIFS('Raw Data'!$S$2:$S$10000,'Raw Data'!$B$2:$B$10000,$A221,'Raw Data'!$A$2:$A$10000,$C$1),"")</f>
        <v/>
      </c>
      <c r="N221" s="7">
        <f>IF(M221="","",IF(M221&lt;Settings!$B$8,"Critical",IF(M221&lt;Settings!$B$9,"Semi Critical","Non Critical")))</f>
        <v/>
      </c>
    </row>
    <row r="222">
      <c r="A222" s="7" t="inlineStr">
        <is>
          <t>HOS-Hosur</t>
        </is>
      </c>
      <c r="B222" s="7">
        <f>IFERROR(INDEX('Raw Data'!$N$2:$N$10000,MATCH($A222,'Raw Data'!$B$2:$B$10000,0)),"")</f>
        <v/>
      </c>
      <c r="C222" s="7">
        <f>IFERROR(INDEX('Raw Data'!$E$2:$E$10000,MATCH($A222,'Raw Data'!$B$2:$B$10000,0)),"")</f>
        <v/>
      </c>
      <c r="D222" s="7">
        <f>IFERROR(INDEX('Raw Data'!$U$2:$U$10000,MATCH($A222,'Raw Data'!$B$2:$B$10000,0)),"")</f>
        <v/>
      </c>
      <c r="E222" s="7">
        <f>IFERROR(INDEX('Raw Data'!$O$2:$O$10000,MATCH($A222,'Raw Data'!$B$2:$B$10000,0)),"")</f>
        <v/>
      </c>
      <c r="F222" s="7">
        <f>IFERROR(INDEX('Raw Data'!$P$2:$P$10000,MATCH($A222,'Raw Data'!$B$2:$B$10000,0)),"")</f>
        <v/>
      </c>
      <c r="G222" s="9">
        <f>IFERROR(AVERAGEIFS('Raw Data'!$G$2:$G$10000,'Raw Data'!$B$2:$B$10000,$A222,'Raw Data'!$A$2:$A$10000,$C$1),"")</f>
        <v/>
      </c>
      <c r="H222" s="9">
        <f>IFERROR(AVERAGEIFS('Raw Data'!$H$2:$H$10000,'Raw Data'!$B$2:$B$10000,$A222,'Raw Data'!$A$2:$A$10000,$C$1),"")</f>
        <v/>
      </c>
      <c r="I222" s="9">
        <f>IFERROR(AVERAGEIFS('Raw Data'!$L$2:$L$10000,'Raw Data'!$B$2:$B$10000,$A222,'Raw Data'!$A$2:$A$10000,$C$1),"")</f>
        <v/>
      </c>
      <c r="J222" s="7">
        <f>IF(G222="","",LOOKUP(G222,{0,0.2,0.4,0.5,0.6,0.7,0.85,0.95},{"&lt;20%","20-40%","40-50%","50-60%","60-70%","70-85%","85-95%","&gt;=95%"}))</f>
        <v/>
      </c>
      <c r="K222" s="7">
        <f>IF(I222="","",LOOKUP(I222,{0,0.2,0.4,0.5,0.6,0.7,0.85,0.95},{"&lt;20%","20-40%","40-50%","50-60%","60-70%","70-85%","85-95%","&gt;=95%"}))</f>
        <v/>
      </c>
      <c r="L222" s="9">
        <f>IFERROR(AVERAGEIFS('Raw Data'!$R$2:$R$10000,'Raw Data'!$B$2:$B$10000,$A222,'Raw Data'!$A$2:$A$10000,$C$1),"")</f>
        <v/>
      </c>
      <c r="M222" s="9">
        <f>IFERROR(AVERAGEIFS('Raw Data'!$S$2:$S$10000,'Raw Data'!$B$2:$B$10000,$A222,'Raw Data'!$A$2:$A$10000,$C$1),"")</f>
        <v/>
      </c>
      <c r="N222" s="7">
        <f>IF(M222="","",IF(M222&lt;Settings!$B$8,"Critical",IF(M222&lt;Settings!$B$9,"Semi Critical","Non Critical")))</f>
        <v/>
      </c>
    </row>
    <row r="223">
      <c r="A223" s="7" t="inlineStr">
        <is>
          <t>KOC-Aluva</t>
        </is>
      </c>
      <c r="B223" s="7">
        <f>IFERROR(INDEX('Raw Data'!$N$2:$N$10000,MATCH($A223,'Raw Data'!$B$2:$B$10000,0)),"")</f>
        <v/>
      </c>
      <c r="C223" s="7">
        <f>IFERROR(INDEX('Raw Data'!$E$2:$E$10000,MATCH($A223,'Raw Data'!$B$2:$B$10000,0)),"")</f>
        <v/>
      </c>
      <c r="D223" s="7">
        <f>IFERROR(INDEX('Raw Data'!$U$2:$U$10000,MATCH($A223,'Raw Data'!$B$2:$B$10000,0)),"")</f>
        <v/>
      </c>
      <c r="E223" s="7">
        <f>IFERROR(INDEX('Raw Data'!$O$2:$O$10000,MATCH($A223,'Raw Data'!$B$2:$B$10000,0)),"")</f>
        <v/>
      </c>
      <c r="F223" s="7">
        <f>IFERROR(INDEX('Raw Data'!$P$2:$P$10000,MATCH($A223,'Raw Data'!$B$2:$B$10000,0)),"")</f>
        <v/>
      </c>
      <c r="G223" s="9">
        <f>IFERROR(AVERAGEIFS('Raw Data'!$G$2:$G$10000,'Raw Data'!$B$2:$B$10000,$A223,'Raw Data'!$A$2:$A$10000,$C$1),"")</f>
        <v/>
      </c>
      <c r="H223" s="9">
        <f>IFERROR(AVERAGEIFS('Raw Data'!$H$2:$H$10000,'Raw Data'!$B$2:$B$10000,$A223,'Raw Data'!$A$2:$A$10000,$C$1),"")</f>
        <v/>
      </c>
      <c r="I223" s="9">
        <f>IFERROR(AVERAGEIFS('Raw Data'!$L$2:$L$10000,'Raw Data'!$B$2:$B$10000,$A223,'Raw Data'!$A$2:$A$10000,$C$1),"")</f>
        <v/>
      </c>
      <c r="J223" s="7">
        <f>IF(G223="","",LOOKUP(G223,{0,0.2,0.4,0.5,0.6,0.7,0.85,0.95},{"&lt;20%","20-40%","40-50%","50-60%","60-70%","70-85%","85-95%","&gt;=95%"}))</f>
        <v/>
      </c>
      <c r="K223" s="7">
        <f>IF(I223="","",LOOKUP(I223,{0,0.2,0.4,0.5,0.6,0.7,0.85,0.95},{"&lt;20%","20-40%","40-50%","50-60%","60-70%","70-85%","85-95%","&gt;=95%"}))</f>
        <v/>
      </c>
      <c r="L223" s="9">
        <f>IFERROR(AVERAGEIFS('Raw Data'!$R$2:$R$10000,'Raw Data'!$B$2:$B$10000,$A223,'Raw Data'!$A$2:$A$10000,$C$1),"")</f>
        <v/>
      </c>
      <c r="M223" s="9">
        <f>IFERROR(AVERAGEIFS('Raw Data'!$S$2:$S$10000,'Raw Data'!$B$2:$B$10000,$A223,'Raw Data'!$A$2:$A$10000,$C$1),"")</f>
        <v/>
      </c>
      <c r="N223" s="7">
        <f>IF(M223="","",IF(M223&lt;Settings!$B$8,"Critical",IF(M223&lt;Settings!$B$9,"Semi Critical","Non Critical")))</f>
        <v/>
      </c>
    </row>
    <row r="224">
      <c r="A224" s="7" t="inlineStr">
        <is>
          <t>KOC-Edappally</t>
        </is>
      </c>
      <c r="B224" s="7">
        <f>IFERROR(INDEX('Raw Data'!$N$2:$N$10000,MATCH($A224,'Raw Data'!$B$2:$B$10000,0)),"")</f>
        <v/>
      </c>
      <c r="C224" s="7">
        <f>IFERROR(INDEX('Raw Data'!$E$2:$E$10000,MATCH($A224,'Raw Data'!$B$2:$B$10000,0)),"")</f>
        <v/>
      </c>
      <c r="D224" s="7">
        <f>IFERROR(INDEX('Raw Data'!$U$2:$U$10000,MATCH($A224,'Raw Data'!$B$2:$B$10000,0)),"")</f>
        <v/>
      </c>
      <c r="E224" s="7">
        <f>IFERROR(INDEX('Raw Data'!$O$2:$O$10000,MATCH($A224,'Raw Data'!$B$2:$B$10000,0)),"")</f>
        <v/>
      </c>
      <c r="F224" s="7">
        <f>IFERROR(INDEX('Raw Data'!$P$2:$P$10000,MATCH($A224,'Raw Data'!$B$2:$B$10000,0)),"")</f>
        <v/>
      </c>
      <c r="G224" s="9">
        <f>IFERROR(AVERAGEIFS('Raw Data'!$G$2:$G$10000,'Raw Data'!$B$2:$B$10000,$A224,'Raw Data'!$A$2:$A$10000,$C$1),"")</f>
        <v/>
      </c>
      <c r="H224" s="9">
        <f>IFERROR(AVERAGEIFS('Raw Data'!$H$2:$H$10000,'Raw Data'!$B$2:$B$10000,$A224,'Raw Data'!$A$2:$A$10000,$C$1),"")</f>
        <v/>
      </c>
      <c r="I224" s="9">
        <f>IFERROR(AVERAGEIFS('Raw Data'!$L$2:$L$10000,'Raw Data'!$B$2:$B$10000,$A224,'Raw Data'!$A$2:$A$10000,$C$1),"")</f>
        <v/>
      </c>
      <c r="J224" s="7">
        <f>IF(G224="","",LOOKUP(G224,{0,0.2,0.4,0.5,0.6,0.7,0.85,0.95},{"&lt;20%","20-40%","40-50%","50-60%","60-70%","70-85%","85-95%","&gt;=95%"}))</f>
        <v/>
      </c>
      <c r="K224" s="7">
        <f>IF(I224="","",LOOKUP(I224,{0,0.2,0.4,0.5,0.6,0.7,0.85,0.95},{"&lt;20%","20-40%","40-50%","50-60%","60-70%","70-85%","85-95%","&gt;=95%"}))</f>
        <v/>
      </c>
      <c r="L224" s="9">
        <f>IFERROR(AVERAGEIFS('Raw Data'!$R$2:$R$10000,'Raw Data'!$B$2:$B$10000,$A224,'Raw Data'!$A$2:$A$10000,$C$1),"")</f>
        <v/>
      </c>
      <c r="M224" s="9">
        <f>IFERROR(AVERAGEIFS('Raw Data'!$S$2:$S$10000,'Raw Data'!$B$2:$B$10000,$A224,'Raw Data'!$A$2:$A$10000,$C$1),"")</f>
        <v/>
      </c>
      <c r="N224" s="7">
        <f>IF(M224="","",IF(M224&lt;Settings!$B$8,"Critical",IF(M224&lt;Settings!$B$9,"Semi Critical","Non Critical")))</f>
        <v/>
      </c>
    </row>
    <row r="225">
      <c r="A225" s="7" t="inlineStr">
        <is>
          <t>KOC-Fort</t>
        </is>
      </c>
      <c r="B225" s="7">
        <f>IFERROR(INDEX('Raw Data'!$N$2:$N$10000,MATCH($A225,'Raw Data'!$B$2:$B$10000,0)),"")</f>
        <v/>
      </c>
      <c r="C225" s="7">
        <f>IFERROR(INDEX('Raw Data'!$E$2:$E$10000,MATCH($A225,'Raw Data'!$B$2:$B$10000,0)),"")</f>
        <v/>
      </c>
      <c r="D225" s="7">
        <f>IFERROR(INDEX('Raw Data'!$U$2:$U$10000,MATCH($A225,'Raw Data'!$B$2:$B$10000,0)),"")</f>
        <v/>
      </c>
      <c r="E225" s="7">
        <f>IFERROR(INDEX('Raw Data'!$O$2:$O$10000,MATCH($A225,'Raw Data'!$B$2:$B$10000,0)),"")</f>
        <v/>
      </c>
      <c r="F225" s="7">
        <f>IFERROR(INDEX('Raw Data'!$P$2:$P$10000,MATCH($A225,'Raw Data'!$B$2:$B$10000,0)),"")</f>
        <v/>
      </c>
      <c r="G225" s="9">
        <f>IFERROR(AVERAGEIFS('Raw Data'!$G$2:$G$10000,'Raw Data'!$B$2:$B$10000,$A225,'Raw Data'!$A$2:$A$10000,$C$1),"")</f>
        <v/>
      </c>
      <c r="H225" s="9">
        <f>IFERROR(AVERAGEIFS('Raw Data'!$H$2:$H$10000,'Raw Data'!$B$2:$B$10000,$A225,'Raw Data'!$A$2:$A$10000,$C$1),"")</f>
        <v/>
      </c>
      <c r="I225" s="9">
        <f>IFERROR(AVERAGEIFS('Raw Data'!$L$2:$L$10000,'Raw Data'!$B$2:$B$10000,$A225,'Raw Data'!$A$2:$A$10000,$C$1),"")</f>
        <v/>
      </c>
      <c r="J225" s="7">
        <f>IF(G225="","",LOOKUP(G225,{0,0.2,0.4,0.5,0.6,0.7,0.85,0.95},{"&lt;20%","20-40%","40-50%","50-60%","60-70%","70-85%","85-95%","&gt;=95%"}))</f>
        <v/>
      </c>
      <c r="K225" s="7">
        <f>IF(I225="","",LOOKUP(I225,{0,0.2,0.4,0.5,0.6,0.7,0.85,0.95},{"&lt;20%","20-40%","40-50%","50-60%","60-70%","70-85%","85-95%","&gt;=95%"}))</f>
        <v/>
      </c>
      <c r="L225" s="9">
        <f>IFERROR(AVERAGEIFS('Raw Data'!$R$2:$R$10000,'Raw Data'!$B$2:$B$10000,$A225,'Raw Data'!$A$2:$A$10000,$C$1),"")</f>
        <v/>
      </c>
      <c r="M225" s="9">
        <f>IFERROR(AVERAGEIFS('Raw Data'!$S$2:$S$10000,'Raw Data'!$B$2:$B$10000,$A225,'Raw Data'!$A$2:$A$10000,$C$1),"")</f>
        <v/>
      </c>
      <c r="N225" s="7">
        <f>IF(M225="","",IF(M225&lt;Settings!$B$8,"Critical",IF(M225&lt;Settings!$B$9,"Semi Critical","Non Critical")))</f>
        <v/>
      </c>
    </row>
    <row r="226">
      <c r="A226" s="7" t="inlineStr">
        <is>
          <t>KOC-Friendship nagar</t>
        </is>
      </c>
      <c r="B226" s="7">
        <f>IFERROR(INDEX('Raw Data'!$N$2:$N$10000,MATCH($A226,'Raw Data'!$B$2:$B$10000,0)),"")</f>
        <v/>
      </c>
      <c r="C226" s="7">
        <f>IFERROR(INDEX('Raw Data'!$E$2:$E$10000,MATCH($A226,'Raw Data'!$B$2:$B$10000,0)),"")</f>
        <v/>
      </c>
      <c r="D226" s="7">
        <f>IFERROR(INDEX('Raw Data'!$U$2:$U$10000,MATCH($A226,'Raw Data'!$B$2:$B$10000,0)),"")</f>
        <v/>
      </c>
      <c r="E226" s="7">
        <f>IFERROR(INDEX('Raw Data'!$O$2:$O$10000,MATCH($A226,'Raw Data'!$B$2:$B$10000,0)),"")</f>
        <v/>
      </c>
      <c r="F226" s="7">
        <f>IFERROR(INDEX('Raw Data'!$P$2:$P$10000,MATCH($A226,'Raw Data'!$B$2:$B$10000,0)),"")</f>
        <v/>
      </c>
      <c r="G226" s="9">
        <f>IFERROR(AVERAGEIFS('Raw Data'!$G$2:$G$10000,'Raw Data'!$B$2:$B$10000,$A226,'Raw Data'!$A$2:$A$10000,$C$1),"")</f>
        <v/>
      </c>
      <c r="H226" s="9">
        <f>IFERROR(AVERAGEIFS('Raw Data'!$H$2:$H$10000,'Raw Data'!$B$2:$B$10000,$A226,'Raw Data'!$A$2:$A$10000,$C$1),"")</f>
        <v/>
      </c>
      <c r="I226" s="9">
        <f>IFERROR(AVERAGEIFS('Raw Data'!$L$2:$L$10000,'Raw Data'!$B$2:$B$10000,$A226,'Raw Data'!$A$2:$A$10000,$C$1),"")</f>
        <v/>
      </c>
      <c r="J226" s="7">
        <f>IF(G226="","",LOOKUP(G226,{0,0.2,0.4,0.5,0.6,0.7,0.85,0.95},{"&lt;20%","20-40%","40-50%","50-60%","60-70%","70-85%","85-95%","&gt;=95%"}))</f>
        <v/>
      </c>
      <c r="K226" s="7">
        <f>IF(I226="","",LOOKUP(I226,{0,0.2,0.4,0.5,0.6,0.7,0.85,0.95},{"&lt;20%","20-40%","40-50%","50-60%","60-70%","70-85%","85-95%","&gt;=95%"}))</f>
        <v/>
      </c>
      <c r="L226" s="9">
        <f>IFERROR(AVERAGEIFS('Raw Data'!$R$2:$R$10000,'Raw Data'!$B$2:$B$10000,$A226,'Raw Data'!$A$2:$A$10000,$C$1),"")</f>
        <v/>
      </c>
      <c r="M226" s="9">
        <f>IFERROR(AVERAGEIFS('Raw Data'!$S$2:$S$10000,'Raw Data'!$B$2:$B$10000,$A226,'Raw Data'!$A$2:$A$10000,$C$1),"")</f>
        <v/>
      </c>
      <c r="N226" s="7">
        <f>IF(M226="","",IF(M226&lt;Settings!$B$8,"Critical",IF(M226&lt;Settings!$B$9,"Semi Critical","Non Critical")))</f>
        <v/>
      </c>
    </row>
    <row r="227">
      <c r="A227" s="7" t="inlineStr">
        <is>
          <t>KOC-Infopark</t>
        </is>
      </c>
      <c r="B227" s="7">
        <f>IFERROR(INDEX('Raw Data'!$N$2:$N$10000,MATCH($A227,'Raw Data'!$B$2:$B$10000,0)),"")</f>
        <v/>
      </c>
      <c r="C227" s="7">
        <f>IFERROR(INDEX('Raw Data'!$E$2:$E$10000,MATCH($A227,'Raw Data'!$B$2:$B$10000,0)),"")</f>
        <v/>
      </c>
      <c r="D227" s="7">
        <f>IFERROR(INDEX('Raw Data'!$U$2:$U$10000,MATCH($A227,'Raw Data'!$B$2:$B$10000,0)),"")</f>
        <v/>
      </c>
      <c r="E227" s="7">
        <f>IFERROR(INDEX('Raw Data'!$O$2:$O$10000,MATCH($A227,'Raw Data'!$B$2:$B$10000,0)),"")</f>
        <v/>
      </c>
      <c r="F227" s="7">
        <f>IFERROR(INDEX('Raw Data'!$P$2:$P$10000,MATCH($A227,'Raw Data'!$B$2:$B$10000,0)),"")</f>
        <v/>
      </c>
      <c r="G227" s="9">
        <f>IFERROR(AVERAGEIFS('Raw Data'!$G$2:$G$10000,'Raw Data'!$B$2:$B$10000,$A227,'Raw Data'!$A$2:$A$10000,$C$1),"")</f>
        <v/>
      </c>
      <c r="H227" s="9">
        <f>IFERROR(AVERAGEIFS('Raw Data'!$H$2:$H$10000,'Raw Data'!$B$2:$B$10000,$A227,'Raw Data'!$A$2:$A$10000,$C$1),"")</f>
        <v/>
      </c>
      <c r="I227" s="9">
        <f>IFERROR(AVERAGEIFS('Raw Data'!$L$2:$L$10000,'Raw Data'!$B$2:$B$10000,$A227,'Raw Data'!$A$2:$A$10000,$C$1),"")</f>
        <v/>
      </c>
      <c r="J227" s="7">
        <f>IF(G227="","",LOOKUP(G227,{0,0.2,0.4,0.5,0.6,0.7,0.85,0.95},{"&lt;20%","20-40%","40-50%","50-60%","60-70%","70-85%","85-95%","&gt;=95%"}))</f>
        <v/>
      </c>
      <c r="K227" s="7">
        <f>IF(I227="","",LOOKUP(I227,{0,0.2,0.4,0.5,0.6,0.7,0.85,0.95},{"&lt;20%","20-40%","40-50%","50-60%","60-70%","70-85%","85-95%","&gt;=95%"}))</f>
        <v/>
      </c>
      <c r="L227" s="9">
        <f>IFERROR(AVERAGEIFS('Raw Data'!$R$2:$R$10000,'Raw Data'!$B$2:$B$10000,$A227,'Raw Data'!$A$2:$A$10000,$C$1),"")</f>
        <v/>
      </c>
      <c r="M227" s="9">
        <f>IFERROR(AVERAGEIFS('Raw Data'!$S$2:$S$10000,'Raw Data'!$B$2:$B$10000,$A227,'Raw Data'!$A$2:$A$10000,$C$1),"")</f>
        <v/>
      </c>
      <c r="N227" s="7">
        <f>IF(M227="","",IF(M227&lt;Settings!$B$8,"Critical",IF(M227&lt;Settings!$B$9,"Semi Critical","Non Critical")))</f>
        <v/>
      </c>
    </row>
    <row r="228">
      <c r="A228" s="7" t="inlineStr">
        <is>
          <t>KOC-Kakkanad</t>
        </is>
      </c>
      <c r="B228" s="7">
        <f>IFERROR(INDEX('Raw Data'!$N$2:$N$10000,MATCH($A228,'Raw Data'!$B$2:$B$10000,0)),"")</f>
        <v/>
      </c>
      <c r="C228" s="7">
        <f>IFERROR(INDEX('Raw Data'!$E$2:$E$10000,MATCH($A228,'Raw Data'!$B$2:$B$10000,0)),"")</f>
        <v/>
      </c>
      <c r="D228" s="7">
        <f>IFERROR(INDEX('Raw Data'!$U$2:$U$10000,MATCH($A228,'Raw Data'!$B$2:$B$10000,0)),"")</f>
        <v/>
      </c>
      <c r="E228" s="7">
        <f>IFERROR(INDEX('Raw Data'!$O$2:$O$10000,MATCH($A228,'Raw Data'!$B$2:$B$10000,0)),"")</f>
        <v/>
      </c>
      <c r="F228" s="7">
        <f>IFERROR(INDEX('Raw Data'!$P$2:$P$10000,MATCH($A228,'Raw Data'!$B$2:$B$10000,0)),"")</f>
        <v/>
      </c>
      <c r="G228" s="9">
        <f>IFERROR(AVERAGEIFS('Raw Data'!$G$2:$G$10000,'Raw Data'!$B$2:$B$10000,$A228,'Raw Data'!$A$2:$A$10000,$C$1),"")</f>
        <v/>
      </c>
      <c r="H228" s="9">
        <f>IFERROR(AVERAGEIFS('Raw Data'!$H$2:$H$10000,'Raw Data'!$B$2:$B$10000,$A228,'Raw Data'!$A$2:$A$10000,$C$1),"")</f>
        <v/>
      </c>
      <c r="I228" s="9">
        <f>IFERROR(AVERAGEIFS('Raw Data'!$L$2:$L$10000,'Raw Data'!$B$2:$B$10000,$A228,'Raw Data'!$A$2:$A$10000,$C$1),"")</f>
        <v/>
      </c>
      <c r="J228" s="7">
        <f>IF(G228="","",LOOKUP(G228,{0,0.2,0.4,0.5,0.6,0.7,0.85,0.95},{"&lt;20%","20-40%","40-50%","50-60%","60-70%","70-85%","85-95%","&gt;=95%"}))</f>
        <v/>
      </c>
      <c r="K228" s="7">
        <f>IF(I228="","",LOOKUP(I228,{0,0.2,0.4,0.5,0.6,0.7,0.85,0.95},{"&lt;20%","20-40%","40-50%","50-60%","60-70%","70-85%","85-95%","&gt;=95%"}))</f>
        <v/>
      </c>
      <c r="L228" s="9">
        <f>IFERROR(AVERAGEIFS('Raw Data'!$R$2:$R$10000,'Raw Data'!$B$2:$B$10000,$A228,'Raw Data'!$A$2:$A$10000,$C$1),"")</f>
        <v/>
      </c>
      <c r="M228" s="9">
        <f>IFERROR(AVERAGEIFS('Raw Data'!$S$2:$S$10000,'Raw Data'!$B$2:$B$10000,$A228,'Raw Data'!$A$2:$A$10000,$C$1),"")</f>
        <v/>
      </c>
      <c r="N228" s="7">
        <f>IF(M228="","",IF(M228&lt;Settings!$B$8,"Critical",IF(M228&lt;Settings!$B$9,"Semi Critical","Non Critical")))</f>
        <v/>
      </c>
    </row>
    <row r="229">
      <c r="A229" s="7" t="inlineStr">
        <is>
          <t>KOC-Kalamassery</t>
        </is>
      </c>
      <c r="B229" s="7">
        <f>IFERROR(INDEX('Raw Data'!$N$2:$N$10000,MATCH($A229,'Raw Data'!$B$2:$B$10000,0)),"")</f>
        <v/>
      </c>
      <c r="C229" s="7">
        <f>IFERROR(INDEX('Raw Data'!$E$2:$E$10000,MATCH($A229,'Raw Data'!$B$2:$B$10000,0)),"")</f>
        <v/>
      </c>
      <c r="D229" s="7">
        <f>IFERROR(INDEX('Raw Data'!$U$2:$U$10000,MATCH($A229,'Raw Data'!$B$2:$B$10000,0)),"")</f>
        <v/>
      </c>
      <c r="E229" s="7">
        <f>IFERROR(INDEX('Raw Data'!$O$2:$O$10000,MATCH($A229,'Raw Data'!$B$2:$B$10000,0)),"")</f>
        <v/>
      </c>
      <c r="F229" s="7">
        <f>IFERROR(INDEX('Raw Data'!$P$2:$P$10000,MATCH($A229,'Raw Data'!$B$2:$B$10000,0)),"")</f>
        <v/>
      </c>
      <c r="G229" s="9">
        <f>IFERROR(AVERAGEIFS('Raw Data'!$G$2:$G$10000,'Raw Data'!$B$2:$B$10000,$A229,'Raw Data'!$A$2:$A$10000,$C$1),"")</f>
        <v/>
      </c>
      <c r="H229" s="9">
        <f>IFERROR(AVERAGEIFS('Raw Data'!$H$2:$H$10000,'Raw Data'!$B$2:$B$10000,$A229,'Raw Data'!$A$2:$A$10000,$C$1),"")</f>
        <v/>
      </c>
      <c r="I229" s="9">
        <f>IFERROR(AVERAGEIFS('Raw Data'!$L$2:$L$10000,'Raw Data'!$B$2:$B$10000,$A229,'Raw Data'!$A$2:$A$10000,$C$1),"")</f>
        <v/>
      </c>
      <c r="J229" s="7">
        <f>IF(G229="","",LOOKUP(G229,{0,0.2,0.4,0.5,0.6,0.7,0.85,0.95},{"&lt;20%","20-40%","40-50%","50-60%","60-70%","70-85%","85-95%","&gt;=95%"}))</f>
        <v/>
      </c>
      <c r="K229" s="7">
        <f>IF(I229="","",LOOKUP(I229,{0,0.2,0.4,0.5,0.6,0.7,0.85,0.95},{"&lt;20%","20-40%","40-50%","50-60%","60-70%","70-85%","85-95%","&gt;=95%"}))</f>
        <v/>
      </c>
      <c r="L229" s="9">
        <f>IFERROR(AVERAGEIFS('Raw Data'!$R$2:$R$10000,'Raw Data'!$B$2:$B$10000,$A229,'Raw Data'!$A$2:$A$10000,$C$1),"")</f>
        <v/>
      </c>
      <c r="M229" s="9">
        <f>IFERROR(AVERAGEIFS('Raw Data'!$S$2:$S$10000,'Raw Data'!$B$2:$B$10000,$A229,'Raw Data'!$A$2:$A$10000,$C$1),"")</f>
        <v/>
      </c>
      <c r="N229" s="7">
        <f>IF(M229="","",IF(M229&lt;Settings!$B$8,"Critical",IF(M229&lt;Settings!$B$9,"Semi Critical","Non Critical")))</f>
        <v/>
      </c>
    </row>
    <row r="230">
      <c r="A230" s="7" t="inlineStr">
        <is>
          <t>KOC-Kalamassery SS</t>
        </is>
      </c>
      <c r="B230" s="7">
        <f>IFERROR(INDEX('Raw Data'!$N$2:$N$10000,MATCH($A230,'Raw Data'!$B$2:$B$10000,0)),"")</f>
        <v/>
      </c>
      <c r="C230" s="7">
        <f>IFERROR(INDEX('Raw Data'!$E$2:$E$10000,MATCH($A230,'Raw Data'!$B$2:$B$10000,0)),"")</f>
        <v/>
      </c>
      <c r="D230" s="7">
        <f>IFERROR(INDEX('Raw Data'!$U$2:$U$10000,MATCH($A230,'Raw Data'!$B$2:$B$10000,0)),"")</f>
        <v/>
      </c>
      <c r="E230" s="7">
        <f>IFERROR(INDEX('Raw Data'!$O$2:$O$10000,MATCH($A230,'Raw Data'!$B$2:$B$10000,0)),"")</f>
        <v/>
      </c>
      <c r="F230" s="7">
        <f>IFERROR(INDEX('Raw Data'!$P$2:$P$10000,MATCH($A230,'Raw Data'!$B$2:$B$10000,0)),"")</f>
        <v/>
      </c>
      <c r="G230" s="9">
        <f>IFERROR(AVERAGEIFS('Raw Data'!$G$2:$G$10000,'Raw Data'!$B$2:$B$10000,$A230,'Raw Data'!$A$2:$A$10000,$C$1),"")</f>
        <v/>
      </c>
      <c r="H230" s="9">
        <f>IFERROR(AVERAGEIFS('Raw Data'!$H$2:$H$10000,'Raw Data'!$B$2:$B$10000,$A230,'Raw Data'!$A$2:$A$10000,$C$1),"")</f>
        <v/>
      </c>
      <c r="I230" s="9">
        <f>IFERROR(AVERAGEIFS('Raw Data'!$L$2:$L$10000,'Raw Data'!$B$2:$B$10000,$A230,'Raw Data'!$A$2:$A$10000,$C$1),"")</f>
        <v/>
      </c>
      <c r="J230" s="7">
        <f>IF(G230="","",LOOKUP(G230,{0,0.2,0.4,0.5,0.6,0.7,0.85,0.95},{"&lt;20%","20-40%","40-50%","50-60%","60-70%","70-85%","85-95%","&gt;=95%"}))</f>
        <v/>
      </c>
      <c r="K230" s="7">
        <f>IF(I230="","",LOOKUP(I230,{0,0.2,0.4,0.5,0.6,0.7,0.85,0.95},{"&lt;20%","20-40%","40-50%","50-60%","60-70%","70-85%","85-95%","&gt;=95%"}))</f>
        <v/>
      </c>
      <c r="L230" s="9">
        <f>IFERROR(AVERAGEIFS('Raw Data'!$R$2:$R$10000,'Raw Data'!$B$2:$B$10000,$A230,'Raw Data'!$A$2:$A$10000,$C$1),"")</f>
        <v/>
      </c>
      <c r="M230" s="9">
        <f>IFERROR(AVERAGEIFS('Raw Data'!$S$2:$S$10000,'Raw Data'!$B$2:$B$10000,$A230,'Raw Data'!$A$2:$A$10000,$C$1),"")</f>
        <v/>
      </c>
      <c r="N230" s="7">
        <f>IF(M230="","",IF(M230&lt;Settings!$B$8,"Critical",IF(M230&lt;Settings!$B$9,"Semi Critical","Non Critical")))</f>
        <v/>
      </c>
    </row>
    <row r="231">
      <c r="A231" s="7" t="inlineStr">
        <is>
          <t>KOC-Kaloor</t>
        </is>
      </c>
      <c r="B231" s="7">
        <f>IFERROR(INDEX('Raw Data'!$N$2:$N$10000,MATCH($A231,'Raw Data'!$B$2:$B$10000,0)),"")</f>
        <v/>
      </c>
      <c r="C231" s="7">
        <f>IFERROR(INDEX('Raw Data'!$E$2:$E$10000,MATCH($A231,'Raw Data'!$B$2:$B$10000,0)),"")</f>
        <v/>
      </c>
      <c r="D231" s="7">
        <f>IFERROR(INDEX('Raw Data'!$U$2:$U$10000,MATCH($A231,'Raw Data'!$B$2:$B$10000,0)),"")</f>
        <v/>
      </c>
      <c r="E231" s="7">
        <f>IFERROR(INDEX('Raw Data'!$O$2:$O$10000,MATCH($A231,'Raw Data'!$B$2:$B$10000,0)),"")</f>
        <v/>
      </c>
      <c r="F231" s="7">
        <f>IFERROR(INDEX('Raw Data'!$P$2:$P$10000,MATCH($A231,'Raw Data'!$B$2:$B$10000,0)),"")</f>
        <v/>
      </c>
      <c r="G231" s="9">
        <f>IFERROR(AVERAGEIFS('Raw Data'!$G$2:$G$10000,'Raw Data'!$B$2:$B$10000,$A231,'Raw Data'!$A$2:$A$10000,$C$1),"")</f>
        <v/>
      </c>
      <c r="H231" s="9">
        <f>IFERROR(AVERAGEIFS('Raw Data'!$H$2:$H$10000,'Raw Data'!$B$2:$B$10000,$A231,'Raw Data'!$A$2:$A$10000,$C$1),"")</f>
        <v/>
      </c>
      <c r="I231" s="9">
        <f>IFERROR(AVERAGEIFS('Raw Data'!$L$2:$L$10000,'Raw Data'!$B$2:$B$10000,$A231,'Raw Data'!$A$2:$A$10000,$C$1),"")</f>
        <v/>
      </c>
      <c r="J231" s="7">
        <f>IF(G231="","",LOOKUP(G231,{0,0.2,0.4,0.5,0.6,0.7,0.85,0.95},{"&lt;20%","20-40%","40-50%","50-60%","60-70%","70-85%","85-95%","&gt;=95%"}))</f>
        <v/>
      </c>
      <c r="K231" s="7">
        <f>IF(I231="","",LOOKUP(I231,{0,0.2,0.4,0.5,0.6,0.7,0.85,0.95},{"&lt;20%","20-40%","40-50%","50-60%","60-70%","70-85%","85-95%","&gt;=95%"}))</f>
        <v/>
      </c>
      <c r="L231" s="9">
        <f>IFERROR(AVERAGEIFS('Raw Data'!$R$2:$R$10000,'Raw Data'!$B$2:$B$10000,$A231,'Raw Data'!$A$2:$A$10000,$C$1),"")</f>
        <v/>
      </c>
      <c r="M231" s="9">
        <f>IFERROR(AVERAGEIFS('Raw Data'!$S$2:$S$10000,'Raw Data'!$B$2:$B$10000,$A231,'Raw Data'!$A$2:$A$10000,$C$1),"")</f>
        <v/>
      </c>
      <c r="N231" s="7">
        <f>IF(M231="","",IF(M231&lt;Settings!$B$8,"Critical",IF(M231&lt;Settings!$B$9,"Semi Critical","Non Critical")))</f>
        <v/>
      </c>
    </row>
    <row r="232">
      <c r="A232" s="7" t="inlineStr">
        <is>
          <t>KOC-PALLURTHY</t>
        </is>
      </c>
      <c r="B232" s="7">
        <f>IFERROR(INDEX('Raw Data'!$N$2:$N$10000,MATCH($A232,'Raw Data'!$B$2:$B$10000,0)),"")</f>
        <v/>
      </c>
      <c r="C232" s="7">
        <f>IFERROR(INDEX('Raw Data'!$E$2:$E$10000,MATCH($A232,'Raw Data'!$B$2:$B$10000,0)),"")</f>
        <v/>
      </c>
      <c r="D232" s="7">
        <f>IFERROR(INDEX('Raw Data'!$U$2:$U$10000,MATCH($A232,'Raw Data'!$B$2:$B$10000,0)),"")</f>
        <v/>
      </c>
      <c r="E232" s="7">
        <f>IFERROR(INDEX('Raw Data'!$O$2:$O$10000,MATCH($A232,'Raw Data'!$B$2:$B$10000,0)),"")</f>
        <v/>
      </c>
      <c r="F232" s="7">
        <f>IFERROR(INDEX('Raw Data'!$P$2:$P$10000,MATCH($A232,'Raw Data'!$B$2:$B$10000,0)),"")</f>
        <v/>
      </c>
      <c r="G232" s="9">
        <f>IFERROR(AVERAGEIFS('Raw Data'!$G$2:$G$10000,'Raw Data'!$B$2:$B$10000,$A232,'Raw Data'!$A$2:$A$10000,$C$1),"")</f>
        <v/>
      </c>
      <c r="H232" s="9">
        <f>IFERROR(AVERAGEIFS('Raw Data'!$H$2:$H$10000,'Raw Data'!$B$2:$B$10000,$A232,'Raw Data'!$A$2:$A$10000,$C$1),"")</f>
        <v/>
      </c>
      <c r="I232" s="9">
        <f>IFERROR(AVERAGEIFS('Raw Data'!$L$2:$L$10000,'Raw Data'!$B$2:$B$10000,$A232,'Raw Data'!$A$2:$A$10000,$C$1),"")</f>
        <v/>
      </c>
      <c r="J232" s="7">
        <f>IF(G232="","",LOOKUP(G232,{0,0.2,0.4,0.5,0.6,0.7,0.85,0.95},{"&lt;20%","20-40%","40-50%","50-60%","60-70%","70-85%","85-95%","&gt;=95%"}))</f>
        <v/>
      </c>
      <c r="K232" s="7">
        <f>IF(I232="","",LOOKUP(I232,{0,0.2,0.4,0.5,0.6,0.7,0.85,0.95},{"&lt;20%","20-40%","40-50%","50-60%","60-70%","70-85%","85-95%","&gt;=95%"}))</f>
        <v/>
      </c>
      <c r="L232" s="9">
        <f>IFERROR(AVERAGEIFS('Raw Data'!$R$2:$R$10000,'Raw Data'!$B$2:$B$10000,$A232,'Raw Data'!$A$2:$A$10000,$C$1),"")</f>
        <v/>
      </c>
      <c r="M232" s="9">
        <f>IFERROR(AVERAGEIFS('Raw Data'!$S$2:$S$10000,'Raw Data'!$B$2:$B$10000,$A232,'Raw Data'!$A$2:$A$10000,$C$1),"")</f>
        <v/>
      </c>
      <c r="N232" s="7">
        <f>IF(M232="","",IF(M232&lt;Settings!$B$8,"Critical",IF(M232&lt;Settings!$B$9,"Semi Critical","Non Critical")))</f>
        <v/>
      </c>
    </row>
    <row r="233">
      <c r="A233" s="7" t="inlineStr">
        <is>
          <t>KOC-Thengod</t>
        </is>
      </c>
      <c r="B233" s="7">
        <f>IFERROR(INDEX('Raw Data'!$N$2:$N$10000,MATCH($A233,'Raw Data'!$B$2:$B$10000,0)),"")</f>
        <v/>
      </c>
      <c r="C233" s="7">
        <f>IFERROR(INDEX('Raw Data'!$E$2:$E$10000,MATCH($A233,'Raw Data'!$B$2:$B$10000,0)),"")</f>
        <v/>
      </c>
      <c r="D233" s="7">
        <f>IFERROR(INDEX('Raw Data'!$U$2:$U$10000,MATCH($A233,'Raw Data'!$B$2:$B$10000,0)),"")</f>
        <v/>
      </c>
      <c r="E233" s="7">
        <f>IFERROR(INDEX('Raw Data'!$O$2:$O$10000,MATCH($A233,'Raw Data'!$B$2:$B$10000,0)),"")</f>
        <v/>
      </c>
      <c r="F233" s="7">
        <f>IFERROR(INDEX('Raw Data'!$P$2:$P$10000,MATCH($A233,'Raw Data'!$B$2:$B$10000,0)),"")</f>
        <v/>
      </c>
      <c r="G233" s="9">
        <f>IFERROR(AVERAGEIFS('Raw Data'!$G$2:$G$10000,'Raw Data'!$B$2:$B$10000,$A233,'Raw Data'!$A$2:$A$10000,$C$1),"")</f>
        <v/>
      </c>
      <c r="H233" s="9">
        <f>IFERROR(AVERAGEIFS('Raw Data'!$H$2:$H$10000,'Raw Data'!$B$2:$B$10000,$A233,'Raw Data'!$A$2:$A$10000,$C$1),"")</f>
        <v/>
      </c>
      <c r="I233" s="9">
        <f>IFERROR(AVERAGEIFS('Raw Data'!$L$2:$L$10000,'Raw Data'!$B$2:$B$10000,$A233,'Raw Data'!$A$2:$A$10000,$C$1),"")</f>
        <v/>
      </c>
      <c r="J233" s="7">
        <f>IF(G233="","",LOOKUP(G233,{0,0.2,0.4,0.5,0.6,0.7,0.85,0.95},{"&lt;20%","20-40%","40-50%","50-60%","60-70%","70-85%","85-95%","&gt;=95%"}))</f>
        <v/>
      </c>
      <c r="K233" s="7">
        <f>IF(I233="","",LOOKUP(I233,{0,0.2,0.4,0.5,0.6,0.7,0.85,0.95},{"&lt;20%","20-40%","40-50%","50-60%","60-70%","70-85%","85-95%","&gt;=95%"}))</f>
        <v/>
      </c>
      <c r="L233" s="9">
        <f>IFERROR(AVERAGEIFS('Raw Data'!$R$2:$R$10000,'Raw Data'!$B$2:$B$10000,$A233,'Raw Data'!$A$2:$A$10000,$C$1),"")</f>
        <v/>
      </c>
      <c r="M233" s="9">
        <f>IFERROR(AVERAGEIFS('Raw Data'!$S$2:$S$10000,'Raw Data'!$B$2:$B$10000,$A233,'Raw Data'!$A$2:$A$10000,$C$1),"")</f>
        <v/>
      </c>
      <c r="N233" s="7">
        <f>IF(M233="","",IF(M233&lt;Settings!$B$8,"Critical",IF(M233&lt;Settings!$B$9,"Semi Critical","Non Critical")))</f>
        <v/>
      </c>
    </row>
    <row r="234">
      <c r="A234" s="7" t="inlineStr">
        <is>
          <t>KOC-Thrippunithura</t>
        </is>
      </c>
      <c r="B234" s="7">
        <f>IFERROR(INDEX('Raw Data'!$N$2:$N$10000,MATCH($A234,'Raw Data'!$B$2:$B$10000,0)),"")</f>
        <v/>
      </c>
      <c r="C234" s="7">
        <f>IFERROR(INDEX('Raw Data'!$E$2:$E$10000,MATCH($A234,'Raw Data'!$B$2:$B$10000,0)),"")</f>
        <v/>
      </c>
      <c r="D234" s="7">
        <f>IFERROR(INDEX('Raw Data'!$U$2:$U$10000,MATCH($A234,'Raw Data'!$B$2:$B$10000,0)),"")</f>
        <v/>
      </c>
      <c r="E234" s="7">
        <f>IFERROR(INDEX('Raw Data'!$O$2:$O$10000,MATCH($A234,'Raw Data'!$B$2:$B$10000,0)),"")</f>
        <v/>
      </c>
      <c r="F234" s="7">
        <f>IFERROR(INDEX('Raw Data'!$P$2:$P$10000,MATCH($A234,'Raw Data'!$B$2:$B$10000,0)),"")</f>
        <v/>
      </c>
      <c r="G234" s="9">
        <f>IFERROR(AVERAGEIFS('Raw Data'!$G$2:$G$10000,'Raw Data'!$B$2:$B$10000,$A234,'Raw Data'!$A$2:$A$10000,$C$1),"")</f>
        <v/>
      </c>
      <c r="H234" s="9">
        <f>IFERROR(AVERAGEIFS('Raw Data'!$H$2:$H$10000,'Raw Data'!$B$2:$B$10000,$A234,'Raw Data'!$A$2:$A$10000,$C$1),"")</f>
        <v/>
      </c>
      <c r="I234" s="9">
        <f>IFERROR(AVERAGEIFS('Raw Data'!$L$2:$L$10000,'Raw Data'!$B$2:$B$10000,$A234,'Raw Data'!$A$2:$A$10000,$C$1),"")</f>
        <v/>
      </c>
      <c r="J234" s="7">
        <f>IF(G234="","",LOOKUP(G234,{0,0.2,0.4,0.5,0.6,0.7,0.85,0.95},{"&lt;20%","20-40%","40-50%","50-60%","60-70%","70-85%","85-95%","&gt;=95%"}))</f>
        <v/>
      </c>
      <c r="K234" s="7">
        <f>IF(I234="","",LOOKUP(I234,{0,0.2,0.4,0.5,0.6,0.7,0.85,0.95},{"&lt;20%","20-40%","40-50%","50-60%","60-70%","70-85%","85-95%","&gt;=95%"}))</f>
        <v/>
      </c>
      <c r="L234" s="9">
        <f>IFERROR(AVERAGEIFS('Raw Data'!$R$2:$R$10000,'Raw Data'!$B$2:$B$10000,$A234,'Raw Data'!$A$2:$A$10000,$C$1),"")</f>
        <v/>
      </c>
      <c r="M234" s="9">
        <f>IFERROR(AVERAGEIFS('Raw Data'!$S$2:$S$10000,'Raw Data'!$B$2:$B$10000,$A234,'Raw Data'!$A$2:$A$10000,$C$1),"")</f>
        <v/>
      </c>
      <c r="N234" s="7">
        <f>IF(M234="","",IF(M234&lt;Settings!$B$8,"Critical",IF(M234&lt;Settings!$B$9,"Semi Critical","Non Critical")))</f>
        <v/>
      </c>
    </row>
    <row r="235">
      <c r="A235" s="7" t="inlineStr">
        <is>
          <t>KOC-Vallathol Padi</t>
        </is>
      </c>
      <c r="B235" s="7">
        <f>IFERROR(INDEX('Raw Data'!$N$2:$N$10000,MATCH($A235,'Raw Data'!$B$2:$B$10000,0)),"")</f>
        <v/>
      </c>
      <c r="C235" s="7">
        <f>IFERROR(INDEX('Raw Data'!$E$2:$E$10000,MATCH($A235,'Raw Data'!$B$2:$B$10000,0)),"")</f>
        <v/>
      </c>
      <c r="D235" s="7">
        <f>IFERROR(INDEX('Raw Data'!$U$2:$U$10000,MATCH($A235,'Raw Data'!$B$2:$B$10000,0)),"")</f>
        <v/>
      </c>
      <c r="E235" s="7">
        <f>IFERROR(INDEX('Raw Data'!$O$2:$O$10000,MATCH($A235,'Raw Data'!$B$2:$B$10000,0)),"")</f>
        <v/>
      </c>
      <c r="F235" s="7">
        <f>IFERROR(INDEX('Raw Data'!$P$2:$P$10000,MATCH($A235,'Raw Data'!$B$2:$B$10000,0)),"")</f>
        <v/>
      </c>
      <c r="G235" s="9">
        <f>IFERROR(AVERAGEIFS('Raw Data'!$G$2:$G$10000,'Raw Data'!$B$2:$B$10000,$A235,'Raw Data'!$A$2:$A$10000,$C$1),"")</f>
        <v/>
      </c>
      <c r="H235" s="9">
        <f>IFERROR(AVERAGEIFS('Raw Data'!$H$2:$H$10000,'Raw Data'!$B$2:$B$10000,$A235,'Raw Data'!$A$2:$A$10000,$C$1),"")</f>
        <v/>
      </c>
      <c r="I235" s="9">
        <f>IFERROR(AVERAGEIFS('Raw Data'!$L$2:$L$10000,'Raw Data'!$B$2:$B$10000,$A235,'Raw Data'!$A$2:$A$10000,$C$1),"")</f>
        <v/>
      </c>
      <c r="J235" s="7">
        <f>IF(G235="","",LOOKUP(G235,{0,0.2,0.4,0.5,0.6,0.7,0.85,0.95},{"&lt;20%","20-40%","40-50%","50-60%","60-70%","70-85%","85-95%","&gt;=95%"}))</f>
        <v/>
      </c>
      <c r="K235" s="7">
        <f>IF(I235="","",LOOKUP(I235,{0,0.2,0.4,0.5,0.6,0.7,0.85,0.95},{"&lt;20%","20-40%","40-50%","50-60%","60-70%","70-85%","85-95%","&gt;=95%"}))</f>
        <v/>
      </c>
      <c r="L235" s="9">
        <f>IFERROR(AVERAGEIFS('Raw Data'!$R$2:$R$10000,'Raw Data'!$B$2:$B$10000,$A235,'Raw Data'!$A$2:$A$10000,$C$1),"")</f>
        <v/>
      </c>
      <c r="M235" s="9">
        <f>IFERROR(AVERAGEIFS('Raw Data'!$S$2:$S$10000,'Raw Data'!$B$2:$B$10000,$A235,'Raw Data'!$A$2:$A$10000,$C$1),"")</f>
        <v/>
      </c>
      <c r="N235" s="7">
        <f>IF(M235="","",IF(M235&lt;Settings!$B$8,"Critical",IF(M235&lt;Settings!$B$9,"Semi Critical","Non Critical")))</f>
        <v/>
      </c>
    </row>
    <row r="236">
      <c r="A236" s="7" t="inlineStr">
        <is>
          <t>MYQ-Bogadi</t>
        </is>
      </c>
      <c r="B236" s="7">
        <f>IFERROR(INDEX('Raw Data'!$N$2:$N$10000,MATCH($A236,'Raw Data'!$B$2:$B$10000,0)),"")</f>
        <v/>
      </c>
      <c r="C236" s="7">
        <f>IFERROR(INDEX('Raw Data'!$E$2:$E$10000,MATCH($A236,'Raw Data'!$B$2:$B$10000,0)),"")</f>
        <v/>
      </c>
      <c r="D236" s="7">
        <f>IFERROR(INDEX('Raw Data'!$U$2:$U$10000,MATCH($A236,'Raw Data'!$B$2:$B$10000,0)),"")</f>
        <v/>
      </c>
      <c r="E236" s="7">
        <f>IFERROR(INDEX('Raw Data'!$O$2:$O$10000,MATCH($A236,'Raw Data'!$B$2:$B$10000,0)),"")</f>
        <v/>
      </c>
      <c r="F236" s="7">
        <f>IFERROR(INDEX('Raw Data'!$P$2:$P$10000,MATCH($A236,'Raw Data'!$B$2:$B$10000,0)),"")</f>
        <v/>
      </c>
      <c r="G236" s="9">
        <f>IFERROR(AVERAGEIFS('Raw Data'!$G$2:$G$10000,'Raw Data'!$B$2:$B$10000,$A236,'Raw Data'!$A$2:$A$10000,$C$1),"")</f>
        <v/>
      </c>
      <c r="H236" s="9">
        <f>IFERROR(AVERAGEIFS('Raw Data'!$H$2:$H$10000,'Raw Data'!$B$2:$B$10000,$A236,'Raw Data'!$A$2:$A$10000,$C$1),"")</f>
        <v/>
      </c>
      <c r="I236" s="9">
        <f>IFERROR(AVERAGEIFS('Raw Data'!$L$2:$L$10000,'Raw Data'!$B$2:$B$10000,$A236,'Raw Data'!$A$2:$A$10000,$C$1),"")</f>
        <v/>
      </c>
      <c r="J236" s="7">
        <f>IF(G236="","",LOOKUP(G236,{0,0.2,0.4,0.5,0.6,0.7,0.85,0.95},{"&lt;20%","20-40%","40-50%","50-60%","60-70%","70-85%","85-95%","&gt;=95%"}))</f>
        <v/>
      </c>
      <c r="K236" s="7">
        <f>IF(I236="","",LOOKUP(I236,{0,0.2,0.4,0.5,0.6,0.7,0.85,0.95},{"&lt;20%","20-40%","40-50%","50-60%","60-70%","70-85%","85-95%","&gt;=95%"}))</f>
        <v/>
      </c>
      <c r="L236" s="9">
        <f>IFERROR(AVERAGEIFS('Raw Data'!$R$2:$R$10000,'Raw Data'!$B$2:$B$10000,$A236,'Raw Data'!$A$2:$A$10000,$C$1),"")</f>
        <v/>
      </c>
      <c r="M236" s="9">
        <f>IFERROR(AVERAGEIFS('Raw Data'!$S$2:$S$10000,'Raw Data'!$B$2:$B$10000,$A236,'Raw Data'!$A$2:$A$10000,$C$1),"")</f>
        <v/>
      </c>
      <c r="N236" s="7">
        <f>IF(M236="","",IF(M236&lt;Settings!$B$8,"Critical",IF(M236&lt;Settings!$B$9,"Semi Critical","Non Critical")))</f>
        <v/>
      </c>
    </row>
    <row r="237">
      <c r="A237" s="7" t="inlineStr">
        <is>
          <t>MYQ-Chamrajpura</t>
        </is>
      </c>
      <c r="B237" s="7">
        <f>IFERROR(INDEX('Raw Data'!$N$2:$N$10000,MATCH($A237,'Raw Data'!$B$2:$B$10000,0)),"")</f>
        <v/>
      </c>
      <c r="C237" s="7">
        <f>IFERROR(INDEX('Raw Data'!$E$2:$E$10000,MATCH($A237,'Raw Data'!$B$2:$B$10000,0)),"")</f>
        <v/>
      </c>
      <c r="D237" s="7">
        <f>IFERROR(INDEX('Raw Data'!$U$2:$U$10000,MATCH($A237,'Raw Data'!$B$2:$B$10000,0)),"")</f>
        <v/>
      </c>
      <c r="E237" s="7">
        <f>IFERROR(INDEX('Raw Data'!$O$2:$O$10000,MATCH($A237,'Raw Data'!$B$2:$B$10000,0)),"")</f>
        <v/>
      </c>
      <c r="F237" s="7">
        <f>IFERROR(INDEX('Raw Data'!$P$2:$P$10000,MATCH($A237,'Raw Data'!$B$2:$B$10000,0)),"")</f>
        <v/>
      </c>
      <c r="G237" s="9">
        <f>IFERROR(AVERAGEIFS('Raw Data'!$G$2:$G$10000,'Raw Data'!$B$2:$B$10000,$A237,'Raw Data'!$A$2:$A$10000,$C$1),"")</f>
        <v/>
      </c>
      <c r="H237" s="9">
        <f>IFERROR(AVERAGEIFS('Raw Data'!$H$2:$H$10000,'Raw Data'!$B$2:$B$10000,$A237,'Raw Data'!$A$2:$A$10000,$C$1),"")</f>
        <v/>
      </c>
      <c r="I237" s="9">
        <f>IFERROR(AVERAGEIFS('Raw Data'!$L$2:$L$10000,'Raw Data'!$B$2:$B$10000,$A237,'Raw Data'!$A$2:$A$10000,$C$1),"")</f>
        <v/>
      </c>
      <c r="J237" s="7">
        <f>IF(G237="","",LOOKUP(G237,{0,0.2,0.4,0.5,0.6,0.7,0.85,0.95},{"&lt;20%","20-40%","40-50%","50-60%","60-70%","70-85%","85-95%","&gt;=95%"}))</f>
        <v/>
      </c>
      <c r="K237" s="7">
        <f>IF(I237="","",LOOKUP(I237,{0,0.2,0.4,0.5,0.6,0.7,0.85,0.95},{"&lt;20%","20-40%","40-50%","50-60%","60-70%","70-85%","85-95%","&gt;=95%"}))</f>
        <v/>
      </c>
      <c r="L237" s="9">
        <f>IFERROR(AVERAGEIFS('Raw Data'!$R$2:$R$10000,'Raw Data'!$B$2:$B$10000,$A237,'Raw Data'!$A$2:$A$10000,$C$1),"")</f>
        <v/>
      </c>
      <c r="M237" s="9">
        <f>IFERROR(AVERAGEIFS('Raw Data'!$S$2:$S$10000,'Raw Data'!$B$2:$B$10000,$A237,'Raw Data'!$A$2:$A$10000,$C$1),"")</f>
        <v/>
      </c>
      <c r="N237" s="7">
        <f>IF(M237="","",IF(M237&lt;Settings!$B$8,"Critical",IF(M237&lt;Settings!$B$9,"Semi Critical","Non Critical")))</f>
        <v/>
      </c>
    </row>
    <row r="238">
      <c r="A238" s="7" t="inlineStr">
        <is>
          <t>MYQ-Chamundi Vihar</t>
        </is>
      </c>
      <c r="B238" s="7">
        <f>IFERROR(INDEX('Raw Data'!$N$2:$N$10000,MATCH($A238,'Raw Data'!$B$2:$B$10000,0)),"")</f>
        <v/>
      </c>
      <c r="C238" s="7">
        <f>IFERROR(INDEX('Raw Data'!$E$2:$E$10000,MATCH($A238,'Raw Data'!$B$2:$B$10000,0)),"")</f>
        <v/>
      </c>
      <c r="D238" s="7">
        <f>IFERROR(INDEX('Raw Data'!$U$2:$U$10000,MATCH($A238,'Raw Data'!$B$2:$B$10000,0)),"")</f>
        <v/>
      </c>
      <c r="E238" s="7">
        <f>IFERROR(INDEX('Raw Data'!$O$2:$O$10000,MATCH($A238,'Raw Data'!$B$2:$B$10000,0)),"")</f>
        <v/>
      </c>
      <c r="F238" s="7">
        <f>IFERROR(INDEX('Raw Data'!$P$2:$P$10000,MATCH($A238,'Raw Data'!$B$2:$B$10000,0)),"")</f>
        <v/>
      </c>
      <c r="G238" s="9">
        <f>IFERROR(AVERAGEIFS('Raw Data'!$G$2:$G$10000,'Raw Data'!$B$2:$B$10000,$A238,'Raw Data'!$A$2:$A$10000,$C$1),"")</f>
        <v/>
      </c>
      <c r="H238" s="9">
        <f>IFERROR(AVERAGEIFS('Raw Data'!$H$2:$H$10000,'Raw Data'!$B$2:$B$10000,$A238,'Raw Data'!$A$2:$A$10000,$C$1),"")</f>
        <v/>
      </c>
      <c r="I238" s="9">
        <f>IFERROR(AVERAGEIFS('Raw Data'!$L$2:$L$10000,'Raw Data'!$B$2:$B$10000,$A238,'Raw Data'!$A$2:$A$10000,$C$1),"")</f>
        <v/>
      </c>
      <c r="J238" s="7">
        <f>IF(G238="","",LOOKUP(G238,{0,0.2,0.4,0.5,0.6,0.7,0.85,0.95},{"&lt;20%","20-40%","40-50%","50-60%","60-70%","70-85%","85-95%","&gt;=95%"}))</f>
        <v/>
      </c>
      <c r="K238" s="7">
        <f>IF(I238="","",LOOKUP(I238,{0,0.2,0.4,0.5,0.6,0.7,0.85,0.95},{"&lt;20%","20-40%","40-50%","50-60%","60-70%","70-85%","85-95%","&gt;=95%"}))</f>
        <v/>
      </c>
      <c r="L238" s="9">
        <f>IFERROR(AVERAGEIFS('Raw Data'!$R$2:$R$10000,'Raw Data'!$B$2:$B$10000,$A238,'Raw Data'!$A$2:$A$10000,$C$1),"")</f>
        <v/>
      </c>
      <c r="M238" s="9">
        <f>IFERROR(AVERAGEIFS('Raw Data'!$S$2:$S$10000,'Raw Data'!$B$2:$B$10000,$A238,'Raw Data'!$A$2:$A$10000,$C$1),"")</f>
        <v/>
      </c>
      <c r="N238" s="7">
        <f>IF(M238="","",IF(M238&lt;Settings!$B$8,"Critical",IF(M238&lt;Settings!$B$9,"Semi Critical","Non Critical")))</f>
        <v/>
      </c>
    </row>
    <row r="239">
      <c r="A239" s="7" t="inlineStr">
        <is>
          <t>MYQ-Hudco</t>
        </is>
      </c>
      <c r="B239" s="7">
        <f>IFERROR(INDEX('Raw Data'!$N$2:$N$10000,MATCH($A239,'Raw Data'!$B$2:$B$10000,0)),"")</f>
        <v/>
      </c>
      <c r="C239" s="7">
        <f>IFERROR(INDEX('Raw Data'!$E$2:$E$10000,MATCH($A239,'Raw Data'!$B$2:$B$10000,0)),"")</f>
        <v/>
      </c>
      <c r="D239" s="7">
        <f>IFERROR(INDEX('Raw Data'!$U$2:$U$10000,MATCH($A239,'Raw Data'!$B$2:$B$10000,0)),"")</f>
        <v/>
      </c>
      <c r="E239" s="7">
        <f>IFERROR(INDEX('Raw Data'!$O$2:$O$10000,MATCH($A239,'Raw Data'!$B$2:$B$10000,0)),"")</f>
        <v/>
      </c>
      <c r="F239" s="7">
        <f>IFERROR(INDEX('Raw Data'!$P$2:$P$10000,MATCH($A239,'Raw Data'!$B$2:$B$10000,0)),"")</f>
        <v/>
      </c>
      <c r="G239" s="9">
        <f>IFERROR(AVERAGEIFS('Raw Data'!$G$2:$G$10000,'Raw Data'!$B$2:$B$10000,$A239,'Raw Data'!$A$2:$A$10000,$C$1),"")</f>
        <v/>
      </c>
      <c r="H239" s="9">
        <f>IFERROR(AVERAGEIFS('Raw Data'!$H$2:$H$10000,'Raw Data'!$B$2:$B$10000,$A239,'Raw Data'!$A$2:$A$10000,$C$1),"")</f>
        <v/>
      </c>
      <c r="I239" s="9">
        <f>IFERROR(AVERAGEIFS('Raw Data'!$L$2:$L$10000,'Raw Data'!$B$2:$B$10000,$A239,'Raw Data'!$A$2:$A$10000,$C$1),"")</f>
        <v/>
      </c>
      <c r="J239" s="7">
        <f>IF(G239="","",LOOKUP(G239,{0,0.2,0.4,0.5,0.6,0.7,0.85,0.95},{"&lt;20%","20-40%","40-50%","50-60%","60-70%","70-85%","85-95%","&gt;=95%"}))</f>
        <v/>
      </c>
      <c r="K239" s="7">
        <f>IF(I239="","",LOOKUP(I239,{0,0.2,0.4,0.5,0.6,0.7,0.85,0.95},{"&lt;20%","20-40%","40-50%","50-60%","60-70%","70-85%","85-95%","&gt;=95%"}))</f>
        <v/>
      </c>
      <c r="L239" s="9">
        <f>IFERROR(AVERAGEIFS('Raw Data'!$R$2:$R$10000,'Raw Data'!$B$2:$B$10000,$A239,'Raw Data'!$A$2:$A$10000,$C$1),"")</f>
        <v/>
      </c>
      <c r="M239" s="9">
        <f>IFERROR(AVERAGEIFS('Raw Data'!$S$2:$S$10000,'Raw Data'!$B$2:$B$10000,$A239,'Raw Data'!$A$2:$A$10000,$C$1),"")</f>
        <v/>
      </c>
      <c r="N239" s="7">
        <f>IF(M239="","",IF(M239&lt;Settings!$B$8,"Critical",IF(M239&lt;Settings!$B$9,"Semi Critical","Non Critical")))</f>
        <v/>
      </c>
    </row>
    <row r="240">
      <c r="A240" s="7" t="inlineStr">
        <is>
          <t>MYQ-Kuvempu Nagar</t>
        </is>
      </c>
      <c r="B240" s="7">
        <f>IFERROR(INDEX('Raw Data'!$N$2:$N$10000,MATCH($A240,'Raw Data'!$B$2:$B$10000,0)),"")</f>
        <v/>
      </c>
      <c r="C240" s="7">
        <f>IFERROR(INDEX('Raw Data'!$E$2:$E$10000,MATCH($A240,'Raw Data'!$B$2:$B$10000,0)),"")</f>
        <v/>
      </c>
      <c r="D240" s="7">
        <f>IFERROR(INDEX('Raw Data'!$U$2:$U$10000,MATCH($A240,'Raw Data'!$B$2:$B$10000,0)),"")</f>
        <v/>
      </c>
      <c r="E240" s="7">
        <f>IFERROR(INDEX('Raw Data'!$O$2:$O$10000,MATCH($A240,'Raw Data'!$B$2:$B$10000,0)),"")</f>
        <v/>
      </c>
      <c r="F240" s="7">
        <f>IFERROR(INDEX('Raw Data'!$P$2:$P$10000,MATCH($A240,'Raw Data'!$B$2:$B$10000,0)),"")</f>
        <v/>
      </c>
      <c r="G240" s="9">
        <f>IFERROR(AVERAGEIFS('Raw Data'!$G$2:$G$10000,'Raw Data'!$B$2:$B$10000,$A240,'Raw Data'!$A$2:$A$10000,$C$1),"")</f>
        <v/>
      </c>
      <c r="H240" s="9">
        <f>IFERROR(AVERAGEIFS('Raw Data'!$H$2:$H$10000,'Raw Data'!$B$2:$B$10000,$A240,'Raw Data'!$A$2:$A$10000,$C$1),"")</f>
        <v/>
      </c>
      <c r="I240" s="9">
        <f>IFERROR(AVERAGEIFS('Raw Data'!$L$2:$L$10000,'Raw Data'!$B$2:$B$10000,$A240,'Raw Data'!$A$2:$A$10000,$C$1),"")</f>
        <v/>
      </c>
      <c r="J240" s="7">
        <f>IF(G240="","",LOOKUP(G240,{0,0.2,0.4,0.5,0.6,0.7,0.85,0.95},{"&lt;20%","20-40%","40-50%","50-60%","60-70%","70-85%","85-95%","&gt;=95%"}))</f>
        <v/>
      </c>
      <c r="K240" s="7">
        <f>IF(I240="","",LOOKUP(I240,{0,0.2,0.4,0.5,0.6,0.7,0.85,0.95},{"&lt;20%","20-40%","40-50%","50-60%","60-70%","70-85%","85-95%","&gt;=95%"}))</f>
        <v/>
      </c>
      <c r="L240" s="9">
        <f>IFERROR(AVERAGEIFS('Raw Data'!$R$2:$R$10000,'Raw Data'!$B$2:$B$10000,$A240,'Raw Data'!$A$2:$A$10000,$C$1),"")</f>
        <v/>
      </c>
      <c r="M240" s="9">
        <f>IFERROR(AVERAGEIFS('Raw Data'!$S$2:$S$10000,'Raw Data'!$B$2:$B$10000,$A240,'Raw Data'!$A$2:$A$10000,$C$1),"")</f>
        <v/>
      </c>
      <c r="N240" s="7">
        <f>IF(M240="","",IF(M240&lt;Settings!$B$8,"Critical",IF(M240&lt;Settings!$B$9,"Semi Critical","Non Critical")))</f>
        <v/>
      </c>
    </row>
    <row r="241">
      <c r="A241" s="7" t="inlineStr">
        <is>
          <t>MYQ-Mahadevpura</t>
        </is>
      </c>
      <c r="B241" s="7">
        <f>IFERROR(INDEX('Raw Data'!$N$2:$N$10000,MATCH($A241,'Raw Data'!$B$2:$B$10000,0)),"")</f>
        <v/>
      </c>
      <c r="C241" s="7">
        <f>IFERROR(INDEX('Raw Data'!$E$2:$E$10000,MATCH($A241,'Raw Data'!$B$2:$B$10000,0)),"")</f>
        <v/>
      </c>
      <c r="D241" s="7">
        <f>IFERROR(INDEX('Raw Data'!$U$2:$U$10000,MATCH($A241,'Raw Data'!$B$2:$B$10000,0)),"")</f>
        <v/>
      </c>
      <c r="E241" s="7">
        <f>IFERROR(INDEX('Raw Data'!$O$2:$O$10000,MATCH($A241,'Raw Data'!$B$2:$B$10000,0)),"")</f>
        <v/>
      </c>
      <c r="F241" s="7">
        <f>IFERROR(INDEX('Raw Data'!$P$2:$P$10000,MATCH($A241,'Raw Data'!$B$2:$B$10000,0)),"")</f>
        <v/>
      </c>
      <c r="G241" s="9">
        <f>IFERROR(AVERAGEIFS('Raw Data'!$G$2:$G$10000,'Raw Data'!$B$2:$B$10000,$A241,'Raw Data'!$A$2:$A$10000,$C$1),"")</f>
        <v/>
      </c>
      <c r="H241" s="9">
        <f>IFERROR(AVERAGEIFS('Raw Data'!$H$2:$H$10000,'Raw Data'!$B$2:$B$10000,$A241,'Raw Data'!$A$2:$A$10000,$C$1),"")</f>
        <v/>
      </c>
      <c r="I241" s="9">
        <f>IFERROR(AVERAGEIFS('Raw Data'!$L$2:$L$10000,'Raw Data'!$B$2:$B$10000,$A241,'Raw Data'!$A$2:$A$10000,$C$1),"")</f>
        <v/>
      </c>
      <c r="J241" s="7">
        <f>IF(G241="","",LOOKUP(G241,{0,0.2,0.4,0.5,0.6,0.7,0.85,0.95},{"&lt;20%","20-40%","40-50%","50-60%","60-70%","70-85%","85-95%","&gt;=95%"}))</f>
        <v/>
      </c>
      <c r="K241" s="7">
        <f>IF(I241="","",LOOKUP(I241,{0,0.2,0.4,0.5,0.6,0.7,0.85,0.95},{"&lt;20%","20-40%","40-50%","50-60%","60-70%","70-85%","85-95%","&gt;=95%"}))</f>
        <v/>
      </c>
      <c r="L241" s="9">
        <f>IFERROR(AVERAGEIFS('Raw Data'!$R$2:$R$10000,'Raw Data'!$B$2:$B$10000,$A241,'Raw Data'!$A$2:$A$10000,$C$1),"")</f>
        <v/>
      </c>
      <c r="M241" s="9">
        <f>IFERROR(AVERAGEIFS('Raw Data'!$S$2:$S$10000,'Raw Data'!$B$2:$B$10000,$A241,'Raw Data'!$A$2:$A$10000,$C$1),"")</f>
        <v/>
      </c>
      <c r="N241" s="7">
        <f>IF(M241="","",IF(M241&lt;Settings!$B$8,"Critical",IF(M241&lt;Settings!$B$9,"Semi Critical","Non Critical")))</f>
        <v/>
      </c>
    </row>
    <row r="242">
      <c r="A242" s="7" t="inlineStr">
        <is>
          <t>MYQ-Rajendra Nagar</t>
        </is>
      </c>
      <c r="B242" s="7">
        <f>IFERROR(INDEX('Raw Data'!$N$2:$N$10000,MATCH($A242,'Raw Data'!$B$2:$B$10000,0)),"")</f>
        <v/>
      </c>
      <c r="C242" s="7">
        <f>IFERROR(INDEX('Raw Data'!$E$2:$E$10000,MATCH($A242,'Raw Data'!$B$2:$B$10000,0)),"")</f>
        <v/>
      </c>
      <c r="D242" s="7">
        <f>IFERROR(INDEX('Raw Data'!$U$2:$U$10000,MATCH($A242,'Raw Data'!$B$2:$B$10000,0)),"")</f>
        <v/>
      </c>
      <c r="E242" s="7">
        <f>IFERROR(INDEX('Raw Data'!$O$2:$O$10000,MATCH($A242,'Raw Data'!$B$2:$B$10000,0)),"")</f>
        <v/>
      </c>
      <c r="F242" s="7">
        <f>IFERROR(INDEX('Raw Data'!$P$2:$P$10000,MATCH($A242,'Raw Data'!$B$2:$B$10000,0)),"")</f>
        <v/>
      </c>
      <c r="G242" s="9">
        <f>IFERROR(AVERAGEIFS('Raw Data'!$G$2:$G$10000,'Raw Data'!$B$2:$B$10000,$A242,'Raw Data'!$A$2:$A$10000,$C$1),"")</f>
        <v/>
      </c>
      <c r="H242" s="9">
        <f>IFERROR(AVERAGEIFS('Raw Data'!$H$2:$H$10000,'Raw Data'!$B$2:$B$10000,$A242,'Raw Data'!$A$2:$A$10000,$C$1),"")</f>
        <v/>
      </c>
      <c r="I242" s="9">
        <f>IFERROR(AVERAGEIFS('Raw Data'!$L$2:$L$10000,'Raw Data'!$B$2:$B$10000,$A242,'Raw Data'!$A$2:$A$10000,$C$1),"")</f>
        <v/>
      </c>
      <c r="J242" s="7">
        <f>IF(G242="","",LOOKUP(G242,{0,0.2,0.4,0.5,0.6,0.7,0.85,0.95},{"&lt;20%","20-40%","40-50%","50-60%","60-70%","70-85%","85-95%","&gt;=95%"}))</f>
        <v/>
      </c>
      <c r="K242" s="7">
        <f>IF(I242="","",LOOKUP(I242,{0,0.2,0.4,0.5,0.6,0.7,0.85,0.95},{"&lt;20%","20-40%","40-50%","50-60%","60-70%","70-85%","85-95%","&gt;=95%"}))</f>
        <v/>
      </c>
      <c r="L242" s="9">
        <f>IFERROR(AVERAGEIFS('Raw Data'!$R$2:$R$10000,'Raw Data'!$B$2:$B$10000,$A242,'Raw Data'!$A$2:$A$10000,$C$1),"")</f>
        <v/>
      </c>
      <c r="M242" s="9">
        <f>IFERROR(AVERAGEIFS('Raw Data'!$S$2:$S$10000,'Raw Data'!$B$2:$B$10000,$A242,'Raw Data'!$A$2:$A$10000,$C$1),"")</f>
        <v/>
      </c>
      <c r="N242" s="7">
        <f>IF(M242="","",IF(M242&lt;Settings!$B$8,"Critical",IF(M242&lt;Settings!$B$9,"Semi Critical","Non Critical")))</f>
        <v/>
      </c>
    </row>
    <row r="243">
      <c r="A243" s="7" t="inlineStr">
        <is>
          <t>MYQ-Vani villas</t>
        </is>
      </c>
      <c r="B243" s="7">
        <f>IFERROR(INDEX('Raw Data'!$N$2:$N$10000,MATCH($A243,'Raw Data'!$B$2:$B$10000,0)),"")</f>
        <v/>
      </c>
      <c r="C243" s="7">
        <f>IFERROR(INDEX('Raw Data'!$E$2:$E$10000,MATCH($A243,'Raw Data'!$B$2:$B$10000,0)),"")</f>
        <v/>
      </c>
      <c r="D243" s="7">
        <f>IFERROR(INDEX('Raw Data'!$U$2:$U$10000,MATCH($A243,'Raw Data'!$B$2:$B$10000,0)),"")</f>
        <v/>
      </c>
      <c r="E243" s="7">
        <f>IFERROR(INDEX('Raw Data'!$O$2:$O$10000,MATCH($A243,'Raw Data'!$B$2:$B$10000,0)),"")</f>
        <v/>
      </c>
      <c r="F243" s="7">
        <f>IFERROR(INDEX('Raw Data'!$P$2:$P$10000,MATCH($A243,'Raw Data'!$B$2:$B$10000,0)),"")</f>
        <v/>
      </c>
      <c r="G243" s="9">
        <f>IFERROR(AVERAGEIFS('Raw Data'!$G$2:$G$10000,'Raw Data'!$B$2:$B$10000,$A243,'Raw Data'!$A$2:$A$10000,$C$1),"")</f>
        <v/>
      </c>
      <c r="H243" s="9">
        <f>IFERROR(AVERAGEIFS('Raw Data'!$H$2:$H$10000,'Raw Data'!$B$2:$B$10000,$A243,'Raw Data'!$A$2:$A$10000,$C$1),"")</f>
        <v/>
      </c>
      <c r="I243" s="9">
        <f>IFERROR(AVERAGEIFS('Raw Data'!$L$2:$L$10000,'Raw Data'!$B$2:$B$10000,$A243,'Raw Data'!$A$2:$A$10000,$C$1),"")</f>
        <v/>
      </c>
      <c r="J243" s="7">
        <f>IF(G243="","",LOOKUP(G243,{0,0.2,0.4,0.5,0.6,0.7,0.85,0.95},{"&lt;20%","20-40%","40-50%","50-60%","60-70%","70-85%","85-95%","&gt;=95%"}))</f>
        <v/>
      </c>
      <c r="K243" s="7">
        <f>IF(I243="","",LOOKUP(I243,{0,0.2,0.4,0.5,0.6,0.7,0.85,0.95},{"&lt;20%","20-40%","40-50%","50-60%","60-70%","70-85%","85-95%","&gt;=95%"}))</f>
        <v/>
      </c>
      <c r="L243" s="9">
        <f>IFERROR(AVERAGEIFS('Raw Data'!$R$2:$R$10000,'Raw Data'!$B$2:$B$10000,$A243,'Raw Data'!$A$2:$A$10000,$C$1),"")</f>
        <v/>
      </c>
      <c r="M243" s="9">
        <f>IFERROR(AVERAGEIFS('Raw Data'!$S$2:$S$10000,'Raw Data'!$B$2:$B$10000,$A243,'Raw Data'!$A$2:$A$10000,$C$1),"")</f>
        <v/>
      </c>
      <c r="N243" s="7">
        <f>IF(M243="","",IF(M243&lt;Settings!$B$8,"Critical",IF(M243&lt;Settings!$B$9,"Semi Critical","Non Critical")))</f>
        <v/>
      </c>
    </row>
    <row r="244">
      <c r="A244" s="7" t="inlineStr">
        <is>
          <t>MYQ-Vijayanagar</t>
        </is>
      </c>
      <c r="B244" s="7">
        <f>IFERROR(INDEX('Raw Data'!$N$2:$N$10000,MATCH($A244,'Raw Data'!$B$2:$B$10000,0)),"")</f>
        <v/>
      </c>
      <c r="C244" s="7">
        <f>IFERROR(INDEX('Raw Data'!$E$2:$E$10000,MATCH($A244,'Raw Data'!$B$2:$B$10000,0)),"")</f>
        <v/>
      </c>
      <c r="D244" s="7">
        <f>IFERROR(INDEX('Raw Data'!$U$2:$U$10000,MATCH($A244,'Raw Data'!$B$2:$B$10000,0)),"")</f>
        <v/>
      </c>
      <c r="E244" s="7">
        <f>IFERROR(INDEX('Raw Data'!$O$2:$O$10000,MATCH($A244,'Raw Data'!$B$2:$B$10000,0)),"")</f>
        <v/>
      </c>
      <c r="F244" s="7">
        <f>IFERROR(INDEX('Raw Data'!$P$2:$P$10000,MATCH($A244,'Raw Data'!$B$2:$B$10000,0)),"")</f>
        <v/>
      </c>
      <c r="G244" s="9">
        <f>IFERROR(AVERAGEIFS('Raw Data'!$G$2:$G$10000,'Raw Data'!$B$2:$B$10000,$A244,'Raw Data'!$A$2:$A$10000,$C$1),"")</f>
        <v/>
      </c>
      <c r="H244" s="9">
        <f>IFERROR(AVERAGEIFS('Raw Data'!$H$2:$H$10000,'Raw Data'!$B$2:$B$10000,$A244,'Raw Data'!$A$2:$A$10000,$C$1),"")</f>
        <v/>
      </c>
      <c r="I244" s="9">
        <f>IFERROR(AVERAGEIFS('Raw Data'!$L$2:$L$10000,'Raw Data'!$B$2:$B$10000,$A244,'Raw Data'!$A$2:$A$10000,$C$1),"")</f>
        <v/>
      </c>
      <c r="J244" s="7">
        <f>IF(G244="","",LOOKUP(G244,{0,0.2,0.4,0.5,0.6,0.7,0.85,0.95},{"&lt;20%","20-40%","40-50%","50-60%","60-70%","70-85%","85-95%","&gt;=95%"}))</f>
        <v/>
      </c>
      <c r="K244" s="7">
        <f>IF(I244="","",LOOKUP(I244,{0,0.2,0.4,0.5,0.6,0.7,0.85,0.95},{"&lt;20%","20-40%","40-50%","50-60%","60-70%","70-85%","85-95%","&gt;=95%"}))</f>
        <v/>
      </c>
      <c r="L244" s="9">
        <f>IFERROR(AVERAGEIFS('Raw Data'!$R$2:$R$10000,'Raw Data'!$B$2:$B$10000,$A244,'Raw Data'!$A$2:$A$10000,$C$1),"")</f>
        <v/>
      </c>
      <c r="M244" s="9">
        <f>IFERROR(AVERAGEIFS('Raw Data'!$S$2:$S$10000,'Raw Data'!$B$2:$B$10000,$A244,'Raw Data'!$A$2:$A$10000,$C$1),"")</f>
        <v/>
      </c>
      <c r="N244" s="7">
        <f>IF(M244="","",IF(M244&lt;Settings!$B$8,"Critical",IF(M244&lt;Settings!$B$9,"Semi Critical","Non Critical")))</f>
        <v/>
      </c>
    </row>
    <row r="245">
      <c r="A245" s="7" t="inlineStr">
        <is>
          <t>PAL-Kalpathy</t>
        </is>
      </c>
      <c r="B245" s="7">
        <f>IFERROR(INDEX('Raw Data'!$N$2:$N$10000,MATCH($A245,'Raw Data'!$B$2:$B$10000,0)),"")</f>
        <v/>
      </c>
      <c r="C245" s="7">
        <f>IFERROR(INDEX('Raw Data'!$E$2:$E$10000,MATCH($A245,'Raw Data'!$B$2:$B$10000,0)),"")</f>
        <v/>
      </c>
      <c r="D245" s="7">
        <f>IFERROR(INDEX('Raw Data'!$U$2:$U$10000,MATCH($A245,'Raw Data'!$B$2:$B$10000,0)),"")</f>
        <v/>
      </c>
      <c r="E245" s="7">
        <f>IFERROR(INDEX('Raw Data'!$O$2:$O$10000,MATCH($A245,'Raw Data'!$B$2:$B$10000,0)),"")</f>
        <v/>
      </c>
      <c r="F245" s="7">
        <f>IFERROR(INDEX('Raw Data'!$P$2:$P$10000,MATCH($A245,'Raw Data'!$B$2:$B$10000,0)),"")</f>
        <v/>
      </c>
      <c r="G245" s="9">
        <f>IFERROR(AVERAGEIFS('Raw Data'!$G$2:$G$10000,'Raw Data'!$B$2:$B$10000,$A245,'Raw Data'!$A$2:$A$10000,$C$1),"")</f>
        <v/>
      </c>
      <c r="H245" s="9">
        <f>IFERROR(AVERAGEIFS('Raw Data'!$H$2:$H$10000,'Raw Data'!$B$2:$B$10000,$A245,'Raw Data'!$A$2:$A$10000,$C$1),"")</f>
        <v/>
      </c>
      <c r="I245" s="9">
        <f>IFERROR(AVERAGEIFS('Raw Data'!$L$2:$L$10000,'Raw Data'!$B$2:$B$10000,$A245,'Raw Data'!$A$2:$A$10000,$C$1),"")</f>
        <v/>
      </c>
      <c r="J245" s="7">
        <f>IF(G245="","",LOOKUP(G245,{0,0.2,0.4,0.5,0.6,0.7,0.85,0.95},{"&lt;20%","20-40%","40-50%","50-60%","60-70%","70-85%","85-95%","&gt;=95%"}))</f>
        <v/>
      </c>
      <c r="K245" s="7">
        <f>IF(I245="","",LOOKUP(I245,{0,0.2,0.4,0.5,0.6,0.7,0.85,0.95},{"&lt;20%","20-40%","40-50%","50-60%","60-70%","70-85%","85-95%","&gt;=95%"}))</f>
        <v/>
      </c>
      <c r="L245" s="9">
        <f>IFERROR(AVERAGEIFS('Raw Data'!$R$2:$R$10000,'Raw Data'!$B$2:$B$10000,$A245,'Raw Data'!$A$2:$A$10000,$C$1),"")</f>
        <v/>
      </c>
      <c r="M245" s="9">
        <f>IFERROR(AVERAGEIFS('Raw Data'!$S$2:$S$10000,'Raw Data'!$B$2:$B$10000,$A245,'Raw Data'!$A$2:$A$10000,$C$1),"")</f>
        <v/>
      </c>
      <c r="N245" s="7">
        <f>IF(M245="","",IF(M245&lt;Settings!$B$8,"Critical",IF(M245&lt;Settings!$B$9,"Semi Critical","Non Critical")))</f>
        <v/>
      </c>
    </row>
    <row r="246">
      <c r="A246" s="7" t="inlineStr">
        <is>
          <t>PAL-Pallipuram</t>
        </is>
      </c>
      <c r="B246" s="7">
        <f>IFERROR(INDEX('Raw Data'!$N$2:$N$10000,MATCH($A246,'Raw Data'!$B$2:$B$10000,0)),"")</f>
        <v/>
      </c>
      <c r="C246" s="7">
        <f>IFERROR(INDEX('Raw Data'!$E$2:$E$10000,MATCH($A246,'Raw Data'!$B$2:$B$10000,0)),"")</f>
        <v/>
      </c>
      <c r="D246" s="7">
        <f>IFERROR(INDEX('Raw Data'!$U$2:$U$10000,MATCH($A246,'Raw Data'!$B$2:$B$10000,0)),"")</f>
        <v/>
      </c>
      <c r="E246" s="7">
        <f>IFERROR(INDEX('Raw Data'!$O$2:$O$10000,MATCH($A246,'Raw Data'!$B$2:$B$10000,0)),"")</f>
        <v/>
      </c>
      <c r="F246" s="7">
        <f>IFERROR(INDEX('Raw Data'!$P$2:$P$10000,MATCH($A246,'Raw Data'!$B$2:$B$10000,0)),"")</f>
        <v/>
      </c>
      <c r="G246" s="9">
        <f>IFERROR(AVERAGEIFS('Raw Data'!$G$2:$G$10000,'Raw Data'!$B$2:$B$10000,$A246,'Raw Data'!$A$2:$A$10000,$C$1),"")</f>
        <v/>
      </c>
      <c r="H246" s="9">
        <f>IFERROR(AVERAGEIFS('Raw Data'!$H$2:$H$10000,'Raw Data'!$B$2:$B$10000,$A246,'Raw Data'!$A$2:$A$10000,$C$1),"")</f>
        <v/>
      </c>
      <c r="I246" s="9">
        <f>IFERROR(AVERAGEIFS('Raw Data'!$L$2:$L$10000,'Raw Data'!$B$2:$B$10000,$A246,'Raw Data'!$A$2:$A$10000,$C$1),"")</f>
        <v/>
      </c>
      <c r="J246" s="7">
        <f>IF(G246="","",LOOKUP(G246,{0,0.2,0.4,0.5,0.6,0.7,0.85,0.95},{"&lt;20%","20-40%","40-50%","50-60%","60-70%","70-85%","85-95%","&gt;=95%"}))</f>
        <v/>
      </c>
      <c r="K246" s="7">
        <f>IF(I246="","",LOOKUP(I246,{0,0.2,0.4,0.5,0.6,0.7,0.85,0.95},{"&lt;20%","20-40%","40-50%","50-60%","60-70%","70-85%","85-95%","&gt;=95%"}))</f>
        <v/>
      </c>
      <c r="L246" s="9">
        <f>IFERROR(AVERAGEIFS('Raw Data'!$R$2:$R$10000,'Raw Data'!$B$2:$B$10000,$A246,'Raw Data'!$A$2:$A$10000,$C$1),"")</f>
        <v/>
      </c>
      <c r="M246" s="9">
        <f>IFERROR(AVERAGEIFS('Raw Data'!$S$2:$S$10000,'Raw Data'!$B$2:$B$10000,$A246,'Raw Data'!$A$2:$A$10000,$C$1),"")</f>
        <v/>
      </c>
      <c r="N246" s="7">
        <f>IF(M246="","",IF(M246&lt;Settings!$B$8,"Critical",IF(M246&lt;Settings!$B$9,"Semi Critical","Non Critical")))</f>
        <v/>
      </c>
    </row>
    <row r="247">
      <c r="A247" s="7" t="inlineStr">
        <is>
          <t>PAL-TKV Nagar</t>
        </is>
      </c>
      <c r="B247" s="7">
        <f>IFERROR(INDEX('Raw Data'!$N$2:$N$10000,MATCH($A247,'Raw Data'!$B$2:$B$10000,0)),"")</f>
        <v/>
      </c>
      <c r="C247" s="7">
        <f>IFERROR(INDEX('Raw Data'!$E$2:$E$10000,MATCH($A247,'Raw Data'!$B$2:$B$10000,0)),"")</f>
        <v/>
      </c>
      <c r="D247" s="7">
        <f>IFERROR(INDEX('Raw Data'!$U$2:$U$10000,MATCH($A247,'Raw Data'!$B$2:$B$10000,0)),"")</f>
        <v/>
      </c>
      <c r="E247" s="7">
        <f>IFERROR(INDEX('Raw Data'!$O$2:$O$10000,MATCH($A247,'Raw Data'!$B$2:$B$10000,0)),"")</f>
        <v/>
      </c>
      <c r="F247" s="7">
        <f>IFERROR(INDEX('Raw Data'!$P$2:$P$10000,MATCH($A247,'Raw Data'!$B$2:$B$10000,0)),"")</f>
        <v/>
      </c>
      <c r="G247" s="9">
        <f>IFERROR(AVERAGEIFS('Raw Data'!$G$2:$G$10000,'Raw Data'!$B$2:$B$10000,$A247,'Raw Data'!$A$2:$A$10000,$C$1),"")</f>
        <v/>
      </c>
      <c r="H247" s="9">
        <f>IFERROR(AVERAGEIFS('Raw Data'!$H$2:$H$10000,'Raw Data'!$B$2:$B$10000,$A247,'Raw Data'!$A$2:$A$10000,$C$1),"")</f>
        <v/>
      </c>
      <c r="I247" s="9">
        <f>IFERROR(AVERAGEIFS('Raw Data'!$L$2:$L$10000,'Raw Data'!$B$2:$B$10000,$A247,'Raw Data'!$A$2:$A$10000,$C$1),"")</f>
        <v/>
      </c>
      <c r="J247" s="7">
        <f>IF(G247="","",LOOKUP(G247,{0,0.2,0.4,0.5,0.6,0.7,0.85,0.95},{"&lt;20%","20-40%","40-50%","50-60%","60-70%","70-85%","85-95%","&gt;=95%"}))</f>
        <v/>
      </c>
      <c r="K247" s="7">
        <f>IF(I247="","",LOOKUP(I247,{0,0.2,0.4,0.5,0.6,0.7,0.85,0.95},{"&lt;20%","20-40%","40-50%","50-60%","60-70%","70-85%","85-95%","&gt;=95%"}))</f>
        <v/>
      </c>
      <c r="L247" s="9">
        <f>IFERROR(AVERAGEIFS('Raw Data'!$R$2:$R$10000,'Raw Data'!$B$2:$B$10000,$A247,'Raw Data'!$A$2:$A$10000,$C$1),"")</f>
        <v/>
      </c>
      <c r="M247" s="9">
        <f>IFERROR(AVERAGEIFS('Raw Data'!$S$2:$S$10000,'Raw Data'!$B$2:$B$10000,$A247,'Raw Data'!$A$2:$A$10000,$C$1),"")</f>
        <v/>
      </c>
      <c r="N247" s="7">
        <f>IF(M247="","",IF(M247&lt;Settings!$B$8,"Critical",IF(M247&lt;Settings!$B$9,"Semi Critical","Non Critical")))</f>
        <v/>
      </c>
    </row>
    <row r="248">
      <c r="A248" s="7" t="inlineStr">
        <is>
          <t>TUM-SS Puram</t>
        </is>
      </c>
      <c r="B248" s="7">
        <f>IFERROR(INDEX('Raw Data'!$N$2:$N$10000,MATCH($A248,'Raw Data'!$B$2:$B$10000,0)),"")</f>
        <v/>
      </c>
      <c r="C248" s="7">
        <f>IFERROR(INDEX('Raw Data'!$E$2:$E$10000,MATCH($A248,'Raw Data'!$B$2:$B$10000,0)),"")</f>
        <v/>
      </c>
      <c r="D248" s="7">
        <f>IFERROR(INDEX('Raw Data'!$U$2:$U$10000,MATCH($A248,'Raw Data'!$B$2:$B$10000,0)),"")</f>
        <v/>
      </c>
      <c r="E248" s="7">
        <f>IFERROR(INDEX('Raw Data'!$O$2:$O$10000,MATCH($A248,'Raw Data'!$B$2:$B$10000,0)),"")</f>
        <v/>
      </c>
      <c r="F248" s="7">
        <f>IFERROR(INDEX('Raw Data'!$P$2:$P$10000,MATCH($A248,'Raw Data'!$B$2:$B$10000,0)),"")</f>
        <v/>
      </c>
      <c r="G248" s="9">
        <f>IFERROR(AVERAGEIFS('Raw Data'!$G$2:$G$10000,'Raw Data'!$B$2:$B$10000,$A248,'Raw Data'!$A$2:$A$10000,$C$1),"")</f>
        <v/>
      </c>
      <c r="H248" s="9">
        <f>IFERROR(AVERAGEIFS('Raw Data'!$H$2:$H$10000,'Raw Data'!$B$2:$B$10000,$A248,'Raw Data'!$A$2:$A$10000,$C$1),"")</f>
        <v/>
      </c>
      <c r="I248" s="9">
        <f>IFERROR(AVERAGEIFS('Raw Data'!$L$2:$L$10000,'Raw Data'!$B$2:$B$10000,$A248,'Raw Data'!$A$2:$A$10000,$C$1),"")</f>
        <v/>
      </c>
      <c r="J248" s="7">
        <f>IF(G248="","",LOOKUP(G248,{0,0.2,0.4,0.5,0.6,0.7,0.85,0.95},{"&lt;20%","20-40%","40-50%","50-60%","60-70%","70-85%","85-95%","&gt;=95%"}))</f>
        <v/>
      </c>
      <c r="K248" s="7">
        <f>IF(I248="","",LOOKUP(I248,{0,0.2,0.4,0.5,0.6,0.7,0.85,0.95},{"&lt;20%","20-40%","40-50%","50-60%","60-70%","70-85%","85-95%","&gt;=95%"}))</f>
        <v/>
      </c>
      <c r="L248" s="9">
        <f>IFERROR(AVERAGEIFS('Raw Data'!$R$2:$R$10000,'Raw Data'!$B$2:$B$10000,$A248,'Raw Data'!$A$2:$A$10000,$C$1),"")</f>
        <v/>
      </c>
      <c r="M248" s="9">
        <f>IFERROR(AVERAGEIFS('Raw Data'!$S$2:$S$10000,'Raw Data'!$B$2:$B$10000,$A248,'Raw Data'!$A$2:$A$10000,$C$1),"")</f>
        <v/>
      </c>
      <c r="N248" s="7">
        <f>IF(M248="","",IF(M248&lt;Settings!$B$8,"Critical",IF(M248&lt;Settings!$B$9,"Semi Critical","Non Critical")))</f>
        <v/>
      </c>
    </row>
  </sheetData>
  <autoFilter ref="A3:N248"/>
  <conditionalFormatting sqref="M4:M24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:N248">
    <cfRule type="cellIs" priority="2" operator="equal" dxfId="0">
      <formula>"Critical"</formula>
    </cfRule>
    <cfRule type="cellIs" priority="3" operator="equal" dxfId="1">
      <formula>"Semi Critical"</formula>
    </cfRule>
    <cfRule type="cellIs" priority="4" operator="equal" dxfId="2">
      <formula>"Non Critical"</formula>
    </cfRule>
  </conditionalFormatting>
  <conditionalFormatting sqref="G4:G24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:H24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:I24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">
    <dataValidation sqref="B1" showDropDown="0" showInputMessage="0" showErrorMessage="0" allowBlank="0" type="list">
      <formula1>=Lists!$A$2:$A$200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0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11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1" customWidth="1" min="14" max="14"/>
    <col width="20" customWidth="1" min="15" max="15"/>
    <col width="17" customWidth="1" min="16" max="16"/>
    <col width="9" customWidth="1" min="17" max="17"/>
    <col width="11" customWidth="1" min="18" max="18"/>
    <col width="12" customWidth="1" min="19" max="19"/>
    <col width="14" customWidth="1" min="20" max="20"/>
    <col width="22" customWidth="1" min="21" max="21"/>
  </cols>
  <sheetData>
    <row r="1" ht="32" customHeight="1">
      <c r="A1" s="6" t="inlineStr">
        <is>
          <t>Date</t>
        </is>
      </c>
      <c r="B1" s="6" t="inlineStr">
        <is>
          <t>Store Name</t>
        </is>
      </c>
      <c r="C1" s="6" t="inlineStr">
        <is>
          <t>Sub Store Type</t>
        </is>
      </c>
      <c r="D1" s="6" t="inlineStr">
        <is>
          <t>Planogram Enabled</t>
        </is>
      </c>
      <c r="E1" s="6" t="inlineStr">
        <is>
          <t>City</t>
        </is>
      </c>
      <c r="F1" s="6" t="inlineStr">
        <is>
          <t>Total Bins</t>
        </is>
      </c>
      <c r="G1" s="6" t="inlineStr">
        <is>
          <t>CC MTD %</t>
        </is>
      </c>
      <c r="H1" s="6" t="inlineStr">
        <is>
          <t>BA MTD %</t>
        </is>
      </c>
      <c r="I1" s="6" t="inlineStr">
        <is>
          <t>IA MTD %</t>
        </is>
      </c>
      <c r="J1" s="6" t="inlineStr">
        <is>
          <t>CC ACC %</t>
        </is>
      </c>
      <c r="K1" s="6" t="inlineStr">
        <is>
          <t>PD %</t>
        </is>
      </c>
      <c r="L1" s="6" t="inlineStr">
        <is>
          <t>Inv Health</t>
        </is>
      </c>
      <c r="M1" s="6" t="inlineStr">
        <is>
          <t>CC Associate Count</t>
        </is>
      </c>
      <c r="N1" s="14" t="inlineStr">
        <is>
          <t>Store Type</t>
        </is>
      </c>
      <c r="O1" s="14" t="inlineStr">
        <is>
          <t>CLM</t>
        </is>
      </c>
      <c r="P1" s="14" t="inlineStr">
        <is>
          <t>IM</t>
        </is>
      </c>
      <c r="Q1" s="14" t="inlineStr">
        <is>
          <t>Exclude</t>
        </is>
      </c>
      <c r="R1" s="14" t="inlineStr">
        <is>
          <t>CC MTD Target</t>
        </is>
      </c>
      <c r="S1" s="14" t="inlineStr">
        <is>
          <t>CC MTD Achieved %</t>
        </is>
      </c>
      <c r="T1" s="14" t="inlineStr">
        <is>
          <t>CC MTD Status</t>
        </is>
      </c>
      <c r="U1" s="14" t="inlineStr">
        <is>
          <t>Leader</t>
        </is>
      </c>
    </row>
    <row r="2">
      <c r="A2" s="15" t="n">
        <v>46304</v>
      </c>
      <c r="B2" s="7" t="inlineStr">
        <is>
          <t>BEL-Khanapur Road</t>
        </is>
      </c>
      <c r="C2" s="7" t="inlineStr">
        <is>
          <t>RETAIL_STORE</t>
        </is>
      </c>
      <c r="D2" s="7" t="inlineStr">
        <is>
          <t>No</t>
        </is>
      </c>
      <c r="E2" s="7" t="inlineStr">
        <is>
          <t>Belgavi</t>
        </is>
      </c>
      <c r="F2" s="7" t="n">
        <v>6826</v>
      </c>
      <c r="G2" s="9" t="n">
        <v>0.5298857310284207</v>
      </c>
      <c r="H2" s="9" t="n">
        <v>0.9474702792369368</v>
      </c>
      <c r="I2" s="9" t="n">
        <v>0.975021</v>
      </c>
      <c r="J2" s="9" t="n">
        <v>0.9474702792369368</v>
      </c>
      <c r="K2" s="9" t="n">
        <v>0</v>
      </c>
      <c r="L2" s="9" t="n">
        <v>0.9989348544155524</v>
      </c>
      <c r="M2" s="7" t="n">
        <v>2</v>
      </c>
      <c r="N2" s="7">
        <f>IF($B2="","",IF($C2="SUPERSTORE","Superstore","DH"))</f>
        <v/>
      </c>
      <c r="O2" s="7">
        <f>IF($B2="","",IFERROR(VLOOKUP($B2,Mapping!$A:$C,2,0),"Not Mapped"))</f>
        <v/>
      </c>
      <c r="P2" s="7">
        <f>IF($B2="","",IFERROR(VLOOKUP($B2,Mapping!$A:$C,3,0),"Not Mapped"))</f>
        <v/>
      </c>
      <c r="Q2" s="7">
        <f>IF($B2="","",IF(COUNTIF(Exclusions!$A:$A,$B2)&gt;0,"Yes","No"))</f>
        <v/>
      </c>
      <c r="R2" s="9">
        <f>IF($B2="","",MIN(1,DAY($A2)/IF($N2="Superstore",Settings!$B$5,Settings!$B$4)))</f>
        <v/>
      </c>
      <c r="S2" s="9">
        <f>IF(OR($B2="",$G2="",$R2=0),"",$G2/$R2)</f>
        <v/>
      </c>
      <c r="T2" s="7">
        <f>IF($S2="","",IF($S2&lt;Settings!$B$8,"Critical",IF($S2&lt;Settings!$B$9,"Semi Critical","Non Critical")))</f>
        <v/>
      </c>
      <c r="U2" s="7">
        <f>IF($B2="","",IFERROR(VLOOKUP($O2,Leaders!$A:$B,2,0),"Not Mapped"))</f>
        <v/>
      </c>
    </row>
    <row r="3">
      <c r="A3" s="15" t="n">
        <v>46304</v>
      </c>
      <c r="B3" s="7" t="inlineStr">
        <is>
          <t>BEL-Sector 12</t>
        </is>
      </c>
      <c r="C3" s="7" t="inlineStr">
        <is>
          <t>RETAIL_STORE</t>
        </is>
      </c>
      <c r="D3" s="7" t="inlineStr">
        <is>
          <t>No</t>
        </is>
      </c>
      <c r="E3" s="7" t="inlineStr">
        <is>
          <t>Belgavi</t>
        </is>
      </c>
      <c r="F3" s="7" t="n">
        <v>6127</v>
      </c>
      <c r="G3" s="9" t="n">
        <v>0.7976171046189</v>
      </c>
      <c r="H3" s="9" t="n">
        <v>0.994475138121547</v>
      </c>
      <c r="I3" s="9" t="n">
        <v>0.998408</v>
      </c>
      <c r="J3" s="9" t="n">
        <v>0.994475138121547</v>
      </c>
      <c r="K3" s="9" t="n">
        <v>0</v>
      </c>
      <c r="L3" s="9" t="n">
        <v>1</v>
      </c>
      <c r="M3" s="7" t="n">
        <v>3</v>
      </c>
      <c r="N3" s="7">
        <f>IF($B3="","",IF($C3="SUPERSTORE","Superstore","DH"))</f>
        <v/>
      </c>
      <c r="O3" s="7">
        <f>IF($B3="","",IFERROR(VLOOKUP($B3,Mapping!$A:$C,2,0),"Not Mapped"))</f>
        <v/>
      </c>
      <c r="P3" s="7">
        <f>IF($B3="","",IFERROR(VLOOKUP($B3,Mapping!$A:$C,3,0),"Not Mapped"))</f>
        <v/>
      </c>
      <c r="Q3" s="7">
        <f>IF($B3="","",IF(COUNTIF(Exclusions!$A:$A,$B3)&gt;0,"Yes","No"))</f>
        <v/>
      </c>
      <c r="R3" s="9">
        <f>IF($B3="","",MIN(1,DAY($A3)/IF($N3="Superstore",Settings!$B$5,Settings!$B$4)))</f>
        <v/>
      </c>
      <c r="S3" s="9">
        <f>IF(OR($B3="",$G3="",$R3=0),"",$G3/$R3)</f>
        <v/>
      </c>
      <c r="T3" s="7">
        <f>IF($S3="","",IF($S3&lt;Settings!$B$8,"Critical",IF($S3&lt;Settings!$B$9,"Semi Critical","Non Critical")))</f>
        <v/>
      </c>
      <c r="U3" s="7">
        <f>IF($B3="","",IFERROR(VLOOKUP($O3,Leaders!$A:$B,2,0),"Not Mapped"))</f>
        <v/>
      </c>
    </row>
    <row r="4">
      <c r="A4" s="15" t="n">
        <v>46304</v>
      </c>
      <c r="B4" s="7" t="inlineStr">
        <is>
          <t>BLR - Bhadrappa Layout</t>
        </is>
      </c>
      <c r="C4" s="7" t="inlineStr">
        <is>
          <t>RETAIL_STORE</t>
        </is>
      </c>
      <c r="D4" s="7" t="inlineStr">
        <is>
          <t>Yes</t>
        </is>
      </c>
      <c r="E4" s="7" t="inlineStr">
        <is>
          <t>Bengaluru</t>
        </is>
      </c>
      <c r="F4" s="7" t="n">
        <v>4463</v>
      </c>
      <c r="G4" s="9" t="n">
        <v>0.9997759354694152</v>
      </c>
      <c r="H4" s="9" t="n">
        <v>0.9278350515463918</v>
      </c>
      <c r="I4" s="9" t="n">
        <v>0.983748</v>
      </c>
      <c r="J4" s="9" t="n">
        <v>0.9278350515463918</v>
      </c>
      <c r="K4" s="9" t="n">
        <v>0</v>
      </c>
      <c r="L4" s="9" t="n">
        <v>0.9906673901247964</v>
      </c>
      <c r="M4" s="7" t="n">
        <v>4</v>
      </c>
      <c r="N4" s="7">
        <f>IF($B4="","",IF($C4="SUPERSTORE","Superstore","DH"))</f>
        <v/>
      </c>
      <c r="O4" s="7">
        <f>IF($B4="","",IFERROR(VLOOKUP($B4,Mapping!$A:$C,2,0),"Not Mapped"))</f>
        <v/>
      </c>
      <c r="P4" s="7">
        <f>IF($B4="","",IFERROR(VLOOKUP($B4,Mapping!$A:$C,3,0),"Not Mapped"))</f>
        <v/>
      </c>
      <c r="Q4" s="7">
        <f>IF($B4="","",IF(COUNTIF(Exclusions!$A:$A,$B4)&gt;0,"Yes","No"))</f>
        <v/>
      </c>
      <c r="R4" s="9">
        <f>IF($B4="","",MIN(1,DAY($A4)/IF($N4="Superstore",Settings!$B$5,Settings!$B$4)))</f>
        <v/>
      </c>
      <c r="S4" s="9">
        <f>IF(OR($B4="",$G4="",$R4=0),"",$G4/$R4)</f>
        <v/>
      </c>
      <c r="T4" s="7">
        <f>IF($S4="","",IF($S4&lt;Settings!$B$8,"Critical",IF($S4&lt;Settings!$B$9,"Semi Critical","Non Critical")))</f>
        <v/>
      </c>
      <c r="U4" s="7">
        <f>IF($B4="","",IFERROR(VLOOKUP($O4,Leaders!$A:$B,2,0),"Not Mapped"))</f>
        <v/>
      </c>
    </row>
    <row r="5">
      <c r="A5" s="15" t="n">
        <v>46304</v>
      </c>
      <c r="B5" s="7" t="inlineStr">
        <is>
          <t>BLR- Brookefield SS</t>
        </is>
      </c>
      <c r="C5" s="7" t="inlineStr">
        <is>
          <t>SUPERSTORE</t>
        </is>
      </c>
      <c r="D5" s="7" t="inlineStr">
        <is>
          <t>No</t>
        </is>
      </c>
      <c r="E5" s="7" t="inlineStr">
        <is>
          <t>Bengaluru</t>
        </is>
      </c>
      <c r="F5" s="7" t="n">
        <v>11768</v>
      </c>
      <c r="G5" s="9" t="n">
        <v>0.3948844323589395</v>
      </c>
      <c r="H5" s="9" t="n">
        <v>0.9558855175381968</v>
      </c>
      <c r="I5" s="9" t="n">
        <v>0.987703</v>
      </c>
      <c r="J5" s="9" t="n">
        <v>0.9558855175381968</v>
      </c>
      <c r="K5" s="9" t="n">
        <v>0</v>
      </c>
      <c r="L5" s="9" t="n">
        <v>1</v>
      </c>
      <c r="M5" s="7" t="n">
        <v>2</v>
      </c>
      <c r="N5" s="7">
        <f>IF($B5="","",IF($C5="SUPERSTORE","Superstore","DH"))</f>
        <v/>
      </c>
      <c r="O5" s="7">
        <f>IF($B5="","",IFERROR(VLOOKUP($B5,Mapping!$A:$C,2,0),"Not Mapped"))</f>
        <v/>
      </c>
      <c r="P5" s="7">
        <f>IF($B5="","",IFERROR(VLOOKUP($B5,Mapping!$A:$C,3,0),"Not Mapped"))</f>
        <v/>
      </c>
      <c r="Q5" s="7">
        <f>IF($B5="","",IF(COUNTIF(Exclusions!$A:$A,$B5)&gt;0,"Yes","No"))</f>
        <v/>
      </c>
      <c r="R5" s="9">
        <f>IF($B5="","",MIN(1,DAY($A5)/IF($N5="Superstore",Settings!$B$5,Settings!$B$4)))</f>
        <v/>
      </c>
      <c r="S5" s="9">
        <f>IF(OR($B5="",$G5="",$R5=0),"",$G5/$R5)</f>
        <v/>
      </c>
      <c r="T5" s="7">
        <f>IF($S5="","",IF($S5&lt;Settings!$B$8,"Critical",IF($S5&lt;Settings!$B$9,"Semi Critical","Non Critical")))</f>
        <v/>
      </c>
      <c r="U5" s="7">
        <f>IF($B5="","",IFERROR(VLOOKUP($O5,Leaders!$A:$B,2,0),"Not Mapped"))</f>
        <v/>
      </c>
    </row>
    <row r="6">
      <c r="A6" s="15" t="n">
        <v>46304</v>
      </c>
      <c r="B6" s="7" t="inlineStr">
        <is>
          <t>BLR- Sonnenahalli New</t>
        </is>
      </c>
      <c r="C6" s="7" t="inlineStr">
        <is>
          <t>RETAIL_STORE</t>
        </is>
      </c>
      <c r="D6" s="7" t="inlineStr">
        <is>
          <t>Yes</t>
        </is>
      </c>
      <c r="E6" s="7" t="inlineStr">
        <is>
          <t>Bengaluru</t>
        </is>
      </c>
      <c r="F6" s="7" t="n">
        <v>5305</v>
      </c>
      <c r="G6" s="9" t="n">
        <v>0.4525918944392083</v>
      </c>
      <c r="H6" s="9" t="n">
        <v>0.9925031236984588</v>
      </c>
      <c r="I6" s="9" t="n">
        <v>0.977826</v>
      </c>
      <c r="J6" s="9" t="n">
        <v>0.9925031236984588</v>
      </c>
      <c r="K6" s="9" t="n">
        <v>0</v>
      </c>
      <c r="L6" s="9" t="n">
        <v>1</v>
      </c>
      <c r="M6" s="7" t="n">
        <v>2</v>
      </c>
      <c r="N6" s="7">
        <f>IF($B6="","",IF($C6="SUPERSTORE","Superstore","DH"))</f>
        <v/>
      </c>
      <c r="O6" s="7">
        <f>IF($B6="","",IFERROR(VLOOKUP($B6,Mapping!$A:$C,2,0),"Not Mapped"))</f>
        <v/>
      </c>
      <c r="P6" s="7">
        <f>IF($B6="","",IFERROR(VLOOKUP($B6,Mapping!$A:$C,3,0),"Not Mapped"))</f>
        <v/>
      </c>
      <c r="Q6" s="7">
        <f>IF($B6="","",IF(COUNTIF(Exclusions!$A:$A,$B6)&gt;0,"Yes","No"))</f>
        <v/>
      </c>
      <c r="R6" s="9">
        <f>IF($B6="","",MIN(1,DAY($A6)/IF($N6="Superstore",Settings!$B$5,Settings!$B$4)))</f>
        <v/>
      </c>
      <c r="S6" s="9">
        <f>IF(OR($B6="",$G6="",$R6=0),"",$G6/$R6)</f>
        <v/>
      </c>
      <c r="T6" s="7">
        <f>IF($S6="","",IF($S6&lt;Settings!$B$8,"Critical",IF($S6&lt;Settings!$B$9,"Semi Critical","Non Critical")))</f>
        <v/>
      </c>
      <c r="U6" s="7">
        <f>IF($B6="","",IFERROR(VLOOKUP($O6,Leaders!$A:$B,2,0),"Not Mapped"))</f>
        <v/>
      </c>
    </row>
    <row r="7">
      <c r="A7" s="15" t="n">
        <v>46304</v>
      </c>
      <c r="B7" s="7" t="inlineStr">
        <is>
          <t>BLR-27th Main Road</t>
        </is>
      </c>
      <c r="C7" s="7" t="inlineStr">
        <is>
          <t>RETAIL_STORE</t>
        </is>
      </c>
      <c r="D7" s="7" t="inlineStr">
        <is>
          <t>No</t>
        </is>
      </c>
      <c r="E7" s="7" t="inlineStr">
        <is>
          <t>Bengaluru</t>
        </is>
      </c>
      <c r="F7" s="7" t="n">
        <v>4212</v>
      </c>
      <c r="G7" s="9" t="n">
        <v>0.8010446343779677</v>
      </c>
      <c r="H7" s="9" t="n">
        <v>0.8008298755186722</v>
      </c>
      <c r="I7" s="9" t="n">
        <v>0.977275</v>
      </c>
      <c r="J7" s="9" t="n">
        <v>0.8008298755186722</v>
      </c>
      <c r="K7" s="9" t="n">
        <v>0</v>
      </c>
      <c r="L7" s="9" t="n">
        <v>0.9371915265341778</v>
      </c>
      <c r="M7" s="7" t="n">
        <v>3</v>
      </c>
      <c r="N7" s="7">
        <f>IF($B7="","",IF($C7="SUPERSTORE","Superstore","DH"))</f>
        <v/>
      </c>
      <c r="O7" s="7">
        <f>IF($B7="","",IFERROR(VLOOKUP($B7,Mapping!$A:$C,2,0),"Not Mapped"))</f>
        <v/>
      </c>
      <c r="P7" s="7">
        <f>IF($B7="","",IFERROR(VLOOKUP($B7,Mapping!$A:$C,3,0),"Not Mapped"))</f>
        <v/>
      </c>
      <c r="Q7" s="7">
        <f>IF($B7="","",IF(COUNTIF(Exclusions!$A:$A,$B7)&gt;0,"Yes","No"))</f>
        <v/>
      </c>
      <c r="R7" s="9">
        <f>IF($B7="","",MIN(1,DAY($A7)/IF($N7="Superstore",Settings!$B$5,Settings!$B$4)))</f>
        <v/>
      </c>
      <c r="S7" s="9">
        <f>IF(OR($B7="",$G7="",$R7=0),"",$G7/$R7)</f>
        <v/>
      </c>
      <c r="T7" s="7">
        <f>IF($S7="","",IF($S7&lt;Settings!$B$8,"Critical",IF($S7&lt;Settings!$B$9,"Semi Critical","Non Critical")))</f>
        <v/>
      </c>
      <c r="U7" s="7">
        <f>IF($B7="","",IFERROR(VLOOKUP($O7,Leaders!$A:$B,2,0),"Not Mapped"))</f>
        <v/>
      </c>
    </row>
    <row r="8">
      <c r="A8" s="15" t="n">
        <v>46304</v>
      </c>
      <c r="B8" s="7" t="inlineStr">
        <is>
          <t>BLR-Abbigere</t>
        </is>
      </c>
      <c r="C8" s="7" t="inlineStr">
        <is>
          <t>RETAIL_STORE</t>
        </is>
      </c>
      <c r="D8" s="7" t="inlineStr">
        <is>
          <t>Yes</t>
        </is>
      </c>
      <c r="E8" s="7" t="inlineStr">
        <is>
          <t>Bengaluru</t>
        </is>
      </c>
      <c r="F8" s="7" t="n">
        <v>6102</v>
      </c>
      <c r="G8" s="9" t="n">
        <v>0.9975417895771878</v>
      </c>
      <c r="H8" s="9" t="n">
        <v>0.9533431904057827</v>
      </c>
      <c r="I8" s="9" t="n">
        <v>0.988139</v>
      </c>
      <c r="J8" s="9" t="n">
        <v>0.9533431904057827</v>
      </c>
      <c r="K8" s="9" t="n">
        <v>0</v>
      </c>
      <c r="L8" s="9" t="n">
        <v>1</v>
      </c>
      <c r="M8" s="7" t="n">
        <v>4</v>
      </c>
      <c r="N8" s="7">
        <f>IF($B8="","",IF($C8="SUPERSTORE","Superstore","DH"))</f>
        <v/>
      </c>
      <c r="O8" s="7">
        <f>IF($B8="","",IFERROR(VLOOKUP($B8,Mapping!$A:$C,2,0),"Not Mapped"))</f>
        <v/>
      </c>
      <c r="P8" s="7">
        <f>IF($B8="","",IFERROR(VLOOKUP($B8,Mapping!$A:$C,3,0),"Not Mapped"))</f>
        <v/>
      </c>
      <c r="Q8" s="7">
        <f>IF($B8="","",IF(COUNTIF(Exclusions!$A:$A,$B8)&gt;0,"Yes","No"))</f>
        <v/>
      </c>
      <c r="R8" s="9">
        <f>IF($B8="","",MIN(1,DAY($A8)/IF($N8="Superstore",Settings!$B$5,Settings!$B$4)))</f>
        <v/>
      </c>
      <c r="S8" s="9">
        <f>IF(OR($B8="",$G8="",$R8=0),"",$G8/$R8)</f>
        <v/>
      </c>
      <c r="T8" s="7">
        <f>IF($S8="","",IF($S8&lt;Settings!$B$8,"Critical",IF($S8&lt;Settings!$B$9,"Semi Critical","Non Critical")))</f>
        <v/>
      </c>
      <c r="U8" s="7">
        <f>IF($B8="","",IFERROR(VLOOKUP($O8,Leaders!$A:$B,2,0),"Not Mapped"))</f>
        <v/>
      </c>
    </row>
    <row r="9">
      <c r="A9" s="15" t="n">
        <v>46304</v>
      </c>
      <c r="B9" s="7" t="inlineStr">
        <is>
          <t>BLR-Agrahara Road</t>
        </is>
      </c>
      <c r="C9" s="7" t="inlineStr">
        <is>
          <t>RETAIL_STORE</t>
        </is>
      </c>
      <c r="D9" s="7" t="inlineStr">
        <is>
          <t>Yes</t>
        </is>
      </c>
      <c r="E9" s="7" t="inlineStr">
        <is>
          <t>Bengaluru</t>
        </is>
      </c>
      <c r="F9" s="7" t="n">
        <v>5194</v>
      </c>
      <c r="G9" s="9" t="n">
        <v>0.9759337697343088</v>
      </c>
      <c r="H9" s="9" t="n">
        <v>0.9398303412901952</v>
      </c>
      <c r="I9" s="9" t="n">
        <v>0.984343</v>
      </c>
      <c r="J9" s="9" t="n">
        <v>0.9398303412901952</v>
      </c>
      <c r="K9" s="9" t="n">
        <v>0</v>
      </c>
      <c r="L9" s="9" t="n">
        <v>0.995718038437977</v>
      </c>
      <c r="M9" s="7" t="n">
        <v>3</v>
      </c>
      <c r="N9" s="7">
        <f>IF($B9="","",IF($C9="SUPERSTORE","Superstore","DH"))</f>
        <v/>
      </c>
      <c r="O9" s="7">
        <f>IF($B9="","",IFERROR(VLOOKUP($B9,Mapping!$A:$C,2,0),"Not Mapped"))</f>
        <v/>
      </c>
      <c r="P9" s="7">
        <f>IF($B9="","",IFERROR(VLOOKUP($B9,Mapping!$A:$C,3,0),"Not Mapped"))</f>
        <v/>
      </c>
      <c r="Q9" s="7">
        <f>IF($B9="","",IF(COUNTIF(Exclusions!$A:$A,$B9)&gt;0,"Yes","No"))</f>
        <v/>
      </c>
      <c r="R9" s="9">
        <f>IF($B9="","",MIN(1,DAY($A9)/IF($N9="Superstore",Settings!$B$5,Settings!$B$4)))</f>
        <v/>
      </c>
      <c r="S9" s="9">
        <f>IF(OR($B9="",$G9="",$R9=0),"",$G9/$R9)</f>
        <v/>
      </c>
      <c r="T9" s="7">
        <f>IF($S9="","",IF($S9&lt;Settings!$B$8,"Critical",IF($S9&lt;Settings!$B$9,"Semi Critical","Non Critical")))</f>
        <v/>
      </c>
      <c r="U9" s="7">
        <f>IF($B9="","",IFERROR(VLOOKUP($O9,Leaders!$A:$B,2,0),"Not Mapped"))</f>
        <v/>
      </c>
    </row>
    <row r="10">
      <c r="A10" s="15" t="n">
        <v>46304</v>
      </c>
      <c r="B10" s="7" t="inlineStr">
        <is>
          <t>BLR-Anjanapura</t>
        </is>
      </c>
      <c r="C10" s="7" t="inlineStr">
        <is>
          <t>RETAIL_STORE</t>
        </is>
      </c>
      <c r="D10" s="7" t="inlineStr">
        <is>
          <t>Yes</t>
        </is>
      </c>
      <c r="E10" s="7" t="inlineStr">
        <is>
          <t>Bengaluru</t>
        </is>
      </c>
      <c r="F10" s="7" t="n">
        <v>7332</v>
      </c>
      <c r="G10" s="9" t="n">
        <v>0.603518821603928</v>
      </c>
      <c r="H10" s="9" t="n">
        <v>0.9731073446327684</v>
      </c>
      <c r="I10" s="9" t="n">
        <v>0.990094</v>
      </c>
      <c r="J10" s="9" t="n">
        <v>0.9731073446327684</v>
      </c>
      <c r="K10" s="9" t="n">
        <v>0</v>
      </c>
      <c r="L10" s="9" t="n">
        <v>1</v>
      </c>
      <c r="M10" s="7" t="n">
        <v>1</v>
      </c>
      <c r="N10" s="7">
        <f>IF($B10="","",IF($C10="SUPERSTORE","Superstore","DH"))</f>
        <v/>
      </c>
      <c r="O10" s="7">
        <f>IF($B10="","",IFERROR(VLOOKUP($B10,Mapping!$A:$C,2,0),"Not Mapped"))</f>
        <v/>
      </c>
      <c r="P10" s="7">
        <f>IF($B10="","",IFERROR(VLOOKUP($B10,Mapping!$A:$C,3,0),"Not Mapped"))</f>
        <v/>
      </c>
      <c r="Q10" s="7">
        <f>IF($B10="","",IF(COUNTIF(Exclusions!$A:$A,$B10)&gt;0,"Yes","No"))</f>
        <v/>
      </c>
      <c r="R10" s="9">
        <f>IF($B10="","",MIN(1,DAY($A10)/IF($N10="Superstore",Settings!$B$5,Settings!$B$4)))</f>
        <v/>
      </c>
      <c r="S10" s="9">
        <f>IF(OR($B10="",$G10="",$R10=0),"",$G10/$R10)</f>
        <v/>
      </c>
      <c r="T10" s="7">
        <f>IF($S10="","",IF($S10&lt;Settings!$B$8,"Critical",IF($S10&lt;Settings!$B$9,"Semi Critical","Non Critical")))</f>
        <v/>
      </c>
      <c r="U10" s="7">
        <f>IF($B10="","",IFERROR(VLOOKUP($O10,Leaders!$A:$B,2,0),"Not Mapped"))</f>
        <v/>
      </c>
    </row>
    <row r="11">
      <c r="A11" s="15" t="n">
        <v>46304</v>
      </c>
      <c r="B11" s="7" t="inlineStr">
        <is>
          <t>BLR-Arekere</t>
        </is>
      </c>
      <c r="C11" s="7" t="inlineStr">
        <is>
          <t>RETAIL_STORE</t>
        </is>
      </c>
      <c r="D11" s="7" t="inlineStr">
        <is>
          <t>Yes</t>
        </is>
      </c>
      <c r="E11" s="7" t="inlineStr">
        <is>
          <t>Bengaluru</t>
        </is>
      </c>
      <c r="F11" s="7" t="n">
        <v>6055</v>
      </c>
      <c r="G11" s="9" t="n">
        <v>0.8142031379025599</v>
      </c>
      <c r="H11" s="9" t="n">
        <v>0.8064908722109534</v>
      </c>
      <c r="I11" s="9" t="n">
        <v>0.940736</v>
      </c>
      <c r="J11" s="9" t="n">
        <v>0.8064908722109534</v>
      </c>
      <c r="K11" s="9" t="n">
        <v>0</v>
      </c>
      <c r="L11" s="9" t="n">
        <v>0.9395751040888226</v>
      </c>
      <c r="M11" s="7" t="n">
        <v>6</v>
      </c>
      <c r="N11" s="7">
        <f>IF($B11="","",IF($C11="SUPERSTORE","Superstore","DH"))</f>
        <v/>
      </c>
      <c r="O11" s="7">
        <f>IF($B11="","",IFERROR(VLOOKUP($B11,Mapping!$A:$C,2,0),"Not Mapped"))</f>
        <v/>
      </c>
      <c r="P11" s="7">
        <f>IF($B11="","",IFERROR(VLOOKUP($B11,Mapping!$A:$C,3,0),"Not Mapped"))</f>
        <v/>
      </c>
      <c r="Q11" s="7">
        <f>IF($B11="","",IF(COUNTIF(Exclusions!$A:$A,$B11)&gt;0,"Yes","No"))</f>
        <v/>
      </c>
      <c r="R11" s="9">
        <f>IF($B11="","",MIN(1,DAY($A11)/IF($N11="Superstore",Settings!$B$5,Settings!$B$4)))</f>
        <v/>
      </c>
      <c r="S11" s="9">
        <f>IF(OR($B11="",$G11="",$R11=0),"",$G11/$R11)</f>
        <v/>
      </c>
      <c r="T11" s="7">
        <f>IF($S11="","",IF($S11&lt;Settings!$B$8,"Critical",IF($S11&lt;Settings!$B$9,"Semi Critical","Non Critical")))</f>
        <v/>
      </c>
      <c r="U11" s="7">
        <f>IF($B11="","",IFERROR(VLOOKUP($O11,Leaders!$A:$B,2,0),"Not Mapped"))</f>
        <v/>
      </c>
    </row>
    <row r="12">
      <c r="A12" s="15" t="n">
        <v>46304</v>
      </c>
      <c r="B12" s="7" t="inlineStr">
        <is>
          <t>BLR-Aswath Nagar</t>
        </is>
      </c>
      <c r="C12" s="7" t="inlineStr">
        <is>
          <t>RETAIL_STORE</t>
        </is>
      </c>
      <c r="D12" s="7" t="inlineStr">
        <is>
          <t>Yes</t>
        </is>
      </c>
      <c r="E12" s="7" t="inlineStr">
        <is>
          <t>Bengaluru</t>
        </is>
      </c>
      <c r="F12" s="7" t="n">
        <v>5167</v>
      </c>
      <c r="G12" s="9" t="n">
        <v>0.9334236500870912</v>
      </c>
      <c r="H12" s="9" t="n">
        <v>0.8718639850715323</v>
      </c>
      <c r="I12" s="9" t="n">
        <v>0.964062</v>
      </c>
      <c r="J12" s="9" t="n">
        <v>0.8718639850715323</v>
      </c>
      <c r="K12" s="9" t="n">
        <v>0</v>
      </c>
      <c r="L12" s="9" t="n">
        <v>0.9671006252932768</v>
      </c>
      <c r="M12" s="7" t="n">
        <v>3</v>
      </c>
      <c r="N12" s="7">
        <f>IF($B12="","",IF($C12="SUPERSTORE","Superstore","DH"))</f>
        <v/>
      </c>
      <c r="O12" s="7">
        <f>IF($B12="","",IFERROR(VLOOKUP($B12,Mapping!$A:$C,2,0),"Not Mapped"))</f>
        <v/>
      </c>
      <c r="P12" s="7">
        <f>IF($B12="","",IFERROR(VLOOKUP($B12,Mapping!$A:$C,3,0),"Not Mapped"))</f>
        <v/>
      </c>
      <c r="Q12" s="7">
        <f>IF($B12="","",IF(COUNTIF(Exclusions!$A:$A,$B12)&gt;0,"Yes","No"))</f>
        <v/>
      </c>
      <c r="R12" s="9">
        <f>IF($B12="","",MIN(1,DAY($A12)/IF($N12="Superstore",Settings!$B$5,Settings!$B$4)))</f>
        <v/>
      </c>
      <c r="S12" s="9">
        <f>IF(OR($B12="",$G12="",$R12=0),"",$G12/$R12)</f>
        <v/>
      </c>
      <c r="T12" s="7">
        <f>IF($S12="","",IF($S12&lt;Settings!$B$8,"Critical",IF($S12&lt;Settings!$B$9,"Semi Critical","Non Critical")))</f>
        <v/>
      </c>
      <c r="U12" s="7">
        <f>IF($B12="","",IFERROR(VLOOKUP($O12,Leaders!$A:$B,2,0),"Not Mapped"))</f>
        <v/>
      </c>
    </row>
    <row r="13">
      <c r="A13" s="15" t="n">
        <v>46304</v>
      </c>
      <c r="B13" s="7" t="inlineStr">
        <is>
          <t>BLR-Attibele</t>
        </is>
      </c>
      <c r="C13" s="7" t="inlineStr">
        <is>
          <t>RETAIL_STORE</t>
        </is>
      </c>
      <c r="D13" s="7" t="inlineStr">
        <is>
          <t>Yes</t>
        </is>
      </c>
      <c r="E13" s="7" t="inlineStr">
        <is>
          <t>Bengaluru</t>
        </is>
      </c>
      <c r="F13" s="7" t="n">
        <v>7445</v>
      </c>
      <c r="G13" s="9" t="n">
        <v>0.9544660846205508</v>
      </c>
      <c r="H13" s="9" t="n">
        <v>0.936532507739938</v>
      </c>
      <c r="I13" s="9" t="n">
        <v>0.970763</v>
      </c>
      <c r="J13" s="9" t="n"/>
      <c r="K13" s="9" t="n">
        <v>0</v>
      </c>
      <c r="L13" s="9" t="n">
        <v>0.994329476943132</v>
      </c>
      <c r="M13" s="7" t="n">
        <v>1</v>
      </c>
      <c r="N13" s="7">
        <f>IF($B13="","",IF($C13="SUPERSTORE","Superstore","DH"))</f>
        <v/>
      </c>
      <c r="O13" s="7">
        <f>IF($B13="","",IFERROR(VLOOKUP($B13,Mapping!$A:$C,2,0),"Not Mapped"))</f>
        <v/>
      </c>
      <c r="P13" s="7">
        <f>IF($B13="","",IFERROR(VLOOKUP($B13,Mapping!$A:$C,3,0),"Not Mapped"))</f>
        <v/>
      </c>
      <c r="Q13" s="7">
        <f>IF($B13="","",IF(COUNTIF(Exclusions!$A:$A,$B13)&gt;0,"Yes","No"))</f>
        <v/>
      </c>
      <c r="R13" s="9">
        <f>IF($B13="","",MIN(1,DAY($A13)/IF($N13="Superstore",Settings!$B$5,Settings!$B$4)))</f>
        <v/>
      </c>
      <c r="S13" s="9">
        <f>IF(OR($B13="",$G13="",$R13=0),"",$G13/$R13)</f>
        <v/>
      </c>
      <c r="T13" s="7">
        <f>IF($S13="","",IF($S13&lt;Settings!$B$8,"Critical",IF($S13&lt;Settings!$B$9,"Semi Critical","Non Critical")))</f>
        <v/>
      </c>
      <c r="U13" s="7">
        <f>IF($B13="","",IFERROR(VLOOKUP($O13,Leaders!$A:$B,2,0),"Not Mapped"))</f>
        <v/>
      </c>
    </row>
    <row r="14">
      <c r="A14" s="15" t="n">
        <v>46304</v>
      </c>
      <c r="B14" s="7" t="inlineStr">
        <is>
          <t>BLR-Avalahalli Main</t>
        </is>
      </c>
      <c r="C14" s="7" t="inlineStr">
        <is>
          <t>RETAIL_STORE</t>
        </is>
      </c>
      <c r="D14" s="7" t="inlineStr">
        <is>
          <t>Yes</t>
        </is>
      </c>
      <c r="E14" s="7" t="inlineStr">
        <is>
          <t>Bengaluru</t>
        </is>
      </c>
      <c r="F14" s="7" t="n">
        <v>6396</v>
      </c>
      <c r="G14" s="9" t="n">
        <v>0.3388055034396498</v>
      </c>
      <c r="H14" s="9" t="n">
        <v>0.7383479464697739</v>
      </c>
      <c r="I14" s="9" t="n">
        <v>0.86305</v>
      </c>
      <c r="J14" s="9" t="n">
        <v>0.7383479464697739</v>
      </c>
      <c r="K14" s="9" t="n">
        <v>0</v>
      </c>
      <c r="L14" s="9" t="n">
        <v>0.91088334588201</v>
      </c>
      <c r="M14" s="7" t="n">
        <v>4</v>
      </c>
      <c r="N14" s="7">
        <f>IF($B14="","",IF($C14="SUPERSTORE","Superstore","DH"))</f>
        <v/>
      </c>
      <c r="O14" s="7">
        <f>IF($B14="","",IFERROR(VLOOKUP($B14,Mapping!$A:$C,2,0),"Not Mapped"))</f>
        <v/>
      </c>
      <c r="P14" s="7">
        <f>IF($B14="","",IFERROR(VLOOKUP($B14,Mapping!$A:$C,3,0),"Not Mapped"))</f>
        <v/>
      </c>
      <c r="Q14" s="7">
        <f>IF($B14="","",IF(COUNTIF(Exclusions!$A:$A,$B14)&gt;0,"Yes","No"))</f>
        <v/>
      </c>
      <c r="R14" s="9">
        <f>IF($B14="","",MIN(1,DAY($A14)/IF($N14="Superstore",Settings!$B$5,Settings!$B$4)))</f>
        <v/>
      </c>
      <c r="S14" s="9">
        <f>IF(OR($B14="",$G14="",$R14=0),"",$G14/$R14)</f>
        <v/>
      </c>
      <c r="T14" s="7">
        <f>IF($S14="","",IF($S14&lt;Settings!$B$8,"Critical",IF($S14&lt;Settings!$B$9,"Semi Critical","Non Critical")))</f>
        <v/>
      </c>
      <c r="U14" s="7">
        <f>IF($B14="","",IFERROR(VLOOKUP($O14,Leaders!$A:$B,2,0),"Not Mapped"))</f>
        <v/>
      </c>
    </row>
    <row r="15">
      <c r="A15" s="15" t="n">
        <v>46304</v>
      </c>
      <c r="B15" s="7" t="inlineStr">
        <is>
          <t>BLR-BANNERGHATTA</t>
        </is>
      </c>
      <c r="C15" s="7" t="inlineStr">
        <is>
          <t>RETAIL_STORE</t>
        </is>
      </c>
      <c r="D15" s="7" t="inlineStr">
        <is>
          <t>No</t>
        </is>
      </c>
      <c r="E15" s="7" t="inlineStr">
        <is>
          <t>Bengaluru</t>
        </is>
      </c>
      <c r="F15" s="7" t="n">
        <v>5222</v>
      </c>
      <c r="G15" s="9" t="n">
        <v>0.7527767139027193</v>
      </c>
      <c r="H15" s="9" t="n">
        <v>0.8226914271177818</v>
      </c>
      <c r="I15" s="9" t="n">
        <v>0.959299</v>
      </c>
      <c r="J15" s="9" t="n">
        <v>0.8226914271177818</v>
      </c>
      <c r="K15" s="9" t="n">
        <v>0</v>
      </c>
      <c r="L15" s="9" t="n">
        <v>0.946396390365382</v>
      </c>
      <c r="M15" s="7" t="n">
        <v>4</v>
      </c>
      <c r="N15" s="7">
        <f>IF($B15="","",IF($C15="SUPERSTORE","Superstore","DH"))</f>
        <v/>
      </c>
      <c r="O15" s="7">
        <f>IF($B15="","",IFERROR(VLOOKUP($B15,Mapping!$A:$C,2,0),"Not Mapped"))</f>
        <v/>
      </c>
      <c r="P15" s="7">
        <f>IF($B15="","",IFERROR(VLOOKUP($B15,Mapping!$A:$C,3,0),"Not Mapped"))</f>
        <v/>
      </c>
      <c r="Q15" s="7">
        <f>IF($B15="","",IF(COUNTIF(Exclusions!$A:$A,$B15)&gt;0,"Yes","No"))</f>
        <v/>
      </c>
      <c r="R15" s="9">
        <f>IF($B15="","",MIN(1,DAY($A15)/IF($N15="Superstore",Settings!$B$5,Settings!$B$4)))</f>
        <v/>
      </c>
      <c r="S15" s="9">
        <f>IF(OR($B15="",$G15="",$R15=0),"",$G15/$R15)</f>
        <v/>
      </c>
      <c r="T15" s="7">
        <f>IF($S15="","",IF($S15&lt;Settings!$B$8,"Critical",IF($S15&lt;Settings!$B$9,"Semi Critical","Non Critical")))</f>
        <v/>
      </c>
      <c r="U15" s="7">
        <f>IF($B15="","",IFERROR(VLOOKUP($O15,Leaders!$A:$B,2,0),"Not Mapped"))</f>
        <v/>
      </c>
    </row>
    <row r="16">
      <c r="A16" s="15" t="n">
        <v>46304</v>
      </c>
      <c r="B16" s="7" t="inlineStr">
        <is>
          <t>BLR-BASAVANAPURA</t>
        </is>
      </c>
      <c r="C16" s="7" t="inlineStr">
        <is>
          <t>RETAIL_STORE</t>
        </is>
      </c>
      <c r="D16" s="7" t="inlineStr">
        <is>
          <t>Yes</t>
        </is>
      </c>
      <c r="E16" s="7" t="inlineStr">
        <is>
          <t>Bengaluru</t>
        </is>
      </c>
      <c r="F16" s="7" t="n">
        <v>4538</v>
      </c>
      <c r="G16" s="9" t="n">
        <v>0.2717055971793742</v>
      </c>
      <c r="H16" s="9" t="n">
        <v>0.3925385239253852</v>
      </c>
      <c r="I16" s="9" t="n">
        <v>0.836175</v>
      </c>
      <c r="J16" s="9" t="n">
        <v>0.3673760194647202</v>
      </c>
      <c r="K16" s="9" t="n">
        <v>0</v>
      </c>
      <c r="L16" s="9" t="n">
        <v>0.7396383784948991</v>
      </c>
      <c r="M16" s="7" t="n">
        <v>3</v>
      </c>
      <c r="N16" s="7">
        <f>IF($B16="","",IF($C16="SUPERSTORE","Superstore","DH"))</f>
        <v/>
      </c>
      <c r="O16" s="7">
        <f>IF($B16="","",IFERROR(VLOOKUP($B16,Mapping!$A:$C,2,0),"Not Mapped"))</f>
        <v/>
      </c>
      <c r="P16" s="7">
        <f>IF($B16="","",IFERROR(VLOOKUP($B16,Mapping!$A:$C,3,0),"Not Mapped"))</f>
        <v/>
      </c>
      <c r="Q16" s="7">
        <f>IF($B16="","",IF(COUNTIF(Exclusions!$A:$A,$B16)&gt;0,"Yes","No"))</f>
        <v/>
      </c>
      <c r="R16" s="9">
        <f>IF($B16="","",MIN(1,DAY($A16)/IF($N16="Superstore",Settings!$B$5,Settings!$B$4)))</f>
        <v/>
      </c>
      <c r="S16" s="9">
        <f>IF(OR($B16="",$G16="",$R16=0),"",$G16/$R16)</f>
        <v/>
      </c>
      <c r="T16" s="7">
        <f>IF($S16="","",IF($S16&lt;Settings!$B$8,"Critical",IF($S16&lt;Settings!$B$9,"Semi Critical","Non Critical")))</f>
        <v/>
      </c>
      <c r="U16" s="7">
        <f>IF($B16="","",IFERROR(VLOOKUP($O16,Leaders!$A:$B,2,0),"Not Mapped"))</f>
        <v/>
      </c>
    </row>
    <row r="17">
      <c r="A17" s="15" t="n">
        <v>46304</v>
      </c>
      <c r="B17" s="7" t="inlineStr">
        <is>
          <t>BLR-BASAVANAPURA NETWORK 2</t>
        </is>
      </c>
      <c r="C17" s="7" t="inlineStr">
        <is>
          <t>RETAIL_STORE</t>
        </is>
      </c>
      <c r="D17" s="7" t="inlineStr">
        <is>
          <t>Yes</t>
        </is>
      </c>
      <c r="E17" s="7" t="inlineStr">
        <is>
          <t>Bengaluru</t>
        </is>
      </c>
      <c r="F17" s="7" t="n">
        <v>5302</v>
      </c>
      <c r="G17" s="9" t="n">
        <v>0.4503960769520935</v>
      </c>
      <c r="H17" s="9" t="n">
        <v>0.7604690117252931</v>
      </c>
      <c r="I17" s="9" t="n">
        <v>0.936732</v>
      </c>
      <c r="J17" s="9" t="n">
        <v>0.7604690117252931</v>
      </c>
      <c r="K17" s="9" t="n">
        <v>0</v>
      </c>
      <c r="L17" s="9" t="n">
        <v>0.920197478621176</v>
      </c>
      <c r="M17" s="7" t="n">
        <v>3</v>
      </c>
      <c r="N17" s="7">
        <f>IF($B17="","",IF($C17="SUPERSTORE","Superstore","DH"))</f>
        <v/>
      </c>
      <c r="O17" s="7">
        <f>IF($B17="","",IFERROR(VLOOKUP($B17,Mapping!$A:$C,2,0),"Not Mapped"))</f>
        <v/>
      </c>
      <c r="P17" s="7">
        <f>IF($B17="","",IFERROR(VLOOKUP($B17,Mapping!$A:$C,3,0),"Not Mapped"))</f>
        <v/>
      </c>
      <c r="Q17" s="7">
        <f>IF($B17="","",IF(COUNTIF(Exclusions!$A:$A,$B17)&gt;0,"Yes","No"))</f>
        <v/>
      </c>
      <c r="R17" s="9">
        <f>IF($B17="","",MIN(1,DAY($A17)/IF($N17="Superstore",Settings!$B$5,Settings!$B$4)))</f>
        <v/>
      </c>
      <c r="S17" s="9">
        <f>IF(OR($B17="",$G17="",$R17=0),"",$G17/$R17)</f>
        <v/>
      </c>
      <c r="T17" s="7">
        <f>IF($S17="","",IF($S17&lt;Settings!$B$8,"Critical",IF($S17&lt;Settings!$B$9,"Semi Critical","Non Critical")))</f>
        <v/>
      </c>
      <c r="U17" s="7">
        <f>IF($B17="","",IFERROR(VLOOKUP($O17,Leaders!$A:$B,2,0),"Not Mapped"))</f>
        <v/>
      </c>
    </row>
    <row r="18">
      <c r="A18" s="15" t="n">
        <v>46304</v>
      </c>
      <c r="B18" s="7" t="inlineStr">
        <is>
          <t>BLR-BASAVANAPURA SS</t>
        </is>
      </c>
      <c r="C18" s="7" t="inlineStr">
        <is>
          <t>SUPERSTORE</t>
        </is>
      </c>
      <c r="D18" s="7" t="inlineStr">
        <is>
          <t>No</t>
        </is>
      </c>
      <c r="E18" s="7" t="inlineStr">
        <is>
          <t>Bengaluru</t>
        </is>
      </c>
      <c r="F18" s="7" t="n">
        <v>13185</v>
      </c>
      <c r="G18" s="9" t="n">
        <v>0.4866894197952218</v>
      </c>
      <c r="H18" s="9" t="n">
        <v>0.9967274427302478</v>
      </c>
      <c r="I18" s="9" t="n">
        <v>0.999136</v>
      </c>
      <c r="J18" s="9" t="n">
        <v>0.9967274427302478</v>
      </c>
      <c r="K18" s="9" t="n">
        <v>0</v>
      </c>
      <c r="L18" s="9" t="n">
        <v>1</v>
      </c>
      <c r="M18" s="7" t="n">
        <v>4</v>
      </c>
      <c r="N18" s="7">
        <f>IF($B18="","",IF($C18="SUPERSTORE","Superstore","DH"))</f>
        <v/>
      </c>
      <c r="O18" s="7">
        <f>IF($B18="","",IFERROR(VLOOKUP($B18,Mapping!$A:$C,2,0),"Not Mapped"))</f>
        <v/>
      </c>
      <c r="P18" s="7">
        <f>IF($B18="","",IFERROR(VLOOKUP($B18,Mapping!$A:$C,3,0),"Not Mapped"))</f>
        <v/>
      </c>
      <c r="Q18" s="7">
        <f>IF($B18="","",IF(COUNTIF(Exclusions!$A:$A,$B18)&gt;0,"Yes","No"))</f>
        <v/>
      </c>
      <c r="R18" s="9">
        <f>IF($B18="","",MIN(1,DAY($A18)/IF($N18="Superstore",Settings!$B$5,Settings!$B$4)))</f>
        <v/>
      </c>
      <c r="S18" s="9">
        <f>IF(OR($B18="",$G18="",$R18=0),"",$G18/$R18)</f>
        <v/>
      </c>
      <c r="T18" s="7">
        <f>IF($S18="","",IF($S18&lt;Settings!$B$8,"Critical",IF($S18&lt;Settings!$B$9,"Semi Critical","Non Critical")))</f>
        <v/>
      </c>
      <c r="U18" s="7">
        <f>IF($B18="","",IFERROR(VLOOKUP($O18,Leaders!$A:$B,2,0),"Not Mapped"))</f>
        <v/>
      </c>
    </row>
    <row r="19">
      <c r="A19" s="15" t="n">
        <v>46304</v>
      </c>
      <c r="B19" s="7" t="inlineStr">
        <is>
          <t>BLR-BELLANDUR - 2</t>
        </is>
      </c>
      <c r="C19" s="7" t="inlineStr">
        <is>
          <t>RETAIL_STORE</t>
        </is>
      </c>
      <c r="D19" s="7" t="inlineStr">
        <is>
          <t>Yes</t>
        </is>
      </c>
      <c r="E19" s="7" t="inlineStr">
        <is>
          <t>Bengaluru</t>
        </is>
      </c>
      <c r="F19" s="7" t="n">
        <v>5663</v>
      </c>
      <c r="G19" s="9" t="n">
        <v>0.965565954441109</v>
      </c>
      <c r="H19" s="9" t="n">
        <v>0.8963057790782736</v>
      </c>
      <c r="I19" s="9" t="n">
        <v>0.977457</v>
      </c>
      <c r="J19" s="9" t="n">
        <v>0.8963057790782736</v>
      </c>
      <c r="K19" s="9" t="n">
        <v>0.0088284286507495</v>
      </c>
      <c r="L19" s="9" t="n">
        <v>0.9756262212501758</v>
      </c>
      <c r="M19" s="7" t="n">
        <v>4</v>
      </c>
      <c r="N19" s="7">
        <f>IF($B19="","",IF($C19="SUPERSTORE","Superstore","DH"))</f>
        <v/>
      </c>
      <c r="O19" s="7">
        <f>IF($B19="","",IFERROR(VLOOKUP($B19,Mapping!$A:$C,2,0),"Not Mapped"))</f>
        <v/>
      </c>
      <c r="P19" s="7">
        <f>IF($B19="","",IFERROR(VLOOKUP($B19,Mapping!$A:$C,3,0),"Not Mapped"))</f>
        <v/>
      </c>
      <c r="Q19" s="7">
        <f>IF($B19="","",IF(COUNTIF(Exclusions!$A:$A,$B19)&gt;0,"Yes","No"))</f>
        <v/>
      </c>
      <c r="R19" s="9">
        <f>IF($B19="","",MIN(1,DAY($A19)/IF($N19="Superstore",Settings!$B$5,Settings!$B$4)))</f>
        <v/>
      </c>
      <c r="S19" s="9">
        <f>IF(OR($B19="",$G19="",$R19=0),"",$G19/$R19)</f>
        <v/>
      </c>
      <c r="T19" s="7">
        <f>IF($S19="","",IF($S19&lt;Settings!$B$8,"Critical",IF($S19&lt;Settings!$B$9,"Semi Critical","Non Critical")))</f>
        <v/>
      </c>
      <c r="U19" s="7">
        <f>IF($B19="","",IFERROR(VLOOKUP($O19,Leaders!$A:$B,2,0),"Not Mapped"))</f>
        <v/>
      </c>
    </row>
    <row r="20">
      <c r="A20" s="15" t="n">
        <v>46304</v>
      </c>
      <c r="B20" s="7" t="inlineStr">
        <is>
          <t>BLR-BELLANDUR-4</t>
        </is>
      </c>
      <c r="C20" s="7" t="inlineStr">
        <is>
          <t>RETAIL_STORE</t>
        </is>
      </c>
      <c r="D20" s="7" t="inlineStr">
        <is>
          <t>Yes</t>
        </is>
      </c>
      <c r="E20" s="7" t="inlineStr">
        <is>
          <t>Bengaluru</t>
        </is>
      </c>
      <c r="F20" s="7" t="n">
        <v>5551</v>
      </c>
      <c r="G20" s="9" t="n">
        <v>0.4754098360655738</v>
      </c>
      <c r="H20" s="9" t="n">
        <v>0.8241758241758241</v>
      </c>
      <c r="I20" s="9" t="n">
        <v>0.937842</v>
      </c>
      <c r="J20" s="9" t="n">
        <v>0.8241758241758241</v>
      </c>
      <c r="K20" s="9" t="n">
        <v>0</v>
      </c>
      <c r="L20" s="9" t="n">
        <v>0.9470213996529788</v>
      </c>
      <c r="M20" s="7" t="n">
        <v>4</v>
      </c>
      <c r="N20" s="7">
        <f>IF($B20="","",IF($C20="SUPERSTORE","Superstore","DH"))</f>
        <v/>
      </c>
      <c r="O20" s="7">
        <f>IF($B20="","",IFERROR(VLOOKUP($B20,Mapping!$A:$C,2,0),"Not Mapped"))</f>
        <v/>
      </c>
      <c r="P20" s="7">
        <f>IF($B20="","",IFERROR(VLOOKUP($B20,Mapping!$A:$C,3,0),"Not Mapped"))</f>
        <v/>
      </c>
      <c r="Q20" s="7">
        <f>IF($B20="","",IF(COUNTIF(Exclusions!$A:$A,$B20)&gt;0,"Yes","No"))</f>
        <v/>
      </c>
      <c r="R20" s="9">
        <f>IF($B20="","",MIN(1,DAY($A20)/IF($N20="Superstore",Settings!$B$5,Settings!$B$4)))</f>
        <v/>
      </c>
      <c r="S20" s="9">
        <f>IF(OR($B20="",$G20="",$R20=0),"",$G20/$R20)</f>
        <v/>
      </c>
      <c r="T20" s="7">
        <f>IF($S20="","",IF($S20&lt;Settings!$B$8,"Critical",IF($S20&lt;Settings!$B$9,"Semi Critical","Non Critical")))</f>
        <v/>
      </c>
      <c r="U20" s="7">
        <f>IF($B20="","",IFERROR(VLOOKUP($O20,Leaders!$A:$B,2,0),"Not Mapped"))</f>
        <v/>
      </c>
    </row>
    <row r="21">
      <c r="A21" s="15" t="n">
        <v>46304</v>
      </c>
      <c r="B21" s="7" t="inlineStr">
        <is>
          <t>BLR-BEML Layout</t>
        </is>
      </c>
      <c r="C21" s="7" t="inlineStr">
        <is>
          <t>RETAIL_STORE</t>
        </is>
      </c>
      <c r="D21" s="7" t="inlineStr">
        <is>
          <t>Yes</t>
        </is>
      </c>
      <c r="E21" s="7" t="inlineStr">
        <is>
          <t>Bengaluru</t>
        </is>
      </c>
      <c r="F21" s="7" t="n">
        <v>6734</v>
      </c>
      <c r="G21" s="9" t="n">
        <v>0.9612414612414611</v>
      </c>
      <c r="H21" s="9" t="n">
        <v>0.9720376950409392</v>
      </c>
      <c r="I21" s="9" t="n">
        <v>0.989857</v>
      </c>
      <c r="J21" s="9" t="n">
        <v>0.9720376950409392</v>
      </c>
      <c r="K21" s="9" t="n">
        <v>0.0032021096251648</v>
      </c>
      <c r="L21" s="9" t="n">
        <v>0.9993595780749672</v>
      </c>
      <c r="M21" s="7" t="n">
        <v>4</v>
      </c>
      <c r="N21" s="7">
        <f>IF($B21="","",IF($C21="SUPERSTORE","Superstore","DH"))</f>
        <v/>
      </c>
      <c r="O21" s="7">
        <f>IF($B21="","",IFERROR(VLOOKUP($B21,Mapping!$A:$C,2,0),"Not Mapped"))</f>
        <v/>
      </c>
      <c r="P21" s="7">
        <f>IF($B21="","",IFERROR(VLOOKUP($B21,Mapping!$A:$C,3,0),"Not Mapped"))</f>
        <v/>
      </c>
      <c r="Q21" s="7">
        <f>IF($B21="","",IF(COUNTIF(Exclusions!$A:$A,$B21)&gt;0,"Yes","No"))</f>
        <v/>
      </c>
      <c r="R21" s="9">
        <f>IF($B21="","",MIN(1,DAY($A21)/IF($N21="Superstore",Settings!$B$5,Settings!$B$4)))</f>
        <v/>
      </c>
      <c r="S21" s="9">
        <f>IF(OR($B21="",$G21="",$R21=0),"",$G21/$R21)</f>
        <v/>
      </c>
      <c r="T21" s="7">
        <f>IF($S21="","",IF($S21&lt;Settings!$B$8,"Critical",IF($S21&lt;Settings!$B$9,"Semi Critical","Non Critical")))</f>
        <v/>
      </c>
      <c r="U21" s="7">
        <f>IF($B21="","",IFERROR(VLOOKUP($O21,Leaders!$A:$B,2,0),"Not Mapped"))</f>
        <v/>
      </c>
    </row>
    <row r="22">
      <c r="A22" s="15" t="n">
        <v>46304</v>
      </c>
      <c r="B22" s="7" t="inlineStr">
        <is>
          <t>BLR-BHADRAPPA LAYOUT NETWORK</t>
        </is>
      </c>
      <c r="C22" s="7" t="inlineStr">
        <is>
          <t>RETAIL_STORE</t>
        </is>
      </c>
      <c r="D22" s="7" t="inlineStr">
        <is>
          <t>Yes</t>
        </is>
      </c>
      <c r="E22" s="7" t="inlineStr">
        <is>
          <t>Bengaluru</t>
        </is>
      </c>
      <c r="F22" s="7" t="n">
        <v>6324</v>
      </c>
      <c r="G22" s="9" t="n">
        <v>0.767235926628716</v>
      </c>
      <c r="H22" s="9" t="n">
        <v>0.7883347073371806</v>
      </c>
      <c r="I22" s="9" t="n">
        <v>0.8286</v>
      </c>
      <c r="J22" s="9" t="n">
        <v>0.7883347073371806</v>
      </c>
      <c r="K22" s="9" t="n">
        <v>0.0035360678925035</v>
      </c>
      <c r="L22" s="9" t="n">
        <v>0.9312231895108386</v>
      </c>
      <c r="M22" s="7" t="n">
        <v>6</v>
      </c>
      <c r="N22" s="7">
        <f>IF($B22="","",IF($C22="SUPERSTORE","Superstore","DH"))</f>
        <v/>
      </c>
      <c r="O22" s="7">
        <f>IF($B22="","",IFERROR(VLOOKUP($B22,Mapping!$A:$C,2,0),"Not Mapped"))</f>
        <v/>
      </c>
      <c r="P22" s="7">
        <f>IF($B22="","",IFERROR(VLOOKUP($B22,Mapping!$A:$C,3,0),"Not Mapped"))</f>
        <v/>
      </c>
      <c r="Q22" s="7">
        <f>IF($B22="","",IF(COUNTIF(Exclusions!$A:$A,$B22)&gt;0,"Yes","No"))</f>
        <v/>
      </c>
      <c r="R22" s="9">
        <f>IF($B22="","",MIN(1,DAY($A22)/IF($N22="Superstore",Settings!$B$5,Settings!$B$4)))</f>
        <v/>
      </c>
      <c r="S22" s="9">
        <f>IF(OR($B22="",$G22="",$R22=0),"",$G22/$R22)</f>
        <v/>
      </c>
      <c r="T22" s="7">
        <f>IF($S22="","",IF($S22&lt;Settings!$B$8,"Critical",IF($S22&lt;Settings!$B$9,"Semi Critical","Non Critical")))</f>
        <v/>
      </c>
      <c r="U22" s="7">
        <f>IF($B22="","",IFERROR(VLOOKUP($O22,Leaders!$A:$B,2,0),"Not Mapped"))</f>
        <v/>
      </c>
    </row>
    <row r="23">
      <c r="A23" s="15" t="n">
        <v>46304</v>
      </c>
      <c r="B23" s="7" t="inlineStr">
        <is>
          <t>BLR-BROOKEFIELD</t>
        </is>
      </c>
      <c r="C23" s="7" t="inlineStr">
        <is>
          <t>RETAIL_STORE</t>
        </is>
      </c>
      <c r="D23" s="7" t="inlineStr">
        <is>
          <t>Yes</t>
        </is>
      </c>
      <c r="E23" s="7" t="inlineStr">
        <is>
          <t>Bengaluru</t>
        </is>
      </c>
      <c r="F23" s="7" t="n">
        <v>7849</v>
      </c>
      <c r="G23" s="9" t="n">
        <v>0</v>
      </c>
      <c r="H23" s="9" t="n"/>
      <c r="I23" s="9" t="n"/>
      <c r="J23" s="9" t="n"/>
      <c r="K23" s="9" t="n">
        <v>0</v>
      </c>
      <c r="L23" s="9" t="n">
        <v>0.6000000000000001</v>
      </c>
      <c r="M23" s="7" t="n"/>
      <c r="N23" s="7">
        <f>IF($B23="","",IF($C23="SUPERSTORE","Superstore","DH"))</f>
        <v/>
      </c>
      <c r="O23" s="7">
        <f>IF($B23="","",IFERROR(VLOOKUP($B23,Mapping!$A:$C,2,0),"Not Mapped"))</f>
        <v/>
      </c>
      <c r="P23" s="7">
        <f>IF($B23="","",IFERROR(VLOOKUP($B23,Mapping!$A:$C,3,0),"Not Mapped"))</f>
        <v/>
      </c>
      <c r="Q23" s="7">
        <f>IF($B23="","",IF(COUNTIF(Exclusions!$A:$A,$B23)&gt;0,"Yes","No"))</f>
        <v/>
      </c>
      <c r="R23" s="9">
        <f>IF($B23="","",MIN(1,DAY($A23)/IF($N23="Superstore",Settings!$B$5,Settings!$B$4)))</f>
        <v/>
      </c>
      <c r="S23" s="9">
        <f>IF(OR($B23="",$G23="",$R23=0),"",$G23/$R23)</f>
        <v/>
      </c>
      <c r="T23" s="7">
        <f>IF($S23="","",IF($S23&lt;Settings!$B$8,"Critical",IF($S23&lt;Settings!$B$9,"Semi Critical","Non Critical")))</f>
        <v/>
      </c>
      <c r="U23" s="7">
        <f>IF($B23="","",IFERROR(VLOOKUP($O23,Leaders!$A:$B,2,0),"Not Mapped"))</f>
        <v/>
      </c>
    </row>
    <row r="24">
      <c r="A24" s="15" t="n">
        <v>46304</v>
      </c>
      <c r="B24" s="7" t="inlineStr">
        <is>
          <t>BLR-BTM LAYOUT NEW</t>
        </is>
      </c>
      <c r="C24" s="7" t="inlineStr">
        <is>
          <t>RETAIL_STORE</t>
        </is>
      </c>
      <c r="D24" s="7" t="inlineStr">
        <is>
          <t>No</t>
        </is>
      </c>
      <c r="E24" s="7" t="inlineStr">
        <is>
          <t>Bengaluru</t>
        </is>
      </c>
      <c r="F24" s="7" t="n">
        <v>6976</v>
      </c>
      <c r="G24" s="9" t="n">
        <v>0.7828268348623852</v>
      </c>
      <c r="H24" s="9" t="n">
        <v>0.8514924006592199</v>
      </c>
      <c r="I24" s="9" t="n">
        <v>0.9586249999999999</v>
      </c>
      <c r="J24" s="9" t="n">
        <v>0.8514924006592199</v>
      </c>
      <c r="K24" s="9" t="n">
        <v>0</v>
      </c>
      <c r="L24" s="9" t="n">
        <v>0.95852311606704</v>
      </c>
      <c r="M24" s="7" t="n">
        <v>7</v>
      </c>
      <c r="N24" s="7">
        <f>IF($B24="","",IF($C24="SUPERSTORE","Superstore","DH"))</f>
        <v/>
      </c>
      <c r="O24" s="7">
        <f>IF($B24="","",IFERROR(VLOOKUP($B24,Mapping!$A:$C,2,0),"Not Mapped"))</f>
        <v/>
      </c>
      <c r="P24" s="7">
        <f>IF($B24="","",IFERROR(VLOOKUP($B24,Mapping!$A:$C,3,0),"Not Mapped"))</f>
        <v/>
      </c>
      <c r="Q24" s="7">
        <f>IF($B24="","",IF(COUNTIF(Exclusions!$A:$A,$B24)&gt;0,"Yes","No"))</f>
        <v/>
      </c>
      <c r="R24" s="9">
        <f>IF($B24="","",MIN(1,DAY($A24)/IF($N24="Superstore",Settings!$B$5,Settings!$B$4)))</f>
        <v/>
      </c>
      <c r="S24" s="9">
        <f>IF(OR($B24="",$G24="",$R24=0),"",$G24/$R24)</f>
        <v/>
      </c>
      <c r="T24" s="7">
        <f>IF($S24="","",IF($S24&lt;Settings!$B$8,"Critical",IF($S24&lt;Settings!$B$9,"Semi Critical","Non Critical")))</f>
        <v/>
      </c>
      <c r="U24" s="7">
        <f>IF($B24="","",IFERROR(VLOOKUP($O24,Leaders!$A:$B,2,0),"Not Mapped"))</f>
        <v/>
      </c>
    </row>
    <row r="25">
      <c r="A25" s="15" t="n">
        <v>46304</v>
      </c>
      <c r="B25" s="7" t="inlineStr">
        <is>
          <t>BLR-BTM Layout Network-3</t>
        </is>
      </c>
      <c r="C25" s="7" t="inlineStr">
        <is>
          <t>RETAIL_STORE</t>
        </is>
      </c>
      <c r="D25" s="7" t="inlineStr">
        <is>
          <t>Yes</t>
        </is>
      </c>
      <c r="E25" s="7" t="inlineStr">
        <is>
          <t>Bengaluru</t>
        </is>
      </c>
      <c r="F25" s="7" t="n">
        <v>5155</v>
      </c>
      <c r="G25" s="9" t="n">
        <v>0.6785645004849661</v>
      </c>
      <c r="H25" s="9" t="n">
        <v>0.839622641509434</v>
      </c>
      <c r="I25" s="9" t="n">
        <v>0.965423</v>
      </c>
      <c r="J25" s="9" t="n">
        <v>0.839622641509434</v>
      </c>
      <c r="K25" s="9" t="n">
        <v>0.0049375544583212</v>
      </c>
      <c r="L25" s="9" t="n">
        <v>0.9525378118491502</v>
      </c>
      <c r="M25" s="7" t="n">
        <v>4</v>
      </c>
      <c r="N25" s="7">
        <f>IF($B25="","",IF($C25="SUPERSTORE","Superstore","DH"))</f>
        <v/>
      </c>
      <c r="O25" s="7">
        <f>IF($B25="","",IFERROR(VLOOKUP($B25,Mapping!$A:$C,2,0),"Not Mapped"))</f>
        <v/>
      </c>
      <c r="P25" s="7">
        <f>IF($B25="","",IFERROR(VLOOKUP($B25,Mapping!$A:$C,3,0),"Not Mapped"))</f>
        <v/>
      </c>
      <c r="Q25" s="7">
        <f>IF($B25="","",IF(COUNTIF(Exclusions!$A:$A,$B25)&gt;0,"Yes","No"))</f>
        <v/>
      </c>
      <c r="R25" s="9">
        <f>IF($B25="","",MIN(1,DAY($A25)/IF($N25="Superstore",Settings!$B$5,Settings!$B$4)))</f>
        <v/>
      </c>
      <c r="S25" s="9">
        <f>IF(OR($B25="",$G25="",$R25=0),"",$G25/$R25)</f>
        <v/>
      </c>
      <c r="T25" s="7">
        <f>IF($S25="","",IF($S25&lt;Settings!$B$8,"Critical",IF($S25&lt;Settings!$B$9,"Semi Critical","Non Critical")))</f>
        <v/>
      </c>
      <c r="U25" s="7">
        <f>IF($B25="","",IFERROR(VLOOKUP($O25,Leaders!$A:$B,2,0),"Not Mapped"))</f>
        <v/>
      </c>
    </row>
    <row r="26">
      <c r="A26" s="15" t="n">
        <v>46304</v>
      </c>
      <c r="B26" s="7" t="inlineStr">
        <is>
          <t>BLR-BTM-2 New</t>
        </is>
      </c>
      <c r="C26" s="7" t="inlineStr">
        <is>
          <t>RETAIL_STORE</t>
        </is>
      </c>
      <c r="D26" s="7" t="inlineStr">
        <is>
          <t>Yes</t>
        </is>
      </c>
      <c r="E26" s="7" t="inlineStr">
        <is>
          <t>Bengaluru</t>
        </is>
      </c>
      <c r="F26" s="7" t="n">
        <v>5768</v>
      </c>
      <c r="G26" s="9" t="n">
        <v>0.9993065187239945</v>
      </c>
      <c r="H26" s="9" t="n">
        <v>0.9378903539208884</v>
      </c>
      <c r="I26" s="9" t="n">
        <v>0.989143</v>
      </c>
      <c r="J26" s="9" t="n"/>
      <c r="K26" s="9" t="n">
        <v>0.0031413612565445</v>
      </c>
      <c r="L26" s="9" t="n">
        <v>0.9942729293995914</v>
      </c>
      <c r="M26" s="7" t="n">
        <v>6</v>
      </c>
      <c r="N26" s="7">
        <f>IF($B26="","",IF($C26="SUPERSTORE","Superstore","DH"))</f>
        <v/>
      </c>
      <c r="O26" s="7">
        <f>IF($B26="","",IFERROR(VLOOKUP($B26,Mapping!$A:$C,2,0),"Not Mapped"))</f>
        <v/>
      </c>
      <c r="P26" s="7">
        <f>IF($B26="","",IFERROR(VLOOKUP($B26,Mapping!$A:$C,3,0),"Not Mapped"))</f>
        <v/>
      </c>
      <c r="Q26" s="7">
        <f>IF($B26="","",IF(COUNTIF(Exclusions!$A:$A,$B26)&gt;0,"Yes","No"))</f>
        <v/>
      </c>
      <c r="R26" s="9">
        <f>IF($B26="","",MIN(1,DAY($A26)/IF($N26="Superstore",Settings!$B$5,Settings!$B$4)))</f>
        <v/>
      </c>
      <c r="S26" s="9">
        <f>IF(OR($B26="",$G26="",$R26=0),"",$G26/$R26)</f>
        <v/>
      </c>
      <c r="T26" s="7">
        <f>IF($S26="","",IF($S26&lt;Settings!$B$8,"Critical",IF($S26&lt;Settings!$B$9,"Semi Critical","Non Critical")))</f>
        <v/>
      </c>
      <c r="U26" s="7">
        <f>IF($B26="","",IFERROR(VLOOKUP($O26,Leaders!$A:$B,2,0),"Not Mapped"))</f>
        <v/>
      </c>
    </row>
    <row r="27">
      <c r="A27" s="15" t="n">
        <v>46304</v>
      </c>
      <c r="B27" s="7" t="inlineStr">
        <is>
          <t>BLR-BTM-3</t>
        </is>
      </c>
      <c r="C27" s="7" t="inlineStr">
        <is>
          <t>RETAIL_STORE</t>
        </is>
      </c>
      <c r="D27" s="7" t="inlineStr">
        <is>
          <t>Yes</t>
        </is>
      </c>
      <c r="E27" s="7" t="inlineStr">
        <is>
          <t>Bengaluru</t>
        </is>
      </c>
      <c r="F27" s="7" t="n">
        <v>5097</v>
      </c>
      <c r="G27" s="9" t="n">
        <v>0.7810476751030018</v>
      </c>
      <c r="H27" s="9" t="n">
        <v>0.7862346144184879</v>
      </c>
      <c r="I27" s="9" t="n">
        <v>0.9438839999999999</v>
      </c>
      <c r="J27" s="9" t="n">
        <v>0.7862346144184879</v>
      </c>
      <c r="K27" s="9" t="n">
        <v>0.0067716872193313</v>
      </c>
      <c r="L27" s="9" t="n">
        <v>0.9296918159954972</v>
      </c>
      <c r="M27" s="7" t="n">
        <v>6</v>
      </c>
      <c r="N27" s="7">
        <f>IF($B27="","",IF($C27="SUPERSTORE","Superstore","DH"))</f>
        <v/>
      </c>
      <c r="O27" s="7">
        <f>IF($B27="","",IFERROR(VLOOKUP($B27,Mapping!$A:$C,2,0),"Not Mapped"))</f>
        <v/>
      </c>
      <c r="P27" s="7">
        <f>IF($B27="","",IFERROR(VLOOKUP($B27,Mapping!$A:$C,3,0),"Not Mapped"))</f>
        <v/>
      </c>
      <c r="Q27" s="7">
        <f>IF($B27="","",IF(COUNTIF(Exclusions!$A:$A,$B27)&gt;0,"Yes","No"))</f>
        <v/>
      </c>
      <c r="R27" s="9">
        <f>IF($B27="","",MIN(1,DAY($A27)/IF($N27="Superstore",Settings!$B$5,Settings!$B$4)))</f>
        <v/>
      </c>
      <c r="S27" s="9">
        <f>IF(OR($B27="",$G27="",$R27=0),"",$G27/$R27)</f>
        <v/>
      </c>
      <c r="T27" s="7">
        <f>IF($S27="","",IF($S27&lt;Settings!$B$8,"Critical",IF($S27&lt;Settings!$B$9,"Semi Critical","Non Critical")))</f>
        <v/>
      </c>
      <c r="U27" s="7">
        <f>IF($B27="","",IFERROR(VLOOKUP($O27,Leaders!$A:$B,2,0),"Not Mapped"))</f>
        <v/>
      </c>
    </row>
    <row r="28">
      <c r="A28" s="15" t="n">
        <v>46304</v>
      </c>
      <c r="B28" s="7" t="inlineStr">
        <is>
          <t>BLR-Bagalakunte</t>
        </is>
      </c>
      <c r="C28" s="7" t="inlineStr">
        <is>
          <t>RETAIL_STORE</t>
        </is>
      </c>
      <c r="D28" s="7" t="inlineStr">
        <is>
          <t>Yes</t>
        </is>
      </c>
      <c r="E28" s="7" t="inlineStr">
        <is>
          <t>Bengaluru</t>
        </is>
      </c>
      <c r="F28" s="7" t="n">
        <v>7531</v>
      </c>
      <c r="G28" s="9" t="n">
        <v>0.4720488646926039</v>
      </c>
      <c r="H28" s="9" t="n">
        <v>0.8112517580872012</v>
      </c>
      <c r="I28" s="9" t="n">
        <v>0.906427</v>
      </c>
      <c r="J28" s="9" t="n">
        <v>0.8112517580872012</v>
      </c>
      <c r="K28" s="9" t="n">
        <v>0.0041293874741913</v>
      </c>
      <c r="L28" s="9" t="n">
        <v>0.9407538101208256</v>
      </c>
      <c r="M28" s="7" t="n">
        <v>4</v>
      </c>
      <c r="N28" s="7">
        <f>IF($B28="","",IF($C28="SUPERSTORE","Superstore","DH"))</f>
        <v/>
      </c>
      <c r="O28" s="7">
        <f>IF($B28="","",IFERROR(VLOOKUP($B28,Mapping!$A:$C,2,0),"Not Mapped"))</f>
        <v/>
      </c>
      <c r="P28" s="7">
        <f>IF($B28="","",IFERROR(VLOOKUP($B28,Mapping!$A:$C,3,0),"Not Mapped"))</f>
        <v/>
      </c>
      <c r="Q28" s="7">
        <f>IF($B28="","",IF(COUNTIF(Exclusions!$A:$A,$B28)&gt;0,"Yes","No"))</f>
        <v/>
      </c>
      <c r="R28" s="9">
        <f>IF($B28="","",MIN(1,DAY($A28)/IF($N28="Superstore",Settings!$B$5,Settings!$B$4)))</f>
        <v/>
      </c>
      <c r="S28" s="9">
        <f>IF(OR($B28="",$G28="",$R28=0),"",$G28/$R28)</f>
        <v/>
      </c>
      <c r="T28" s="7">
        <f>IF($S28="","",IF($S28&lt;Settings!$B$8,"Critical",IF($S28&lt;Settings!$B$9,"Semi Critical","Non Critical")))</f>
        <v/>
      </c>
      <c r="U28" s="7">
        <f>IF($B28="","",IFERROR(VLOOKUP($O28,Leaders!$A:$B,2,0),"Not Mapped"))</f>
        <v/>
      </c>
    </row>
    <row r="29">
      <c r="A29" s="15" t="n">
        <v>46304</v>
      </c>
      <c r="B29" s="7" t="inlineStr">
        <is>
          <t>BLR-Bagalur</t>
        </is>
      </c>
      <c r="C29" s="7" t="inlineStr">
        <is>
          <t>RETAIL_STORE</t>
        </is>
      </c>
      <c r="D29" s="7" t="inlineStr">
        <is>
          <t>Yes</t>
        </is>
      </c>
      <c r="E29" s="7" t="inlineStr">
        <is>
          <t>Bengaluru</t>
        </is>
      </c>
      <c r="F29" s="7" t="n">
        <v>5516</v>
      </c>
      <c r="G29" s="9" t="n">
        <v>0.7978607686729514</v>
      </c>
      <c r="H29" s="9" t="n">
        <v>0.7927743694614861</v>
      </c>
      <c r="I29" s="9" t="n">
        <v>0.95335</v>
      </c>
      <c r="J29" s="9" t="n">
        <v>0.7927743694614861</v>
      </c>
      <c r="K29" s="9" t="n">
        <v>0.0016874077198903</v>
      </c>
      <c r="L29" s="9" t="n">
        <v>0.9334622529661214</v>
      </c>
      <c r="M29" s="7" t="n">
        <v>4</v>
      </c>
      <c r="N29" s="7">
        <f>IF($B29="","",IF($C29="SUPERSTORE","Superstore","DH"))</f>
        <v/>
      </c>
      <c r="O29" s="7">
        <f>IF($B29="","",IFERROR(VLOOKUP($B29,Mapping!$A:$C,2,0),"Not Mapped"))</f>
        <v/>
      </c>
      <c r="P29" s="7">
        <f>IF($B29="","",IFERROR(VLOOKUP($B29,Mapping!$A:$C,3,0),"Not Mapped"))</f>
        <v/>
      </c>
      <c r="Q29" s="7">
        <f>IF($B29="","",IF(COUNTIF(Exclusions!$A:$A,$B29)&gt;0,"Yes","No"))</f>
        <v/>
      </c>
      <c r="R29" s="9">
        <f>IF($B29="","",MIN(1,DAY($A29)/IF($N29="Superstore",Settings!$B$5,Settings!$B$4)))</f>
        <v/>
      </c>
      <c r="S29" s="9">
        <f>IF(OR($B29="",$G29="",$R29=0),"",$G29/$R29)</f>
        <v/>
      </c>
      <c r="T29" s="7">
        <f>IF($S29="","",IF($S29&lt;Settings!$B$8,"Critical",IF($S29&lt;Settings!$B$9,"Semi Critical","Non Critical")))</f>
        <v/>
      </c>
      <c r="U29" s="7">
        <f>IF($B29="","",IFERROR(VLOOKUP($O29,Leaders!$A:$B,2,0),"Not Mapped"))</f>
        <v/>
      </c>
    </row>
    <row r="30">
      <c r="A30" s="15" t="n">
        <v>46304</v>
      </c>
      <c r="B30" s="7" t="inlineStr">
        <is>
          <t>BLR-Balagere SS</t>
        </is>
      </c>
      <c r="C30" s="7" t="inlineStr">
        <is>
          <t>SUPERSTORE</t>
        </is>
      </c>
      <c r="D30" s="7" t="inlineStr">
        <is>
          <t>No</t>
        </is>
      </c>
      <c r="E30" s="7" t="inlineStr">
        <is>
          <t>Bengaluru</t>
        </is>
      </c>
      <c r="F30" s="7" t="n">
        <v>10619</v>
      </c>
      <c r="G30" s="9" t="n">
        <v>0.0335248140126189</v>
      </c>
      <c r="H30" s="9" t="n">
        <v>0.0084269662921348</v>
      </c>
      <c r="I30" s="9" t="n">
        <v>-0.997121</v>
      </c>
      <c r="J30" s="9" t="n">
        <v>0.0009731123595505</v>
      </c>
      <c r="K30" s="9" t="n">
        <v>0</v>
      </c>
      <c r="L30" s="9" t="n">
        <v>0.2497381963335304</v>
      </c>
      <c r="M30" s="7" t="n"/>
      <c r="N30" s="7">
        <f>IF($B30="","",IF($C30="SUPERSTORE","Superstore","DH"))</f>
        <v/>
      </c>
      <c r="O30" s="7">
        <f>IF($B30="","",IFERROR(VLOOKUP($B30,Mapping!$A:$C,2,0),"Not Mapped"))</f>
        <v/>
      </c>
      <c r="P30" s="7">
        <f>IF($B30="","",IFERROR(VLOOKUP($B30,Mapping!$A:$C,3,0),"Not Mapped"))</f>
        <v/>
      </c>
      <c r="Q30" s="7">
        <f>IF($B30="","",IF(COUNTIF(Exclusions!$A:$A,$B30)&gt;0,"Yes","No"))</f>
        <v/>
      </c>
      <c r="R30" s="9">
        <f>IF($B30="","",MIN(1,DAY($A30)/IF($N30="Superstore",Settings!$B$5,Settings!$B$4)))</f>
        <v/>
      </c>
      <c r="S30" s="9">
        <f>IF(OR($B30="",$G30="",$R30=0),"",$G30/$R30)</f>
        <v/>
      </c>
      <c r="T30" s="7">
        <f>IF($S30="","",IF($S30&lt;Settings!$B$8,"Critical",IF($S30&lt;Settings!$B$9,"Semi Critical","Non Critical")))</f>
        <v/>
      </c>
      <c r="U30" s="7">
        <f>IF($B30="","",IFERROR(VLOOKUP($O30,Leaders!$A:$B,2,0),"Not Mapped"))</f>
        <v/>
      </c>
    </row>
    <row r="31">
      <c r="A31" s="15" t="n">
        <v>46304</v>
      </c>
      <c r="B31" s="7" t="inlineStr">
        <is>
          <t>BLR-Banashankari Network</t>
        </is>
      </c>
      <c r="C31" s="7" t="inlineStr">
        <is>
          <t>RETAIL_STORE</t>
        </is>
      </c>
      <c r="D31" s="7" t="inlineStr">
        <is>
          <t>Yes</t>
        </is>
      </c>
      <c r="E31" s="7" t="inlineStr">
        <is>
          <t>Bengaluru</t>
        </is>
      </c>
      <c r="F31" s="7" t="n">
        <v>5783</v>
      </c>
      <c r="G31" s="9" t="n">
        <v>0.6693757565277538</v>
      </c>
      <c r="H31" s="9" t="n">
        <v>0.8610178248514596</v>
      </c>
      <c r="I31" s="9" t="n">
        <v>0.960456</v>
      </c>
      <c r="J31" s="9" t="n">
        <v>0.8610178248514596</v>
      </c>
      <c r="K31" s="9" t="n">
        <v>0</v>
      </c>
      <c r="L31" s="9" t="n">
        <v>0.9625338209900884</v>
      </c>
      <c r="M31" s="7" t="n">
        <v>3</v>
      </c>
      <c r="N31" s="7">
        <f>IF($B31="","",IF($C31="SUPERSTORE","Superstore","DH"))</f>
        <v/>
      </c>
      <c r="O31" s="7">
        <f>IF($B31="","",IFERROR(VLOOKUP($B31,Mapping!$A:$C,2,0),"Not Mapped"))</f>
        <v/>
      </c>
      <c r="P31" s="7">
        <f>IF($B31="","",IFERROR(VLOOKUP($B31,Mapping!$A:$C,3,0),"Not Mapped"))</f>
        <v/>
      </c>
      <c r="Q31" s="7">
        <f>IF($B31="","",IF(COUNTIF(Exclusions!$A:$A,$B31)&gt;0,"Yes","No"))</f>
        <v/>
      </c>
      <c r="R31" s="9">
        <f>IF($B31="","",MIN(1,DAY($A31)/IF($N31="Superstore",Settings!$B$5,Settings!$B$4)))</f>
        <v/>
      </c>
      <c r="S31" s="9">
        <f>IF(OR($B31="",$G31="",$R31=0),"",$G31/$R31)</f>
        <v/>
      </c>
      <c r="T31" s="7">
        <f>IF($S31="","",IF($S31&lt;Settings!$B$8,"Critical",IF($S31&lt;Settings!$B$9,"Semi Critical","Non Critical")))</f>
        <v/>
      </c>
      <c r="U31" s="7">
        <f>IF($B31="","",IFERROR(VLOOKUP($O31,Leaders!$A:$B,2,0),"Not Mapped"))</f>
        <v/>
      </c>
    </row>
    <row r="32">
      <c r="A32" s="15" t="n">
        <v>46304</v>
      </c>
      <c r="B32" s="7" t="inlineStr">
        <is>
          <t>BLR-Banashankari New</t>
        </is>
      </c>
      <c r="C32" s="7" t="inlineStr">
        <is>
          <t>RETAIL_STORE</t>
        </is>
      </c>
      <c r="D32" s="7" t="inlineStr">
        <is>
          <t>Yes</t>
        </is>
      </c>
      <c r="E32" s="7" t="inlineStr">
        <is>
          <t>Bengaluru</t>
        </is>
      </c>
      <c r="F32" s="7" t="n">
        <v>5165</v>
      </c>
      <c r="G32" s="9" t="n">
        <v>0.6629235237173282</v>
      </c>
      <c r="H32" s="9" t="n">
        <v>0.8977803738317757</v>
      </c>
      <c r="I32" s="9" t="n">
        <v>0.973729</v>
      </c>
      <c r="J32" s="9" t="n">
        <v>0.8977803738317757</v>
      </c>
      <c r="K32" s="9" t="n">
        <v>0</v>
      </c>
      <c r="L32" s="9" t="n">
        <v>0.9780127889818004</v>
      </c>
      <c r="M32" s="7" t="n"/>
      <c r="N32" s="7">
        <f>IF($B32="","",IF($C32="SUPERSTORE","Superstore","DH"))</f>
        <v/>
      </c>
      <c r="O32" s="7">
        <f>IF($B32="","",IFERROR(VLOOKUP($B32,Mapping!$A:$C,2,0),"Not Mapped"))</f>
        <v/>
      </c>
      <c r="P32" s="7">
        <f>IF($B32="","",IFERROR(VLOOKUP($B32,Mapping!$A:$C,3,0),"Not Mapped"))</f>
        <v/>
      </c>
      <c r="Q32" s="7">
        <f>IF($B32="","",IF(COUNTIF(Exclusions!$A:$A,$B32)&gt;0,"Yes","No"))</f>
        <v/>
      </c>
      <c r="R32" s="9">
        <f>IF($B32="","",MIN(1,DAY($A32)/IF($N32="Superstore",Settings!$B$5,Settings!$B$4)))</f>
        <v/>
      </c>
      <c r="S32" s="9">
        <f>IF(OR($B32="",$G32="",$R32=0),"",$G32/$R32)</f>
        <v/>
      </c>
      <c r="T32" s="7">
        <f>IF($S32="","",IF($S32&lt;Settings!$B$8,"Critical",IF($S32&lt;Settings!$B$9,"Semi Critical","Non Critical")))</f>
        <v/>
      </c>
      <c r="U32" s="7">
        <f>IF($B32="","",IFERROR(VLOOKUP($O32,Leaders!$A:$B,2,0),"Not Mapped"))</f>
        <v/>
      </c>
    </row>
    <row r="33">
      <c r="A33" s="15" t="n">
        <v>46304</v>
      </c>
      <c r="B33" s="7" t="inlineStr">
        <is>
          <t>BLR-Banjara Layout</t>
        </is>
      </c>
      <c r="C33" s="7" t="inlineStr">
        <is>
          <t>RETAIL_STORE</t>
        </is>
      </c>
      <c r="D33" s="7" t="inlineStr">
        <is>
          <t>Yes</t>
        </is>
      </c>
      <c r="E33" s="7" t="inlineStr">
        <is>
          <t>Bengaluru</t>
        </is>
      </c>
      <c r="F33" s="7" t="n">
        <v>7186</v>
      </c>
      <c r="G33" s="9" t="n">
        <v>0.8318953520734762</v>
      </c>
      <c r="H33" s="9" t="n">
        <v>0.8364001338240215</v>
      </c>
      <c r="I33" s="9" t="n">
        <v>0.928781</v>
      </c>
      <c r="J33" s="9" t="n">
        <v>0.8364001338240215</v>
      </c>
      <c r="K33" s="9" t="n">
        <v>0</v>
      </c>
      <c r="L33" s="9" t="n">
        <v>0.952168477399588</v>
      </c>
      <c r="M33" s="7" t="n">
        <v>2</v>
      </c>
      <c r="N33" s="7">
        <f>IF($B33="","",IF($C33="SUPERSTORE","Superstore","DH"))</f>
        <v/>
      </c>
      <c r="O33" s="7">
        <f>IF($B33="","",IFERROR(VLOOKUP($B33,Mapping!$A:$C,2,0),"Not Mapped"))</f>
        <v/>
      </c>
      <c r="P33" s="7">
        <f>IF($B33="","",IFERROR(VLOOKUP($B33,Mapping!$A:$C,3,0),"Not Mapped"))</f>
        <v/>
      </c>
      <c r="Q33" s="7">
        <f>IF($B33="","",IF(COUNTIF(Exclusions!$A:$A,$B33)&gt;0,"Yes","No"))</f>
        <v/>
      </c>
      <c r="R33" s="9">
        <f>IF($B33="","",MIN(1,DAY($A33)/IF($N33="Superstore",Settings!$B$5,Settings!$B$4)))</f>
        <v/>
      </c>
      <c r="S33" s="9">
        <f>IF(OR($B33="",$G33="",$R33=0),"",$G33/$R33)</f>
        <v/>
      </c>
      <c r="T33" s="7">
        <f>IF($S33="","",IF($S33&lt;Settings!$B$8,"Critical",IF($S33&lt;Settings!$B$9,"Semi Critical","Non Critical")))</f>
        <v/>
      </c>
      <c r="U33" s="7">
        <f>IF($B33="","",IFERROR(VLOOKUP($O33,Leaders!$A:$B,2,0),"Not Mapped"))</f>
        <v/>
      </c>
    </row>
    <row r="34">
      <c r="A34" s="15" t="n">
        <v>46304</v>
      </c>
      <c r="B34" s="7" t="inlineStr">
        <is>
          <t>BLR-Bannerghatta Network</t>
        </is>
      </c>
      <c r="C34" s="7" t="inlineStr">
        <is>
          <t>RETAIL_STORE</t>
        </is>
      </c>
      <c r="D34" s="7" t="inlineStr">
        <is>
          <t>Yes</t>
        </is>
      </c>
      <c r="E34" s="7" t="inlineStr">
        <is>
          <t>Bengaluru</t>
        </is>
      </c>
      <c r="F34" s="7" t="n">
        <v>5330</v>
      </c>
      <c r="G34" s="9" t="n">
        <v>0.6667917448405253</v>
      </c>
      <c r="H34" s="9" t="n">
        <v>0.8607203151378728</v>
      </c>
      <c r="I34" s="9" t="n">
        <v>0.968499</v>
      </c>
      <c r="J34" s="9" t="n">
        <v>0.8607203151378728</v>
      </c>
      <c r="K34" s="9" t="n">
        <v>0.0055019649874955</v>
      </c>
      <c r="L34" s="9" t="n">
        <v>0.9613081607447632</v>
      </c>
      <c r="M34" s="7" t="n">
        <v>4</v>
      </c>
      <c r="N34" s="7">
        <f>IF($B34="","",IF($C34="SUPERSTORE","Superstore","DH"))</f>
        <v/>
      </c>
      <c r="O34" s="7">
        <f>IF($B34="","",IFERROR(VLOOKUP($B34,Mapping!$A:$C,2,0),"Not Mapped"))</f>
        <v/>
      </c>
      <c r="P34" s="7">
        <f>IF($B34="","",IFERROR(VLOOKUP($B34,Mapping!$A:$C,3,0),"Not Mapped"))</f>
        <v/>
      </c>
      <c r="Q34" s="7">
        <f>IF($B34="","",IF(COUNTIF(Exclusions!$A:$A,$B34)&gt;0,"Yes","No"))</f>
        <v/>
      </c>
      <c r="R34" s="9">
        <f>IF($B34="","",MIN(1,DAY($A34)/IF($N34="Superstore",Settings!$B$5,Settings!$B$4)))</f>
        <v/>
      </c>
      <c r="S34" s="9">
        <f>IF(OR($B34="",$G34="",$R34=0),"",$G34/$R34)</f>
        <v/>
      </c>
      <c r="T34" s="7">
        <f>IF($S34="","",IF($S34&lt;Settings!$B$8,"Critical",IF($S34&lt;Settings!$B$9,"Semi Critical","Non Critical")))</f>
        <v/>
      </c>
      <c r="U34" s="7">
        <f>IF($B34="","",IFERROR(VLOOKUP($O34,Leaders!$A:$B,2,0),"Not Mapped"))</f>
        <v/>
      </c>
    </row>
    <row r="35">
      <c r="A35" s="15" t="n">
        <v>46304</v>
      </c>
      <c r="B35" s="7" t="inlineStr">
        <is>
          <t>BLR-Bannerghatta Network 2</t>
        </is>
      </c>
      <c r="C35" s="7" t="inlineStr">
        <is>
          <t>RETAIL_STORE</t>
        </is>
      </c>
      <c r="D35" s="7" t="inlineStr">
        <is>
          <t>No</t>
        </is>
      </c>
      <c r="E35" s="7" t="inlineStr">
        <is>
          <t>Bengaluru</t>
        </is>
      </c>
      <c r="F35" s="7" t="n">
        <v>5022</v>
      </c>
      <c r="G35" s="9" t="n">
        <v>0.5677021107128634</v>
      </c>
      <c r="H35" s="9" t="n">
        <v>0.7790249035426167</v>
      </c>
      <c r="I35" s="9" t="n">
        <v>0.926306</v>
      </c>
      <c r="J35" s="9" t="n">
        <v>0.7790249035426167</v>
      </c>
      <c r="K35" s="9" t="n">
        <v>0</v>
      </c>
      <c r="L35" s="9" t="n">
        <v>0.9280104857021544</v>
      </c>
      <c r="M35" s="7" t="n">
        <v>4</v>
      </c>
      <c r="N35" s="7">
        <f>IF($B35="","",IF($C35="SUPERSTORE","Superstore","DH"))</f>
        <v/>
      </c>
      <c r="O35" s="7">
        <f>IF($B35="","",IFERROR(VLOOKUP($B35,Mapping!$A:$C,2,0),"Not Mapped"))</f>
        <v/>
      </c>
      <c r="P35" s="7">
        <f>IF($B35="","",IFERROR(VLOOKUP($B35,Mapping!$A:$C,3,0),"Not Mapped"))</f>
        <v/>
      </c>
      <c r="Q35" s="7">
        <f>IF($B35="","",IF(COUNTIF(Exclusions!$A:$A,$B35)&gt;0,"Yes","No"))</f>
        <v/>
      </c>
      <c r="R35" s="9">
        <f>IF($B35="","",MIN(1,DAY($A35)/IF($N35="Superstore",Settings!$B$5,Settings!$B$4)))</f>
        <v/>
      </c>
      <c r="S35" s="9">
        <f>IF(OR($B35="",$G35="",$R35=0),"",$G35/$R35)</f>
        <v/>
      </c>
      <c r="T35" s="7">
        <f>IF($S35="","",IF($S35&lt;Settings!$B$8,"Critical",IF($S35&lt;Settings!$B$9,"Semi Critical","Non Critical")))</f>
        <v/>
      </c>
      <c r="U35" s="7">
        <f>IF($B35="","",IFERROR(VLOOKUP($O35,Leaders!$A:$B,2,0),"Not Mapped"))</f>
        <v/>
      </c>
    </row>
    <row r="36">
      <c r="A36" s="15" t="n">
        <v>46304</v>
      </c>
      <c r="B36" s="7" t="inlineStr">
        <is>
          <t>BLR-Bannerghatta SS</t>
        </is>
      </c>
      <c r="C36" s="7" t="inlineStr">
        <is>
          <t>SUPERSTORE</t>
        </is>
      </c>
      <c r="D36" s="7" t="inlineStr">
        <is>
          <t>No</t>
        </is>
      </c>
      <c r="E36" s="7" t="inlineStr">
        <is>
          <t>Bengaluru</t>
        </is>
      </c>
      <c r="F36" s="7" t="n">
        <v>10225</v>
      </c>
      <c r="G36" s="9" t="n">
        <v>0.3533496332518337</v>
      </c>
      <c r="H36" s="9" t="n">
        <v>0.9706615001383893</v>
      </c>
      <c r="I36" s="9" t="n">
        <v>0.988853</v>
      </c>
      <c r="J36" s="9" t="n">
        <v>0.9706615001383893</v>
      </c>
      <c r="K36" s="9" t="n">
        <v>0</v>
      </c>
      <c r="L36" s="9" t="n">
        <v>1</v>
      </c>
      <c r="M36" s="7" t="n">
        <v>1</v>
      </c>
      <c r="N36" s="7">
        <f>IF($B36="","",IF($C36="SUPERSTORE","Superstore","DH"))</f>
        <v/>
      </c>
      <c r="O36" s="7">
        <f>IF($B36="","",IFERROR(VLOOKUP($B36,Mapping!$A:$C,2,0),"Not Mapped"))</f>
        <v/>
      </c>
      <c r="P36" s="7">
        <f>IF($B36="","",IFERROR(VLOOKUP($B36,Mapping!$A:$C,3,0),"Not Mapped"))</f>
        <v/>
      </c>
      <c r="Q36" s="7">
        <f>IF($B36="","",IF(COUNTIF(Exclusions!$A:$A,$B36)&gt;0,"Yes","No"))</f>
        <v/>
      </c>
      <c r="R36" s="9">
        <f>IF($B36="","",MIN(1,DAY($A36)/IF($N36="Superstore",Settings!$B$5,Settings!$B$4)))</f>
        <v/>
      </c>
      <c r="S36" s="9">
        <f>IF(OR($B36="",$G36="",$R36=0),"",$G36/$R36)</f>
        <v/>
      </c>
      <c r="T36" s="7">
        <f>IF($S36="","",IF($S36&lt;Settings!$B$8,"Critical",IF($S36&lt;Settings!$B$9,"Semi Critical","Non Critical")))</f>
        <v/>
      </c>
      <c r="U36" s="7">
        <f>IF($B36="","",IFERROR(VLOOKUP($O36,Leaders!$A:$B,2,0),"Not Mapped"))</f>
        <v/>
      </c>
    </row>
    <row r="37">
      <c r="A37" s="15" t="n">
        <v>46304</v>
      </c>
      <c r="B37" s="7" t="inlineStr">
        <is>
          <t>BLR-Basavanapura Network</t>
        </is>
      </c>
      <c r="C37" s="7" t="inlineStr">
        <is>
          <t>RETAIL_STORE</t>
        </is>
      </c>
      <c r="D37" s="7" t="inlineStr">
        <is>
          <t>Yes</t>
        </is>
      </c>
      <c r="E37" s="7" t="inlineStr">
        <is>
          <t>Bengaluru</t>
        </is>
      </c>
      <c r="F37" s="7" t="n">
        <v>7642</v>
      </c>
      <c r="G37" s="9" t="n">
        <v>0.6553258309343104</v>
      </c>
      <c r="H37" s="9" t="n">
        <v>0.8682108626198083</v>
      </c>
      <c r="I37" s="9" t="n">
        <v>0.97246</v>
      </c>
      <c r="J37" s="9" t="n">
        <v>0.8682108626198083</v>
      </c>
      <c r="K37" s="9" t="n">
        <v>0</v>
      </c>
      <c r="L37" s="9" t="n">
        <v>0.9655624684714984</v>
      </c>
      <c r="M37" s="7" t="n">
        <v>5</v>
      </c>
      <c r="N37" s="7">
        <f>IF($B37="","",IF($C37="SUPERSTORE","Superstore","DH"))</f>
        <v/>
      </c>
      <c r="O37" s="7">
        <f>IF($B37="","",IFERROR(VLOOKUP($B37,Mapping!$A:$C,2,0),"Not Mapped"))</f>
        <v/>
      </c>
      <c r="P37" s="7">
        <f>IF($B37="","",IFERROR(VLOOKUP($B37,Mapping!$A:$C,3,0),"Not Mapped"))</f>
        <v/>
      </c>
      <c r="Q37" s="7">
        <f>IF($B37="","",IF(COUNTIF(Exclusions!$A:$A,$B37)&gt;0,"Yes","No"))</f>
        <v/>
      </c>
      <c r="R37" s="9">
        <f>IF($B37="","",MIN(1,DAY($A37)/IF($N37="Superstore",Settings!$B$5,Settings!$B$4)))</f>
        <v/>
      </c>
      <c r="S37" s="9">
        <f>IF(OR($B37="",$G37="",$R37=0),"",$G37/$R37)</f>
        <v/>
      </c>
      <c r="T37" s="7">
        <f>IF($S37="","",IF($S37&lt;Settings!$B$8,"Critical",IF($S37&lt;Settings!$B$9,"Semi Critical","Non Critical")))</f>
        <v/>
      </c>
      <c r="U37" s="7">
        <f>IF($B37="","",IFERROR(VLOOKUP($O37,Leaders!$A:$B,2,0),"Not Mapped"))</f>
        <v/>
      </c>
    </row>
    <row r="38">
      <c r="A38" s="15" t="n">
        <v>46304</v>
      </c>
      <c r="B38" s="7" t="inlineStr">
        <is>
          <t>BLR-Belathur</t>
        </is>
      </c>
      <c r="C38" s="7" t="inlineStr">
        <is>
          <t>RETAIL_STORE</t>
        </is>
      </c>
      <c r="D38" s="7" t="inlineStr">
        <is>
          <t>Yes</t>
        </is>
      </c>
      <c r="E38" s="7" t="inlineStr">
        <is>
          <t>Bengaluru</t>
        </is>
      </c>
      <c r="F38" s="7" t="n">
        <v>5788</v>
      </c>
      <c r="G38" s="9" t="n">
        <v>0.9642363510711818</v>
      </c>
      <c r="H38" s="9" t="n">
        <v>0.93782476258735</v>
      </c>
      <c r="I38" s="9" t="n">
        <v>0.990364</v>
      </c>
      <c r="J38" s="9" t="n">
        <v>0.93782476258735</v>
      </c>
      <c r="K38" s="9" t="n">
        <v>0</v>
      </c>
      <c r="L38" s="9" t="n">
        <v>0.9948735842473052</v>
      </c>
      <c r="M38" s="7" t="n">
        <v>6</v>
      </c>
      <c r="N38" s="7">
        <f>IF($B38="","",IF($C38="SUPERSTORE","Superstore","DH"))</f>
        <v/>
      </c>
      <c r="O38" s="7">
        <f>IF($B38="","",IFERROR(VLOOKUP($B38,Mapping!$A:$C,2,0),"Not Mapped"))</f>
        <v/>
      </c>
      <c r="P38" s="7">
        <f>IF($B38="","",IFERROR(VLOOKUP($B38,Mapping!$A:$C,3,0),"Not Mapped"))</f>
        <v/>
      </c>
      <c r="Q38" s="7">
        <f>IF($B38="","",IF(COUNTIF(Exclusions!$A:$A,$B38)&gt;0,"Yes","No"))</f>
        <v/>
      </c>
      <c r="R38" s="9">
        <f>IF($B38="","",MIN(1,DAY($A38)/IF($N38="Superstore",Settings!$B$5,Settings!$B$4)))</f>
        <v/>
      </c>
      <c r="S38" s="9">
        <f>IF(OR($B38="",$G38="",$R38=0),"",$G38/$R38)</f>
        <v/>
      </c>
      <c r="T38" s="7">
        <f>IF($S38="","",IF($S38&lt;Settings!$B$8,"Critical",IF($S38&lt;Settings!$B$9,"Semi Critical","Non Critical")))</f>
        <v/>
      </c>
      <c r="U38" s="7">
        <f>IF($B38="","",IFERROR(VLOOKUP($O38,Leaders!$A:$B,2,0),"Not Mapped"))</f>
        <v/>
      </c>
    </row>
    <row r="39">
      <c r="A39" s="15" t="n">
        <v>46304</v>
      </c>
      <c r="B39" s="7" t="inlineStr">
        <is>
          <t>BLR-Bellandur 6</t>
        </is>
      </c>
      <c r="C39" s="7" t="inlineStr">
        <is>
          <t>RETAIL_STORE</t>
        </is>
      </c>
      <c r="D39" s="7" t="inlineStr">
        <is>
          <t>Yes</t>
        </is>
      </c>
      <c r="E39" s="7" t="inlineStr">
        <is>
          <t>Bengaluru</t>
        </is>
      </c>
      <c r="F39" s="7" t="n">
        <v>6158</v>
      </c>
      <c r="G39" s="9" t="n">
        <v>0.7911659629749919</v>
      </c>
      <c r="H39" s="9" t="n">
        <v>0.8318965517241379</v>
      </c>
      <c r="I39" s="9" t="n">
        <v>0.953668</v>
      </c>
      <c r="J39" s="9" t="n">
        <v>0.8318965517241379</v>
      </c>
      <c r="K39" s="9" t="n">
        <v>0.002957969319667</v>
      </c>
      <c r="L39" s="9" t="n">
        <v>0.9496806384409668</v>
      </c>
      <c r="M39" s="7" t="n">
        <v>4</v>
      </c>
      <c r="N39" s="7">
        <f>IF($B39="","",IF($C39="SUPERSTORE","Superstore","DH"))</f>
        <v/>
      </c>
      <c r="O39" s="7">
        <f>IF($B39="","",IFERROR(VLOOKUP($B39,Mapping!$A:$C,2,0),"Not Mapped"))</f>
        <v/>
      </c>
      <c r="P39" s="7">
        <f>IF($B39="","",IFERROR(VLOOKUP($B39,Mapping!$A:$C,3,0),"Not Mapped"))</f>
        <v/>
      </c>
      <c r="Q39" s="7">
        <f>IF($B39="","",IF(COUNTIF(Exclusions!$A:$A,$B39)&gt;0,"Yes","No"))</f>
        <v/>
      </c>
      <c r="R39" s="9">
        <f>IF($B39="","",MIN(1,DAY($A39)/IF($N39="Superstore",Settings!$B$5,Settings!$B$4)))</f>
        <v/>
      </c>
      <c r="S39" s="9">
        <f>IF(OR($B39="",$G39="",$R39=0),"",$G39/$R39)</f>
        <v/>
      </c>
      <c r="T39" s="7">
        <f>IF($S39="","",IF($S39&lt;Settings!$B$8,"Critical",IF($S39&lt;Settings!$B$9,"Semi Critical","Non Critical")))</f>
        <v/>
      </c>
      <c r="U39" s="7">
        <f>IF($B39="","",IFERROR(VLOOKUP($O39,Leaders!$A:$B,2,0),"Not Mapped"))</f>
        <v/>
      </c>
    </row>
    <row r="40">
      <c r="A40" s="15" t="n">
        <v>46304</v>
      </c>
      <c r="B40" s="7" t="inlineStr">
        <is>
          <t>BLR-Bellandur SS</t>
        </is>
      </c>
      <c r="C40" s="7" t="inlineStr">
        <is>
          <t>SUPERSTORE</t>
        </is>
      </c>
      <c r="D40" s="7" t="inlineStr">
        <is>
          <t>No</t>
        </is>
      </c>
      <c r="E40" s="7" t="inlineStr">
        <is>
          <t>Bengaluru</t>
        </is>
      </c>
      <c r="F40" s="7" t="n">
        <v>10796</v>
      </c>
      <c r="G40" s="9" t="n">
        <v>0.268247499073731</v>
      </c>
      <c r="H40" s="9" t="n">
        <v>0.948549723756906</v>
      </c>
      <c r="I40" s="9" t="n">
        <v>0.987524</v>
      </c>
      <c r="J40" s="9" t="n">
        <v>0.8764343339088398</v>
      </c>
      <c r="K40" s="9" t="n">
        <v>0</v>
      </c>
      <c r="L40" s="9" t="n">
        <v>0.9689783573713288</v>
      </c>
      <c r="M40" s="7" t="n">
        <v>1</v>
      </c>
      <c r="N40" s="7">
        <f>IF($B40="","",IF($C40="SUPERSTORE","Superstore","DH"))</f>
        <v/>
      </c>
      <c r="O40" s="7">
        <f>IF($B40="","",IFERROR(VLOOKUP($B40,Mapping!$A:$C,2,0),"Not Mapped"))</f>
        <v/>
      </c>
      <c r="P40" s="7">
        <f>IF($B40="","",IFERROR(VLOOKUP($B40,Mapping!$A:$C,3,0),"Not Mapped"))</f>
        <v/>
      </c>
      <c r="Q40" s="7">
        <f>IF($B40="","",IF(COUNTIF(Exclusions!$A:$A,$B40)&gt;0,"Yes","No"))</f>
        <v/>
      </c>
      <c r="R40" s="9">
        <f>IF($B40="","",MIN(1,DAY($A40)/IF($N40="Superstore",Settings!$B$5,Settings!$B$4)))</f>
        <v/>
      </c>
      <c r="S40" s="9">
        <f>IF(OR($B40="",$G40="",$R40=0),"",$G40/$R40)</f>
        <v/>
      </c>
      <c r="T40" s="7">
        <f>IF($S40="","",IF($S40&lt;Settings!$B$8,"Critical",IF($S40&lt;Settings!$B$9,"Semi Critical","Non Critical")))</f>
        <v/>
      </c>
      <c r="U40" s="7">
        <f>IF($B40="","",IFERROR(VLOOKUP($O40,Leaders!$A:$B,2,0),"Not Mapped"))</f>
        <v/>
      </c>
    </row>
    <row r="41">
      <c r="A41" s="15" t="n">
        <v>46304</v>
      </c>
      <c r="B41" s="7" t="inlineStr">
        <is>
          <t>BLR-Bellandur new</t>
        </is>
      </c>
      <c r="C41" s="7" t="inlineStr">
        <is>
          <t>RETAIL_STORE</t>
        </is>
      </c>
      <c r="D41" s="7" t="inlineStr">
        <is>
          <t>Yes</t>
        </is>
      </c>
      <c r="E41" s="7" t="inlineStr">
        <is>
          <t>Bengaluru</t>
        </is>
      </c>
      <c r="F41" s="7" t="n">
        <v>7207</v>
      </c>
      <c r="G41" s="9" t="n">
        <v>0.9191064243096988</v>
      </c>
      <c r="H41" s="9" t="n">
        <v>0.9447463768115942</v>
      </c>
      <c r="I41" s="9" t="n">
        <v>0.880166</v>
      </c>
      <c r="J41" s="9" t="n">
        <v>0.9447463768115942</v>
      </c>
      <c r="K41" s="9" t="n">
        <v>0</v>
      </c>
      <c r="L41" s="9" t="n">
        <v>0.9977879481311976</v>
      </c>
      <c r="M41" s="7" t="n">
        <v>5</v>
      </c>
      <c r="N41" s="7">
        <f>IF($B41="","",IF($C41="SUPERSTORE","Superstore","DH"))</f>
        <v/>
      </c>
      <c r="O41" s="7">
        <f>IF($B41="","",IFERROR(VLOOKUP($B41,Mapping!$A:$C,2,0),"Not Mapped"))</f>
        <v/>
      </c>
      <c r="P41" s="7">
        <f>IF($B41="","",IFERROR(VLOOKUP($B41,Mapping!$A:$C,3,0),"Not Mapped"))</f>
        <v/>
      </c>
      <c r="Q41" s="7">
        <f>IF($B41="","",IF(COUNTIF(Exclusions!$A:$A,$B41)&gt;0,"Yes","No"))</f>
        <v/>
      </c>
      <c r="R41" s="9">
        <f>IF($B41="","",MIN(1,DAY($A41)/IF($N41="Superstore",Settings!$B$5,Settings!$B$4)))</f>
        <v/>
      </c>
      <c r="S41" s="9">
        <f>IF(OR($B41="",$G41="",$R41=0),"",$G41/$R41)</f>
        <v/>
      </c>
      <c r="T41" s="7">
        <f>IF($S41="","",IF($S41&lt;Settings!$B$8,"Critical",IF($S41&lt;Settings!$B$9,"Semi Critical","Non Critical")))</f>
        <v/>
      </c>
      <c r="U41" s="7">
        <f>IF($B41="","",IFERROR(VLOOKUP($O41,Leaders!$A:$B,2,0),"Not Mapped"))</f>
        <v/>
      </c>
    </row>
    <row r="42">
      <c r="A42" s="15" t="n">
        <v>46304</v>
      </c>
      <c r="B42" s="7" t="inlineStr">
        <is>
          <t>BLR-Bellandur-3</t>
        </is>
      </c>
      <c r="C42" s="7" t="inlineStr">
        <is>
          <t>RETAIL_STORE</t>
        </is>
      </c>
      <c r="D42" s="7" t="inlineStr">
        <is>
          <t>Yes</t>
        </is>
      </c>
      <c r="E42" s="7" t="inlineStr">
        <is>
          <t>Bengaluru</t>
        </is>
      </c>
      <c r="F42" s="7" t="n">
        <v>7376</v>
      </c>
      <c r="G42" s="9" t="n">
        <v>0.5360629067245118</v>
      </c>
      <c r="H42" s="9" t="n">
        <v>0.8196762771876581</v>
      </c>
      <c r="I42" s="9" t="n">
        <v>0.717621</v>
      </c>
      <c r="J42" s="9" t="n">
        <v>0.8196762771876581</v>
      </c>
      <c r="K42" s="9" t="n">
        <v>0.0078809106830122</v>
      </c>
      <c r="L42" s="9" t="n">
        <v>0.9435506714160958</v>
      </c>
      <c r="M42" s="7" t="n">
        <v>5</v>
      </c>
      <c r="N42" s="7">
        <f>IF($B42="","",IF($C42="SUPERSTORE","Superstore","DH"))</f>
        <v/>
      </c>
      <c r="O42" s="7">
        <f>IF($B42="","",IFERROR(VLOOKUP($B42,Mapping!$A:$C,2,0),"Not Mapped"))</f>
        <v/>
      </c>
      <c r="P42" s="7">
        <f>IF($B42="","",IFERROR(VLOOKUP($B42,Mapping!$A:$C,3,0),"Not Mapped"))</f>
        <v/>
      </c>
      <c r="Q42" s="7">
        <f>IF($B42="","",IF(COUNTIF(Exclusions!$A:$A,$B42)&gt;0,"Yes","No"))</f>
        <v/>
      </c>
      <c r="R42" s="9">
        <f>IF($B42="","",MIN(1,DAY($A42)/IF($N42="Superstore",Settings!$B$5,Settings!$B$4)))</f>
        <v/>
      </c>
      <c r="S42" s="9">
        <f>IF(OR($B42="",$G42="",$R42=0),"",$G42/$R42)</f>
        <v/>
      </c>
      <c r="T42" s="7">
        <f>IF($S42="","",IF($S42&lt;Settings!$B$8,"Critical",IF($S42&lt;Settings!$B$9,"Semi Critical","Non Critical")))</f>
        <v/>
      </c>
      <c r="U42" s="7">
        <f>IF($B42="","",IFERROR(VLOOKUP($O42,Leaders!$A:$B,2,0),"Not Mapped"))</f>
        <v/>
      </c>
    </row>
    <row r="43">
      <c r="A43" s="15" t="n">
        <v>46304</v>
      </c>
      <c r="B43" s="7" t="inlineStr">
        <is>
          <t>BLR-Bellandur-5</t>
        </is>
      </c>
      <c r="C43" s="7" t="inlineStr">
        <is>
          <t>RETAIL_STORE</t>
        </is>
      </c>
      <c r="D43" s="7" t="inlineStr">
        <is>
          <t>Yes</t>
        </is>
      </c>
      <c r="E43" s="7" t="inlineStr">
        <is>
          <t>Bengaluru</t>
        </is>
      </c>
      <c r="F43" s="7" t="n">
        <v>6248</v>
      </c>
      <c r="G43" s="9" t="n">
        <v>0.8213828425096031</v>
      </c>
      <c r="H43" s="9" t="n">
        <v>0.9495323460639128</v>
      </c>
      <c r="I43" s="9" t="n">
        <v>0.984945</v>
      </c>
      <c r="J43" s="9" t="n">
        <v>0.9495323460639128</v>
      </c>
      <c r="K43" s="9" t="n">
        <v>0.0025232499459303</v>
      </c>
      <c r="L43" s="9" t="n">
        <v>0.9992984430903562</v>
      </c>
      <c r="M43" s="7" t="n">
        <v>2</v>
      </c>
      <c r="N43" s="7">
        <f>IF($B43="","",IF($C43="SUPERSTORE","Superstore","DH"))</f>
        <v/>
      </c>
      <c r="O43" s="7">
        <f>IF($B43="","",IFERROR(VLOOKUP($B43,Mapping!$A:$C,2,0),"Not Mapped"))</f>
        <v/>
      </c>
      <c r="P43" s="7">
        <f>IF($B43="","",IFERROR(VLOOKUP($B43,Mapping!$A:$C,3,0),"Not Mapped"))</f>
        <v/>
      </c>
      <c r="Q43" s="7">
        <f>IF($B43="","",IF(COUNTIF(Exclusions!$A:$A,$B43)&gt;0,"Yes","No"))</f>
        <v/>
      </c>
      <c r="R43" s="9">
        <f>IF($B43="","",MIN(1,DAY($A43)/IF($N43="Superstore",Settings!$B$5,Settings!$B$4)))</f>
        <v/>
      </c>
      <c r="S43" s="9">
        <f>IF(OR($B43="",$G43="",$R43=0),"",$G43/$R43)</f>
        <v/>
      </c>
      <c r="T43" s="7">
        <f>IF($S43="","",IF($S43&lt;Settings!$B$8,"Critical",IF($S43&lt;Settings!$B$9,"Semi Critical","Non Critical")))</f>
        <v/>
      </c>
      <c r="U43" s="7">
        <f>IF($B43="","",IFERROR(VLOOKUP($O43,Leaders!$A:$B,2,0),"Not Mapped"))</f>
        <v/>
      </c>
    </row>
    <row r="44">
      <c r="A44" s="15" t="n">
        <v>46304</v>
      </c>
      <c r="B44" s="7" t="inlineStr">
        <is>
          <t>BLR-Bidaraguppe</t>
        </is>
      </c>
      <c r="C44" s="7" t="inlineStr">
        <is>
          <t>RETAIL_STORE</t>
        </is>
      </c>
      <c r="D44" s="7" t="inlineStr">
        <is>
          <t>Yes</t>
        </is>
      </c>
      <c r="E44" s="7" t="inlineStr">
        <is>
          <t>Bengaluru</t>
        </is>
      </c>
      <c r="F44" s="7" t="n">
        <v>7106</v>
      </c>
      <c r="G44" s="9" t="n">
        <v>0.6722488038277512</v>
      </c>
      <c r="H44" s="9" t="n">
        <v>0.9725769311283232</v>
      </c>
      <c r="I44" s="9" t="n">
        <v>0.987993</v>
      </c>
      <c r="J44" s="9" t="n"/>
      <c r="K44" s="9" t="n">
        <v>0</v>
      </c>
      <c r="L44" s="9" t="n">
        <v>1</v>
      </c>
      <c r="M44" s="7" t="n">
        <v>2</v>
      </c>
      <c r="N44" s="7">
        <f>IF($B44="","",IF($C44="SUPERSTORE","Superstore","DH"))</f>
        <v/>
      </c>
      <c r="O44" s="7">
        <f>IF($B44="","",IFERROR(VLOOKUP($B44,Mapping!$A:$C,2,0),"Not Mapped"))</f>
        <v/>
      </c>
      <c r="P44" s="7">
        <f>IF($B44="","",IFERROR(VLOOKUP($B44,Mapping!$A:$C,3,0),"Not Mapped"))</f>
        <v/>
      </c>
      <c r="Q44" s="7">
        <f>IF($B44="","",IF(COUNTIF(Exclusions!$A:$A,$B44)&gt;0,"Yes","No"))</f>
        <v/>
      </c>
      <c r="R44" s="9">
        <f>IF($B44="","",MIN(1,DAY($A44)/IF($N44="Superstore",Settings!$B$5,Settings!$B$4)))</f>
        <v/>
      </c>
      <c r="S44" s="9">
        <f>IF(OR($B44="",$G44="",$R44=0),"",$G44/$R44)</f>
        <v/>
      </c>
      <c r="T44" s="7">
        <f>IF($S44="","",IF($S44&lt;Settings!$B$8,"Critical",IF($S44&lt;Settings!$B$9,"Semi Critical","Non Critical")))</f>
        <v/>
      </c>
      <c r="U44" s="7">
        <f>IF($B44="","",IFERROR(VLOOKUP($O44,Leaders!$A:$B,2,0),"Not Mapped"))</f>
        <v/>
      </c>
    </row>
    <row r="45">
      <c r="A45" s="15" t="n">
        <v>46304</v>
      </c>
      <c r="B45" s="7" t="inlineStr">
        <is>
          <t>BLR-Bommanahalli</t>
        </is>
      </c>
      <c r="C45" s="7" t="inlineStr">
        <is>
          <t>RETAIL_STORE</t>
        </is>
      </c>
      <c r="D45" s="7" t="inlineStr">
        <is>
          <t>No</t>
        </is>
      </c>
      <c r="E45" s="7" t="inlineStr">
        <is>
          <t>Bengaluru</t>
        </is>
      </c>
      <c r="F45" s="7" t="n">
        <v>10820</v>
      </c>
      <c r="G45" s="9" t="n">
        <v>0.4880776340110906</v>
      </c>
      <c r="H45" s="9" t="n">
        <v>0.9466010225336112</v>
      </c>
      <c r="I45" s="9" t="n">
        <v>0.955954</v>
      </c>
      <c r="J45" s="9" t="n"/>
      <c r="K45" s="9" t="n">
        <v>0</v>
      </c>
      <c r="L45" s="9" t="n">
        <v>0.9985688515930996</v>
      </c>
      <c r="M45" s="7" t="n"/>
      <c r="N45" s="7">
        <f>IF($B45="","",IF($C45="SUPERSTORE","Superstore","DH"))</f>
        <v/>
      </c>
      <c r="O45" s="7">
        <f>IF($B45="","",IFERROR(VLOOKUP($B45,Mapping!$A:$C,2,0),"Not Mapped"))</f>
        <v/>
      </c>
      <c r="P45" s="7">
        <f>IF($B45="","",IFERROR(VLOOKUP($B45,Mapping!$A:$C,3,0),"Not Mapped"))</f>
        <v/>
      </c>
      <c r="Q45" s="7">
        <f>IF($B45="","",IF(COUNTIF(Exclusions!$A:$A,$B45)&gt;0,"Yes","No"))</f>
        <v/>
      </c>
      <c r="R45" s="9">
        <f>IF($B45="","",MIN(1,DAY($A45)/IF($N45="Superstore",Settings!$B$5,Settings!$B$4)))</f>
        <v/>
      </c>
      <c r="S45" s="9">
        <f>IF(OR($B45="",$G45="",$R45=0),"",$G45/$R45)</f>
        <v/>
      </c>
      <c r="T45" s="7">
        <f>IF($S45="","",IF($S45&lt;Settings!$B$8,"Critical",IF($S45&lt;Settings!$B$9,"Semi Critical","Non Critical")))</f>
        <v/>
      </c>
      <c r="U45" s="7">
        <f>IF($B45="","",IFERROR(VLOOKUP($O45,Leaders!$A:$B,2,0),"Not Mapped"))</f>
        <v/>
      </c>
    </row>
    <row r="46">
      <c r="A46" s="15" t="n">
        <v>46304</v>
      </c>
      <c r="B46" s="7" t="inlineStr">
        <is>
          <t>BLR-Bommasandra</t>
        </is>
      </c>
      <c r="C46" s="7" t="inlineStr">
        <is>
          <t>RETAIL_STORE</t>
        </is>
      </c>
      <c r="D46" s="7" t="inlineStr">
        <is>
          <t>No</t>
        </is>
      </c>
      <c r="E46" s="7" t="inlineStr">
        <is>
          <t>Bengaluru</t>
        </is>
      </c>
      <c r="F46" s="7" t="n">
        <v>5262</v>
      </c>
      <c r="G46" s="9" t="n">
        <v>0.9635119726339796</v>
      </c>
      <c r="H46" s="9" t="n">
        <v>0.9615384615384616</v>
      </c>
      <c r="I46" s="9" t="n">
        <v>0.764774</v>
      </c>
      <c r="J46" s="9" t="n">
        <v>0.9615384615384616</v>
      </c>
      <c r="K46" s="9" t="n">
        <v>0.0033964962459778</v>
      </c>
      <c r="L46" s="9" t="n">
        <v>0.9993207007508044</v>
      </c>
      <c r="M46" s="7" t="n">
        <v>3</v>
      </c>
      <c r="N46" s="7">
        <f>IF($B46="","",IF($C46="SUPERSTORE","Superstore","DH"))</f>
        <v/>
      </c>
      <c r="O46" s="7">
        <f>IF($B46="","",IFERROR(VLOOKUP($B46,Mapping!$A:$C,2,0),"Not Mapped"))</f>
        <v/>
      </c>
      <c r="P46" s="7">
        <f>IF($B46="","",IFERROR(VLOOKUP($B46,Mapping!$A:$C,3,0),"Not Mapped"))</f>
        <v/>
      </c>
      <c r="Q46" s="7">
        <f>IF($B46="","",IF(COUNTIF(Exclusions!$A:$A,$B46)&gt;0,"Yes","No"))</f>
        <v/>
      </c>
      <c r="R46" s="9">
        <f>IF($B46="","",MIN(1,DAY($A46)/IF($N46="Superstore",Settings!$B$5,Settings!$B$4)))</f>
        <v/>
      </c>
      <c r="S46" s="9">
        <f>IF(OR($B46="",$G46="",$R46=0),"",$G46/$R46)</f>
        <v/>
      </c>
      <c r="T46" s="7">
        <f>IF($S46="","",IF($S46&lt;Settings!$B$8,"Critical",IF($S46&lt;Settings!$B$9,"Semi Critical","Non Critical")))</f>
        <v/>
      </c>
      <c r="U46" s="7">
        <f>IF($B46="","",IFERROR(VLOOKUP($O46,Leaders!$A:$B,2,0),"Not Mapped"))</f>
        <v/>
      </c>
    </row>
    <row r="47">
      <c r="A47" s="15" t="n">
        <v>46304</v>
      </c>
      <c r="B47" s="7" t="inlineStr">
        <is>
          <t>BLR-Brookfield Network</t>
        </is>
      </c>
      <c r="C47" s="7" t="inlineStr">
        <is>
          <t>RETAIL_STORE</t>
        </is>
      </c>
      <c r="D47" s="7" t="inlineStr">
        <is>
          <t>Yes</t>
        </is>
      </c>
      <c r="E47" s="7" t="inlineStr">
        <is>
          <t>Bengaluru</t>
        </is>
      </c>
      <c r="F47" s="7" t="n">
        <v>8268</v>
      </c>
      <c r="G47" s="9" t="n">
        <v>0.6669085631349781</v>
      </c>
      <c r="H47" s="9" t="n">
        <v>0.8717809212912586</v>
      </c>
      <c r="I47" s="9" t="n">
        <v>0.916736</v>
      </c>
      <c r="J47" s="9" t="n">
        <v>0.8717809212912586</v>
      </c>
      <c r="K47" s="9" t="n">
        <v>0</v>
      </c>
      <c r="L47" s="9" t="n">
        <v>0.9670656510700036</v>
      </c>
      <c r="M47" s="7" t="n">
        <v>4</v>
      </c>
      <c r="N47" s="7">
        <f>IF($B47="","",IF($C47="SUPERSTORE","Superstore","DH"))</f>
        <v/>
      </c>
      <c r="O47" s="7">
        <f>IF($B47="","",IFERROR(VLOOKUP($B47,Mapping!$A:$C,2,0),"Not Mapped"))</f>
        <v/>
      </c>
      <c r="P47" s="7">
        <f>IF($B47="","",IFERROR(VLOOKUP($B47,Mapping!$A:$C,3,0),"Not Mapped"))</f>
        <v/>
      </c>
      <c r="Q47" s="7">
        <f>IF($B47="","",IF(COUNTIF(Exclusions!$A:$A,$B47)&gt;0,"Yes","No"))</f>
        <v/>
      </c>
      <c r="R47" s="9">
        <f>IF($B47="","",MIN(1,DAY($A47)/IF($N47="Superstore",Settings!$B$5,Settings!$B$4)))</f>
        <v/>
      </c>
      <c r="S47" s="9">
        <f>IF(OR($B47="",$G47="",$R47=0),"",$G47/$R47)</f>
        <v/>
      </c>
      <c r="T47" s="7">
        <f>IF($S47="","",IF($S47&lt;Settings!$B$8,"Critical",IF($S47&lt;Settings!$B$9,"Semi Critical","Non Critical")))</f>
        <v/>
      </c>
      <c r="U47" s="7">
        <f>IF($B47="","",IFERROR(VLOOKUP($O47,Leaders!$A:$B,2,0),"Not Mapped"))</f>
        <v/>
      </c>
    </row>
    <row r="48">
      <c r="A48" s="15" t="n">
        <v>46304</v>
      </c>
      <c r="B48" s="7" t="inlineStr">
        <is>
          <t>BLR-Brookfield Network-2</t>
        </is>
      </c>
      <c r="C48" s="7" t="inlineStr">
        <is>
          <t>RETAIL_STORE</t>
        </is>
      </c>
      <c r="D48" s="7" t="inlineStr">
        <is>
          <t>Yes</t>
        </is>
      </c>
      <c r="E48" s="7" t="inlineStr">
        <is>
          <t>Bengaluru</t>
        </is>
      </c>
      <c r="F48" s="7" t="n">
        <v>5057</v>
      </c>
      <c r="G48" s="9" t="n">
        <v>0.8427921692703184</v>
      </c>
      <c r="H48" s="9" t="n">
        <v>0.83646175504458</v>
      </c>
      <c r="I48" s="9" t="n">
        <v>0.944495</v>
      </c>
      <c r="J48" s="9" t="n">
        <v>0.83646175504458</v>
      </c>
      <c r="K48" s="9" t="n">
        <v>0.0026757344333574</v>
      </c>
      <c r="L48" s="9" t="n">
        <v>0.9516592762899938</v>
      </c>
      <c r="M48" s="7" t="n">
        <v>4</v>
      </c>
      <c r="N48" s="7">
        <f>IF($B48="","",IF($C48="SUPERSTORE","Superstore","DH"))</f>
        <v/>
      </c>
      <c r="O48" s="7">
        <f>IF($B48="","",IFERROR(VLOOKUP($B48,Mapping!$A:$C,2,0),"Not Mapped"))</f>
        <v/>
      </c>
      <c r="P48" s="7">
        <f>IF($B48="","",IFERROR(VLOOKUP($B48,Mapping!$A:$C,3,0),"Not Mapped"))</f>
        <v/>
      </c>
      <c r="Q48" s="7">
        <f>IF($B48="","",IF(COUNTIF(Exclusions!$A:$A,$B48)&gt;0,"Yes","No"))</f>
        <v/>
      </c>
      <c r="R48" s="9">
        <f>IF($B48="","",MIN(1,DAY($A48)/IF($N48="Superstore",Settings!$B$5,Settings!$B$4)))</f>
        <v/>
      </c>
      <c r="S48" s="9">
        <f>IF(OR($B48="",$G48="",$R48=0),"",$G48/$R48)</f>
        <v/>
      </c>
      <c r="T48" s="7">
        <f>IF($S48="","",IF($S48&lt;Settings!$B$8,"Critical",IF($S48&lt;Settings!$B$9,"Semi Critical","Non Critical")))</f>
        <v/>
      </c>
      <c r="U48" s="7">
        <f>IF($B48="","",IFERROR(VLOOKUP($O48,Leaders!$A:$B,2,0),"Not Mapped"))</f>
        <v/>
      </c>
    </row>
    <row r="49">
      <c r="A49" s="15" t="n">
        <v>46304</v>
      </c>
      <c r="B49" s="7" t="inlineStr">
        <is>
          <t>BLR-Budigere Cross</t>
        </is>
      </c>
      <c r="C49" s="7" t="inlineStr">
        <is>
          <t>RETAIL_STORE</t>
        </is>
      </c>
      <c r="D49" s="7" t="inlineStr">
        <is>
          <t>No</t>
        </is>
      </c>
      <c r="E49" s="7" t="inlineStr">
        <is>
          <t>Bengaluru</t>
        </is>
      </c>
      <c r="F49" s="7" t="n">
        <v>5484</v>
      </c>
      <c r="G49" s="9" t="n">
        <v>0.5114879649890591</v>
      </c>
      <c r="H49" s="9" t="n">
        <v>0.8655971479500891</v>
      </c>
      <c r="I49" s="9" t="n">
        <v>0.934516</v>
      </c>
      <c r="J49" s="9" t="n">
        <v>0.8655971479500891</v>
      </c>
      <c r="K49" s="9" t="n">
        <v>0</v>
      </c>
      <c r="L49" s="9" t="n">
        <v>0.9644619570316164</v>
      </c>
      <c r="M49" s="7" t="n">
        <v>2</v>
      </c>
      <c r="N49" s="7">
        <f>IF($B49="","",IF($C49="SUPERSTORE","Superstore","DH"))</f>
        <v/>
      </c>
      <c r="O49" s="7">
        <f>IF($B49="","",IFERROR(VLOOKUP($B49,Mapping!$A:$C,2,0),"Not Mapped"))</f>
        <v/>
      </c>
      <c r="P49" s="7">
        <f>IF($B49="","",IFERROR(VLOOKUP($B49,Mapping!$A:$C,3,0),"Not Mapped"))</f>
        <v/>
      </c>
      <c r="Q49" s="7">
        <f>IF($B49="","",IF(COUNTIF(Exclusions!$A:$A,$B49)&gt;0,"Yes","No"))</f>
        <v/>
      </c>
      <c r="R49" s="9">
        <f>IF($B49="","",MIN(1,DAY($A49)/IF($N49="Superstore",Settings!$B$5,Settings!$B$4)))</f>
        <v/>
      </c>
      <c r="S49" s="9">
        <f>IF(OR($B49="",$G49="",$R49=0),"",$G49/$R49)</f>
        <v/>
      </c>
      <c r="T49" s="7">
        <f>IF($S49="","",IF($S49&lt;Settings!$B$8,"Critical",IF($S49&lt;Settings!$B$9,"Semi Critical","Non Critical")))</f>
        <v/>
      </c>
      <c r="U49" s="7">
        <f>IF($B49="","",IFERROR(VLOOKUP($O49,Leaders!$A:$B,2,0),"Not Mapped"))</f>
        <v/>
      </c>
    </row>
    <row r="50">
      <c r="A50" s="15" t="n">
        <v>46304</v>
      </c>
      <c r="B50" s="7" t="inlineStr">
        <is>
          <t>BLR-CV RAMAN NAGAR NEW</t>
        </is>
      </c>
      <c r="C50" s="7" t="inlineStr">
        <is>
          <t>RETAIL_STORE</t>
        </is>
      </c>
      <c r="D50" s="7" t="inlineStr">
        <is>
          <t>Yes</t>
        </is>
      </c>
      <c r="E50" s="7" t="inlineStr">
        <is>
          <t>Bengaluru</t>
        </is>
      </c>
      <c r="F50" s="7" t="n">
        <v>6034</v>
      </c>
      <c r="G50" s="9" t="n">
        <v>0.5311567782565462</v>
      </c>
      <c r="H50" s="9" t="n">
        <v>0.8218408736349454</v>
      </c>
      <c r="I50" s="9" t="n">
        <v>0.932826</v>
      </c>
      <c r="J50" s="9" t="n">
        <v>0.8218408736349454</v>
      </c>
      <c r="K50" s="9" t="n">
        <v>0.0035056967572304</v>
      </c>
      <c r="L50" s="9" t="n">
        <v>0.9453371232316888</v>
      </c>
      <c r="M50" s="7" t="n">
        <v>8</v>
      </c>
      <c r="N50" s="7">
        <f>IF($B50="","",IF($C50="SUPERSTORE","Superstore","DH"))</f>
        <v/>
      </c>
      <c r="O50" s="7">
        <f>IF($B50="","",IFERROR(VLOOKUP($B50,Mapping!$A:$C,2,0),"Not Mapped"))</f>
        <v/>
      </c>
      <c r="P50" s="7">
        <f>IF($B50="","",IFERROR(VLOOKUP($B50,Mapping!$A:$C,3,0),"Not Mapped"))</f>
        <v/>
      </c>
      <c r="Q50" s="7">
        <f>IF($B50="","",IF(COUNTIF(Exclusions!$A:$A,$B50)&gt;0,"Yes","No"))</f>
        <v/>
      </c>
      <c r="R50" s="9">
        <f>IF($B50="","",MIN(1,DAY($A50)/IF($N50="Superstore",Settings!$B$5,Settings!$B$4)))</f>
        <v/>
      </c>
      <c r="S50" s="9">
        <f>IF(OR($B50="",$G50="",$R50=0),"",$G50/$R50)</f>
        <v/>
      </c>
      <c r="T50" s="7">
        <f>IF($S50="","",IF($S50&lt;Settings!$B$8,"Critical",IF($S50&lt;Settings!$B$9,"Semi Critical","Non Critical")))</f>
        <v/>
      </c>
      <c r="U50" s="7">
        <f>IF($B50="","",IFERROR(VLOOKUP($O50,Leaders!$A:$B,2,0),"Not Mapped"))</f>
        <v/>
      </c>
    </row>
    <row r="51">
      <c r="A51" s="15" t="n">
        <v>46304</v>
      </c>
      <c r="B51" s="7" t="inlineStr">
        <is>
          <t>BLR-CV Raman Nagar Network</t>
        </is>
      </c>
      <c r="C51" s="7" t="inlineStr">
        <is>
          <t>RETAIL_STORE</t>
        </is>
      </c>
      <c r="D51" s="7" t="inlineStr">
        <is>
          <t>Yes</t>
        </is>
      </c>
      <c r="E51" s="7" t="inlineStr">
        <is>
          <t>Bengaluru</t>
        </is>
      </c>
      <c r="F51" s="7" t="n">
        <v>5228</v>
      </c>
      <c r="G51" s="9" t="n">
        <v>0.6176358071920428</v>
      </c>
      <c r="H51" s="9" t="n">
        <v>0.8597088882006814</v>
      </c>
      <c r="I51" s="9" t="n">
        <v>0.970708</v>
      </c>
      <c r="J51" s="9" t="n">
        <v>0.8597088882006814</v>
      </c>
      <c r="K51" s="9" t="n">
        <v>0.0056295482630784</v>
      </c>
      <c r="L51" s="9" t="n">
        <v>0.9608567801160924</v>
      </c>
      <c r="M51" s="7" t="n">
        <v>5</v>
      </c>
      <c r="N51" s="7">
        <f>IF($B51="","",IF($C51="SUPERSTORE","Superstore","DH"))</f>
        <v/>
      </c>
      <c r="O51" s="7">
        <f>IF($B51="","",IFERROR(VLOOKUP($B51,Mapping!$A:$C,2,0),"Not Mapped"))</f>
        <v/>
      </c>
      <c r="P51" s="7">
        <f>IF($B51="","",IFERROR(VLOOKUP($B51,Mapping!$A:$C,3,0),"Not Mapped"))</f>
        <v/>
      </c>
      <c r="Q51" s="7">
        <f>IF($B51="","",IF(COUNTIF(Exclusions!$A:$A,$B51)&gt;0,"Yes","No"))</f>
        <v/>
      </c>
      <c r="R51" s="9">
        <f>IF($B51="","",MIN(1,DAY($A51)/IF($N51="Superstore",Settings!$B$5,Settings!$B$4)))</f>
        <v/>
      </c>
      <c r="S51" s="9">
        <f>IF(OR($B51="",$G51="",$R51=0),"",$G51/$R51)</f>
        <v/>
      </c>
      <c r="T51" s="7">
        <f>IF($S51="","",IF($S51&lt;Settings!$B$8,"Critical",IF($S51&lt;Settings!$B$9,"Semi Critical","Non Critical")))</f>
        <v/>
      </c>
      <c r="U51" s="7">
        <f>IF($B51="","",IFERROR(VLOOKUP($O51,Leaders!$A:$B,2,0),"Not Mapped"))</f>
        <v/>
      </c>
    </row>
    <row r="52">
      <c r="A52" s="15" t="n">
        <v>46304</v>
      </c>
      <c r="B52" s="7" t="inlineStr">
        <is>
          <t>BLR-CV Raman Nagar Network-2</t>
        </is>
      </c>
      <c r="C52" s="7" t="inlineStr">
        <is>
          <t>RETAIL_STORE</t>
        </is>
      </c>
      <c r="D52" s="7" t="inlineStr">
        <is>
          <t>No</t>
        </is>
      </c>
      <c r="E52" s="7" t="inlineStr">
        <is>
          <t>Bengaluru</t>
        </is>
      </c>
      <c r="F52" s="7" t="n">
        <v>5395</v>
      </c>
      <c r="G52" s="9" t="n">
        <v>0.6550509731232623</v>
      </c>
      <c r="H52" s="9" t="n">
        <v>0.8203169213355971</v>
      </c>
      <c r="I52" s="9" t="n">
        <v>0.978062</v>
      </c>
      <c r="J52" s="9" t="n">
        <v>0.8203169213355971</v>
      </c>
      <c r="K52" s="9" t="n">
        <v>0</v>
      </c>
      <c r="L52" s="9" t="n">
        <v>0.9453965984570936</v>
      </c>
      <c r="M52" s="7" t="n">
        <v>4</v>
      </c>
      <c r="N52" s="7">
        <f>IF($B52="","",IF($C52="SUPERSTORE","Superstore","DH"))</f>
        <v/>
      </c>
      <c r="O52" s="7">
        <f>IF($B52="","",IFERROR(VLOOKUP($B52,Mapping!$A:$C,2,0),"Not Mapped"))</f>
        <v/>
      </c>
      <c r="P52" s="7">
        <f>IF($B52="","",IFERROR(VLOOKUP($B52,Mapping!$A:$C,3,0),"Not Mapped"))</f>
        <v/>
      </c>
      <c r="Q52" s="7">
        <f>IF($B52="","",IF(COUNTIF(Exclusions!$A:$A,$B52)&gt;0,"Yes","No"))</f>
        <v/>
      </c>
      <c r="R52" s="9">
        <f>IF($B52="","",MIN(1,DAY($A52)/IF($N52="Superstore",Settings!$B$5,Settings!$B$4)))</f>
        <v/>
      </c>
      <c r="S52" s="9">
        <f>IF(OR($B52="",$G52="",$R52=0),"",$G52/$R52)</f>
        <v/>
      </c>
      <c r="T52" s="7">
        <f>IF($S52="","",IF($S52&lt;Settings!$B$8,"Critical",IF($S52&lt;Settings!$B$9,"Semi Critical","Non Critical")))</f>
        <v/>
      </c>
      <c r="U52" s="7">
        <f>IF($B52="","",IFERROR(VLOOKUP($O52,Leaders!$A:$B,2,0),"Not Mapped"))</f>
        <v/>
      </c>
    </row>
    <row r="53">
      <c r="A53" s="15" t="n">
        <v>46304</v>
      </c>
      <c r="B53" s="7" t="inlineStr">
        <is>
          <t>BLR-CV Raman Nagar SS</t>
        </is>
      </c>
      <c r="C53" s="7" t="inlineStr">
        <is>
          <t>SUPERSTORE</t>
        </is>
      </c>
      <c r="D53" s="7" t="inlineStr">
        <is>
          <t>No</t>
        </is>
      </c>
      <c r="E53" s="7" t="inlineStr">
        <is>
          <t>Bengaluru</t>
        </is>
      </c>
      <c r="F53" s="7" t="n">
        <v>11966</v>
      </c>
      <c r="G53" s="9" t="n">
        <v>0.6759986628781548</v>
      </c>
      <c r="H53" s="9" t="n">
        <v>0.98368154283595</v>
      </c>
      <c r="I53" s="9" t="n">
        <v>0.995196</v>
      </c>
      <c r="J53" s="9" t="n">
        <v>0.98368154283595</v>
      </c>
      <c r="K53" s="9" t="n">
        <v>0</v>
      </c>
      <c r="L53" s="9" t="n">
        <v>1</v>
      </c>
      <c r="M53" s="7" t="n">
        <v>1</v>
      </c>
      <c r="N53" s="7">
        <f>IF($B53="","",IF($C53="SUPERSTORE","Superstore","DH"))</f>
        <v/>
      </c>
      <c r="O53" s="7">
        <f>IF($B53="","",IFERROR(VLOOKUP($B53,Mapping!$A:$C,2,0),"Not Mapped"))</f>
        <v/>
      </c>
      <c r="P53" s="7">
        <f>IF($B53="","",IFERROR(VLOOKUP($B53,Mapping!$A:$C,3,0),"Not Mapped"))</f>
        <v/>
      </c>
      <c r="Q53" s="7">
        <f>IF($B53="","",IF(COUNTIF(Exclusions!$A:$A,$B53)&gt;0,"Yes","No"))</f>
        <v/>
      </c>
      <c r="R53" s="9">
        <f>IF($B53="","",MIN(1,DAY($A53)/IF($N53="Superstore",Settings!$B$5,Settings!$B$4)))</f>
        <v/>
      </c>
      <c r="S53" s="9">
        <f>IF(OR($B53="",$G53="",$R53=0),"",$G53/$R53)</f>
        <v/>
      </c>
      <c r="T53" s="7">
        <f>IF($S53="","",IF($S53&lt;Settings!$B$8,"Critical",IF($S53&lt;Settings!$B$9,"Semi Critical","Non Critical")))</f>
        <v/>
      </c>
      <c r="U53" s="7">
        <f>IF($B53="","",IFERROR(VLOOKUP($O53,Leaders!$A:$B,2,0),"Not Mapped"))</f>
        <v/>
      </c>
    </row>
    <row r="54">
      <c r="A54" s="15" t="n">
        <v>46304</v>
      </c>
      <c r="B54" s="7" t="inlineStr">
        <is>
          <t>BLR-Carmelaram</t>
        </is>
      </c>
      <c r="C54" s="7" t="inlineStr">
        <is>
          <t>RETAIL_STORE</t>
        </is>
      </c>
      <c r="D54" s="7" t="inlineStr">
        <is>
          <t>Yes</t>
        </is>
      </c>
      <c r="E54" s="7" t="inlineStr">
        <is>
          <t>Bengaluru</t>
        </is>
      </c>
      <c r="F54" s="7" t="n">
        <v>6559</v>
      </c>
      <c r="G54" s="9" t="n">
        <v>0.7426436956853179</v>
      </c>
      <c r="H54" s="9" t="n">
        <v>0.9304044344077192</v>
      </c>
      <c r="I54" s="9" t="n">
        <v>0.990758</v>
      </c>
      <c r="J54" s="9" t="n">
        <v>0.9304044344077192</v>
      </c>
      <c r="K54" s="9" t="n">
        <v>0</v>
      </c>
      <c r="L54" s="9" t="n">
        <v>0.9917492355400924</v>
      </c>
      <c r="M54" s="7" t="n">
        <v>5</v>
      </c>
      <c r="N54" s="7">
        <f>IF($B54="","",IF($C54="SUPERSTORE","Superstore","DH"))</f>
        <v/>
      </c>
      <c r="O54" s="7">
        <f>IF($B54="","",IFERROR(VLOOKUP($B54,Mapping!$A:$C,2,0),"Not Mapped"))</f>
        <v/>
      </c>
      <c r="P54" s="7">
        <f>IF($B54="","",IFERROR(VLOOKUP($B54,Mapping!$A:$C,3,0),"Not Mapped"))</f>
        <v/>
      </c>
      <c r="Q54" s="7">
        <f>IF($B54="","",IF(COUNTIF(Exclusions!$A:$A,$B54)&gt;0,"Yes","No"))</f>
        <v/>
      </c>
      <c r="R54" s="9">
        <f>IF($B54="","",MIN(1,DAY($A54)/IF($N54="Superstore",Settings!$B$5,Settings!$B$4)))</f>
        <v/>
      </c>
      <c r="S54" s="9">
        <f>IF(OR($B54="",$G54="",$R54=0),"",$G54/$R54)</f>
        <v/>
      </c>
      <c r="T54" s="7">
        <f>IF($S54="","",IF($S54&lt;Settings!$B$8,"Critical",IF($S54&lt;Settings!$B$9,"Semi Critical","Non Critical")))</f>
        <v/>
      </c>
      <c r="U54" s="7">
        <f>IF($B54="","",IFERROR(VLOOKUP($O54,Leaders!$A:$B,2,0),"Not Mapped"))</f>
        <v/>
      </c>
    </row>
    <row r="55">
      <c r="A55" s="15" t="n">
        <v>46304</v>
      </c>
      <c r="B55" s="7" t="inlineStr">
        <is>
          <t>BLR-Challakere</t>
        </is>
      </c>
      <c r="C55" s="7" t="inlineStr">
        <is>
          <t>RETAIL_STORE</t>
        </is>
      </c>
      <c r="D55" s="7" t="inlineStr">
        <is>
          <t>Yes</t>
        </is>
      </c>
      <c r="E55" s="7" t="inlineStr">
        <is>
          <t>Bengaluru</t>
        </is>
      </c>
      <c r="F55" s="7" t="n">
        <v>6292</v>
      </c>
      <c r="G55" s="9" t="n">
        <v>0.6163382072472982</v>
      </c>
      <c r="H55" s="9" t="n">
        <v>0.8501805054151624</v>
      </c>
      <c r="I55" s="9" t="n">
        <v>0.9468299999999999</v>
      </c>
      <c r="J55" s="9" t="n">
        <v>0.8501805054151624</v>
      </c>
      <c r="K55" s="9" t="n">
        <v>0</v>
      </c>
      <c r="L55" s="9" t="n">
        <v>0.9579707391221738</v>
      </c>
      <c r="M55" s="7" t="n">
        <v>4</v>
      </c>
      <c r="N55" s="7">
        <f>IF($B55="","",IF($C55="SUPERSTORE","Superstore","DH"))</f>
        <v/>
      </c>
      <c r="O55" s="7">
        <f>IF($B55="","",IFERROR(VLOOKUP($B55,Mapping!$A:$C,2,0),"Not Mapped"))</f>
        <v/>
      </c>
      <c r="P55" s="7">
        <f>IF($B55="","",IFERROR(VLOOKUP($B55,Mapping!$A:$C,3,0),"Not Mapped"))</f>
        <v/>
      </c>
      <c r="Q55" s="7">
        <f>IF($B55="","",IF(COUNTIF(Exclusions!$A:$A,$B55)&gt;0,"Yes","No"))</f>
        <v/>
      </c>
      <c r="R55" s="9">
        <f>IF($B55="","",MIN(1,DAY($A55)/IF($N55="Superstore",Settings!$B$5,Settings!$B$4)))</f>
        <v/>
      </c>
      <c r="S55" s="9">
        <f>IF(OR($B55="",$G55="",$R55=0),"",$G55/$R55)</f>
        <v/>
      </c>
      <c r="T55" s="7">
        <f>IF($S55="","",IF($S55&lt;Settings!$B$8,"Critical",IF($S55&lt;Settings!$B$9,"Semi Critical","Non Critical")))</f>
        <v/>
      </c>
      <c r="U55" s="7">
        <f>IF($B55="","",IFERROR(VLOOKUP($O55,Leaders!$A:$B,2,0),"Not Mapped"))</f>
        <v/>
      </c>
    </row>
    <row r="56">
      <c r="A56" s="15" t="n">
        <v>46304</v>
      </c>
      <c r="B56" s="7" t="inlineStr">
        <is>
          <t>BLR-Chamrajpet</t>
        </is>
      </c>
      <c r="C56" s="7" t="inlineStr">
        <is>
          <t>RETAIL_STORE</t>
        </is>
      </c>
      <c r="D56" s="7" t="inlineStr">
        <is>
          <t>No</t>
        </is>
      </c>
      <c r="E56" s="7" t="inlineStr">
        <is>
          <t>Bengaluru</t>
        </is>
      </c>
      <c r="F56" s="7" t="n">
        <v>5477</v>
      </c>
      <c r="G56" s="9" t="n">
        <v>0.7025744020449151</v>
      </c>
      <c r="H56" s="9" t="n">
        <v>0.905925155925156</v>
      </c>
      <c r="I56" s="9" t="n">
        <v>0.960718</v>
      </c>
      <c r="J56" s="9" t="n">
        <v>0.905925155925156</v>
      </c>
      <c r="K56" s="9" t="n">
        <v>0</v>
      </c>
      <c r="L56" s="9" t="n">
        <v>0.9814421709158552</v>
      </c>
      <c r="M56" s="7" t="n">
        <v>3</v>
      </c>
      <c r="N56" s="7">
        <f>IF($B56="","",IF($C56="SUPERSTORE","Superstore","DH"))</f>
        <v/>
      </c>
      <c r="O56" s="7">
        <f>IF($B56="","",IFERROR(VLOOKUP($B56,Mapping!$A:$C,2,0),"Not Mapped"))</f>
        <v/>
      </c>
      <c r="P56" s="7">
        <f>IF($B56="","",IFERROR(VLOOKUP($B56,Mapping!$A:$C,3,0),"Not Mapped"))</f>
        <v/>
      </c>
      <c r="Q56" s="7">
        <f>IF($B56="","",IF(COUNTIF(Exclusions!$A:$A,$B56)&gt;0,"Yes","No"))</f>
        <v/>
      </c>
      <c r="R56" s="9">
        <f>IF($B56="","",MIN(1,DAY($A56)/IF($N56="Superstore",Settings!$B$5,Settings!$B$4)))</f>
        <v/>
      </c>
      <c r="S56" s="9">
        <f>IF(OR($B56="",$G56="",$R56=0),"",$G56/$R56)</f>
        <v/>
      </c>
      <c r="T56" s="7">
        <f>IF($S56="","",IF($S56&lt;Settings!$B$8,"Critical",IF($S56&lt;Settings!$B$9,"Semi Critical","Non Critical")))</f>
        <v/>
      </c>
      <c r="U56" s="7">
        <f>IF($B56="","",IFERROR(VLOOKUP($O56,Leaders!$A:$B,2,0),"Not Mapped"))</f>
        <v/>
      </c>
    </row>
    <row r="57">
      <c r="A57" s="15" t="n">
        <v>46304</v>
      </c>
      <c r="B57" s="7" t="inlineStr">
        <is>
          <t>BLR-Chandapura</t>
        </is>
      </c>
      <c r="C57" s="7" t="inlineStr">
        <is>
          <t>RETAIL_STORE</t>
        </is>
      </c>
      <c r="D57" s="7" t="inlineStr">
        <is>
          <t>Yes</t>
        </is>
      </c>
      <c r="E57" s="7" t="inlineStr">
        <is>
          <t>Bengaluru</t>
        </is>
      </c>
      <c r="F57" s="7" t="n">
        <v>6409</v>
      </c>
      <c r="G57" s="9" t="n">
        <v>0.8475581213917928</v>
      </c>
      <c r="H57" s="9" t="n">
        <v>0.9258100147275404</v>
      </c>
      <c r="I57" s="9" t="n">
        <v>0.9725549999999999</v>
      </c>
      <c r="J57" s="9" t="n">
        <v>0.9258100147275404</v>
      </c>
      <c r="K57" s="9" t="n">
        <v>0</v>
      </c>
      <c r="L57" s="9" t="n">
        <v>0.9898147430431752</v>
      </c>
      <c r="M57" s="7" t="n">
        <v>5</v>
      </c>
      <c r="N57" s="7">
        <f>IF($B57="","",IF($C57="SUPERSTORE","Superstore","DH"))</f>
        <v/>
      </c>
      <c r="O57" s="7">
        <f>IF($B57="","",IFERROR(VLOOKUP($B57,Mapping!$A:$C,2,0),"Not Mapped"))</f>
        <v/>
      </c>
      <c r="P57" s="7">
        <f>IF($B57="","",IFERROR(VLOOKUP($B57,Mapping!$A:$C,3,0),"Not Mapped"))</f>
        <v/>
      </c>
      <c r="Q57" s="7">
        <f>IF($B57="","",IF(COUNTIF(Exclusions!$A:$A,$B57)&gt;0,"Yes","No"))</f>
        <v/>
      </c>
      <c r="R57" s="9">
        <f>IF($B57="","",MIN(1,DAY($A57)/IF($N57="Superstore",Settings!$B$5,Settings!$B$4)))</f>
        <v/>
      </c>
      <c r="S57" s="9">
        <f>IF(OR($B57="",$G57="",$R57=0),"",$G57/$R57)</f>
        <v/>
      </c>
      <c r="T57" s="7">
        <f>IF($S57="","",IF($S57&lt;Settings!$B$8,"Critical",IF($S57&lt;Settings!$B$9,"Semi Critical","Non Critical")))</f>
        <v/>
      </c>
      <c r="U57" s="7">
        <f>IF($B57="","",IFERROR(VLOOKUP($O57,Leaders!$A:$B,2,0),"Not Mapped"))</f>
        <v/>
      </c>
    </row>
    <row r="58">
      <c r="A58" s="15" t="n">
        <v>46304</v>
      </c>
      <c r="B58" s="7" t="inlineStr">
        <is>
          <t>BLR-Channasandra</t>
        </is>
      </c>
      <c r="C58" s="7" t="inlineStr">
        <is>
          <t>RETAIL_STORE</t>
        </is>
      </c>
      <c r="D58" s="7" t="inlineStr">
        <is>
          <t>No</t>
        </is>
      </c>
      <c r="E58" s="7" t="inlineStr">
        <is>
          <t>Bengaluru</t>
        </is>
      </c>
      <c r="F58" s="7" t="n">
        <v>4660</v>
      </c>
      <c r="G58" s="9" t="n">
        <v>0.9991416309012876</v>
      </c>
      <c r="H58" s="9" t="n">
        <v>0.8653350515463918</v>
      </c>
      <c r="I58" s="9" t="n">
        <v>0.9842959999999999</v>
      </c>
      <c r="J58" s="9" t="n">
        <v>0.8653350515463918</v>
      </c>
      <c r="K58" s="9" t="n">
        <v>0</v>
      </c>
      <c r="L58" s="9" t="n">
        <v>0.9643516006511124</v>
      </c>
      <c r="M58" s="7" t="n">
        <v>5</v>
      </c>
      <c r="N58" s="7">
        <f>IF($B58="","",IF($C58="SUPERSTORE","Superstore","DH"))</f>
        <v/>
      </c>
      <c r="O58" s="7">
        <f>IF($B58="","",IFERROR(VLOOKUP($B58,Mapping!$A:$C,2,0),"Not Mapped"))</f>
        <v/>
      </c>
      <c r="P58" s="7">
        <f>IF($B58="","",IFERROR(VLOOKUP($B58,Mapping!$A:$C,3,0),"Not Mapped"))</f>
        <v/>
      </c>
      <c r="Q58" s="7">
        <f>IF($B58="","",IF(COUNTIF(Exclusions!$A:$A,$B58)&gt;0,"Yes","No"))</f>
        <v/>
      </c>
      <c r="R58" s="9">
        <f>IF($B58="","",MIN(1,DAY($A58)/IF($N58="Superstore",Settings!$B$5,Settings!$B$4)))</f>
        <v/>
      </c>
      <c r="S58" s="9">
        <f>IF(OR($B58="",$G58="",$R58=0),"",$G58/$R58)</f>
        <v/>
      </c>
      <c r="T58" s="7">
        <f>IF($S58="","",IF($S58&lt;Settings!$B$8,"Critical",IF($S58&lt;Settings!$B$9,"Semi Critical","Non Critical")))</f>
        <v/>
      </c>
      <c r="U58" s="7">
        <f>IF($B58="","",IFERROR(VLOOKUP($O58,Leaders!$A:$B,2,0),"Not Mapped"))</f>
        <v/>
      </c>
    </row>
    <row r="59">
      <c r="A59" s="15" t="n">
        <v>46304</v>
      </c>
      <c r="B59" s="7" t="inlineStr">
        <is>
          <t>BLR-Chickpet New</t>
        </is>
      </c>
      <c r="C59" s="7" t="inlineStr">
        <is>
          <t>RETAIL_STORE</t>
        </is>
      </c>
      <c r="D59" s="7" t="inlineStr">
        <is>
          <t>Yes</t>
        </is>
      </c>
      <c r="E59" s="7" t="inlineStr">
        <is>
          <t>Bengaluru</t>
        </is>
      </c>
      <c r="F59" s="7" t="n">
        <v>6272</v>
      </c>
      <c r="G59" s="9" t="n">
        <v>0.7377232142857143</v>
      </c>
      <c r="H59" s="9" t="n">
        <v>0.8804841149773072</v>
      </c>
      <c r="I59" s="9" t="n">
        <v>0.971664</v>
      </c>
      <c r="J59" s="9" t="n">
        <v>0.8804841149773072</v>
      </c>
      <c r="K59" s="9" t="n">
        <v>0.0016957235970536</v>
      </c>
      <c r="L59" s="9" t="n">
        <v>0.970391008955245</v>
      </c>
      <c r="M59" s="7" t="n">
        <v>2</v>
      </c>
      <c r="N59" s="7">
        <f>IF($B59="","",IF($C59="SUPERSTORE","Superstore","DH"))</f>
        <v/>
      </c>
      <c r="O59" s="7">
        <f>IF($B59="","",IFERROR(VLOOKUP($B59,Mapping!$A:$C,2,0),"Not Mapped"))</f>
        <v/>
      </c>
      <c r="P59" s="7">
        <f>IF($B59="","",IFERROR(VLOOKUP($B59,Mapping!$A:$C,3,0),"Not Mapped"))</f>
        <v/>
      </c>
      <c r="Q59" s="7">
        <f>IF($B59="","",IF(COUNTIF(Exclusions!$A:$A,$B59)&gt;0,"Yes","No"))</f>
        <v/>
      </c>
      <c r="R59" s="9">
        <f>IF($B59="","",MIN(1,DAY($A59)/IF($N59="Superstore",Settings!$B$5,Settings!$B$4)))</f>
        <v/>
      </c>
      <c r="S59" s="9">
        <f>IF(OR($B59="",$G59="",$R59=0),"",$G59/$R59)</f>
        <v/>
      </c>
      <c r="T59" s="7">
        <f>IF($S59="","",IF($S59&lt;Settings!$B$8,"Critical",IF($S59&lt;Settings!$B$9,"Semi Critical","Non Critical")))</f>
        <v/>
      </c>
      <c r="U59" s="7">
        <f>IF($B59="","",IFERROR(VLOOKUP($O59,Leaders!$A:$B,2,0),"Not Mapped"))</f>
        <v/>
      </c>
    </row>
    <row r="60">
      <c r="A60" s="15" t="n">
        <v>46304</v>
      </c>
      <c r="B60" s="7" t="inlineStr">
        <is>
          <t>BLR-Chikkajala</t>
        </is>
      </c>
      <c r="C60" s="7" t="inlineStr">
        <is>
          <t>RETAIL_STORE</t>
        </is>
      </c>
      <c r="D60" s="7" t="inlineStr">
        <is>
          <t>Yes</t>
        </is>
      </c>
      <c r="E60" s="7" t="inlineStr">
        <is>
          <t>Bengaluru</t>
        </is>
      </c>
      <c r="F60" s="7" t="n">
        <v>5790</v>
      </c>
      <c r="G60" s="9" t="n">
        <v>0.5024179620034542</v>
      </c>
      <c r="H60" s="9" t="n">
        <v>0.9724991405981436</v>
      </c>
      <c r="I60" s="9" t="n">
        <v>0.954388</v>
      </c>
      <c r="J60" s="9" t="n"/>
      <c r="K60" s="9" t="n">
        <v>0</v>
      </c>
      <c r="L60" s="9" t="n">
        <v>1</v>
      </c>
      <c r="M60" s="7" t="n"/>
      <c r="N60" s="7">
        <f>IF($B60="","",IF($C60="SUPERSTORE","Superstore","DH"))</f>
        <v/>
      </c>
      <c r="O60" s="7">
        <f>IF($B60="","",IFERROR(VLOOKUP($B60,Mapping!$A:$C,2,0),"Not Mapped"))</f>
        <v/>
      </c>
      <c r="P60" s="7">
        <f>IF($B60="","",IFERROR(VLOOKUP($B60,Mapping!$A:$C,3,0),"Not Mapped"))</f>
        <v/>
      </c>
      <c r="Q60" s="7">
        <f>IF($B60="","",IF(COUNTIF(Exclusions!$A:$A,$B60)&gt;0,"Yes","No"))</f>
        <v/>
      </c>
      <c r="R60" s="9">
        <f>IF($B60="","",MIN(1,DAY($A60)/IF($N60="Superstore",Settings!$B$5,Settings!$B$4)))</f>
        <v/>
      </c>
      <c r="S60" s="9">
        <f>IF(OR($B60="",$G60="",$R60=0),"",$G60/$R60)</f>
        <v/>
      </c>
      <c r="T60" s="7">
        <f>IF($S60="","",IF($S60&lt;Settings!$B$8,"Critical",IF($S60&lt;Settings!$B$9,"Semi Critical","Non Critical")))</f>
        <v/>
      </c>
      <c r="U60" s="7">
        <f>IF($B60="","",IFERROR(VLOOKUP($O60,Leaders!$A:$B,2,0),"Not Mapped"))</f>
        <v/>
      </c>
    </row>
    <row r="61">
      <c r="A61" s="15" t="n">
        <v>46304</v>
      </c>
      <c r="B61" s="7" t="inlineStr">
        <is>
          <t>BLR-Chikkanagamangala</t>
        </is>
      </c>
      <c r="C61" s="7" t="inlineStr">
        <is>
          <t>RETAIL_STORE</t>
        </is>
      </c>
      <c r="D61" s="7" t="inlineStr">
        <is>
          <t>Yes</t>
        </is>
      </c>
      <c r="E61" s="7" t="inlineStr">
        <is>
          <t>Bengaluru</t>
        </is>
      </c>
      <c r="F61" s="7" t="n">
        <v>6774</v>
      </c>
      <c r="G61" s="9" t="n">
        <v>0.940360200767641</v>
      </c>
      <c r="H61" s="9" t="n">
        <v>0.9434850863422292</v>
      </c>
      <c r="I61" s="9" t="n">
        <v>0.971207</v>
      </c>
      <c r="J61" s="9" t="n"/>
      <c r="K61" s="9" t="n">
        <v>0</v>
      </c>
      <c r="L61" s="9" t="n">
        <v>0.997256878459886</v>
      </c>
      <c r="M61" s="7" t="n">
        <v>3</v>
      </c>
      <c r="N61" s="7">
        <f>IF($B61="","",IF($C61="SUPERSTORE","Superstore","DH"))</f>
        <v/>
      </c>
      <c r="O61" s="7">
        <f>IF($B61="","",IFERROR(VLOOKUP($B61,Mapping!$A:$C,2,0),"Not Mapped"))</f>
        <v/>
      </c>
      <c r="P61" s="7">
        <f>IF($B61="","",IFERROR(VLOOKUP($B61,Mapping!$A:$C,3,0),"Not Mapped"))</f>
        <v/>
      </c>
      <c r="Q61" s="7">
        <f>IF($B61="","",IF(COUNTIF(Exclusions!$A:$A,$B61)&gt;0,"Yes","No"))</f>
        <v/>
      </c>
      <c r="R61" s="9">
        <f>IF($B61="","",MIN(1,DAY($A61)/IF($N61="Superstore",Settings!$B$5,Settings!$B$4)))</f>
        <v/>
      </c>
      <c r="S61" s="9">
        <f>IF(OR($B61="",$G61="",$R61=0),"",$G61/$R61)</f>
        <v/>
      </c>
      <c r="T61" s="7">
        <f>IF($S61="","",IF($S61&lt;Settings!$B$8,"Critical",IF($S61&lt;Settings!$B$9,"Semi Critical","Non Critical")))</f>
        <v/>
      </c>
      <c r="U61" s="7">
        <f>IF($B61="","",IFERROR(VLOOKUP($O61,Leaders!$A:$B,2,0),"Not Mapped"))</f>
        <v/>
      </c>
    </row>
    <row r="62">
      <c r="A62" s="15" t="n">
        <v>46304</v>
      </c>
      <c r="B62" s="7" t="inlineStr">
        <is>
          <t>BLR-Cholayanakanalli</t>
        </is>
      </c>
      <c r="C62" s="7" t="inlineStr">
        <is>
          <t>RETAIL_STORE</t>
        </is>
      </c>
      <c r="D62" s="7" t="inlineStr">
        <is>
          <t>Yes</t>
        </is>
      </c>
      <c r="E62" s="7" t="inlineStr">
        <is>
          <t>Bengaluru</t>
        </is>
      </c>
      <c r="F62" s="7" t="n">
        <v>5293</v>
      </c>
      <c r="G62" s="9" t="n">
        <v>0.9703381825051955</v>
      </c>
      <c r="H62" s="9" t="n">
        <v>0.8742211838006231</v>
      </c>
      <c r="I62" s="9" t="n">
        <v>0.95583</v>
      </c>
      <c r="J62" s="9" t="n">
        <v>0.8742211838006231</v>
      </c>
      <c r="K62" s="9" t="n">
        <v>0.0025521054870267</v>
      </c>
      <c r="L62" s="9" t="n">
        <v>0.9675827089239096</v>
      </c>
      <c r="M62" s="7" t="n">
        <v>4</v>
      </c>
      <c r="N62" s="7">
        <f>IF($B62="","",IF($C62="SUPERSTORE","Superstore","DH"))</f>
        <v/>
      </c>
      <c r="O62" s="7">
        <f>IF($B62="","",IFERROR(VLOOKUP($B62,Mapping!$A:$C,2,0),"Not Mapped"))</f>
        <v/>
      </c>
      <c r="P62" s="7">
        <f>IF($B62="","",IFERROR(VLOOKUP($B62,Mapping!$A:$C,3,0),"Not Mapped"))</f>
        <v/>
      </c>
      <c r="Q62" s="7">
        <f>IF($B62="","",IF(COUNTIF(Exclusions!$A:$A,$B62)&gt;0,"Yes","No"))</f>
        <v/>
      </c>
      <c r="R62" s="9">
        <f>IF($B62="","",MIN(1,DAY($A62)/IF($N62="Superstore",Settings!$B$5,Settings!$B$4)))</f>
        <v/>
      </c>
      <c r="S62" s="9">
        <f>IF(OR($B62="",$G62="",$R62=0),"",$G62/$R62)</f>
        <v/>
      </c>
      <c r="T62" s="7">
        <f>IF($S62="","",IF($S62&lt;Settings!$B$8,"Critical",IF($S62&lt;Settings!$B$9,"Semi Critical","Non Critical")))</f>
        <v/>
      </c>
      <c r="U62" s="7">
        <f>IF($B62="","",IFERROR(VLOOKUP($O62,Leaders!$A:$B,2,0),"Not Mapped"))</f>
        <v/>
      </c>
    </row>
    <row r="63">
      <c r="A63" s="15" t="n">
        <v>46304</v>
      </c>
      <c r="B63" s="7" t="inlineStr">
        <is>
          <t>BLR-Choodasandra</t>
        </is>
      </c>
      <c r="C63" s="7" t="inlineStr">
        <is>
          <t>RETAIL_STORE</t>
        </is>
      </c>
      <c r="D63" s="7" t="inlineStr">
        <is>
          <t>Yes</t>
        </is>
      </c>
      <c r="E63" s="7" t="inlineStr">
        <is>
          <t>Bengaluru</t>
        </is>
      </c>
      <c r="F63" s="7" t="n">
        <v>6238</v>
      </c>
      <c r="G63" s="9" t="n">
        <v>0.5944212888746393</v>
      </c>
      <c r="H63" s="9" t="n">
        <v>0.8697411003236246</v>
      </c>
      <c r="I63" s="9" t="n">
        <v>0.954148</v>
      </c>
      <c r="J63" s="9" t="n">
        <v>0.8697411003236246</v>
      </c>
      <c r="K63" s="9" t="n">
        <v>0</v>
      </c>
      <c r="L63" s="9" t="n">
        <v>0.9662067790836314</v>
      </c>
      <c r="M63" s="7" t="n">
        <v>4</v>
      </c>
      <c r="N63" s="7">
        <f>IF($B63="","",IF($C63="SUPERSTORE","Superstore","DH"))</f>
        <v/>
      </c>
      <c r="O63" s="7">
        <f>IF($B63="","",IFERROR(VLOOKUP($B63,Mapping!$A:$C,2,0),"Not Mapped"))</f>
        <v/>
      </c>
      <c r="P63" s="7">
        <f>IF($B63="","",IFERROR(VLOOKUP($B63,Mapping!$A:$C,3,0),"Not Mapped"))</f>
        <v/>
      </c>
      <c r="Q63" s="7">
        <f>IF($B63="","",IF(COUNTIF(Exclusions!$A:$A,$B63)&gt;0,"Yes","No"))</f>
        <v/>
      </c>
      <c r="R63" s="9">
        <f>IF($B63="","",MIN(1,DAY($A63)/IF($N63="Superstore",Settings!$B$5,Settings!$B$4)))</f>
        <v/>
      </c>
      <c r="S63" s="9">
        <f>IF(OR($B63="",$G63="",$R63=0),"",$G63/$R63)</f>
        <v/>
      </c>
      <c r="T63" s="7">
        <f>IF($S63="","",IF($S63&lt;Settings!$B$8,"Critical",IF($S63&lt;Settings!$B$9,"Semi Critical","Non Critical")))</f>
        <v/>
      </c>
      <c r="U63" s="7">
        <f>IF($B63="","",IFERROR(VLOOKUP($O63,Leaders!$A:$B,2,0),"Not Mapped"))</f>
        <v/>
      </c>
    </row>
    <row r="64">
      <c r="A64" s="15" t="n">
        <v>46304</v>
      </c>
      <c r="B64" s="7" t="inlineStr">
        <is>
          <t>BLR-Dasarahalli</t>
        </is>
      </c>
      <c r="C64" s="7" t="inlineStr">
        <is>
          <t>RETAIL_STORE</t>
        </is>
      </c>
      <c r="D64" s="7" t="inlineStr">
        <is>
          <t>Yes</t>
        </is>
      </c>
      <c r="E64" s="7" t="inlineStr">
        <is>
          <t>Bengaluru</t>
        </is>
      </c>
      <c r="F64" s="7" t="n">
        <v>4964</v>
      </c>
      <c r="G64" s="9" t="n">
        <v>0.8150684931506849</v>
      </c>
      <c r="H64" s="9" t="n">
        <v>0.8257538309441423</v>
      </c>
      <c r="I64" s="9" t="n">
        <v>0.955643</v>
      </c>
      <c r="J64" s="9" t="n">
        <v>0.8257538309441423</v>
      </c>
      <c r="K64" s="9" t="n">
        <v>0</v>
      </c>
      <c r="L64" s="9" t="n">
        <v>0.9476858235554284</v>
      </c>
      <c r="M64" s="7" t="n">
        <v>4</v>
      </c>
      <c r="N64" s="7">
        <f>IF($B64="","",IF($C64="SUPERSTORE","Superstore","DH"))</f>
        <v/>
      </c>
      <c r="O64" s="7">
        <f>IF($B64="","",IFERROR(VLOOKUP($B64,Mapping!$A:$C,2,0),"Not Mapped"))</f>
        <v/>
      </c>
      <c r="P64" s="7">
        <f>IF($B64="","",IFERROR(VLOOKUP($B64,Mapping!$A:$C,3,0),"Not Mapped"))</f>
        <v/>
      </c>
      <c r="Q64" s="7">
        <f>IF($B64="","",IF(COUNTIF(Exclusions!$A:$A,$B64)&gt;0,"Yes","No"))</f>
        <v/>
      </c>
      <c r="R64" s="9">
        <f>IF($B64="","",MIN(1,DAY($A64)/IF($N64="Superstore",Settings!$B$5,Settings!$B$4)))</f>
        <v/>
      </c>
      <c r="S64" s="9">
        <f>IF(OR($B64="",$G64="",$R64=0),"",$G64/$R64)</f>
        <v/>
      </c>
      <c r="T64" s="7">
        <f>IF($S64="","",IF($S64&lt;Settings!$B$8,"Critical",IF($S64&lt;Settings!$B$9,"Semi Critical","Non Critical")))</f>
        <v/>
      </c>
      <c r="U64" s="7">
        <f>IF($B64="","",IFERROR(VLOOKUP($O64,Leaders!$A:$B,2,0),"Not Mapped"))</f>
        <v/>
      </c>
    </row>
    <row r="65">
      <c r="A65" s="15" t="n">
        <v>46304</v>
      </c>
      <c r="B65" s="7" t="inlineStr">
        <is>
          <t>BLR-Devanahalli</t>
        </is>
      </c>
      <c r="C65" s="7" t="inlineStr">
        <is>
          <t>RETAIL_STORE</t>
        </is>
      </c>
      <c r="D65" s="7" t="inlineStr">
        <is>
          <t>Yes</t>
        </is>
      </c>
      <c r="E65" s="7" t="inlineStr">
        <is>
          <t>Bengaluru</t>
        </is>
      </c>
      <c r="F65" s="7" t="n">
        <v>6332</v>
      </c>
      <c r="G65" s="9" t="n">
        <v>0.3911876184459886</v>
      </c>
      <c r="H65" s="9" t="n">
        <v>0.6758175211949939</v>
      </c>
      <c r="I65" s="9" t="n">
        <v>0.834692</v>
      </c>
      <c r="J65" s="9" t="n">
        <v>0.6758175211949939</v>
      </c>
      <c r="K65" s="9" t="n">
        <v>0.0059364796675571</v>
      </c>
      <c r="L65" s="9" t="n">
        <v>0.8833674498328019</v>
      </c>
      <c r="M65" s="7" t="n">
        <v>3</v>
      </c>
      <c r="N65" s="7">
        <f>IF($B65="","",IF($C65="SUPERSTORE","Superstore","DH"))</f>
        <v/>
      </c>
      <c r="O65" s="7">
        <f>IF($B65="","",IFERROR(VLOOKUP($B65,Mapping!$A:$C,2,0),"Not Mapped"))</f>
        <v/>
      </c>
      <c r="P65" s="7">
        <f>IF($B65="","",IFERROR(VLOOKUP($B65,Mapping!$A:$C,3,0),"Not Mapped"))</f>
        <v/>
      </c>
      <c r="Q65" s="7">
        <f>IF($B65="","",IF(COUNTIF(Exclusions!$A:$A,$B65)&gt;0,"Yes","No"))</f>
        <v/>
      </c>
      <c r="R65" s="9">
        <f>IF($B65="","",MIN(1,DAY($A65)/IF($N65="Superstore",Settings!$B$5,Settings!$B$4)))</f>
        <v/>
      </c>
      <c r="S65" s="9">
        <f>IF(OR($B65="",$G65="",$R65=0),"",$G65/$R65)</f>
        <v/>
      </c>
      <c r="T65" s="7">
        <f>IF($S65="","",IF($S65&lt;Settings!$B$8,"Critical",IF($S65&lt;Settings!$B$9,"Semi Critical","Non Critical")))</f>
        <v/>
      </c>
      <c r="U65" s="7">
        <f>IF($B65="","",IFERROR(VLOOKUP($O65,Leaders!$A:$B,2,0),"Not Mapped"))</f>
        <v/>
      </c>
    </row>
    <row r="66">
      <c r="A66" s="15" t="n">
        <v>46304</v>
      </c>
      <c r="B66" s="7" t="inlineStr">
        <is>
          <t>BLR-Devasandra Extension</t>
        </is>
      </c>
      <c r="C66" s="7" t="inlineStr">
        <is>
          <t>RETAIL_STORE</t>
        </is>
      </c>
      <c r="D66" s="7" t="inlineStr">
        <is>
          <t>No</t>
        </is>
      </c>
      <c r="E66" s="7" t="inlineStr">
        <is>
          <t>Bengaluru</t>
        </is>
      </c>
      <c r="F66" s="7" t="n">
        <v>5086</v>
      </c>
      <c r="G66" s="9" t="n">
        <v>0.4644121116791192</v>
      </c>
      <c r="H66" s="9" t="n">
        <v>0.8412362404741744</v>
      </c>
      <c r="I66" s="9" t="n">
        <v>0.9867590000000001</v>
      </c>
      <c r="J66" s="9" t="n">
        <v>0.8412362404741744</v>
      </c>
      <c r="K66" s="9" t="n">
        <v>0</v>
      </c>
      <c r="L66" s="9" t="n">
        <v>0.9542047328312314</v>
      </c>
      <c r="M66" s="7" t="n">
        <v>2</v>
      </c>
      <c r="N66" s="7">
        <f>IF($B66="","",IF($C66="SUPERSTORE","Superstore","DH"))</f>
        <v/>
      </c>
      <c r="O66" s="7">
        <f>IF($B66="","",IFERROR(VLOOKUP($B66,Mapping!$A:$C,2,0),"Not Mapped"))</f>
        <v/>
      </c>
      <c r="P66" s="7">
        <f>IF($B66="","",IFERROR(VLOOKUP($B66,Mapping!$A:$C,3,0),"Not Mapped"))</f>
        <v/>
      </c>
      <c r="Q66" s="7">
        <f>IF($B66="","",IF(COUNTIF(Exclusions!$A:$A,$B66)&gt;0,"Yes","No"))</f>
        <v/>
      </c>
      <c r="R66" s="9">
        <f>IF($B66="","",MIN(1,DAY($A66)/IF($N66="Superstore",Settings!$B$5,Settings!$B$4)))</f>
        <v/>
      </c>
      <c r="S66" s="9">
        <f>IF(OR($B66="",$G66="",$R66=0),"",$G66/$R66)</f>
        <v/>
      </c>
      <c r="T66" s="7">
        <f>IF($S66="","",IF($S66&lt;Settings!$B$8,"Critical",IF($S66&lt;Settings!$B$9,"Semi Critical","Non Critical")))</f>
        <v/>
      </c>
      <c r="U66" s="7">
        <f>IF($B66="","",IFERROR(VLOOKUP($O66,Leaders!$A:$B,2,0),"Not Mapped"))</f>
        <v/>
      </c>
    </row>
    <row r="67">
      <c r="A67" s="15" t="n">
        <v>46304</v>
      </c>
      <c r="B67" s="7" t="inlineStr">
        <is>
          <t>BLR-Doddakannelli</t>
        </is>
      </c>
      <c r="C67" s="7" t="inlineStr">
        <is>
          <t>RETAIL_STORE</t>
        </is>
      </c>
      <c r="D67" s="7" t="inlineStr">
        <is>
          <t>Yes</t>
        </is>
      </c>
      <c r="E67" s="7" t="inlineStr">
        <is>
          <t>Bengaluru</t>
        </is>
      </c>
      <c r="F67" s="7" t="n">
        <v>4836</v>
      </c>
      <c r="G67" s="9" t="n">
        <v>0.3877171215880893</v>
      </c>
      <c r="H67" s="9" t="n">
        <v>0.7850666666666667</v>
      </c>
      <c r="I67" s="9" t="n">
        <v>0.963257</v>
      </c>
      <c r="J67" s="9" t="n">
        <v>0.7850666666666667</v>
      </c>
      <c r="K67" s="9" t="n">
        <v>0.0040769524780226</v>
      </c>
      <c r="L67" s="9" t="n">
        <v>0.9297389954693078</v>
      </c>
      <c r="M67" s="7" t="n">
        <v>3</v>
      </c>
      <c r="N67" s="7">
        <f>IF($B67="","",IF($C67="SUPERSTORE","Superstore","DH"))</f>
        <v/>
      </c>
      <c r="O67" s="7">
        <f>IF($B67="","",IFERROR(VLOOKUP($B67,Mapping!$A:$C,2,0),"Not Mapped"))</f>
        <v/>
      </c>
      <c r="P67" s="7">
        <f>IF($B67="","",IFERROR(VLOOKUP($B67,Mapping!$A:$C,3,0),"Not Mapped"))</f>
        <v/>
      </c>
      <c r="Q67" s="7">
        <f>IF($B67="","",IF(COUNTIF(Exclusions!$A:$A,$B67)&gt;0,"Yes","No"))</f>
        <v/>
      </c>
      <c r="R67" s="9">
        <f>IF($B67="","",MIN(1,DAY($A67)/IF($N67="Superstore",Settings!$B$5,Settings!$B$4)))</f>
        <v/>
      </c>
      <c r="S67" s="9">
        <f>IF(OR($B67="",$G67="",$R67=0),"",$G67/$R67)</f>
        <v/>
      </c>
      <c r="T67" s="7">
        <f>IF($S67="","",IF($S67&lt;Settings!$B$8,"Critical",IF($S67&lt;Settings!$B$9,"Semi Critical","Non Critical")))</f>
        <v/>
      </c>
      <c r="U67" s="7">
        <f>IF($B67="","",IFERROR(VLOOKUP($O67,Leaders!$A:$B,2,0),"Not Mapped"))</f>
        <v/>
      </c>
    </row>
    <row r="68">
      <c r="A68" s="15" t="n">
        <v>46304</v>
      </c>
      <c r="B68" s="7" t="inlineStr">
        <is>
          <t>BLR-Doddakannelli SS</t>
        </is>
      </c>
      <c r="C68" s="7" t="inlineStr">
        <is>
          <t>SUPERSTORE</t>
        </is>
      </c>
      <c r="D68" s="7" t="inlineStr">
        <is>
          <t>No</t>
        </is>
      </c>
      <c r="E68" s="7" t="inlineStr">
        <is>
          <t>Bengaluru</t>
        </is>
      </c>
      <c r="F68" s="7" t="n">
        <v>13860</v>
      </c>
      <c r="G68" s="9" t="n">
        <v>0.4235209235209235</v>
      </c>
      <c r="H68" s="9" t="n">
        <v>0.9751277683134584</v>
      </c>
      <c r="I68" s="9" t="n">
        <v>0.993546</v>
      </c>
      <c r="J68" s="9" t="n">
        <v>0.9751277683134584</v>
      </c>
      <c r="K68" s="9" t="n">
        <v>0</v>
      </c>
      <c r="L68" s="9" t="n">
        <v>1</v>
      </c>
      <c r="M68" s="7" t="n">
        <v>2</v>
      </c>
      <c r="N68" s="7">
        <f>IF($B68="","",IF($C68="SUPERSTORE","Superstore","DH"))</f>
        <v/>
      </c>
      <c r="O68" s="7">
        <f>IF($B68="","",IFERROR(VLOOKUP($B68,Mapping!$A:$C,2,0),"Not Mapped"))</f>
        <v/>
      </c>
      <c r="P68" s="7">
        <f>IF($B68="","",IFERROR(VLOOKUP($B68,Mapping!$A:$C,3,0),"Not Mapped"))</f>
        <v/>
      </c>
      <c r="Q68" s="7">
        <f>IF($B68="","",IF(COUNTIF(Exclusions!$A:$A,$B68)&gt;0,"Yes","No"))</f>
        <v/>
      </c>
      <c r="R68" s="9">
        <f>IF($B68="","",MIN(1,DAY($A68)/IF($N68="Superstore",Settings!$B$5,Settings!$B$4)))</f>
        <v/>
      </c>
      <c r="S68" s="9">
        <f>IF(OR($B68="",$G68="",$R68=0),"",$G68/$R68)</f>
        <v/>
      </c>
      <c r="T68" s="7">
        <f>IF($S68="","",IF($S68&lt;Settings!$B$8,"Critical",IF($S68&lt;Settings!$B$9,"Semi Critical","Non Critical")))</f>
        <v/>
      </c>
      <c r="U68" s="7">
        <f>IF($B68="","",IFERROR(VLOOKUP($O68,Leaders!$A:$B,2,0),"Not Mapped"))</f>
        <v/>
      </c>
    </row>
    <row r="69">
      <c r="A69" s="15" t="n">
        <v>46304</v>
      </c>
      <c r="B69" s="7" t="inlineStr">
        <is>
          <t>BLR-Doddanekundi</t>
        </is>
      </c>
      <c r="C69" s="7" t="inlineStr">
        <is>
          <t>RETAIL_STORE</t>
        </is>
      </c>
      <c r="D69" s="7" t="inlineStr">
        <is>
          <t>Yes</t>
        </is>
      </c>
      <c r="E69" s="7" t="inlineStr">
        <is>
          <t>Bengaluru</t>
        </is>
      </c>
      <c r="F69" s="7" t="n">
        <v>6269</v>
      </c>
      <c r="G69" s="9" t="n">
        <v>0.6761843994257457</v>
      </c>
      <c r="H69" s="9" t="n">
        <v>0.8652984194385468</v>
      </c>
      <c r="I69" s="9" t="n">
        <v>0.952809</v>
      </c>
      <c r="J69" s="9" t="n">
        <v>0.8652984194385468</v>
      </c>
      <c r="K69" s="9" t="n">
        <v>0.0034311202607651</v>
      </c>
      <c r="L69" s="9" t="n">
        <v>0.963649952553551</v>
      </c>
      <c r="M69" s="7" t="n">
        <v>4</v>
      </c>
      <c r="N69" s="7">
        <f>IF($B69="","",IF($C69="SUPERSTORE","Superstore","DH"))</f>
        <v/>
      </c>
      <c r="O69" s="7">
        <f>IF($B69="","",IFERROR(VLOOKUP($B69,Mapping!$A:$C,2,0),"Not Mapped"))</f>
        <v/>
      </c>
      <c r="P69" s="7">
        <f>IF($B69="","",IFERROR(VLOOKUP($B69,Mapping!$A:$C,3,0),"Not Mapped"))</f>
        <v/>
      </c>
      <c r="Q69" s="7">
        <f>IF($B69="","",IF(COUNTIF(Exclusions!$A:$A,$B69)&gt;0,"Yes","No"))</f>
        <v/>
      </c>
      <c r="R69" s="9">
        <f>IF($B69="","",MIN(1,DAY($A69)/IF($N69="Superstore",Settings!$B$5,Settings!$B$4)))</f>
        <v/>
      </c>
      <c r="S69" s="9">
        <f>IF(OR($B69="",$G69="",$R69=0),"",$G69/$R69)</f>
        <v/>
      </c>
      <c r="T69" s="7">
        <f>IF($S69="","",IF($S69&lt;Settings!$B$8,"Critical",IF($S69&lt;Settings!$B$9,"Semi Critical","Non Critical")))</f>
        <v/>
      </c>
      <c r="U69" s="7">
        <f>IF($B69="","",IFERROR(VLOOKUP($O69,Leaders!$A:$B,2,0),"Not Mapped"))</f>
        <v/>
      </c>
    </row>
    <row r="70">
      <c r="A70" s="15" t="n">
        <v>46304</v>
      </c>
      <c r="B70" s="7" t="inlineStr">
        <is>
          <t>BLR-Doddathoguru</t>
        </is>
      </c>
      <c r="C70" s="7" t="inlineStr">
        <is>
          <t>RETAIL_STORE</t>
        </is>
      </c>
      <c r="D70" s="7" t="inlineStr">
        <is>
          <t>Yes</t>
        </is>
      </c>
      <c r="E70" s="7" t="inlineStr">
        <is>
          <t>Bengaluru</t>
        </is>
      </c>
      <c r="F70" s="7" t="n">
        <v>4674</v>
      </c>
      <c r="G70" s="9" t="n">
        <v>0.6745827984595635</v>
      </c>
      <c r="H70" s="9" t="n">
        <v>0.8629876308277831</v>
      </c>
      <c r="I70" s="9" t="n">
        <v>0.966754</v>
      </c>
      <c r="J70" s="9" t="n">
        <v>0.8629876308277831</v>
      </c>
      <c r="K70" s="9" t="n">
        <v>0</v>
      </c>
      <c r="L70" s="9" t="n">
        <v>0.9633632129801192</v>
      </c>
      <c r="M70" s="7" t="n">
        <v>2</v>
      </c>
      <c r="N70" s="7">
        <f>IF($B70="","",IF($C70="SUPERSTORE","Superstore","DH"))</f>
        <v/>
      </c>
      <c r="O70" s="7">
        <f>IF($B70="","",IFERROR(VLOOKUP($B70,Mapping!$A:$C,2,0),"Not Mapped"))</f>
        <v/>
      </c>
      <c r="P70" s="7">
        <f>IF($B70="","",IFERROR(VLOOKUP($B70,Mapping!$A:$C,3,0),"Not Mapped"))</f>
        <v/>
      </c>
      <c r="Q70" s="7">
        <f>IF($B70="","",IF(COUNTIF(Exclusions!$A:$A,$B70)&gt;0,"Yes","No"))</f>
        <v/>
      </c>
      <c r="R70" s="9">
        <f>IF($B70="","",MIN(1,DAY($A70)/IF($N70="Superstore",Settings!$B$5,Settings!$B$4)))</f>
        <v/>
      </c>
      <c r="S70" s="9">
        <f>IF(OR($B70="",$G70="",$R70=0),"",$G70/$R70)</f>
        <v/>
      </c>
      <c r="T70" s="7">
        <f>IF($S70="","",IF($S70&lt;Settings!$B$8,"Critical",IF($S70&lt;Settings!$B$9,"Semi Critical","Non Critical")))</f>
        <v/>
      </c>
      <c r="U70" s="7">
        <f>IF($B70="","",IFERROR(VLOOKUP($O70,Leaders!$A:$B,2,0),"Not Mapped"))</f>
        <v/>
      </c>
    </row>
    <row r="71">
      <c r="A71" s="15" t="n">
        <v>46304</v>
      </c>
      <c r="B71" s="7" t="inlineStr">
        <is>
          <t>BLR-Doomasandra</t>
        </is>
      </c>
      <c r="C71" s="7" t="inlineStr">
        <is>
          <t>RETAIL_STORE</t>
        </is>
      </c>
      <c r="D71" s="7" t="inlineStr">
        <is>
          <t>Yes</t>
        </is>
      </c>
      <c r="E71" s="7" t="inlineStr">
        <is>
          <t>Bengaluru</t>
        </is>
      </c>
      <c r="F71" s="7" t="n">
        <v>5728</v>
      </c>
      <c r="G71" s="9" t="n">
        <v>0.9390712290502792</v>
      </c>
      <c r="H71" s="9" t="n">
        <v>0.8720951849786206</v>
      </c>
      <c r="I71" s="9" t="n">
        <v>0.940264</v>
      </c>
      <c r="J71" s="9" t="n"/>
      <c r="K71" s="9" t="n">
        <v>0</v>
      </c>
      <c r="L71" s="9" t="n">
        <v>0.9671979726225772</v>
      </c>
      <c r="M71" s="7" t="n">
        <v>1</v>
      </c>
      <c r="N71" s="7">
        <f>IF($B71="","",IF($C71="SUPERSTORE","Superstore","DH"))</f>
        <v/>
      </c>
      <c r="O71" s="7">
        <f>IF($B71="","",IFERROR(VLOOKUP($B71,Mapping!$A:$C,2,0),"Not Mapped"))</f>
        <v/>
      </c>
      <c r="P71" s="7">
        <f>IF($B71="","",IFERROR(VLOOKUP($B71,Mapping!$A:$C,3,0),"Not Mapped"))</f>
        <v/>
      </c>
      <c r="Q71" s="7">
        <f>IF($B71="","",IF(COUNTIF(Exclusions!$A:$A,$B71)&gt;0,"Yes","No"))</f>
        <v/>
      </c>
      <c r="R71" s="9">
        <f>IF($B71="","",MIN(1,DAY($A71)/IF($N71="Superstore",Settings!$B$5,Settings!$B$4)))</f>
        <v/>
      </c>
      <c r="S71" s="9">
        <f>IF(OR($B71="",$G71="",$R71=0),"",$G71/$R71)</f>
        <v/>
      </c>
      <c r="T71" s="7">
        <f>IF($S71="","",IF($S71&lt;Settings!$B$8,"Critical",IF($S71&lt;Settings!$B$9,"Semi Critical","Non Critical")))</f>
        <v/>
      </c>
      <c r="U71" s="7">
        <f>IF($B71="","",IFERROR(VLOOKUP($O71,Leaders!$A:$B,2,0),"Not Mapped"))</f>
        <v/>
      </c>
    </row>
    <row r="72">
      <c r="A72" s="15" t="n">
        <v>46304</v>
      </c>
      <c r="B72" s="7" t="inlineStr">
        <is>
          <t>BLR-Dooravani Nagar</t>
        </is>
      </c>
      <c r="C72" s="7" t="inlineStr">
        <is>
          <t>RETAIL_STORE</t>
        </is>
      </c>
      <c r="D72" s="7" t="inlineStr">
        <is>
          <t>Yes</t>
        </is>
      </c>
      <c r="E72" s="7" t="inlineStr">
        <is>
          <t>Bengaluru</t>
        </is>
      </c>
      <c r="F72" s="7" t="n">
        <v>5704</v>
      </c>
      <c r="G72" s="9" t="n">
        <v>0.5652173913043478</v>
      </c>
      <c r="H72" s="9" t="n">
        <v>0.7316997518610422</v>
      </c>
      <c r="I72" s="9" t="n">
        <v>0.939764</v>
      </c>
      <c r="J72" s="9" t="n">
        <v>0.7316997518610422</v>
      </c>
      <c r="K72" s="9" t="n">
        <v>0.0023866348448687</v>
      </c>
      <c r="L72" s="9" t="n">
        <v>0.9076067790777808</v>
      </c>
      <c r="M72" s="7" t="n">
        <v>7</v>
      </c>
      <c r="N72" s="7">
        <f>IF($B72="","",IF($C72="SUPERSTORE","Superstore","DH"))</f>
        <v/>
      </c>
      <c r="O72" s="7">
        <f>IF($B72="","",IFERROR(VLOOKUP($B72,Mapping!$A:$C,2,0),"Not Mapped"))</f>
        <v/>
      </c>
      <c r="P72" s="7">
        <f>IF($B72="","",IFERROR(VLOOKUP($B72,Mapping!$A:$C,3,0),"Not Mapped"))</f>
        <v/>
      </c>
      <c r="Q72" s="7">
        <f>IF($B72="","",IF(COUNTIF(Exclusions!$A:$A,$B72)&gt;0,"Yes","No"))</f>
        <v/>
      </c>
      <c r="R72" s="9">
        <f>IF($B72="","",MIN(1,DAY($A72)/IF($N72="Superstore",Settings!$B$5,Settings!$B$4)))</f>
        <v/>
      </c>
      <c r="S72" s="9">
        <f>IF(OR($B72="",$G72="",$R72=0),"",$G72/$R72)</f>
        <v/>
      </c>
      <c r="T72" s="7">
        <f>IF($S72="","",IF($S72&lt;Settings!$B$8,"Critical",IF($S72&lt;Settings!$B$9,"Semi Critical","Non Critical")))</f>
        <v/>
      </c>
      <c r="U72" s="7">
        <f>IF($B72="","",IFERROR(VLOOKUP($O72,Leaders!$A:$B,2,0),"Not Mapped"))</f>
        <v/>
      </c>
    </row>
    <row r="73">
      <c r="A73" s="15" t="n">
        <v>46304</v>
      </c>
      <c r="B73" s="7" t="inlineStr">
        <is>
          <t>BLR-Dooravani Nagar SS</t>
        </is>
      </c>
      <c r="C73" s="7" t="inlineStr">
        <is>
          <t>SUPERSTORE</t>
        </is>
      </c>
      <c r="D73" s="7" t="inlineStr">
        <is>
          <t>No</t>
        </is>
      </c>
      <c r="E73" s="7" t="inlineStr">
        <is>
          <t>Bengaluru</t>
        </is>
      </c>
      <c r="F73" s="7" t="n">
        <v>12201</v>
      </c>
      <c r="G73" s="9" t="n">
        <v>0.3024342267027293</v>
      </c>
      <c r="H73" s="9" t="n">
        <v>0.919241192411924</v>
      </c>
      <c r="I73" s="9" t="n">
        <v>0.968405</v>
      </c>
      <c r="J73" s="9" t="n">
        <v>0.919241192411924</v>
      </c>
      <c r="K73" s="9" t="n">
        <v>0</v>
      </c>
      <c r="L73" s="9" t="n">
        <v>0.9870489231208104</v>
      </c>
      <c r="M73" s="7" t="n">
        <v>3</v>
      </c>
      <c r="N73" s="7">
        <f>IF($B73="","",IF($C73="SUPERSTORE","Superstore","DH"))</f>
        <v/>
      </c>
      <c r="O73" s="7">
        <f>IF($B73="","",IFERROR(VLOOKUP($B73,Mapping!$A:$C,2,0),"Not Mapped"))</f>
        <v/>
      </c>
      <c r="P73" s="7">
        <f>IF($B73="","",IFERROR(VLOOKUP($B73,Mapping!$A:$C,3,0),"Not Mapped"))</f>
        <v/>
      </c>
      <c r="Q73" s="7">
        <f>IF($B73="","",IF(COUNTIF(Exclusions!$A:$A,$B73)&gt;0,"Yes","No"))</f>
        <v/>
      </c>
      <c r="R73" s="9">
        <f>IF($B73="","",MIN(1,DAY($A73)/IF($N73="Superstore",Settings!$B$5,Settings!$B$4)))</f>
        <v/>
      </c>
      <c r="S73" s="9">
        <f>IF(OR($B73="",$G73="",$R73=0),"",$G73/$R73)</f>
        <v/>
      </c>
      <c r="T73" s="7">
        <f>IF($S73="","",IF($S73&lt;Settings!$B$8,"Critical",IF($S73&lt;Settings!$B$9,"Semi Critical","Non Critical")))</f>
        <v/>
      </c>
      <c r="U73" s="7">
        <f>IF($B73="","",IFERROR(VLOOKUP($O73,Leaders!$A:$B,2,0),"Not Mapped"))</f>
        <v/>
      </c>
    </row>
    <row r="74">
      <c r="A74" s="15" t="n">
        <v>46304</v>
      </c>
      <c r="B74" s="7" t="inlineStr">
        <is>
          <t>BLR-Eldorado</t>
        </is>
      </c>
      <c r="C74" s="7" t="inlineStr">
        <is>
          <t>RETAIL_STORE</t>
        </is>
      </c>
      <c r="D74" s="7" t="inlineStr">
        <is>
          <t>Yes</t>
        </is>
      </c>
      <c r="E74" s="7" t="inlineStr">
        <is>
          <t>Bengaluru</t>
        </is>
      </c>
      <c r="F74" s="7" t="n">
        <v>5759</v>
      </c>
      <c r="G74" s="9" t="n">
        <v>0.0911616600104185</v>
      </c>
      <c r="H74" s="9" t="n">
        <v>0.8533333333333334</v>
      </c>
      <c r="I74" s="9" t="n">
        <v>0.936356</v>
      </c>
      <c r="J74" s="9" t="n"/>
      <c r="K74" s="9" t="n">
        <v>0</v>
      </c>
      <c r="L74" s="9" t="n">
        <v>0.9592982456140352</v>
      </c>
      <c r="M74" s="7" t="n"/>
      <c r="N74" s="7">
        <f>IF($B74="","",IF($C74="SUPERSTORE","Superstore","DH"))</f>
        <v/>
      </c>
      <c r="O74" s="7">
        <f>IF($B74="","",IFERROR(VLOOKUP($B74,Mapping!$A:$C,2,0),"Not Mapped"))</f>
        <v/>
      </c>
      <c r="P74" s="7">
        <f>IF($B74="","",IFERROR(VLOOKUP($B74,Mapping!$A:$C,3,0),"Not Mapped"))</f>
        <v/>
      </c>
      <c r="Q74" s="7">
        <f>IF($B74="","",IF(COUNTIF(Exclusions!$A:$A,$B74)&gt;0,"Yes","No"))</f>
        <v/>
      </c>
      <c r="R74" s="9">
        <f>IF($B74="","",MIN(1,DAY($A74)/IF($N74="Superstore",Settings!$B$5,Settings!$B$4)))</f>
        <v/>
      </c>
      <c r="S74" s="9">
        <f>IF(OR($B74="",$G74="",$R74=0),"",$G74/$R74)</f>
        <v/>
      </c>
      <c r="T74" s="7">
        <f>IF($S74="","",IF($S74&lt;Settings!$B$8,"Critical",IF($S74&lt;Settings!$B$9,"Semi Critical","Non Critical")))</f>
        <v/>
      </c>
      <c r="U74" s="7">
        <f>IF($B74="","",IFERROR(VLOOKUP($O74,Leaders!$A:$B,2,0),"Not Mapped"))</f>
        <v/>
      </c>
    </row>
    <row r="75">
      <c r="A75" s="15" t="n">
        <v>46304</v>
      </c>
      <c r="B75" s="7" t="inlineStr">
        <is>
          <t>BLR-Electronic City Network-2</t>
        </is>
      </c>
      <c r="C75" s="7" t="inlineStr">
        <is>
          <t>RETAIL_STORE</t>
        </is>
      </c>
      <c r="D75" s="7" t="inlineStr">
        <is>
          <t>Yes</t>
        </is>
      </c>
      <c r="E75" s="7" t="inlineStr">
        <is>
          <t>Bengaluru</t>
        </is>
      </c>
      <c r="F75" s="7" t="n">
        <v>5625</v>
      </c>
      <c r="G75" s="9" t="n">
        <v>0.8462222222222222</v>
      </c>
      <c r="H75" s="9" t="n">
        <v>0.876890756302521</v>
      </c>
      <c r="I75" s="9" t="n">
        <v>0.962184</v>
      </c>
      <c r="J75" s="9" t="n">
        <v>0.876890756302521</v>
      </c>
      <c r="K75" s="9" t="n">
        <v>0</v>
      </c>
      <c r="L75" s="9" t="n">
        <v>0.96921716054843</v>
      </c>
      <c r="M75" s="7" t="n">
        <v>5</v>
      </c>
      <c r="N75" s="7">
        <f>IF($B75="","",IF($C75="SUPERSTORE","Superstore","DH"))</f>
        <v/>
      </c>
      <c r="O75" s="7">
        <f>IF($B75="","",IFERROR(VLOOKUP($B75,Mapping!$A:$C,2,0),"Not Mapped"))</f>
        <v/>
      </c>
      <c r="P75" s="7">
        <f>IF($B75="","",IFERROR(VLOOKUP($B75,Mapping!$A:$C,3,0),"Not Mapped"))</f>
        <v/>
      </c>
      <c r="Q75" s="7">
        <f>IF($B75="","",IF(COUNTIF(Exclusions!$A:$A,$B75)&gt;0,"Yes","No"))</f>
        <v/>
      </c>
      <c r="R75" s="9">
        <f>IF($B75="","",MIN(1,DAY($A75)/IF($N75="Superstore",Settings!$B$5,Settings!$B$4)))</f>
        <v/>
      </c>
      <c r="S75" s="9">
        <f>IF(OR($B75="",$G75="",$R75=0),"",$G75/$R75)</f>
        <v/>
      </c>
      <c r="T75" s="7">
        <f>IF($S75="","",IF($S75&lt;Settings!$B$8,"Critical",IF($S75&lt;Settings!$B$9,"Semi Critical","Non Critical")))</f>
        <v/>
      </c>
      <c r="U75" s="7">
        <f>IF($B75="","",IFERROR(VLOOKUP($O75,Leaders!$A:$B,2,0),"Not Mapped"))</f>
        <v/>
      </c>
    </row>
    <row r="76">
      <c r="A76" s="15" t="n">
        <v>46304</v>
      </c>
      <c r="B76" s="7" t="inlineStr">
        <is>
          <t>BLR-Electronic City New</t>
        </is>
      </c>
      <c r="C76" s="7" t="inlineStr">
        <is>
          <t>RETAIL_STORE</t>
        </is>
      </c>
      <c r="D76" s="7" t="inlineStr">
        <is>
          <t>Yes</t>
        </is>
      </c>
      <c r="E76" s="7" t="inlineStr">
        <is>
          <t>Bengaluru</t>
        </is>
      </c>
      <c r="F76" s="7" t="n">
        <v>6333</v>
      </c>
      <c r="G76" s="9" t="n">
        <v>0.6860887415127112</v>
      </c>
      <c r="H76" s="9" t="n">
        <v>0.8823935558112773</v>
      </c>
      <c r="I76" s="9" t="n">
        <v>0.967898</v>
      </c>
      <c r="J76" s="9" t="n">
        <v>0.8823935558112773</v>
      </c>
      <c r="K76" s="9" t="n">
        <v>0</v>
      </c>
      <c r="L76" s="9" t="n">
        <v>0.9715341287626432</v>
      </c>
      <c r="M76" s="7" t="n">
        <v>4</v>
      </c>
      <c r="N76" s="7">
        <f>IF($B76="","",IF($C76="SUPERSTORE","Superstore","DH"))</f>
        <v/>
      </c>
      <c r="O76" s="7">
        <f>IF($B76="","",IFERROR(VLOOKUP($B76,Mapping!$A:$C,2,0),"Not Mapped"))</f>
        <v/>
      </c>
      <c r="P76" s="7">
        <f>IF($B76="","",IFERROR(VLOOKUP($B76,Mapping!$A:$C,3,0),"Not Mapped"))</f>
        <v/>
      </c>
      <c r="Q76" s="7">
        <f>IF($B76="","",IF(COUNTIF(Exclusions!$A:$A,$B76)&gt;0,"Yes","No"))</f>
        <v/>
      </c>
      <c r="R76" s="9">
        <f>IF($B76="","",MIN(1,DAY($A76)/IF($N76="Superstore",Settings!$B$5,Settings!$B$4)))</f>
        <v/>
      </c>
      <c r="S76" s="9">
        <f>IF(OR($B76="",$G76="",$R76=0),"",$G76/$R76)</f>
        <v/>
      </c>
      <c r="T76" s="7">
        <f>IF($S76="","",IF($S76&lt;Settings!$B$8,"Critical",IF($S76&lt;Settings!$B$9,"Semi Critical","Non Critical")))</f>
        <v/>
      </c>
      <c r="U76" s="7">
        <f>IF($B76="","",IFERROR(VLOOKUP($O76,Leaders!$A:$B,2,0),"Not Mapped"))</f>
        <v/>
      </c>
    </row>
    <row r="77">
      <c r="A77" s="15" t="n">
        <v>46304</v>
      </c>
      <c r="B77" s="7" t="inlineStr">
        <is>
          <t>BLR-Electronic City SS</t>
        </is>
      </c>
      <c r="C77" s="7" t="inlineStr">
        <is>
          <t>SUPERSTORE</t>
        </is>
      </c>
      <c r="D77" s="7" t="inlineStr">
        <is>
          <t>No</t>
        </is>
      </c>
      <c r="E77" s="7" t="inlineStr">
        <is>
          <t>Bengaluru</t>
        </is>
      </c>
      <c r="F77" s="7" t="n">
        <v>11048</v>
      </c>
      <c r="G77" s="9" t="n">
        <v>0.2709087617668356</v>
      </c>
      <c r="H77" s="9" t="n">
        <v>0.9692616104243236</v>
      </c>
      <c r="I77" s="9" t="n">
        <v>0.992463</v>
      </c>
      <c r="J77" s="9" t="n">
        <v>0.9044567791513533</v>
      </c>
      <c r="K77" s="9" t="n">
        <v>0</v>
      </c>
      <c r="L77" s="9" t="n">
        <v>0.973256</v>
      </c>
      <c r="M77" s="7" t="n">
        <v>1</v>
      </c>
      <c r="N77" s="7">
        <f>IF($B77="","",IF($C77="SUPERSTORE","Superstore","DH"))</f>
        <v/>
      </c>
      <c r="O77" s="7">
        <f>IF($B77="","",IFERROR(VLOOKUP($B77,Mapping!$A:$C,2,0),"Not Mapped"))</f>
        <v/>
      </c>
      <c r="P77" s="7">
        <f>IF($B77="","",IFERROR(VLOOKUP($B77,Mapping!$A:$C,3,0),"Not Mapped"))</f>
        <v/>
      </c>
      <c r="Q77" s="7">
        <f>IF($B77="","",IF(COUNTIF(Exclusions!$A:$A,$B77)&gt;0,"Yes","No"))</f>
        <v/>
      </c>
      <c r="R77" s="9">
        <f>IF($B77="","",MIN(1,DAY($A77)/IF($N77="Superstore",Settings!$B$5,Settings!$B$4)))</f>
        <v/>
      </c>
      <c r="S77" s="9">
        <f>IF(OR($B77="",$G77="",$R77=0),"",$G77/$R77)</f>
        <v/>
      </c>
      <c r="T77" s="7">
        <f>IF($S77="","",IF($S77&lt;Settings!$B$8,"Critical",IF($S77&lt;Settings!$B$9,"Semi Critical","Non Critical")))</f>
        <v/>
      </c>
      <c r="U77" s="7">
        <f>IF($B77="","",IFERROR(VLOOKUP($O77,Leaders!$A:$B,2,0),"Not Mapped"))</f>
        <v/>
      </c>
    </row>
    <row r="78">
      <c r="A78" s="15" t="n">
        <v>46304</v>
      </c>
      <c r="B78" s="7" t="inlineStr">
        <is>
          <t>BLR-Electronic city network</t>
        </is>
      </c>
      <c r="C78" s="7" t="inlineStr">
        <is>
          <t>RETAIL_STORE</t>
        </is>
      </c>
      <c r="D78" s="7" t="inlineStr">
        <is>
          <t>Yes</t>
        </is>
      </c>
      <c r="E78" s="7" t="inlineStr">
        <is>
          <t>Bengaluru</t>
        </is>
      </c>
      <c r="F78" s="7" t="n">
        <v>5311</v>
      </c>
      <c r="G78" s="9" t="n">
        <v>0.6271888533232913</v>
      </c>
      <c r="H78" s="9" t="n">
        <v>0.7622335634944462</v>
      </c>
      <c r="I78" s="9" t="n">
        <v>0.942199</v>
      </c>
      <c r="J78" s="9" t="n">
        <v>0.7622335634944462</v>
      </c>
      <c r="K78" s="9" t="n">
        <v>0.0159253782277329</v>
      </c>
      <c r="L78" s="9" t="n">
        <v>0.9177553721415888</v>
      </c>
      <c r="M78" s="7" t="n">
        <v>5</v>
      </c>
      <c r="N78" s="7">
        <f>IF($B78="","",IF($C78="SUPERSTORE","Superstore","DH"))</f>
        <v/>
      </c>
      <c r="O78" s="7">
        <f>IF($B78="","",IFERROR(VLOOKUP($B78,Mapping!$A:$C,2,0),"Not Mapped"))</f>
        <v/>
      </c>
      <c r="P78" s="7">
        <f>IF($B78="","",IFERROR(VLOOKUP($B78,Mapping!$A:$C,3,0),"Not Mapped"))</f>
        <v/>
      </c>
      <c r="Q78" s="7">
        <f>IF($B78="","",IF(COUNTIF(Exclusions!$A:$A,$B78)&gt;0,"Yes","No"))</f>
        <v/>
      </c>
      <c r="R78" s="9">
        <f>IF($B78="","",MIN(1,DAY($A78)/IF($N78="Superstore",Settings!$B$5,Settings!$B$4)))</f>
        <v/>
      </c>
      <c r="S78" s="9">
        <f>IF(OR($B78="",$G78="",$R78=0),"",$G78/$R78)</f>
        <v/>
      </c>
      <c r="T78" s="7">
        <f>IF($S78="","",IF($S78&lt;Settings!$B$8,"Critical",IF($S78&lt;Settings!$B$9,"Semi Critical","Non Critical")))</f>
        <v/>
      </c>
      <c r="U78" s="7">
        <f>IF($B78="","",IFERROR(VLOOKUP($O78,Leaders!$A:$B,2,0),"Not Mapped"))</f>
        <v/>
      </c>
    </row>
    <row r="79">
      <c r="A79" s="15" t="n">
        <v>46304</v>
      </c>
      <c r="B79" s="7" t="inlineStr">
        <is>
          <t>BLR-GUNJUR Network</t>
        </is>
      </c>
      <c r="C79" s="7" t="inlineStr">
        <is>
          <t>RETAIL_STORE</t>
        </is>
      </c>
      <c r="D79" s="7" t="inlineStr">
        <is>
          <t>Yes</t>
        </is>
      </c>
      <c r="E79" s="7" t="inlineStr">
        <is>
          <t>Bengaluru</t>
        </is>
      </c>
      <c r="F79" s="7" t="n">
        <v>4445</v>
      </c>
      <c r="G79" s="9" t="n">
        <v>0.7300337457817773</v>
      </c>
      <c r="H79" s="9" t="n">
        <v>0.827426810477658</v>
      </c>
      <c r="I79" s="9" t="n">
        <v>0.952871</v>
      </c>
      <c r="J79" s="9" t="n">
        <v>0.827426810477658</v>
      </c>
      <c r="K79" s="9" t="n">
        <v>0</v>
      </c>
      <c r="L79" s="9" t="n">
        <v>0.9483902359905928</v>
      </c>
      <c r="M79" s="7" t="n">
        <v>5</v>
      </c>
      <c r="N79" s="7">
        <f>IF($B79="","",IF($C79="SUPERSTORE","Superstore","DH"))</f>
        <v/>
      </c>
      <c r="O79" s="7">
        <f>IF($B79="","",IFERROR(VLOOKUP($B79,Mapping!$A:$C,2,0),"Not Mapped"))</f>
        <v/>
      </c>
      <c r="P79" s="7">
        <f>IF($B79="","",IFERROR(VLOOKUP($B79,Mapping!$A:$C,3,0),"Not Mapped"))</f>
        <v/>
      </c>
      <c r="Q79" s="7">
        <f>IF($B79="","",IF(COUNTIF(Exclusions!$A:$A,$B79)&gt;0,"Yes","No"))</f>
        <v/>
      </c>
      <c r="R79" s="9">
        <f>IF($B79="","",MIN(1,DAY($A79)/IF($N79="Superstore",Settings!$B$5,Settings!$B$4)))</f>
        <v/>
      </c>
      <c r="S79" s="9">
        <f>IF(OR($B79="",$G79="",$R79=0),"",$G79/$R79)</f>
        <v/>
      </c>
      <c r="T79" s="7">
        <f>IF($S79="","",IF($S79&lt;Settings!$B$8,"Critical",IF($S79&lt;Settings!$B$9,"Semi Critical","Non Critical")))</f>
        <v/>
      </c>
      <c r="U79" s="7">
        <f>IF($B79="","",IFERROR(VLOOKUP($O79,Leaders!$A:$B,2,0),"Not Mapped"))</f>
        <v/>
      </c>
    </row>
    <row r="80">
      <c r="A80" s="15" t="n">
        <v>46304</v>
      </c>
      <c r="B80" s="7" t="inlineStr">
        <is>
          <t>BLR-Garudachar Palya</t>
        </is>
      </c>
      <c r="C80" s="7" t="inlineStr">
        <is>
          <t>RETAIL_STORE</t>
        </is>
      </c>
      <c r="D80" s="7" t="inlineStr">
        <is>
          <t>Yes</t>
        </is>
      </c>
      <c r="E80" s="7" t="inlineStr">
        <is>
          <t>Bengaluru</t>
        </is>
      </c>
      <c r="F80" s="7" t="n">
        <v>6001</v>
      </c>
      <c r="G80" s="9" t="n">
        <v>0.5075820696550575</v>
      </c>
      <c r="H80" s="9" t="n">
        <v>0.7757715036112935</v>
      </c>
      <c r="I80" s="9" t="n">
        <v>0.930853</v>
      </c>
      <c r="J80" s="9" t="n">
        <v>0.7757715036112935</v>
      </c>
      <c r="K80" s="9" t="n">
        <v>0</v>
      </c>
      <c r="L80" s="9" t="n">
        <v>0.926640633099492</v>
      </c>
      <c r="M80" s="7" t="n">
        <v>5</v>
      </c>
      <c r="N80" s="7">
        <f>IF($B80="","",IF($C80="SUPERSTORE","Superstore","DH"))</f>
        <v/>
      </c>
      <c r="O80" s="7">
        <f>IF($B80="","",IFERROR(VLOOKUP($B80,Mapping!$A:$C,2,0),"Not Mapped"))</f>
        <v/>
      </c>
      <c r="P80" s="7">
        <f>IF($B80="","",IFERROR(VLOOKUP($B80,Mapping!$A:$C,3,0),"Not Mapped"))</f>
        <v/>
      </c>
      <c r="Q80" s="7">
        <f>IF($B80="","",IF(COUNTIF(Exclusions!$A:$A,$B80)&gt;0,"Yes","No"))</f>
        <v/>
      </c>
      <c r="R80" s="9">
        <f>IF($B80="","",MIN(1,DAY($A80)/IF($N80="Superstore",Settings!$B$5,Settings!$B$4)))</f>
        <v/>
      </c>
      <c r="S80" s="9">
        <f>IF(OR($B80="",$G80="",$R80=0),"",$G80/$R80)</f>
        <v/>
      </c>
      <c r="T80" s="7">
        <f>IF($S80="","",IF($S80&lt;Settings!$B$8,"Critical",IF($S80&lt;Settings!$B$9,"Semi Critical","Non Critical")))</f>
        <v/>
      </c>
      <c r="U80" s="7">
        <f>IF($B80="","",IFERROR(VLOOKUP($O80,Leaders!$A:$B,2,0),"Not Mapped"))</f>
        <v/>
      </c>
    </row>
    <row r="81">
      <c r="A81" s="15" t="n">
        <v>46304</v>
      </c>
      <c r="B81" s="7" t="inlineStr">
        <is>
          <t>BLR-Golahalli</t>
        </is>
      </c>
      <c r="C81" s="7" t="inlineStr">
        <is>
          <t>RETAIL_STORE</t>
        </is>
      </c>
      <c r="D81" s="7" t="inlineStr">
        <is>
          <t>Yes</t>
        </is>
      </c>
      <c r="E81" s="7" t="inlineStr">
        <is>
          <t>Bengaluru</t>
        </is>
      </c>
      <c r="F81" s="7" t="n">
        <v>5732</v>
      </c>
      <c r="G81" s="9" t="n">
        <v>0.7377878576413119</v>
      </c>
      <c r="H81" s="9" t="n">
        <v>0.9463230078032632</v>
      </c>
      <c r="I81" s="9" t="n">
        <v>0.9847359999999999</v>
      </c>
      <c r="J81" s="9" t="n">
        <v>0.9463230078032632</v>
      </c>
      <c r="K81" s="9" t="n">
        <v>0</v>
      </c>
      <c r="L81" s="9" t="n">
        <v>0.9984517927592688</v>
      </c>
      <c r="M81" s="7" t="n">
        <v>3</v>
      </c>
      <c r="N81" s="7">
        <f>IF($B81="","",IF($C81="SUPERSTORE","Superstore","DH"))</f>
        <v/>
      </c>
      <c r="O81" s="7">
        <f>IF($B81="","",IFERROR(VLOOKUP($B81,Mapping!$A:$C,2,0),"Not Mapped"))</f>
        <v/>
      </c>
      <c r="P81" s="7">
        <f>IF($B81="","",IFERROR(VLOOKUP($B81,Mapping!$A:$C,3,0),"Not Mapped"))</f>
        <v/>
      </c>
      <c r="Q81" s="7">
        <f>IF($B81="","",IF(COUNTIF(Exclusions!$A:$A,$B81)&gt;0,"Yes","No"))</f>
        <v/>
      </c>
      <c r="R81" s="9">
        <f>IF($B81="","",MIN(1,DAY($A81)/IF($N81="Superstore",Settings!$B$5,Settings!$B$4)))</f>
        <v/>
      </c>
      <c r="S81" s="9">
        <f>IF(OR($B81="",$G81="",$R81=0),"",$G81/$R81)</f>
        <v/>
      </c>
      <c r="T81" s="7">
        <f>IF($S81="","",IF($S81&lt;Settings!$B$8,"Critical",IF($S81&lt;Settings!$B$9,"Semi Critical","Non Critical")))</f>
        <v/>
      </c>
      <c r="U81" s="7">
        <f>IF($B81="","",IFERROR(VLOOKUP($O81,Leaders!$A:$B,2,0),"Not Mapped"))</f>
        <v/>
      </c>
    </row>
    <row r="82">
      <c r="A82" s="15" t="n">
        <v>46304</v>
      </c>
      <c r="B82" s="7" t="inlineStr">
        <is>
          <t>BLR-Goraguntepalya</t>
        </is>
      </c>
      <c r="C82" s="7" t="inlineStr">
        <is>
          <t>RETAIL_STORE</t>
        </is>
      </c>
      <c r="D82" s="7" t="inlineStr">
        <is>
          <t>Yes</t>
        </is>
      </c>
      <c r="E82" s="7" t="inlineStr">
        <is>
          <t>Bengaluru</t>
        </is>
      </c>
      <c r="F82" s="7" t="n">
        <v>4812</v>
      </c>
      <c r="G82" s="9" t="n">
        <v>0.972568578553616</v>
      </c>
      <c r="H82" s="9" t="n">
        <v>0.9527777777777776</v>
      </c>
      <c r="I82" s="9" t="n">
        <v>0.987687</v>
      </c>
      <c r="J82" s="9" t="n">
        <v>0.9527777777777776</v>
      </c>
      <c r="K82" s="9" t="n">
        <v>0</v>
      </c>
      <c r="L82" s="9" t="n">
        <v>1</v>
      </c>
      <c r="M82" s="7" t="n">
        <v>3</v>
      </c>
      <c r="N82" s="7">
        <f>IF($B82="","",IF($C82="SUPERSTORE","Superstore","DH"))</f>
        <v/>
      </c>
      <c r="O82" s="7">
        <f>IF($B82="","",IFERROR(VLOOKUP($B82,Mapping!$A:$C,2,0),"Not Mapped"))</f>
        <v/>
      </c>
      <c r="P82" s="7">
        <f>IF($B82="","",IFERROR(VLOOKUP($B82,Mapping!$A:$C,3,0),"Not Mapped"))</f>
        <v/>
      </c>
      <c r="Q82" s="7">
        <f>IF($B82="","",IF(COUNTIF(Exclusions!$A:$A,$B82)&gt;0,"Yes","No"))</f>
        <v/>
      </c>
      <c r="R82" s="9">
        <f>IF($B82="","",MIN(1,DAY($A82)/IF($N82="Superstore",Settings!$B$5,Settings!$B$4)))</f>
        <v/>
      </c>
      <c r="S82" s="9">
        <f>IF(OR($B82="",$G82="",$R82=0),"",$G82/$R82)</f>
        <v/>
      </c>
      <c r="T82" s="7">
        <f>IF($S82="","",IF($S82&lt;Settings!$B$8,"Critical",IF($S82&lt;Settings!$B$9,"Semi Critical","Non Critical")))</f>
        <v/>
      </c>
      <c r="U82" s="7">
        <f>IF($B82="","",IFERROR(VLOOKUP($O82,Leaders!$A:$B,2,0),"Not Mapped"))</f>
        <v/>
      </c>
    </row>
    <row r="83">
      <c r="A83" s="15" t="n">
        <v>46304</v>
      </c>
      <c r="B83" s="7" t="inlineStr">
        <is>
          <t>BLR-Gunjur New</t>
        </is>
      </c>
      <c r="C83" s="7" t="inlineStr">
        <is>
          <t>RETAIL_STORE</t>
        </is>
      </c>
      <c r="D83" s="7" t="inlineStr">
        <is>
          <t>Yes</t>
        </is>
      </c>
      <c r="E83" s="7" t="inlineStr">
        <is>
          <t>Bengaluru</t>
        </is>
      </c>
      <c r="F83" s="7" t="n">
        <v>6860</v>
      </c>
      <c r="G83" s="9" t="n">
        <v>0.4816326530612245</v>
      </c>
      <c r="H83" s="9" t="n">
        <v>0.8483656174334141</v>
      </c>
      <c r="I83" s="9" t="n">
        <v>0.926274</v>
      </c>
      <c r="J83" s="9" t="n">
        <v>0.8483656174334141</v>
      </c>
      <c r="K83" s="9" t="n">
        <v>0.0160595377986682</v>
      </c>
      <c r="L83" s="9" t="n">
        <v>0.953994668201704</v>
      </c>
      <c r="M83" s="7" t="n">
        <v>4</v>
      </c>
      <c r="N83" s="7">
        <f>IF($B83="","",IF($C83="SUPERSTORE","Superstore","DH"))</f>
        <v/>
      </c>
      <c r="O83" s="7">
        <f>IF($B83="","",IFERROR(VLOOKUP($B83,Mapping!$A:$C,2,0),"Not Mapped"))</f>
        <v/>
      </c>
      <c r="P83" s="7">
        <f>IF($B83="","",IFERROR(VLOOKUP($B83,Mapping!$A:$C,3,0),"Not Mapped"))</f>
        <v/>
      </c>
      <c r="Q83" s="7">
        <f>IF($B83="","",IF(COUNTIF(Exclusions!$A:$A,$B83)&gt;0,"Yes","No"))</f>
        <v/>
      </c>
      <c r="R83" s="9">
        <f>IF($B83="","",MIN(1,DAY($A83)/IF($N83="Superstore",Settings!$B$5,Settings!$B$4)))</f>
        <v/>
      </c>
      <c r="S83" s="9">
        <f>IF(OR($B83="",$G83="",$R83=0),"",$G83/$R83)</f>
        <v/>
      </c>
      <c r="T83" s="7">
        <f>IF($S83="","",IF($S83&lt;Settings!$B$8,"Critical",IF($S83&lt;Settings!$B$9,"Semi Critical","Non Critical")))</f>
        <v/>
      </c>
      <c r="U83" s="7">
        <f>IF($B83="","",IFERROR(VLOOKUP($O83,Leaders!$A:$B,2,0),"Not Mapped"))</f>
        <v/>
      </c>
    </row>
    <row r="84">
      <c r="A84" s="15" t="n">
        <v>46304</v>
      </c>
      <c r="B84" s="7" t="inlineStr">
        <is>
          <t>BLR-HBR Layout</t>
        </is>
      </c>
      <c r="C84" s="7" t="inlineStr">
        <is>
          <t>RETAIL_STORE</t>
        </is>
      </c>
      <c r="D84" s="7" t="inlineStr">
        <is>
          <t>Yes</t>
        </is>
      </c>
      <c r="E84" s="7" t="inlineStr">
        <is>
          <t>Bengaluru</t>
        </is>
      </c>
      <c r="F84" s="7" t="n">
        <v>5124</v>
      </c>
      <c r="G84" s="9" t="n">
        <v>0.43871975019516</v>
      </c>
      <c r="H84" s="9" t="n">
        <v>0.8314056939501779</v>
      </c>
      <c r="I84" s="9" t="n">
        <v>0.884459</v>
      </c>
      <c r="J84" s="9" t="n">
        <v>0.8314056939501779</v>
      </c>
      <c r="K84" s="9" t="n">
        <v>0</v>
      </c>
      <c r="L84" s="9" t="n">
        <v>0.9500655553474434</v>
      </c>
      <c r="M84" s="7" t="n">
        <v>3</v>
      </c>
      <c r="N84" s="7">
        <f>IF($B84="","",IF($C84="SUPERSTORE","Superstore","DH"))</f>
        <v/>
      </c>
      <c r="O84" s="7">
        <f>IF($B84="","",IFERROR(VLOOKUP($B84,Mapping!$A:$C,2,0),"Not Mapped"))</f>
        <v/>
      </c>
      <c r="P84" s="7">
        <f>IF($B84="","",IFERROR(VLOOKUP($B84,Mapping!$A:$C,3,0),"Not Mapped"))</f>
        <v/>
      </c>
      <c r="Q84" s="7">
        <f>IF($B84="","",IF(COUNTIF(Exclusions!$A:$A,$B84)&gt;0,"Yes","No"))</f>
        <v/>
      </c>
      <c r="R84" s="9">
        <f>IF($B84="","",MIN(1,DAY($A84)/IF($N84="Superstore",Settings!$B$5,Settings!$B$4)))</f>
        <v/>
      </c>
      <c r="S84" s="9">
        <f>IF(OR($B84="",$G84="",$R84=0),"",$G84/$R84)</f>
        <v/>
      </c>
      <c r="T84" s="7">
        <f>IF($S84="","",IF($S84&lt;Settings!$B$8,"Critical",IF($S84&lt;Settings!$B$9,"Semi Critical","Non Critical")))</f>
        <v/>
      </c>
      <c r="U84" s="7">
        <f>IF($B84="","",IFERROR(VLOOKUP($O84,Leaders!$A:$B,2,0),"Not Mapped"))</f>
        <v/>
      </c>
    </row>
    <row r="85">
      <c r="A85" s="15" t="n">
        <v>46304</v>
      </c>
      <c r="B85" s="7" t="inlineStr">
        <is>
          <t>BLR-HEBBAL NEW</t>
        </is>
      </c>
      <c r="C85" s="7" t="inlineStr">
        <is>
          <t>RETAIL_STORE</t>
        </is>
      </c>
      <c r="D85" s="7" t="inlineStr">
        <is>
          <t>No</t>
        </is>
      </c>
      <c r="E85" s="7" t="inlineStr">
        <is>
          <t>Bengaluru</t>
        </is>
      </c>
      <c r="F85" s="7" t="n">
        <v>7468</v>
      </c>
      <c r="G85" s="9" t="n">
        <v>0.7394215318693091</v>
      </c>
      <c r="H85" s="9" t="n">
        <v>0.9137993480622962</v>
      </c>
      <c r="I85" s="9" t="n">
        <v>0.975405</v>
      </c>
      <c r="J85" s="9" t="n">
        <v>0.9137993480622962</v>
      </c>
      <c r="K85" s="9" t="n">
        <v>0</v>
      </c>
      <c r="L85" s="9" t="n">
        <v>0.9847576202367564</v>
      </c>
      <c r="M85" s="7" t="n">
        <v>4</v>
      </c>
      <c r="N85" s="7">
        <f>IF($B85="","",IF($C85="SUPERSTORE","Superstore","DH"))</f>
        <v/>
      </c>
      <c r="O85" s="7">
        <f>IF($B85="","",IFERROR(VLOOKUP($B85,Mapping!$A:$C,2,0),"Not Mapped"))</f>
        <v/>
      </c>
      <c r="P85" s="7">
        <f>IF($B85="","",IFERROR(VLOOKUP($B85,Mapping!$A:$C,3,0),"Not Mapped"))</f>
        <v/>
      </c>
      <c r="Q85" s="7">
        <f>IF($B85="","",IF(COUNTIF(Exclusions!$A:$A,$B85)&gt;0,"Yes","No"))</f>
        <v/>
      </c>
      <c r="R85" s="9">
        <f>IF($B85="","",MIN(1,DAY($A85)/IF($N85="Superstore",Settings!$B$5,Settings!$B$4)))</f>
        <v/>
      </c>
      <c r="S85" s="9">
        <f>IF(OR($B85="",$G85="",$R85=0),"",$G85/$R85)</f>
        <v/>
      </c>
      <c r="T85" s="7">
        <f>IF($S85="","",IF($S85&lt;Settings!$B$8,"Critical",IF($S85&lt;Settings!$B$9,"Semi Critical","Non Critical")))</f>
        <v/>
      </c>
      <c r="U85" s="7">
        <f>IF($B85="","",IFERROR(VLOOKUP($O85,Leaders!$A:$B,2,0),"Not Mapped"))</f>
        <v/>
      </c>
    </row>
    <row r="86">
      <c r="A86" s="15" t="n">
        <v>46304</v>
      </c>
      <c r="B86" s="7" t="inlineStr">
        <is>
          <t>BLR-HSR Layout New</t>
        </is>
      </c>
      <c r="C86" s="7" t="inlineStr">
        <is>
          <t>RETAIL_STORE</t>
        </is>
      </c>
      <c r="D86" s="7" t="inlineStr">
        <is>
          <t>Yes</t>
        </is>
      </c>
      <c r="E86" s="7" t="inlineStr">
        <is>
          <t>Bengaluru</t>
        </is>
      </c>
      <c r="F86" s="7" t="n">
        <v>6691</v>
      </c>
      <c r="G86" s="9" t="n">
        <v>0.2865042594529966</v>
      </c>
      <c r="H86" s="9" t="n">
        <v>0.7240479916536254</v>
      </c>
      <c r="I86" s="9" t="n">
        <v>0.873491</v>
      </c>
      <c r="J86" s="9" t="n">
        <v>0.7145368972352634</v>
      </c>
      <c r="K86" s="9" t="n">
        <v>0</v>
      </c>
      <c r="L86" s="9" t="n">
        <v>0.8996083122752108</v>
      </c>
      <c r="M86" s="7" t="n">
        <v>4</v>
      </c>
      <c r="N86" s="7">
        <f>IF($B86="","",IF($C86="SUPERSTORE","Superstore","DH"))</f>
        <v/>
      </c>
      <c r="O86" s="7">
        <f>IF($B86="","",IFERROR(VLOOKUP($B86,Mapping!$A:$C,2,0),"Not Mapped"))</f>
        <v/>
      </c>
      <c r="P86" s="7">
        <f>IF($B86="","",IFERROR(VLOOKUP($B86,Mapping!$A:$C,3,0),"Not Mapped"))</f>
        <v/>
      </c>
      <c r="Q86" s="7">
        <f>IF($B86="","",IF(COUNTIF(Exclusions!$A:$A,$B86)&gt;0,"Yes","No"))</f>
        <v/>
      </c>
      <c r="R86" s="9">
        <f>IF($B86="","",MIN(1,DAY($A86)/IF($N86="Superstore",Settings!$B$5,Settings!$B$4)))</f>
        <v/>
      </c>
      <c r="S86" s="9">
        <f>IF(OR($B86="",$G86="",$R86=0),"",$G86/$R86)</f>
        <v/>
      </c>
      <c r="T86" s="7">
        <f>IF($S86="","",IF($S86&lt;Settings!$B$8,"Critical",IF($S86&lt;Settings!$B$9,"Semi Critical","Non Critical")))</f>
        <v/>
      </c>
      <c r="U86" s="7">
        <f>IF($B86="","",IFERROR(VLOOKUP($O86,Leaders!$A:$B,2,0),"Not Mapped"))</f>
        <v/>
      </c>
    </row>
    <row r="87">
      <c r="A87" s="15" t="n">
        <v>46304</v>
      </c>
      <c r="B87" s="7" t="inlineStr">
        <is>
          <t>BLR-HSR SS</t>
        </is>
      </c>
      <c r="C87" s="7" t="inlineStr">
        <is>
          <t>SUPERSTORE</t>
        </is>
      </c>
      <c r="D87" s="7" t="inlineStr">
        <is>
          <t>No</t>
        </is>
      </c>
      <c r="E87" s="7" t="inlineStr">
        <is>
          <t>Bengaluru</t>
        </is>
      </c>
      <c r="F87" s="7" t="n">
        <v>11819</v>
      </c>
      <c r="G87" s="9" t="n">
        <v>0.5167103815889669</v>
      </c>
      <c r="H87" s="9" t="n">
        <v>0.9182904863271656</v>
      </c>
      <c r="I87" s="9" t="n">
        <v>0.9825199999999999</v>
      </c>
      <c r="J87" s="9" t="n">
        <v>0.9182904863271656</v>
      </c>
      <c r="K87" s="9" t="n">
        <v>0</v>
      </c>
      <c r="L87" s="9" t="n">
        <v>0.9866486258219646</v>
      </c>
      <c r="M87" s="7" t="n">
        <v>2</v>
      </c>
      <c r="N87" s="7">
        <f>IF($B87="","",IF($C87="SUPERSTORE","Superstore","DH"))</f>
        <v/>
      </c>
      <c r="O87" s="7">
        <f>IF($B87="","",IFERROR(VLOOKUP($B87,Mapping!$A:$C,2,0),"Not Mapped"))</f>
        <v/>
      </c>
      <c r="P87" s="7">
        <f>IF($B87="","",IFERROR(VLOOKUP($B87,Mapping!$A:$C,3,0),"Not Mapped"))</f>
        <v/>
      </c>
      <c r="Q87" s="7">
        <f>IF($B87="","",IF(COUNTIF(Exclusions!$A:$A,$B87)&gt;0,"Yes","No"))</f>
        <v/>
      </c>
      <c r="R87" s="9">
        <f>IF($B87="","",MIN(1,DAY($A87)/IF($N87="Superstore",Settings!$B$5,Settings!$B$4)))</f>
        <v/>
      </c>
      <c r="S87" s="9">
        <f>IF(OR($B87="",$G87="",$R87=0),"",$G87/$R87)</f>
        <v/>
      </c>
      <c r="T87" s="7">
        <f>IF($S87="","",IF($S87&lt;Settings!$B$8,"Critical",IF($S87&lt;Settings!$B$9,"Semi Critical","Non Critical")))</f>
        <v/>
      </c>
      <c r="U87" s="7">
        <f>IF($B87="","",IFERROR(VLOOKUP($O87,Leaders!$A:$B,2,0),"Not Mapped"))</f>
        <v/>
      </c>
    </row>
    <row r="88">
      <c r="A88" s="15" t="n">
        <v>46304</v>
      </c>
      <c r="B88" s="7" t="inlineStr">
        <is>
          <t>BLR-HSR-2</t>
        </is>
      </c>
      <c r="C88" s="7" t="inlineStr">
        <is>
          <t>RETAIL_STORE</t>
        </is>
      </c>
      <c r="D88" s="7" t="inlineStr">
        <is>
          <t>No</t>
        </is>
      </c>
      <c r="E88" s="7" t="inlineStr">
        <is>
          <t>Bengaluru</t>
        </is>
      </c>
      <c r="F88" s="7" t="n">
        <v>5314</v>
      </c>
      <c r="G88" s="9" t="n">
        <v>0.3590515619119307</v>
      </c>
      <c r="H88" s="9" t="n">
        <v>0.7510482180293501</v>
      </c>
      <c r="I88" s="9" t="n">
        <v>0.965664</v>
      </c>
      <c r="J88" s="9" t="n">
        <v>0.7510482180293501</v>
      </c>
      <c r="K88" s="9" t="n">
        <v>0</v>
      </c>
      <c r="L88" s="9" t="n">
        <v>0.916230828643937</v>
      </c>
      <c r="M88" s="7" t="n">
        <v>3</v>
      </c>
      <c r="N88" s="7">
        <f>IF($B88="","",IF($C88="SUPERSTORE","Superstore","DH"))</f>
        <v/>
      </c>
      <c r="O88" s="7">
        <f>IF($B88="","",IFERROR(VLOOKUP($B88,Mapping!$A:$C,2,0),"Not Mapped"))</f>
        <v/>
      </c>
      <c r="P88" s="7">
        <f>IF($B88="","",IFERROR(VLOOKUP($B88,Mapping!$A:$C,3,0),"Not Mapped"))</f>
        <v/>
      </c>
      <c r="Q88" s="7">
        <f>IF($B88="","",IF(COUNTIF(Exclusions!$A:$A,$B88)&gt;0,"Yes","No"))</f>
        <v/>
      </c>
      <c r="R88" s="9">
        <f>IF($B88="","",MIN(1,DAY($A88)/IF($N88="Superstore",Settings!$B$5,Settings!$B$4)))</f>
        <v/>
      </c>
      <c r="S88" s="9">
        <f>IF(OR($B88="",$G88="",$R88=0),"",$G88/$R88)</f>
        <v/>
      </c>
      <c r="T88" s="7">
        <f>IF($S88="","",IF($S88&lt;Settings!$B$8,"Critical",IF($S88&lt;Settings!$B$9,"Semi Critical","Non Critical")))</f>
        <v/>
      </c>
      <c r="U88" s="7">
        <f>IF($B88="","",IFERROR(VLOOKUP($O88,Leaders!$A:$B,2,0),"Not Mapped"))</f>
        <v/>
      </c>
    </row>
    <row r="89">
      <c r="A89" s="15" t="n">
        <v>46304</v>
      </c>
      <c r="B89" s="7" t="inlineStr">
        <is>
          <t>BLR-HSR-3</t>
        </is>
      </c>
      <c r="C89" s="7" t="inlineStr">
        <is>
          <t>RETAIL_STORE</t>
        </is>
      </c>
      <c r="D89" s="7" t="inlineStr">
        <is>
          <t>Yes</t>
        </is>
      </c>
      <c r="E89" s="7" t="inlineStr">
        <is>
          <t>Bengaluru</t>
        </is>
      </c>
      <c r="F89" s="7" t="n">
        <v>8449</v>
      </c>
      <c r="G89" s="9" t="n">
        <v>0.7203219315895372</v>
      </c>
      <c r="H89" s="9" t="n">
        <v>0.8373315806769636</v>
      </c>
      <c r="I89" s="9" t="n">
        <v>0.948024</v>
      </c>
      <c r="J89" s="9" t="n">
        <v>0.8373315806769636</v>
      </c>
      <c r="K89" s="9" t="n">
        <v>0.0073409461663947</v>
      </c>
      <c r="L89" s="9" t="n">
        <v>0.9510924763149164</v>
      </c>
      <c r="M89" s="7" t="n">
        <v>8</v>
      </c>
      <c r="N89" s="7">
        <f>IF($B89="","",IF($C89="SUPERSTORE","Superstore","DH"))</f>
        <v/>
      </c>
      <c r="O89" s="7">
        <f>IF($B89="","",IFERROR(VLOOKUP($B89,Mapping!$A:$C,2,0),"Not Mapped"))</f>
        <v/>
      </c>
      <c r="P89" s="7">
        <f>IF($B89="","",IFERROR(VLOOKUP($B89,Mapping!$A:$C,3,0),"Not Mapped"))</f>
        <v/>
      </c>
      <c r="Q89" s="7">
        <f>IF($B89="","",IF(COUNTIF(Exclusions!$A:$A,$B89)&gt;0,"Yes","No"))</f>
        <v/>
      </c>
      <c r="R89" s="9">
        <f>IF($B89="","",MIN(1,DAY($A89)/IF($N89="Superstore",Settings!$B$5,Settings!$B$4)))</f>
        <v/>
      </c>
      <c r="S89" s="9">
        <f>IF(OR($B89="",$G89="",$R89=0),"",$G89/$R89)</f>
        <v/>
      </c>
      <c r="T89" s="7">
        <f>IF($S89="","",IF($S89&lt;Settings!$B$8,"Critical",IF($S89&lt;Settings!$B$9,"Semi Critical","Non Critical")))</f>
        <v/>
      </c>
      <c r="U89" s="7">
        <f>IF($B89="","",IFERROR(VLOOKUP($O89,Leaders!$A:$B,2,0),"Not Mapped"))</f>
        <v/>
      </c>
    </row>
    <row r="90">
      <c r="A90" s="15" t="n">
        <v>46304</v>
      </c>
      <c r="B90" s="7" t="inlineStr">
        <is>
          <t>BLR-HSR-Flower-Shop-1</t>
        </is>
      </c>
      <c r="C90" s="7" t="inlineStr">
        <is>
          <t>RETAIL_STORE</t>
        </is>
      </c>
      <c r="D90" s="7" t="inlineStr">
        <is>
          <t>No</t>
        </is>
      </c>
      <c r="E90" s="7" t="inlineStr">
        <is>
          <t>Bengaluru</t>
        </is>
      </c>
      <c r="F90" s="7" t="n">
        <v>13</v>
      </c>
      <c r="G90" s="9" t="n">
        <v>0</v>
      </c>
      <c r="H90" s="9" t="n"/>
      <c r="I90" s="9" t="n"/>
      <c r="J90" s="9" t="n"/>
      <c r="K90" s="9" t="n">
        <v>0</v>
      </c>
      <c r="L90" s="9" t="n">
        <v>0.6000000000000001</v>
      </c>
      <c r="M90" s="7" t="n"/>
      <c r="N90" s="7">
        <f>IF($B90="","",IF($C90="SUPERSTORE","Superstore","DH"))</f>
        <v/>
      </c>
      <c r="O90" s="7">
        <f>IF($B90="","",IFERROR(VLOOKUP($B90,Mapping!$A:$C,2,0),"Not Mapped"))</f>
        <v/>
      </c>
      <c r="P90" s="7">
        <f>IF($B90="","",IFERROR(VLOOKUP($B90,Mapping!$A:$C,3,0),"Not Mapped"))</f>
        <v/>
      </c>
      <c r="Q90" s="7">
        <f>IF($B90="","",IF(COUNTIF(Exclusions!$A:$A,$B90)&gt;0,"Yes","No"))</f>
        <v/>
      </c>
      <c r="R90" s="9">
        <f>IF($B90="","",MIN(1,DAY($A90)/IF($N90="Superstore",Settings!$B$5,Settings!$B$4)))</f>
        <v/>
      </c>
      <c r="S90" s="9">
        <f>IF(OR($B90="",$G90="",$R90=0),"",$G90/$R90)</f>
        <v/>
      </c>
      <c r="T90" s="7">
        <f>IF($S90="","",IF($S90&lt;Settings!$B$8,"Critical",IF($S90&lt;Settings!$B$9,"Semi Critical","Non Critical")))</f>
        <v/>
      </c>
      <c r="U90" s="7">
        <f>IF($B90="","",IFERROR(VLOOKUP($O90,Leaders!$A:$B,2,0),"Not Mapped"))</f>
        <v/>
      </c>
    </row>
    <row r="91">
      <c r="A91" s="15" t="n">
        <v>46304</v>
      </c>
      <c r="B91" s="7" t="inlineStr">
        <is>
          <t>BLR-Hadosiddapura</t>
        </is>
      </c>
      <c r="C91" s="7" t="inlineStr">
        <is>
          <t>RETAIL_STORE</t>
        </is>
      </c>
      <c r="D91" s="7" t="inlineStr">
        <is>
          <t>Yes</t>
        </is>
      </c>
      <c r="E91" s="7" t="inlineStr">
        <is>
          <t>Bengaluru</t>
        </is>
      </c>
      <c r="F91" s="7" t="n">
        <v>7335</v>
      </c>
      <c r="G91" s="9" t="n">
        <v>0.8685753237900476</v>
      </c>
      <c r="H91" s="9" t="n">
        <v>0.9386281588447654</v>
      </c>
      <c r="I91" s="9" t="n">
        <v>0.970351</v>
      </c>
      <c r="J91" s="9" t="n"/>
      <c r="K91" s="9" t="n">
        <v>0</v>
      </c>
      <c r="L91" s="9" t="n">
        <v>0.9952118563556908</v>
      </c>
      <c r="M91" s="7" t="n">
        <v>2</v>
      </c>
      <c r="N91" s="7">
        <f>IF($B91="","",IF($C91="SUPERSTORE","Superstore","DH"))</f>
        <v/>
      </c>
      <c r="O91" s="7">
        <f>IF($B91="","",IFERROR(VLOOKUP($B91,Mapping!$A:$C,2,0),"Not Mapped"))</f>
        <v/>
      </c>
      <c r="P91" s="7">
        <f>IF($B91="","",IFERROR(VLOOKUP($B91,Mapping!$A:$C,3,0),"Not Mapped"))</f>
        <v/>
      </c>
      <c r="Q91" s="7">
        <f>IF($B91="","",IF(COUNTIF(Exclusions!$A:$A,$B91)&gt;0,"Yes","No"))</f>
        <v/>
      </c>
      <c r="R91" s="9">
        <f>IF($B91="","",MIN(1,DAY($A91)/IF($N91="Superstore",Settings!$B$5,Settings!$B$4)))</f>
        <v/>
      </c>
      <c r="S91" s="9">
        <f>IF(OR($B91="",$G91="",$R91=0),"",$G91/$R91)</f>
        <v/>
      </c>
      <c r="T91" s="7">
        <f>IF($S91="","",IF($S91&lt;Settings!$B$8,"Critical",IF($S91&lt;Settings!$B$9,"Semi Critical","Non Critical")))</f>
        <v/>
      </c>
      <c r="U91" s="7">
        <f>IF($B91="","",IFERROR(VLOOKUP($O91,Leaders!$A:$B,2,0),"Not Mapped"))</f>
        <v/>
      </c>
    </row>
    <row r="92">
      <c r="A92" s="15" t="n">
        <v>46304</v>
      </c>
      <c r="B92" s="7" t="inlineStr">
        <is>
          <t>BLR-Hegganahalli</t>
        </is>
      </c>
      <c r="C92" s="7" t="inlineStr">
        <is>
          <t>RETAIL_STORE</t>
        </is>
      </c>
      <c r="D92" s="7" t="inlineStr">
        <is>
          <t>Yes</t>
        </is>
      </c>
      <c r="E92" s="7" t="inlineStr">
        <is>
          <t>Bengaluru</t>
        </is>
      </c>
      <c r="F92" s="7" t="n">
        <v>4048</v>
      </c>
      <c r="G92" s="9" t="n">
        <v>0.9876482213438736</v>
      </c>
      <c r="H92" s="9" t="n">
        <v>0.8679339669834918</v>
      </c>
      <c r="I92" s="9" t="n">
        <v>0.972377</v>
      </c>
      <c r="J92" s="9" t="n">
        <v>0.8679339669834918</v>
      </c>
      <c r="K92" s="9" t="n">
        <v>0</v>
      </c>
      <c r="L92" s="9" t="n">
        <v>0.9654458808351544</v>
      </c>
      <c r="M92" s="7" t="n">
        <v>7</v>
      </c>
      <c r="N92" s="7">
        <f>IF($B92="","",IF($C92="SUPERSTORE","Superstore","DH"))</f>
        <v/>
      </c>
      <c r="O92" s="7">
        <f>IF($B92="","",IFERROR(VLOOKUP($B92,Mapping!$A:$C,2,0),"Not Mapped"))</f>
        <v/>
      </c>
      <c r="P92" s="7">
        <f>IF($B92="","",IFERROR(VLOOKUP($B92,Mapping!$A:$C,3,0),"Not Mapped"))</f>
        <v/>
      </c>
      <c r="Q92" s="7">
        <f>IF($B92="","",IF(COUNTIF(Exclusions!$A:$A,$B92)&gt;0,"Yes","No"))</f>
        <v/>
      </c>
      <c r="R92" s="9">
        <f>IF($B92="","",MIN(1,DAY($A92)/IF($N92="Superstore",Settings!$B$5,Settings!$B$4)))</f>
        <v/>
      </c>
      <c r="S92" s="9">
        <f>IF(OR($B92="",$G92="",$R92=0),"",$G92/$R92)</f>
        <v/>
      </c>
      <c r="T92" s="7">
        <f>IF($S92="","",IF($S92&lt;Settings!$B$8,"Critical",IF($S92&lt;Settings!$B$9,"Semi Critical","Non Critical")))</f>
        <v/>
      </c>
      <c r="U92" s="7">
        <f>IF($B92="","",IFERROR(VLOOKUP($O92,Leaders!$A:$B,2,0),"Not Mapped"))</f>
        <v/>
      </c>
    </row>
    <row r="93">
      <c r="A93" s="15" t="n">
        <v>46304</v>
      </c>
      <c r="B93" s="7" t="inlineStr">
        <is>
          <t>BLR-Hennur Main</t>
        </is>
      </c>
      <c r="C93" s="7" t="inlineStr">
        <is>
          <t>RETAIL_STORE</t>
        </is>
      </c>
      <c r="D93" s="7" t="inlineStr">
        <is>
          <t>No</t>
        </is>
      </c>
      <c r="E93" s="7" t="inlineStr">
        <is>
          <t>Bengaluru</t>
        </is>
      </c>
      <c r="F93" s="7" t="n">
        <v>12257</v>
      </c>
      <c r="G93" s="9" t="n">
        <v>0.4483152484294689</v>
      </c>
      <c r="H93" s="9" t="n">
        <v>0.972520473157416</v>
      </c>
      <c r="I93" s="9" t="n">
        <v>0.985806</v>
      </c>
      <c r="J93" s="9" t="n"/>
      <c r="K93" s="9" t="n">
        <v>0</v>
      </c>
      <c r="L93" s="9" t="n">
        <v>1</v>
      </c>
      <c r="M93" s="7" t="n">
        <v>2</v>
      </c>
      <c r="N93" s="7">
        <f>IF($B93="","",IF($C93="SUPERSTORE","Superstore","DH"))</f>
        <v/>
      </c>
      <c r="O93" s="7">
        <f>IF($B93="","",IFERROR(VLOOKUP($B93,Mapping!$A:$C,2,0),"Not Mapped"))</f>
        <v/>
      </c>
      <c r="P93" s="7">
        <f>IF($B93="","",IFERROR(VLOOKUP($B93,Mapping!$A:$C,3,0),"Not Mapped"))</f>
        <v/>
      </c>
      <c r="Q93" s="7">
        <f>IF($B93="","",IF(COUNTIF(Exclusions!$A:$A,$B93)&gt;0,"Yes","No"))</f>
        <v/>
      </c>
      <c r="R93" s="9">
        <f>IF($B93="","",MIN(1,DAY($A93)/IF($N93="Superstore",Settings!$B$5,Settings!$B$4)))</f>
        <v/>
      </c>
      <c r="S93" s="9">
        <f>IF(OR($B93="",$G93="",$R93=0),"",$G93/$R93)</f>
        <v/>
      </c>
      <c r="T93" s="7">
        <f>IF($S93="","",IF($S93&lt;Settings!$B$8,"Critical",IF($S93&lt;Settings!$B$9,"Semi Critical","Non Critical")))</f>
        <v/>
      </c>
      <c r="U93" s="7">
        <f>IF($B93="","",IFERROR(VLOOKUP($O93,Leaders!$A:$B,2,0),"Not Mapped"))</f>
        <v/>
      </c>
    </row>
    <row r="94">
      <c r="A94" s="15" t="n">
        <v>46304</v>
      </c>
      <c r="B94" s="7" t="inlineStr">
        <is>
          <t>BLR-Hope Farm New</t>
        </is>
      </c>
      <c r="C94" s="7" t="inlineStr">
        <is>
          <t>RETAIL_STORE</t>
        </is>
      </c>
      <c r="D94" s="7" t="inlineStr">
        <is>
          <t>Yes</t>
        </is>
      </c>
      <c r="E94" s="7" t="inlineStr">
        <is>
          <t>Bengaluru</t>
        </is>
      </c>
      <c r="F94" s="7" t="n">
        <v>7436</v>
      </c>
      <c r="G94" s="9" t="n">
        <v>0.5188273265196341</v>
      </c>
      <c r="H94" s="9" t="n">
        <v>0.78149300155521</v>
      </c>
      <c r="I94" s="9" t="n">
        <v>0.948535</v>
      </c>
      <c r="J94" s="9" t="n">
        <v>0.78149300155521</v>
      </c>
      <c r="K94" s="9" t="n">
        <v>0</v>
      </c>
      <c r="L94" s="9" t="n">
        <v>0.9290496848653516</v>
      </c>
      <c r="M94" s="7" t="n">
        <v>4</v>
      </c>
      <c r="N94" s="7">
        <f>IF($B94="","",IF($C94="SUPERSTORE","Superstore","DH"))</f>
        <v/>
      </c>
      <c r="O94" s="7">
        <f>IF($B94="","",IFERROR(VLOOKUP($B94,Mapping!$A:$C,2,0),"Not Mapped"))</f>
        <v/>
      </c>
      <c r="P94" s="7">
        <f>IF($B94="","",IFERROR(VLOOKUP($B94,Mapping!$A:$C,3,0),"Not Mapped"))</f>
        <v/>
      </c>
      <c r="Q94" s="7">
        <f>IF($B94="","",IF(COUNTIF(Exclusions!$A:$A,$B94)&gt;0,"Yes","No"))</f>
        <v/>
      </c>
      <c r="R94" s="9">
        <f>IF($B94="","",MIN(1,DAY($A94)/IF($N94="Superstore",Settings!$B$5,Settings!$B$4)))</f>
        <v/>
      </c>
      <c r="S94" s="9">
        <f>IF(OR($B94="",$G94="",$R94=0),"",$G94/$R94)</f>
        <v/>
      </c>
      <c r="T94" s="7">
        <f>IF($S94="","",IF($S94&lt;Settings!$B$8,"Critical",IF($S94&lt;Settings!$B$9,"Semi Critical","Non Critical")))</f>
        <v/>
      </c>
      <c r="U94" s="7">
        <f>IF($B94="","",IFERROR(VLOOKUP($O94,Leaders!$A:$B,2,0),"Not Mapped"))</f>
        <v/>
      </c>
    </row>
    <row r="95">
      <c r="A95" s="15" t="n">
        <v>46304</v>
      </c>
      <c r="B95" s="7" t="inlineStr">
        <is>
          <t>BLR-Hope Farm SS</t>
        </is>
      </c>
      <c r="C95" s="7" t="inlineStr">
        <is>
          <t>SUPERSTORE</t>
        </is>
      </c>
      <c r="D95" s="7" t="inlineStr">
        <is>
          <t>No</t>
        </is>
      </c>
      <c r="E95" s="7" t="inlineStr">
        <is>
          <t>Bengaluru</t>
        </is>
      </c>
      <c r="F95" s="7" t="n">
        <v>12736</v>
      </c>
      <c r="G95" s="9" t="n">
        <v>0.5138190954773869</v>
      </c>
      <c r="H95" s="9" t="n">
        <v>0.9883863080684596</v>
      </c>
      <c r="I95" s="9" t="n">
        <v>0.997322</v>
      </c>
      <c r="J95" s="9" t="n">
        <v>0.9883863080684596</v>
      </c>
      <c r="K95" s="9" t="n">
        <v>0</v>
      </c>
      <c r="L95" s="9" t="n">
        <v>1</v>
      </c>
      <c r="M95" s="7" t="n">
        <v>1</v>
      </c>
      <c r="N95" s="7">
        <f>IF($B95="","",IF($C95="SUPERSTORE","Superstore","DH"))</f>
        <v/>
      </c>
      <c r="O95" s="7">
        <f>IF($B95="","",IFERROR(VLOOKUP($B95,Mapping!$A:$C,2,0),"Not Mapped"))</f>
        <v/>
      </c>
      <c r="P95" s="7">
        <f>IF($B95="","",IFERROR(VLOOKUP($B95,Mapping!$A:$C,3,0),"Not Mapped"))</f>
        <v/>
      </c>
      <c r="Q95" s="7">
        <f>IF($B95="","",IF(COUNTIF(Exclusions!$A:$A,$B95)&gt;0,"Yes","No"))</f>
        <v/>
      </c>
      <c r="R95" s="9">
        <f>IF($B95="","",MIN(1,DAY($A95)/IF($N95="Superstore",Settings!$B$5,Settings!$B$4)))</f>
        <v/>
      </c>
      <c r="S95" s="9">
        <f>IF(OR($B95="",$G95="",$R95=0),"",$G95/$R95)</f>
        <v/>
      </c>
      <c r="T95" s="7">
        <f>IF($S95="","",IF($S95&lt;Settings!$B$8,"Critical",IF($S95&lt;Settings!$B$9,"Semi Critical","Non Critical")))</f>
        <v/>
      </c>
      <c r="U95" s="7">
        <f>IF($B95="","",IFERROR(VLOOKUP($O95,Leaders!$A:$B,2,0),"Not Mapped"))</f>
        <v/>
      </c>
    </row>
    <row r="96">
      <c r="A96" s="15" t="n">
        <v>46304</v>
      </c>
      <c r="B96" s="7" t="inlineStr">
        <is>
          <t>BLR-INDIRANAGAR NEW</t>
        </is>
      </c>
      <c r="C96" s="7" t="inlineStr">
        <is>
          <t>RETAIL_STORE</t>
        </is>
      </c>
      <c r="D96" s="7" t="inlineStr">
        <is>
          <t>Yes</t>
        </is>
      </c>
      <c r="E96" s="7" t="inlineStr">
        <is>
          <t>Bengaluru</t>
        </is>
      </c>
      <c r="F96" s="7" t="n">
        <v>6975</v>
      </c>
      <c r="G96" s="9" t="n">
        <v>0.8478853046594982</v>
      </c>
      <c r="H96" s="9" t="n">
        <v>0.8630368616841393</v>
      </c>
      <c r="I96" s="9" t="n">
        <v>0.9686360000000001</v>
      </c>
      <c r="J96" s="9" t="n">
        <v>0.8630368616841393</v>
      </c>
      <c r="K96" s="9" t="n">
        <v>0</v>
      </c>
      <c r="L96" s="9" t="n">
        <v>0.9633839417617428</v>
      </c>
      <c r="M96" s="7" t="n">
        <v>10</v>
      </c>
      <c r="N96" s="7">
        <f>IF($B96="","",IF($C96="SUPERSTORE","Superstore","DH"))</f>
        <v/>
      </c>
      <c r="O96" s="7">
        <f>IF($B96="","",IFERROR(VLOOKUP($B96,Mapping!$A:$C,2,0),"Not Mapped"))</f>
        <v/>
      </c>
      <c r="P96" s="7">
        <f>IF($B96="","",IFERROR(VLOOKUP($B96,Mapping!$A:$C,3,0),"Not Mapped"))</f>
        <v/>
      </c>
      <c r="Q96" s="7">
        <f>IF($B96="","",IF(COUNTIF(Exclusions!$A:$A,$B96)&gt;0,"Yes","No"))</f>
        <v/>
      </c>
      <c r="R96" s="9">
        <f>IF($B96="","",MIN(1,DAY($A96)/IF($N96="Superstore",Settings!$B$5,Settings!$B$4)))</f>
        <v/>
      </c>
      <c r="S96" s="9">
        <f>IF(OR($B96="",$G96="",$R96=0),"",$G96/$R96)</f>
        <v/>
      </c>
      <c r="T96" s="7">
        <f>IF($S96="","",IF($S96&lt;Settings!$B$8,"Critical",IF($S96&lt;Settings!$B$9,"Semi Critical","Non Critical")))</f>
        <v/>
      </c>
      <c r="U96" s="7">
        <f>IF($B96="","",IFERROR(VLOOKUP($O96,Leaders!$A:$B,2,0),"Not Mapped"))</f>
        <v/>
      </c>
    </row>
    <row r="97">
      <c r="A97" s="15" t="n">
        <v>46304</v>
      </c>
      <c r="B97" s="7" t="inlineStr">
        <is>
          <t>BLR-ITPL Layout</t>
        </is>
      </c>
      <c r="C97" s="7" t="inlineStr">
        <is>
          <t>RETAIL_STORE</t>
        </is>
      </c>
      <c r="D97" s="7" t="inlineStr">
        <is>
          <t>Yes</t>
        </is>
      </c>
      <c r="E97" s="7" t="inlineStr">
        <is>
          <t>Bengaluru</t>
        </is>
      </c>
      <c r="F97" s="7" t="n">
        <v>7382</v>
      </c>
      <c r="G97" s="9" t="n">
        <v>0.7068545109726361</v>
      </c>
      <c r="H97" s="9" t="n">
        <v>0.8702568033729399</v>
      </c>
      <c r="I97" s="9" t="n">
        <v>0.965394</v>
      </c>
      <c r="J97" s="9" t="n">
        <v>0.8702568033729399</v>
      </c>
      <c r="K97" s="9" t="n">
        <v>0</v>
      </c>
      <c r="L97" s="9" t="n">
        <v>0.966423917209659</v>
      </c>
      <c r="M97" s="7" t="n">
        <v>6</v>
      </c>
      <c r="N97" s="7">
        <f>IF($B97="","",IF($C97="SUPERSTORE","Superstore","DH"))</f>
        <v/>
      </c>
      <c r="O97" s="7">
        <f>IF($B97="","",IFERROR(VLOOKUP($B97,Mapping!$A:$C,2,0),"Not Mapped"))</f>
        <v/>
      </c>
      <c r="P97" s="7">
        <f>IF($B97="","",IFERROR(VLOOKUP($B97,Mapping!$A:$C,3,0),"Not Mapped"))</f>
        <v/>
      </c>
      <c r="Q97" s="7">
        <f>IF($B97="","",IF(COUNTIF(Exclusions!$A:$A,$B97)&gt;0,"Yes","No"))</f>
        <v/>
      </c>
      <c r="R97" s="9">
        <f>IF($B97="","",MIN(1,DAY($A97)/IF($N97="Superstore",Settings!$B$5,Settings!$B$4)))</f>
        <v/>
      </c>
      <c r="S97" s="9">
        <f>IF(OR($B97="",$G97="",$R97=0),"",$G97/$R97)</f>
        <v/>
      </c>
      <c r="T97" s="7">
        <f>IF($S97="","",IF($S97&lt;Settings!$B$8,"Critical",IF($S97&lt;Settings!$B$9,"Semi Critical","Non Critical")))</f>
        <v/>
      </c>
      <c r="U97" s="7">
        <f>IF($B97="","",IFERROR(VLOOKUP($O97,Leaders!$A:$B,2,0),"Not Mapped"))</f>
        <v/>
      </c>
    </row>
    <row r="98">
      <c r="A98" s="15" t="n">
        <v>46304</v>
      </c>
      <c r="B98" s="7" t="inlineStr">
        <is>
          <t>BLR-Iggalur</t>
        </is>
      </c>
      <c r="C98" s="7" t="inlineStr">
        <is>
          <t>RETAIL_STORE</t>
        </is>
      </c>
      <c r="D98" s="7" t="inlineStr">
        <is>
          <t>Yes</t>
        </is>
      </c>
      <c r="E98" s="7" t="inlineStr">
        <is>
          <t>Bengaluru</t>
        </is>
      </c>
      <c r="F98" s="7" t="n">
        <v>5005</v>
      </c>
      <c r="G98" s="9" t="n">
        <v>0.993006993006993</v>
      </c>
      <c r="H98" s="9" t="n">
        <v>0.9515090543259558</v>
      </c>
      <c r="I98" s="9" t="n">
        <v>0.986551</v>
      </c>
      <c r="J98" s="9" t="n"/>
      <c r="K98" s="9" t="n">
        <v>0</v>
      </c>
      <c r="L98" s="9" t="n">
        <v>1</v>
      </c>
      <c r="M98" s="7" t="n">
        <v>3</v>
      </c>
      <c r="N98" s="7">
        <f>IF($B98="","",IF($C98="SUPERSTORE","Superstore","DH"))</f>
        <v/>
      </c>
      <c r="O98" s="7">
        <f>IF($B98="","",IFERROR(VLOOKUP($B98,Mapping!$A:$C,2,0),"Not Mapped"))</f>
        <v/>
      </c>
      <c r="P98" s="7">
        <f>IF($B98="","",IFERROR(VLOOKUP($B98,Mapping!$A:$C,3,0),"Not Mapped"))</f>
        <v/>
      </c>
      <c r="Q98" s="7">
        <f>IF($B98="","",IF(COUNTIF(Exclusions!$A:$A,$B98)&gt;0,"Yes","No"))</f>
        <v/>
      </c>
      <c r="R98" s="9">
        <f>IF($B98="","",MIN(1,DAY($A98)/IF($N98="Superstore",Settings!$B$5,Settings!$B$4)))</f>
        <v/>
      </c>
      <c r="S98" s="9">
        <f>IF(OR($B98="",$G98="",$R98=0),"",$G98/$R98)</f>
        <v/>
      </c>
      <c r="T98" s="7">
        <f>IF($S98="","",IF($S98&lt;Settings!$B$8,"Critical",IF($S98&lt;Settings!$B$9,"Semi Critical","Non Critical")))</f>
        <v/>
      </c>
      <c r="U98" s="7">
        <f>IF($B98="","",IFERROR(VLOOKUP($O98,Leaders!$A:$B,2,0),"Not Mapped"))</f>
        <v/>
      </c>
    </row>
    <row r="99">
      <c r="A99" s="15" t="n">
        <v>46304</v>
      </c>
      <c r="B99" s="7" t="inlineStr">
        <is>
          <t>BLR-JAYANAGAR New</t>
        </is>
      </c>
      <c r="C99" s="7" t="inlineStr">
        <is>
          <t>RETAIL_STORE</t>
        </is>
      </c>
      <c r="D99" s="7" t="inlineStr">
        <is>
          <t>Yes</t>
        </is>
      </c>
      <c r="E99" s="7" t="inlineStr">
        <is>
          <t>Bengaluru</t>
        </is>
      </c>
      <c r="F99" s="7" t="n">
        <v>5627</v>
      </c>
      <c r="G99" s="9" t="n">
        <v>0.4936911320419406</v>
      </c>
      <c r="H99" s="9" t="n">
        <v>0.8196544276457883</v>
      </c>
      <c r="I99" s="9" t="n">
        <v>0.954431</v>
      </c>
      <c r="J99" s="9" t="n">
        <v>0.8196544276457883</v>
      </c>
      <c r="K99" s="9" t="n">
        <v>0</v>
      </c>
      <c r="L99" s="9" t="n">
        <v>0.9451176537455952</v>
      </c>
      <c r="M99" s="7" t="n">
        <v>5</v>
      </c>
      <c r="N99" s="7">
        <f>IF($B99="","",IF($C99="SUPERSTORE","Superstore","DH"))</f>
        <v/>
      </c>
      <c r="O99" s="7">
        <f>IF($B99="","",IFERROR(VLOOKUP($B99,Mapping!$A:$C,2,0),"Not Mapped"))</f>
        <v/>
      </c>
      <c r="P99" s="7">
        <f>IF($B99="","",IFERROR(VLOOKUP($B99,Mapping!$A:$C,3,0),"Not Mapped"))</f>
        <v/>
      </c>
      <c r="Q99" s="7">
        <f>IF($B99="","",IF(COUNTIF(Exclusions!$A:$A,$B99)&gt;0,"Yes","No"))</f>
        <v/>
      </c>
      <c r="R99" s="9">
        <f>IF($B99="","",MIN(1,DAY($A99)/IF($N99="Superstore",Settings!$B$5,Settings!$B$4)))</f>
        <v/>
      </c>
      <c r="S99" s="9">
        <f>IF(OR($B99="",$G99="",$R99=0),"",$G99/$R99)</f>
        <v/>
      </c>
      <c r="T99" s="7">
        <f>IF($S99="","",IF($S99&lt;Settings!$B$8,"Critical",IF($S99&lt;Settings!$B$9,"Semi Critical","Non Critical")))</f>
        <v/>
      </c>
      <c r="U99" s="7">
        <f>IF($B99="","",IFERROR(VLOOKUP($O99,Leaders!$A:$B,2,0),"Not Mapped"))</f>
        <v/>
      </c>
    </row>
    <row r="100">
      <c r="A100" s="15" t="n">
        <v>46304</v>
      </c>
      <c r="B100" s="7" t="inlineStr">
        <is>
          <t>BLR-JC Nagar</t>
        </is>
      </c>
      <c r="C100" s="7" t="inlineStr">
        <is>
          <t>RETAIL_STORE</t>
        </is>
      </c>
      <c r="D100" s="7" t="inlineStr">
        <is>
          <t>Yes</t>
        </is>
      </c>
      <c r="E100" s="7" t="inlineStr">
        <is>
          <t>Bengaluru</t>
        </is>
      </c>
      <c r="F100" s="7" t="n">
        <v>5421</v>
      </c>
      <c r="G100" s="9" t="n">
        <v>0.0129127467256964</v>
      </c>
      <c r="H100" s="9" t="n">
        <v>0.9714285714285714</v>
      </c>
      <c r="I100" s="9" t="n">
        <v>0.99359</v>
      </c>
      <c r="J100" s="9" t="n">
        <v>0.0432071999999999</v>
      </c>
      <c r="K100" s="9" t="n">
        <v>0</v>
      </c>
      <c r="L100" s="9" t="n">
        <v>0.6177910000000001</v>
      </c>
      <c r="M100" s="7" t="n">
        <v>5</v>
      </c>
      <c r="N100" s="7">
        <f>IF($B100="","",IF($C100="SUPERSTORE","Superstore","DH"))</f>
        <v/>
      </c>
      <c r="O100" s="7">
        <f>IF($B100="","",IFERROR(VLOOKUP($B100,Mapping!$A:$C,2,0),"Not Mapped"))</f>
        <v/>
      </c>
      <c r="P100" s="7">
        <f>IF($B100="","",IFERROR(VLOOKUP($B100,Mapping!$A:$C,3,0),"Not Mapped"))</f>
        <v/>
      </c>
      <c r="Q100" s="7">
        <f>IF($B100="","",IF(COUNTIF(Exclusions!$A:$A,$B100)&gt;0,"Yes","No"))</f>
        <v/>
      </c>
      <c r="R100" s="9">
        <f>IF($B100="","",MIN(1,DAY($A100)/IF($N100="Superstore",Settings!$B$5,Settings!$B$4)))</f>
        <v/>
      </c>
      <c r="S100" s="9">
        <f>IF(OR($B100="",$G100="",$R100=0),"",$G100/$R100)</f>
        <v/>
      </c>
      <c r="T100" s="7">
        <f>IF($S100="","",IF($S100&lt;Settings!$B$8,"Critical",IF($S100&lt;Settings!$B$9,"Semi Critical","Non Critical")))</f>
        <v/>
      </c>
      <c r="U100" s="7">
        <f>IF($B100="","",IFERROR(VLOOKUP($O100,Leaders!$A:$B,2,0),"Not Mapped"))</f>
        <v/>
      </c>
    </row>
    <row r="101">
      <c r="A101" s="15" t="n">
        <v>46304</v>
      </c>
      <c r="B101" s="7" t="inlineStr">
        <is>
          <t>BLR-JP Nagar Network</t>
        </is>
      </c>
      <c r="C101" s="7" t="inlineStr">
        <is>
          <t>RETAIL_STORE</t>
        </is>
      </c>
      <c r="D101" s="7" t="inlineStr">
        <is>
          <t>Yes</t>
        </is>
      </c>
      <c r="E101" s="7" t="inlineStr">
        <is>
          <t>Bengaluru</t>
        </is>
      </c>
      <c r="F101" s="7" t="n">
        <v>6969</v>
      </c>
      <c r="G101" s="9" t="n">
        <v>0.8979767541971588</v>
      </c>
      <c r="H101" s="9" t="n">
        <v>0.933525087887504</v>
      </c>
      <c r="I101" s="9" t="n">
        <v>0.980545</v>
      </c>
      <c r="J101" s="9" t="n">
        <v>0.933525087887504</v>
      </c>
      <c r="K101" s="9" t="n">
        <v>0</v>
      </c>
      <c r="L101" s="9" t="n">
        <v>0.9930631949000016</v>
      </c>
      <c r="M101" s="7" t="n">
        <v>5</v>
      </c>
      <c r="N101" s="7">
        <f>IF($B101="","",IF($C101="SUPERSTORE","Superstore","DH"))</f>
        <v/>
      </c>
      <c r="O101" s="7">
        <f>IF($B101="","",IFERROR(VLOOKUP($B101,Mapping!$A:$C,2,0),"Not Mapped"))</f>
        <v/>
      </c>
      <c r="P101" s="7">
        <f>IF($B101="","",IFERROR(VLOOKUP($B101,Mapping!$A:$C,3,0),"Not Mapped"))</f>
        <v/>
      </c>
      <c r="Q101" s="7">
        <f>IF($B101="","",IF(COUNTIF(Exclusions!$A:$A,$B101)&gt;0,"Yes","No"))</f>
        <v/>
      </c>
      <c r="R101" s="9">
        <f>IF($B101="","",MIN(1,DAY($A101)/IF($N101="Superstore",Settings!$B$5,Settings!$B$4)))</f>
        <v/>
      </c>
      <c r="S101" s="9">
        <f>IF(OR($B101="",$G101="",$R101=0),"",$G101/$R101)</f>
        <v/>
      </c>
      <c r="T101" s="7">
        <f>IF($S101="","",IF($S101&lt;Settings!$B$8,"Critical",IF($S101&lt;Settings!$B$9,"Semi Critical","Non Critical")))</f>
        <v/>
      </c>
      <c r="U101" s="7">
        <f>IF($B101="","",IFERROR(VLOOKUP($O101,Leaders!$A:$B,2,0),"Not Mapped"))</f>
        <v/>
      </c>
    </row>
    <row r="102">
      <c r="A102" s="15" t="n">
        <v>46304</v>
      </c>
      <c r="B102" s="7" t="inlineStr">
        <is>
          <t>BLR-JP Nagar New</t>
        </is>
      </c>
      <c r="C102" s="7" t="inlineStr">
        <is>
          <t>RETAIL_STORE</t>
        </is>
      </c>
      <c r="D102" s="7" t="inlineStr">
        <is>
          <t>Yes</t>
        </is>
      </c>
      <c r="E102" s="7" t="inlineStr">
        <is>
          <t>Bengaluru</t>
        </is>
      </c>
      <c r="F102" s="7" t="n">
        <v>5714</v>
      </c>
      <c r="G102" s="9" t="n">
        <v>0.4424221211060553</v>
      </c>
      <c r="H102" s="9" t="n">
        <v>0.8215981012658228</v>
      </c>
      <c r="I102" s="9" t="n">
        <v>0.978449</v>
      </c>
      <c r="J102" s="9" t="n">
        <v>0.8215981012658228</v>
      </c>
      <c r="K102" s="9" t="n">
        <v>0</v>
      </c>
      <c r="L102" s="9" t="n">
        <v>0.9459360426382412</v>
      </c>
      <c r="M102" s="7" t="n">
        <v>4</v>
      </c>
      <c r="N102" s="7">
        <f>IF($B102="","",IF($C102="SUPERSTORE","Superstore","DH"))</f>
        <v/>
      </c>
      <c r="O102" s="7">
        <f>IF($B102="","",IFERROR(VLOOKUP($B102,Mapping!$A:$C,2,0),"Not Mapped"))</f>
        <v/>
      </c>
      <c r="P102" s="7">
        <f>IF($B102="","",IFERROR(VLOOKUP($B102,Mapping!$A:$C,3,0),"Not Mapped"))</f>
        <v/>
      </c>
      <c r="Q102" s="7">
        <f>IF($B102="","",IF(COUNTIF(Exclusions!$A:$A,$B102)&gt;0,"Yes","No"))</f>
        <v/>
      </c>
      <c r="R102" s="9">
        <f>IF($B102="","",MIN(1,DAY($A102)/IF($N102="Superstore",Settings!$B$5,Settings!$B$4)))</f>
        <v/>
      </c>
      <c r="S102" s="9">
        <f>IF(OR($B102="",$G102="",$R102=0),"",$G102/$R102)</f>
        <v/>
      </c>
      <c r="T102" s="7">
        <f>IF($S102="","",IF($S102&lt;Settings!$B$8,"Critical",IF($S102&lt;Settings!$B$9,"Semi Critical","Non Critical")))</f>
        <v/>
      </c>
      <c r="U102" s="7">
        <f>IF($B102="","",IFERROR(VLOOKUP($O102,Leaders!$A:$B,2,0),"Not Mapped"))</f>
        <v/>
      </c>
    </row>
    <row r="103">
      <c r="A103" s="15" t="n">
        <v>46304</v>
      </c>
      <c r="B103" s="7" t="inlineStr">
        <is>
          <t>BLR-JP Nagar SS</t>
        </is>
      </c>
      <c r="C103" s="7" t="inlineStr">
        <is>
          <t>SUPERSTORE</t>
        </is>
      </c>
      <c r="D103" s="7" t="inlineStr">
        <is>
          <t>No</t>
        </is>
      </c>
      <c r="E103" s="7" t="inlineStr">
        <is>
          <t>Bengaluru</t>
        </is>
      </c>
      <c r="F103" s="7" t="n">
        <v>13730</v>
      </c>
      <c r="G103" s="9" t="n">
        <v>0.0618353969410051</v>
      </c>
      <c r="H103" s="9" t="n">
        <v>0.9587750294464076</v>
      </c>
      <c r="I103" s="9" t="n">
        <v>0.984438</v>
      </c>
      <c r="J103" s="9" t="n">
        <v>0.2042094935217903</v>
      </c>
      <c r="K103" s="9" t="n">
        <v>0</v>
      </c>
      <c r="L103" s="9" t="n">
        <v>0.6851960000000001</v>
      </c>
      <c r="M103" s="7" t="n">
        <v>1</v>
      </c>
      <c r="N103" s="7">
        <f>IF($B103="","",IF($C103="SUPERSTORE","Superstore","DH"))</f>
        <v/>
      </c>
      <c r="O103" s="7">
        <f>IF($B103="","",IFERROR(VLOOKUP($B103,Mapping!$A:$C,2,0),"Not Mapped"))</f>
        <v/>
      </c>
      <c r="P103" s="7">
        <f>IF($B103="","",IFERROR(VLOOKUP($B103,Mapping!$A:$C,3,0),"Not Mapped"))</f>
        <v/>
      </c>
      <c r="Q103" s="7">
        <f>IF($B103="","",IF(COUNTIF(Exclusions!$A:$A,$B103)&gt;0,"Yes","No"))</f>
        <v/>
      </c>
      <c r="R103" s="9">
        <f>IF($B103="","",MIN(1,DAY($A103)/IF($N103="Superstore",Settings!$B$5,Settings!$B$4)))</f>
        <v/>
      </c>
      <c r="S103" s="9">
        <f>IF(OR($B103="",$G103="",$R103=0),"",$G103/$R103)</f>
        <v/>
      </c>
      <c r="T103" s="7">
        <f>IF($S103="","",IF($S103&lt;Settings!$B$8,"Critical",IF($S103&lt;Settings!$B$9,"Semi Critical","Non Critical")))</f>
        <v/>
      </c>
      <c r="U103" s="7">
        <f>IF($B103="","",IFERROR(VLOOKUP($O103,Leaders!$A:$B,2,0),"Not Mapped"))</f>
        <v/>
      </c>
    </row>
    <row r="104">
      <c r="A104" s="15" t="n">
        <v>46304</v>
      </c>
      <c r="B104" s="7" t="inlineStr">
        <is>
          <t>BLR-Jakkur Network</t>
        </is>
      </c>
      <c r="C104" s="7" t="inlineStr">
        <is>
          <t>RETAIL_STORE</t>
        </is>
      </c>
      <c r="D104" s="7" t="inlineStr">
        <is>
          <t>Yes</t>
        </is>
      </c>
      <c r="E104" s="7" t="inlineStr">
        <is>
          <t>Bengaluru</t>
        </is>
      </c>
      <c r="F104" s="7" t="n">
        <v>4928</v>
      </c>
      <c r="G104" s="9" t="n">
        <v>0.2895698051948052</v>
      </c>
      <c r="H104" s="9" t="n">
        <v>0.6664330763840224</v>
      </c>
      <c r="I104" s="9" t="n">
        <v>0.970951</v>
      </c>
      <c r="J104" s="9" t="n">
        <v>0.6568117820602662</v>
      </c>
      <c r="K104" s="9" t="n">
        <v>0</v>
      </c>
      <c r="L104" s="9" t="n">
        <v>0.8748284005827462</v>
      </c>
      <c r="M104" s="7" t="n">
        <v>3</v>
      </c>
      <c r="N104" s="7">
        <f>IF($B104="","",IF($C104="SUPERSTORE","Superstore","DH"))</f>
        <v/>
      </c>
      <c r="O104" s="7">
        <f>IF($B104="","",IFERROR(VLOOKUP($B104,Mapping!$A:$C,2,0),"Not Mapped"))</f>
        <v/>
      </c>
      <c r="P104" s="7">
        <f>IF($B104="","",IFERROR(VLOOKUP($B104,Mapping!$A:$C,3,0),"Not Mapped"))</f>
        <v/>
      </c>
      <c r="Q104" s="7">
        <f>IF($B104="","",IF(COUNTIF(Exclusions!$A:$A,$B104)&gt;0,"Yes","No"))</f>
        <v/>
      </c>
      <c r="R104" s="9">
        <f>IF($B104="","",MIN(1,DAY($A104)/IF($N104="Superstore",Settings!$B$5,Settings!$B$4)))</f>
        <v/>
      </c>
      <c r="S104" s="9">
        <f>IF(OR($B104="",$G104="",$R104=0),"",$G104/$R104)</f>
        <v/>
      </c>
      <c r="T104" s="7">
        <f>IF($S104="","",IF($S104&lt;Settings!$B$8,"Critical",IF($S104&lt;Settings!$B$9,"Semi Critical","Non Critical")))</f>
        <v/>
      </c>
      <c r="U104" s="7">
        <f>IF($B104="","",IFERROR(VLOOKUP($O104,Leaders!$A:$B,2,0),"Not Mapped"))</f>
        <v/>
      </c>
    </row>
    <row r="105">
      <c r="A105" s="15" t="n">
        <v>46304</v>
      </c>
      <c r="B105" s="7" t="inlineStr">
        <is>
          <t>BLR-Jakkur New</t>
        </is>
      </c>
      <c r="C105" s="7" t="inlineStr">
        <is>
          <t>RETAIL_STORE</t>
        </is>
      </c>
      <c r="D105" s="7" t="inlineStr">
        <is>
          <t>Yes</t>
        </is>
      </c>
      <c r="E105" s="7" t="inlineStr">
        <is>
          <t>Bengaluru</t>
        </is>
      </c>
      <c r="F105" s="7" t="n">
        <v>6163</v>
      </c>
      <c r="G105" s="9" t="n">
        <v>0.4259289307155606</v>
      </c>
      <c r="H105" s="9" t="n">
        <v>0.7348571428571429</v>
      </c>
      <c r="I105" s="9" t="n">
        <v>0.87537</v>
      </c>
      <c r="J105" s="9" t="n">
        <v>0.7348571428571429</v>
      </c>
      <c r="K105" s="9" t="n">
        <v>0</v>
      </c>
      <c r="L105" s="9" t="n">
        <v>0.9094135338345865</v>
      </c>
      <c r="M105" s="7" t="n">
        <v>3</v>
      </c>
      <c r="N105" s="7">
        <f>IF($B105="","",IF($C105="SUPERSTORE","Superstore","DH"))</f>
        <v/>
      </c>
      <c r="O105" s="7">
        <f>IF($B105="","",IFERROR(VLOOKUP($B105,Mapping!$A:$C,2,0),"Not Mapped"))</f>
        <v/>
      </c>
      <c r="P105" s="7">
        <f>IF($B105="","",IFERROR(VLOOKUP($B105,Mapping!$A:$C,3,0),"Not Mapped"))</f>
        <v/>
      </c>
      <c r="Q105" s="7">
        <f>IF($B105="","",IF(COUNTIF(Exclusions!$A:$A,$B105)&gt;0,"Yes","No"))</f>
        <v/>
      </c>
      <c r="R105" s="9">
        <f>IF($B105="","",MIN(1,DAY($A105)/IF($N105="Superstore",Settings!$B$5,Settings!$B$4)))</f>
        <v/>
      </c>
      <c r="S105" s="9">
        <f>IF(OR($B105="",$G105="",$R105=0),"",$G105/$R105)</f>
        <v/>
      </c>
      <c r="T105" s="7">
        <f>IF($S105="","",IF($S105&lt;Settings!$B$8,"Critical",IF($S105&lt;Settings!$B$9,"Semi Critical","Non Critical")))</f>
        <v/>
      </c>
      <c r="U105" s="7">
        <f>IF($B105="","",IFERROR(VLOOKUP($O105,Leaders!$A:$B,2,0),"Not Mapped"))</f>
        <v/>
      </c>
    </row>
    <row r="106">
      <c r="A106" s="15" t="n">
        <v>46304</v>
      </c>
      <c r="B106" s="7" t="inlineStr">
        <is>
          <t>BLR-Jayanagar 9th block</t>
        </is>
      </c>
      <c r="C106" s="7" t="inlineStr">
        <is>
          <t>RETAIL_STORE</t>
        </is>
      </c>
      <c r="D106" s="7" t="inlineStr">
        <is>
          <t>No</t>
        </is>
      </c>
      <c r="E106" s="7" t="inlineStr">
        <is>
          <t>Bengaluru</t>
        </is>
      </c>
      <c r="F106" s="7" t="n">
        <v>4848</v>
      </c>
      <c r="G106" s="9" t="n">
        <v>0.5713696369636964</v>
      </c>
      <c r="H106" s="9" t="n">
        <v>0.8357400722021661</v>
      </c>
      <c r="I106" s="9" t="n">
        <v>0.949291</v>
      </c>
      <c r="J106" s="9" t="n">
        <v>0.8357400722021661</v>
      </c>
      <c r="K106" s="9" t="n">
        <v>0</v>
      </c>
      <c r="L106" s="9" t="n">
        <v>0.9518905567167016</v>
      </c>
      <c r="M106" s="7" t="n">
        <v>3</v>
      </c>
      <c r="N106" s="7">
        <f>IF($B106="","",IF($C106="SUPERSTORE","Superstore","DH"))</f>
        <v/>
      </c>
      <c r="O106" s="7">
        <f>IF($B106="","",IFERROR(VLOOKUP($B106,Mapping!$A:$C,2,0),"Not Mapped"))</f>
        <v/>
      </c>
      <c r="P106" s="7">
        <f>IF($B106="","",IFERROR(VLOOKUP($B106,Mapping!$A:$C,3,0),"Not Mapped"))</f>
        <v/>
      </c>
      <c r="Q106" s="7">
        <f>IF($B106="","",IF(COUNTIF(Exclusions!$A:$A,$B106)&gt;0,"Yes","No"))</f>
        <v/>
      </c>
      <c r="R106" s="9">
        <f>IF($B106="","",MIN(1,DAY($A106)/IF($N106="Superstore",Settings!$B$5,Settings!$B$4)))</f>
        <v/>
      </c>
      <c r="S106" s="9">
        <f>IF(OR($B106="",$G106="",$R106=0),"",$G106/$R106)</f>
        <v/>
      </c>
      <c r="T106" s="7">
        <f>IF($S106="","",IF($S106&lt;Settings!$B$8,"Critical",IF($S106&lt;Settings!$B$9,"Semi Critical","Non Critical")))</f>
        <v/>
      </c>
      <c r="U106" s="7">
        <f>IF($B106="","",IFERROR(VLOOKUP($O106,Leaders!$A:$B,2,0),"Not Mapped"))</f>
        <v/>
      </c>
    </row>
    <row r="107">
      <c r="A107" s="15" t="n">
        <v>46304</v>
      </c>
      <c r="B107" s="7" t="inlineStr">
        <is>
          <t>BLR-Junnasandra</t>
        </is>
      </c>
      <c r="C107" s="7" t="inlineStr">
        <is>
          <t>RETAIL_STORE</t>
        </is>
      </c>
      <c r="D107" s="7" t="inlineStr">
        <is>
          <t>Yes</t>
        </is>
      </c>
      <c r="E107" s="7" t="inlineStr">
        <is>
          <t>Bengaluru</t>
        </is>
      </c>
      <c r="F107" s="7" t="n">
        <v>6286</v>
      </c>
      <c r="G107" s="9" t="n">
        <v>0.9678650970410436</v>
      </c>
      <c r="H107" s="9" t="n">
        <v>0.972879684418146</v>
      </c>
      <c r="I107" s="9" t="n">
        <v>0.991748</v>
      </c>
      <c r="J107" s="9" t="n">
        <v>0.972879684418146</v>
      </c>
      <c r="K107" s="9" t="n">
        <v>0.004633815551537</v>
      </c>
      <c r="L107" s="9" t="n">
        <v>0.9990732368896926</v>
      </c>
      <c r="M107" s="7" t="n">
        <v>3</v>
      </c>
      <c r="N107" s="7">
        <f>IF($B107="","",IF($C107="SUPERSTORE","Superstore","DH"))</f>
        <v/>
      </c>
      <c r="O107" s="7">
        <f>IF($B107="","",IFERROR(VLOOKUP($B107,Mapping!$A:$C,2,0),"Not Mapped"))</f>
        <v/>
      </c>
      <c r="P107" s="7">
        <f>IF($B107="","",IFERROR(VLOOKUP($B107,Mapping!$A:$C,3,0),"Not Mapped"))</f>
        <v/>
      </c>
      <c r="Q107" s="7">
        <f>IF($B107="","",IF(COUNTIF(Exclusions!$A:$A,$B107)&gt;0,"Yes","No"))</f>
        <v/>
      </c>
      <c r="R107" s="9">
        <f>IF($B107="","",MIN(1,DAY($A107)/IF($N107="Superstore",Settings!$B$5,Settings!$B$4)))</f>
        <v/>
      </c>
      <c r="S107" s="9">
        <f>IF(OR($B107="",$G107="",$R107=0),"",$G107/$R107)</f>
        <v/>
      </c>
      <c r="T107" s="7">
        <f>IF($S107="","",IF($S107&lt;Settings!$B$8,"Critical",IF($S107&lt;Settings!$B$9,"Semi Critical","Non Critical")))</f>
        <v/>
      </c>
      <c r="U107" s="7">
        <f>IF($B107="","",IFERROR(VLOOKUP($O107,Leaders!$A:$B,2,0),"Not Mapped"))</f>
        <v/>
      </c>
    </row>
    <row r="108">
      <c r="A108" s="15" t="n">
        <v>46304</v>
      </c>
      <c r="B108" s="7" t="inlineStr">
        <is>
          <t>BLR-KALYAN NAGAR NEW</t>
        </is>
      </c>
      <c r="C108" s="7" t="inlineStr">
        <is>
          <t>RETAIL_STORE</t>
        </is>
      </c>
      <c r="D108" s="7" t="inlineStr">
        <is>
          <t>Yes</t>
        </is>
      </c>
      <c r="E108" s="7" t="inlineStr">
        <is>
          <t>Bengaluru</t>
        </is>
      </c>
      <c r="F108" s="7" t="n">
        <v>6145</v>
      </c>
      <c r="G108" s="9" t="n">
        <v>0.5978844589096827</v>
      </c>
      <c r="H108" s="9" t="n">
        <v>0.8358737071311921</v>
      </c>
      <c r="I108" s="9" t="n">
        <v>0.963109</v>
      </c>
      <c r="J108" s="9" t="n">
        <v>0.8358737071311921</v>
      </c>
      <c r="K108" s="9" t="n">
        <v>0</v>
      </c>
      <c r="L108" s="9" t="n">
        <v>0.9519468240552388</v>
      </c>
      <c r="M108" s="7" t="n">
        <v>3</v>
      </c>
      <c r="N108" s="7">
        <f>IF($B108="","",IF($C108="SUPERSTORE","Superstore","DH"))</f>
        <v/>
      </c>
      <c r="O108" s="7">
        <f>IF($B108="","",IFERROR(VLOOKUP($B108,Mapping!$A:$C,2,0),"Not Mapped"))</f>
        <v/>
      </c>
      <c r="P108" s="7">
        <f>IF($B108="","",IFERROR(VLOOKUP($B108,Mapping!$A:$C,3,0),"Not Mapped"))</f>
        <v/>
      </c>
      <c r="Q108" s="7">
        <f>IF($B108="","",IF(COUNTIF(Exclusions!$A:$A,$B108)&gt;0,"Yes","No"))</f>
        <v/>
      </c>
      <c r="R108" s="9">
        <f>IF($B108="","",MIN(1,DAY($A108)/IF($N108="Superstore",Settings!$B$5,Settings!$B$4)))</f>
        <v/>
      </c>
      <c r="S108" s="9">
        <f>IF(OR($B108="",$G108="",$R108=0),"",$G108/$R108)</f>
        <v/>
      </c>
      <c r="T108" s="7">
        <f>IF($S108="","",IF($S108&lt;Settings!$B$8,"Critical",IF($S108&lt;Settings!$B$9,"Semi Critical","Non Critical")))</f>
        <v/>
      </c>
      <c r="U108" s="7">
        <f>IF($B108="","",IFERROR(VLOOKUP($O108,Leaders!$A:$B,2,0),"Not Mapped"))</f>
        <v/>
      </c>
    </row>
    <row r="109">
      <c r="A109" s="15" t="n">
        <v>46304</v>
      </c>
      <c r="B109" s="7" t="inlineStr">
        <is>
          <t>BLR-Kadarenahalli</t>
        </is>
      </c>
      <c r="C109" s="7" t="inlineStr">
        <is>
          <t>RETAIL_STORE</t>
        </is>
      </c>
      <c r="D109" s="7" t="inlineStr">
        <is>
          <t>Yes</t>
        </is>
      </c>
      <c r="E109" s="7" t="inlineStr">
        <is>
          <t>Bengaluru</t>
        </is>
      </c>
      <c r="F109" s="7" t="n">
        <v>8294</v>
      </c>
      <c r="G109" s="9" t="n">
        <v>0.6273209549071618</v>
      </c>
      <c r="H109" s="9" t="n">
        <v>0.8010763021333845</v>
      </c>
      <c r="I109" s="9" t="n">
        <v>0.934445</v>
      </c>
      <c r="J109" s="9" t="n">
        <v>0.8010763021333845</v>
      </c>
      <c r="K109" s="9" t="n">
        <v>0</v>
      </c>
      <c r="L109" s="9" t="n">
        <v>0.9372952851087936</v>
      </c>
      <c r="M109" s="7" t="n">
        <v>6</v>
      </c>
      <c r="N109" s="7">
        <f>IF($B109="","",IF($C109="SUPERSTORE","Superstore","DH"))</f>
        <v/>
      </c>
      <c r="O109" s="7">
        <f>IF($B109="","",IFERROR(VLOOKUP($B109,Mapping!$A:$C,2,0),"Not Mapped"))</f>
        <v/>
      </c>
      <c r="P109" s="7">
        <f>IF($B109="","",IFERROR(VLOOKUP($B109,Mapping!$A:$C,3,0),"Not Mapped"))</f>
        <v/>
      </c>
      <c r="Q109" s="7">
        <f>IF($B109="","",IF(COUNTIF(Exclusions!$A:$A,$B109)&gt;0,"Yes","No"))</f>
        <v/>
      </c>
      <c r="R109" s="9">
        <f>IF($B109="","",MIN(1,DAY($A109)/IF($N109="Superstore",Settings!$B$5,Settings!$B$4)))</f>
        <v/>
      </c>
      <c r="S109" s="9">
        <f>IF(OR($B109="",$G109="",$R109=0),"",$G109/$R109)</f>
        <v/>
      </c>
      <c r="T109" s="7">
        <f>IF($S109="","",IF($S109&lt;Settings!$B$8,"Critical",IF($S109&lt;Settings!$B$9,"Semi Critical","Non Critical")))</f>
        <v/>
      </c>
      <c r="U109" s="7">
        <f>IF($B109="","",IFERROR(VLOOKUP($O109,Leaders!$A:$B,2,0),"Not Mapped"))</f>
        <v/>
      </c>
    </row>
    <row r="110">
      <c r="A110" s="15" t="n">
        <v>46304</v>
      </c>
      <c r="B110" s="7" t="inlineStr">
        <is>
          <t>BLR-Kadarenahalli SS</t>
        </is>
      </c>
      <c r="C110" s="7" t="inlineStr">
        <is>
          <t>SUPERSTORE</t>
        </is>
      </c>
      <c r="D110" s="7" t="inlineStr">
        <is>
          <t>No</t>
        </is>
      </c>
      <c r="E110" s="7" t="inlineStr">
        <is>
          <t>Bengaluru</t>
        </is>
      </c>
      <c r="F110" s="7" t="n">
        <v>12050</v>
      </c>
      <c r="G110" s="9" t="n">
        <v>0.4310373443983402</v>
      </c>
      <c r="H110" s="9" t="n">
        <v>0.9830573738929534</v>
      </c>
      <c r="I110" s="9" t="n">
        <v>0.996328</v>
      </c>
      <c r="J110" s="9" t="n">
        <v>0.9830573738929534</v>
      </c>
      <c r="K110" s="9" t="n">
        <v>0</v>
      </c>
      <c r="L110" s="9" t="n">
        <v>1</v>
      </c>
      <c r="M110" s="7" t="n">
        <v>2</v>
      </c>
      <c r="N110" s="7">
        <f>IF($B110="","",IF($C110="SUPERSTORE","Superstore","DH"))</f>
        <v/>
      </c>
      <c r="O110" s="7">
        <f>IF($B110="","",IFERROR(VLOOKUP($B110,Mapping!$A:$C,2,0),"Not Mapped"))</f>
        <v/>
      </c>
      <c r="P110" s="7">
        <f>IF($B110="","",IFERROR(VLOOKUP($B110,Mapping!$A:$C,3,0),"Not Mapped"))</f>
        <v/>
      </c>
      <c r="Q110" s="7">
        <f>IF($B110="","",IF(COUNTIF(Exclusions!$A:$A,$B110)&gt;0,"Yes","No"))</f>
        <v/>
      </c>
      <c r="R110" s="9">
        <f>IF($B110="","",MIN(1,DAY($A110)/IF($N110="Superstore",Settings!$B$5,Settings!$B$4)))</f>
        <v/>
      </c>
      <c r="S110" s="9">
        <f>IF(OR($B110="",$G110="",$R110=0),"",$G110/$R110)</f>
        <v/>
      </c>
      <c r="T110" s="7">
        <f>IF($S110="","",IF($S110&lt;Settings!$B$8,"Critical",IF($S110&lt;Settings!$B$9,"Semi Critical","Non Critical")))</f>
        <v/>
      </c>
      <c r="U110" s="7">
        <f>IF($B110="","",IFERROR(VLOOKUP($O110,Leaders!$A:$B,2,0),"Not Mapped"))</f>
        <v/>
      </c>
    </row>
    <row r="111">
      <c r="A111" s="15" t="n">
        <v>46304</v>
      </c>
      <c r="B111" s="7" t="inlineStr">
        <is>
          <t>BLR-Kadugodi</t>
        </is>
      </c>
      <c r="C111" s="7" t="inlineStr">
        <is>
          <t>RETAIL_STORE</t>
        </is>
      </c>
      <c r="D111" s="7" t="inlineStr">
        <is>
          <t>Yes</t>
        </is>
      </c>
      <c r="E111" s="7" t="inlineStr">
        <is>
          <t>Bengaluru</t>
        </is>
      </c>
      <c r="F111" s="7" t="n">
        <v>6917</v>
      </c>
      <c r="G111" s="9" t="n">
        <v>0.9893017203990168</v>
      </c>
      <c r="H111" s="9" t="n">
        <v>0.9393540844658776</v>
      </c>
      <c r="I111" s="9" t="n">
        <v>0.98414</v>
      </c>
      <c r="J111" s="9" t="n">
        <v>0.9393540844658776</v>
      </c>
      <c r="K111" s="9" t="n">
        <v>0.0123513870541611</v>
      </c>
      <c r="L111" s="9" t="n">
        <v>0.9930472318379584</v>
      </c>
      <c r="M111" s="7" t="n">
        <v>5</v>
      </c>
      <c r="N111" s="7">
        <f>IF($B111="","",IF($C111="SUPERSTORE","Superstore","DH"))</f>
        <v/>
      </c>
      <c r="O111" s="7">
        <f>IF($B111="","",IFERROR(VLOOKUP($B111,Mapping!$A:$C,2,0),"Not Mapped"))</f>
        <v/>
      </c>
      <c r="P111" s="7">
        <f>IF($B111="","",IFERROR(VLOOKUP($B111,Mapping!$A:$C,3,0),"Not Mapped"))</f>
        <v/>
      </c>
      <c r="Q111" s="7">
        <f>IF($B111="","",IF(COUNTIF(Exclusions!$A:$A,$B111)&gt;0,"Yes","No"))</f>
        <v/>
      </c>
      <c r="R111" s="9">
        <f>IF($B111="","",MIN(1,DAY($A111)/IF($N111="Superstore",Settings!$B$5,Settings!$B$4)))</f>
        <v/>
      </c>
      <c r="S111" s="9">
        <f>IF(OR($B111="",$G111="",$R111=0),"",$G111/$R111)</f>
        <v/>
      </c>
      <c r="T111" s="7">
        <f>IF($S111="","",IF($S111&lt;Settings!$B$8,"Critical",IF($S111&lt;Settings!$B$9,"Semi Critical","Non Critical")))</f>
        <v/>
      </c>
      <c r="U111" s="7">
        <f>IF($B111="","",IFERROR(VLOOKUP($O111,Leaders!$A:$B,2,0),"Not Mapped"))</f>
        <v/>
      </c>
    </row>
    <row r="112">
      <c r="A112" s="15" t="n">
        <v>46304</v>
      </c>
      <c r="B112" s="7" t="inlineStr">
        <is>
          <t>BLR-Kalkere</t>
        </is>
      </c>
      <c r="C112" s="7" t="inlineStr">
        <is>
          <t>RETAIL_STORE</t>
        </is>
      </c>
      <c r="D112" s="7" t="inlineStr">
        <is>
          <t>Yes</t>
        </is>
      </c>
      <c r="E112" s="7" t="inlineStr">
        <is>
          <t>Bengaluru</t>
        </is>
      </c>
      <c r="F112" s="7" t="n">
        <v>5862</v>
      </c>
      <c r="G112" s="9" t="n">
        <v>0.9745820539065164</v>
      </c>
      <c r="H112" s="9" t="n">
        <v>0.8419394363731839</v>
      </c>
      <c r="I112" s="9" t="n">
        <v>0.940731</v>
      </c>
      <c r="J112" s="9" t="n">
        <v>0.8419394363731839</v>
      </c>
      <c r="K112" s="9" t="n">
        <v>0</v>
      </c>
      <c r="L112" s="9" t="n">
        <v>0.9545008153150248</v>
      </c>
      <c r="M112" s="7" t="n">
        <v>2</v>
      </c>
      <c r="N112" s="7">
        <f>IF($B112="","",IF($C112="SUPERSTORE","Superstore","DH"))</f>
        <v/>
      </c>
      <c r="O112" s="7">
        <f>IF($B112="","",IFERROR(VLOOKUP($B112,Mapping!$A:$C,2,0),"Not Mapped"))</f>
        <v/>
      </c>
      <c r="P112" s="7">
        <f>IF($B112="","",IFERROR(VLOOKUP($B112,Mapping!$A:$C,3,0),"Not Mapped"))</f>
        <v/>
      </c>
      <c r="Q112" s="7">
        <f>IF($B112="","",IF(COUNTIF(Exclusions!$A:$A,$B112)&gt;0,"Yes","No"))</f>
        <v/>
      </c>
      <c r="R112" s="9">
        <f>IF($B112="","",MIN(1,DAY($A112)/IF($N112="Superstore",Settings!$B$5,Settings!$B$4)))</f>
        <v/>
      </c>
      <c r="S112" s="9">
        <f>IF(OR($B112="",$G112="",$R112=0),"",$G112/$R112)</f>
        <v/>
      </c>
      <c r="T112" s="7">
        <f>IF($S112="","",IF($S112&lt;Settings!$B$8,"Critical",IF($S112&lt;Settings!$B$9,"Semi Critical","Non Critical")))</f>
        <v/>
      </c>
      <c r="U112" s="7">
        <f>IF($B112="","",IFERROR(VLOOKUP($O112,Leaders!$A:$B,2,0),"Not Mapped"))</f>
        <v/>
      </c>
    </row>
    <row r="113">
      <c r="A113" s="15" t="n">
        <v>46304</v>
      </c>
      <c r="B113" s="7" t="inlineStr">
        <is>
          <t>BLR-Kalyan Nagar Network</t>
        </is>
      </c>
      <c r="C113" s="7" t="inlineStr">
        <is>
          <t>RETAIL_STORE</t>
        </is>
      </c>
      <c r="D113" s="7" t="inlineStr">
        <is>
          <t>Yes</t>
        </is>
      </c>
      <c r="E113" s="7" t="inlineStr">
        <is>
          <t>Bengaluru</t>
        </is>
      </c>
      <c r="F113" s="7" t="n">
        <v>5558</v>
      </c>
      <c r="G113" s="9" t="n">
        <v>0.5669305505577547</v>
      </c>
      <c r="H113" s="9" t="n">
        <v>0.8476674071723262</v>
      </c>
      <c r="I113" s="9" t="n">
        <v>0.960928</v>
      </c>
      <c r="J113" s="9" t="n">
        <v>0.8476674071723262</v>
      </c>
      <c r="K113" s="9" t="n">
        <v>0</v>
      </c>
      <c r="L113" s="9" t="n">
        <v>0.9569125924936112</v>
      </c>
      <c r="M113" s="7" t="n">
        <v>3</v>
      </c>
      <c r="N113" s="7">
        <f>IF($B113="","",IF($C113="SUPERSTORE","Superstore","DH"))</f>
        <v/>
      </c>
      <c r="O113" s="7">
        <f>IF($B113="","",IFERROR(VLOOKUP($B113,Mapping!$A:$C,2,0),"Not Mapped"))</f>
        <v/>
      </c>
      <c r="P113" s="7">
        <f>IF($B113="","",IFERROR(VLOOKUP($B113,Mapping!$A:$C,3,0),"Not Mapped"))</f>
        <v/>
      </c>
      <c r="Q113" s="7">
        <f>IF($B113="","",IF(COUNTIF(Exclusions!$A:$A,$B113)&gt;0,"Yes","No"))</f>
        <v/>
      </c>
      <c r="R113" s="9">
        <f>IF($B113="","",MIN(1,DAY($A113)/IF($N113="Superstore",Settings!$B$5,Settings!$B$4)))</f>
        <v/>
      </c>
      <c r="S113" s="9">
        <f>IF(OR($B113="",$G113="",$R113=0),"",$G113/$R113)</f>
        <v/>
      </c>
      <c r="T113" s="7">
        <f>IF($S113="","",IF($S113&lt;Settings!$B$8,"Critical",IF($S113&lt;Settings!$B$9,"Semi Critical","Non Critical")))</f>
        <v/>
      </c>
      <c r="U113" s="7">
        <f>IF($B113="","",IFERROR(VLOOKUP($O113,Leaders!$A:$B,2,0),"Not Mapped"))</f>
        <v/>
      </c>
    </row>
    <row r="114">
      <c r="A114" s="15" t="n">
        <v>46304</v>
      </c>
      <c r="B114" s="7" t="inlineStr">
        <is>
          <t>BLR-Kamakshipalya</t>
        </is>
      </c>
      <c r="C114" s="7" t="inlineStr">
        <is>
          <t>RETAIL_STORE</t>
        </is>
      </c>
      <c r="D114" s="7" t="inlineStr">
        <is>
          <t>Yes</t>
        </is>
      </c>
      <c r="E114" s="7" t="inlineStr">
        <is>
          <t>Bengaluru</t>
        </is>
      </c>
      <c r="F114" s="7" t="n">
        <v>6275</v>
      </c>
      <c r="G114" s="9" t="n">
        <v>0.9080478087649402</v>
      </c>
      <c r="H114" s="9" t="n">
        <v>0.8223938223938224</v>
      </c>
      <c r="I114" s="9" t="n">
        <v>0.93431</v>
      </c>
      <c r="J114" s="9" t="n">
        <v>0.8223938223938224</v>
      </c>
      <c r="K114" s="9" t="n">
        <v>0</v>
      </c>
      <c r="L114" s="9" t="n">
        <v>0.9462710831131884</v>
      </c>
      <c r="M114" s="7" t="n">
        <v>4</v>
      </c>
      <c r="N114" s="7">
        <f>IF($B114="","",IF($C114="SUPERSTORE","Superstore","DH"))</f>
        <v/>
      </c>
      <c r="O114" s="7">
        <f>IF($B114="","",IFERROR(VLOOKUP($B114,Mapping!$A:$C,2,0),"Not Mapped"))</f>
        <v/>
      </c>
      <c r="P114" s="7">
        <f>IF($B114="","",IFERROR(VLOOKUP($B114,Mapping!$A:$C,3,0),"Not Mapped"))</f>
        <v/>
      </c>
      <c r="Q114" s="7">
        <f>IF($B114="","",IF(COUNTIF(Exclusions!$A:$A,$B114)&gt;0,"Yes","No"))</f>
        <v/>
      </c>
      <c r="R114" s="9">
        <f>IF($B114="","",MIN(1,DAY($A114)/IF($N114="Superstore",Settings!$B$5,Settings!$B$4)))</f>
        <v/>
      </c>
      <c r="S114" s="9">
        <f>IF(OR($B114="",$G114="",$R114=0),"",$G114/$R114)</f>
        <v/>
      </c>
      <c r="T114" s="7">
        <f>IF($S114="","",IF($S114&lt;Settings!$B$8,"Critical",IF($S114&lt;Settings!$B$9,"Semi Critical","Non Critical")))</f>
        <v/>
      </c>
      <c r="U114" s="7">
        <f>IF($B114="","",IFERROR(VLOOKUP($O114,Leaders!$A:$B,2,0),"Not Mapped"))</f>
        <v/>
      </c>
    </row>
    <row r="115">
      <c r="A115" s="15" t="n">
        <v>46304</v>
      </c>
      <c r="B115" s="7" t="inlineStr">
        <is>
          <t>BLR-Kambipura</t>
        </is>
      </c>
      <c r="C115" s="7" t="inlineStr">
        <is>
          <t>RETAIL_STORE</t>
        </is>
      </c>
      <c r="D115" s="7" t="inlineStr">
        <is>
          <t>Yes</t>
        </is>
      </c>
      <c r="E115" s="7" t="inlineStr">
        <is>
          <t>Bengaluru</t>
        </is>
      </c>
      <c r="F115" s="7" t="n">
        <v>4147</v>
      </c>
      <c r="G115" s="9" t="n">
        <v>0.6216542078611044</v>
      </c>
      <c r="H115" s="9" t="n">
        <v>0.9231962761830876</v>
      </c>
      <c r="I115" s="9" t="n">
        <v>0.954257</v>
      </c>
      <c r="J115" s="9" t="n">
        <v>0.9231962761830876</v>
      </c>
      <c r="K115" s="9" t="n">
        <v>0</v>
      </c>
      <c r="L115" s="9" t="n">
        <v>0.9887142215507738</v>
      </c>
      <c r="M115" s="7" t="n">
        <v>2</v>
      </c>
      <c r="N115" s="7">
        <f>IF($B115="","",IF($C115="SUPERSTORE","Superstore","DH"))</f>
        <v/>
      </c>
      <c r="O115" s="7">
        <f>IF($B115="","",IFERROR(VLOOKUP($B115,Mapping!$A:$C,2,0),"Not Mapped"))</f>
        <v/>
      </c>
      <c r="P115" s="7">
        <f>IF($B115="","",IFERROR(VLOOKUP($B115,Mapping!$A:$C,3,0),"Not Mapped"))</f>
        <v/>
      </c>
      <c r="Q115" s="7">
        <f>IF($B115="","",IF(COUNTIF(Exclusions!$A:$A,$B115)&gt;0,"Yes","No"))</f>
        <v/>
      </c>
      <c r="R115" s="9">
        <f>IF($B115="","",MIN(1,DAY($A115)/IF($N115="Superstore",Settings!$B$5,Settings!$B$4)))</f>
        <v/>
      </c>
      <c r="S115" s="9">
        <f>IF(OR($B115="",$G115="",$R115=0),"",$G115/$R115)</f>
        <v/>
      </c>
      <c r="T115" s="7">
        <f>IF($S115="","",IF($S115&lt;Settings!$B$8,"Critical",IF($S115&lt;Settings!$B$9,"Semi Critical","Non Critical")))</f>
        <v/>
      </c>
      <c r="U115" s="7">
        <f>IF($B115="","",IFERROR(VLOOKUP($O115,Leaders!$A:$B,2,0),"Not Mapped"))</f>
        <v/>
      </c>
    </row>
    <row r="116">
      <c r="A116" s="15" t="n">
        <v>46304</v>
      </c>
      <c r="B116" s="7" t="inlineStr">
        <is>
          <t>BLR-Kannamangala</t>
        </is>
      </c>
      <c r="C116" s="7" t="inlineStr">
        <is>
          <t>RETAIL_STORE</t>
        </is>
      </c>
      <c r="D116" s="7" t="inlineStr">
        <is>
          <t>No</t>
        </is>
      </c>
      <c r="E116" s="7" t="inlineStr">
        <is>
          <t>Bengaluru</t>
        </is>
      </c>
      <c r="F116" s="7" t="n">
        <v>5785</v>
      </c>
      <c r="G116" s="9" t="n">
        <v>0.501123595505618</v>
      </c>
      <c r="H116" s="9" t="n">
        <v>0.7830286305622628</v>
      </c>
      <c r="I116" s="9" t="n">
        <v>0.906115</v>
      </c>
      <c r="J116" s="9" t="n">
        <v>0.7830286305622628</v>
      </c>
      <c r="K116" s="9" t="n">
        <v>0</v>
      </c>
      <c r="L116" s="9" t="n">
        <v>0.9296962654999004</v>
      </c>
      <c r="M116" s="7" t="n">
        <v>2</v>
      </c>
      <c r="N116" s="7">
        <f>IF($B116="","",IF($C116="SUPERSTORE","Superstore","DH"))</f>
        <v/>
      </c>
      <c r="O116" s="7">
        <f>IF($B116="","",IFERROR(VLOOKUP($B116,Mapping!$A:$C,2,0),"Not Mapped"))</f>
        <v/>
      </c>
      <c r="P116" s="7">
        <f>IF($B116="","",IFERROR(VLOOKUP($B116,Mapping!$A:$C,3,0),"Not Mapped"))</f>
        <v/>
      </c>
      <c r="Q116" s="7">
        <f>IF($B116="","",IF(COUNTIF(Exclusions!$A:$A,$B116)&gt;0,"Yes","No"))</f>
        <v/>
      </c>
      <c r="R116" s="9">
        <f>IF($B116="","",MIN(1,DAY($A116)/IF($N116="Superstore",Settings!$B$5,Settings!$B$4)))</f>
        <v/>
      </c>
      <c r="S116" s="9">
        <f>IF(OR($B116="",$G116="",$R116=0),"",$G116/$R116)</f>
        <v/>
      </c>
      <c r="T116" s="7">
        <f>IF($S116="","",IF($S116&lt;Settings!$B$8,"Critical",IF($S116&lt;Settings!$B$9,"Semi Critical","Non Critical")))</f>
        <v/>
      </c>
      <c r="U116" s="7">
        <f>IF($B116="","",IFERROR(VLOOKUP($O116,Leaders!$A:$B,2,0),"Not Mapped"))</f>
        <v/>
      </c>
    </row>
    <row r="117">
      <c r="A117" s="15" t="n">
        <v>46304</v>
      </c>
      <c r="B117" s="7" t="inlineStr">
        <is>
          <t>BLR-Kannika Nagar</t>
        </is>
      </c>
      <c r="C117" s="7" t="inlineStr">
        <is>
          <t>RETAIL_STORE</t>
        </is>
      </c>
      <c r="D117" s="7" t="inlineStr">
        <is>
          <t>No</t>
        </is>
      </c>
      <c r="E117" s="7" t="inlineStr">
        <is>
          <t>Bengaluru</t>
        </is>
      </c>
      <c r="F117" s="7" t="n">
        <v>4658</v>
      </c>
      <c r="G117" s="9" t="n">
        <v>0.9804637183340488</v>
      </c>
      <c r="H117" s="9" t="n">
        <v>0.8791329100065689</v>
      </c>
      <c r="I117" s="9" t="n">
        <v>0.973204</v>
      </c>
      <c r="J117" s="9" t="n">
        <v>0.8791329100065689</v>
      </c>
      <c r="K117" s="9" t="n">
        <v>0</v>
      </c>
      <c r="L117" s="9" t="n">
        <v>0.970161225265924</v>
      </c>
      <c r="M117" s="7" t="n">
        <v>2</v>
      </c>
      <c r="N117" s="7">
        <f>IF($B117="","",IF($C117="SUPERSTORE","Superstore","DH"))</f>
        <v/>
      </c>
      <c r="O117" s="7">
        <f>IF($B117="","",IFERROR(VLOOKUP($B117,Mapping!$A:$C,2,0),"Not Mapped"))</f>
        <v/>
      </c>
      <c r="P117" s="7">
        <f>IF($B117="","",IFERROR(VLOOKUP($B117,Mapping!$A:$C,3,0),"Not Mapped"))</f>
        <v/>
      </c>
      <c r="Q117" s="7">
        <f>IF($B117="","",IF(COUNTIF(Exclusions!$A:$A,$B117)&gt;0,"Yes","No"))</f>
        <v/>
      </c>
      <c r="R117" s="9">
        <f>IF($B117="","",MIN(1,DAY($A117)/IF($N117="Superstore",Settings!$B$5,Settings!$B$4)))</f>
        <v/>
      </c>
      <c r="S117" s="9">
        <f>IF(OR($B117="",$G117="",$R117=0),"",$G117/$R117)</f>
        <v/>
      </c>
      <c r="T117" s="7">
        <f>IF($S117="","",IF($S117&lt;Settings!$B$8,"Critical",IF($S117&lt;Settings!$B$9,"Semi Critical","Non Critical")))</f>
        <v/>
      </c>
      <c r="U117" s="7">
        <f>IF($B117="","",IFERROR(VLOOKUP($O117,Leaders!$A:$B,2,0),"Not Mapped"))</f>
        <v/>
      </c>
    </row>
    <row r="118">
      <c r="A118" s="15" t="n">
        <v>46304</v>
      </c>
      <c r="B118" s="7" t="inlineStr">
        <is>
          <t>BLR-Kasavanahalli</t>
        </is>
      </c>
      <c r="C118" s="7" t="inlineStr">
        <is>
          <t>RETAIL_STORE</t>
        </is>
      </c>
      <c r="D118" s="7" t="inlineStr">
        <is>
          <t>Yes</t>
        </is>
      </c>
      <c r="E118" s="7" t="inlineStr">
        <is>
          <t>Bengaluru</t>
        </is>
      </c>
      <c r="F118" s="7" t="n">
        <v>4890</v>
      </c>
      <c r="G118" s="9" t="n">
        <v>0.5102249488752556</v>
      </c>
      <c r="H118" s="9" t="n">
        <v>0.9326653306613226</v>
      </c>
      <c r="I118" s="9" t="n">
        <v>0.9810219999999999</v>
      </c>
      <c r="J118" s="9" t="n">
        <v>0.9326653306613226</v>
      </c>
      <c r="K118" s="9" t="n">
        <v>0</v>
      </c>
      <c r="L118" s="9" t="n">
        <v>0.992701191857399</v>
      </c>
      <c r="M118" s="7" t="n">
        <v>3</v>
      </c>
      <c r="N118" s="7">
        <f>IF($B118="","",IF($C118="SUPERSTORE","Superstore","DH"))</f>
        <v/>
      </c>
      <c r="O118" s="7">
        <f>IF($B118="","",IFERROR(VLOOKUP($B118,Mapping!$A:$C,2,0),"Not Mapped"))</f>
        <v/>
      </c>
      <c r="P118" s="7">
        <f>IF($B118="","",IFERROR(VLOOKUP($B118,Mapping!$A:$C,3,0),"Not Mapped"))</f>
        <v/>
      </c>
      <c r="Q118" s="7">
        <f>IF($B118="","",IF(COUNTIF(Exclusions!$A:$A,$B118)&gt;0,"Yes","No"))</f>
        <v/>
      </c>
      <c r="R118" s="9">
        <f>IF($B118="","",MIN(1,DAY($A118)/IF($N118="Superstore",Settings!$B$5,Settings!$B$4)))</f>
        <v/>
      </c>
      <c r="S118" s="9">
        <f>IF(OR($B118="",$G118="",$R118=0),"",$G118/$R118)</f>
        <v/>
      </c>
      <c r="T118" s="7">
        <f>IF($S118="","",IF($S118&lt;Settings!$B$8,"Critical",IF($S118&lt;Settings!$B$9,"Semi Critical","Non Critical")))</f>
        <v/>
      </c>
      <c r="U118" s="7">
        <f>IF($B118="","",IFERROR(VLOOKUP($O118,Leaders!$A:$B,2,0),"Not Mapped"))</f>
        <v/>
      </c>
    </row>
    <row r="119">
      <c r="A119" s="15" t="n">
        <v>46304</v>
      </c>
      <c r="B119" s="7" t="inlineStr">
        <is>
          <t>BLR-Kasturinagar New</t>
        </is>
      </c>
      <c r="C119" s="7" t="inlineStr">
        <is>
          <t>RETAIL_STORE</t>
        </is>
      </c>
      <c r="D119" s="7" t="inlineStr">
        <is>
          <t>No</t>
        </is>
      </c>
      <c r="E119" s="7" t="inlineStr">
        <is>
          <t>Bengaluru</t>
        </is>
      </c>
      <c r="F119" s="7" t="n">
        <v>5449</v>
      </c>
      <c r="G119" s="9" t="n">
        <v>0.6652596806753533</v>
      </c>
      <c r="H119" s="9" t="n">
        <v>0.9235862068965516</v>
      </c>
      <c r="I119" s="9" t="n">
        <v>0.982139</v>
      </c>
      <c r="J119" s="9" t="n">
        <v>0.9235862068965516</v>
      </c>
      <c r="K119" s="9" t="n">
        <v>0</v>
      </c>
      <c r="L119" s="9" t="n">
        <v>0.9888784029038112</v>
      </c>
      <c r="M119" s="7" t="n">
        <v>3</v>
      </c>
      <c r="N119" s="7">
        <f>IF($B119="","",IF($C119="SUPERSTORE","Superstore","DH"))</f>
        <v/>
      </c>
      <c r="O119" s="7">
        <f>IF($B119="","",IFERROR(VLOOKUP($B119,Mapping!$A:$C,2,0),"Not Mapped"))</f>
        <v/>
      </c>
      <c r="P119" s="7">
        <f>IF($B119="","",IFERROR(VLOOKUP($B119,Mapping!$A:$C,3,0),"Not Mapped"))</f>
        <v/>
      </c>
      <c r="Q119" s="7">
        <f>IF($B119="","",IF(COUNTIF(Exclusions!$A:$A,$B119)&gt;0,"Yes","No"))</f>
        <v/>
      </c>
      <c r="R119" s="9">
        <f>IF($B119="","",MIN(1,DAY($A119)/IF($N119="Superstore",Settings!$B$5,Settings!$B$4)))</f>
        <v/>
      </c>
      <c r="S119" s="9">
        <f>IF(OR($B119="",$G119="",$R119=0),"",$G119/$R119)</f>
        <v/>
      </c>
      <c r="T119" s="7">
        <f>IF($S119="","",IF($S119&lt;Settings!$B$8,"Critical",IF($S119&lt;Settings!$B$9,"Semi Critical","Non Critical")))</f>
        <v/>
      </c>
      <c r="U119" s="7">
        <f>IF($B119="","",IFERROR(VLOOKUP($O119,Leaders!$A:$B,2,0),"Not Mapped"))</f>
        <v/>
      </c>
    </row>
    <row r="120">
      <c r="A120" s="15" t="n">
        <v>46304</v>
      </c>
      <c r="B120" s="7" t="inlineStr">
        <is>
          <t>BLR-Kengeri</t>
        </is>
      </c>
      <c r="C120" s="7" t="inlineStr">
        <is>
          <t>RETAIL_STORE</t>
        </is>
      </c>
      <c r="D120" s="7" t="inlineStr">
        <is>
          <t>Yes</t>
        </is>
      </c>
      <c r="E120" s="7" t="inlineStr">
        <is>
          <t>Bengaluru</t>
        </is>
      </c>
      <c r="F120" s="7" t="n">
        <v>5765</v>
      </c>
      <c r="G120" s="9" t="n">
        <v>0.3908065915004337</v>
      </c>
      <c r="H120" s="9" t="n">
        <v>0.8344429649356414</v>
      </c>
      <c r="I120" s="9" t="n">
        <v>0.953317</v>
      </c>
      <c r="J120" s="9" t="n">
        <v>0.8344429649356414</v>
      </c>
      <c r="K120" s="9" t="n">
        <v>0.0044194011711413</v>
      </c>
      <c r="L120" s="9" t="n">
        <v>0.950460526054463</v>
      </c>
      <c r="M120" s="7" t="n">
        <v>4</v>
      </c>
      <c r="N120" s="7">
        <f>IF($B120="","",IF($C120="SUPERSTORE","Superstore","DH"))</f>
        <v/>
      </c>
      <c r="O120" s="7">
        <f>IF($B120="","",IFERROR(VLOOKUP($B120,Mapping!$A:$C,2,0),"Not Mapped"))</f>
        <v/>
      </c>
      <c r="P120" s="7">
        <f>IF($B120="","",IFERROR(VLOOKUP($B120,Mapping!$A:$C,3,0),"Not Mapped"))</f>
        <v/>
      </c>
      <c r="Q120" s="7">
        <f>IF($B120="","",IF(COUNTIF(Exclusions!$A:$A,$B120)&gt;0,"Yes","No"))</f>
        <v/>
      </c>
      <c r="R120" s="9">
        <f>IF($B120="","",MIN(1,DAY($A120)/IF($N120="Superstore",Settings!$B$5,Settings!$B$4)))</f>
        <v/>
      </c>
      <c r="S120" s="9">
        <f>IF(OR($B120="",$G120="",$R120=0),"",$G120/$R120)</f>
        <v/>
      </c>
      <c r="T120" s="7">
        <f>IF($S120="","",IF($S120&lt;Settings!$B$8,"Critical",IF($S120&lt;Settings!$B$9,"Semi Critical","Non Critical")))</f>
        <v/>
      </c>
      <c r="U120" s="7">
        <f>IF($B120="","",IFERROR(VLOOKUP($O120,Leaders!$A:$B,2,0),"Not Mapped"))</f>
        <v/>
      </c>
    </row>
    <row r="121">
      <c r="A121" s="15" t="n">
        <v>46304</v>
      </c>
      <c r="B121" s="7" t="inlineStr">
        <is>
          <t>BLR-Kogilu Road</t>
        </is>
      </c>
      <c r="C121" s="7" t="inlineStr">
        <is>
          <t>RETAIL_STORE</t>
        </is>
      </c>
      <c r="D121" s="7" t="inlineStr">
        <is>
          <t>Yes</t>
        </is>
      </c>
      <c r="E121" s="7" t="inlineStr">
        <is>
          <t>Bengaluru</t>
        </is>
      </c>
      <c r="F121" s="7" t="n">
        <v>6065</v>
      </c>
      <c r="G121" s="9" t="n">
        <v>0.4280296784830998</v>
      </c>
      <c r="H121" s="9" t="n">
        <v>0.7654083204930663</v>
      </c>
      <c r="I121" s="9" t="n">
        <v>0.6037709999999999</v>
      </c>
      <c r="J121" s="9" t="n">
        <v>0.7654083204930663</v>
      </c>
      <c r="K121" s="9" t="n">
        <v>0</v>
      </c>
      <c r="L121" s="9" t="n">
        <v>0.9222771875760279</v>
      </c>
      <c r="M121" s="7" t="n">
        <v>3</v>
      </c>
      <c r="N121" s="7">
        <f>IF($B121="","",IF($C121="SUPERSTORE","Superstore","DH"))</f>
        <v/>
      </c>
      <c r="O121" s="7">
        <f>IF($B121="","",IFERROR(VLOOKUP($B121,Mapping!$A:$C,2,0),"Not Mapped"))</f>
        <v/>
      </c>
      <c r="P121" s="7">
        <f>IF($B121="","",IFERROR(VLOOKUP($B121,Mapping!$A:$C,3,0),"Not Mapped"))</f>
        <v/>
      </c>
      <c r="Q121" s="7">
        <f>IF($B121="","",IF(COUNTIF(Exclusions!$A:$A,$B121)&gt;0,"Yes","No"))</f>
        <v/>
      </c>
      <c r="R121" s="9">
        <f>IF($B121="","",MIN(1,DAY($A121)/IF($N121="Superstore",Settings!$B$5,Settings!$B$4)))</f>
        <v/>
      </c>
      <c r="S121" s="9">
        <f>IF(OR($B121="",$G121="",$R121=0),"",$G121/$R121)</f>
        <v/>
      </c>
      <c r="T121" s="7">
        <f>IF($S121="","",IF($S121&lt;Settings!$B$8,"Critical",IF($S121&lt;Settings!$B$9,"Semi Critical","Non Critical")))</f>
        <v/>
      </c>
      <c r="U121" s="7">
        <f>IF($B121="","",IFERROR(VLOOKUP($O121,Leaders!$A:$B,2,0),"Not Mapped"))</f>
        <v/>
      </c>
    </row>
    <row r="122">
      <c r="A122" s="15" t="n">
        <v>46304</v>
      </c>
      <c r="B122" s="7" t="inlineStr">
        <is>
          <t>BLR-Kothnur New</t>
        </is>
      </c>
      <c r="C122" s="7" t="inlineStr">
        <is>
          <t>RETAIL_STORE</t>
        </is>
      </c>
      <c r="D122" s="7" t="inlineStr">
        <is>
          <t>Yes</t>
        </is>
      </c>
      <c r="E122" s="7" t="inlineStr">
        <is>
          <t>Bengaluru</t>
        </is>
      </c>
      <c r="F122" s="7" t="n">
        <v>5574</v>
      </c>
      <c r="G122" s="9" t="n">
        <v>0.3313598851811984</v>
      </c>
      <c r="H122" s="9" t="n">
        <v>0.7785598267460747</v>
      </c>
      <c r="I122" s="9" t="n">
        <v>0.950562</v>
      </c>
      <c r="J122" s="9" t="n">
        <v>0.7785598267460747</v>
      </c>
      <c r="K122" s="9" t="n">
        <v>0.0070661390616167</v>
      </c>
      <c r="L122" s="9" t="n">
        <v>0.9264014360807608</v>
      </c>
      <c r="M122" s="7" t="n">
        <v>3</v>
      </c>
      <c r="N122" s="7">
        <f>IF($B122="","",IF($C122="SUPERSTORE","Superstore","DH"))</f>
        <v/>
      </c>
      <c r="O122" s="7">
        <f>IF($B122="","",IFERROR(VLOOKUP($B122,Mapping!$A:$C,2,0),"Not Mapped"))</f>
        <v/>
      </c>
      <c r="P122" s="7">
        <f>IF($B122="","",IFERROR(VLOOKUP($B122,Mapping!$A:$C,3,0),"Not Mapped"))</f>
        <v/>
      </c>
      <c r="Q122" s="7">
        <f>IF($B122="","",IF(COUNTIF(Exclusions!$A:$A,$B122)&gt;0,"Yes","No"))</f>
        <v/>
      </c>
      <c r="R122" s="9">
        <f>IF($B122="","",MIN(1,DAY($A122)/IF($N122="Superstore",Settings!$B$5,Settings!$B$4)))</f>
        <v/>
      </c>
      <c r="S122" s="9">
        <f>IF(OR($B122="",$G122="",$R122=0),"",$G122/$R122)</f>
        <v/>
      </c>
      <c r="T122" s="7">
        <f>IF($S122="","",IF($S122&lt;Settings!$B$8,"Critical",IF($S122&lt;Settings!$B$9,"Semi Critical","Non Critical")))</f>
        <v/>
      </c>
      <c r="U122" s="7">
        <f>IF($B122="","",IFERROR(VLOOKUP($O122,Leaders!$A:$B,2,0),"Not Mapped"))</f>
        <v/>
      </c>
    </row>
    <row r="123">
      <c r="A123" s="15" t="n">
        <v>46304</v>
      </c>
      <c r="B123" s="7" t="inlineStr">
        <is>
          <t>BLR-Kudlu</t>
        </is>
      </c>
      <c r="C123" s="7" t="inlineStr">
        <is>
          <t>RETAIL_STORE</t>
        </is>
      </c>
      <c r="D123" s="7" t="inlineStr">
        <is>
          <t>Yes</t>
        </is>
      </c>
      <c r="E123" s="7" t="inlineStr">
        <is>
          <t>Bengaluru</t>
        </is>
      </c>
      <c r="F123" s="7" t="n">
        <v>6895</v>
      </c>
      <c r="G123" s="9" t="n">
        <v>0.7586656997824511</v>
      </c>
      <c r="H123" s="9" t="n">
        <v>0.776142229019308</v>
      </c>
      <c r="I123" s="9" t="n">
        <v>0.940558</v>
      </c>
      <c r="J123" s="9" t="n">
        <v>0.776142229019308</v>
      </c>
      <c r="K123" s="9" t="n">
        <v>0.0026644336175395</v>
      </c>
      <c r="L123" s="9" t="n">
        <v>0.9262638412846218</v>
      </c>
      <c r="M123" s="7" t="n">
        <v>4</v>
      </c>
      <c r="N123" s="7">
        <f>IF($B123="","",IF($C123="SUPERSTORE","Superstore","DH"))</f>
        <v/>
      </c>
      <c r="O123" s="7">
        <f>IF($B123="","",IFERROR(VLOOKUP($B123,Mapping!$A:$C,2,0),"Not Mapped"))</f>
        <v/>
      </c>
      <c r="P123" s="7">
        <f>IF($B123="","",IFERROR(VLOOKUP($B123,Mapping!$A:$C,3,0),"Not Mapped"))</f>
        <v/>
      </c>
      <c r="Q123" s="7">
        <f>IF($B123="","",IF(COUNTIF(Exclusions!$A:$A,$B123)&gt;0,"Yes","No"))</f>
        <v/>
      </c>
      <c r="R123" s="9">
        <f>IF($B123="","",MIN(1,DAY($A123)/IF($N123="Superstore",Settings!$B$5,Settings!$B$4)))</f>
        <v/>
      </c>
      <c r="S123" s="9">
        <f>IF(OR($B123="",$G123="",$R123=0),"",$G123/$R123)</f>
        <v/>
      </c>
      <c r="T123" s="7">
        <f>IF($S123="","",IF($S123&lt;Settings!$B$8,"Critical",IF($S123&lt;Settings!$B$9,"Semi Critical","Non Critical")))</f>
        <v/>
      </c>
      <c r="U123" s="7">
        <f>IF($B123="","",IFERROR(VLOOKUP($O123,Leaders!$A:$B,2,0),"Not Mapped"))</f>
        <v/>
      </c>
    </row>
    <row r="124">
      <c r="A124" s="15" t="n">
        <v>46304</v>
      </c>
      <c r="B124" s="7" t="inlineStr">
        <is>
          <t>BLR-Kumaraswamy Layout</t>
        </is>
      </c>
      <c r="C124" s="7" t="inlineStr">
        <is>
          <t>RETAIL_STORE</t>
        </is>
      </c>
      <c r="D124" s="7" t="inlineStr">
        <is>
          <t>No</t>
        </is>
      </c>
      <c r="E124" s="7" t="inlineStr">
        <is>
          <t>Bengaluru</t>
        </is>
      </c>
      <c r="F124" s="7" t="n">
        <v>5669</v>
      </c>
      <c r="G124" s="9" t="n">
        <v>0.9135650026459692</v>
      </c>
      <c r="H124" s="9" t="n">
        <v>0.9287507240780072</v>
      </c>
      <c r="I124" s="9" t="n">
        <v>0.988136</v>
      </c>
      <c r="J124" s="9" t="n">
        <v>0.9287507240780072</v>
      </c>
      <c r="K124" s="9" t="n">
        <v>0</v>
      </c>
      <c r="L124" s="9" t="n">
        <v>0.991052936453898</v>
      </c>
      <c r="M124" s="7" t="n">
        <v>2</v>
      </c>
      <c r="N124" s="7">
        <f>IF($B124="","",IF($C124="SUPERSTORE","Superstore","DH"))</f>
        <v/>
      </c>
      <c r="O124" s="7">
        <f>IF($B124="","",IFERROR(VLOOKUP($B124,Mapping!$A:$C,2,0),"Not Mapped"))</f>
        <v/>
      </c>
      <c r="P124" s="7">
        <f>IF($B124="","",IFERROR(VLOOKUP($B124,Mapping!$A:$C,3,0),"Not Mapped"))</f>
        <v/>
      </c>
      <c r="Q124" s="7">
        <f>IF($B124="","",IF(COUNTIF(Exclusions!$A:$A,$B124)&gt;0,"Yes","No"))</f>
        <v/>
      </c>
      <c r="R124" s="9">
        <f>IF($B124="","",MIN(1,DAY($A124)/IF($N124="Superstore",Settings!$B$5,Settings!$B$4)))</f>
        <v/>
      </c>
      <c r="S124" s="9">
        <f>IF(OR($B124="",$G124="",$R124=0),"",$G124/$R124)</f>
        <v/>
      </c>
      <c r="T124" s="7">
        <f>IF($S124="","",IF($S124&lt;Settings!$B$8,"Critical",IF($S124&lt;Settings!$B$9,"Semi Critical","Non Critical")))</f>
        <v/>
      </c>
      <c r="U124" s="7">
        <f>IF($B124="","",IFERROR(VLOOKUP($O124,Leaders!$A:$B,2,0),"Not Mapped"))</f>
        <v/>
      </c>
    </row>
    <row r="125">
      <c r="A125" s="15" t="n">
        <v>46304</v>
      </c>
      <c r="B125" s="7" t="inlineStr">
        <is>
          <t>BLR-Magadi Road</t>
        </is>
      </c>
      <c r="C125" s="7" t="inlineStr">
        <is>
          <t>RETAIL_STORE</t>
        </is>
      </c>
      <c r="D125" s="7" t="inlineStr">
        <is>
          <t>Yes</t>
        </is>
      </c>
      <c r="E125" s="7" t="inlineStr">
        <is>
          <t>Bengaluru</t>
        </is>
      </c>
      <c r="F125" s="7" t="n">
        <v>12313</v>
      </c>
      <c r="G125" s="9" t="n">
        <v>0.6411110208722488</v>
      </c>
      <c r="H125" s="9" t="n">
        <v>0.9222194071446668</v>
      </c>
      <c r="I125" s="9" t="n">
        <v>0.977362</v>
      </c>
      <c r="J125" s="9" t="n">
        <v>0.9222194071446668</v>
      </c>
      <c r="K125" s="9" t="n">
        <v>0</v>
      </c>
      <c r="L125" s="9" t="n">
        <v>0.9883029082714389</v>
      </c>
      <c r="M125" s="7" t="n">
        <v>4</v>
      </c>
      <c r="N125" s="7">
        <f>IF($B125="","",IF($C125="SUPERSTORE","Superstore","DH"))</f>
        <v/>
      </c>
      <c r="O125" s="7">
        <f>IF($B125="","",IFERROR(VLOOKUP($B125,Mapping!$A:$C,2,0),"Not Mapped"))</f>
        <v/>
      </c>
      <c r="P125" s="7">
        <f>IF($B125="","",IFERROR(VLOOKUP($B125,Mapping!$A:$C,3,0),"Not Mapped"))</f>
        <v/>
      </c>
      <c r="Q125" s="7">
        <f>IF($B125="","",IF(COUNTIF(Exclusions!$A:$A,$B125)&gt;0,"Yes","No"))</f>
        <v/>
      </c>
      <c r="R125" s="9">
        <f>IF($B125="","",MIN(1,DAY($A125)/IF($N125="Superstore",Settings!$B$5,Settings!$B$4)))</f>
        <v/>
      </c>
      <c r="S125" s="9">
        <f>IF(OR($B125="",$G125="",$R125=0),"",$G125/$R125)</f>
        <v/>
      </c>
      <c r="T125" s="7">
        <f>IF($S125="","",IF($S125&lt;Settings!$B$8,"Critical",IF($S125&lt;Settings!$B$9,"Semi Critical","Non Critical")))</f>
        <v/>
      </c>
      <c r="U125" s="7">
        <f>IF($B125="","",IFERROR(VLOOKUP($O125,Leaders!$A:$B,2,0),"Not Mapped"))</f>
        <v/>
      </c>
    </row>
    <row r="126">
      <c r="A126" s="15" t="n">
        <v>46304</v>
      </c>
      <c r="B126" s="7" t="inlineStr">
        <is>
          <t>BLR-Malagala</t>
        </is>
      </c>
      <c r="C126" s="7" t="inlineStr">
        <is>
          <t>RETAIL_STORE</t>
        </is>
      </c>
      <c r="D126" s="7" t="inlineStr">
        <is>
          <t>Yes</t>
        </is>
      </c>
      <c r="E126" s="7" t="inlineStr">
        <is>
          <t>Bengaluru</t>
        </is>
      </c>
      <c r="F126" s="7" t="n">
        <v>5589</v>
      </c>
      <c r="G126" s="9" t="n">
        <v>0.9533011272141708</v>
      </c>
      <c r="H126" s="9" t="n">
        <v>0.9129129129129128</v>
      </c>
      <c r="I126" s="9" t="n">
        <v>0.969974</v>
      </c>
      <c r="J126" s="9" t="n">
        <v>0.9129129129129128</v>
      </c>
      <c r="K126" s="9" t="n">
        <v>0</v>
      </c>
      <c r="L126" s="9" t="n">
        <v>0.9843843843843844</v>
      </c>
      <c r="M126" s="7" t="n">
        <v>2</v>
      </c>
      <c r="N126" s="7">
        <f>IF($B126="","",IF($C126="SUPERSTORE","Superstore","DH"))</f>
        <v/>
      </c>
      <c r="O126" s="7">
        <f>IF($B126="","",IFERROR(VLOOKUP($B126,Mapping!$A:$C,2,0),"Not Mapped"))</f>
        <v/>
      </c>
      <c r="P126" s="7">
        <f>IF($B126="","",IFERROR(VLOOKUP($B126,Mapping!$A:$C,3,0),"Not Mapped"))</f>
        <v/>
      </c>
      <c r="Q126" s="7">
        <f>IF($B126="","",IF(COUNTIF(Exclusions!$A:$A,$B126)&gt;0,"Yes","No"))</f>
        <v/>
      </c>
      <c r="R126" s="9">
        <f>IF($B126="","",MIN(1,DAY($A126)/IF($N126="Superstore",Settings!$B$5,Settings!$B$4)))</f>
        <v/>
      </c>
      <c r="S126" s="9">
        <f>IF(OR($B126="",$G126="",$R126=0),"",$G126/$R126)</f>
        <v/>
      </c>
      <c r="T126" s="7">
        <f>IF($S126="","",IF($S126&lt;Settings!$B$8,"Critical",IF($S126&lt;Settings!$B$9,"Semi Critical","Non Critical")))</f>
        <v/>
      </c>
      <c r="U126" s="7">
        <f>IF($B126="","",IFERROR(VLOOKUP($O126,Leaders!$A:$B,2,0),"Not Mapped"))</f>
        <v/>
      </c>
    </row>
    <row r="127">
      <c r="A127" s="15" t="n">
        <v>46304</v>
      </c>
      <c r="B127" s="7" t="inlineStr">
        <is>
          <t>BLR-Malleshpalya</t>
        </is>
      </c>
      <c r="C127" s="7" t="inlineStr">
        <is>
          <t>RETAIL_STORE</t>
        </is>
      </c>
      <c r="D127" s="7" t="inlineStr">
        <is>
          <t>No</t>
        </is>
      </c>
      <c r="E127" s="7" t="inlineStr">
        <is>
          <t>Bengaluru</t>
        </is>
      </c>
      <c r="F127" s="7" t="n">
        <v>6316</v>
      </c>
      <c r="G127" s="9" t="n">
        <v>0.7302089930335655</v>
      </c>
      <c r="H127" s="9" t="n">
        <v>0.8148308759757156</v>
      </c>
      <c r="I127" s="9" t="n">
        <v>0.915305</v>
      </c>
      <c r="J127" s="9" t="n">
        <v>0.8148308759757156</v>
      </c>
      <c r="K127" s="9" t="n">
        <v>0</v>
      </c>
      <c r="L127" s="9" t="n">
        <v>0.943086684621354</v>
      </c>
      <c r="M127" s="7" t="n"/>
      <c r="N127" s="7">
        <f>IF($B127="","",IF($C127="SUPERSTORE","Superstore","DH"))</f>
        <v/>
      </c>
      <c r="O127" s="7">
        <f>IF($B127="","",IFERROR(VLOOKUP($B127,Mapping!$A:$C,2,0),"Not Mapped"))</f>
        <v/>
      </c>
      <c r="P127" s="7">
        <f>IF($B127="","",IFERROR(VLOOKUP($B127,Mapping!$A:$C,3,0),"Not Mapped"))</f>
        <v/>
      </c>
      <c r="Q127" s="7">
        <f>IF($B127="","",IF(COUNTIF(Exclusions!$A:$A,$B127)&gt;0,"Yes","No"))</f>
        <v/>
      </c>
      <c r="R127" s="9">
        <f>IF($B127="","",MIN(1,DAY($A127)/IF($N127="Superstore",Settings!$B$5,Settings!$B$4)))</f>
        <v/>
      </c>
      <c r="S127" s="9">
        <f>IF(OR($B127="",$G127="",$R127=0),"",$G127/$R127)</f>
        <v/>
      </c>
      <c r="T127" s="7">
        <f>IF($S127="","",IF($S127&lt;Settings!$B$8,"Critical",IF($S127&lt;Settings!$B$9,"Semi Critical","Non Critical")))</f>
        <v/>
      </c>
      <c r="U127" s="7">
        <f>IF($B127="","",IFERROR(VLOOKUP($O127,Leaders!$A:$B,2,0),"Not Mapped"))</f>
        <v/>
      </c>
    </row>
    <row r="128">
      <c r="A128" s="15" t="n">
        <v>46304</v>
      </c>
      <c r="B128" s="7" t="inlineStr">
        <is>
          <t>BLR-Malleshwaram SS</t>
        </is>
      </c>
      <c r="C128" s="7" t="inlineStr">
        <is>
          <t>SUPERSTORE</t>
        </is>
      </c>
      <c r="D128" s="7" t="inlineStr">
        <is>
          <t>No</t>
        </is>
      </c>
      <c r="E128" s="7" t="inlineStr">
        <is>
          <t>Bengaluru</t>
        </is>
      </c>
      <c r="F128" s="7" t="n">
        <v>7680</v>
      </c>
      <c r="G128" s="9" t="n">
        <v>0.1852864583333333</v>
      </c>
      <c r="H128" s="9" t="n">
        <v>0.7477160927617709</v>
      </c>
      <c r="I128" s="9" t="n">
        <v>0.96287</v>
      </c>
      <c r="J128" s="9" t="n">
        <v>0.4772058692902318</v>
      </c>
      <c r="K128" s="9" t="n">
        <v>0</v>
      </c>
      <c r="L128" s="9" t="n">
        <v>0.770114828531272</v>
      </c>
      <c r="M128" s="7" t="n">
        <v>1</v>
      </c>
      <c r="N128" s="7">
        <f>IF($B128="","",IF($C128="SUPERSTORE","Superstore","DH"))</f>
        <v/>
      </c>
      <c r="O128" s="7">
        <f>IF($B128="","",IFERROR(VLOOKUP($B128,Mapping!$A:$C,2,0),"Not Mapped"))</f>
        <v/>
      </c>
      <c r="P128" s="7">
        <f>IF($B128="","",IFERROR(VLOOKUP($B128,Mapping!$A:$C,3,0),"Not Mapped"))</f>
        <v/>
      </c>
      <c r="Q128" s="7">
        <f>IF($B128="","",IF(COUNTIF(Exclusions!$A:$A,$B128)&gt;0,"Yes","No"))</f>
        <v/>
      </c>
      <c r="R128" s="9">
        <f>IF($B128="","",MIN(1,DAY($A128)/IF($N128="Superstore",Settings!$B$5,Settings!$B$4)))</f>
        <v/>
      </c>
      <c r="S128" s="9">
        <f>IF(OR($B128="",$G128="",$R128=0),"",$G128/$R128)</f>
        <v/>
      </c>
      <c r="T128" s="7">
        <f>IF($S128="","",IF($S128&lt;Settings!$B$8,"Critical",IF($S128&lt;Settings!$B$9,"Semi Critical","Non Critical")))</f>
        <v/>
      </c>
      <c r="U128" s="7">
        <f>IF($B128="","",IFERROR(VLOOKUP($O128,Leaders!$A:$B,2,0),"Not Mapped"))</f>
        <v/>
      </c>
    </row>
    <row r="129">
      <c r="A129" s="15" t="n">
        <v>46304</v>
      </c>
      <c r="B129" s="7" t="inlineStr">
        <is>
          <t>BLR-Malleshwaram new</t>
        </is>
      </c>
      <c r="C129" s="7" t="inlineStr">
        <is>
          <t>RETAIL_STORE</t>
        </is>
      </c>
      <c r="D129" s="7" t="inlineStr">
        <is>
          <t>Yes</t>
        </is>
      </c>
      <c r="E129" s="7" t="inlineStr">
        <is>
          <t>Bengaluru</t>
        </is>
      </c>
      <c r="F129" s="7" t="n">
        <v>5762</v>
      </c>
      <c r="G129" s="9" t="n">
        <v>0.96459562651857</v>
      </c>
      <c r="H129" s="9" t="n">
        <v>0.8758546239654552</v>
      </c>
      <c r="I129" s="9" t="n">
        <v>0.954118</v>
      </c>
      <c r="J129" s="9" t="n">
        <v>0.8758546239654552</v>
      </c>
      <c r="K129" s="9" t="n">
        <v>0.0042578356002365</v>
      </c>
      <c r="L129" s="9" t="n">
        <v>0.9679293271811972</v>
      </c>
      <c r="M129" s="7" t="n">
        <v>4</v>
      </c>
      <c r="N129" s="7">
        <f>IF($B129="","",IF($C129="SUPERSTORE","Superstore","DH"))</f>
        <v/>
      </c>
      <c r="O129" s="7">
        <f>IF($B129="","",IFERROR(VLOOKUP($B129,Mapping!$A:$C,2,0),"Not Mapped"))</f>
        <v/>
      </c>
      <c r="P129" s="7">
        <f>IF($B129="","",IFERROR(VLOOKUP($B129,Mapping!$A:$C,3,0),"Not Mapped"))</f>
        <v/>
      </c>
      <c r="Q129" s="7">
        <f>IF($B129="","",IF(COUNTIF(Exclusions!$A:$A,$B129)&gt;0,"Yes","No"))</f>
        <v/>
      </c>
      <c r="R129" s="9">
        <f>IF($B129="","",MIN(1,DAY($A129)/IF($N129="Superstore",Settings!$B$5,Settings!$B$4)))</f>
        <v/>
      </c>
      <c r="S129" s="9">
        <f>IF(OR($B129="",$G129="",$R129=0),"",$G129/$R129)</f>
        <v/>
      </c>
      <c r="T129" s="7">
        <f>IF($S129="","",IF($S129&lt;Settings!$B$8,"Critical",IF($S129&lt;Settings!$B$9,"Semi Critical","Non Critical")))</f>
        <v/>
      </c>
      <c r="U129" s="7">
        <f>IF($B129="","",IFERROR(VLOOKUP($O129,Leaders!$A:$B,2,0),"Not Mapped"))</f>
        <v/>
      </c>
    </row>
    <row r="130">
      <c r="A130" s="15" t="n">
        <v>46304</v>
      </c>
      <c r="B130" s="7" t="inlineStr">
        <is>
          <t>BLR-Manjunatha layout</t>
        </is>
      </c>
      <c r="C130" s="7" t="inlineStr">
        <is>
          <t>RETAIL_STORE</t>
        </is>
      </c>
      <c r="D130" s="7" t="inlineStr">
        <is>
          <t>Yes</t>
        </is>
      </c>
      <c r="E130" s="7" t="inlineStr">
        <is>
          <t>Bengaluru</t>
        </is>
      </c>
      <c r="F130" s="7" t="n">
        <v>4675</v>
      </c>
      <c r="G130" s="9" t="n">
        <v>0.760427807486631</v>
      </c>
      <c r="H130" s="9" t="n">
        <v>0.7974683544303798</v>
      </c>
      <c r="I130" s="9" t="n">
        <v>0.948863</v>
      </c>
      <c r="J130" s="9" t="n">
        <v>0.7974683544303798</v>
      </c>
      <c r="K130" s="9" t="n">
        <v>0</v>
      </c>
      <c r="L130" s="9" t="n">
        <v>0.9357761492338442</v>
      </c>
      <c r="M130" s="7" t="n">
        <v>9</v>
      </c>
      <c r="N130" s="7">
        <f>IF($B130="","",IF($C130="SUPERSTORE","Superstore","DH"))</f>
        <v/>
      </c>
      <c r="O130" s="7">
        <f>IF($B130="","",IFERROR(VLOOKUP($B130,Mapping!$A:$C,2,0),"Not Mapped"))</f>
        <v/>
      </c>
      <c r="P130" s="7">
        <f>IF($B130="","",IFERROR(VLOOKUP($B130,Mapping!$A:$C,3,0),"Not Mapped"))</f>
        <v/>
      </c>
      <c r="Q130" s="7">
        <f>IF($B130="","",IF(COUNTIF(Exclusions!$A:$A,$B130)&gt;0,"Yes","No"))</f>
        <v/>
      </c>
      <c r="R130" s="9">
        <f>IF($B130="","",MIN(1,DAY($A130)/IF($N130="Superstore",Settings!$B$5,Settings!$B$4)))</f>
        <v/>
      </c>
      <c r="S130" s="9">
        <f>IF(OR($B130="",$G130="",$R130=0),"",$G130/$R130)</f>
        <v/>
      </c>
      <c r="T130" s="7">
        <f>IF($S130="","",IF($S130&lt;Settings!$B$8,"Critical",IF($S130&lt;Settings!$B$9,"Semi Critical","Non Critical")))</f>
        <v/>
      </c>
      <c r="U130" s="7">
        <f>IF($B130="","",IFERROR(VLOOKUP($O130,Leaders!$A:$B,2,0),"Not Mapped"))</f>
        <v/>
      </c>
    </row>
    <row r="131">
      <c r="A131" s="15" t="n">
        <v>46304</v>
      </c>
      <c r="B131" s="7" t="inlineStr">
        <is>
          <t>BLR-Marathahalli 2</t>
        </is>
      </c>
      <c r="C131" s="7" t="inlineStr">
        <is>
          <t>RETAIL_STORE</t>
        </is>
      </c>
      <c r="D131" s="7" t="inlineStr">
        <is>
          <t>Yes</t>
        </is>
      </c>
      <c r="E131" s="7" t="inlineStr">
        <is>
          <t>Bengaluru</t>
        </is>
      </c>
      <c r="F131" s="7" t="n">
        <v>5290</v>
      </c>
      <c r="G131" s="9" t="n">
        <v>0.9599243856332704</v>
      </c>
      <c r="H131" s="9" t="n">
        <v>0.8956282000787712</v>
      </c>
      <c r="I131" s="9" t="n">
        <v>0.968756</v>
      </c>
      <c r="J131" s="9" t="n">
        <v>0.8956282000787712</v>
      </c>
      <c r="K131" s="9" t="n">
        <v>0</v>
      </c>
      <c r="L131" s="9" t="n">
        <v>0.9771066105594828</v>
      </c>
      <c r="M131" s="7" t="n">
        <v>4</v>
      </c>
      <c r="N131" s="7">
        <f>IF($B131="","",IF($C131="SUPERSTORE","Superstore","DH"))</f>
        <v/>
      </c>
      <c r="O131" s="7">
        <f>IF($B131="","",IFERROR(VLOOKUP($B131,Mapping!$A:$C,2,0),"Not Mapped"))</f>
        <v/>
      </c>
      <c r="P131" s="7">
        <f>IF($B131="","",IFERROR(VLOOKUP($B131,Mapping!$A:$C,3,0),"Not Mapped"))</f>
        <v/>
      </c>
      <c r="Q131" s="7">
        <f>IF($B131="","",IF(COUNTIF(Exclusions!$A:$A,$B131)&gt;0,"Yes","No"))</f>
        <v/>
      </c>
      <c r="R131" s="9">
        <f>IF($B131="","",MIN(1,DAY($A131)/IF($N131="Superstore",Settings!$B$5,Settings!$B$4)))</f>
        <v/>
      </c>
      <c r="S131" s="9">
        <f>IF(OR($B131="",$G131="",$R131=0),"",$G131/$R131)</f>
        <v/>
      </c>
      <c r="T131" s="7">
        <f>IF($S131="","",IF($S131&lt;Settings!$B$8,"Critical",IF($S131&lt;Settings!$B$9,"Semi Critical","Non Critical")))</f>
        <v/>
      </c>
      <c r="U131" s="7">
        <f>IF($B131="","",IFERROR(VLOOKUP($O131,Leaders!$A:$B,2,0),"Not Mapped"))</f>
        <v/>
      </c>
    </row>
    <row r="132">
      <c r="A132" s="15" t="n">
        <v>46304</v>
      </c>
      <c r="B132" s="7" t="inlineStr">
        <is>
          <t>BLR-Marathahalli New</t>
        </is>
      </c>
      <c r="C132" s="7" t="inlineStr">
        <is>
          <t>RETAIL_STORE</t>
        </is>
      </c>
      <c r="D132" s="7" t="inlineStr">
        <is>
          <t>Yes</t>
        </is>
      </c>
      <c r="E132" s="7" t="inlineStr">
        <is>
          <t>Bengaluru</t>
        </is>
      </c>
      <c r="F132" s="7" t="n">
        <v>4912</v>
      </c>
      <c r="G132" s="9" t="n">
        <v>0.6343648208469055</v>
      </c>
      <c r="H132" s="9" t="n">
        <v>0.6806803594351734</v>
      </c>
      <c r="I132" s="9" t="n">
        <v>0.895604</v>
      </c>
      <c r="J132" s="9" t="n">
        <v>0.6806803594351734</v>
      </c>
      <c r="K132" s="9" t="n">
        <v>0</v>
      </c>
      <c r="L132" s="9" t="n">
        <v>0.8866022566042836</v>
      </c>
      <c r="M132" s="7" t="n">
        <v>4</v>
      </c>
      <c r="N132" s="7">
        <f>IF($B132="","",IF($C132="SUPERSTORE","Superstore","DH"))</f>
        <v/>
      </c>
      <c r="O132" s="7">
        <f>IF($B132="","",IFERROR(VLOOKUP($B132,Mapping!$A:$C,2,0),"Not Mapped"))</f>
        <v/>
      </c>
      <c r="P132" s="7">
        <f>IF($B132="","",IFERROR(VLOOKUP($B132,Mapping!$A:$C,3,0),"Not Mapped"))</f>
        <v/>
      </c>
      <c r="Q132" s="7">
        <f>IF($B132="","",IF(COUNTIF(Exclusions!$A:$A,$B132)&gt;0,"Yes","No"))</f>
        <v/>
      </c>
      <c r="R132" s="9">
        <f>IF($B132="","",MIN(1,DAY($A132)/IF($N132="Superstore",Settings!$B$5,Settings!$B$4)))</f>
        <v/>
      </c>
      <c r="S132" s="9">
        <f>IF(OR($B132="",$G132="",$R132=0),"",$G132/$R132)</f>
        <v/>
      </c>
      <c r="T132" s="7">
        <f>IF($S132="","",IF($S132&lt;Settings!$B$8,"Critical",IF($S132&lt;Settings!$B$9,"Semi Critical","Non Critical")))</f>
        <v/>
      </c>
      <c r="U132" s="7">
        <f>IF($B132="","",IFERROR(VLOOKUP($O132,Leaders!$A:$B,2,0),"Not Mapped"))</f>
        <v/>
      </c>
    </row>
    <row r="133">
      <c r="A133" s="15" t="n">
        <v>46304</v>
      </c>
      <c r="B133" s="7" t="inlineStr">
        <is>
          <t>BLR-Marathahalli-3</t>
        </is>
      </c>
      <c r="C133" s="7" t="inlineStr">
        <is>
          <t>RETAIL_STORE</t>
        </is>
      </c>
      <c r="D133" s="7" t="inlineStr">
        <is>
          <t>Yes</t>
        </is>
      </c>
      <c r="E133" s="7" t="inlineStr">
        <is>
          <t>Bengaluru</t>
        </is>
      </c>
      <c r="F133" s="7" t="n">
        <v>6352</v>
      </c>
      <c r="G133" s="9" t="n">
        <v>0.4576511335012594</v>
      </c>
      <c r="H133" s="9" t="n">
        <v>0.6928104575163399</v>
      </c>
      <c r="I133" s="9" t="n">
        <v>0.913919</v>
      </c>
      <c r="J133" s="9" t="n">
        <v>0.6928104575163399</v>
      </c>
      <c r="K133" s="9" t="n">
        <v>0</v>
      </c>
      <c r="L133" s="9" t="n">
        <v>0.8917096663226695</v>
      </c>
      <c r="M133" s="7" t="n">
        <v>6</v>
      </c>
      <c r="N133" s="7">
        <f>IF($B133="","",IF($C133="SUPERSTORE","Superstore","DH"))</f>
        <v/>
      </c>
      <c r="O133" s="7">
        <f>IF($B133="","",IFERROR(VLOOKUP($B133,Mapping!$A:$C,2,0),"Not Mapped"))</f>
        <v/>
      </c>
      <c r="P133" s="7">
        <f>IF($B133="","",IFERROR(VLOOKUP($B133,Mapping!$A:$C,3,0),"Not Mapped"))</f>
        <v/>
      </c>
      <c r="Q133" s="7">
        <f>IF($B133="","",IF(COUNTIF(Exclusions!$A:$A,$B133)&gt;0,"Yes","No"))</f>
        <v/>
      </c>
      <c r="R133" s="9">
        <f>IF($B133="","",MIN(1,DAY($A133)/IF($N133="Superstore",Settings!$B$5,Settings!$B$4)))</f>
        <v/>
      </c>
      <c r="S133" s="9">
        <f>IF(OR($B133="",$G133="",$R133=0),"",$G133/$R133)</f>
        <v/>
      </c>
      <c r="T133" s="7">
        <f>IF($S133="","",IF($S133&lt;Settings!$B$8,"Critical",IF($S133&lt;Settings!$B$9,"Semi Critical","Non Critical")))</f>
        <v/>
      </c>
      <c r="U133" s="7">
        <f>IF($B133="","",IFERROR(VLOOKUP($O133,Leaders!$A:$B,2,0),"Not Mapped"))</f>
        <v/>
      </c>
    </row>
    <row r="134">
      <c r="A134" s="15" t="n">
        <v>46304</v>
      </c>
      <c r="B134" s="7" t="inlineStr">
        <is>
          <t>BLR-Marathahalli-4</t>
        </is>
      </c>
      <c r="C134" s="7" t="inlineStr">
        <is>
          <t>RETAIL_STORE</t>
        </is>
      </c>
      <c r="D134" s="7" t="inlineStr">
        <is>
          <t>No</t>
        </is>
      </c>
      <c r="E134" s="7" t="inlineStr">
        <is>
          <t>Bengaluru</t>
        </is>
      </c>
      <c r="F134" s="7" t="n">
        <v>6302</v>
      </c>
      <c r="G134" s="9" t="n">
        <v>0.9363694065376073</v>
      </c>
      <c r="H134" s="9" t="n">
        <v>0.910862565666836</v>
      </c>
      <c r="I134" s="9" t="n">
        <v>0.976891</v>
      </c>
      <c r="J134" s="9" t="n">
        <v>0.910862565666836</v>
      </c>
      <c r="K134" s="9" t="n">
        <v>0</v>
      </c>
      <c r="L134" s="9" t="n">
        <v>0.9835210802807732</v>
      </c>
      <c r="M134" s="7" t="n">
        <v>4</v>
      </c>
      <c r="N134" s="7">
        <f>IF($B134="","",IF($C134="SUPERSTORE","Superstore","DH"))</f>
        <v/>
      </c>
      <c r="O134" s="7">
        <f>IF($B134="","",IFERROR(VLOOKUP($B134,Mapping!$A:$C,2,0),"Not Mapped"))</f>
        <v/>
      </c>
      <c r="P134" s="7">
        <f>IF($B134="","",IFERROR(VLOOKUP($B134,Mapping!$A:$C,3,0),"Not Mapped"))</f>
        <v/>
      </c>
      <c r="Q134" s="7">
        <f>IF($B134="","",IF(COUNTIF(Exclusions!$A:$A,$B134)&gt;0,"Yes","No"))</f>
        <v/>
      </c>
      <c r="R134" s="9">
        <f>IF($B134="","",MIN(1,DAY($A134)/IF($N134="Superstore",Settings!$B$5,Settings!$B$4)))</f>
        <v/>
      </c>
      <c r="S134" s="9">
        <f>IF(OR($B134="",$G134="",$R134=0),"",$G134/$R134)</f>
        <v/>
      </c>
      <c r="T134" s="7">
        <f>IF($S134="","",IF($S134&lt;Settings!$B$8,"Critical",IF($S134&lt;Settings!$B$9,"Semi Critical","Non Critical")))</f>
        <v/>
      </c>
      <c r="U134" s="7">
        <f>IF($B134="","",IFERROR(VLOOKUP($O134,Leaders!$A:$B,2,0),"Not Mapped"))</f>
        <v/>
      </c>
    </row>
    <row r="135">
      <c r="A135" s="15" t="n">
        <v>46304</v>
      </c>
      <c r="B135" s="7" t="inlineStr">
        <is>
          <t>BLR-Marathalli SS</t>
        </is>
      </c>
      <c r="C135" s="7" t="inlineStr">
        <is>
          <t>SUPERSTORE</t>
        </is>
      </c>
      <c r="D135" s="7" t="inlineStr">
        <is>
          <t>No</t>
        </is>
      </c>
      <c r="E135" s="7" t="inlineStr">
        <is>
          <t>Bengaluru</t>
        </is>
      </c>
      <c r="F135" s="7" t="n">
        <v>14855</v>
      </c>
      <c r="G135" s="9" t="n">
        <v>0.761427128912824</v>
      </c>
      <c r="H135" s="9" t="n">
        <v>0.943683140305897</v>
      </c>
      <c r="I135" s="9" t="n">
        <v>0.978322</v>
      </c>
      <c r="J135" s="9" t="n">
        <v>0.943683140305897</v>
      </c>
      <c r="K135" s="9" t="n">
        <v>0</v>
      </c>
      <c r="L135" s="9" t="n">
        <v>0.997340269602483</v>
      </c>
      <c r="M135" s="7" t="n">
        <v>6</v>
      </c>
      <c r="N135" s="7">
        <f>IF($B135="","",IF($C135="SUPERSTORE","Superstore","DH"))</f>
        <v/>
      </c>
      <c r="O135" s="7">
        <f>IF($B135="","",IFERROR(VLOOKUP($B135,Mapping!$A:$C,2,0),"Not Mapped"))</f>
        <v/>
      </c>
      <c r="P135" s="7">
        <f>IF($B135="","",IFERROR(VLOOKUP($B135,Mapping!$A:$C,3,0),"Not Mapped"))</f>
        <v/>
      </c>
      <c r="Q135" s="7">
        <f>IF($B135="","",IF(COUNTIF(Exclusions!$A:$A,$B135)&gt;0,"Yes","No"))</f>
        <v/>
      </c>
      <c r="R135" s="9">
        <f>IF($B135="","",MIN(1,DAY($A135)/IF($N135="Superstore",Settings!$B$5,Settings!$B$4)))</f>
        <v/>
      </c>
      <c r="S135" s="9">
        <f>IF(OR($B135="",$G135="",$R135=0),"",$G135/$R135)</f>
        <v/>
      </c>
      <c r="T135" s="7">
        <f>IF($S135="","",IF($S135&lt;Settings!$B$8,"Critical",IF($S135&lt;Settings!$B$9,"Semi Critical","Non Critical")))</f>
        <v/>
      </c>
      <c r="U135" s="7">
        <f>IF($B135="","",IFERROR(VLOOKUP($O135,Leaders!$A:$B,2,0),"Not Mapped"))</f>
        <v/>
      </c>
    </row>
    <row r="136">
      <c r="A136" s="15" t="n">
        <v>46304</v>
      </c>
      <c r="B136" s="7" t="inlineStr">
        <is>
          <t>BLR-Margosa road</t>
        </is>
      </c>
      <c r="C136" s="7" t="inlineStr">
        <is>
          <t>RETAIL_STORE</t>
        </is>
      </c>
      <c r="D136" s="7" t="inlineStr">
        <is>
          <t>Yes</t>
        </is>
      </c>
      <c r="E136" s="7" t="inlineStr">
        <is>
          <t>Bengaluru</t>
        </is>
      </c>
      <c r="F136" s="7" t="n">
        <v>4480</v>
      </c>
      <c r="G136" s="9" t="n">
        <v>0.4794642857142857</v>
      </c>
      <c r="H136" s="9" t="n">
        <v>0.8147113594040968</v>
      </c>
      <c r="I136" s="9" t="n">
        <v>0.942704</v>
      </c>
      <c r="J136" s="9" t="n">
        <v>0.8147113594040968</v>
      </c>
      <c r="K136" s="9" t="n">
        <v>0</v>
      </c>
      <c r="L136" s="9" t="n">
        <v>0.9430363618543566</v>
      </c>
      <c r="M136" s="7" t="n">
        <v>4</v>
      </c>
      <c r="N136" s="7">
        <f>IF($B136="","",IF($C136="SUPERSTORE","Superstore","DH"))</f>
        <v/>
      </c>
      <c r="O136" s="7">
        <f>IF($B136="","",IFERROR(VLOOKUP($B136,Mapping!$A:$C,2,0),"Not Mapped"))</f>
        <v/>
      </c>
      <c r="P136" s="7">
        <f>IF($B136="","",IFERROR(VLOOKUP($B136,Mapping!$A:$C,3,0),"Not Mapped"))</f>
        <v/>
      </c>
      <c r="Q136" s="7">
        <f>IF($B136="","",IF(COUNTIF(Exclusions!$A:$A,$B136)&gt;0,"Yes","No"))</f>
        <v/>
      </c>
      <c r="R136" s="9">
        <f>IF($B136="","",MIN(1,DAY($A136)/IF($N136="Superstore",Settings!$B$5,Settings!$B$4)))</f>
        <v/>
      </c>
      <c r="S136" s="9">
        <f>IF(OR($B136="",$G136="",$R136=0),"",$G136/$R136)</f>
        <v/>
      </c>
      <c r="T136" s="7">
        <f>IF($S136="","",IF($S136&lt;Settings!$B$8,"Critical",IF($S136&lt;Settings!$B$9,"Semi Critical","Non Critical")))</f>
        <v/>
      </c>
      <c r="U136" s="7">
        <f>IF($B136="","",IFERROR(VLOOKUP($O136,Leaders!$A:$B,2,0),"Not Mapped"))</f>
        <v/>
      </c>
    </row>
    <row r="137">
      <c r="A137" s="15" t="n">
        <v>46304</v>
      </c>
      <c r="B137" s="7" t="inlineStr">
        <is>
          <t>BLR-Mathikere New</t>
        </is>
      </c>
      <c r="C137" s="7" t="inlineStr">
        <is>
          <t>RETAIL_STORE</t>
        </is>
      </c>
      <c r="D137" s="7" t="inlineStr">
        <is>
          <t>No</t>
        </is>
      </c>
      <c r="E137" s="7" t="inlineStr">
        <is>
          <t>Bengaluru</t>
        </is>
      </c>
      <c r="F137" s="7" t="n">
        <v>8560</v>
      </c>
      <c r="G137" s="9" t="n">
        <v>0.9675233644859812</v>
      </c>
      <c r="H137" s="9" t="n">
        <v>0.9360057957015214</v>
      </c>
      <c r="I137" s="9" t="n">
        <v>0.983219</v>
      </c>
      <c r="J137" s="9" t="n"/>
      <c r="K137" s="9" t="n">
        <v>0</v>
      </c>
      <c r="L137" s="9" t="n">
        <v>0.9941077034532724</v>
      </c>
      <c r="M137" s="7" t="n">
        <v>7</v>
      </c>
      <c r="N137" s="7">
        <f>IF($B137="","",IF($C137="SUPERSTORE","Superstore","DH"))</f>
        <v/>
      </c>
      <c r="O137" s="7">
        <f>IF($B137="","",IFERROR(VLOOKUP($B137,Mapping!$A:$C,2,0),"Not Mapped"))</f>
        <v/>
      </c>
      <c r="P137" s="7">
        <f>IF($B137="","",IFERROR(VLOOKUP($B137,Mapping!$A:$C,3,0),"Not Mapped"))</f>
        <v/>
      </c>
      <c r="Q137" s="7">
        <f>IF($B137="","",IF(COUNTIF(Exclusions!$A:$A,$B137)&gt;0,"Yes","No"))</f>
        <v/>
      </c>
      <c r="R137" s="9">
        <f>IF($B137="","",MIN(1,DAY($A137)/IF($N137="Superstore",Settings!$B$5,Settings!$B$4)))</f>
        <v/>
      </c>
      <c r="S137" s="9">
        <f>IF(OR($B137="",$G137="",$R137=0),"",$G137/$R137)</f>
        <v/>
      </c>
      <c r="T137" s="7">
        <f>IF($S137="","",IF($S137&lt;Settings!$B$8,"Critical",IF($S137&lt;Settings!$B$9,"Semi Critical","Non Critical")))</f>
        <v/>
      </c>
      <c r="U137" s="7">
        <f>IF($B137="","",IFERROR(VLOOKUP($O137,Leaders!$A:$B,2,0),"Not Mapped"))</f>
        <v/>
      </c>
    </row>
    <row r="138">
      <c r="A138" s="15" t="n">
        <v>46304</v>
      </c>
      <c r="B138" s="7" t="inlineStr">
        <is>
          <t>BLR-Michael Palaya</t>
        </is>
      </c>
      <c r="C138" s="7" t="inlineStr">
        <is>
          <t>RETAIL_STORE</t>
        </is>
      </c>
      <c r="D138" s="7" t="inlineStr">
        <is>
          <t>Yes</t>
        </is>
      </c>
      <c r="E138" s="7" t="inlineStr">
        <is>
          <t>Bengaluru</t>
        </is>
      </c>
      <c r="F138" s="7" t="n">
        <v>2473</v>
      </c>
      <c r="G138" s="9" t="n">
        <v>0.9797816417306916</v>
      </c>
      <c r="H138" s="9" t="n">
        <v>0.8283120099050764</v>
      </c>
      <c r="I138" s="9" t="n">
        <v>0.968302</v>
      </c>
      <c r="J138" s="9" t="n">
        <v>0.8283120099050764</v>
      </c>
      <c r="K138" s="9" t="n">
        <v>0</v>
      </c>
      <c r="L138" s="9" t="n">
        <v>0.9487629515389796</v>
      </c>
      <c r="M138" s="7" t="n">
        <v>6</v>
      </c>
      <c r="N138" s="7">
        <f>IF($B138="","",IF($C138="SUPERSTORE","Superstore","DH"))</f>
        <v/>
      </c>
      <c r="O138" s="7">
        <f>IF($B138="","",IFERROR(VLOOKUP($B138,Mapping!$A:$C,2,0),"Not Mapped"))</f>
        <v/>
      </c>
      <c r="P138" s="7">
        <f>IF($B138="","",IFERROR(VLOOKUP($B138,Mapping!$A:$C,3,0),"Not Mapped"))</f>
        <v/>
      </c>
      <c r="Q138" s="7">
        <f>IF($B138="","",IF(COUNTIF(Exclusions!$A:$A,$B138)&gt;0,"Yes","No"))</f>
        <v/>
      </c>
      <c r="R138" s="9">
        <f>IF($B138="","",MIN(1,DAY($A138)/IF($N138="Superstore",Settings!$B$5,Settings!$B$4)))</f>
        <v/>
      </c>
      <c r="S138" s="9">
        <f>IF(OR($B138="",$G138="",$R138=0),"",$G138/$R138)</f>
        <v/>
      </c>
      <c r="T138" s="7">
        <f>IF($S138="","",IF($S138&lt;Settings!$B$8,"Critical",IF($S138&lt;Settings!$B$9,"Semi Critical","Non Critical")))</f>
        <v/>
      </c>
      <c r="U138" s="7">
        <f>IF($B138="","",IFERROR(VLOOKUP($O138,Leaders!$A:$B,2,0),"Not Mapped"))</f>
        <v/>
      </c>
    </row>
    <row r="139">
      <c r="A139" s="15" t="n">
        <v>46304</v>
      </c>
      <c r="B139" s="7" t="inlineStr">
        <is>
          <t>BLR-Mico Layout Network</t>
        </is>
      </c>
      <c r="C139" s="7" t="inlineStr">
        <is>
          <t>RETAIL_STORE</t>
        </is>
      </c>
      <c r="D139" s="7" t="inlineStr">
        <is>
          <t>No</t>
        </is>
      </c>
      <c r="E139" s="7" t="inlineStr">
        <is>
          <t>Bengaluru</t>
        </is>
      </c>
      <c r="F139" s="7" t="n">
        <v>5152</v>
      </c>
      <c r="G139" s="9" t="n">
        <v>0.6432453416149068</v>
      </c>
      <c r="H139" s="9" t="n">
        <v>0.9302957151478576</v>
      </c>
      <c r="I139" s="9" t="n">
        <v>0.984527</v>
      </c>
      <c r="J139" s="9" t="n">
        <v>0.9302957151478576</v>
      </c>
      <c r="K139" s="9" t="n">
        <v>0</v>
      </c>
      <c r="L139" s="9" t="n">
        <v>0.9917034590096244</v>
      </c>
      <c r="M139" s="7" t="n">
        <v>3</v>
      </c>
      <c r="N139" s="7">
        <f>IF($B139="","",IF($C139="SUPERSTORE","Superstore","DH"))</f>
        <v/>
      </c>
      <c r="O139" s="7">
        <f>IF($B139="","",IFERROR(VLOOKUP($B139,Mapping!$A:$C,2,0),"Not Mapped"))</f>
        <v/>
      </c>
      <c r="P139" s="7">
        <f>IF($B139="","",IFERROR(VLOOKUP($B139,Mapping!$A:$C,3,0),"Not Mapped"))</f>
        <v/>
      </c>
      <c r="Q139" s="7">
        <f>IF($B139="","",IF(COUNTIF(Exclusions!$A:$A,$B139)&gt;0,"Yes","No"))</f>
        <v/>
      </c>
      <c r="R139" s="9">
        <f>IF($B139="","",MIN(1,DAY($A139)/IF($N139="Superstore",Settings!$B$5,Settings!$B$4)))</f>
        <v/>
      </c>
      <c r="S139" s="9">
        <f>IF(OR($B139="",$G139="",$R139=0),"",$G139/$R139)</f>
        <v/>
      </c>
      <c r="T139" s="7">
        <f>IF($S139="","",IF($S139&lt;Settings!$B$8,"Critical",IF($S139&lt;Settings!$B$9,"Semi Critical","Non Critical")))</f>
        <v/>
      </c>
      <c r="U139" s="7">
        <f>IF($B139="","",IFERROR(VLOOKUP($O139,Leaders!$A:$B,2,0),"Not Mapped"))</f>
        <v/>
      </c>
    </row>
    <row r="140">
      <c r="A140" s="15" t="n">
        <v>46304</v>
      </c>
      <c r="B140" s="7" t="inlineStr">
        <is>
          <t>BLR-Mico layout New</t>
        </is>
      </c>
      <c r="C140" s="7" t="inlineStr">
        <is>
          <t>RETAIL_STORE</t>
        </is>
      </c>
      <c r="D140" s="7" t="inlineStr">
        <is>
          <t>Yes</t>
        </is>
      </c>
      <c r="E140" s="7" t="inlineStr">
        <is>
          <t>Bengaluru</t>
        </is>
      </c>
      <c r="F140" s="7" t="n">
        <v>5873</v>
      </c>
      <c r="G140" s="9" t="n">
        <v>0.2921845734718202</v>
      </c>
      <c r="H140" s="9" t="n">
        <v>0.7127039627039627</v>
      </c>
      <c r="I140" s="9" t="n">
        <v>0.9496289999999999</v>
      </c>
      <c r="J140" s="9" t="n">
        <v>0.7127039627039627</v>
      </c>
      <c r="K140" s="9" t="n">
        <v>0.0072850898494414</v>
      </c>
      <c r="L140" s="9" t="n">
        <v>0.8986288610633593</v>
      </c>
      <c r="M140" s="7" t="n">
        <v>7</v>
      </c>
      <c r="N140" s="7">
        <f>IF($B140="","",IF($C140="SUPERSTORE","Superstore","DH"))</f>
        <v/>
      </c>
      <c r="O140" s="7">
        <f>IF($B140="","",IFERROR(VLOOKUP($B140,Mapping!$A:$C,2,0),"Not Mapped"))</f>
        <v/>
      </c>
      <c r="P140" s="7">
        <f>IF($B140="","",IFERROR(VLOOKUP($B140,Mapping!$A:$C,3,0),"Not Mapped"))</f>
        <v/>
      </c>
      <c r="Q140" s="7">
        <f>IF($B140="","",IF(COUNTIF(Exclusions!$A:$A,$B140)&gt;0,"Yes","No"))</f>
        <v/>
      </c>
      <c r="R140" s="9">
        <f>IF($B140="","",MIN(1,DAY($A140)/IF($N140="Superstore",Settings!$B$5,Settings!$B$4)))</f>
        <v/>
      </c>
      <c r="S140" s="9">
        <f>IF(OR($B140="",$G140="",$R140=0),"",$G140/$R140)</f>
        <v/>
      </c>
      <c r="T140" s="7">
        <f>IF($S140="","",IF($S140&lt;Settings!$B$8,"Critical",IF($S140&lt;Settings!$B$9,"Semi Critical","Non Critical")))</f>
        <v/>
      </c>
      <c r="U140" s="7">
        <f>IF($B140="","",IFERROR(VLOOKUP($O140,Leaders!$A:$B,2,0),"Not Mapped"))</f>
        <v/>
      </c>
    </row>
    <row r="141">
      <c r="A141" s="15" t="n">
        <v>46304</v>
      </c>
      <c r="B141" s="7" t="inlineStr">
        <is>
          <t>BLR-Mico layout network-2</t>
        </is>
      </c>
      <c r="C141" s="7" t="inlineStr">
        <is>
          <t>RETAIL_STORE</t>
        </is>
      </c>
      <c r="D141" s="7" t="inlineStr">
        <is>
          <t>Yes</t>
        </is>
      </c>
      <c r="E141" s="7" t="inlineStr">
        <is>
          <t>Bengaluru</t>
        </is>
      </c>
      <c r="F141" s="7" t="n">
        <v>7036</v>
      </c>
      <c r="G141" s="9" t="n">
        <v>0.829874928936896</v>
      </c>
      <c r="H141" s="9" t="n">
        <v>0.8682993663298511</v>
      </c>
      <c r="I141" s="9" t="n">
        <v>0.938874</v>
      </c>
      <c r="J141" s="9" t="n">
        <v>0.8682993663298511</v>
      </c>
      <c r="K141" s="9" t="n">
        <v>0</v>
      </c>
      <c r="L141" s="9" t="n">
        <v>0.9655997331915164</v>
      </c>
      <c r="M141" s="7" t="n">
        <v>4</v>
      </c>
      <c r="N141" s="7">
        <f>IF($B141="","",IF($C141="SUPERSTORE","Superstore","DH"))</f>
        <v/>
      </c>
      <c r="O141" s="7">
        <f>IF($B141="","",IFERROR(VLOOKUP($B141,Mapping!$A:$C,2,0),"Not Mapped"))</f>
        <v/>
      </c>
      <c r="P141" s="7">
        <f>IF($B141="","",IFERROR(VLOOKUP($B141,Mapping!$A:$C,3,0),"Not Mapped"))</f>
        <v/>
      </c>
      <c r="Q141" s="7">
        <f>IF($B141="","",IF(COUNTIF(Exclusions!$A:$A,$B141)&gt;0,"Yes","No"))</f>
        <v/>
      </c>
      <c r="R141" s="9">
        <f>IF($B141="","",MIN(1,DAY($A141)/IF($N141="Superstore",Settings!$B$5,Settings!$B$4)))</f>
        <v/>
      </c>
      <c r="S141" s="9">
        <f>IF(OR($B141="",$G141="",$R141=0),"",$G141/$R141)</f>
        <v/>
      </c>
      <c r="T141" s="7">
        <f>IF($S141="","",IF($S141&lt;Settings!$B$8,"Critical",IF($S141&lt;Settings!$B$9,"Semi Critical","Non Critical")))</f>
        <v/>
      </c>
      <c r="U141" s="7">
        <f>IF($B141="","",IFERROR(VLOOKUP($O141,Leaders!$A:$B,2,0),"Not Mapped"))</f>
        <v/>
      </c>
    </row>
    <row r="142">
      <c r="A142" s="15" t="n">
        <v>46304</v>
      </c>
      <c r="B142" s="7" t="inlineStr">
        <is>
          <t>BLR-Murugeshpalya</t>
        </is>
      </c>
      <c r="C142" s="7" t="inlineStr">
        <is>
          <t>RETAIL_STORE</t>
        </is>
      </c>
      <c r="D142" s="7" t="inlineStr">
        <is>
          <t>No</t>
        </is>
      </c>
      <c r="E142" s="7" t="inlineStr">
        <is>
          <t>Bengaluru</t>
        </is>
      </c>
      <c r="F142" s="7" t="n">
        <v>12188</v>
      </c>
      <c r="G142" s="9" t="n">
        <v>0.8747128322940597</v>
      </c>
      <c r="H142" s="9" t="n">
        <v>0.8835944095300629</v>
      </c>
      <c r="I142" s="9" t="n">
        <v>0.963695</v>
      </c>
      <c r="J142" s="9" t="n">
        <v>0.8835944095300629</v>
      </c>
      <c r="K142" s="9" t="n">
        <v>0</v>
      </c>
      <c r="L142" s="9" t="n">
        <v>0.9720397513810792</v>
      </c>
      <c r="M142" s="7" t="n">
        <v>8</v>
      </c>
      <c r="N142" s="7">
        <f>IF($B142="","",IF($C142="SUPERSTORE","Superstore","DH"))</f>
        <v/>
      </c>
      <c r="O142" s="7">
        <f>IF($B142="","",IFERROR(VLOOKUP($B142,Mapping!$A:$C,2,0),"Not Mapped"))</f>
        <v/>
      </c>
      <c r="P142" s="7">
        <f>IF($B142="","",IFERROR(VLOOKUP($B142,Mapping!$A:$C,3,0),"Not Mapped"))</f>
        <v/>
      </c>
      <c r="Q142" s="7">
        <f>IF($B142="","",IF(COUNTIF(Exclusions!$A:$A,$B142)&gt;0,"Yes","No"))</f>
        <v/>
      </c>
      <c r="R142" s="9">
        <f>IF($B142="","",MIN(1,DAY($A142)/IF($N142="Superstore",Settings!$B$5,Settings!$B$4)))</f>
        <v/>
      </c>
      <c r="S142" s="9">
        <f>IF(OR($B142="",$G142="",$R142=0),"",$G142/$R142)</f>
        <v/>
      </c>
      <c r="T142" s="7">
        <f>IF($S142="","",IF($S142&lt;Settings!$B$8,"Critical",IF($S142&lt;Settings!$B$9,"Semi Critical","Non Critical")))</f>
        <v/>
      </c>
      <c r="U142" s="7">
        <f>IF($B142="","",IFERROR(VLOOKUP($O142,Leaders!$A:$B,2,0),"Not Mapped"))</f>
        <v/>
      </c>
    </row>
    <row r="143">
      <c r="A143" s="15" t="n">
        <v>46304</v>
      </c>
      <c r="B143" s="7" t="inlineStr">
        <is>
          <t>BLR-Nagavara</t>
        </is>
      </c>
      <c r="C143" s="7" t="inlineStr">
        <is>
          <t>RETAIL_STORE</t>
        </is>
      </c>
      <c r="D143" s="7" t="inlineStr">
        <is>
          <t>Yes</t>
        </is>
      </c>
      <c r="E143" s="7" t="inlineStr">
        <is>
          <t>Bengaluru</t>
        </is>
      </c>
      <c r="F143" s="7" t="n">
        <v>5859</v>
      </c>
      <c r="G143" s="9" t="n">
        <v>0.7006315070831201</v>
      </c>
      <c r="H143" s="9" t="n">
        <v>0.8350791717417784</v>
      </c>
      <c r="I143" s="9" t="n">
        <v>0.935972</v>
      </c>
      <c r="J143" s="9" t="n">
        <v>0.8350791717417784</v>
      </c>
      <c r="K143" s="9" t="n">
        <v>0</v>
      </c>
      <c r="L143" s="9" t="n">
        <v>0.9516122828386436</v>
      </c>
      <c r="M143" s="7" t="n">
        <v>3</v>
      </c>
      <c r="N143" s="7">
        <f>IF($B143="","",IF($C143="SUPERSTORE","Superstore","DH"))</f>
        <v/>
      </c>
      <c r="O143" s="7">
        <f>IF($B143="","",IFERROR(VLOOKUP($B143,Mapping!$A:$C,2,0),"Not Mapped"))</f>
        <v/>
      </c>
      <c r="P143" s="7">
        <f>IF($B143="","",IFERROR(VLOOKUP($B143,Mapping!$A:$C,3,0),"Not Mapped"))</f>
        <v/>
      </c>
      <c r="Q143" s="7">
        <f>IF($B143="","",IF(COUNTIF(Exclusions!$A:$A,$B143)&gt;0,"Yes","No"))</f>
        <v/>
      </c>
      <c r="R143" s="9">
        <f>IF($B143="","",MIN(1,DAY($A143)/IF($N143="Superstore",Settings!$B$5,Settings!$B$4)))</f>
        <v/>
      </c>
      <c r="S143" s="9">
        <f>IF(OR($B143="",$G143="",$R143=0),"",$G143/$R143)</f>
        <v/>
      </c>
      <c r="T143" s="7">
        <f>IF($S143="","",IF($S143&lt;Settings!$B$8,"Critical",IF($S143&lt;Settings!$B$9,"Semi Critical","Non Critical")))</f>
        <v/>
      </c>
      <c r="U143" s="7">
        <f>IF($B143="","",IFERROR(VLOOKUP($O143,Leaders!$A:$B,2,0),"Not Mapped"))</f>
        <v/>
      </c>
    </row>
    <row r="144">
      <c r="A144" s="15" t="n">
        <v>46304</v>
      </c>
      <c r="B144" s="7" t="inlineStr">
        <is>
          <t>BLR-Nagdevanahalli</t>
        </is>
      </c>
      <c r="C144" s="7" t="inlineStr">
        <is>
          <t>RETAIL_STORE</t>
        </is>
      </c>
      <c r="D144" s="7" t="inlineStr">
        <is>
          <t>Yes</t>
        </is>
      </c>
      <c r="E144" s="7" t="inlineStr">
        <is>
          <t>Bengaluru</t>
        </is>
      </c>
      <c r="F144" s="7" t="n">
        <v>6071</v>
      </c>
      <c r="G144" s="9" t="n">
        <v>0.4035578982045791</v>
      </c>
      <c r="H144" s="9" t="n">
        <v>0.9281632653061224</v>
      </c>
      <c r="I144" s="9" t="n">
        <v>0.9617329999999999</v>
      </c>
      <c r="J144" s="9" t="n">
        <v>0.9281632653061224</v>
      </c>
      <c r="K144" s="9" t="n">
        <v>0</v>
      </c>
      <c r="L144" s="9" t="n">
        <v>0.9908055853920515</v>
      </c>
      <c r="M144" s="7" t="n">
        <v>2</v>
      </c>
      <c r="N144" s="7">
        <f>IF($B144="","",IF($C144="SUPERSTORE","Superstore","DH"))</f>
        <v/>
      </c>
      <c r="O144" s="7">
        <f>IF($B144="","",IFERROR(VLOOKUP($B144,Mapping!$A:$C,2,0),"Not Mapped"))</f>
        <v/>
      </c>
      <c r="P144" s="7">
        <f>IF($B144="","",IFERROR(VLOOKUP($B144,Mapping!$A:$C,3,0),"Not Mapped"))</f>
        <v/>
      </c>
      <c r="Q144" s="7">
        <f>IF($B144="","",IF(COUNTIF(Exclusions!$A:$A,$B144)&gt;0,"Yes","No"))</f>
        <v/>
      </c>
      <c r="R144" s="9">
        <f>IF($B144="","",MIN(1,DAY($A144)/IF($N144="Superstore",Settings!$B$5,Settings!$B$4)))</f>
        <v/>
      </c>
      <c r="S144" s="9">
        <f>IF(OR($B144="",$G144="",$R144=0),"",$G144/$R144)</f>
        <v/>
      </c>
      <c r="T144" s="7">
        <f>IF($S144="","",IF($S144&lt;Settings!$B$8,"Critical",IF($S144&lt;Settings!$B$9,"Semi Critical","Non Critical")))</f>
        <v/>
      </c>
      <c r="U144" s="7">
        <f>IF($B144="","",IFERROR(VLOOKUP($O144,Leaders!$A:$B,2,0),"Not Mapped"))</f>
        <v/>
      </c>
    </row>
    <row r="145">
      <c r="A145" s="15" t="n">
        <v>46304</v>
      </c>
      <c r="B145" s="7" t="inlineStr">
        <is>
          <t>BLR-Nagondanahalli</t>
        </is>
      </c>
      <c r="C145" s="7" t="inlineStr">
        <is>
          <t>RETAIL_STORE</t>
        </is>
      </c>
      <c r="D145" s="7" t="inlineStr">
        <is>
          <t>Yes</t>
        </is>
      </c>
      <c r="E145" s="7" t="inlineStr">
        <is>
          <t>Bengaluru</t>
        </is>
      </c>
      <c r="F145" s="7" t="n">
        <v>5883</v>
      </c>
      <c r="G145" s="9" t="n">
        <v>0.6404895461499235</v>
      </c>
      <c r="H145" s="9" t="n">
        <v>0.8853503184713376</v>
      </c>
      <c r="I145" s="9" t="n">
        <v>0.949924</v>
      </c>
      <c r="J145" s="9" t="n">
        <v>0.8853503184713376</v>
      </c>
      <c r="K145" s="9" t="n">
        <v>0</v>
      </c>
      <c r="L145" s="9" t="n">
        <v>0.9727790814616158</v>
      </c>
      <c r="M145" s="7" t="n">
        <v>2</v>
      </c>
      <c r="N145" s="7">
        <f>IF($B145="","",IF($C145="SUPERSTORE","Superstore","DH"))</f>
        <v/>
      </c>
      <c r="O145" s="7">
        <f>IF($B145="","",IFERROR(VLOOKUP($B145,Mapping!$A:$C,2,0),"Not Mapped"))</f>
        <v/>
      </c>
      <c r="P145" s="7">
        <f>IF($B145="","",IFERROR(VLOOKUP($B145,Mapping!$A:$C,3,0),"Not Mapped"))</f>
        <v/>
      </c>
      <c r="Q145" s="7">
        <f>IF($B145="","",IF(COUNTIF(Exclusions!$A:$A,$B145)&gt;0,"Yes","No"))</f>
        <v/>
      </c>
      <c r="R145" s="9">
        <f>IF($B145="","",MIN(1,DAY($A145)/IF($N145="Superstore",Settings!$B$5,Settings!$B$4)))</f>
        <v/>
      </c>
      <c r="S145" s="9">
        <f>IF(OR($B145="",$G145="",$R145=0),"",$G145/$R145)</f>
        <v/>
      </c>
      <c r="T145" s="7">
        <f>IF($S145="","",IF($S145&lt;Settings!$B$8,"Critical",IF($S145&lt;Settings!$B$9,"Semi Critical","Non Critical")))</f>
        <v/>
      </c>
      <c r="U145" s="7">
        <f>IF($B145="","",IFERROR(VLOOKUP($O145,Leaders!$A:$B,2,0),"Not Mapped"))</f>
        <v/>
      </c>
    </row>
    <row r="146">
      <c r="A146" s="15" t="n">
        <v>46304</v>
      </c>
      <c r="B146" s="7" t="inlineStr">
        <is>
          <t>BLR-Narayanapura</t>
        </is>
      </c>
      <c r="C146" s="7" t="inlineStr">
        <is>
          <t>RETAIL_STORE</t>
        </is>
      </c>
      <c r="D146" s="7" t="inlineStr">
        <is>
          <t>Yes</t>
        </is>
      </c>
      <c r="E146" s="7" t="inlineStr">
        <is>
          <t>Bengaluru</t>
        </is>
      </c>
      <c r="F146" s="7" t="n">
        <v>5572</v>
      </c>
      <c r="G146" s="9" t="n">
        <v>0.7654343144292893</v>
      </c>
      <c r="H146" s="9" t="n">
        <v>0.8412661195779602</v>
      </c>
      <c r="I146" s="9" t="n">
        <v>0.949089</v>
      </c>
      <c r="J146" s="9" t="n">
        <v>0.8412661195779602</v>
      </c>
      <c r="K146" s="9" t="n">
        <v>0</v>
      </c>
      <c r="L146" s="9" t="n">
        <v>0.9542173135065096</v>
      </c>
      <c r="M146" s="7" t="n">
        <v>4</v>
      </c>
      <c r="N146" s="7">
        <f>IF($B146="","",IF($C146="SUPERSTORE","Superstore","DH"))</f>
        <v/>
      </c>
      <c r="O146" s="7">
        <f>IF($B146="","",IFERROR(VLOOKUP($B146,Mapping!$A:$C,2,0),"Not Mapped"))</f>
        <v/>
      </c>
      <c r="P146" s="7">
        <f>IF($B146="","",IFERROR(VLOOKUP($B146,Mapping!$A:$C,3,0),"Not Mapped"))</f>
        <v/>
      </c>
      <c r="Q146" s="7">
        <f>IF($B146="","",IF(COUNTIF(Exclusions!$A:$A,$B146)&gt;0,"Yes","No"))</f>
        <v/>
      </c>
      <c r="R146" s="9">
        <f>IF($B146="","",MIN(1,DAY($A146)/IF($N146="Superstore",Settings!$B$5,Settings!$B$4)))</f>
        <v/>
      </c>
      <c r="S146" s="9">
        <f>IF(OR($B146="",$G146="",$R146=0),"",$G146/$R146)</f>
        <v/>
      </c>
      <c r="T146" s="7">
        <f>IF($S146="","",IF($S146&lt;Settings!$B$8,"Critical",IF($S146&lt;Settings!$B$9,"Semi Critical","Non Critical")))</f>
        <v/>
      </c>
      <c r="U146" s="7">
        <f>IF($B146="","",IFERROR(VLOOKUP($O146,Leaders!$A:$B,2,0),"Not Mapped"))</f>
        <v/>
      </c>
    </row>
    <row r="147">
      <c r="A147" s="15" t="n">
        <v>46304</v>
      </c>
      <c r="B147" s="7" t="inlineStr">
        <is>
          <t>BLR-Narayanapura Network</t>
        </is>
      </c>
      <c r="C147" s="7" t="inlineStr">
        <is>
          <t>RETAIL_STORE</t>
        </is>
      </c>
      <c r="D147" s="7" t="inlineStr">
        <is>
          <t>Yes</t>
        </is>
      </c>
      <c r="E147" s="7" t="inlineStr">
        <is>
          <t>Bengaluru</t>
        </is>
      </c>
      <c r="F147" s="7" t="n">
        <v>5573</v>
      </c>
      <c r="G147" s="9" t="n">
        <v>0.6079310963574376</v>
      </c>
      <c r="H147" s="9" t="n">
        <v>0.8612750885478159</v>
      </c>
      <c r="I147" s="9" t="n">
        <v>0.937577</v>
      </c>
      <c r="J147" s="9" t="n">
        <v>0.8612750885478159</v>
      </c>
      <c r="K147" s="9" t="n">
        <v>0</v>
      </c>
      <c r="L147" s="9" t="n">
        <v>0.9626421425464488</v>
      </c>
      <c r="M147" s="7" t="n">
        <v>4</v>
      </c>
      <c r="N147" s="7">
        <f>IF($B147="","",IF($C147="SUPERSTORE","Superstore","DH"))</f>
        <v/>
      </c>
      <c r="O147" s="7">
        <f>IF($B147="","",IFERROR(VLOOKUP($B147,Mapping!$A:$C,2,0),"Not Mapped"))</f>
        <v/>
      </c>
      <c r="P147" s="7">
        <f>IF($B147="","",IFERROR(VLOOKUP($B147,Mapping!$A:$C,3,0),"Not Mapped"))</f>
        <v/>
      </c>
      <c r="Q147" s="7">
        <f>IF($B147="","",IF(COUNTIF(Exclusions!$A:$A,$B147)&gt;0,"Yes","No"))</f>
        <v/>
      </c>
      <c r="R147" s="9">
        <f>IF($B147="","",MIN(1,DAY($A147)/IF($N147="Superstore",Settings!$B$5,Settings!$B$4)))</f>
        <v/>
      </c>
      <c r="S147" s="9">
        <f>IF(OR($B147="",$G147="",$R147=0),"",$G147/$R147)</f>
        <v/>
      </c>
      <c r="T147" s="7">
        <f>IF($S147="","",IF($S147&lt;Settings!$B$8,"Critical",IF($S147&lt;Settings!$B$9,"Semi Critical","Non Critical")))</f>
        <v/>
      </c>
      <c r="U147" s="7">
        <f>IF($B147="","",IFERROR(VLOOKUP($O147,Leaders!$A:$B,2,0),"Not Mapped"))</f>
        <v/>
      </c>
    </row>
    <row r="148">
      <c r="A148" s="15" t="n">
        <v>46304</v>
      </c>
      <c r="B148" s="7" t="inlineStr">
        <is>
          <t>BLR-Nehru Nagar</t>
        </is>
      </c>
      <c r="C148" s="7" t="inlineStr">
        <is>
          <t>RETAIL_STORE</t>
        </is>
      </c>
      <c r="D148" s="7" t="inlineStr">
        <is>
          <t>Yes</t>
        </is>
      </c>
      <c r="E148" s="7" t="inlineStr">
        <is>
          <t>Bengaluru</t>
        </is>
      </c>
      <c r="F148" s="7" t="n">
        <v>6948</v>
      </c>
      <c r="G148" s="9" t="n">
        <v>0.6521301093839954</v>
      </c>
      <c r="H148" s="9" t="n">
        <v>0.9015669830059588</v>
      </c>
      <c r="I148" s="9" t="n">
        <v>0.962541</v>
      </c>
      <c r="J148" s="9" t="n">
        <v>0.9015669830059588</v>
      </c>
      <c r="K148" s="9" t="n">
        <v>0.0065827969572849</v>
      </c>
      <c r="L148" s="9" t="n">
        <v>0.9782905913478942</v>
      </c>
      <c r="M148" s="7" t="n">
        <v>5</v>
      </c>
      <c r="N148" s="7">
        <f>IF($B148="","",IF($C148="SUPERSTORE","Superstore","DH"))</f>
        <v/>
      </c>
      <c r="O148" s="7">
        <f>IF($B148="","",IFERROR(VLOOKUP($B148,Mapping!$A:$C,2,0),"Not Mapped"))</f>
        <v/>
      </c>
      <c r="P148" s="7">
        <f>IF($B148="","",IFERROR(VLOOKUP($B148,Mapping!$A:$C,3,0),"Not Mapped"))</f>
        <v/>
      </c>
      <c r="Q148" s="7">
        <f>IF($B148="","",IF(COUNTIF(Exclusions!$A:$A,$B148)&gt;0,"Yes","No"))</f>
        <v/>
      </c>
      <c r="R148" s="9">
        <f>IF($B148="","",MIN(1,DAY($A148)/IF($N148="Superstore",Settings!$B$5,Settings!$B$4)))</f>
        <v/>
      </c>
      <c r="S148" s="9">
        <f>IF(OR($B148="",$G148="",$R148=0),"",$G148/$R148)</f>
        <v/>
      </c>
      <c r="T148" s="7">
        <f>IF($S148="","",IF($S148&lt;Settings!$B$8,"Critical",IF($S148&lt;Settings!$B$9,"Semi Critical","Non Critical")))</f>
        <v/>
      </c>
      <c r="U148" s="7">
        <f>IF($B148="","",IFERROR(VLOOKUP($O148,Leaders!$A:$B,2,0),"Not Mapped"))</f>
        <v/>
      </c>
    </row>
    <row r="149">
      <c r="A149" s="15" t="n">
        <v>46304</v>
      </c>
      <c r="B149" s="7" t="inlineStr">
        <is>
          <t>BLR-Nehru Nagar SS</t>
        </is>
      </c>
      <c r="C149" s="7" t="inlineStr">
        <is>
          <t>SUPERSTORE</t>
        </is>
      </c>
      <c r="D149" s="7" t="inlineStr">
        <is>
          <t>No</t>
        </is>
      </c>
      <c r="E149" s="7" t="inlineStr">
        <is>
          <t>Bengaluru</t>
        </is>
      </c>
      <c r="F149" s="7" t="n">
        <v>13736</v>
      </c>
      <c r="G149" s="9" t="n">
        <v>0.3559988351776354</v>
      </c>
      <c r="H149" s="9" t="n">
        <v>0.9640081799591002</v>
      </c>
      <c r="I149" s="9" t="n">
        <v>0.987917</v>
      </c>
      <c r="J149" s="9" t="n">
        <v>0.9640081799591002</v>
      </c>
      <c r="K149" s="9" t="n">
        <v>0</v>
      </c>
      <c r="L149" s="9" t="n">
        <v>1</v>
      </c>
      <c r="M149" s="7" t="n">
        <v>1</v>
      </c>
      <c r="N149" s="7">
        <f>IF($B149="","",IF($C149="SUPERSTORE","Superstore","DH"))</f>
        <v/>
      </c>
      <c r="O149" s="7">
        <f>IF($B149="","",IFERROR(VLOOKUP($B149,Mapping!$A:$C,2,0),"Not Mapped"))</f>
        <v/>
      </c>
      <c r="P149" s="7">
        <f>IF($B149="","",IFERROR(VLOOKUP($B149,Mapping!$A:$C,3,0),"Not Mapped"))</f>
        <v/>
      </c>
      <c r="Q149" s="7">
        <f>IF($B149="","",IF(COUNTIF(Exclusions!$A:$A,$B149)&gt;0,"Yes","No"))</f>
        <v/>
      </c>
      <c r="R149" s="9">
        <f>IF($B149="","",MIN(1,DAY($A149)/IF($N149="Superstore",Settings!$B$5,Settings!$B$4)))</f>
        <v/>
      </c>
      <c r="S149" s="9">
        <f>IF(OR($B149="",$G149="",$R149=0),"",$G149/$R149)</f>
        <v/>
      </c>
      <c r="T149" s="7">
        <f>IF($S149="","",IF($S149&lt;Settings!$B$8,"Critical",IF($S149&lt;Settings!$B$9,"Semi Critical","Non Critical")))</f>
        <v/>
      </c>
      <c r="U149" s="7">
        <f>IF($B149="","",IFERROR(VLOOKUP($O149,Leaders!$A:$B,2,0),"Not Mapped"))</f>
        <v/>
      </c>
    </row>
    <row r="150">
      <c r="A150" s="15" t="n">
        <v>46304</v>
      </c>
      <c r="B150" s="7" t="inlineStr">
        <is>
          <t>BLR-Nelmagala Town</t>
        </is>
      </c>
      <c r="C150" s="7" t="inlineStr">
        <is>
          <t>RETAIL_STORE</t>
        </is>
      </c>
      <c r="D150" s="7" t="inlineStr">
        <is>
          <t>No</t>
        </is>
      </c>
      <c r="E150" s="7" t="inlineStr">
        <is>
          <t>Bengaluru</t>
        </is>
      </c>
      <c r="F150" s="7" t="n">
        <v>6949</v>
      </c>
      <c r="G150" s="9" t="n">
        <v>0.5151820405813786</v>
      </c>
      <c r="H150" s="9" t="n">
        <v>0.9567039106145252</v>
      </c>
      <c r="I150" s="9" t="n">
        <v>0.983006</v>
      </c>
      <c r="J150" s="9" t="n"/>
      <c r="K150" s="9" t="n">
        <v>0</v>
      </c>
      <c r="L150" s="9" t="n">
        <v>1</v>
      </c>
      <c r="M150" s="7" t="n">
        <v>1</v>
      </c>
      <c r="N150" s="7">
        <f>IF($B150="","",IF($C150="SUPERSTORE","Superstore","DH"))</f>
        <v/>
      </c>
      <c r="O150" s="7">
        <f>IF($B150="","",IFERROR(VLOOKUP($B150,Mapping!$A:$C,2,0),"Not Mapped"))</f>
        <v/>
      </c>
      <c r="P150" s="7">
        <f>IF($B150="","",IFERROR(VLOOKUP($B150,Mapping!$A:$C,3,0),"Not Mapped"))</f>
        <v/>
      </c>
      <c r="Q150" s="7">
        <f>IF($B150="","",IF(COUNTIF(Exclusions!$A:$A,$B150)&gt;0,"Yes","No"))</f>
        <v/>
      </c>
      <c r="R150" s="9">
        <f>IF($B150="","",MIN(1,DAY($A150)/IF($N150="Superstore",Settings!$B$5,Settings!$B$4)))</f>
        <v/>
      </c>
      <c r="S150" s="9">
        <f>IF(OR($B150="",$G150="",$R150=0),"",$G150/$R150)</f>
        <v/>
      </c>
      <c r="T150" s="7">
        <f>IF($S150="","",IF($S150&lt;Settings!$B$8,"Critical",IF($S150&lt;Settings!$B$9,"Semi Critical","Non Critical")))</f>
        <v/>
      </c>
      <c r="U150" s="7">
        <f>IF($B150="","",IFERROR(VLOOKUP($O150,Leaders!$A:$B,2,0),"Not Mapped"))</f>
        <v/>
      </c>
    </row>
    <row r="151">
      <c r="A151" s="15" t="n">
        <v>46304</v>
      </c>
      <c r="B151" s="7" t="inlineStr">
        <is>
          <t>BLR-Neo Town</t>
        </is>
      </c>
      <c r="C151" s="7" t="inlineStr">
        <is>
          <t>RETAIL_STORE</t>
        </is>
      </c>
      <c r="D151" s="7" t="inlineStr">
        <is>
          <t>Yes</t>
        </is>
      </c>
      <c r="E151" s="7" t="inlineStr">
        <is>
          <t>Bengaluru</t>
        </is>
      </c>
      <c r="F151" s="7" t="n">
        <v>6054</v>
      </c>
      <c r="G151" s="9" t="n">
        <v>0.910802775024777</v>
      </c>
      <c r="H151" s="9" t="n">
        <v>0.9599202031193326</v>
      </c>
      <c r="I151" s="9" t="n">
        <v>0.986793</v>
      </c>
      <c r="J151" s="9" t="n">
        <v>0.9599202031193326</v>
      </c>
      <c r="K151" s="9" t="n">
        <v>0.0052743799798002</v>
      </c>
      <c r="L151" s="9" t="n">
        <v>0.99894512400404</v>
      </c>
      <c r="M151" s="7" t="n">
        <v>4</v>
      </c>
      <c r="N151" s="7">
        <f>IF($B151="","",IF($C151="SUPERSTORE","Superstore","DH"))</f>
        <v/>
      </c>
      <c r="O151" s="7">
        <f>IF($B151="","",IFERROR(VLOOKUP($B151,Mapping!$A:$C,2,0),"Not Mapped"))</f>
        <v/>
      </c>
      <c r="P151" s="7">
        <f>IF($B151="","",IFERROR(VLOOKUP($B151,Mapping!$A:$C,3,0),"Not Mapped"))</f>
        <v/>
      </c>
      <c r="Q151" s="7">
        <f>IF($B151="","",IF(COUNTIF(Exclusions!$A:$A,$B151)&gt;0,"Yes","No"))</f>
        <v/>
      </c>
      <c r="R151" s="9">
        <f>IF($B151="","",MIN(1,DAY($A151)/IF($N151="Superstore",Settings!$B$5,Settings!$B$4)))</f>
        <v/>
      </c>
      <c r="S151" s="9">
        <f>IF(OR($B151="",$G151="",$R151=0),"",$G151/$R151)</f>
        <v/>
      </c>
      <c r="T151" s="7">
        <f>IF($S151="","",IF($S151&lt;Settings!$B$8,"Critical",IF($S151&lt;Settings!$B$9,"Semi Critical","Non Critical")))</f>
        <v/>
      </c>
      <c r="U151" s="7">
        <f>IF($B151="","",IFERROR(VLOOKUP($O151,Leaders!$A:$B,2,0),"Not Mapped"))</f>
        <v/>
      </c>
    </row>
    <row r="152">
      <c r="A152" s="15" t="n">
        <v>46304</v>
      </c>
      <c r="B152" s="7" t="inlineStr">
        <is>
          <t>BLR-New Gurappanya Palya</t>
        </is>
      </c>
      <c r="C152" s="7" t="inlineStr">
        <is>
          <t>RETAIL_STORE</t>
        </is>
      </c>
      <c r="D152" s="7" t="inlineStr">
        <is>
          <t>Yes</t>
        </is>
      </c>
      <c r="E152" s="7" t="inlineStr">
        <is>
          <t>Bengaluru</t>
        </is>
      </c>
      <c r="F152" s="7" t="n">
        <v>2978</v>
      </c>
      <c r="G152" s="9" t="n">
        <v>0.7897918065815984</v>
      </c>
      <c r="H152" s="9" t="n">
        <v>0.8622448979591837</v>
      </c>
      <c r="I152" s="9" t="n">
        <v>0.966568</v>
      </c>
      <c r="J152" s="9" t="n">
        <v>0.8622448979591837</v>
      </c>
      <c r="K152" s="9" t="n">
        <v>0.0102171136653895</v>
      </c>
      <c r="L152" s="9" t="n">
        <v>0.9610070606181574</v>
      </c>
      <c r="M152" s="7" t="n">
        <v>4</v>
      </c>
      <c r="N152" s="7">
        <f>IF($B152="","",IF($C152="SUPERSTORE","Superstore","DH"))</f>
        <v/>
      </c>
      <c r="O152" s="7">
        <f>IF($B152="","",IFERROR(VLOOKUP($B152,Mapping!$A:$C,2,0),"Not Mapped"))</f>
        <v/>
      </c>
      <c r="P152" s="7">
        <f>IF($B152="","",IFERROR(VLOOKUP($B152,Mapping!$A:$C,3,0),"Not Mapped"))</f>
        <v/>
      </c>
      <c r="Q152" s="7">
        <f>IF($B152="","",IF(COUNTIF(Exclusions!$A:$A,$B152)&gt;0,"Yes","No"))</f>
        <v/>
      </c>
      <c r="R152" s="9">
        <f>IF($B152="","",MIN(1,DAY($A152)/IF($N152="Superstore",Settings!$B$5,Settings!$B$4)))</f>
        <v/>
      </c>
      <c r="S152" s="9">
        <f>IF(OR($B152="",$G152="",$R152=0),"",$G152/$R152)</f>
        <v/>
      </c>
      <c r="T152" s="7">
        <f>IF($S152="","",IF($S152&lt;Settings!$B$8,"Critical",IF($S152&lt;Settings!$B$9,"Semi Critical","Non Critical")))</f>
        <v/>
      </c>
      <c r="U152" s="7">
        <f>IF($B152="","",IFERROR(VLOOKUP($O152,Leaders!$A:$B,2,0),"Not Mapped"))</f>
        <v/>
      </c>
    </row>
    <row r="153">
      <c r="A153" s="15" t="n">
        <v>46304</v>
      </c>
      <c r="B153" s="7" t="inlineStr">
        <is>
          <t>BLR-Nikoo Home New</t>
        </is>
      </c>
      <c r="C153" s="7" t="inlineStr">
        <is>
          <t>RETAIL_STORE</t>
        </is>
      </c>
      <c r="D153" s="7" t="inlineStr">
        <is>
          <t>Yes</t>
        </is>
      </c>
      <c r="E153" s="7" t="inlineStr">
        <is>
          <t>Bengaluru</t>
        </is>
      </c>
      <c r="F153" s="7" t="n">
        <v>5657</v>
      </c>
      <c r="G153" s="9" t="n">
        <v>0.5828177479229273</v>
      </c>
      <c r="H153" s="9" t="n">
        <v>0.7103427358204428</v>
      </c>
      <c r="I153" s="9" t="n">
        <v>0.918046</v>
      </c>
      <c r="J153" s="9" t="n">
        <v>0.7103427358204428</v>
      </c>
      <c r="K153" s="9" t="n">
        <v>0.0054999618058207</v>
      </c>
      <c r="L153" s="9" t="n">
        <v>0.8979916858790223</v>
      </c>
      <c r="M153" s="7" t="n">
        <v>4</v>
      </c>
      <c r="N153" s="7">
        <f>IF($B153="","",IF($C153="SUPERSTORE","Superstore","DH"))</f>
        <v/>
      </c>
      <c r="O153" s="7">
        <f>IF($B153="","",IFERROR(VLOOKUP($B153,Mapping!$A:$C,2,0),"Not Mapped"))</f>
        <v/>
      </c>
      <c r="P153" s="7">
        <f>IF($B153="","",IFERROR(VLOOKUP($B153,Mapping!$A:$C,3,0),"Not Mapped"))</f>
        <v/>
      </c>
      <c r="Q153" s="7">
        <f>IF($B153="","",IF(COUNTIF(Exclusions!$A:$A,$B153)&gt;0,"Yes","No"))</f>
        <v/>
      </c>
      <c r="R153" s="9">
        <f>IF($B153="","",MIN(1,DAY($A153)/IF($N153="Superstore",Settings!$B$5,Settings!$B$4)))</f>
        <v/>
      </c>
      <c r="S153" s="9">
        <f>IF(OR($B153="",$G153="",$R153=0),"",$G153/$R153)</f>
        <v/>
      </c>
      <c r="T153" s="7">
        <f>IF($S153="","",IF($S153&lt;Settings!$B$8,"Critical",IF($S153&lt;Settings!$B$9,"Semi Critical","Non Critical")))</f>
        <v/>
      </c>
      <c r="U153" s="7">
        <f>IF($B153="","",IFERROR(VLOOKUP($O153,Leaders!$A:$B,2,0),"Not Mapped"))</f>
        <v/>
      </c>
    </row>
    <row r="154">
      <c r="A154" s="15" t="n">
        <v>46304</v>
      </c>
      <c r="B154" s="7" t="inlineStr">
        <is>
          <t>BLR-Nikoo home SS</t>
        </is>
      </c>
      <c r="C154" s="7" t="inlineStr">
        <is>
          <t>SUPERSTORE</t>
        </is>
      </c>
      <c r="D154" s="7" t="inlineStr">
        <is>
          <t>No</t>
        </is>
      </c>
      <c r="E154" s="7" t="inlineStr">
        <is>
          <t>Bengaluru</t>
        </is>
      </c>
      <c r="F154" s="7" t="n">
        <v>13152</v>
      </c>
      <c r="G154" s="9" t="n">
        <v>0.4051094890510949</v>
      </c>
      <c r="H154" s="9" t="n">
        <v>0.9677177177177178</v>
      </c>
      <c r="I154" s="9" t="n">
        <v>0.984487</v>
      </c>
      <c r="J154" s="9" t="n">
        <v>0.9677177177177178</v>
      </c>
      <c r="K154" s="9" t="n">
        <v>0</v>
      </c>
      <c r="L154" s="9" t="n">
        <v>1</v>
      </c>
      <c r="M154" s="7" t="n">
        <v>2</v>
      </c>
      <c r="N154" s="7">
        <f>IF($B154="","",IF($C154="SUPERSTORE","Superstore","DH"))</f>
        <v/>
      </c>
      <c r="O154" s="7">
        <f>IF($B154="","",IFERROR(VLOOKUP($B154,Mapping!$A:$C,2,0),"Not Mapped"))</f>
        <v/>
      </c>
      <c r="P154" s="7">
        <f>IF($B154="","",IFERROR(VLOOKUP($B154,Mapping!$A:$C,3,0),"Not Mapped"))</f>
        <v/>
      </c>
      <c r="Q154" s="7">
        <f>IF($B154="","",IF(COUNTIF(Exclusions!$A:$A,$B154)&gt;0,"Yes","No"))</f>
        <v/>
      </c>
      <c r="R154" s="9">
        <f>IF($B154="","",MIN(1,DAY($A154)/IF($N154="Superstore",Settings!$B$5,Settings!$B$4)))</f>
        <v/>
      </c>
      <c r="S154" s="9">
        <f>IF(OR($B154="",$G154="",$R154=0),"",$G154/$R154)</f>
        <v/>
      </c>
      <c r="T154" s="7">
        <f>IF($S154="","",IF($S154&lt;Settings!$B$8,"Critical",IF($S154&lt;Settings!$B$9,"Semi Critical","Non Critical")))</f>
        <v/>
      </c>
      <c r="U154" s="7">
        <f>IF($B154="","",IFERROR(VLOOKUP($O154,Leaders!$A:$B,2,0),"Not Mapped"))</f>
        <v/>
      </c>
    </row>
    <row r="155">
      <c r="A155" s="15" t="n">
        <v>46304</v>
      </c>
      <c r="B155" s="7" t="inlineStr">
        <is>
          <t>BLR-Peenya Network</t>
        </is>
      </c>
      <c r="C155" s="7" t="inlineStr">
        <is>
          <t>RETAIL_STORE</t>
        </is>
      </c>
      <c r="D155" s="7" t="inlineStr">
        <is>
          <t>Yes</t>
        </is>
      </c>
      <c r="E155" s="7" t="inlineStr">
        <is>
          <t>Bengaluru</t>
        </is>
      </c>
      <c r="F155" s="7" t="n">
        <v>6002</v>
      </c>
      <c r="G155" s="9" t="n">
        <v>0.6832722425858047</v>
      </c>
      <c r="H155" s="9" t="n">
        <v>0.911728846622775</v>
      </c>
      <c r="I155" s="9" t="n">
        <v>0.963133</v>
      </c>
      <c r="J155" s="9" t="n">
        <v>0.911728846622775</v>
      </c>
      <c r="K155" s="9" t="n">
        <v>0</v>
      </c>
      <c r="L155" s="9" t="n">
        <v>0.983885830156958</v>
      </c>
      <c r="M155" s="7" t="n">
        <v>3</v>
      </c>
      <c r="N155" s="7">
        <f>IF($B155="","",IF($C155="SUPERSTORE","Superstore","DH"))</f>
        <v/>
      </c>
      <c r="O155" s="7">
        <f>IF($B155="","",IFERROR(VLOOKUP($B155,Mapping!$A:$C,2,0),"Not Mapped"))</f>
        <v/>
      </c>
      <c r="P155" s="7">
        <f>IF($B155="","",IFERROR(VLOOKUP($B155,Mapping!$A:$C,3,0),"Not Mapped"))</f>
        <v/>
      </c>
      <c r="Q155" s="7">
        <f>IF($B155="","",IF(COUNTIF(Exclusions!$A:$A,$B155)&gt;0,"Yes","No"))</f>
        <v/>
      </c>
      <c r="R155" s="9">
        <f>IF($B155="","",MIN(1,DAY($A155)/IF($N155="Superstore",Settings!$B$5,Settings!$B$4)))</f>
        <v/>
      </c>
      <c r="S155" s="9">
        <f>IF(OR($B155="",$G155="",$R155=0),"",$G155/$R155)</f>
        <v/>
      </c>
      <c r="T155" s="7">
        <f>IF($S155="","",IF($S155&lt;Settings!$B$8,"Critical",IF($S155&lt;Settings!$B$9,"Semi Critical","Non Critical")))</f>
        <v/>
      </c>
      <c r="U155" s="7">
        <f>IF($B155="","",IFERROR(VLOOKUP($O155,Leaders!$A:$B,2,0),"Not Mapped"))</f>
        <v/>
      </c>
    </row>
    <row r="156">
      <c r="A156" s="15" t="n">
        <v>46304</v>
      </c>
      <c r="B156" s="7" t="inlineStr">
        <is>
          <t>BLR-Peenya New</t>
        </is>
      </c>
      <c r="C156" s="7" t="inlineStr">
        <is>
          <t>RETAIL_STORE</t>
        </is>
      </c>
      <c r="D156" s="7" t="inlineStr">
        <is>
          <t>Yes</t>
        </is>
      </c>
      <c r="E156" s="7" t="inlineStr">
        <is>
          <t>Bengaluru</t>
        </is>
      </c>
      <c r="F156" s="7" t="n">
        <v>5212</v>
      </c>
      <c r="G156" s="9" t="n">
        <v>0.7672678434382195</v>
      </c>
      <c r="H156" s="9" t="n">
        <v>0.892223055763941</v>
      </c>
      <c r="I156" s="9" t="n">
        <v>0.9726129999999999</v>
      </c>
      <c r="J156" s="9" t="n">
        <v>0.892223055763941</v>
      </c>
      <c r="K156" s="9" t="n">
        <v>0</v>
      </c>
      <c r="L156" s="9" t="n">
        <v>0.9756728655848174</v>
      </c>
      <c r="M156" s="7" t="n">
        <v>3</v>
      </c>
      <c r="N156" s="7">
        <f>IF($B156="","",IF($C156="SUPERSTORE","Superstore","DH"))</f>
        <v/>
      </c>
      <c r="O156" s="7">
        <f>IF($B156="","",IFERROR(VLOOKUP($B156,Mapping!$A:$C,2,0),"Not Mapped"))</f>
        <v/>
      </c>
      <c r="P156" s="7">
        <f>IF($B156="","",IFERROR(VLOOKUP($B156,Mapping!$A:$C,3,0),"Not Mapped"))</f>
        <v/>
      </c>
      <c r="Q156" s="7">
        <f>IF($B156="","",IF(COUNTIF(Exclusions!$A:$A,$B156)&gt;0,"Yes","No"))</f>
        <v/>
      </c>
      <c r="R156" s="9">
        <f>IF($B156="","",MIN(1,DAY($A156)/IF($N156="Superstore",Settings!$B$5,Settings!$B$4)))</f>
        <v/>
      </c>
      <c r="S156" s="9">
        <f>IF(OR($B156="",$G156="",$R156=0),"",$G156/$R156)</f>
        <v/>
      </c>
      <c r="T156" s="7">
        <f>IF($S156="","",IF($S156&lt;Settings!$B$8,"Critical",IF($S156&lt;Settings!$B$9,"Semi Critical","Non Critical")))</f>
        <v/>
      </c>
      <c r="U156" s="7">
        <f>IF($B156="","",IFERROR(VLOOKUP($O156,Leaders!$A:$B,2,0),"Not Mapped"))</f>
        <v/>
      </c>
    </row>
    <row r="157">
      <c r="A157" s="15" t="n">
        <v>46304</v>
      </c>
      <c r="B157" s="7" t="inlineStr">
        <is>
          <t>BLR-Peenya SS</t>
        </is>
      </c>
      <c r="C157" s="7" t="inlineStr">
        <is>
          <t>SUPERSTORE</t>
        </is>
      </c>
      <c r="D157" s="7" t="inlineStr">
        <is>
          <t>No</t>
        </is>
      </c>
      <c r="E157" s="7" t="inlineStr">
        <is>
          <t>Bengaluru</t>
        </is>
      </c>
      <c r="F157" s="7" t="n">
        <v>9572</v>
      </c>
      <c r="G157" s="9" t="n">
        <v>0.4567488508148767</v>
      </c>
      <c r="H157" s="9" t="n">
        <v>0.964775846294602</v>
      </c>
      <c r="I157" s="9" t="n">
        <v>0.993497</v>
      </c>
      <c r="J157" s="9" t="n">
        <v>0.964775846294602</v>
      </c>
      <c r="K157" s="9" t="n">
        <v>0</v>
      </c>
      <c r="L157" s="9" t="n">
        <v>1</v>
      </c>
      <c r="M157" s="7" t="n">
        <v>3</v>
      </c>
      <c r="N157" s="7">
        <f>IF($B157="","",IF($C157="SUPERSTORE","Superstore","DH"))</f>
        <v/>
      </c>
      <c r="O157" s="7">
        <f>IF($B157="","",IFERROR(VLOOKUP($B157,Mapping!$A:$C,2,0),"Not Mapped"))</f>
        <v/>
      </c>
      <c r="P157" s="7">
        <f>IF($B157="","",IFERROR(VLOOKUP($B157,Mapping!$A:$C,3,0),"Not Mapped"))</f>
        <v/>
      </c>
      <c r="Q157" s="7">
        <f>IF($B157="","",IF(COUNTIF(Exclusions!$A:$A,$B157)&gt;0,"Yes","No"))</f>
        <v/>
      </c>
      <c r="R157" s="9">
        <f>IF($B157="","",MIN(1,DAY($A157)/IF($N157="Superstore",Settings!$B$5,Settings!$B$4)))</f>
        <v/>
      </c>
      <c r="S157" s="9">
        <f>IF(OR($B157="",$G157="",$R157=0),"",$G157/$R157)</f>
        <v/>
      </c>
      <c r="T157" s="7">
        <f>IF($S157="","",IF($S157&lt;Settings!$B$8,"Critical",IF($S157&lt;Settings!$B$9,"Semi Critical","Non Critical")))</f>
        <v/>
      </c>
      <c r="U157" s="7">
        <f>IF($B157="","",IFERROR(VLOOKUP($O157,Leaders!$A:$B,2,0),"Not Mapped"))</f>
        <v/>
      </c>
    </row>
    <row r="158">
      <c r="A158" s="15" t="n">
        <v>46304</v>
      </c>
      <c r="B158" s="7" t="inlineStr">
        <is>
          <t>BLR-Pipeline road new</t>
        </is>
      </c>
      <c r="C158" s="7" t="inlineStr">
        <is>
          <t>RETAIL_STORE</t>
        </is>
      </c>
      <c r="D158" s="7" t="inlineStr">
        <is>
          <t>No</t>
        </is>
      </c>
      <c r="E158" s="7" t="inlineStr">
        <is>
          <t>Bengaluru</t>
        </is>
      </c>
      <c r="F158" s="7" t="n">
        <v>4962</v>
      </c>
      <c r="G158" s="9" t="n">
        <v>0.8819024586860137</v>
      </c>
      <c r="H158" s="9" t="n">
        <v>0.8777422303473492</v>
      </c>
      <c r="I158" s="9" t="n">
        <v>0.961512</v>
      </c>
      <c r="J158" s="9" t="n">
        <v>0.8777422303473492</v>
      </c>
      <c r="K158" s="9" t="n">
        <v>0</v>
      </c>
      <c r="L158" s="9" t="n">
        <v>0.969575675935726</v>
      </c>
      <c r="M158" s="7" t="n">
        <v>6</v>
      </c>
      <c r="N158" s="7">
        <f>IF($B158="","",IF($C158="SUPERSTORE","Superstore","DH"))</f>
        <v/>
      </c>
      <c r="O158" s="7">
        <f>IF($B158="","",IFERROR(VLOOKUP($B158,Mapping!$A:$C,2,0),"Not Mapped"))</f>
        <v/>
      </c>
      <c r="P158" s="7">
        <f>IF($B158="","",IFERROR(VLOOKUP($B158,Mapping!$A:$C,3,0),"Not Mapped"))</f>
        <v/>
      </c>
      <c r="Q158" s="7">
        <f>IF($B158="","",IF(COUNTIF(Exclusions!$A:$A,$B158)&gt;0,"Yes","No"))</f>
        <v/>
      </c>
      <c r="R158" s="9">
        <f>IF($B158="","",MIN(1,DAY($A158)/IF($N158="Superstore",Settings!$B$5,Settings!$B$4)))</f>
        <v/>
      </c>
      <c r="S158" s="9">
        <f>IF(OR($B158="",$G158="",$R158=0),"",$G158/$R158)</f>
        <v/>
      </c>
      <c r="T158" s="7">
        <f>IF($S158="","",IF($S158&lt;Settings!$B$8,"Critical",IF($S158&lt;Settings!$B$9,"Semi Critical","Non Critical")))</f>
        <v/>
      </c>
      <c r="U158" s="7">
        <f>IF($B158="","",IFERROR(VLOOKUP($O158,Leaders!$A:$B,2,0),"Not Mapped"))</f>
        <v/>
      </c>
    </row>
    <row r="159">
      <c r="A159" s="15" t="n">
        <v>46304</v>
      </c>
      <c r="B159" s="7" t="inlineStr">
        <is>
          <t>BLR-RAGHAVENDRA LAYOUT</t>
        </is>
      </c>
      <c r="C159" s="7" t="inlineStr">
        <is>
          <t>RETAIL_STORE</t>
        </is>
      </c>
      <c r="D159" s="7" t="inlineStr">
        <is>
          <t>Yes</t>
        </is>
      </c>
      <c r="E159" s="7" t="inlineStr">
        <is>
          <t>Bengaluru</t>
        </is>
      </c>
      <c r="F159" s="7" t="n">
        <v>4834</v>
      </c>
      <c r="G159" s="9" t="n">
        <v>0.5405461315680596</v>
      </c>
      <c r="H159" s="9" t="n">
        <v>0.7416762342135477</v>
      </c>
      <c r="I159" s="9" t="n">
        <v>0.919755</v>
      </c>
      <c r="J159" s="9" t="n">
        <v>0.7416762342135477</v>
      </c>
      <c r="K159" s="9" t="n">
        <v>0</v>
      </c>
      <c r="L159" s="9" t="n">
        <v>0.912284730195178</v>
      </c>
      <c r="M159" s="7" t="n">
        <v>3</v>
      </c>
      <c r="N159" s="7">
        <f>IF($B159="","",IF($C159="SUPERSTORE","Superstore","DH"))</f>
        <v/>
      </c>
      <c r="O159" s="7">
        <f>IF($B159="","",IFERROR(VLOOKUP($B159,Mapping!$A:$C,2,0),"Not Mapped"))</f>
        <v/>
      </c>
      <c r="P159" s="7">
        <f>IF($B159="","",IFERROR(VLOOKUP($B159,Mapping!$A:$C,3,0),"Not Mapped"))</f>
        <v/>
      </c>
      <c r="Q159" s="7">
        <f>IF($B159="","",IF(COUNTIF(Exclusions!$A:$A,$B159)&gt;0,"Yes","No"))</f>
        <v/>
      </c>
      <c r="R159" s="9">
        <f>IF($B159="","",MIN(1,DAY($A159)/IF($N159="Superstore",Settings!$B$5,Settings!$B$4)))</f>
        <v/>
      </c>
      <c r="S159" s="9">
        <f>IF(OR($B159="",$G159="",$R159=0),"",$G159/$R159)</f>
        <v/>
      </c>
      <c r="T159" s="7">
        <f>IF($S159="","",IF($S159&lt;Settings!$B$8,"Critical",IF($S159&lt;Settings!$B$9,"Semi Critical","Non Critical")))</f>
        <v/>
      </c>
      <c r="U159" s="7">
        <f>IF($B159="","",IFERROR(VLOOKUP($O159,Leaders!$A:$B,2,0),"Not Mapped"))</f>
        <v/>
      </c>
    </row>
    <row r="160">
      <c r="A160" s="15" t="n">
        <v>46304</v>
      </c>
      <c r="B160" s="7" t="inlineStr">
        <is>
          <t>BLR-RAGHAVENDRA LAYOUT NETWORK</t>
        </is>
      </c>
      <c r="C160" s="7" t="inlineStr">
        <is>
          <t>RETAIL_STORE</t>
        </is>
      </c>
      <c r="D160" s="7" t="inlineStr">
        <is>
          <t>No</t>
        </is>
      </c>
      <c r="E160" s="7" t="inlineStr">
        <is>
          <t>Bengaluru</t>
        </is>
      </c>
      <c r="F160" s="7" t="n">
        <v>6999</v>
      </c>
      <c r="G160" s="9" t="n">
        <v>0.9131304472067437</v>
      </c>
      <c r="H160" s="9" t="n">
        <v>0.8734157408856204</v>
      </c>
      <c r="I160" s="9" t="n">
        <v>0.949478</v>
      </c>
      <c r="J160" s="9" t="n">
        <v>0.8734157408856204</v>
      </c>
      <c r="K160" s="9" t="n">
        <v>0</v>
      </c>
      <c r="L160" s="9" t="n">
        <v>0.9677539961623666</v>
      </c>
      <c r="M160" s="7" t="n">
        <v>3</v>
      </c>
      <c r="N160" s="7">
        <f>IF($B160="","",IF($C160="SUPERSTORE","Superstore","DH"))</f>
        <v/>
      </c>
      <c r="O160" s="7">
        <f>IF($B160="","",IFERROR(VLOOKUP($B160,Mapping!$A:$C,2,0),"Not Mapped"))</f>
        <v/>
      </c>
      <c r="P160" s="7">
        <f>IF($B160="","",IFERROR(VLOOKUP($B160,Mapping!$A:$C,3,0),"Not Mapped"))</f>
        <v/>
      </c>
      <c r="Q160" s="7">
        <f>IF($B160="","",IF(COUNTIF(Exclusions!$A:$A,$B160)&gt;0,"Yes","No"))</f>
        <v/>
      </c>
      <c r="R160" s="9">
        <f>IF($B160="","",MIN(1,DAY($A160)/IF($N160="Superstore",Settings!$B$5,Settings!$B$4)))</f>
        <v/>
      </c>
      <c r="S160" s="9">
        <f>IF(OR($B160="",$G160="",$R160=0),"",$G160/$R160)</f>
        <v/>
      </c>
      <c r="T160" s="7">
        <f>IF($S160="","",IF($S160&lt;Settings!$B$8,"Critical",IF($S160&lt;Settings!$B$9,"Semi Critical","Non Critical")))</f>
        <v/>
      </c>
      <c r="U160" s="7">
        <f>IF($B160="","",IFERROR(VLOOKUP($O160,Leaders!$A:$B,2,0),"Not Mapped"))</f>
        <v/>
      </c>
    </row>
    <row r="161">
      <c r="A161" s="15" t="n">
        <v>46304</v>
      </c>
      <c r="B161" s="7" t="inlineStr">
        <is>
          <t>BLR-RAGHAVENDRA LAYOUT NETWORK 2</t>
        </is>
      </c>
      <c r="C161" s="7" t="inlineStr">
        <is>
          <t>RETAIL_STORE</t>
        </is>
      </c>
      <c r="D161" s="7" t="inlineStr">
        <is>
          <t>Yes</t>
        </is>
      </c>
      <c r="E161" s="7" t="inlineStr">
        <is>
          <t>Bengaluru</t>
        </is>
      </c>
      <c r="F161" s="7" t="n">
        <v>4895</v>
      </c>
      <c r="G161" s="9" t="n">
        <v>0.6927477017364658</v>
      </c>
      <c r="H161" s="9" t="n">
        <v>0.9283397227956356</v>
      </c>
      <c r="I161" s="9" t="n">
        <v>0.9810990000000001</v>
      </c>
      <c r="J161" s="9" t="n">
        <v>0.9283397227956356</v>
      </c>
      <c r="K161" s="9" t="n">
        <v>0</v>
      </c>
      <c r="L161" s="9" t="n">
        <v>0.990879883282373</v>
      </c>
      <c r="M161" s="7" t="n">
        <v>4</v>
      </c>
      <c r="N161" s="7">
        <f>IF($B161="","",IF($C161="SUPERSTORE","Superstore","DH"))</f>
        <v/>
      </c>
      <c r="O161" s="7">
        <f>IF($B161="","",IFERROR(VLOOKUP($B161,Mapping!$A:$C,2,0),"Not Mapped"))</f>
        <v/>
      </c>
      <c r="P161" s="7">
        <f>IF($B161="","",IFERROR(VLOOKUP($B161,Mapping!$A:$C,3,0),"Not Mapped"))</f>
        <v/>
      </c>
      <c r="Q161" s="7">
        <f>IF($B161="","",IF(COUNTIF(Exclusions!$A:$A,$B161)&gt;0,"Yes","No"))</f>
        <v/>
      </c>
      <c r="R161" s="9">
        <f>IF($B161="","",MIN(1,DAY($A161)/IF($N161="Superstore",Settings!$B$5,Settings!$B$4)))</f>
        <v/>
      </c>
      <c r="S161" s="9">
        <f>IF(OR($B161="",$G161="",$R161=0),"",$G161/$R161)</f>
        <v/>
      </c>
      <c r="T161" s="7">
        <f>IF($S161="","",IF($S161&lt;Settings!$B$8,"Critical",IF($S161&lt;Settings!$B$9,"Semi Critical","Non Critical")))</f>
        <v/>
      </c>
      <c r="U161" s="7">
        <f>IF($B161="","",IFERROR(VLOOKUP($O161,Leaders!$A:$B,2,0),"Not Mapped"))</f>
        <v/>
      </c>
    </row>
    <row r="162">
      <c r="A162" s="15" t="n">
        <v>46304</v>
      </c>
      <c r="B162" s="7" t="inlineStr">
        <is>
          <t>BLR-RAMAMURTHY NAGAR NEW</t>
        </is>
      </c>
      <c r="C162" s="7" t="inlineStr">
        <is>
          <t>RETAIL_STORE</t>
        </is>
      </c>
      <c r="D162" s="7" t="inlineStr">
        <is>
          <t>Yes</t>
        </is>
      </c>
      <c r="E162" s="7" t="inlineStr">
        <is>
          <t>Bengaluru</t>
        </is>
      </c>
      <c r="F162" s="7" t="n">
        <v>5959</v>
      </c>
      <c r="G162" s="9" t="n">
        <v>0.4483973821110925</v>
      </c>
      <c r="H162" s="9" t="n">
        <v>0.8203592814371258</v>
      </c>
      <c r="I162" s="9" t="n">
        <v>0.964244</v>
      </c>
      <c r="J162" s="9" t="n">
        <v>0.8203592814371258</v>
      </c>
      <c r="K162" s="9" t="n">
        <v>0</v>
      </c>
      <c r="L162" s="9" t="n">
        <v>0.9454144342893162</v>
      </c>
      <c r="M162" s="7" t="n">
        <v>3</v>
      </c>
      <c r="N162" s="7">
        <f>IF($B162="","",IF($C162="SUPERSTORE","Superstore","DH"))</f>
        <v/>
      </c>
      <c r="O162" s="7">
        <f>IF($B162="","",IFERROR(VLOOKUP($B162,Mapping!$A:$C,2,0),"Not Mapped"))</f>
        <v/>
      </c>
      <c r="P162" s="7">
        <f>IF($B162="","",IFERROR(VLOOKUP($B162,Mapping!$A:$C,3,0),"Not Mapped"))</f>
        <v/>
      </c>
      <c r="Q162" s="7">
        <f>IF($B162="","",IF(COUNTIF(Exclusions!$A:$A,$B162)&gt;0,"Yes","No"))</f>
        <v/>
      </c>
      <c r="R162" s="9">
        <f>IF($B162="","",MIN(1,DAY($A162)/IF($N162="Superstore",Settings!$B$5,Settings!$B$4)))</f>
        <v/>
      </c>
      <c r="S162" s="9">
        <f>IF(OR($B162="",$G162="",$R162=0),"",$G162/$R162)</f>
        <v/>
      </c>
      <c r="T162" s="7">
        <f>IF($S162="","",IF($S162&lt;Settings!$B$8,"Critical",IF($S162&lt;Settings!$B$9,"Semi Critical","Non Critical")))</f>
        <v/>
      </c>
      <c r="U162" s="7">
        <f>IF($B162="","",IFERROR(VLOOKUP($O162,Leaders!$A:$B,2,0),"Not Mapped"))</f>
        <v/>
      </c>
    </row>
    <row r="163">
      <c r="A163" s="15" t="n">
        <v>46304</v>
      </c>
      <c r="B163" s="7" t="inlineStr">
        <is>
          <t>BLR-RICHMOND TOWN</t>
        </is>
      </c>
      <c r="C163" s="7" t="inlineStr">
        <is>
          <t>RETAIL_STORE</t>
        </is>
      </c>
      <c r="D163" s="7" t="inlineStr">
        <is>
          <t>Yes</t>
        </is>
      </c>
      <c r="E163" s="7" t="inlineStr">
        <is>
          <t>Bengaluru</t>
        </is>
      </c>
      <c r="F163" s="7" t="n">
        <v>5034</v>
      </c>
      <c r="G163" s="9" t="n">
        <v>0.7203019467620183</v>
      </c>
      <c r="H163" s="9" t="n">
        <v>0.7981246552675124</v>
      </c>
      <c r="I163" s="9" t="n">
        <v>0.965685</v>
      </c>
      <c r="J163" s="9" t="n">
        <v>0.7981246552675124</v>
      </c>
      <c r="K163" s="9" t="n">
        <v>0</v>
      </c>
      <c r="L163" s="9" t="n">
        <v>0.9360524864284264</v>
      </c>
      <c r="M163" s="7" t="n">
        <v>6</v>
      </c>
      <c r="N163" s="7">
        <f>IF($B163="","",IF($C163="SUPERSTORE","Superstore","DH"))</f>
        <v/>
      </c>
      <c r="O163" s="7">
        <f>IF($B163="","",IFERROR(VLOOKUP($B163,Mapping!$A:$C,2,0),"Not Mapped"))</f>
        <v/>
      </c>
      <c r="P163" s="7">
        <f>IF($B163="","",IFERROR(VLOOKUP($B163,Mapping!$A:$C,3,0),"Not Mapped"))</f>
        <v/>
      </c>
      <c r="Q163" s="7">
        <f>IF($B163="","",IF(COUNTIF(Exclusions!$A:$A,$B163)&gt;0,"Yes","No"))</f>
        <v/>
      </c>
      <c r="R163" s="9">
        <f>IF($B163="","",MIN(1,DAY($A163)/IF($N163="Superstore",Settings!$B$5,Settings!$B$4)))</f>
        <v/>
      </c>
      <c r="S163" s="9">
        <f>IF(OR($B163="",$G163="",$R163=0),"",$G163/$R163)</f>
        <v/>
      </c>
      <c r="T163" s="7">
        <f>IF($S163="","",IF($S163&lt;Settings!$B$8,"Critical",IF($S163&lt;Settings!$B$9,"Semi Critical","Non Critical")))</f>
        <v/>
      </c>
      <c r="U163" s="7">
        <f>IF($B163="","",IFERROR(VLOOKUP($O163,Leaders!$A:$B,2,0),"Not Mapped"))</f>
        <v/>
      </c>
    </row>
    <row r="164">
      <c r="A164" s="15" t="n">
        <v>46304</v>
      </c>
      <c r="B164" s="7" t="inlineStr">
        <is>
          <t>BLR-RICHMOND TOWN SS</t>
        </is>
      </c>
      <c r="C164" s="7" t="inlineStr">
        <is>
          <t>SUPERSTORE</t>
        </is>
      </c>
      <c r="D164" s="7" t="inlineStr">
        <is>
          <t>No</t>
        </is>
      </c>
      <c r="E164" s="7" t="inlineStr">
        <is>
          <t>Bengaluru</t>
        </is>
      </c>
      <c r="F164" s="7" t="n">
        <v>12938</v>
      </c>
      <c r="G164" s="9" t="n">
        <v>0.2240686350285979</v>
      </c>
      <c r="H164" s="9" t="n">
        <v>0.757847533632287</v>
      </c>
      <c r="I164" s="9" t="n">
        <v>0.913732</v>
      </c>
      <c r="J164" s="9" t="n">
        <v>0.5849658385650224</v>
      </c>
      <c r="K164" s="9" t="n">
        <v>0</v>
      </c>
      <c r="L164" s="9" t="n">
        <v>0.8278446983714893</v>
      </c>
      <c r="M164" s="7" t="n">
        <v>4</v>
      </c>
      <c r="N164" s="7">
        <f>IF($B164="","",IF($C164="SUPERSTORE","Superstore","DH"))</f>
        <v/>
      </c>
      <c r="O164" s="7">
        <f>IF($B164="","",IFERROR(VLOOKUP($B164,Mapping!$A:$C,2,0),"Not Mapped"))</f>
        <v/>
      </c>
      <c r="P164" s="7">
        <f>IF($B164="","",IFERROR(VLOOKUP($B164,Mapping!$A:$C,3,0),"Not Mapped"))</f>
        <v/>
      </c>
      <c r="Q164" s="7">
        <f>IF($B164="","",IF(COUNTIF(Exclusions!$A:$A,$B164)&gt;0,"Yes","No"))</f>
        <v/>
      </c>
      <c r="R164" s="9">
        <f>IF($B164="","",MIN(1,DAY($A164)/IF($N164="Superstore",Settings!$B$5,Settings!$B$4)))</f>
        <v/>
      </c>
      <c r="S164" s="9">
        <f>IF(OR($B164="",$G164="",$R164=0),"",$G164/$R164)</f>
        <v/>
      </c>
      <c r="T164" s="7">
        <f>IF($S164="","",IF($S164&lt;Settings!$B$8,"Critical",IF($S164&lt;Settings!$B$9,"Semi Critical","Non Critical")))</f>
        <v/>
      </c>
      <c r="U164" s="7">
        <f>IF($B164="","",IFERROR(VLOOKUP($O164,Leaders!$A:$B,2,0),"Not Mapped"))</f>
        <v/>
      </c>
    </row>
    <row r="165">
      <c r="A165" s="15" t="n">
        <v>46304</v>
      </c>
      <c r="B165" s="7" t="inlineStr">
        <is>
          <t>BLR-RK Hegde Nagar</t>
        </is>
      </c>
      <c r="C165" s="7" t="inlineStr">
        <is>
          <t>RETAIL_STORE</t>
        </is>
      </c>
      <c r="D165" s="7" t="inlineStr">
        <is>
          <t>Yes</t>
        </is>
      </c>
      <c r="E165" s="7" t="inlineStr">
        <is>
          <t>Bengaluru</t>
        </is>
      </c>
      <c r="F165" s="7" t="n">
        <v>5619</v>
      </c>
      <c r="G165" s="9" t="n">
        <v>0.4799786438868126</v>
      </c>
      <c r="H165" s="9" t="n">
        <v>0.8483500185391175</v>
      </c>
      <c r="I165" s="9" t="n">
        <v>0.935057</v>
      </c>
      <c r="J165" s="9" t="n"/>
      <c r="K165" s="9" t="n">
        <v>0</v>
      </c>
      <c r="L165" s="9" t="n">
        <v>0.9572000078059444</v>
      </c>
      <c r="M165" s="7" t="n">
        <v>3</v>
      </c>
      <c r="N165" s="7">
        <f>IF($B165="","",IF($C165="SUPERSTORE","Superstore","DH"))</f>
        <v/>
      </c>
      <c r="O165" s="7">
        <f>IF($B165="","",IFERROR(VLOOKUP($B165,Mapping!$A:$C,2,0),"Not Mapped"))</f>
        <v/>
      </c>
      <c r="P165" s="7">
        <f>IF($B165="","",IFERROR(VLOOKUP($B165,Mapping!$A:$C,3,0),"Not Mapped"))</f>
        <v/>
      </c>
      <c r="Q165" s="7">
        <f>IF($B165="","",IF(COUNTIF(Exclusions!$A:$A,$B165)&gt;0,"Yes","No"))</f>
        <v/>
      </c>
      <c r="R165" s="9">
        <f>IF($B165="","",MIN(1,DAY($A165)/IF($N165="Superstore",Settings!$B$5,Settings!$B$4)))</f>
        <v/>
      </c>
      <c r="S165" s="9">
        <f>IF(OR($B165="",$G165="",$R165=0),"",$G165/$R165)</f>
        <v/>
      </c>
      <c r="T165" s="7">
        <f>IF($S165="","",IF($S165&lt;Settings!$B$8,"Critical",IF($S165&lt;Settings!$B$9,"Semi Critical","Non Critical")))</f>
        <v/>
      </c>
      <c r="U165" s="7">
        <f>IF($B165="","",IFERROR(VLOOKUP($O165,Leaders!$A:$B,2,0),"Not Mapped"))</f>
        <v/>
      </c>
    </row>
    <row r="166">
      <c r="A166" s="15" t="n">
        <v>46304</v>
      </c>
      <c r="B166" s="7" t="inlineStr">
        <is>
          <t>BLR-RR Nagar Network</t>
        </is>
      </c>
      <c r="C166" s="7" t="inlineStr">
        <is>
          <t>RETAIL_STORE</t>
        </is>
      </c>
      <c r="D166" s="7" t="inlineStr">
        <is>
          <t>Yes</t>
        </is>
      </c>
      <c r="E166" s="7" t="inlineStr">
        <is>
          <t>Bengaluru</t>
        </is>
      </c>
      <c r="F166" s="7" t="n">
        <v>5893</v>
      </c>
      <c r="G166" s="9" t="n">
        <v>0.8372645511623961</v>
      </c>
      <c r="H166" s="9" t="n">
        <v>0.882853668423186</v>
      </c>
      <c r="I166" s="9" t="n">
        <v>0.96913</v>
      </c>
      <c r="J166" s="9" t="n">
        <v>0.882853668423186</v>
      </c>
      <c r="K166" s="9" t="n">
        <v>0</v>
      </c>
      <c r="L166" s="9" t="n">
        <v>0.97172786038871</v>
      </c>
      <c r="M166" s="7" t="n">
        <v>6</v>
      </c>
      <c r="N166" s="7">
        <f>IF($B166="","",IF($C166="SUPERSTORE","Superstore","DH"))</f>
        <v/>
      </c>
      <c r="O166" s="7">
        <f>IF($B166="","",IFERROR(VLOOKUP($B166,Mapping!$A:$C,2,0),"Not Mapped"))</f>
        <v/>
      </c>
      <c r="P166" s="7">
        <f>IF($B166="","",IFERROR(VLOOKUP($B166,Mapping!$A:$C,3,0),"Not Mapped"))</f>
        <v/>
      </c>
      <c r="Q166" s="7">
        <f>IF($B166="","",IF(COUNTIF(Exclusions!$A:$A,$B166)&gt;0,"Yes","No"))</f>
        <v/>
      </c>
      <c r="R166" s="9">
        <f>IF($B166="","",MIN(1,DAY($A166)/IF($N166="Superstore",Settings!$B$5,Settings!$B$4)))</f>
        <v/>
      </c>
      <c r="S166" s="9">
        <f>IF(OR($B166="",$G166="",$R166=0),"",$G166/$R166)</f>
        <v/>
      </c>
      <c r="T166" s="7">
        <f>IF($S166="","",IF($S166&lt;Settings!$B$8,"Critical",IF($S166&lt;Settings!$B$9,"Semi Critical","Non Critical")))</f>
        <v/>
      </c>
      <c r="U166" s="7">
        <f>IF($B166="","",IFERROR(VLOOKUP($O166,Leaders!$A:$B,2,0),"Not Mapped"))</f>
        <v/>
      </c>
    </row>
    <row r="167">
      <c r="A167" s="15" t="n">
        <v>46304</v>
      </c>
      <c r="B167" s="7" t="inlineStr">
        <is>
          <t>BLR-RR Nagar SS</t>
        </is>
      </c>
      <c r="C167" s="7" t="inlineStr">
        <is>
          <t>SUPERSTORE</t>
        </is>
      </c>
      <c r="D167" s="7" t="inlineStr">
        <is>
          <t>No</t>
        </is>
      </c>
      <c r="E167" s="7" t="inlineStr">
        <is>
          <t>Bengaluru</t>
        </is>
      </c>
      <c r="F167" s="7" t="n">
        <v>11984</v>
      </c>
      <c r="G167" s="9" t="n">
        <v>0.199349132176235</v>
      </c>
      <c r="H167" s="9" t="n">
        <v>0.9543742151527836</v>
      </c>
      <c r="I167" s="9" t="n">
        <v>0.991555</v>
      </c>
      <c r="J167" s="9" t="n">
        <v>0.6553239179573043</v>
      </c>
      <c r="K167" s="9" t="n">
        <v>0</v>
      </c>
      <c r="L167" s="9" t="n">
        <v>0.8746610000000001</v>
      </c>
      <c r="M167" s="7" t="n"/>
      <c r="N167" s="7">
        <f>IF($B167="","",IF($C167="SUPERSTORE","Superstore","DH"))</f>
        <v/>
      </c>
      <c r="O167" s="7">
        <f>IF($B167="","",IFERROR(VLOOKUP($B167,Mapping!$A:$C,2,0),"Not Mapped"))</f>
        <v/>
      </c>
      <c r="P167" s="7">
        <f>IF($B167="","",IFERROR(VLOOKUP($B167,Mapping!$A:$C,3,0),"Not Mapped"))</f>
        <v/>
      </c>
      <c r="Q167" s="7">
        <f>IF($B167="","",IF(COUNTIF(Exclusions!$A:$A,$B167)&gt;0,"Yes","No"))</f>
        <v/>
      </c>
      <c r="R167" s="9">
        <f>IF($B167="","",MIN(1,DAY($A167)/IF($N167="Superstore",Settings!$B$5,Settings!$B$4)))</f>
        <v/>
      </c>
      <c r="S167" s="9">
        <f>IF(OR($B167="",$G167="",$R167=0),"",$G167/$R167)</f>
        <v/>
      </c>
      <c r="T167" s="7">
        <f>IF($S167="","",IF($S167&lt;Settings!$B$8,"Critical",IF($S167&lt;Settings!$B$9,"Semi Critical","Non Critical")))</f>
        <v/>
      </c>
      <c r="U167" s="7">
        <f>IF($B167="","",IFERROR(VLOOKUP($O167,Leaders!$A:$B,2,0),"Not Mapped"))</f>
        <v/>
      </c>
    </row>
    <row r="168">
      <c r="A168" s="15" t="n">
        <v>46304</v>
      </c>
      <c r="B168" s="7" t="inlineStr">
        <is>
          <t>BLR-RWF Yelahanka</t>
        </is>
      </c>
      <c r="C168" s="7" t="inlineStr">
        <is>
          <t>RETAIL_STORE</t>
        </is>
      </c>
      <c r="D168" s="7" t="inlineStr">
        <is>
          <t>No</t>
        </is>
      </c>
      <c r="E168" s="7" t="inlineStr">
        <is>
          <t>Bengaluru</t>
        </is>
      </c>
      <c r="F168" s="7" t="n">
        <v>6639</v>
      </c>
      <c r="G168" s="9" t="n">
        <v>0.7335442084651304</v>
      </c>
      <c r="H168" s="9" t="n">
        <v>0.9012320328542096</v>
      </c>
      <c r="I168" s="9" t="n">
        <v>0.973886</v>
      </c>
      <c r="J168" s="9" t="n">
        <v>0.9012320328542096</v>
      </c>
      <c r="K168" s="9" t="n">
        <v>0</v>
      </c>
      <c r="L168" s="9" t="n">
        <v>0.9794661190965094</v>
      </c>
      <c r="M168" s="7" t="n">
        <v>5</v>
      </c>
      <c r="N168" s="7">
        <f>IF($B168="","",IF($C168="SUPERSTORE","Superstore","DH"))</f>
        <v/>
      </c>
      <c r="O168" s="7">
        <f>IF($B168="","",IFERROR(VLOOKUP($B168,Mapping!$A:$C,2,0),"Not Mapped"))</f>
        <v/>
      </c>
      <c r="P168" s="7">
        <f>IF($B168="","",IFERROR(VLOOKUP($B168,Mapping!$A:$C,3,0),"Not Mapped"))</f>
        <v/>
      </c>
      <c r="Q168" s="7">
        <f>IF($B168="","",IF(COUNTIF(Exclusions!$A:$A,$B168)&gt;0,"Yes","No"))</f>
        <v/>
      </c>
      <c r="R168" s="9">
        <f>IF($B168="","",MIN(1,DAY($A168)/IF($N168="Superstore",Settings!$B$5,Settings!$B$4)))</f>
        <v/>
      </c>
      <c r="S168" s="9">
        <f>IF(OR($B168="",$G168="",$R168=0),"",$G168/$R168)</f>
        <v/>
      </c>
      <c r="T168" s="7">
        <f>IF($S168="","",IF($S168&lt;Settings!$B$8,"Critical",IF($S168&lt;Settings!$B$9,"Semi Critical","Non Critical")))</f>
        <v/>
      </c>
      <c r="U168" s="7">
        <f>IF($B168="","",IFERROR(VLOOKUP($O168,Leaders!$A:$B,2,0),"Not Mapped"))</f>
        <v/>
      </c>
    </row>
    <row r="169">
      <c r="A169" s="15" t="n">
        <v>46304</v>
      </c>
      <c r="B169" s="7" t="inlineStr">
        <is>
          <t>BLR-Rajarajeshwari Nagar</t>
        </is>
      </c>
      <c r="C169" s="7" t="inlineStr">
        <is>
          <t>RETAIL_STORE</t>
        </is>
      </c>
      <c r="D169" s="7" t="inlineStr">
        <is>
          <t>No</t>
        </is>
      </c>
      <c r="E169" s="7" t="inlineStr">
        <is>
          <t>Bengaluru</t>
        </is>
      </c>
      <c r="F169" s="7" t="n">
        <v>6145</v>
      </c>
      <c r="G169" s="9" t="n">
        <v>0.8572823433685924</v>
      </c>
      <c r="H169" s="9" t="n">
        <v>0.9574791192103264</v>
      </c>
      <c r="I169" s="9" t="n">
        <v>0.976445</v>
      </c>
      <c r="J169" s="9" t="n">
        <v>0.9574791192103264</v>
      </c>
      <c r="K169" s="9" t="n">
        <v>0</v>
      </c>
      <c r="L169" s="9" t="n">
        <v>1</v>
      </c>
      <c r="M169" s="7" t="n">
        <v>3</v>
      </c>
      <c r="N169" s="7">
        <f>IF($B169="","",IF($C169="SUPERSTORE","Superstore","DH"))</f>
        <v/>
      </c>
      <c r="O169" s="7">
        <f>IF($B169="","",IFERROR(VLOOKUP($B169,Mapping!$A:$C,2,0),"Not Mapped"))</f>
        <v/>
      </c>
      <c r="P169" s="7">
        <f>IF($B169="","",IFERROR(VLOOKUP($B169,Mapping!$A:$C,3,0),"Not Mapped"))</f>
        <v/>
      </c>
      <c r="Q169" s="7">
        <f>IF($B169="","",IF(COUNTIF(Exclusions!$A:$A,$B169)&gt;0,"Yes","No"))</f>
        <v/>
      </c>
      <c r="R169" s="9">
        <f>IF($B169="","",MIN(1,DAY($A169)/IF($N169="Superstore",Settings!$B$5,Settings!$B$4)))</f>
        <v/>
      </c>
      <c r="S169" s="9">
        <f>IF(OR($B169="",$G169="",$R169=0),"",$G169/$R169)</f>
        <v/>
      </c>
      <c r="T169" s="7">
        <f>IF($S169="","",IF($S169&lt;Settings!$B$8,"Critical",IF($S169&lt;Settings!$B$9,"Semi Critical","Non Critical")))</f>
        <v/>
      </c>
      <c r="U169" s="7">
        <f>IF($B169="","",IFERROR(VLOOKUP($O169,Leaders!$A:$B,2,0),"Not Mapped"))</f>
        <v/>
      </c>
    </row>
    <row r="170">
      <c r="A170" s="15" t="n">
        <v>46304</v>
      </c>
      <c r="B170" s="7" t="inlineStr">
        <is>
          <t>BLR-Ramamurthy Nagar Network</t>
        </is>
      </c>
      <c r="C170" s="7" t="inlineStr">
        <is>
          <t>RETAIL_STORE</t>
        </is>
      </c>
      <c r="D170" s="7" t="inlineStr">
        <is>
          <t>No</t>
        </is>
      </c>
      <c r="E170" s="7" t="inlineStr">
        <is>
          <t>Bengaluru</t>
        </is>
      </c>
      <c r="F170" s="7" t="n">
        <v>4945</v>
      </c>
      <c r="G170" s="9" t="n">
        <v>0.5045500505561173</v>
      </c>
      <c r="H170" s="9" t="n">
        <v>0.9186372745490982</v>
      </c>
      <c r="I170" s="9" t="n">
        <v>0.9853690000000001</v>
      </c>
      <c r="J170" s="9" t="n">
        <v>0.9186372745490982</v>
      </c>
      <c r="K170" s="9" t="n">
        <v>0</v>
      </c>
      <c r="L170" s="9" t="n">
        <v>0.9867946419154098</v>
      </c>
      <c r="M170" s="7" t="n">
        <v>2</v>
      </c>
      <c r="N170" s="7">
        <f>IF($B170="","",IF($C170="SUPERSTORE","Superstore","DH"))</f>
        <v/>
      </c>
      <c r="O170" s="7">
        <f>IF($B170="","",IFERROR(VLOOKUP($B170,Mapping!$A:$C,2,0),"Not Mapped"))</f>
        <v/>
      </c>
      <c r="P170" s="7">
        <f>IF($B170="","",IFERROR(VLOOKUP($B170,Mapping!$A:$C,3,0),"Not Mapped"))</f>
        <v/>
      </c>
      <c r="Q170" s="7">
        <f>IF($B170="","",IF(COUNTIF(Exclusions!$A:$A,$B170)&gt;0,"Yes","No"))</f>
        <v/>
      </c>
      <c r="R170" s="9">
        <f>IF($B170="","",MIN(1,DAY($A170)/IF($N170="Superstore",Settings!$B$5,Settings!$B$4)))</f>
        <v/>
      </c>
      <c r="S170" s="9">
        <f>IF(OR($B170="",$G170="",$R170=0),"",$G170/$R170)</f>
        <v/>
      </c>
      <c r="T170" s="7">
        <f>IF($S170="","",IF($S170&lt;Settings!$B$8,"Critical",IF($S170&lt;Settings!$B$9,"Semi Critical","Non Critical")))</f>
        <v/>
      </c>
      <c r="U170" s="7">
        <f>IF($B170="","",IFERROR(VLOOKUP($O170,Leaders!$A:$B,2,0),"Not Mapped"))</f>
        <v/>
      </c>
    </row>
    <row r="171">
      <c r="A171" s="15" t="n">
        <v>46304</v>
      </c>
      <c r="B171" s="7" t="inlineStr">
        <is>
          <t>BLR-Richmond Town Network</t>
        </is>
      </c>
      <c r="C171" s="7" t="inlineStr">
        <is>
          <t>RETAIL_STORE</t>
        </is>
      </c>
      <c r="D171" s="7" t="inlineStr">
        <is>
          <t>No</t>
        </is>
      </c>
      <c r="E171" s="7" t="inlineStr">
        <is>
          <t>Bengaluru</t>
        </is>
      </c>
      <c r="F171" s="7" t="n">
        <v>6121</v>
      </c>
      <c r="G171" s="9" t="n">
        <v>0.8715896095409247</v>
      </c>
      <c r="H171" s="9" t="n">
        <v>0.9235238987816308</v>
      </c>
      <c r="I171" s="9" t="n">
        <v>0.972643</v>
      </c>
      <c r="J171" s="9" t="n">
        <v>0.9235238987816308</v>
      </c>
      <c r="K171" s="9" t="n">
        <v>0</v>
      </c>
      <c r="L171" s="9" t="n">
        <v>0.9888521679080552</v>
      </c>
      <c r="M171" s="7" t="n">
        <v>4</v>
      </c>
      <c r="N171" s="7">
        <f>IF($B171="","",IF($C171="SUPERSTORE","Superstore","DH"))</f>
        <v/>
      </c>
      <c r="O171" s="7">
        <f>IF($B171="","",IFERROR(VLOOKUP($B171,Mapping!$A:$C,2,0),"Not Mapped"))</f>
        <v/>
      </c>
      <c r="P171" s="7">
        <f>IF($B171="","",IFERROR(VLOOKUP($B171,Mapping!$A:$C,3,0),"Not Mapped"))</f>
        <v/>
      </c>
      <c r="Q171" s="7">
        <f>IF($B171="","",IF(COUNTIF(Exclusions!$A:$A,$B171)&gt;0,"Yes","No"))</f>
        <v/>
      </c>
      <c r="R171" s="9">
        <f>IF($B171="","",MIN(1,DAY($A171)/IF($N171="Superstore",Settings!$B$5,Settings!$B$4)))</f>
        <v/>
      </c>
      <c r="S171" s="9">
        <f>IF(OR($B171="",$G171="",$R171=0),"",$G171/$R171)</f>
        <v/>
      </c>
      <c r="T171" s="7">
        <f>IF($S171="","",IF($S171&lt;Settings!$B$8,"Critical",IF($S171&lt;Settings!$B$9,"Semi Critical","Non Critical")))</f>
        <v/>
      </c>
      <c r="U171" s="7">
        <f>IF($B171="","",IFERROR(VLOOKUP($O171,Leaders!$A:$B,2,0),"Not Mapped"))</f>
        <v/>
      </c>
    </row>
    <row r="172">
      <c r="A172" s="15" t="n">
        <v>46304</v>
      </c>
      <c r="B172" s="7" t="inlineStr">
        <is>
          <t>BLR-SHIVAJI NAGAR Network</t>
        </is>
      </c>
      <c r="C172" s="7" t="inlineStr">
        <is>
          <t>RETAIL_STORE</t>
        </is>
      </c>
      <c r="D172" s="7" t="inlineStr">
        <is>
          <t>Yes</t>
        </is>
      </c>
      <c r="E172" s="7" t="inlineStr">
        <is>
          <t>Bengaluru</t>
        </is>
      </c>
      <c r="F172" s="7" t="n">
        <v>5355</v>
      </c>
      <c r="G172" s="9" t="n">
        <v>0.6328664799253035</v>
      </c>
      <c r="H172" s="9" t="n">
        <v>0.6895839480672765</v>
      </c>
      <c r="I172" s="9" t="n">
        <v>0.933065</v>
      </c>
      <c r="J172" s="9" t="n">
        <v>0.6895839480672765</v>
      </c>
      <c r="K172" s="9" t="n">
        <v>0</v>
      </c>
      <c r="L172" s="9" t="n">
        <v>0.8903511360283271</v>
      </c>
      <c r="M172" s="7" t="n">
        <v>5</v>
      </c>
      <c r="N172" s="7">
        <f>IF($B172="","",IF($C172="SUPERSTORE","Superstore","DH"))</f>
        <v/>
      </c>
      <c r="O172" s="7">
        <f>IF($B172="","",IFERROR(VLOOKUP($B172,Mapping!$A:$C,2,0),"Not Mapped"))</f>
        <v/>
      </c>
      <c r="P172" s="7">
        <f>IF($B172="","",IFERROR(VLOOKUP($B172,Mapping!$A:$C,3,0),"Not Mapped"))</f>
        <v/>
      </c>
      <c r="Q172" s="7">
        <f>IF($B172="","",IF(COUNTIF(Exclusions!$A:$A,$B172)&gt;0,"Yes","No"))</f>
        <v/>
      </c>
      <c r="R172" s="9">
        <f>IF($B172="","",MIN(1,DAY($A172)/IF($N172="Superstore",Settings!$B$5,Settings!$B$4)))</f>
        <v/>
      </c>
      <c r="S172" s="9">
        <f>IF(OR($B172="",$G172="",$R172=0),"",$G172/$R172)</f>
        <v/>
      </c>
      <c r="T172" s="7">
        <f>IF($S172="","",IF($S172&lt;Settings!$B$8,"Critical",IF($S172&lt;Settings!$B$9,"Semi Critical","Non Critical")))</f>
        <v/>
      </c>
      <c r="U172" s="7">
        <f>IF($B172="","",IFERROR(VLOOKUP($O172,Leaders!$A:$B,2,0),"Not Mapped"))</f>
        <v/>
      </c>
    </row>
    <row r="173">
      <c r="A173" s="15" t="n">
        <v>46304</v>
      </c>
      <c r="B173" s="7" t="inlineStr">
        <is>
          <t>BLR-SINGASANDRA NEW</t>
        </is>
      </c>
      <c r="C173" s="7" t="inlineStr">
        <is>
          <t>RETAIL_STORE</t>
        </is>
      </c>
      <c r="D173" s="7" t="inlineStr">
        <is>
          <t>Yes</t>
        </is>
      </c>
      <c r="E173" s="7" t="inlineStr">
        <is>
          <t>Bengaluru</t>
        </is>
      </c>
      <c r="F173" s="7" t="n">
        <v>5948</v>
      </c>
      <c r="G173" s="9" t="n">
        <v>0.976462676529926</v>
      </c>
      <c r="H173" s="9" t="n">
        <v>0.9006542699724518</v>
      </c>
      <c r="I173" s="9" t="n">
        <v>0.976008</v>
      </c>
      <c r="J173" s="9" t="n"/>
      <c r="K173" s="9" t="n">
        <v>0</v>
      </c>
      <c r="L173" s="9" t="n">
        <v>0.9792228505147166</v>
      </c>
      <c r="M173" s="7" t="n">
        <v>3</v>
      </c>
      <c r="N173" s="7">
        <f>IF($B173="","",IF($C173="SUPERSTORE","Superstore","DH"))</f>
        <v/>
      </c>
      <c r="O173" s="7">
        <f>IF($B173="","",IFERROR(VLOOKUP($B173,Mapping!$A:$C,2,0),"Not Mapped"))</f>
        <v/>
      </c>
      <c r="P173" s="7">
        <f>IF($B173="","",IFERROR(VLOOKUP($B173,Mapping!$A:$C,3,0),"Not Mapped"))</f>
        <v/>
      </c>
      <c r="Q173" s="7">
        <f>IF($B173="","",IF(COUNTIF(Exclusions!$A:$A,$B173)&gt;0,"Yes","No"))</f>
        <v/>
      </c>
      <c r="R173" s="9">
        <f>IF($B173="","",MIN(1,DAY($A173)/IF($N173="Superstore",Settings!$B$5,Settings!$B$4)))</f>
        <v/>
      </c>
      <c r="S173" s="9">
        <f>IF(OR($B173="",$G173="",$R173=0),"",$G173/$R173)</f>
        <v/>
      </c>
      <c r="T173" s="7">
        <f>IF($S173="","",IF($S173&lt;Settings!$B$8,"Critical",IF($S173&lt;Settings!$B$9,"Semi Critical","Non Critical")))</f>
        <v/>
      </c>
      <c r="U173" s="7">
        <f>IF($B173="","",IFERROR(VLOOKUP($O173,Leaders!$A:$B,2,0),"Not Mapped"))</f>
        <v/>
      </c>
    </row>
    <row r="174">
      <c r="A174" s="15" t="n">
        <v>46304</v>
      </c>
      <c r="B174" s="7" t="inlineStr">
        <is>
          <t>BLR-Sanjaynagar</t>
        </is>
      </c>
      <c r="C174" s="7" t="inlineStr">
        <is>
          <t>RETAIL_STORE</t>
        </is>
      </c>
      <c r="D174" s="7" t="inlineStr">
        <is>
          <t>Yes</t>
        </is>
      </c>
      <c r="E174" s="7" t="inlineStr">
        <is>
          <t>Bengaluru</t>
        </is>
      </c>
      <c r="F174" s="7" t="n">
        <v>5379</v>
      </c>
      <c r="G174" s="9" t="n">
        <v>0.7657557166759621</v>
      </c>
      <c r="H174" s="9" t="n">
        <v>0.7926681233309055</v>
      </c>
      <c r="I174" s="9" t="n">
        <v>0.945305</v>
      </c>
      <c r="J174" s="9" t="n">
        <v>0.7926681233309055</v>
      </c>
      <c r="K174" s="9" t="n">
        <v>0</v>
      </c>
      <c r="L174" s="9" t="n">
        <v>0.9337549992972236</v>
      </c>
      <c r="M174" s="7" t="n">
        <v>3</v>
      </c>
      <c r="N174" s="7">
        <f>IF($B174="","",IF($C174="SUPERSTORE","Superstore","DH"))</f>
        <v/>
      </c>
      <c r="O174" s="7">
        <f>IF($B174="","",IFERROR(VLOOKUP($B174,Mapping!$A:$C,2,0),"Not Mapped"))</f>
        <v/>
      </c>
      <c r="P174" s="7">
        <f>IF($B174="","",IFERROR(VLOOKUP($B174,Mapping!$A:$C,3,0),"Not Mapped"))</f>
        <v/>
      </c>
      <c r="Q174" s="7">
        <f>IF($B174="","",IF(COUNTIF(Exclusions!$A:$A,$B174)&gt;0,"Yes","No"))</f>
        <v/>
      </c>
      <c r="R174" s="9">
        <f>IF($B174="","",MIN(1,DAY($A174)/IF($N174="Superstore",Settings!$B$5,Settings!$B$4)))</f>
        <v/>
      </c>
      <c r="S174" s="9">
        <f>IF(OR($B174="",$G174="",$R174=0),"",$G174/$R174)</f>
        <v/>
      </c>
      <c r="T174" s="7">
        <f>IF($S174="","",IF($S174&lt;Settings!$B$8,"Critical",IF($S174&lt;Settings!$B$9,"Semi Critical","Non Critical")))</f>
        <v/>
      </c>
      <c r="U174" s="7">
        <f>IF($B174="","",IFERROR(VLOOKUP($O174,Leaders!$A:$B,2,0),"Not Mapped"))</f>
        <v/>
      </c>
    </row>
    <row r="175">
      <c r="A175" s="15" t="n">
        <v>46304</v>
      </c>
      <c r="B175" s="7" t="inlineStr">
        <is>
          <t>BLR-Sarjapur New</t>
        </is>
      </c>
      <c r="C175" s="7" t="inlineStr">
        <is>
          <t>RETAIL_STORE</t>
        </is>
      </c>
      <c r="D175" s="7" t="inlineStr">
        <is>
          <t>Yes</t>
        </is>
      </c>
      <c r="E175" s="7" t="inlineStr">
        <is>
          <t>Bengaluru</t>
        </is>
      </c>
      <c r="F175" s="7" t="n">
        <v>6002</v>
      </c>
      <c r="G175" s="9" t="n">
        <v>0.7104298567144285</v>
      </c>
      <c r="H175" s="9" t="n">
        <v>0.7298311444652908</v>
      </c>
      <c r="I175" s="9" t="n">
        <v>0.914497</v>
      </c>
      <c r="J175" s="9" t="n">
        <v>0.7298311444652908</v>
      </c>
      <c r="K175" s="9" t="n">
        <v>0</v>
      </c>
      <c r="L175" s="9" t="n">
        <v>0.9072973239853858</v>
      </c>
      <c r="M175" s="7" t="n">
        <v>7</v>
      </c>
      <c r="N175" s="7">
        <f>IF($B175="","",IF($C175="SUPERSTORE","Superstore","DH"))</f>
        <v/>
      </c>
      <c r="O175" s="7">
        <f>IF($B175="","",IFERROR(VLOOKUP($B175,Mapping!$A:$C,2,0),"Not Mapped"))</f>
        <v/>
      </c>
      <c r="P175" s="7">
        <f>IF($B175="","",IFERROR(VLOOKUP($B175,Mapping!$A:$C,3,0),"Not Mapped"))</f>
        <v/>
      </c>
      <c r="Q175" s="7">
        <f>IF($B175="","",IF(COUNTIF(Exclusions!$A:$A,$B175)&gt;0,"Yes","No"))</f>
        <v/>
      </c>
      <c r="R175" s="9">
        <f>IF($B175="","",MIN(1,DAY($A175)/IF($N175="Superstore",Settings!$B$5,Settings!$B$4)))</f>
        <v/>
      </c>
      <c r="S175" s="9">
        <f>IF(OR($B175="",$G175="",$R175=0),"",$G175/$R175)</f>
        <v/>
      </c>
      <c r="T175" s="7">
        <f>IF($S175="","",IF($S175&lt;Settings!$B$8,"Critical",IF($S175&lt;Settings!$B$9,"Semi Critical","Non Critical")))</f>
        <v/>
      </c>
      <c r="U175" s="7">
        <f>IF($B175="","",IFERROR(VLOOKUP($O175,Leaders!$A:$B,2,0),"Not Mapped"))</f>
        <v/>
      </c>
    </row>
    <row r="176">
      <c r="A176" s="15" t="n">
        <v>46304</v>
      </c>
      <c r="B176" s="7" t="inlineStr">
        <is>
          <t>BLR-Sarjapur-2</t>
        </is>
      </c>
      <c r="C176" s="7" t="inlineStr">
        <is>
          <t>RETAIL_STORE</t>
        </is>
      </c>
      <c r="D176" s="7" t="inlineStr">
        <is>
          <t>Yes</t>
        </is>
      </c>
      <c r="E176" s="7" t="inlineStr">
        <is>
          <t>Bengaluru</t>
        </is>
      </c>
      <c r="F176" s="7" t="n">
        <v>6537</v>
      </c>
      <c r="G176" s="9" t="n">
        <v>0.794401101422671</v>
      </c>
      <c r="H176" s="9" t="n">
        <v>0.8998652031580975</v>
      </c>
      <c r="I176" s="9" t="n">
        <v>0.973669</v>
      </c>
      <c r="J176" s="9" t="n">
        <v>0.8998652031580975</v>
      </c>
      <c r="K176" s="9" t="n">
        <v>0.0056145979546821</v>
      </c>
      <c r="L176" s="9" t="n">
        <v>0.9777676922651048</v>
      </c>
      <c r="M176" s="7" t="n">
        <v>3</v>
      </c>
      <c r="N176" s="7">
        <f>IF($B176="","",IF($C176="SUPERSTORE","Superstore","DH"))</f>
        <v/>
      </c>
      <c r="O176" s="7">
        <f>IF($B176="","",IFERROR(VLOOKUP($B176,Mapping!$A:$C,2,0),"Not Mapped"))</f>
        <v/>
      </c>
      <c r="P176" s="7">
        <f>IF($B176="","",IFERROR(VLOOKUP($B176,Mapping!$A:$C,3,0),"Not Mapped"))</f>
        <v/>
      </c>
      <c r="Q176" s="7">
        <f>IF($B176="","",IF(COUNTIF(Exclusions!$A:$A,$B176)&gt;0,"Yes","No"))</f>
        <v/>
      </c>
      <c r="R176" s="9">
        <f>IF($B176="","",MIN(1,DAY($A176)/IF($N176="Superstore",Settings!$B$5,Settings!$B$4)))</f>
        <v/>
      </c>
      <c r="S176" s="9">
        <f>IF(OR($B176="",$G176="",$R176=0),"",$G176/$R176)</f>
        <v/>
      </c>
      <c r="T176" s="7">
        <f>IF($S176="","",IF($S176&lt;Settings!$B$8,"Critical",IF($S176&lt;Settings!$B$9,"Semi Critical","Non Critical")))</f>
        <v/>
      </c>
      <c r="U176" s="7">
        <f>IF($B176="","",IFERROR(VLOOKUP($O176,Leaders!$A:$B,2,0),"Not Mapped"))</f>
        <v/>
      </c>
    </row>
    <row r="177">
      <c r="A177" s="15" t="n">
        <v>46304</v>
      </c>
      <c r="B177" s="7" t="inlineStr">
        <is>
          <t>BLR-Sattava East</t>
        </is>
      </c>
      <c r="C177" s="7" t="inlineStr">
        <is>
          <t>RETAIL_STORE</t>
        </is>
      </c>
      <c r="D177" s="7" t="inlineStr">
        <is>
          <t>Yes</t>
        </is>
      </c>
      <c r="E177" s="7" t="inlineStr">
        <is>
          <t>Bengaluru</t>
        </is>
      </c>
      <c r="F177" s="7" t="n">
        <v>5334</v>
      </c>
      <c r="G177" s="9" t="n">
        <v>0.577615298087739</v>
      </c>
      <c r="H177" s="9" t="n">
        <v>0.8052580331061344</v>
      </c>
      <c r="I177" s="9" t="n">
        <v>0.951014</v>
      </c>
      <c r="J177" s="9" t="n">
        <v>0.8052580331061344</v>
      </c>
      <c r="K177" s="9" t="n">
        <v>0</v>
      </c>
      <c r="L177" s="9" t="n">
        <v>0.9390560139394252</v>
      </c>
      <c r="M177" s="7" t="n">
        <v>4</v>
      </c>
      <c r="N177" s="7">
        <f>IF($B177="","",IF($C177="SUPERSTORE","Superstore","DH"))</f>
        <v/>
      </c>
      <c r="O177" s="7">
        <f>IF($B177="","",IFERROR(VLOOKUP($B177,Mapping!$A:$C,2,0),"Not Mapped"))</f>
        <v/>
      </c>
      <c r="P177" s="7">
        <f>IF($B177="","",IFERROR(VLOOKUP($B177,Mapping!$A:$C,3,0),"Not Mapped"))</f>
        <v/>
      </c>
      <c r="Q177" s="7">
        <f>IF($B177="","",IF(COUNTIF(Exclusions!$A:$A,$B177)&gt;0,"Yes","No"))</f>
        <v/>
      </c>
      <c r="R177" s="9">
        <f>IF($B177="","",MIN(1,DAY($A177)/IF($N177="Superstore",Settings!$B$5,Settings!$B$4)))</f>
        <v/>
      </c>
      <c r="S177" s="9">
        <f>IF(OR($B177="",$G177="",$R177=0),"",$G177/$R177)</f>
        <v/>
      </c>
      <c r="T177" s="7">
        <f>IF($S177="","",IF($S177&lt;Settings!$B$8,"Critical",IF($S177&lt;Settings!$B$9,"Semi Critical","Non Critical")))</f>
        <v/>
      </c>
      <c r="U177" s="7">
        <f>IF($B177="","",IFERROR(VLOOKUP($O177,Leaders!$A:$B,2,0),"Not Mapped"))</f>
        <v/>
      </c>
    </row>
    <row r="178">
      <c r="A178" s="15" t="n">
        <v>46304</v>
      </c>
      <c r="B178" s="7" t="inlineStr">
        <is>
          <t>BLR-Sattava East SS</t>
        </is>
      </c>
      <c r="C178" s="7" t="inlineStr">
        <is>
          <t>SUPERSTORE</t>
        </is>
      </c>
      <c r="D178" s="7" t="inlineStr">
        <is>
          <t>No</t>
        </is>
      </c>
      <c r="E178" s="7" t="inlineStr">
        <is>
          <t>Bengaluru</t>
        </is>
      </c>
      <c r="F178" s="7" t="n">
        <v>12271</v>
      </c>
      <c r="G178" s="9" t="n">
        <v>0.3808165593676147</v>
      </c>
      <c r="H178" s="9" t="n">
        <v>0.9893002353948211</v>
      </c>
      <c r="I178" s="9" t="n">
        <v>0.998159</v>
      </c>
      <c r="J178" s="9" t="n">
        <v>0.9893002353948211</v>
      </c>
      <c r="K178" s="9" t="n">
        <v>0</v>
      </c>
      <c r="L178" s="9" t="n">
        <v>1</v>
      </c>
      <c r="M178" s="7" t="n">
        <v>2</v>
      </c>
      <c r="N178" s="7">
        <f>IF($B178="","",IF($C178="SUPERSTORE","Superstore","DH"))</f>
        <v/>
      </c>
      <c r="O178" s="7">
        <f>IF($B178="","",IFERROR(VLOOKUP($B178,Mapping!$A:$C,2,0),"Not Mapped"))</f>
        <v/>
      </c>
      <c r="P178" s="7">
        <f>IF($B178="","",IFERROR(VLOOKUP($B178,Mapping!$A:$C,3,0),"Not Mapped"))</f>
        <v/>
      </c>
      <c r="Q178" s="7">
        <f>IF($B178="","",IF(COUNTIF(Exclusions!$A:$A,$B178)&gt;0,"Yes","No"))</f>
        <v/>
      </c>
      <c r="R178" s="9">
        <f>IF($B178="","",MIN(1,DAY($A178)/IF($N178="Superstore",Settings!$B$5,Settings!$B$4)))</f>
        <v/>
      </c>
      <c r="S178" s="9">
        <f>IF(OR($B178="",$G178="",$R178=0),"",$G178/$R178)</f>
        <v/>
      </c>
      <c r="T178" s="7">
        <f>IF($S178="","",IF($S178&lt;Settings!$B$8,"Critical",IF($S178&lt;Settings!$B$9,"Semi Critical","Non Critical")))</f>
        <v/>
      </c>
      <c r="U178" s="7">
        <f>IF($B178="","",IFERROR(VLOOKUP($O178,Leaders!$A:$B,2,0),"Not Mapped"))</f>
        <v/>
      </c>
    </row>
    <row r="179">
      <c r="A179" s="15" t="n">
        <v>46304</v>
      </c>
      <c r="B179" s="7" t="inlineStr">
        <is>
          <t>BLR-Seegehalli</t>
        </is>
      </c>
      <c r="C179" s="7" t="inlineStr">
        <is>
          <t>RETAIL_STORE</t>
        </is>
      </c>
      <c r="D179" s="7" t="inlineStr">
        <is>
          <t>Yes</t>
        </is>
      </c>
      <c r="E179" s="7" t="inlineStr">
        <is>
          <t>Bengaluru</t>
        </is>
      </c>
      <c r="F179" s="7" t="n">
        <v>6404</v>
      </c>
      <c r="G179" s="9" t="n">
        <v>0.3897564022485946</v>
      </c>
      <c r="H179" s="9" t="n">
        <v>0.8088942307692307</v>
      </c>
      <c r="I179" s="9" t="n">
        <v>0.934907</v>
      </c>
      <c r="J179" s="9" t="n">
        <v>0.8088942307692307</v>
      </c>
      <c r="K179" s="9" t="n">
        <v>0</v>
      </c>
      <c r="L179" s="9" t="n">
        <v>0.940587044534413</v>
      </c>
      <c r="M179" s="7" t="n">
        <v>4</v>
      </c>
      <c r="N179" s="7">
        <f>IF($B179="","",IF($C179="SUPERSTORE","Superstore","DH"))</f>
        <v/>
      </c>
      <c r="O179" s="7">
        <f>IF($B179="","",IFERROR(VLOOKUP($B179,Mapping!$A:$C,2,0),"Not Mapped"))</f>
        <v/>
      </c>
      <c r="P179" s="7">
        <f>IF($B179="","",IFERROR(VLOOKUP($B179,Mapping!$A:$C,3,0),"Not Mapped"))</f>
        <v/>
      </c>
      <c r="Q179" s="7">
        <f>IF($B179="","",IF(COUNTIF(Exclusions!$A:$A,$B179)&gt;0,"Yes","No"))</f>
        <v/>
      </c>
      <c r="R179" s="9">
        <f>IF($B179="","",MIN(1,DAY($A179)/IF($N179="Superstore",Settings!$B$5,Settings!$B$4)))</f>
        <v/>
      </c>
      <c r="S179" s="9">
        <f>IF(OR($B179="",$G179="",$R179=0),"",$G179/$R179)</f>
        <v/>
      </c>
      <c r="T179" s="7">
        <f>IF($S179="","",IF($S179&lt;Settings!$B$8,"Critical",IF($S179&lt;Settings!$B$9,"Semi Critical","Non Critical")))</f>
        <v/>
      </c>
      <c r="U179" s="7">
        <f>IF($B179="","",IFERROR(VLOOKUP($O179,Leaders!$A:$B,2,0),"Not Mapped"))</f>
        <v/>
      </c>
    </row>
    <row r="180">
      <c r="A180" s="15" t="n">
        <v>46304</v>
      </c>
      <c r="B180" s="7" t="inlineStr">
        <is>
          <t>BLR-Shivaji Nagar SS</t>
        </is>
      </c>
      <c r="C180" s="7" t="inlineStr">
        <is>
          <t>SUPERSTORE</t>
        </is>
      </c>
      <c r="D180" s="7" t="inlineStr">
        <is>
          <t>No</t>
        </is>
      </c>
      <c r="E180" s="7" t="inlineStr">
        <is>
          <t>Bengaluru</t>
        </is>
      </c>
      <c r="F180" s="7" t="n">
        <v>10881</v>
      </c>
      <c r="G180" s="9" t="n">
        <v>0.4005146585791747</v>
      </c>
      <c r="H180" s="9" t="n">
        <v>0.846259752179899</v>
      </c>
      <c r="I180" s="9" t="n">
        <v>0.965791</v>
      </c>
      <c r="J180" s="9" t="n">
        <v>0.846259752179899</v>
      </c>
      <c r="K180" s="9" t="n">
        <v>0</v>
      </c>
      <c r="L180" s="9" t="n">
        <v>0.9563198956546944</v>
      </c>
      <c r="M180" s="7" t="n">
        <v>4</v>
      </c>
      <c r="N180" s="7">
        <f>IF($B180="","",IF($C180="SUPERSTORE","Superstore","DH"))</f>
        <v/>
      </c>
      <c r="O180" s="7">
        <f>IF($B180="","",IFERROR(VLOOKUP($B180,Mapping!$A:$C,2,0),"Not Mapped"))</f>
        <v/>
      </c>
      <c r="P180" s="7">
        <f>IF($B180="","",IFERROR(VLOOKUP($B180,Mapping!$A:$C,3,0),"Not Mapped"))</f>
        <v/>
      </c>
      <c r="Q180" s="7">
        <f>IF($B180="","",IF(COUNTIF(Exclusions!$A:$A,$B180)&gt;0,"Yes","No"))</f>
        <v/>
      </c>
      <c r="R180" s="9">
        <f>IF($B180="","",MIN(1,DAY($A180)/IF($N180="Superstore",Settings!$B$5,Settings!$B$4)))</f>
        <v/>
      </c>
      <c r="S180" s="9">
        <f>IF(OR($B180="",$G180="",$R180=0),"",$G180/$R180)</f>
        <v/>
      </c>
      <c r="T180" s="7">
        <f>IF($S180="","",IF($S180&lt;Settings!$B$8,"Critical",IF($S180&lt;Settings!$B$9,"Semi Critical","Non Critical")))</f>
        <v/>
      </c>
      <c r="U180" s="7">
        <f>IF($B180="","",IFERROR(VLOOKUP($O180,Leaders!$A:$B,2,0),"Not Mapped"))</f>
        <v/>
      </c>
    </row>
    <row r="181">
      <c r="A181" s="15" t="n">
        <v>46304</v>
      </c>
      <c r="B181" s="7" t="inlineStr">
        <is>
          <t>BLR-Shivaji nagar New</t>
        </is>
      </c>
      <c r="C181" s="7" t="inlineStr">
        <is>
          <t>RETAIL_STORE</t>
        </is>
      </c>
      <c r="D181" s="7" t="inlineStr">
        <is>
          <t>Yes</t>
        </is>
      </c>
      <c r="E181" s="7" t="inlineStr">
        <is>
          <t>Bengaluru</t>
        </is>
      </c>
      <c r="F181" s="7" t="n">
        <v>5085</v>
      </c>
      <c r="G181" s="9" t="n">
        <v>0.8363815142576205</v>
      </c>
      <c r="H181" s="9" t="n">
        <v>0.8497531154479191</v>
      </c>
      <c r="I181" s="9" t="n">
        <v>0.9229270000000001</v>
      </c>
      <c r="J181" s="9" t="n">
        <v>0.8497531154479191</v>
      </c>
      <c r="K181" s="9" t="n">
        <v>0</v>
      </c>
      <c r="L181" s="9" t="n">
        <v>0.9577907854517554</v>
      </c>
      <c r="M181" s="7" t="n">
        <v>1</v>
      </c>
      <c r="N181" s="7">
        <f>IF($B181="","",IF($C181="SUPERSTORE","Superstore","DH"))</f>
        <v/>
      </c>
      <c r="O181" s="7">
        <f>IF($B181="","",IFERROR(VLOOKUP($B181,Mapping!$A:$C,2,0),"Not Mapped"))</f>
        <v/>
      </c>
      <c r="P181" s="7">
        <f>IF($B181="","",IFERROR(VLOOKUP($B181,Mapping!$A:$C,3,0),"Not Mapped"))</f>
        <v/>
      </c>
      <c r="Q181" s="7">
        <f>IF($B181="","",IF(COUNTIF(Exclusions!$A:$A,$B181)&gt;0,"Yes","No"))</f>
        <v/>
      </c>
      <c r="R181" s="9">
        <f>IF($B181="","",MIN(1,DAY($A181)/IF($N181="Superstore",Settings!$B$5,Settings!$B$4)))</f>
        <v/>
      </c>
      <c r="S181" s="9">
        <f>IF(OR($B181="",$G181="",$R181=0),"",$G181/$R181)</f>
        <v/>
      </c>
      <c r="T181" s="7">
        <f>IF($S181="","",IF($S181&lt;Settings!$B$8,"Critical",IF($S181&lt;Settings!$B$9,"Semi Critical","Non Critical")))</f>
        <v/>
      </c>
      <c r="U181" s="7">
        <f>IF($B181="","",IFERROR(VLOOKUP($O181,Leaders!$A:$B,2,0),"Not Mapped"))</f>
        <v/>
      </c>
    </row>
    <row r="182">
      <c r="A182" s="15" t="n">
        <v>46304</v>
      </c>
      <c r="B182" s="7" t="inlineStr">
        <is>
          <t>BLR-Siddapura</t>
        </is>
      </c>
      <c r="C182" s="7" t="inlineStr">
        <is>
          <t>RETAIL_STORE</t>
        </is>
      </c>
      <c r="D182" s="7" t="inlineStr">
        <is>
          <t>Yes</t>
        </is>
      </c>
      <c r="E182" s="7" t="inlineStr">
        <is>
          <t>Bengaluru</t>
        </is>
      </c>
      <c r="F182" s="7" t="n">
        <v>6170</v>
      </c>
      <c r="G182" s="9" t="n">
        <v>0.6239870340356564</v>
      </c>
      <c r="H182" s="9" t="n">
        <v>0.8587012987012987</v>
      </c>
      <c r="I182" s="9" t="n">
        <v>0.949688</v>
      </c>
      <c r="J182" s="9" t="n">
        <v>0.8587012987012987</v>
      </c>
      <c r="K182" s="9" t="n">
        <v>0</v>
      </c>
      <c r="L182" s="9" t="n">
        <v>0.9615584415584416</v>
      </c>
      <c r="M182" s="7" t="n">
        <v>2</v>
      </c>
      <c r="N182" s="7">
        <f>IF($B182="","",IF($C182="SUPERSTORE","Superstore","DH"))</f>
        <v/>
      </c>
      <c r="O182" s="7">
        <f>IF($B182="","",IFERROR(VLOOKUP($B182,Mapping!$A:$C,2,0),"Not Mapped"))</f>
        <v/>
      </c>
      <c r="P182" s="7">
        <f>IF($B182="","",IFERROR(VLOOKUP($B182,Mapping!$A:$C,3,0),"Not Mapped"))</f>
        <v/>
      </c>
      <c r="Q182" s="7">
        <f>IF($B182="","",IF(COUNTIF(Exclusions!$A:$A,$B182)&gt;0,"Yes","No"))</f>
        <v/>
      </c>
      <c r="R182" s="9">
        <f>IF($B182="","",MIN(1,DAY($A182)/IF($N182="Superstore",Settings!$B$5,Settings!$B$4)))</f>
        <v/>
      </c>
      <c r="S182" s="9">
        <f>IF(OR($B182="",$G182="",$R182=0),"",$G182/$R182)</f>
        <v/>
      </c>
      <c r="T182" s="7">
        <f>IF($S182="","",IF($S182&lt;Settings!$B$8,"Critical",IF($S182&lt;Settings!$B$9,"Semi Critical","Non Critical")))</f>
        <v/>
      </c>
      <c r="U182" s="7">
        <f>IF($B182="","",IFERROR(VLOOKUP($O182,Leaders!$A:$B,2,0),"Not Mapped"))</f>
        <v/>
      </c>
    </row>
    <row r="183">
      <c r="A183" s="15" t="n">
        <v>46304</v>
      </c>
      <c r="B183" s="7" t="inlineStr">
        <is>
          <t>BLR-Silicon Town</t>
        </is>
      </c>
      <c r="C183" s="7" t="inlineStr">
        <is>
          <t>RETAIL_STORE</t>
        </is>
      </c>
      <c r="D183" s="7" t="inlineStr">
        <is>
          <t>No</t>
        </is>
      </c>
      <c r="E183" s="7" t="inlineStr">
        <is>
          <t>Bengaluru</t>
        </is>
      </c>
      <c r="F183" s="7" t="n">
        <v>6557</v>
      </c>
      <c r="G183" s="9" t="n">
        <v>0.9716333689187128</v>
      </c>
      <c r="H183" s="9" t="n">
        <v>0.8672107989326636</v>
      </c>
      <c r="I183" s="9" t="n">
        <v>0.967401</v>
      </c>
      <c r="J183" s="9" t="n">
        <v>0.8672107989326636</v>
      </c>
      <c r="K183" s="9" t="n">
        <v>0.0057773783540891</v>
      </c>
      <c r="L183" s="9" t="n">
        <v>0.9639859133534616</v>
      </c>
      <c r="M183" s="7" t="n">
        <v>4</v>
      </c>
      <c r="N183" s="7">
        <f>IF($B183="","",IF($C183="SUPERSTORE","Superstore","DH"))</f>
        <v/>
      </c>
      <c r="O183" s="7">
        <f>IF($B183="","",IFERROR(VLOOKUP($B183,Mapping!$A:$C,2,0),"Not Mapped"))</f>
        <v/>
      </c>
      <c r="P183" s="7">
        <f>IF($B183="","",IFERROR(VLOOKUP($B183,Mapping!$A:$C,3,0),"Not Mapped"))</f>
        <v/>
      </c>
      <c r="Q183" s="7">
        <f>IF($B183="","",IF(COUNTIF(Exclusions!$A:$A,$B183)&gt;0,"Yes","No"))</f>
        <v/>
      </c>
      <c r="R183" s="9">
        <f>IF($B183="","",MIN(1,DAY($A183)/IF($N183="Superstore",Settings!$B$5,Settings!$B$4)))</f>
        <v/>
      </c>
      <c r="S183" s="9">
        <f>IF(OR($B183="",$G183="",$R183=0),"",$G183/$R183)</f>
        <v/>
      </c>
      <c r="T183" s="7">
        <f>IF($S183="","",IF($S183&lt;Settings!$B$8,"Critical",IF($S183&lt;Settings!$B$9,"Semi Critical","Non Critical")))</f>
        <v/>
      </c>
      <c r="U183" s="7">
        <f>IF($B183="","",IFERROR(VLOOKUP($O183,Leaders!$A:$B,2,0),"Not Mapped"))</f>
        <v/>
      </c>
    </row>
    <row r="184">
      <c r="A184" s="15" t="n">
        <v>46304</v>
      </c>
      <c r="B184" s="7" t="inlineStr">
        <is>
          <t>BLR-Silver County</t>
        </is>
      </c>
      <c r="C184" s="7" t="inlineStr">
        <is>
          <t>RETAIL_STORE</t>
        </is>
      </c>
      <c r="D184" s="7" t="inlineStr">
        <is>
          <t>Yes</t>
        </is>
      </c>
      <c r="E184" s="7" t="inlineStr">
        <is>
          <t>Bengaluru</t>
        </is>
      </c>
      <c r="F184" s="7" t="n">
        <v>5663</v>
      </c>
      <c r="G184" s="9" t="n">
        <v>0.834716581317323</v>
      </c>
      <c r="H184" s="9" t="n">
        <v>0.9342077427543896</v>
      </c>
      <c r="I184" s="9" t="n">
        <v>0.986155</v>
      </c>
      <c r="J184" s="9" t="n">
        <v>0.9342077427543896</v>
      </c>
      <c r="K184" s="9" t="n">
        <v>0</v>
      </c>
      <c r="L184" s="9" t="n">
        <v>0.993350628528164</v>
      </c>
      <c r="M184" s="7" t="n">
        <v>4</v>
      </c>
      <c r="N184" s="7">
        <f>IF($B184="","",IF($C184="SUPERSTORE","Superstore","DH"))</f>
        <v/>
      </c>
      <c r="O184" s="7">
        <f>IF($B184="","",IFERROR(VLOOKUP($B184,Mapping!$A:$C,2,0),"Not Mapped"))</f>
        <v/>
      </c>
      <c r="P184" s="7">
        <f>IF($B184="","",IFERROR(VLOOKUP($B184,Mapping!$A:$C,3,0),"Not Mapped"))</f>
        <v/>
      </c>
      <c r="Q184" s="7">
        <f>IF($B184="","",IF(COUNTIF(Exclusions!$A:$A,$B184)&gt;0,"Yes","No"))</f>
        <v/>
      </c>
      <c r="R184" s="9">
        <f>IF($B184="","",MIN(1,DAY($A184)/IF($N184="Superstore",Settings!$B$5,Settings!$B$4)))</f>
        <v/>
      </c>
      <c r="S184" s="9">
        <f>IF(OR($B184="",$G184="",$R184=0),"",$G184/$R184)</f>
        <v/>
      </c>
      <c r="T184" s="7">
        <f>IF($S184="","",IF($S184&lt;Settings!$B$8,"Critical",IF($S184&lt;Settings!$B$9,"Semi Critical","Non Critical")))</f>
        <v/>
      </c>
      <c r="U184" s="7">
        <f>IF($B184="","",IFERROR(VLOOKUP($O184,Leaders!$A:$B,2,0),"Not Mapped"))</f>
        <v/>
      </c>
    </row>
    <row r="185">
      <c r="A185" s="15" t="n">
        <v>46304</v>
      </c>
      <c r="B185" s="7" t="inlineStr">
        <is>
          <t>BLR-Silver County  SS</t>
        </is>
      </c>
      <c r="C185" s="7" t="inlineStr">
        <is>
          <t>SUPERSTORE</t>
        </is>
      </c>
      <c r="D185" s="7" t="inlineStr">
        <is>
          <t>Yes</t>
        </is>
      </c>
      <c r="E185" s="7" t="inlineStr">
        <is>
          <t>Bengaluru</t>
        </is>
      </c>
      <c r="F185" s="7" t="n">
        <v>10893</v>
      </c>
      <c r="G185" s="9" t="n">
        <v>0.3791425686220509</v>
      </c>
      <c r="H185" s="9" t="n">
        <v>0.97409200968523</v>
      </c>
      <c r="I185" s="9" t="n">
        <v>0.994331</v>
      </c>
      <c r="J185" s="9" t="n">
        <v>0.97409200968523</v>
      </c>
      <c r="K185" s="9" t="n">
        <v>0</v>
      </c>
      <c r="L185" s="9" t="n">
        <v>1</v>
      </c>
      <c r="M185" s="7" t="n"/>
      <c r="N185" s="7">
        <f>IF($B185="","",IF($C185="SUPERSTORE","Superstore","DH"))</f>
        <v/>
      </c>
      <c r="O185" s="7">
        <f>IF($B185="","",IFERROR(VLOOKUP($B185,Mapping!$A:$C,2,0),"Not Mapped"))</f>
        <v/>
      </c>
      <c r="P185" s="7">
        <f>IF($B185="","",IFERROR(VLOOKUP($B185,Mapping!$A:$C,3,0),"Not Mapped"))</f>
        <v/>
      </c>
      <c r="Q185" s="7">
        <f>IF($B185="","",IF(COUNTIF(Exclusions!$A:$A,$B185)&gt;0,"Yes","No"))</f>
        <v/>
      </c>
      <c r="R185" s="9">
        <f>IF($B185="","",MIN(1,DAY($A185)/IF($N185="Superstore",Settings!$B$5,Settings!$B$4)))</f>
        <v/>
      </c>
      <c r="S185" s="9">
        <f>IF(OR($B185="",$G185="",$R185=0),"",$G185/$R185)</f>
        <v/>
      </c>
      <c r="T185" s="7">
        <f>IF($S185="","",IF($S185&lt;Settings!$B$8,"Critical",IF($S185&lt;Settings!$B$9,"Semi Critical","Non Critical")))</f>
        <v/>
      </c>
      <c r="U185" s="7">
        <f>IF($B185="","",IFERROR(VLOOKUP($O185,Leaders!$A:$B,2,0),"Not Mapped"))</f>
        <v/>
      </c>
    </row>
    <row r="186">
      <c r="A186" s="15" t="n">
        <v>46304</v>
      </c>
      <c r="B186" s="7" t="inlineStr">
        <is>
          <t>BLR-Singapura</t>
        </is>
      </c>
      <c r="C186" s="7" t="inlineStr">
        <is>
          <t>RETAIL_STORE</t>
        </is>
      </c>
      <c r="D186" s="7" t="inlineStr">
        <is>
          <t>No</t>
        </is>
      </c>
      <c r="E186" s="7" t="inlineStr">
        <is>
          <t>Bengaluru</t>
        </is>
      </c>
      <c r="F186" s="7" t="n">
        <v>4579</v>
      </c>
      <c r="G186" s="9" t="n">
        <v>0.8988862196986241</v>
      </c>
      <c r="H186" s="9" t="n">
        <v>0.7699222546161322</v>
      </c>
      <c r="I186" s="9" t="n">
        <v>0.93775</v>
      </c>
      <c r="J186" s="9" t="n">
        <v>0.7699222546161322</v>
      </c>
      <c r="K186" s="9" t="n">
        <v>0</v>
      </c>
      <c r="L186" s="9" t="n">
        <v>0.9241777914173188</v>
      </c>
      <c r="M186" s="7" t="n">
        <v>3</v>
      </c>
      <c r="N186" s="7">
        <f>IF($B186="","",IF($C186="SUPERSTORE","Superstore","DH"))</f>
        <v/>
      </c>
      <c r="O186" s="7">
        <f>IF($B186="","",IFERROR(VLOOKUP($B186,Mapping!$A:$C,2,0),"Not Mapped"))</f>
        <v/>
      </c>
      <c r="P186" s="7">
        <f>IF($B186="","",IFERROR(VLOOKUP($B186,Mapping!$A:$C,3,0),"Not Mapped"))</f>
        <v/>
      </c>
      <c r="Q186" s="7">
        <f>IF($B186="","",IF(COUNTIF(Exclusions!$A:$A,$B186)&gt;0,"Yes","No"))</f>
        <v/>
      </c>
      <c r="R186" s="9">
        <f>IF($B186="","",MIN(1,DAY($A186)/IF($N186="Superstore",Settings!$B$5,Settings!$B$4)))</f>
        <v/>
      </c>
      <c r="S186" s="9">
        <f>IF(OR($B186="",$G186="",$R186=0),"",$G186/$R186)</f>
        <v/>
      </c>
      <c r="T186" s="7">
        <f>IF($S186="","",IF($S186&lt;Settings!$B$8,"Critical",IF($S186&lt;Settings!$B$9,"Semi Critical","Non Critical")))</f>
        <v/>
      </c>
      <c r="U186" s="7">
        <f>IF($B186="","",IFERROR(VLOOKUP($O186,Leaders!$A:$B,2,0),"Not Mapped"))</f>
        <v/>
      </c>
    </row>
    <row r="187">
      <c r="A187" s="15" t="n">
        <v>46304</v>
      </c>
      <c r="B187" s="7" t="inlineStr">
        <is>
          <t>BLR-Singasandra Network</t>
        </is>
      </c>
      <c r="C187" s="7" t="inlineStr">
        <is>
          <t>RETAIL_STORE</t>
        </is>
      </c>
      <c r="D187" s="7" t="inlineStr">
        <is>
          <t>Yes</t>
        </is>
      </c>
      <c r="E187" s="7" t="inlineStr">
        <is>
          <t>Bengaluru</t>
        </is>
      </c>
      <c r="F187" s="7" t="n">
        <v>5077</v>
      </c>
      <c r="G187" s="9" t="n">
        <v>0.9998030332873744</v>
      </c>
      <c r="H187" s="9" t="n">
        <v>0.9405043341213554</v>
      </c>
      <c r="I187" s="9" t="n">
        <v>0.988345</v>
      </c>
      <c r="J187" s="9" t="n">
        <v>0.9405043341213554</v>
      </c>
      <c r="K187" s="9" t="n">
        <v>0</v>
      </c>
      <c r="L187" s="9" t="n">
        <v>0.9960018248932024</v>
      </c>
      <c r="M187" s="7" t="n">
        <v>5</v>
      </c>
      <c r="N187" s="7">
        <f>IF($B187="","",IF($C187="SUPERSTORE","Superstore","DH"))</f>
        <v/>
      </c>
      <c r="O187" s="7">
        <f>IF($B187="","",IFERROR(VLOOKUP($B187,Mapping!$A:$C,2,0),"Not Mapped"))</f>
        <v/>
      </c>
      <c r="P187" s="7">
        <f>IF($B187="","",IFERROR(VLOOKUP($B187,Mapping!$A:$C,3,0),"Not Mapped"))</f>
        <v/>
      </c>
      <c r="Q187" s="7">
        <f>IF($B187="","",IF(COUNTIF(Exclusions!$A:$A,$B187)&gt;0,"Yes","No"))</f>
        <v/>
      </c>
      <c r="R187" s="9">
        <f>IF($B187="","",MIN(1,DAY($A187)/IF($N187="Superstore",Settings!$B$5,Settings!$B$4)))</f>
        <v/>
      </c>
      <c r="S187" s="9">
        <f>IF(OR($B187="",$G187="",$R187=0),"",$G187/$R187)</f>
        <v/>
      </c>
      <c r="T187" s="7">
        <f>IF($S187="","",IF($S187&lt;Settings!$B$8,"Critical",IF($S187&lt;Settings!$B$9,"Semi Critical","Non Critical")))</f>
        <v/>
      </c>
      <c r="U187" s="7">
        <f>IF($B187="","",IFERROR(VLOOKUP($O187,Leaders!$A:$B,2,0),"Not Mapped"))</f>
        <v/>
      </c>
    </row>
    <row r="188">
      <c r="A188" s="15" t="n">
        <v>46304</v>
      </c>
      <c r="B188" s="7" t="inlineStr">
        <is>
          <t>BLR-Singasandra SS</t>
        </is>
      </c>
      <c r="C188" s="7" t="inlineStr">
        <is>
          <t>SUPERSTORE</t>
        </is>
      </c>
      <c r="D188" s="7" t="inlineStr">
        <is>
          <t>No</t>
        </is>
      </c>
      <c r="E188" s="7" t="inlineStr">
        <is>
          <t>Bengaluru</t>
        </is>
      </c>
      <c r="F188" s="7" t="n">
        <v>12266</v>
      </c>
      <c r="G188" s="9" t="n">
        <v>0.5216044350236426</v>
      </c>
      <c r="H188" s="9" t="n">
        <v>0.9698343232260082</v>
      </c>
      <c r="I188" s="9" t="n">
        <v>0.991475</v>
      </c>
      <c r="J188" s="9" t="n">
        <v>0.9698343232260082</v>
      </c>
      <c r="K188" s="9" t="n">
        <v>0</v>
      </c>
      <c r="L188" s="9" t="n">
        <v>1</v>
      </c>
      <c r="M188" s="7" t="n">
        <v>1</v>
      </c>
      <c r="N188" s="7">
        <f>IF($B188="","",IF($C188="SUPERSTORE","Superstore","DH"))</f>
        <v/>
      </c>
      <c r="O188" s="7">
        <f>IF($B188="","",IFERROR(VLOOKUP($B188,Mapping!$A:$C,2,0),"Not Mapped"))</f>
        <v/>
      </c>
      <c r="P188" s="7">
        <f>IF($B188="","",IFERROR(VLOOKUP($B188,Mapping!$A:$C,3,0),"Not Mapped"))</f>
        <v/>
      </c>
      <c r="Q188" s="7">
        <f>IF($B188="","",IF(COUNTIF(Exclusions!$A:$A,$B188)&gt;0,"Yes","No"))</f>
        <v/>
      </c>
      <c r="R188" s="9">
        <f>IF($B188="","",MIN(1,DAY($A188)/IF($N188="Superstore",Settings!$B$5,Settings!$B$4)))</f>
        <v/>
      </c>
      <c r="S188" s="9">
        <f>IF(OR($B188="",$G188="",$R188=0),"",$G188/$R188)</f>
        <v/>
      </c>
      <c r="T188" s="7">
        <f>IF($S188="","",IF($S188&lt;Settings!$B$8,"Critical",IF($S188&lt;Settings!$B$9,"Semi Critical","Non Critical")))</f>
        <v/>
      </c>
      <c r="U188" s="7">
        <f>IF($B188="","",IFERROR(VLOOKUP($O188,Leaders!$A:$B,2,0),"Not Mapped"))</f>
        <v/>
      </c>
    </row>
    <row r="189">
      <c r="A189" s="15" t="n">
        <v>46304</v>
      </c>
      <c r="B189" s="7" t="inlineStr">
        <is>
          <t>BLR-Sompura</t>
        </is>
      </c>
      <c r="C189" s="7" t="inlineStr">
        <is>
          <t>RETAIL_STORE</t>
        </is>
      </c>
      <c r="D189" s="7" t="inlineStr">
        <is>
          <t>Yes</t>
        </is>
      </c>
      <c r="E189" s="7" t="inlineStr">
        <is>
          <t>Bengaluru</t>
        </is>
      </c>
      <c r="F189" s="7" t="n">
        <v>5757</v>
      </c>
      <c r="G189" s="9" t="n">
        <v>0.7420531526836894</v>
      </c>
      <c r="H189" s="9" t="n">
        <v>0.8803838951310862</v>
      </c>
      <c r="I189" s="9" t="n">
        <v>0.948129</v>
      </c>
      <c r="J189" s="9" t="n">
        <v>0.8803838951310862</v>
      </c>
      <c r="K189" s="9" t="n">
        <v>0</v>
      </c>
      <c r="L189" s="9" t="n">
        <v>0.970687955844668</v>
      </c>
      <c r="M189" s="7" t="n">
        <v>3</v>
      </c>
      <c r="N189" s="7">
        <f>IF($B189="","",IF($C189="SUPERSTORE","Superstore","DH"))</f>
        <v/>
      </c>
      <c r="O189" s="7">
        <f>IF($B189="","",IFERROR(VLOOKUP($B189,Mapping!$A:$C,2,0),"Not Mapped"))</f>
        <v/>
      </c>
      <c r="P189" s="7">
        <f>IF($B189="","",IFERROR(VLOOKUP($B189,Mapping!$A:$C,3,0),"Not Mapped"))</f>
        <v/>
      </c>
      <c r="Q189" s="7">
        <f>IF($B189="","",IF(COUNTIF(Exclusions!$A:$A,$B189)&gt;0,"Yes","No"))</f>
        <v/>
      </c>
      <c r="R189" s="9">
        <f>IF($B189="","",MIN(1,DAY($A189)/IF($N189="Superstore",Settings!$B$5,Settings!$B$4)))</f>
        <v/>
      </c>
      <c r="S189" s="9">
        <f>IF(OR($B189="",$G189="",$R189=0),"",$G189/$R189)</f>
        <v/>
      </c>
      <c r="T189" s="7">
        <f>IF($S189="","",IF($S189&lt;Settings!$B$8,"Critical",IF($S189&lt;Settings!$B$9,"Semi Critical","Non Critical")))</f>
        <v/>
      </c>
      <c r="U189" s="7">
        <f>IF($B189="","",IFERROR(VLOOKUP($O189,Leaders!$A:$B,2,0),"Not Mapped"))</f>
        <v/>
      </c>
    </row>
    <row r="190">
      <c r="A190" s="15" t="n">
        <v>46304</v>
      </c>
      <c r="B190" s="7" t="inlineStr">
        <is>
          <t>BLR-Soukya</t>
        </is>
      </c>
      <c r="C190" s="7" t="inlineStr">
        <is>
          <t>RETAIL_STORE</t>
        </is>
      </c>
      <c r="D190" s="7" t="inlineStr">
        <is>
          <t>Yes</t>
        </is>
      </c>
      <c r="E190" s="7" t="inlineStr">
        <is>
          <t>Bengaluru</t>
        </is>
      </c>
      <c r="F190" s="7" t="n">
        <v>6865</v>
      </c>
      <c r="G190" s="9" t="n">
        <v>0.7922796795338674</v>
      </c>
      <c r="H190" s="9" t="n">
        <v>0.9571612428755286</v>
      </c>
      <c r="I190" s="9" t="n">
        <v>0.985629</v>
      </c>
      <c r="J190" s="9" t="n"/>
      <c r="K190" s="9" t="n">
        <v>0</v>
      </c>
      <c r="L190" s="9" t="n">
        <v>1</v>
      </c>
      <c r="M190" s="7" t="n">
        <v>2</v>
      </c>
      <c r="N190" s="7">
        <f>IF($B190="","",IF($C190="SUPERSTORE","Superstore","DH"))</f>
        <v/>
      </c>
      <c r="O190" s="7">
        <f>IF($B190="","",IFERROR(VLOOKUP($B190,Mapping!$A:$C,2,0),"Not Mapped"))</f>
        <v/>
      </c>
      <c r="P190" s="7">
        <f>IF($B190="","",IFERROR(VLOOKUP($B190,Mapping!$A:$C,3,0),"Not Mapped"))</f>
        <v/>
      </c>
      <c r="Q190" s="7">
        <f>IF($B190="","",IF(COUNTIF(Exclusions!$A:$A,$B190)&gt;0,"Yes","No"))</f>
        <v/>
      </c>
      <c r="R190" s="9">
        <f>IF($B190="","",MIN(1,DAY($A190)/IF($N190="Superstore",Settings!$B$5,Settings!$B$4)))</f>
        <v/>
      </c>
      <c r="S190" s="9">
        <f>IF(OR($B190="",$G190="",$R190=0),"",$G190/$R190)</f>
        <v/>
      </c>
      <c r="T190" s="7">
        <f>IF($S190="","",IF($S190&lt;Settings!$B$8,"Critical",IF($S190&lt;Settings!$B$9,"Semi Critical","Non Critical")))</f>
        <v/>
      </c>
      <c r="U190" s="7">
        <f>IF($B190="","",IFERROR(VLOOKUP($O190,Leaders!$A:$B,2,0),"Not Mapped"))</f>
        <v/>
      </c>
    </row>
    <row r="191">
      <c r="A191" s="15" t="n">
        <v>46304</v>
      </c>
      <c r="B191" s="7" t="inlineStr">
        <is>
          <t>BLR-Sunrise Layout</t>
        </is>
      </c>
      <c r="C191" s="7" t="inlineStr">
        <is>
          <t>RETAIL_STORE</t>
        </is>
      </c>
      <c r="D191" s="7" t="inlineStr">
        <is>
          <t>No</t>
        </is>
      </c>
      <c r="E191" s="7" t="inlineStr">
        <is>
          <t>Bengaluru</t>
        </is>
      </c>
      <c r="F191" s="7" t="n">
        <v>5780</v>
      </c>
      <c r="G191" s="9" t="n">
        <v>0.8484429065743945</v>
      </c>
      <c r="H191" s="9" t="n">
        <v>0.929853181076672</v>
      </c>
      <c r="I191" s="9" t="n">
        <v>0.9839560000000001</v>
      </c>
      <c r="J191" s="9" t="n">
        <v>0.929853181076672</v>
      </c>
      <c r="K191" s="9" t="n">
        <v>0</v>
      </c>
      <c r="L191" s="9" t="n">
        <v>0.9915171288743884</v>
      </c>
      <c r="M191" s="7" t="n">
        <v>3</v>
      </c>
      <c r="N191" s="7">
        <f>IF($B191="","",IF($C191="SUPERSTORE","Superstore","DH"))</f>
        <v/>
      </c>
      <c r="O191" s="7">
        <f>IF($B191="","",IFERROR(VLOOKUP($B191,Mapping!$A:$C,2,0),"Not Mapped"))</f>
        <v/>
      </c>
      <c r="P191" s="7">
        <f>IF($B191="","",IFERROR(VLOOKUP($B191,Mapping!$A:$C,3,0),"Not Mapped"))</f>
        <v/>
      </c>
      <c r="Q191" s="7">
        <f>IF($B191="","",IF(COUNTIF(Exclusions!$A:$A,$B191)&gt;0,"Yes","No"))</f>
        <v/>
      </c>
      <c r="R191" s="9">
        <f>IF($B191="","",MIN(1,DAY($A191)/IF($N191="Superstore",Settings!$B$5,Settings!$B$4)))</f>
        <v/>
      </c>
      <c r="S191" s="9">
        <f>IF(OR($B191="",$G191="",$R191=0),"",$G191/$R191)</f>
        <v/>
      </c>
      <c r="T191" s="7">
        <f>IF($S191="","",IF($S191&lt;Settings!$B$8,"Critical",IF($S191&lt;Settings!$B$9,"Semi Critical","Non Critical")))</f>
        <v/>
      </c>
      <c r="U191" s="7">
        <f>IF($B191="","",IFERROR(VLOOKUP($O191,Leaders!$A:$B,2,0),"Not Mapped"))</f>
        <v/>
      </c>
    </row>
    <row r="192">
      <c r="A192" s="15" t="n">
        <v>46304</v>
      </c>
      <c r="B192" s="7" t="inlineStr">
        <is>
          <t>BLR-TC Palaya</t>
        </is>
      </c>
      <c r="C192" s="7" t="inlineStr">
        <is>
          <t>RETAIL_STORE</t>
        </is>
      </c>
      <c r="D192" s="7" t="inlineStr">
        <is>
          <t>Yes</t>
        </is>
      </c>
      <c r="E192" s="7" t="inlineStr">
        <is>
          <t>Bengaluru</t>
        </is>
      </c>
      <c r="F192" s="7" t="n">
        <v>6360</v>
      </c>
      <c r="G192" s="9" t="n">
        <v>0.6661949685534591</v>
      </c>
      <c r="H192" s="9" t="n">
        <v>0.885532216190701</v>
      </c>
      <c r="I192" s="9" t="n">
        <v>0.9495479999999999</v>
      </c>
      <c r="J192" s="9" t="n">
        <v>0.885532216190701</v>
      </c>
      <c r="K192" s="9" t="n">
        <v>0</v>
      </c>
      <c r="L192" s="9" t="n">
        <v>0.972855669975032</v>
      </c>
      <c r="M192" s="7" t="n">
        <v>3</v>
      </c>
      <c r="N192" s="7">
        <f>IF($B192="","",IF($C192="SUPERSTORE","Superstore","DH"))</f>
        <v/>
      </c>
      <c r="O192" s="7">
        <f>IF($B192="","",IFERROR(VLOOKUP($B192,Mapping!$A:$C,2,0),"Not Mapped"))</f>
        <v/>
      </c>
      <c r="P192" s="7">
        <f>IF($B192="","",IFERROR(VLOOKUP($B192,Mapping!$A:$C,3,0),"Not Mapped"))</f>
        <v/>
      </c>
      <c r="Q192" s="7">
        <f>IF($B192="","",IF(COUNTIF(Exclusions!$A:$A,$B192)&gt;0,"Yes","No"))</f>
        <v/>
      </c>
      <c r="R192" s="9">
        <f>IF($B192="","",MIN(1,DAY($A192)/IF($N192="Superstore",Settings!$B$5,Settings!$B$4)))</f>
        <v/>
      </c>
      <c r="S192" s="9">
        <f>IF(OR($B192="",$G192="",$R192=0),"",$G192/$R192)</f>
        <v/>
      </c>
      <c r="T192" s="7">
        <f>IF($S192="","",IF($S192&lt;Settings!$B$8,"Critical",IF($S192&lt;Settings!$B$9,"Semi Critical","Non Critical")))</f>
        <v/>
      </c>
      <c r="U192" s="7">
        <f>IF($B192="","",IFERROR(VLOOKUP($O192,Leaders!$A:$B,2,0),"Not Mapped"))</f>
        <v/>
      </c>
    </row>
    <row r="193">
      <c r="A193" s="15" t="n">
        <v>46304</v>
      </c>
      <c r="B193" s="7" t="inlineStr">
        <is>
          <t>BLR-TMC Layout</t>
        </is>
      </c>
      <c r="C193" s="7" t="inlineStr">
        <is>
          <t>RETAIL_STORE</t>
        </is>
      </c>
      <c r="D193" s="7" t="inlineStr">
        <is>
          <t>No</t>
        </is>
      </c>
      <c r="E193" s="7" t="inlineStr">
        <is>
          <t>Bengaluru</t>
        </is>
      </c>
      <c r="F193" s="7" t="n">
        <v>4755</v>
      </c>
      <c r="G193" s="9" t="n">
        <v>0.9962145110410096</v>
      </c>
      <c r="H193" s="9" t="n">
        <v>0.9366687777074096</v>
      </c>
      <c r="I193" s="9" t="n">
        <v>0.990543</v>
      </c>
      <c r="J193" s="9" t="n">
        <v>0.9366687777074096</v>
      </c>
      <c r="K193" s="9" t="n">
        <v>0</v>
      </c>
      <c r="L193" s="9" t="n">
        <v>0.994386853771541</v>
      </c>
      <c r="M193" s="7" t="n">
        <v>4</v>
      </c>
      <c r="N193" s="7">
        <f>IF($B193="","",IF($C193="SUPERSTORE","Superstore","DH"))</f>
        <v/>
      </c>
      <c r="O193" s="7">
        <f>IF($B193="","",IFERROR(VLOOKUP($B193,Mapping!$A:$C,2,0),"Not Mapped"))</f>
        <v/>
      </c>
      <c r="P193" s="7">
        <f>IF($B193="","",IFERROR(VLOOKUP($B193,Mapping!$A:$C,3,0),"Not Mapped"))</f>
        <v/>
      </c>
      <c r="Q193" s="7">
        <f>IF($B193="","",IF(COUNTIF(Exclusions!$A:$A,$B193)&gt;0,"Yes","No"))</f>
        <v/>
      </c>
      <c r="R193" s="9">
        <f>IF($B193="","",MIN(1,DAY($A193)/IF($N193="Superstore",Settings!$B$5,Settings!$B$4)))</f>
        <v/>
      </c>
      <c r="S193" s="9">
        <f>IF(OR($B193="",$G193="",$R193=0),"",$G193/$R193)</f>
        <v/>
      </c>
      <c r="T193" s="7">
        <f>IF($S193="","",IF($S193&lt;Settings!$B$8,"Critical",IF($S193&lt;Settings!$B$9,"Semi Critical","Non Critical")))</f>
        <v/>
      </c>
      <c r="U193" s="7">
        <f>IF($B193="","",IFERROR(VLOOKUP($O193,Leaders!$A:$B,2,0),"Not Mapped"))</f>
        <v/>
      </c>
    </row>
    <row r="194">
      <c r="A194" s="15" t="n">
        <v>46304</v>
      </c>
      <c r="B194" s="7" t="inlineStr">
        <is>
          <t>BLR-Teachers colony</t>
        </is>
      </c>
      <c r="C194" s="7" t="inlineStr">
        <is>
          <t>RETAIL_STORE</t>
        </is>
      </c>
      <c r="D194" s="7" t="inlineStr">
        <is>
          <t>No</t>
        </is>
      </c>
      <c r="E194" s="7" t="inlineStr">
        <is>
          <t>Bengaluru</t>
        </is>
      </c>
      <c r="F194" s="7" t="n">
        <v>4901</v>
      </c>
      <c r="G194" s="9" t="n">
        <v>0.9361354825545808</v>
      </c>
      <c r="H194" s="9" t="n">
        <v>0.9141238012205756</v>
      </c>
      <c r="I194" s="9" t="n">
        <v>0.984745</v>
      </c>
      <c r="J194" s="9" t="n">
        <v>0.9141238012205756</v>
      </c>
      <c r="K194" s="9" t="n">
        <v>0</v>
      </c>
      <c r="L194" s="9" t="n">
        <v>0.984894232092874</v>
      </c>
      <c r="M194" s="7" t="n">
        <v>5</v>
      </c>
      <c r="N194" s="7">
        <f>IF($B194="","",IF($C194="SUPERSTORE","Superstore","DH"))</f>
        <v/>
      </c>
      <c r="O194" s="7">
        <f>IF($B194="","",IFERROR(VLOOKUP($B194,Mapping!$A:$C,2,0),"Not Mapped"))</f>
        <v/>
      </c>
      <c r="P194" s="7">
        <f>IF($B194="","",IFERROR(VLOOKUP($B194,Mapping!$A:$C,3,0),"Not Mapped"))</f>
        <v/>
      </c>
      <c r="Q194" s="7">
        <f>IF($B194="","",IF(COUNTIF(Exclusions!$A:$A,$B194)&gt;0,"Yes","No"))</f>
        <v/>
      </c>
      <c r="R194" s="9">
        <f>IF($B194="","",MIN(1,DAY($A194)/IF($N194="Superstore",Settings!$B$5,Settings!$B$4)))</f>
        <v/>
      </c>
      <c r="S194" s="9">
        <f>IF(OR($B194="",$G194="",$R194=0),"",$G194/$R194)</f>
        <v/>
      </c>
      <c r="T194" s="7">
        <f>IF($S194="","",IF($S194&lt;Settings!$B$8,"Critical",IF($S194&lt;Settings!$B$9,"Semi Critical","Non Critical")))</f>
        <v/>
      </c>
      <c r="U194" s="7">
        <f>IF($B194="","",IFERROR(VLOOKUP($O194,Leaders!$A:$B,2,0),"Not Mapped"))</f>
        <v/>
      </c>
    </row>
    <row r="195">
      <c r="A195" s="15" t="n">
        <v>46304</v>
      </c>
      <c r="B195" s="7" t="inlineStr">
        <is>
          <t>BLR-Thyagaraja Nagar</t>
        </is>
      </c>
      <c r="C195" s="7" t="inlineStr">
        <is>
          <t>RETAIL_STORE</t>
        </is>
      </c>
      <c r="D195" s="7" t="inlineStr">
        <is>
          <t>Yes</t>
        </is>
      </c>
      <c r="E195" s="7" t="inlineStr">
        <is>
          <t>Bengaluru</t>
        </is>
      </c>
      <c r="F195" s="7" t="n">
        <v>6444</v>
      </c>
      <c r="G195" s="9" t="n">
        <v>0.5487274984481688</v>
      </c>
      <c r="H195" s="9" t="n">
        <v>0.8178733031674208</v>
      </c>
      <c r="I195" s="9" t="n">
        <v>0.962833</v>
      </c>
      <c r="J195" s="9" t="n">
        <v>0.8178733031674208</v>
      </c>
      <c r="K195" s="9" t="n">
        <v>0</v>
      </c>
      <c r="L195" s="9" t="n">
        <v>0.9443677065968088</v>
      </c>
      <c r="M195" s="7" t="n">
        <v>4</v>
      </c>
      <c r="N195" s="7">
        <f>IF($B195="","",IF($C195="SUPERSTORE","Superstore","DH"))</f>
        <v/>
      </c>
      <c r="O195" s="7">
        <f>IF($B195="","",IFERROR(VLOOKUP($B195,Mapping!$A:$C,2,0),"Not Mapped"))</f>
        <v/>
      </c>
      <c r="P195" s="7">
        <f>IF($B195="","",IFERROR(VLOOKUP($B195,Mapping!$A:$C,3,0),"Not Mapped"))</f>
        <v/>
      </c>
      <c r="Q195" s="7">
        <f>IF($B195="","",IF(COUNTIF(Exclusions!$A:$A,$B195)&gt;0,"Yes","No"))</f>
        <v/>
      </c>
      <c r="R195" s="9">
        <f>IF($B195="","",MIN(1,DAY($A195)/IF($N195="Superstore",Settings!$B$5,Settings!$B$4)))</f>
        <v/>
      </c>
      <c r="S195" s="9">
        <f>IF(OR($B195="",$G195="",$R195=0),"",$G195/$R195)</f>
        <v/>
      </c>
      <c r="T195" s="7">
        <f>IF($S195="","",IF($S195&lt;Settings!$B$8,"Critical",IF($S195&lt;Settings!$B$9,"Semi Critical","Non Critical")))</f>
        <v/>
      </c>
      <c r="U195" s="7">
        <f>IF($B195="","",IFERROR(VLOOKUP($O195,Leaders!$A:$B,2,0),"Not Mapped"))</f>
        <v/>
      </c>
    </row>
    <row r="196">
      <c r="A196" s="15" t="n">
        <v>46304</v>
      </c>
      <c r="B196" s="7" t="inlineStr">
        <is>
          <t>BLR-Tippenahalli</t>
        </is>
      </c>
      <c r="C196" s="7" t="inlineStr">
        <is>
          <t>RETAIL_STORE</t>
        </is>
      </c>
      <c r="D196" s="7" t="inlineStr">
        <is>
          <t>Yes</t>
        </is>
      </c>
      <c r="E196" s="7" t="inlineStr">
        <is>
          <t>Bengaluru</t>
        </is>
      </c>
      <c r="F196" s="7" t="n">
        <v>4636</v>
      </c>
      <c r="G196" s="9" t="n">
        <v>0.9603106125970664</v>
      </c>
      <c r="H196" s="9" t="n">
        <v>0.7812219227313567</v>
      </c>
      <c r="I196" s="9" t="n">
        <v>0.999784</v>
      </c>
      <c r="J196" s="9" t="n">
        <v>0.7812219227313567</v>
      </c>
      <c r="K196" s="9" t="n">
        <v>0</v>
      </c>
      <c r="L196" s="9" t="n">
        <v>0.9289355464132028</v>
      </c>
      <c r="M196" s="7" t="n">
        <v>3</v>
      </c>
      <c r="N196" s="7">
        <f>IF($B196="","",IF($C196="SUPERSTORE","Superstore","DH"))</f>
        <v/>
      </c>
      <c r="O196" s="7">
        <f>IF($B196="","",IFERROR(VLOOKUP($B196,Mapping!$A:$C,2,0),"Not Mapped"))</f>
        <v/>
      </c>
      <c r="P196" s="7">
        <f>IF($B196="","",IFERROR(VLOOKUP($B196,Mapping!$A:$C,3,0),"Not Mapped"))</f>
        <v/>
      </c>
      <c r="Q196" s="7">
        <f>IF($B196="","",IF(COUNTIF(Exclusions!$A:$A,$B196)&gt;0,"Yes","No"))</f>
        <v/>
      </c>
      <c r="R196" s="9">
        <f>IF($B196="","",MIN(1,DAY($A196)/IF($N196="Superstore",Settings!$B$5,Settings!$B$4)))</f>
        <v/>
      </c>
      <c r="S196" s="9">
        <f>IF(OR($B196="",$G196="",$R196=0),"",$G196/$R196)</f>
        <v/>
      </c>
      <c r="T196" s="7">
        <f>IF($S196="","",IF($S196&lt;Settings!$B$8,"Critical",IF($S196&lt;Settings!$B$9,"Semi Critical","Non Critical")))</f>
        <v/>
      </c>
      <c r="U196" s="7">
        <f>IF($B196="","",IFERROR(VLOOKUP($O196,Leaders!$A:$B,2,0),"Not Mapped"))</f>
        <v/>
      </c>
    </row>
    <row r="197">
      <c r="A197" s="15" t="n">
        <v>46304</v>
      </c>
      <c r="B197" s="7" t="inlineStr">
        <is>
          <t>BLR-Ullal</t>
        </is>
      </c>
      <c r="C197" s="7" t="inlineStr">
        <is>
          <t>RETAIL_STORE</t>
        </is>
      </c>
      <c r="D197" s="7" t="inlineStr">
        <is>
          <t>No</t>
        </is>
      </c>
      <c r="E197" s="7" t="inlineStr">
        <is>
          <t>Bengaluru</t>
        </is>
      </c>
      <c r="F197" s="7" t="n">
        <v>5717</v>
      </c>
      <c r="G197" s="9" t="n">
        <v>0.5275494140283365</v>
      </c>
      <c r="H197" s="9" t="n">
        <v>0.937002652519894</v>
      </c>
      <c r="I197" s="9" t="n">
        <v>0.958714</v>
      </c>
      <c r="J197" s="9" t="n">
        <v>0.937002652519894</v>
      </c>
      <c r="K197" s="9" t="n">
        <v>0</v>
      </c>
      <c r="L197" s="9" t="n">
        <v>0.9945274326399556</v>
      </c>
      <c r="M197" s="7" t="n">
        <v>3</v>
      </c>
      <c r="N197" s="7">
        <f>IF($B197="","",IF($C197="SUPERSTORE","Superstore","DH"))</f>
        <v/>
      </c>
      <c r="O197" s="7">
        <f>IF($B197="","",IFERROR(VLOOKUP($B197,Mapping!$A:$C,2,0),"Not Mapped"))</f>
        <v/>
      </c>
      <c r="P197" s="7">
        <f>IF($B197="","",IFERROR(VLOOKUP($B197,Mapping!$A:$C,3,0),"Not Mapped"))</f>
        <v/>
      </c>
      <c r="Q197" s="7">
        <f>IF($B197="","",IF(COUNTIF(Exclusions!$A:$A,$B197)&gt;0,"Yes","No"))</f>
        <v/>
      </c>
      <c r="R197" s="9">
        <f>IF($B197="","",MIN(1,DAY($A197)/IF($N197="Superstore",Settings!$B$5,Settings!$B$4)))</f>
        <v/>
      </c>
      <c r="S197" s="9">
        <f>IF(OR($B197="",$G197="",$R197=0),"",$G197/$R197)</f>
        <v/>
      </c>
      <c r="T197" s="7">
        <f>IF($S197="","",IF($S197&lt;Settings!$B$8,"Critical",IF($S197&lt;Settings!$B$9,"Semi Critical","Non Critical")))</f>
        <v/>
      </c>
      <c r="U197" s="7">
        <f>IF($B197="","",IFERROR(VLOOKUP($O197,Leaders!$A:$B,2,0),"Not Mapped"))</f>
        <v/>
      </c>
    </row>
    <row r="198">
      <c r="A198" s="15" t="n">
        <v>46304</v>
      </c>
      <c r="B198" s="7" t="inlineStr">
        <is>
          <t>BLR-VIJAY NAGAR</t>
        </is>
      </c>
      <c r="C198" s="7" t="inlineStr">
        <is>
          <t>RETAIL_STORE</t>
        </is>
      </c>
      <c r="D198" s="7" t="inlineStr">
        <is>
          <t>No</t>
        </is>
      </c>
      <c r="E198" s="7" t="inlineStr">
        <is>
          <t>Bengaluru</t>
        </is>
      </c>
      <c r="F198" s="7" t="n">
        <v>5482</v>
      </c>
      <c r="G198" s="9" t="n">
        <v>0.313206858810653</v>
      </c>
      <c r="H198" s="9" t="n">
        <v>0.5562026790914385</v>
      </c>
      <c r="I198" s="9" t="n">
        <v>0.8621220000000001</v>
      </c>
      <c r="J198" s="9" t="n">
        <v>0.5562026790914385</v>
      </c>
      <c r="K198" s="9" t="n">
        <v>0</v>
      </c>
      <c r="L198" s="9" t="n">
        <v>0.834190601722711</v>
      </c>
      <c r="M198" s="7" t="n">
        <v>5</v>
      </c>
      <c r="N198" s="7">
        <f>IF($B198="","",IF($C198="SUPERSTORE","Superstore","DH"))</f>
        <v/>
      </c>
      <c r="O198" s="7">
        <f>IF($B198="","",IFERROR(VLOOKUP($B198,Mapping!$A:$C,2,0),"Not Mapped"))</f>
        <v/>
      </c>
      <c r="P198" s="7">
        <f>IF($B198="","",IFERROR(VLOOKUP($B198,Mapping!$A:$C,3,0),"Not Mapped"))</f>
        <v/>
      </c>
      <c r="Q198" s="7">
        <f>IF($B198="","",IF(COUNTIF(Exclusions!$A:$A,$B198)&gt;0,"Yes","No"))</f>
        <v/>
      </c>
      <c r="R198" s="9">
        <f>IF($B198="","",MIN(1,DAY($A198)/IF($N198="Superstore",Settings!$B$5,Settings!$B$4)))</f>
        <v/>
      </c>
      <c r="S198" s="9">
        <f>IF(OR($B198="",$G198="",$R198=0),"",$G198/$R198)</f>
        <v/>
      </c>
      <c r="T198" s="7">
        <f>IF($S198="","",IF($S198&lt;Settings!$B$8,"Critical",IF($S198&lt;Settings!$B$9,"Semi Critical","Non Critical")))</f>
        <v/>
      </c>
      <c r="U198" s="7">
        <f>IF($B198="","",IFERROR(VLOOKUP($O198,Leaders!$A:$B,2,0),"Not Mapped"))</f>
        <v/>
      </c>
    </row>
    <row r="199">
      <c r="A199" s="15" t="n">
        <v>46304</v>
      </c>
      <c r="B199" s="7" t="inlineStr">
        <is>
          <t>BLR-Varthur</t>
        </is>
      </c>
      <c r="C199" s="7" t="inlineStr">
        <is>
          <t>RETAIL_STORE</t>
        </is>
      </c>
      <c r="D199" s="7" t="inlineStr">
        <is>
          <t>Yes</t>
        </is>
      </c>
      <c r="E199" s="7" t="inlineStr">
        <is>
          <t>Bengaluru</t>
        </is>
      </c>
      <c r="F199" s="7" t="n">
        <v>5933</v>
      </c>
      <c r="G199" s="9" t="n">
        <v>0.4596325636271701</v>
      </c>
      <c r="H199" s="9" t="n">
        <v>0.8668866886688669</v>
      </c>
      <c r="I199" s="9" t="n">
        <v>0.974406</v>
      </c>
      <c r="J199" s="9" t="n">
        <v>0.8668866886688669</v>
      </c>
      <c r="K199" s="9" t="n">
        <v>0</v>
      </c>
      <c r="L199" s="9" t="n">
        <v>0.965004921544786</v>
      </c>
      <c r="M199" s="7" t="n">
        <v>3</v>
      </c>
      <c r="N199" s="7">
        <f>IF($B199="","",IF($C199="SUPERSTORE","Superstore","DH"))</f>
        <v/>
      </c>
      <c r="O199" s="7">
        <f>IF($B199="","",IFERROR(VLOOKUP($B199,Mapping!$A:$C,2,0),"Not Mapped"))</f>
        <v/>
      </c>
      <c r="P199" s="7">
        <f>IF($B199="","",IFERROR(VLOOKUP($B199,Mapping!$A:$C,3,0),"Not Mapped"))</f>
        <v/>
      </c>
      <c r="Q199" s="7">
        <f>IF($B199="","",IF(COUNTIF(Exclusions!$A:$A,$B199)&gt;0,"Yes","No"))</f>
        <v/>
      </c>
      <c r="R199" s="9">
        <f>IF($B199="","",MIN(1,DAY($A199)/IF($N199="Superstore",Settings!$B$5,Settings!$B$4)))</f>
        <v/>
      </c>
      <c r="S199" s="9">
        <f>IF(OR($B199="",$G199="",$R199=0),"",$G199/$R199)</f>
        <v/>
      </c>
      <c r="T199" s="7">
        <f>IF($S199="","",IF($S199&lt;Settings!$B$8,"Critical",IF($S199&lt;Settings!$B$9,"Semi Critical","Non Critical")))</f>
        <v/>
      </c>
      <c r="U199" s="7">
        <f>IF($B199="","",IFERROR(VLOOKUP($O199,Leaders!$A:$B,2,0),"Not Mapped"))</f>
        <v/>
      </c>
    </row>
    <row r="200">
      <c r="A200" s="15" t="n">
        <v>46304</v>
      </c>
      <c r="B200" s="7" t="inlineStr">
        <is>
          <t>BLR-Vidyaranyapura</t>
        </is>
      </c>
      <c r="C200" s="7" t="inlineStr">
        <is>
          <t>RETAIL_STORE</t>
        </is>
      </c>
      <c r="D200" s="7" t="inlineStr">
        <is>
          <t>Yes</t>
        </is>
      </c>
      <c r="E200" s="7" t="inlineStr">
        <is>
          <t>Bengaluru</t>
        </is>
      </c>
      <c r="F200" s="7" t="n">
        <v>5212</v>
      </c>
      <c r="G200" s="9" t="n">
        <v>0</v>
      </c>
      <c r="H200" s="9" t="n"/>
      <c r="I200" s="9" t="n"/>
      <c r="J200" s="9" t="n"/>
      <c r="K200" s="9" t="n">
        <v>0</v>
      </c>
      <c r="L200" s="9" t="n">
        <v>0.6000000000000001</v>
      </c>
      <c r="M200" s="7" t="n">
        <v>1</v>
      </c>
      <c r="N200" s="7">
        <f>IF($B200="","",IF($C200="SUPERSTORE","Superstore","DH"))</f>
        <v/>
      </c>
      <c r="O200" s="7">
        <f>IF($B200="","",IFERROR(VLOOKUP($B200,Mapping!$A:$C,2,0),"Not Mapped"))</f>
        <v/>
      </c>
      <c r="P200" s="7">
        <f>IF($B200="","",IFERROR(VLOOKUP($B200,Mapping!$A:$C,3,0),"Not Mapped"))</f>
        <v/>
      </c>
      <c r="Q200" s="7">
        <f>IF($B200="","",IF(COUNTIF(Exclusions!$A:$A,$B200)&gt;0,"Yes","No"))</f>
        <v/>
      </c>
      <c r="R200" s="9">
        <f>IF($B200="","",MIN(1,DAY($A200)/IF($N200="Superstore",Settings!$B$5,Settings!$B$4)))</f>
        <v/>
      </c>
      <c r="S200" s="9">
        <f>IF(OR($B200="",$G200="",$R200=0),"",$G200/$R200)</f>
        <v/>
      </c>
      <c r="T200" s="7">
        <f>IF($S200="","",IF($S200&lt;Settings!$B$8,"Critical",IF($S200&lt;Settings!$B$9,"Semi Critical","Non Critical")))</f>
        <v/>
      </c>
      <c r="U200" s="7">
        <f>IF($B200="","",IFERROR(VLOOKUP($O200,Leaders!$A:$B,2,0),"Not Mapped"))</f>
        <v/>
      </c>
    </row>
    <row r="201">
      <c r="A201" s="15" t="n">
        <v>46304</v>
      </c>
      <c r="B201" s="7" t="inlineStr">
        <is>
          <t>BLR-Vidyaranyapura SS</t>
        </is>
      </c>
      <c r="C201" s="7" t="inlineStr">
        <is>
          <t>SUPERSTORE</t>
        </is>
      </c>
      <c r="D201" s="7" t="inlineStr">
        <is>
          <t>No</t>
        </is>
      </c>
      <c r="E201" s="7" t="inlineStr">
        <is>
          <t>Bengaluru</t>
        </is>
      </c>
      <c r="F201" s="7" t="n">
        <v>12051</v>
      </c>
      <c r="G201" s="9" t="n">
        <v>0</v>
      </c>
      <c r="H201" s="9" t="n"/>
      <c r="I201" s="9" t="n"/>
      <c r="J201" s="9" t="n"/>
      <c r="K201" s="9" t="n">
        <v>0</v>
      </c>
      <c r="L201" s="9" t="n">
        <v>0.6000000000000001</v>
      </c>
      <c r="M201" s="7" t="n"/>
      <c r="N201" s="7">
        <f>IF($B201="","",IF($C201="SUPERSTORE","Superstore","DH"))</f>
        <v/>
      </c>
      <c r="O201" s="7">
        <f>IF($B201="","",IFERROR(VLOOKUP($B201,Mapping!$A:$C,2,0),"Not Mapped"))</f>
        <v/>
      </c>
      <c r="P201" s="7">
        <f>IF($B201="","",IFERROR(VLOOKUP($B201,Mapping!$A:$C,3,0),"Not Mapped"))</f>
        <v/>
      </c>
      <c r="Q201" s="7">
        <f>IF($B201="","",IF(COUNTIF(Exclusions!$A:$A,$B201)&gt;0,"Yes","No"))</f>
        <v/>
      </c>
      <c r="R201" s="9">
        <f>IF($B201="","",MIN(1,DAY($A201)/IF($N201="Superstore",Settings!$B$5,Settings!$B$4)))</f>
        <v/>
      </c>
      <c r="S201" s="9">
        <f>IF(OR($B201="",$G201="",$R201=0),"",$G201/$R201)</f>
        <v/>
      </c>
      <c r="T201" s="7">
        <f>IF($S201="","",IF($S201&lt;Settings!$B$8,"Critical",IF($S201&lt;Settings!$B$9,"Semi Critical","Non Critical")))</f>
        <v/>
      </c>
      <c r="U201" s="7">
        <f>IF($B201="","",IFERROR(VLOOKUP($O201,Leaders!$A:$B,2,0),"Not Mapped"))</f>
        <v/>
      </c>
    </row>
    <row r="202">
      <c r="A202" s="15" t="n">
        <v>46304</v>
      </c>
      <c r="B202" s="7" t="inlineStr">
        <is>
          <t>BLR-Vijay Nagar Network</t>
        </is>
      </c>
      <c r="C202" s="7" t="inlineStr">
        <is>
          <t>RETAIL_STORE</t>
        </is>
      </c>
      <c r="D202" s="7" t="inlineStr">
        <is>
          <t>Yes</t>
        </is>
      </c>
      <c r="E202" s="7" t="inlineStr">
        <is>
          <t>Bengaluru</t>
        </is>
      </c>
      <c r="F202" s="7" t="n">
        <v>6939</v>
      </c>
      <c r="G202" s="9" t="n">
        <v>0.5594466061392132</v>
      </c>
      <c r="H202" s="9" t="n">
        <v>0.7746007212776919</v>
      </c>
      <c r="I202" s="9" t="n">
        <v>0.9233209999999999</v>
      </c>
      <c r="J202" s="9" t="n">
        <v>0.7746007212776919</v>
      </c>
      <c r="K202" s="9" t="n">
        <v>0</v>
      </c>
      <c r="L202" s="9" t="n">
        <v>0.9261476721169229</v>
      </c>
      <c r="M202" s="7" t="n">
        <v>3</v>
      </c>
      <c r="N202" s="7">
        <f>IF($B202="","",IF($C202="SUPERSTORE","Superstore","DH"))</f>
        <v/>
      </c>
      <c r="O202" s="7">
        <f>IF($B202="","",IFERROR(VLOOKUP($B202,Mapping!$A:$C,2,0),"Not Mapped"))</f>
        <v/>
      </c>
      <c r="P202" s="7">
        <f>IF($B202="","",IFERROR(VLOOKUP($B202,Mapping!$A:$C,3,0),"Not Mapped"))</f>
        <v/>
      </c>
      <c r="Q202" s="7">
        <f>IF($B202="","",IF(COUNTIF(Exclusions!$A:$A,$B202)&gt;0,"Yes","No"))</f>
        <v/>
      </c>
      <c r="R202" s="9">
        <f>IF($B202="","",MIN(1,DAY($A202)/IF($N202="Superstore",Settings!$B$5,Settings!$B$4)))</f>
        <v/>
      </c>
      <c r="S202" s="9">
        <f>IF(OR($B202="",$G202="",$R202=0),"",$G202/$R202)</f>
        <v/>
      </c>
      <c r="T202" s="7">
        <f>IF($S202="","",IF($S202&lt;Settings!$B$8,"Critical",IF($S202&lt;Settings!$B$9,"Semi Critical","Non Critical")))</f>
        <v/>
      </c>
      <c r="U202" s="7">
        <f>IF($B202="","",IFERROR(VLOOKUP($O202,Leaders!$A:$B,2,0),"Not Mapped"))</f>
        <v/>
      </c>
    </row>
    <row r="203">
      <c r="A203" s="15" t="n">
        <v>46304</v>
      </c>
      <c r="B203" s="7" t="inlineStr">
        <is>
          <t>BLR-Vijay Nagar SS</t>
        </is>
      </c>
      <c r="C203" s="7" t="inlineStr">
        <is>
          <t>SUPERSTORE</t>
        </is>
      </c>
      <c r="D203" s="7" t="inlineStr">
        <is>
          <t>No</t>
        </is>
      </c>
      <c r="E203" s="7" t="inlineStr">
        <is>
          <t>Bengaluru</t>
        </is>
      </c>
      <c r="F203" s="7" t="n">
        <v>12700</v>
      </c>
      <c r="G203" s="9" t="n">
        <v>0.6425984251968504</v>
      </c>
      <c r="H203" s="9" t="n">
        <v>0.9735326553118492</v>
      </c>
      <c r="I203" s="9" t="n">
        <v>0.99127</v>
      </c>
      <c r="J203" s="9" t="n">
        <v>0.9735326553118492</v>
      </c>
      <c r="K203" s="9" t="n">
        <v>0</v>
      </c>
      <c r="L203" s="9" t="n">
        <v>1</v>
      </c>
      <c r="M203" s="7" t="n">
        <v>3</v>
      </c>
      <c r="N203" s="7">
        <f>IF($B203="","",IF($C203="SUPERSTORE","Superstore","DH"))</f>
        <v/>
      </c>
      <c r="O203" s="7">
        <f>IF($B203="","",IFERROR(VLOOKUP($B203,Mapping!$A:$C,2,0),"Not Mapped"))</f>
        <v/>
      </c>
      <c r="P203" s="7">
        <f>IF($B203="","",IFERROR(VLOOKUP($B203,Mapping!$A:$C,3,0),"Not Mapped"))</f>
        <v/>
      </c>
      <c r="Q203" s="7">
        <f>IF($B203="","",IF(COUNTIF(Exclusions!$A:$A,$B203)&gt;0,"Yes","No"))</f>
        <v/>
      </c>
      <c r="R203" s="9">
        <f>IF($B203="","",MIN(1,DAY($A203)/IF($N203="Superstore",Settings!$B$5,Settings!$B$4)))</f>
        <v/>
      </c>
      <c r="S203" s="9">
        <f>IF(OR($B203="",$G203="",$R203=0),"",$G203/$R203)</f>
        <v/>
      </c>
      <c r="T203" s="7">
        <f>IF($S203="","",IF($S203&lt;Settings!$B$8,"Critical",IF($S203&lt;Settings!$B$9,"Semi Critical","Non Critical")))</f>
        <v/>
      </c>
      <c r="U203" s="7">
        <f>IF($B203="","",IFERROR(VLOOKUP($O203,Leaders!$A:$B,2,0),"Not Mapped"))</f>
        <v/>
      </c>
    </row>
    <row r="204">
      <c r="A204" s="15" t="n">
        <v>46304</v>
      </c>
      <c r="B204" s="7" t="inlineStr">
        <is>
          <t>BLR-Whitefield Network-2</t>
        </is>
      </c>
      <c r="C204" s="7" t="inlineStr">
        <is>
          <t>RETAIL_STORE</t>
        </is>
      </c>
      <c r="D204" s="7" t="inlineStr">
        <is>
          <t>Yes</t>
        </is>
      </c>
      <c r="E204" s="7" t="inlineStr">
        <is>
          <t>Bengaluru</t>
        </is>
      </c>
      <c r="F204" s="7" t="n">
        <v>5311</v>
      </c>
      <c r="G204" s="9" t="n">
        <v>0.5878365656185276</v>
      </c>
      <c r="H204" s="9" t="n">
        <v>0.8571428571428571</v>
      </c>
      <c r="I204" s="9" t="n">
        <v>0.963387</v>
      </c>
      <c r="J204" s="9" t="n">
        <v>0.8571428571428571</v>
      </c>
      <c r="K204" s="9" t="n">
        <v>0.00554391183828</v>
      </c>
      <c r="L204" s="9" t="n">
        <v>0.9597934732714416</v>
      </c>
      <c r="M204" s="7" t="n">
        <v>3</v>
      </c>
      <c r="N204" s="7">
        <f>IF($B204="","",IF($C204="SUPERSTORE","Superstore","DH"))</f>
        <v/>
      </c>
      <c r="O204" s="7">
        <f>IF($B204="","",IFERROR(VLOOKUP($B204,Mapping!$A:$C,2,0),"Not Mapped"))</f>
        <v/>
      </c>
      <c r="P204" s="7">
        <f>IF($B204="","",IFERROR(VLOOKUP($B204,Mapping!$A:$C,3,0),"Not Mapped"))</f>
        <v/>
      </c>
      <c r="Q204" s="7">
        <f>IF($B204="","",IF(COUNTIF(Exclusions!$A:$A,$B204)&gt;0,"Yes","No"))</f>
        <v/>
      </c>
      <c r="R204" s="9">
        <f>IF($B204="","",MIN(1,DAY($A204)/IF($N204="Superstore",Settings!$B$5,Settings!$B$4)))</f>
        <v/>
      </c>
      <c r="S204" s="9">
        <f>IF(OR($B204="",$G204="",$R204=0),"",$G204/$R204)</f>
        <v/>
      </c>
      <c r="T204" s="7">
        <f>IF($S204="","",IF($S204&lt;Settings!$B$8,"Critical",IF($S204&lt;Settings!$B$9,"Semi Critical","Non Critical")))</f>
        <v/>
      </c>
      <c r="U204" s="7">
        <f>IF($B204="","",IFERROR(VLOOKUP($O204,Leaders!$A:$B,2,0),"Not Mapped"))</f>
        <v/>
      </c>
    </row>
    <row r="205">
      <c r="A205" s="15" t="n">
        <v>46304</v>
      </c>
      <c r="B205" s="7" t="inlineStr">
        <is>
          <t>BLR-Whitefield New</t>
        </is>
      </c>
      <c r="C205" s="7" t="inlineStr">
        <is>
          <t>RETAIL_STORE</t>
        </is>
      </c>
      <c r="D205" s="7" t="inlineStr">
        <is>
          <t>Yes</t>
        </is>
      </c>
      <c r="E205" s="7" t="inlineStr">
        <is>
          <t>Bengaluru</t>
        </is>
      </c>
      <c r="F205" s="7" t="n">
        <v>6955</v>
      </c>
      <c r="G205" s="9" t="n">
        <v>0.6677210639827462</v>
      </c>
      <c r="H205" s="9" t="n">
        <v>0.9351851851851852</v>
      </c>
      <c r="I205" s="9" t="n">
        <v>0.9790450000000001</v>
      </c>
      <c r="J205" s="9" t="n">
        <v>0.9351851851851852</v>
      </c>
      <c r="K205" s="9" t="n">
        <v>0</v>
      </c>
      <c r="L205" s="9" t="n">
        <v>0.9937621832358676</v>
      </c>
      <c r="M205" s="7" t="n">
        <v>5</v>
      </c>
      <c r="N205" s="7">
        <f>IF($B205="","",IF($C205="SUPERSTORE","Superstore","DH"))</f>
        <v/>
      </c>
      <c r="O205" s="7">
        <f>IF($B205="","",IFERROR(VLOOKUP($B205,Mapping!$A:$C,2,0),"Not Mapped"))</f>
        <v/>
      </c>
      <c r="P205" s="7">
        <f>IF($B205="","",IFERROR(VLOOKUP($B205,Mapping!$A:$C,3,0),"Not Mapped"))</f>
        <v/>
      </c>
      <c r="Q205" s="7">
        <f>IF($B205="","",IF(COUNTIF(Exclusions!$A:$A,$B205)&gt;0,"Yes","No"))</f>
        <v/>
      </c>
      <c r="R205" s="9">
        <f>IF($B205="","",MIN(1,DAY($A205)/IF($N205="Superstore",Settings!$B$5,Settings!$B$4)))</f>
        <v/>
      </c>
      <c r="S205" s="9">
        <f>IF(OR($B205="",$G205="",$R205=0),"",$G205/$R205)</f>
        <v/>
      </c>
      <c r="T205" s="7">
        <f>IF($S205="","",IF($S205&lt;Settings!$B$8,"Critical",IF($S205&lt;Settings!$B$9,"Semi Critical","Non Critical")))</f>
        <v/>
      </c>
      <c r="U205" s="7">
        <f>IF($B205="","",IFERROR(VLOOKUP($O205,Leaders!$A:$B,2,0),"Not Mapped"))</f>
        <v/>
      </c>
    </row>
    <row r="206">
      <c r="A206" s="15" t="n">
        <v>46304</v>
      </c>
      <c r="B206" s="7" t="inlineStr">
        <is>
          <t>BLR-YESHWANTPUR</t>
        </is>
      </c>
      <c r="C206" s="7" t="inlineStr">
        <is>
          <t>RETAIL_STORE</t>
        </is>
      </c>
      <c r="D206" s="7" t="inlineStr">
        <is>
          <t>No</t>
        </is>
      </c>
      <c r="E206" s="7" t="inlineStr">
        <is>
          <t>Bengaluru</t>
        </is>
      </c>
      <c r="F206" s="7" t="n">
        <v>4531</v>
      </c>
      <c r="G206" s="9" t="n">
        <v>0.990289119399691</v>
      </c>
      <c r="H206" s="9" t="n">
        <v>0.8658346333853354</v>
      </c>
      <c r="I206" s="9" t="n">
        <v>0.982589</v>
      </c>
      <c r="J206" s="9" t="n">
        <v>0.8658346333853354</v>
      </c>
      <c r="K206" s="9" t="n">
        <v>0</v>
      </c>
      <c r="L206" s="9" t="n">
        <v>0.9645619508990888</v>
      </c>
      <c r="M206" s="7" t="n">
        <v>6</v>
      </c>
      <c r="N206" s="7">
        <f>IF($B206="","",IF($C206="SUPERSTORE","Superstore","DH"))</f>
        <v/>
      </c>
      <c r="O206" s="7">
        <f>IF($B206="","",IFERROR(VLOOKUP($B206,Mapping!$A:$C,2,0),"Not Mapped"))</f>
        <v/>
      </c>
      <c r="P206" s="7">
        <f>IF($B206="","",IFERROR(VLOOKUP($B206,Mapping!$A:$C,3,0),"Not Mapped"))</f>
        <v/>
      </c>
      <c r="Q206" s="7">
        <f>IF($B206="","",IF(COUNTIF(Exclusions!$A:$A,$B206)&gt;0,"Yes","No"))</f>
        <v/>
      </c>
      <c r="R206" s="9">
        <f>IF($B206="","",MIN(1,DAY($A206)/IF($N206="Superstore",Settings!$B$5,Settings!$B$4)))</f>
        <v/>
      </c>
      <c r="S206" s="9">
        <f>IF(OR($B206="",$G206="",$R206=0),"",$G206/$R206)</f>
        <v/>
      </c>
      <c r="T206" s="7">
        <f>IF($S206="","",IF($S206&lt;Settings!$B$8,"Critical",IF($S206&lt;Settings!$B$9,"Semi Critical","Non Critical")))</f>
        <v/>
      </c>
      <c r="U206" s="7">
        <f>IF($B206="","",IFERROR(VLOOKUP($O206,Leaders!$A:$B,2,0),"Not Mapped"))</f>
        <v/>
      </c>
    </row>
    <row r="207">
      <c r="A207" s="15" t="n">
        <v>46304</v>
      </c>
      <c r="B207" s="7" t="inlineStr">
        <is>
          <t>BLR-Yallapa Garden</t>
        </is>
      </c>
      <c r="C207" s="7" t="inlineStr">
        <is>
          <t>RETAIL_STORE</t>
        </is>
      </c>
      <c r="D207" s="7" t="inlineStr">
        <is>
          <t>Yes</t>
        </is>
      </c>
      <c r="E207" s="7" t="inlineStr">
        <is>
          <t>Bengaluru</t>
        </is>
      </c>
      <c r="F207" s="7" t="n">
        <v>6286</v>
      </c>
      <c r="G207" s="9" t="n">
        <v>0.8086223353483933</v>
      </c>
      <c r="H207" s="9" t="n">
        <v>0.8420224277001771</v>
      </c>
      <c r="I207" s="9" t="n">
        <v>0.943558</v>
      </c>
      <c r="J207" s="9" t="n">
        <v>0.8420224277001771</v>
      </c>
      <c r="K207" s="9" t="n">
        <v>0</v>
      </c>
      <c r="L207" s="9" t="n">
        <v>0.9545357590316536</v>
      </c>
      <c r="M207" s="7" t="n">
        <v>3</v>
      </c>
      <c r="N207" s="7">
        <f>IF($B207="","",IF($C207="SUPERSTORE","Superstore","DH"))</f>
        <v/>
      </c>
      <c r="O207" s="7">
        <f>IF($B207="","",IFERROR(VLOOKUP($B207,Mapping!$A:$C,2,0),"Not Mapped"))</f>
        <v/>
      </c>
      <c r="P207" s="7">
        <f>IF($B207="","",IFERROR(VLOOKUP($B207,Mapping!$A:$C,3,0),"Not Mapped"))</f>
        <v/>
      </c>
      <c r="Q207" s="7">
        <f>IF($B207="","",IF(COUNTIF(Exclusions!$A:$A,$B207)&gt;0,"Yes","No"))</f>
        <v/>
      </c>
      <c r="R207" s="9">
        <f>IF($B207="","",MIN(1,DAY($A207)/IF($N207="Superstore",Settings!$B$5,Settings!$B$4)))</f>
        <v/>
      </c>
      <c r="S207" s="9">
        <f>IF(OR($B207="",$G207="",$R207=0),"",$G207/$R207)</f>
        <v/>
      </c>
      <c r="T207" s="7">
        <f>IF($S207="","",IF($S207&lt;Settings!$B$8,"Critical",IF($S207&lt;Settings!$B$9,"Semi Critical","Non Critical")))</f>
        <v/>
      </c>
      <c r="U207" s="7">
        <f>IF($B207="","",IFERROR(VLOOKUP($O207,Leaders!$A:$B,2,0),"Not Mapped"))</f>
        <v/>
      </c>
    </row>
    <row r="208">
      <c r="A208" s="15" t="n">
        <v>46304</v>
      </c>
      <c r="B208" s="7" t="inlineStr">
        <is>
          <t>BLR-Yelahanka Network</t>
        </is>
      </c>
      <c r="C208" s="7" t="inlineStr">
        <is>
          <t>RETAIL_STORE</t>
        </is>
      </c>
      <c r="D208" s="7" t="inlineStr">
        <is>
          <t>No</t>
        </is>
      </c>
      <c r="E208" s="7" t="inlineStr">
        <is>
          <t>Bengaluru</t>
        </is>
      </c>
      <c r="F208" s="7" t="n">
        <v>5754</v>
      </c>
      <c r="G208" s="9" t="n">
        <v>0.9184914841849148</v>
      </c>
      <c r="H208" s="9" t="n">
        <v>0.9352885525070956</v>
      </c>
      <c r="I208" s="9" t="n">
        <v>0.98502</v>
      </c>
      <c r="J208" s="9" t="n">
        <v>0.9352885525070956</v>
      </c>
      <c r="K208" s="9" t="n">
        <v>0</v>
      </c>
      <c r="L208" s="9" t="n">
        <v>0.9938057063187772</v>
      </c>
      <c r="M208" s="7" t="n">
        <v>2</v>
      </c>
      <c r="N208" s="7">
        <f>IF($B208="","",IF($C208="SUPERSTORE","Superstore","DH"))</f>
        <v/>
      </c>
      <c r="O208" s="7">
        <f>IF($B208="","",IFERROR(VLOOKUP($B208,Mapping!$A:$C,2,0),"Not Mapped"))</f>
        <v/>
      </c>
      <c r="P208" s="7">
        <f>IF($B208="","",IFERROR(VLOOKUP($B208,Mapping!$A:$C,3,0),"Not Mapped"))</f>
        <v/>
      </c>
      <c r="Q208" s="7">
        <f>IF($B208="","",IF(COUNTIF(Exclusions!$A:$A,$B208)&gt;0,"Yes","No"))</f>
        <v/>
      </c>
      <c r="R208" s="9">
        <f>IF($B208="","",MIN(1,DAY($A208)/IF($N208="Superstore",Settings!$B$5,Settings!$B$4)))</f>
        <v/>
      </c>
      <c r="S208" s="9">
        <f>IF(OR($B208="",$G208="",$R208=0),"",$G208/$R208)</f>
        <v/>
      </c>
      <c r="T208" s="7">
        <f>IF($S208="","",IF($S208&lt;Settings!$B$8,"Critical",IF($S208&lt;Settings!$B$9,"Semi Critical","Non Critical")))</f>
        <v/>
      </c>
      <c r="U208" s="7">
        <f>IF($B208="","",IFERROR(VLOOKUP($O208,Leaders!$A:$B,2,0),"Not Mapped"))</f>
        <v/>
      </c>
    </row>
    <row r="209">
      <c r="A209" s="15" t="n">
        <v>46304</v>
      </c>
      <c r="B209" s="7" t="inlineStr">
        <is>
          <t>BLR-Yelahanka new town New</t>
        </is>
      </c>
      <c r="C209" s="7" t="inlineStr">
        <is>
          <t>RETAIL_STORE</t>
        </is>
      </c>
      <c r="D209" s="7" t="inlineStr">
        <is>
          <t>Yes</t>
        </is>
      </c>
      <c r="E209" s="7" t="inlineStr">
        <is>
          <t>Bengaluru</t>
        </is>
      </c>
      <c r="F209" s="7" t="n">
        <v>5173</v>
      </c>
      <c r="G209" s="9" t="n">
        <v>0.6388942586506863</v>
      </c>
      <c r="H209" s="9" t="n">
        <v>0.8753403933434191</v>
      </c>
      <c r="I209" s="9" t="n">
        <v>0.956297</v>
      </c>
      <c r="J209" s="9" t="n">
        <v>0.8753403933434191</v>
      </c>
      <c r="K209" s="9" t="n">
        <v>0</v>
      </c>
      <c r="L209" s="9" t="n">
        <v>0.9685643761445976</v>
      </c>
      <c r="M209" s="7" t="n">
        <v>2</v>
      </c>
      <c r="N209" s="7">
        <f>IF($B209="","",IF($C209="SUPERSTORE","Superstore","DH"))</f>
        <v/>
      </c>
      <c r="O209" s="7">
        <f>IF($B209="","",IFERROR(VLOOKUP($B209,Mapping!$A:$C,2,0),"Not Mapped"))</f>
        <v/>
      </c>
      <c r="P209" s="7">
        <f>IF($B209="","",IFERROR(VLOOKUP($B209,Mapping!$A:$C,3,0),"Not Mapped"))</f>
        <v/>
      </c>
      <c r="Q209" s="7">
        <f>IF($B209="","",IF(COUNTIF(Exclusions!$A:$A,$B209)&gt;0,"Yes","No"))</f>
        <v/>
      </c>
      <c r="R209" s="9">
        <f>IF($B209="","",MIN(1,DAY($A209)/IF($N209="Superstore",Settings!$B$5,Settings!$B$4)))</f>
        <v/>
      </c>
      <c r="S209" s="9">
        <f>IF(OR($B209="",$G209="",$R209=0),"",$G209/$R209)</f>
        <v/>
      </c>
      <c r="T209" s="7">
        <f>IF($S209="","",IF($S209&lt;Settings!$B$8,"Critical",IF($S209&lt;Settings!$B$9,"Semi Critical","Non Critical")))</f>
        <v/>
      </c>
      <c r="U209" s="7">
        <f>IF($B209="","",IFERROR(VLOOKUP($O209,Leaders!$A:$B,2,0),"Not Mapped"))</f>
        <v/>
      </c>
    </row>
    <row r="210">
      <c r="A210" s="15" t="n">
        <v>46304</v>
      </c>
      <c r="B210" s="7" t="inlineStr">
        <is>
          <t>BLR-Yelenahalli</t>
        </is>
      </c>
      <c r="C210" s="7" t="inlineStr">
        <is>
          <t>RETAIL_STORE</t>
        </is>
      </c>
      <c r="D210" s="7" t="inlineStr">
        <is>
          <t>Yes</t>
        </is>
      </c>
      <c r="E210" s="7" t="inlineStr">
        <is>
          <t>Bengaluru</t>
        </is>
      </c>
      <c r="F210" s="7" t="n">
        <v>5639</v>
      </c>
      <c r="G210" s="9" t="n">
        <v>0.3390672104983153</v>
      </c>
      <c r="H210" s="9" t="n">
        <v>0.8593096234309623</v>
      </c>
      <c r="I210" s="9" t="n">
        <v>0.960298</v>
      </c>
      <c r="J210" s="9" t="n">
        <v>0.8593096234309623</v>
      </c>
      <c r="K210" s="9" t="n">
        <v>0</v>
      </c>
      <c r="L210" s="9" t="n">
        <v>0.961814578286721</v>
      </c>
      <c r="M210" s="7" t="n">
        <v>3</v>
      </c>
      <c r="N210" s="7">
        <f>IF($B210="","",IF($C210="SUPERSTORE","Superstore","DH"))</f>
        <v/>
      </c>
      <c r="O210" s="7">
        <f>IF($B210="","",IFERROR(VLOOKUP($B210,Mapping!$A:$C,2,0),"Not Mapped"))</f>
        <v/>
      </c>
      <c r="P210" s="7">
        <f>IF($B210="","",IFERROR(VLOOKUP($B210,Mapping!$A:$C,3,0),"Not Mapped"))</f>
        <v/>
      </c>
      <c r="Q210" s="7">
        <f>IF($B210="","",IF(COUNTIF(Exclusions!$A:$A,$B210)&gt;0,"Yes","No"))</f>
        <v/>
      </c>
      <c r="R210" s="9">
        <f>IF($B210="","",MIN(1,DAY($A210)/IF($N210="Superstore",Settings!$B$5,Settings!$B$4)))</f>
        <v/>
      </c>
      <c r="S210" s="9">
        <f>IF(OR($B210="",$G210="",$R210=0),"",$G210/$R210)</f>
        <v/>
      </c>
      <c r="T210" s="7">
        <f>IF($S210="","",IF($S210&lt;Settings!$B$8,"Critical",IF($S210&lt;Settings!$B$9,"Semi Critical","Non Critical")))</f>
        <v/>
      </c>
      <c r="U210" s="7">
        <f>IF($B210="","",IFERROR(VLOOKUP($O210,Leaders!$A:$B,2,0),"Not Mapped"))</f>
        <v/>
      </c>
    </row>
    <row r="211">
      <c r="A211" s="15" t="n">
        <v>46304</v>
      </c>
      <c r="B211" s="7" t="inlineStr">
        <is>
          <t>COI-Nehru Nagar</t>
        </is>
      </c>
      <c r="C211" s="7" t="inlineStr">
        <is>
          <t>RETAIL_STORE</t>
        </is>
      </c>
      <c r="D211" s="7" t="inlineStr">
        <is>
          <t>Yes</t>
        </is>
      </c>
      <c r="E211" s="7" t="inlineStr">
        <is>
          <t>Coimbatore</t>
        </is>
      </c>
      <c r="F211" s="7" t="n">
        <v>6791</v>
      </c>
      <c r="G211" s="9" t="n">
        <v>0.3622441466647033</v>
      </c>
      <c r="H211" s="9" t="n">
        <v>0.9857723577235772</v>
      </c>
      <c r="I211" s="9" t="n">
        <v>0.99693</v>
      </c>
      <c r="J211" s="9" t="n"/>
      <c r="K211" s="9" t="n">
        <v>0</v>
      </c>
      <c r="L211" s="9" t="n">
        <v>1</v>
      </c>
      <c r="M211" s="7" t="n"/>
      <c r="N211" s="7">
        <f>IF($B211="","",IF($C211="SUPERSTORE","Superstore","DH"))</f>
        <v/>
      </c>
      <c r="O211" s="7">
        <f>IF($B211="","",IFERROR(VLOOKUP($B211,Mapping!$A:$C,2,0),"Not Mapped"))</f>
        <v/>
      </c>
      <c r="P211" s="7">
        <f>IF($B211="","",IFERROR(VLOOKUP($B211,Mapping!$A:$C,3,0),"Not Mapped"))</f>
        <v/>
      </c>
      <c r="Q211" s="7">
        <f>IF($B211="","",IF(COUNTIF(Exclusions!$A:$A,$B211)&gt;0,"Yes","No"))</f>
        <v/>
      </c>
      <c r="R211" s="9">
        <f>IF($B211="","",MIN(1,DAY($A211)/IF($N211="Superstore",Settings!$B$5,Settings!$B$4)))</f>
        <v/>
      </c>
      <c r="S211" s="9">
        <f>IF(OR($B211="",$G211="",$R211=0),"",$G211/$R211)</f>
        <v/>
      </c>
      <c r="T211" s="7">
        <f>IF($S211="","",IF($S211&lt;Settings!$B$8,"Critical",IF($S211&lt;Settings!$B$9,"Semi Critical","Non Critical")))</f>
        <v/>
      </c>
      <c r="U211" s="7">
        <f>IF($B211="","",IFERROR(VLOOKUP($O211,Leaders!$A:$B,2,0),"Not Mapped"))</f>
        <v/>
      </c>
    </row>
    <row r="212">
      <c r="A212" s="15" t="n">
        <v>46304</v>
      </c>
      <c r="B212" s="7" t="inlineStr">
        <is>
          <t>COI-Parashakti nagar</t>
        </is>
      </c>
      <c r="C212" s="7" t="inlineStr">
        <is>
          <t>RETAIL_STORE</t>
        </is>
      </c>
      <c r="D212" s="7" t="inlineStr">
        <is>
          <t>Yes</t>
        </is>
      </c>
      <c r="E212" s="7" t="inlineStr">
        <is>
          <t>Coimbatore</t>
        </is>
      </c>
      <c r="F212" s="7" t="n">
        <v>6188</v>
      </c>
      <c r="G212" s="9" t="n">
        <v>0.1735617323852618</v>
      </c>
      <c r="H212" s="9" t="n">
        <v>0.8538175046554934</v>
      </c>
      <c r="I212" s="9" t="n">
        <v>0.978635</v>
      </c>
      <c r="J212" s="9" t="n">
        <v>0.5104411340782122</v>
      </c>
      <c r="K212" s="9" t="n">
        <v>0</v>
      </c>
      <c r="L212" s="9" t="n">
        <v>0.7986361072233656</v>
      </c>
      <c r="M212" s="7" t="n">
        <v>3</v>
      </c>
      <c r="N212" s="7">
        <f>IF($B212="","",IF($C212="SUPERSTORE","Superstore","DH"))</f>
        <v/>
      </c>
      <c r="O212" s="7">
        <f>IF($B212="","",IFERROR(VLOOKUP($B212,Mapping!$A:$C,2,0),"Not Mapped"))</f>
        <v/>
      </c>
      <c r="P212" s="7">
        <f>IF($B212="","",IFERROR(VLOOKUP($B212,Mapping!$A:$C,3,0),"Not Mapped"))</f>
        <v/>
      </c>
      <c r="Q212" s="7">
        <f>IF($B212="","",IF(COUNTIF(Exclusions!$A:$A,$B212)&gt;0,"Yes","No"))</f>
        <v/>
      </c>
      <c r="R212" s="9">
        <f>IF($B212="","",MIN(1,DAY($A212)/IF($N212="Superstore",Settings!$B$5,Settings!$B$4)))</f>
        <v/>
      </c>
      <c r="S212" s="9">
        <f>IF(OR($B212="",$G212="",$R212=0),"",$G212/$R212)</f>
        <v/>
      </c>
      <c r="T212" s="7">
        <f>IF($S212="","",IF($S212&lt;Settings!$B$8,"Critical",IF($S212&lt;Settings!$B$9,"Semi Critical","Non Critical")))</f>
        <v/>
      </c>
      <c r="U212" s="7">
        <f>IF($B212="","",IFERROR(VLOOKUP($O212,Leaders!$A:$B,2,0),"Not Mapped"))</f>
        <v/>
      </c>
    </row>
    <row r="213">
      <c r="A213" s="15" t="n">
        <v>46304</v>
      </c>
      <c r="B213" s="7" t="inlineStr">
        <is>
          <t>COI-Peelamedu</t>
        </is>
      </c>
      <c r="C213" s="7" t="inlineStr">
        <is>
          <t>RETAIL_STORE</t>
        </is>
      </c>
      <c r="D213" s="7" t="inlineStr">
        <is>
          <t>Yes</t>
        </is>
      </c>
      <c r="E213" s="7" t="inlineStr">
        <is>
          <t>Coimbatore</t>
        </is>
      </c>
      <c r="F213" s="7" t="n">
        <v>6707</v>
      </c>
      <c r="G213" s="9" t="n">
        <v>0.462352765767109</v>
      </c>
      <c r="H213" s="9" t="n">
        <v>0.8306997742663657</v>
      </c>
      <c r="I213" s="9" t="n">
        <v>0.953471</v>
      </c>
      <c r="J213" s="9" t="n">
        <v>0.8306997742663657</v>
      </c>
      <c r="K213" s="9" t="n">
        <v>0</v>
      </c>
      <c r="L213" s="9" t="n">
        <v>0.9497683260068908</v>
      </c>
      <c r="M213" s="7" t="n">
        <v>3</v>
      </c>
      <c r="N213" s="7">
        <f>IF($B213="","",IF($C213="SUPERSTORE","Superstore","DH"))</f>
        <v/>
      </c>
      <c r="O213" s="7">
        <f>IF($B213="","",IFERROR(VLOOKUP($B213,Mapping!$A:$C,2,0),"Not Mapped"))</f>
        <v/>
      </c>
      <c r="P213" s="7">
        <f>IF($B213="","",IFERROR(VLOOKUP($B213,Mapping!$A:$C,3,0),"Not Mapped"))</f>
        <v/>
      </c>
      <c r="Q213" s="7">
        <f>IF($B213="","",IF(COUNTIF(Exclusions!$A:$A,$B213)&gt;0,"Yes","No"))</f>
        <v/>
      </c>
      <c r="R213" s="9">
        <f>IF($B213="","",MIN(1,DAY($A213)/IF($N213="Superstore",Settings!$B$5,Settings!$B$4)))</f>
        <v/>
      </c>
      <c r="S213" s="9">
        <f>IF(OR($B213="",$G213="",$R213=0),"",$G213/$R213)</f>
        <v/>
      </c>
      <c r="T213" s="7">
        <f>IF($S213="","",IF($S213&lt;Settings!$B$8,"Critical",IF($S213&lt;Settings!$B$9,"Semi Critical","Non Critical")))</f>
        <v/>
      </c>
      <c r="U213" s="7">
        <f>IF($B213="","",IFERROR(VLOOKUP($O213,Leaders!$A:$B,2,0),"Not Mapped"))</f>
        <v/>
      </c>
    </row>
    <row r="214">
      <c r="A214" s="15" t="n">
        <v>46304</v>
      </c>
      <c r="B214" s="7" t="inlineStr">
        <is>
          <t>COI-R S Puram</t>
        </is>
      </c>
      <c r="C214" s="7" t="inlineStr">
        <is>
          <t>RETAIL_STORE</t>
        </is>
      </c>
      <c r="D214" s="7" t="inlineStr">
        <is>
          <t>Yes</t>
        </is>
      </c>
      <c r="E214" s="7" t="inlineStr">
        <is>
          <t>Coimbatore</t>
        </is>
      </c>
      <c r="F214" s="7" t="n">
        <v>5114</v>
      </c>
      <c r="G214" s="9" t="n">
        <v>0.0754790770434102</v>
      </c>
      <c r="H214" s="9" t="n">
        <v>0.9145077720207254</v>
      </c>
      <c r="I214" s="9" t="n">
        <v>0.939538</v>
      </c>
      <c r="J214" s="9" t="n">
        <v>0.2377619611398964</v>
      </c>
      <c r="K214" s="9" t="n">
        <v>0</v>
      </c>
      <c r="L214" s="9" t="n">
        <v>0.6890519040087265</v>
      </c>
      <c r="M214" s="7" t="n">
        <v>1</v>
      </c>
      <c r="N214" s="7">
        <f>IF($B214="","",IF($C214="SUPERSTORE","Superstore","DH"))</f>
        <v/>
      </c>
      <c r="O214" s="7">
        <f>IF($B214="","",IFERROR(VLOOKUP($B214,Mapping!$A:$C,2,0),"Not Mapped"))</f>
        <v/>
      </c>
      <c r="P214" s="7">
        <f>IF($B214="","",IFERROR(VLOOKUP($B214,Mapping!$A:$C,3,0),"Not Mapped"))</f>
        <v/>
      </c>
      <c r="Q214" s="7">
        <f>IF($B214="","",IF(COUNTIF(Exclusions!$A:$A,$B214)&gt;0,"Yes","No"))</f>
        <v/>
      </c>
      <c r="R214" s="9">
        <f>IF($B214="","",MIN(1,DAY($A214)/IF($N214="Superstore",Settings!$B$5,Settings!$B$4)))</f>
        <v/>
      </c>
      <c r="S214" s="9">
        <f>IF(OR($B214="",$G214="",$R214=0),"",$G214/$R214)</f>
        <v/>
      </c>
      <c r="T214" s="7">
        <f>IF($S214="","",IF($S214&lt;Settings!$B$8,"Critical",IF($S214&lt;Settings!$B$9,"Semi Critical","Non Critical")))</f>
        <v/>
      </c>
      <c r="U214" s="7">
        <f>IF($B214="","",IFERROR(VLOOKUP($O214,Leaders!$A:$B,2,0),"Not Mapped"))</f>
        <v/>
      </c>
    </row>
    <row r="215">
      <c r="A215" s="15" t="n">
        <v>46304</v>
      </c>
      <c r="B215" s="7" t="inlineStr">
        <is>
          <t>COI-Race Course</t>
        </is>
      </c>
      <c r="C215" s="7" t="inlineStr">
        <is>
          <t>RETAIL_STORE</t>
        </is>
      </c>
      <c r="D215" s="7" t="inlineStr">
        <is>
          <t>Yes</t>
        </is>
      </c>
      <c r="E215" s="7" t="inlineStr">
        <is>
          <t>Coimbatore</t>
        </is>
      </c>
      <c r="F215" s="7" t="n">
        <v>7163</v>
      </c>
      <c r="G215" s="9" t="n">
        <v>0.3176043557168784</v>
      </c>
      <c r="H215" s="9" t="n">
        <v>0.9235164835164836</v>
      </c>
      <c r="I215" s="9" t="n">
        <v>0.970824</v>
      </c>
      <c r="J215" s="9" t="n">
        <v>0.9235164835164836</v>
      </c>
      <c r="K215" s="9" t="n">
        <v>0</v>
      </c>
      <c r="L215" s="9" t="n">
        <v>0.9888490456911512</v>
      </c>
      <c r="M215" s="7" t="n">
        <v>1</v>
      </c>
      <c r="N215" s="7">
        <f>IF($B215="","",IF($C215="SUPERSTORE","Superstore","DH"))</f>
        <v/>
      </c>
      <c r="O215" s="7">
        <f>IF($B215="","",IFERROR(VLOOKUP($B215,Mapping!$A:$C,2,0),"Not Mapped"))</f>
        <v/>
      </c>
      <c r="P215" s="7">
        <f>IF($B215="","",IFERROR(VLOOKUP($B215,Mapping!$A:$C,3,0),"Not Mapped"))</f>
        <v/>
      </c>
      <c r="Q215" s="7">
        <f>IF($B215="","",IF(COUNTIF(Exclusions!$A:$A,$B215)&gt;0,"Yes","No"))</f>
        <v/>
      </c>
      <c r="R215" s="9">
        <f>IF($B215="","",MIN(1,DAY($A215)/IF($N215="Superstore",Settings!$B$5,Settings!$B$4)))</f>
        <v/>
      </c>
      <c r="S215" s="9">
        <f>IF(OR($B215="",$G215="",$R215=0),"",$G215/$R215)</f>
        <v/>
      </c>
      <c r="T215" s="7">
        <f>IF($S215="","",IF($S215&lt;Settings!$B$8,"Critical",IF($S215&lt;Settings!$B$9,"Semi Critical","Non Critical")))</f>
        <v/>
      </c>
      <c r="U215" s="7">
        <f>IF($B215="","",IFERROR(VLOOKUP($O215,Leaders!$A:$B,2,0),"Not Mapped"))</f>
        <v/>
      </c>
    </row>
    <row r="216">
      <c r="A216" s="15" t="n">
        <v>46304</v>
      </c>
      <c r="B216" s="7" t="inlineStr">
        <is>
          <t>COI-Ramnathapuram</t>
        </is>
      </c>
      <c r="C216" s="7" t="inlineStr">
        <is>
          <t>RETAIL_STORE</t>
        </is>
      </c>
      <c r="D216" s="7" t="inlineStr">
        <is>
          <t>Yes</t>
        </is>
      </c>
      <c r="E216" s="7" t="inlineStr">
        <is>
          <t>Coimbatore</t>
        </is>
      </c>
      <c r="F216" s="7" t="n">
        <v>5043</v>
      </c>
      <c r="G216" s="9" t="n">
        <v>0.8387864366448543</v>
      </c>
      <c r="H216" s="9" t="n">
        <v>0.8489361702127659</v>
      </c>
      <c r="I216" s="9" t="n">
        <v>0.957541</v>
      </c>
      <c r="J216" s="9" t="n">
        <v>0.8489361702127659</v>
      </c>
      <c r="K216" s="9" t="n">
        <v>0</v>
      </c>
      <c r="L216" s="9" t="n">
        <v>0.9574468085106383</v>
      </c>
      <c r="M216" s="7" t="n">
        <v>1</v>
      </c>
      <c r="N216" s="7">
        <f>IF($B216="","",IF($C216="SUPERSTORE","Superstore","DH"))</f>
        <v/>
      </c>
      <c r="O216" s="7">
        <f>IF($B216="","",IFERROR(VLOOKUP($B216,Mapping!$A:$C,2,0),"Not Mapped"))</f>
        <v/>
      </c>
      <c r="P216" s="7">
        <f>IF($B216="","",IFERROR(VLOOKUP($B216,Mapping!$A:$C,3,0),"Not Mapped"))</f>
        <v/>
      </c>
      <c r="Q216" s="7">
        <f>IF($B216="","",IF(COUNTIF(Exclusions!$A:$A,$B216)&gt;0,"Yes","No"))</f>
        <v/>
      </c>
      <c r="R216" s="9">
        <f>IF($B216="","",MIN(1,DAY($A216)/IF($N216="Superstore",Settings!$B$5,Settings!$B$4)))</f>
        <v/>
      </c>
      <c r="S216" s="9">
        <f>IF(OR($B216="",$G216="",$R216=0),"",$G216/$R216)</f>
        <v/>
      </c>
      <c r="T216" s="7">
        <f>IF($S216="","",IF($S216&lt;Settings!$B$8,"Critical",IF($S216&lt;Settings!$B$9,"Semi Critical","Non Critical")))</f>
        <v/>
      </c>
      <c r="U216" s="7">
        <f>IF($B216="","",IFERROR(VLOOKUP($O216,Leaders!$A:$B,2,0),"Not Mapped"))</f>
        <v/>
      </c>
    </row>
    <row r="217">
      <c r="A217" s="15" t="n">
        <v>46304</v>
      </c>
      <c r="B217" s="7" t="inlineStr">
        <is>
          <t>COI-Sai baba colony</t>
        </is>
      </c>
      <c r="C217" s="7" t="inlineStr">
        <is>
          <t>RETAIL_STORE</t>
        </is>
      </c>
      <c r="D217" s="7" t="inlineStr">
        <is>
          <t>Yes</t>
        </is>
      </c>
      <c r="E217" s="7" t="inlineStr">
        <is>
          <t>Coimbatore</t>
        </is>
      </c>
      <c r="F217" s="7" t="n">
        <v>5441</v>
      </c>
      <c r="G217" s="9" t="n">
        <v>0.6715677265208601</v>
      </c>
      <c r="H217" s="9" t="n">
        <v>0.8505747126436781</v>
      </c>
      <c r="I217" s="9" t="n">
        <v>0.960796</v>
      </c>
      <c r="J217" s="9" t="n">
        <v>0.8505747126436781</v>
      </c>
      <c r="K217" s="9" t="n">
        <v>0</v>
      </c>
      <c r="L217" s="9" t="n">
        <v>0.9581367211131276</v>
      </c>
      <c r="M217" s="7" t="n">
        <v>2</v>
      </c>
      <c r="N217" s="7">
        <f>IF($B217="","",IF($C217="SUPERSTORE","Superstore","DH"))</f>
        <v/>
      </c>
      <c r="O217" s="7">
        <f>IF($B217="","",IFERROR(VLOOKUP($B217,Mapping!$A:$C,2,0),"Not Mapped"))</f>
        <v/>
      </c>
      <c r="P217" s="7">
        <f>IF($B217="","",IFERROR(VLOOKUP($B217,Mapping!$A:$C,3,0),"Not Mapped"))</f>
        <v/>
      </c>
      <c r="Q217" s="7">
        <f>IF($B217="","",IF(COUNTIF(Exclusions!$A:$A,$B217)&gt;0,"Yes","No"))</f>
        <v/>
      </c>
      <c r="R217" s="9">
        <f>IF($B217="","",MIN(1,DAY($A217)/IF($N217="Superstore",Settings!$B$5,Settings!$B$4)))</f>
        <v/>
      </c>
      <c r="S217" s="9">
        <f>IF(OR($B217="",$G217="",$R217=0),"",$G217/$R217)</f>
        <v/>
      </c>
      <c r="T217" s="7">
        <f>IF($S217="","",IF($S217&lt;Settings!$B$8,"Critical",IF($S217&lt;Settings!$B$9,"Semi Critical","Non Critical")))</f>
        <v/>
      </c>
      <c r="U217" s="7">
        <f>IF($B217="","",IFERROR(VLOOKUP($O217,Leaders!$A:$B,2,0),"Not Mapped"))</f>
        <v/>
      </c>
    </row>
    <row r="218">
      <c r="A218" s="15" t="n">
        <v>46304</v>
      </c>
      <c r="B218" s="7" t="inlineStr">
        <is>
          <t>COI-Singanallur</t>
        </is>
      </c>
      <c r="C218" s="7" t="inlineStr">
        <is>
          <t>RETAIL_STORE</t>
        </is>
      </c>
      <c r="D218" s="7" t="inlineStr">
        <is>
          <t>Yes</t>
        </is>
      </c>
      <c r="E218" s="7" t="inlineStr">
        <is>
          <t>Coimbatore</t>
        </is>
      </c>
      <c r="F218" s="7" t="n">
        <v>5602</v>
      </c>
      <c r="G218" s="9" t="n">
        <v>0.8770082113530882</v>
      </c>
      <c r="H218" s="9" t="n">
        <v>0.8939548137594138</v>
      </c>
      <c r="I218" s="9" t="n">
        <v>0.973727</v>
      </c>
      <c r="J218" s="9" t="n">
        <v>0.8939548137594138</v>
      </c>
      <c r="K218" s="9" t="n">
        <v>0</v>
      </c>
      <c r="L218" s="9" t="n">
        <v>0.976402026846069</v>
      </c>
      <c r="M218" s="7" t="n">
        <v>3</v>
      </c>
      <c r="N218" s="7">
        <f>IF($B218="","",IF($C218="SUPERSTORE","Superstore","DH"))</f>
        <v/>
      </c>
      <c r="O218" s="7">
        <f>IF($B218="","",IFERROR(VLOOKUP($B218,Mapping!$A:$C,2,0),"Not Mapped"))</f>
        <v/>
      </c>
      <c r="P218" s="7">
        <f>IF($B218="","",IFERROR(VLOOKUP($B218,Mapping!$A:$C,3,0),"Not Mapped"))</f>
        <v/>
      </c>
      <c r="Q218" s="7">
        <f>IF($B218="","",IF(COUNTIF(Exclusions!$A:$A,$B218)&gt;0,"Yes","No"))</f>
        <v/>
      </c>
      <c r="R218" s="9">
        <f>IF($B218="","",MIN(1,DAY($A218)/IF($N218="Superstore",Settings!$B$5,Settings!$B$4)))</f>
        <v/>
      </c>
      <c r="S218" s="9">
        <f>IF(OR($B218="",$G218="",$R218=0),"",$G218/$R218)</f>
        <v/>
      </c>
      <c r="T218" s="7">
        <f>IF($S218="","",IF($S218&lt;Settings!$B$8,"Critical",IF($S218&lt;Settings!$B$9,"Semi Critical","Non Critical")))</f>
        <v/>
      </c>
      <c r="U218" s="7">
        <f>IF($B218="","",IFERROR(VLOOKUP($O218,Leaders!$A:$B,2,0),"Not Mapped"))</f>
        <v/>
      </c>
    </row>
    <row r="219">
      <c r="A219" s="15" t="n">
        <v>46304</v>
      </c>
      <c r="B219" s="7" t="inlineStr">
        <is>
          <t>COI-Sundarapuram</t>
        </is>
      </c>
      <c r="C219" s="7" t="inlineStr">
        <is>
          <t>RETAIL_STORE</t>
        </is>
      </c>
      <c r="D219" s="7" t="inlineStr">
        <is>
          <t>Yes</t>
        </is>
      </c>
      <c r="E219" s="7" t="inlineStr">
        <is>
          <t>Coimbatore</t>
        </is>
      </c>
      <c r="F219" s="7" t="n">
        <v>6277</v>
      </c>
      <c r="G219" s="9" t="n">
        <v>0.1940417396845627</v>
      </c>
      <c r="H219" s="9" t="n">
        <v>0.8481116584564861</v>
      </c>
      <c r="I219" s="9" t="n">
        <v>0.970044</v>
      </c>
      <c r="J219" s="9" t="n">
        <v>0.5668591740558293</v>
      </c>
      <c r="K219" s="9" t="n">
        <v>0</v>
      </c>
      <c r="L219" s="9" t="n">
        <v>0.824450645665889</v>
      </c>
      <c r="M219" s="7" t="n">
        <v>2</v>
      </c>
      <c r="N219" s="7">
        <f>IF($B219="","",IF($C219="SUPERSTORE","Superstore","DH"))</f>
        <v/>
      </c>
      <c r="O219" s="7">
        <f>IF($B219="","",IFERROR(VLOOKUP($B219,Mapping!$A:$C,2,0),"Not Mapped"))</f>
        <v/>
      </c>
      <c r="P219" s="7">
        <f>IF($B219="","",IFERROR(VLOOKUP($B219,Mapping!$A:$C,3,0),"Not Mapped"))</f>
        <v/>
      </c>
      <c r="Q219" s="7">
        <f>IF($B219="","",IF(COUNTIF(Exclusions!$A:$A,$B219)&gt;0,"Yes","No"))</f>
        <v/>
      </c>
      <c r="R219" s="9">
        <f>IF($B219="","",MIN(1,DAY($A219)/IF($N219="Superstore",Settings!$B$5,Settings!$B$4)))</f>
        <v/>
      </c>
      <c r="S219" s="9">
        <f>IF(OR($B219="",$G219="",$R219=0),"",$G219/$R219)</f>
        <v/>
      </c>
      <c r="T219" s="7">
        <f>IF($S219="","",IF($S219&lt;Settings!$B$8,"Critical",IF($S219&lt;Settings!$B$9,"Semi Critical","Non Critical")))</f>
        <v/>
      </c>
      <c r="U219" s="7">
        <f>IF($B219="","",IFERROR(VLOOKUP($O219,Leaders!$A:$B,2,0),"Not Mapped"))</f>
        <v/>
      </c>
    </row>
    <row r="220">
      <c r="A220" s="15" t="n">
        <v>46304</v>
      </c>
      <c r="B220" s="7" t="inlineStr">
        <is>
          <t>COI-Vadavalli 1</t>
        </is>
      </c>
      <c r="C220" s="7" t="inlineStr">
        <is>
          <t>RETAIL_STORE</t>
        </is>
      </c>
      <c r="D220" s="7" t="inlineStr">
        <is>
          <t>Yes</t>
        </is>
      </c>
      <c r="E220" s="7" t="inlineStr">
        <is>
          <t>Coimbatore</t>
        </is>
      </c>
      <c r="F220" s="7" t="n">
        <v>7099</v>
      </c>
      <c r="G220" s="9" t="n">
        <v>0.3497675728975912</v>
      </c>
      <c r="H220" s="9" t="n">
        <v>0.972613773660894</v>
      </c>
      <c r="I220" s="9" t="n">
        <v>0.9779600000000001</v>
      </c>
      <c r="J220" s="9" t="n">
        <v>0.972613773660894</v>
      </c>
      <c r="K220" s="9" t="n">
        <v>0</v>
      </c>
      <c r="L220" s="9" t="n">
        <v>1</v>
      </c>
      <c r="M220" s="7" t="n">
        <v>1</v>
      </c>
      <c r="N220" s="7">
        <f>IF($B220="","",IF($C220="SUPERSTORE","Superstore","DH"))</f>
        <v/>
      </c>
      <c r="O220" s="7">
        <f>IF($B220="","",IFERROR(VLOOKUP($B220,Mapping!$A:$C,2,0),"Not Mapped"))</f>
        <v/>
      </c>
      <c r="P220" s="7">
        <f>IF($B220="","",IFERROR(VLOOKUP($B220,Mapping!$A:$C,3,0),"Not Mapped"))</f>
        <v/>
      </c>
      <c r="Q220" s="7">
        <f>IF($B220="","",IF(COUNTIF(Exclusions!$A:$A,$B220)&gt;0,"Yes","No"))</f>
        <v/>
      </c>
      <c r="R220" s="9">
        <f>IF($B220="","",MIN(1,DAY($A220)/IF($N220="Superstore",Settings!$B$5,Settings!$B$4)))</f>
        <v/>
      </c>
      <c r="S220" s="9">
        <f>IF(OR($B220="",$G220="",$R220=0),"",$G220/$R220)</f>
        <v/>
      </c>
      <c r="T220" s="7">
        <f>IF($S220="","",IF($S220&lt;Settings!$B$8,"Critical",IF($S220&lt;Settings!$B$9,"Semi Critical","Non Critical")))</f>
        <v/>
      </c>
      <c r="U220" s="7">
        <f>IF($B220="","",IFERROR(VLOOKUP($O220,Leaders!$A:$B,2,0),"Not Mapped"))</f>
        <v/>
      </c>
    </row>
    <row r="221">
      <c r="A221" s="15" t="n">
        <v>46304</v>
      </c>
      <c r="B221" s="7" t="inlineStr">
        <is>
          <t>DEV-Jayanagara</t>
        </is>
      </c>
      <c r="C221" s="7" t="inlineStr">
        <is>
          <t>RETAIL_STORE</t>
        </is>
      </c>
      <c r="D221" s="7" t="inlineStr">
        <is>
          <t>Yes</t>
        </is>
      </c>
      <c r="E221" s="7" t="inlineStr">
        <is>
          <t>Davanagere</t>
        </is>
      </c>
      <c r="F221" s="7" t="n">
        <v>6112</v>
      </c>
      <c r="G221" s="9" t="n">
        <v>0.8278795811518325</v>
      </c>
      <c r="H221" s="9" t="n">
        <v>0.9616600790513834</v>
      </c>
      <c r="I221" s="9" t="n">
        <v>0.980312</v>
      </c>
      <c r="J221" s="9" t="n">
        <v>0.9616600790513834</v>
      </c>
      <c r="K221" s="9" t="n">
        <v>0</v>
      </c>
      <c r="L221" s="9" t="n">
        <v>1</v>
      </c>
      <c r="M221" s="7" t="n">
        <v>2</v>
      </c>
      <c r="N221" s="7">
        <f>IF($B221="","",IF($C221="SUPERSTORE","Superstore","DH"))</f>
        <v/>
      </c>
      <c r="O221" s="7">
        <f>IF($B221="","",IFERROR(VLOOKUP($B221,Mapping!$A:$C,2,0),"Not Mapped"))</f>
        <v/>
      </c>
      <c r="P221" s="7">
        <f>IF($B221="","",IFERROR(VLOOKUP($B221,Mapping!$A:$C,3,0),"Not Mapped"))</f>
        <v/>
      </c>
      <c r="Q221" s="7">
        <f>IF($B221="","",IF(COUNTIF(Exclusions!$A:$A,$B221)&gt;0,"Yes","No"))</f>
        <v/>
      </c>
      <c r="R221" s="9">
        <f>IF($B221="","",MIN(1,DAY($A221)/IF($N221="Superstore",Settings!$B$5,Settings!$B$4)))</f>
        <v/>
      </c>
      <c r="S221" s="9">
        <f>IF(OR($B221="",$G221="",$R221=0),"",$G221/$R221)</f>
        <v/>
      </c>
      <c r="T221" s="7">
        <f>IF($S221="","",IF($S221&lt;Settings!$B$8,"Critical",IF($S221&lt;Settings!$B$9,"Semi Critical","Non Critical")))</f>
        <v/>
      </c>
      <c r="U221" s="7">
        <f>IF($B221="","",IFERROR(VLOOKUP($O221,Leaders!$A:$B,2,0),"Not Mapped"))</f>
        <v/>
      </c>
    </row>
    <row r="222">
      <c r="A222" s="15" t="n">
        <v>46304</v>
      </c>
      <c r="B222" s="7" t="inlineStr">
        <is>
          <t>DEV-MCC</t>
        </is>
      </c>
      <c r="C222" s="7" t="inlineStr">
        <is>
          <t>RETAIL_STORE</t>
        </is>
      </c>
      <c r="D222" s="7" t="inlineStr">
        <is>
          <t>Yes</t>
        </is>
      </c>
      <c r="E222" s="7" t="inlineStr">
        <is>
          <t>Davanagere</t>
        </is>
      </c>
      <c r="F222" s="7" t="n">
        <v>5508</v>
      </c>
      <c r="G222" s="9" t="n">
        <v>0.6750181554103123</v>
      </c>
      <c r="H222" s="9" t="n">
        <v>0.9854760623991392</v>
      </c>
      <c r="I222" s="9" t="n">
        <v>0.992132</v>
      </c>
      <c r="J222" s="9" t="n">
        <v>0.9854760623991392</v>
      </c>
      <c r="K222" s="9" t="n">
        <v>0.0135064253868345</v>
      </c>
      <c r="L222" s="9" t="n">
        <v>0.9972987149226332</v>
      </c>
      <c r="M222" s="7" t="n">
        <v>2</v>
      </c>
      <c r="N222" s="7">
        <f>IF($B222="","",IF($C222="SUPERSTORE","Superstore","DH"))</f>
        <v/>
      </c>
      <c r="O222" s="7">
        <f>IF($B222="","",IFERROR(VLOOKUP($B222,Mapping!$A:$C,2,0),"Not Mapped"))</f>
        <v/>
      </c>
      <c r="P222" s="7">
        <f>IF($B222="","",IFERROR(VLOOKUP($B222,Mapping!$A:$C,3,0),"Not Mapped"))</f>
        <v/>
      </c>
      <c r="Q222" s="7">
        <f>IF($B222="","",IF(COUNTIF(Exclusions!$A:$A,$B222)&gt;0,"Yes","No"))</f>
        <v/>
      </c>
      <c r="R222" s="9">
        <f>IF($B222="","",MIN(1,DAY($A222)/IF($N222="Superstore",Settings!$B$5,Settings!$B$4)))</f>
        <v/>
      </c>
      <c r="S222" s="9">
        <f>IF(OR($B222="",$G222="",$R222=0),"",$G222/$R222)</f>
        <v/>
      </c>
      <c r="T222" s="7">
        <f>IF($S222="","",IF($S222&lt;Settings!$B$8,"Critical",IF($S222&lt;Settings!$B$9,"Semi Critical","Non Critical")))</f>
        <v/>
      </c>
      <c r="U222" s="7">
        <f>IF($B222="","",IFERROR(VLOOKUP($O222,Leaders!$A:$B,2,0),"Not Mapped"))</f>
        <v/>
      </c>
    </row>
    <row r="223">
      <c r="A223" s="15" t="n">
        <v>46304</v>
      </c>
      <c r="B223" s="7" t="inlineStr">
        <is>
          <t>HOS-Hosur</t>
        </is>
      </c>
      <c r="C223" s="7" t="inlineStr">
        <is>
          <t>RETAIL_STORE</t>
        </is>
      </c>
      <c r="D223" s="7" t="inlineStr">
        <is>
          <t>Yes</t>
        </is>
      </c>
      <c r="E223" s="7" t="inlineStr">
        <is>
          <t>Hosur</t>
        </is>
      </c>
      <c r="F223" s="7" t="n">
        <v>4841</v>
      </c>
      <c r="G223" s="9" t="n">
        <v>0.7597603800867589</v>
      </c>
      <c r="H223" s="9" t="n">
        <v>0.8507340946166395</v>
      </c>
      <c r="I223" s="9" t="n">
        <v>0.957543</v>
      </c>
      <c r="J223" s="9" t="n">
        <v>0.8507340946166395</v>
      </c>
      <c r="K223" s="9" t="n">
        <v>0</v>
      </c>
      <c r="L223" s="9" t="n">
        <v>0.9582038293122692</v>
      </c>
      <c r="M223" s="7" t="n">
        <v>3</v>
      </c>
      <c r="N223" s="7">
        <f>IF($B223="","",IF($C223="SUPERSTORE","Superstore","DH"))</f>
        <v/>
      </c>
      <c r="O223" s="7">
        <f>IF($B223="","",IFERROR(VLOOKUP($B223,Mapping!$A:$C,2,0),"Not Mapped"))</f>
        <v/>
      </c>
      <c r="P223" s="7">
        <f>IF($B223="","",IFERROR(VLOOKUP($B223,Mapping!$A:$C,3,0),"Not Mapped"))</f>
        <v/>
      </c>
      <c r="Q223" s="7">
        <f>IF($B223="","",IF(COUNTIF(Exclusions!$A:$A,$B223)&gt;0,"Yes","No"))</f>
        <v/>
      </c>
      <c r="R223" s="9">
        <f>IF($B223="","",MIN(1,DAY($A223)/IF($N223="Superstore",Settings!$B$5,Settings!$B$4)))</f>
        <v/>
      </c>
      <c r="S223" s="9">
        <f>IF(OR($B223="",$G223="",$R223=0),"",$G223/$R223)</f>
        <v/>
      </c>
      <c r="T223" s="7">
        <f>IF($S223="","",IF($S223&lt;Settings!$B$8,"Critical",IF($S223&lt;Settings!$B$9,"Semi Critical","Non Critical")))</f>
        <v/>
      </c>
      <c r="U223" s="7">
        <f>IF($B223="","",IFERROR(VLOOKUP($O223,Leaders!$A:$B,2,0),"Not Mapped"))</f>
        <v/>
      </c>
    </row>
    <row r="224">
      <c r="A224" s="15" t="n">
        <v>46304</v>
      </c>
      <c r="B224" s="7" t="inlineStr">
        <is>
          <t>HBL-Gokul Road</t>
        </is>
      </c>
      <c r="C224" s="7" t="inlineStr">
        <is>
          <t>RETAIL_STORE</t>
        </is>
      </c>
      <c r="D224" s="7" t="inlineStr">
        <is>
          <t>Yes</t>
        </is>
      </c>
      <c r="E224" s="7" t="inlineStr">
        <is>
          <t>Hubballi</t>
        </is>
      </c>
      <c r="F224" s="7" t="n">
        <v>5711</v>
      </c>
      <c r="G224" s="9" t="n">
        <v>0.6976011206443705</v>
      </c>
      <c r="H224" s="9" t="n">
        <v>0.8717369477911646</v>
      </c>
      <c r="I224" s="9" t="n">
        <v>0.9680029999999999</v>
      </c>
      <c r="J224" s="9" t="n">
        <v>0.8717369477911646</v>
      </c>
      <c r="K224" s="9" t="n">
        <v>0.019532137179196</v>
      </c>
      <c r="L224" s="9" t="n">
        <v>0.96314070847623</v>
      </c>
      <c r="M224" s="7" t="n">
        <v>3</v>
      </c>
      <c r="N224" s="7">
        <f>IF($B224="","",IF($C224="SUPERSTORE","Superstore","DH"))</f>
        <v/>
      </c>
      <c r="O224" s="7">
        <f>IF($B224="","",IFERROR(VLOOKUP($B224,Mapping!$A:$C,2,0),"Not Mapped"))</f>
        <v/>
      </c>
      <c r="P224" s="7">
        <f>IF($B224="","",IFERROR(VLOOKUP($B224,Mapping!$A:$C,3,0),"Not Mapped"))</f>
        <v/>
      </c>
      <c r="Q224" s="7">
        <f>IF($B224="","",IF(COUNTIF(Exclusions!$A:$A,$B224)&gt;0,"Yes","No"))</f>
        <v/>
      </c>
      <c r="R224" s="9">
        <f>IF($B224="","",MIN(1,DAY($A224)/IF($N224="Superstore",Settings!$B$5,Settings!$B$4)))</f>
        <v/>
      </c>
      <c r="S224" s="9">
        <f>IF(OR($B224="",$G224="",$R224=0),"",$G224/$R224)</f>
        <v/>
      </c>
      <c r="T224" s="7">
        <f>IF($S224="","",IF($S224&lt;Settings!$B$8,"Critical",IF($S224&lt;Settings!$B$9,"Semi Critical","Non Critical")))</f>
        <v/>
      </c>
      <c r="U224" s="7">
        <f>IF($B224="","",IFERROR(VLOOKUP($O224,Leaders!$A:$B,2,0),"Not Mapped"))</f>
        <v/>
      </c>
    </row>
    <row r="225">
      <c r="A225" s="15" t="n">
        <v>46304</v>
      </c>
      <c r="B225" s="7" t="inlineStr">
        <is>
          <t>HBL-Keshwapura</t>
        </is>
      </c>
      <c r="C225" s="7" t="inlineStr">
        <is>
          <t>RETAIL_STORE</t>
        </is>
      </c>
      <c r="D225" s="7" t="inlineStr">
        <is>
          <t>No</t>
        </is>
      </c>
      <c r="E225" s="7" t="inlineStr">
        <is>
          <t>Hubballi</t>
        </is>
      </c>
      <c r="F225" s="7" t="n">
        <v>6805</v>
      </c>
      <c r="G225" s="9" t="n">
        <v>0.5347538574577517</v>
      </c>
      <c r="H225" s="9" t="n">
        <v>0.9334982137949986</v>
      </c>
      <c r="I225" s="9" t="n">
        <v>0.980684</v>
      </c>
      <c r="J225" s="9" t="n">
        <v>0.9334982137949986</v>
      </c>
      <c r="K225" s="9" t="n">
        <v>0</v>
      </c>
      <c r="L225" s="9" t="n">
        <v>0.9930518794926312</v>
      </c>
      <c r="M225" s="7" t="n">
        <v>2</v>
      </c>
      <c r="N225" s="7">
        <f>IF($B225="","",IF($C225="SUPERSTORE","Superstore","DH"))</f>
        <v/>
      </c>
      <c r="O225" s="7">
        <f>IF($B225="","",IFERROR(VLOOKUP($B225,Mapping!$A:$C,2,0),"Not Mapped"))</f>
        <v/>
      </c>
      <c r="P225" s="7">
        <f>IF($B225="","",IFERROR(VLOOKUP($B225,Mapping!$A:$C,3,0),"Not Mapped"))</f>
        <v/>
      </c>
      <c r="Q225" s="7">
        <f>IF($B225="","",IF(COUNTIF(Exclusions!$A:$A,$B225)&gt;0,"Yes","No"))</f>
        <v/>
      </c>
      <c r="R225" s="9">
        <f>IF($B225="","",MIN(1,DAY($A225)/IF($N225="Superstore",Settings!$B$5,Settings!$B$4)))</f>
        <v/>
      </c>
      <c r="S225" s="9">
        <f>IF(OR($B225="",$G225="",$R225=0),"",$G225/$R225)</f>
        <v/>
      </c>
      <c r="T225" s="7">
        <f>IF($S225="","",IF($S225&lt;Settings!$B$8,"Critical",IF($S225&lt;Settings!$B$9,"Semi Critical","Non Critical")))</f>
        <v/>
      </c>
      <c r="U225" s="7">
        <f>IF($B225="","",IFERROR(VLOOKUP($O225,Leaders!$A:$B,2,0),"Not Mapped"))</f>
        <v/>
      </c>
    </row>
    <row r="226">
      <c r="A226" s="15" t="n">
        <v>46304</v>
      </c>
      <c r="B226" s="7" t="inlineStr">
        <is>
          <t>HBL-Saptapur</t>
        </is>
      </c>
      <c r="C226" s="7" t="inlineStr">
        <is>
          <t>RETAIL_STORE</t>
        </is>
      </c>
      <c r="D226" s="7" t="inlineStr">
        <is>
          <t>Yes</t>
        </is>
      </c>
      <c r="E226" s="7" t="inlineStr">
        <is>
          <t>Hubballi</t>
        </is>
      </c>
      <c r="F226" s="7" t="n">
        <v>5445</v>
      </c>
      <c r="G226" s="9" t="n">
        <v>0.925068870523416</v>
      </c>
      <c r="H226" s="9" t="n">
        <v>0.9841175302759581</v>
      </c>
      <c r="I226" s="9" t="n">
        <v>0.990296</v>
      </c>
      <c r="J226" s="9" t="n"/>
      <c r="K226" s="9" t="n">
        <v>0</v>
      </c>
      <c r="L226" s="9" t="n">
        <v>1</v>
      </c>
      <c r="M226" s="7" t="n">
        <v>1</v>
      </c>
      <c r="N226" s="7">
        <f>IF($B226="","",IF($C226="SUPERSTORE","Superstore","DH"))</f>
        <v/>
      </c>
      <c r="O226" s="7">
        <f>IF($B226="","",IFERROR(VLOOKUP($B226,Mapping!$A:$C,2,0),"Not Mapped"))</f>
        <v/>
      </c>
      <c r="P226" s="7">
        <f>IF($B226="","",IFERROR(VLOOKUP($B226,Mapping!$A:$C,3,0),"Not Mapped"))</f>
        <v/>
      </c>
      <c r="Q226" s="7">
        <f>IF($B226="","",IF(COUNTIF(Exclusions!$A:$A,$B226)&gt;0,"Yes","No"))</f>
        <v/>
      </c>
      <c r="R226" s="9">
        <f>IF($B226="","",MIN(1,DAY($A226)/IF($N226="Superstore",Settings!$B$5,Settings!$B$4)))</f>
        <v/>
      </c>
      <c r="S226" s="9">
        <f>IF(OR($B226="",$G226="",$R226=0),"",$G226/$R226)</f>
        <v/>
      </c>
      <c r="T226" s="7">
        <f>IF($S226="","",IF($S226&lt;Settings!$B$8,"Critical",IF($S226&lt;Settings!$B$9,"Semi Critical","Non Critical")))</f>
        <v/>
      </c>
      <c r="U226" s="7">
        <f>IF($B226="","",IFERROR(VLOOKUP($O226,Leaders!$A:$B,2,0),"Not Mapped"))</f>
        <v/>
      </c>
    </row>
    <row r="227">
      <c r="A227" s="15" t="n">
        <v>46304</v>
      </c>
      <c r="B227" s="7" t="inlineStr">
        <is>
          <t>HBL-Vidhya Nagar</t>
        </is>
      </c>
      <c r="C227" s="7" t="inlineStr">
        <is>
          <t>RETAIL_STORE</t>
        </is>
      </c>
      <c r="D227" s="7" t="inlineStr">
        <is>
          <t>No</t>
        </is>
      </c>
      <c r="E227" s="7" t="inlineStr">
        <is>
          <t>Hubballi</t>
        </is>
      </c>
      <c r="F227" s="7" t="n">
        <v>5252</v>
      </c>
      <c r="G227" s="9" t="n">
        <v>0.5814927646610815</v>
      </c>
      <c r="H227" s="9" t="n">
        <v>0.9145383104125736</v>
      </c>
      <c r="I227" s="9" t="n">
        <v>0.973792</v>
      </c>
      <c r="J227" s="9" t="n">
        <v>0.9145383104125736</v>
      </c>
      <c r="K227" s="9" t="n">
        <v>0</v>
      </c>
      <c r="L227" s="9" t="n">
        <v>0.9850687622789784</v>
      </c>
      <c r="M227" s="7" t="n">
        <v>2</v>
      </c>
      <c r="N227" s="7">
        <f>IF($B227="","",IF($C227="SUPERSTORE","Superstore","DH"))</f>
        <v/>
      </c>
      <c r="O227" s="7">
        <f>IF($B227="","",IFERROR(VLOOKUP($B227,Mapping!$A:$C,2,0),"Not Mapped"))</f>
        <v/>
      </c>
      <c r="P227" s="7">
        <f>IF($B227="","",IFERROR(VLOOKUP($B227,Mapping!$A:$C,3,0),"Not Mapped"))</f>
        <v/>
      </c>
      <c r="Q227" s="7">
        <f>IF($B227="","",IF(COUNTIF(Exclusions!$A:$A,$B227)&gt;0,"Yes","No"))</f>
        <v/>
      </c>
      <c r="R227" s="9">
        <f>IF($B227="","",MIN(1,DAY($A227)/IF($N227="Superstore",Settings!$B$5,Settings!$B$4)))</f>
        <v/>
      </c>
      <c r="S227" s="9">
        <f>IF(OR($B227="",$G227="",$R227=0),"",$G227/$R227)</f>
        <v/>
      </c>
      <c r="T227" s="7">
        <f>IF($S227="","",IF($S227&lt;Settings!$B$8,"Critical",IF($S227&lt;Settings!$B$9,"Semi Critical","Non Critical")))</f>
        <v/>
      </c>
      <c r="U227" s="7">
        <f>IF($B227="","",IFERROR(VLOOKUP($O227,Leaders!$A:$B,2,0),"Not Mapped"))</f>
        <v/>
      </c>
    </row>
    <row r="228">
      <c r="A228" s="15" t="n">
        <v>46304</v>
      </c>
      <c r="B228" s="7" t="inlineStr">
        <is>
          <t>KOC-Aluva</t>
        </is>
      </c>
      <c r="C228" s="7" t="inlineStr">
        <is>
          <t>RETAIL_STORE</t>
        </is>
      </c>
      <c r="D228" s="7" t="inlineStr">
        <is>
          <t>No</t>
        </is>
      </c>
      <c r="E228" s="7" t="inlineStr">
        <is>
          <t>Kochi</t>
        </is>
      </c>
      <c r="F228" s="7" t="n">
        <v>6661</v>
      </c>
      <c r="G228" s="9" t="n">
        <v>0.7551418705900015</v>
      </c>
      <c r="H228" s="9" t="n">
        <v>0.958648111332008</v>
      </c>
      <c r="I228" s="9" t="n">
        <v>0.987966</v>
      </c>
      <c r="J228" s="9" t="n">
        <v>0.958648111332008</v>
      </c>
      <c r="K228" s="9" t="n">
        <v>0</v>
      </c>
      <c r="L228" s="9" t="n">
        <v>1</v>
      </c>
      <c r="M228" s="7" t="n">
        <v>1</v>
      </c>
      <c r="N228" s="7">
        <f>IF($B228="","",IF($C228="SUPERSTORE","Superstore","DH"))</f>
        <v/>
      </c>
      <c r="O228" s="7">
        <f>IF($B228="","",IFERROR(VLOOKUP($B228,Mapping!$A:$C,2,0),"Not Mapped"))</f>
        <v/>
      </c>
      <c r="P228" s="7">
        <f>IF($B228="","",IFERROR(VLOOKUP($B228,Mapping!$A:$C,3,0),"Not Mapped"))</f>
        <v/>
      </c>
      <c r="Q228" s="7">
        <f>IF($B228="","",IF(COUNTIF(Exclusions!$A:$A,$B228)&gt;0,"Yes","No"))</f>
        <v/>
      </c>
      <c r="R228" s="9">
        <f>IF($B228="","",MIN(1,DAY($A228)/IF($N228="Superstore",Settings!$B$5,Settings!$B$4)))</f>
        <v/>
      </c>
      <c r="S228" s="9">
        <f>IF(OR($B228="",$G228="",$R228=0),"",$G228/$R228)</f>
        <v/>
      </c>
      <c r="T228" s="7">
        <f>IF($S228="","",IF($S228&lt;Settings!$B$8,"Critical",IF($S228&lt;Settings!$B$9,"Semi Critical","Non Critical")))</f>
        <v/>
      </c>
      <c r="U228" s="7">
        <f>IF($B228="","",IFERROR(VLOOKUP($O228,Leaders!$A:$B,2,0),"Not Mapped"))</f>
        <v/>
      </c>
    </row>
    <row r="229">
      <c r="A229" s="15" t="n">
        <v>46304</v>
      </c>
      <c r="B229" s="7" t="inlineStr">
        <is>
          <t>KOC-Edappally</t>
        </is>
      </c>
      <c r="C229" s="7" t="inlineStr">
        <is>
          <t>RETAIL_STORE</t>
        </is>
      </c>
      <c r="D229" s="7" t="inlineStr">
        <is>
          <t>Yes</t>
        </is>
      </c>
      <c r="E229" s="7" t="inlineStr">
        <is>
          <t>Kochi</t>
        </is>
      </c>
      <c r="F229" s="7" t="n">
        <v>6097</v>
      </c>
      <c r="G229" s="9" t="n">
        <v>0.329178284402165</v>
      </c>
      <c r="H229" s="9" t="n">
        <v>0.8704534130543099</v>
      </c>
      <c r="I229" s="9" t="n">
        <v>0.92845</v>
      </c>
      <c r="J229" s="9" t="n">
        <v>0.8704534130543099</v>
      </c>
      <c r="K229" s="9" t="n">
        <v>0.0124029335634167</v>
      </c>
      <c r="L229" s="9" t="n">
        <v>0.9640261135207104</v>
      </c>
      <c r="M229" s="7" t="n">
        <v>1</v>
      </c>
      <c r="N229" s="7">
        <f>IF($B229="","",IF($C229="SUPERSTORE","Superstore","DH"))</f>
        <v/>
      </c>
      <c r="O229" s="7">
        <f>IF($B229="","",IFERROR(VLOOKUP($B229,Mapping!$A:$C,2,0),"Not Mapped"))</f>
        <v/>
      </c>
      <c r="P229" s="7">
        <f>IF($B229="","",IFERROR(VLOOKUP($B229,Mapping!$A:$C,3,0),"Not Mapped"))</f>
        <v/>
      </c>
      <c r="Q229" s="7">
        <f>IF($B229="","",IF(COUNTIF(Exclusions!$A:$A,$B229)&gt;0,"Yes","No"))</f>
        <v/>
      </c>
      <c r="R229" s="9">
        <f>IF($B229="","",MIN(1,DAY($A229)/IF($N229="Superstore",Settings!$B$5,Settings!$B$4)))</f>
        <v/>
      </c>
      <c r="S229" s="9">
        <f>IF(OR($B229="",$G229="",$R229=0),"",$G229/$R229)</f>
        <v/>
      </c>
      <c r="T229" s="7">
        <f>IF($S229="","",IF($S229&lt;Settings!$B$8,"Critical",IF($S229&lt;Settings!$B$9,"Semi Critical","Non Critical")))</f>
        <v/>
      </c>
      <c r="U229" s="7">
        <f>IF($B229="","",IFERROR(VLOOKUP($O229,Leaders!$A:$B,2,0),"Not Mapped"))</f>
        <v/>
      </c>
    </row>
    <row r="230">
      <c r="A230" s="15" t="n">
        <v>46304</v>
      </c>
      <c r="B230" s="7" t="inlineStr">
        <is>
          <t>KOC-Fort</t>
        </is>
      </c>
      <c r="C230" s="7" t="inlineStr">
        <is>
          <t>RETAIL_STORE</t>
        </is>
      </c>
      <c r="D230" s="7" t="inlineStr">
        <is>
          <t>No</t>
        </is>
      </c>
      <c r="E230" s="7" t="inlineStr">
        <is>
          <t>Kochi</t>
        </is>
      </c>
      <c r="F230" s="7" t="n">
        <v>5845</v>
      </c>
      <c r="G230" s="9" t="n">
        <v>0.5919589392643285</v>
      </c>
      <c r="H230" s="9" t="n">
        <v>0.9002890173410405</v>
      </c>
      <c r="I230" s="9" t="n">
        <v>0.973767</v>
      </c>
      <c r="J230" s="9" t="n"/>
      <c r="K230" s="9" t="n">
        <v>0</v>
      </c>
      <c r="L230" s="9" t="n">
        <v>0.9790690599330696</v>
      </c>
      <c r="M230" s="7" t="n"/>
      <c r="N230" s="7">
        <f>IF($B230="","",IF($C230="SUPERSTORE","Superstore","DH"))</f>
        <v/>
      </c>
      <c r="O230" s="7">
        <f>IF($B230="","",IFERROR(VLOOKUP($B230,Mapping!$A:$C,2,0),"Not Mapped"))</f>
        <v/>
      </c>
      <c r="P230" s="7">
        <f>IF($B230="","",IFERROR(VLOOKUP($B230,Mapping!$A:$C,3,0),"Not Mapped"))</f>
        <v/>
      </c>
      <c r="Q230" s="7">
        <f>IF($B230="","",IF(COUNTIF(Exclusions!$A:$A,$B230)&gt;0,"Yes","No"))</f>
        <v/>
      </c>
      <c r="R230" s="9">
        <f>IF($B230="","",MIN(1,DAY($A230)/IF($N230="Superstore",Settings!$B$5,Settings!$B$4)))</f>
        <v/>
      </c>
      <c r="S230" s="9">
        <f>IF(OR($B230="",$G230="",$R230=0),"",$G230/$R230)</f>
        <v/>
      </c>
      <c r="T230" s="7">
        <f>IF($S230="","",IF($S230&lt;Settings!$B$8,"Critical",IF($S230&lt;Settings!$B$9,"Semi Critical","Non Critical")))</f>
        <v/>
      </c>
      <c r="U230" s="7">
        <f>IF($B230="","",IFERROR(VLOOKUP($O230,Leaders!$A:$B,2,0),"Not Mapped"))</f>
        <v/>
      </c>
    </row>
    <row r="231">
      <c r="A231" s="15" t="n">
        <v>46304</v>
      </c>
      <c r="B231" s="7" t="inlineStr">
        <is>
          <t>KOC-Friendship nagar</t>
        </is>
      </c>
      <c r="C231" s="7" t="inlineStr">
        <is>
          <t>RETAIL_STORE</t>
        </is>
      </c>
      <c r="D231" s="7" t="inlineStr">
        <is>
          <t>Yes</t>
        </is>
      </c>
      <c r="E231" s="7" t="inlineStr">
        <is>
          <t>Kochi</t>
        </is>
      </c>
      <c r="F231" s="7" t="n">
        <v>7790</v>
      </c>
      <c r="G231" s="9" t="n">
        <v>0.5646983311938383</v>
      </c>
      <c r="H231" s="9" t="n">
        <v>0.8736076380995681</v>
      </c>
      <c r="I231" s="9" t="n">
        <v>0.963996</v>
      </c>
      <c r="J231" s="9" t="n">
        <v>0.8736076380995681</v>
      </c>
      <c r="K231" s="9" t="n">
        <v>0.07970613792558651</v>
      </c>
      <c r="L231" s="9" t="n">
        <v>0.9518935674041746</v>
      </c>
      <c r="M231" s="7" t="n">
        <v>3</v>
      </c>
      <c r="N231" s="7">
        <f>IF($B231="","",IF($C231="SUPERSTORE","Superstore","DH"))</f>
        <v/>
      </c>
      <c r="O231" s="7">
        <f>IF($B231="","",IFERROR(VLOOKUP($B231,Mapping!$A:$C,2,0),"Not Mapped"))</f>
        <v/>
      </c>
      <c r="P231" s="7">
        <f>IF($B231="","",IFERROR(VLOOKUP($B231,Mapping!$A:$C,3,0),"Not Mapped"))</f>
        <v/>
      </c>
      <c r="Q231" s="7">
        <f>IF($B231="","",IF(COUNTIF(Exclusions!$A:$A,$B231)&gt;0,"Yes","No"))</f>
        <v/>
      </c>
      <c r="R231" s="9">
        <f>IF($B231="","",MIN(1,DAY($A231)/IF($N231="Superstore",Settings!$B$5,Settings!$B$4)))</f>
        <v/>
      </c>
      <c r="S231" s="9">
        <f>IF(OR($B231="",$G231="",$R231=0),"",$G231/$R231)</f>
        <v/>
      </c>
      <c r="T231" s="7">
        <f>IF($S231="","",IF($S231&lt;Settings!$B$8,"Critical",IF($S231&lt;Settings!$B$9,"Semi Critical","Non Critical")))</f>
        <v/>
      </c>
      <c r="U231" s="7">
        <f>IF($B231="","",IFERROR(VLOOKUP($O231,Leaders!$A:$B,2,0),"Not Mapped"))</f>
        <v/>
      </c>
    </row>
    <row r="232">
      <c r="A232" s="15" t="n">
        <v>46304</v>
      </c>
      <c r="B232" s="7" t="inlineStr">
        <is>
          <t>KOC-Infopark</t>
        </is>
      </c>
      <c r="C232" s="7" t="inlineStr">
        <is>
          <t>RETAIL_STORE</t>
        </is>
      </c>
      <c r="D232" s="7" t="inlineStr">
        <is>
          <t>Yes</t>
        </is>
      </c>
      <c r="E232" s="7" t="inlineStr">
        <is>
          <t>Kochi</t>
        </is>
      </c>
      <c r="F232" s="7" t="n">
        <v>6377</v>
      </c>
      <c r="G232" s="9" t="n">
        <v>0.6518739219068528</v>
      </c>
      <c r="H232" s="9" t="n">
        <v>0.9069040173201828</v>
      </c>
      <c r="I232" s="9" t="n">
        <v>0.97294</v>
      </c>
      <c r="J232" s="9" t="n">
        <v>0.9069040173201828</v>
      </c>
      <c r="K232" s="9" t="n">
        <v>0.0565635005336179</v>
      </c>
      <c r="L232" s="9" t="n">
        <v>0.9705416229754588</v>
      </c>
      <c r="M232" s="7" t="n">
        <v>3</v>
      </c>
      <c r="N232" s="7">
        <f>IF($B232="","",IF($C232="SUPERSTORE","Superstore","DH"))</f>
        <v/>
      </c>
      <c r="O232" s="7">
        <f>IF($B232="","",IFERROR(VLOOKUP($B232,Mapping!$A:$C,2,0),"Not Mapped"))</f>
        <v/>
      </c>
      <c r="P232" s="7">
        <f>IF($B232="","",IFERROR(VLOOKUP($B232,Mapping!$A:$C,3,0),"Not Mapped"))</f>
        <v/>
      </c>
      <c r="Q232" s="7">
        <f>IF($B232="","",IF(COUNTIF(Exclusions!$A:$A,$B232)&gt;0,"Yes","No"))</f>
        <v/>
      </c>
      <c r="R232" s="9">
        <f>IF($B232="","",MIN(1,DAY($A232)/IF($N232="Superstore",Settings!$B$5,Settings!$B$4)))</f>
        <v/>
      </c>
      <c r="S232" s="9">
        <f>IF(OR($B232="",$G232="",$R232=0),"",$G232/$R232)</f>
        <v/>
      </c>
      <c r="T232" s="7">
        <f>IF($S232="","",IF($S232&lt;Settings!$B$8,"Critical",IF($S232&lt;Settings!$B$9,"Semi Critical","Non Critical")))</f>
        <v/>
      </c>
      <c r="U232" s="7">
        <f>IF($B232="","",IFERROR(VLOOKUP($O232,Leaders!$A:$B,2,0),"Not Mapped"))</f>
        <v/>
      </c>
    </row>
    <row r="233">
      <c r="A233" s="15" t="n">
        <v>46304</v>
      </c>
      <c r="B233" s="7" t="inlineStr">
        <is>
          <t>KOC-Kakkanad</t>
        </is>
      </c>
      <c r="C233" s="7" t="inlineStr">
        <is>
          <t>RETAIL_STORE</t>
        </is>
      </c>
      <c r="D233" s="7" t="inlineStr">
        <is>
          <t>Yes</t>
        </is>
      </c>
      <c r="E233" s="7" t="inlineStr">
        <is>
          <t>Kochi</t>
        </is>
      </c>
      <c r="F233" s="7" t="n">
        <v>5902</v>
      </c>
      <c r="G233" s="9" t="n">
        <v>0.9008810572687224</v>
      </c>
      <c r="H233" s="9" t="n">
        <v>0.920067707353771</v>
      </c>
      <c r="I233" s="9" t="n">
        <v>0.976073</v>
      </c>
      <c r="J233" s="9" t="n">
        <v>0.920067707353771</v>
      </c>
      <c r="K233" s="9" t="n">
        <v>0</v>
      </c>
      <c r="L233" s="9" t="n">
        <v>0.9873969294121142</v>
      </c>
      <c r="M233" s="7" t="n">
        <v>3</v>
      </c>
      <c r="N233" s="7">
        <f>IF($B233="","",IF($C233="SUPERSTORE","Superstore","DH"))</f>
        <v/>
      </c>
      <c r="O233" s="7">
        <f>IF($B233="","",IFERROR(VLOOKUP($B233,Mapping!$A:$C,2,0),"Not Mapped"))</f>
        <v/>
      </c>
      <c r="P233" s="7">
        <f>IF($B233="","",IFERROR(VLOOKUP($B233,Mapping!$A:$C,3,0),"Not Mapped"))</f>
        <v/>
      </c>
      <c r="Q233" s="7">
        <f>IF($B233="","",IF(COUNTIF(Exclusions!$A:$A,$B233)&gt;0,"Yes","No"))</f>
        <v/>
      </c>
      <c r="R233" s="9">
        <f>IF($B233="","",MIN(1,DAY($A233)/IF($N233="Superstore",Settings!$B$5,Settings!$B$4)))</f>
        <v/>
      </c>
      <c r="S233" s="9">
        <f>IF(OR($B233="",$G233="",$R233=0),"",$G233/$R233)</f>
        <v/>
      </c>
      <c r="T233" s="7">
        <f>IF($S233="","",IF($S233&lt;Settings!$B$8,"Critical",IF($S233&lt;Settings!$B$9,"Semi Critical","Non Critical")))</f>
        <v/>
      </c>
      <c r="U233" s="7">
        <f>IF($B233="","",IFERROR(VLOOKUP($O233,Leaders!$A:$B,2,0),"Not Mapped"))</f>
        <v/>
      </c>
    </row>
    <row r="234">
      <c r="A234" s="15" t="n">
        <v>46304</v>
      </c>
      <c r="B234" s="7" t="inlineStr">
        <is>
          <t>KOC-Kalamassery</t>
        </is>
      </c>
      <c r="C234" s="7" t="inlineStr">
        <is>
          <t>RETAIL_STORE</t>
        </is>
      </c>
      <c r="D234" s="7" t="inlineStr">
        <is>
          <t>Yes</t>
        </is>
      </c>
      <c r="E234" s="7" t="inlineStr">
        <is>
          <t>Kochi</t>
        </is>
      </c>
      <c r="F234" s="7" t="n">
        <v>5822</v>
      </c>
      <c r="G234" s="9" t="n">
        <v>0.4093095156303676</v>
      </c>
      <c r="H234" s="9" t="n">
        <v>0.8111624003357113</v>
      </c>
      <c r="I234" s="9" t="n">
        <v>0.961</v>
      </c>
      <c r="J234" s="9" t="n">
        <v>0.8111624003357113</v>
      </c>
      <c r="K234" s="9" t="n">
        <v>0.0311926605504587</v>
      </c>
      <c r="L234" s="9" t="n">
        <v>0.9353035311891552</v>
      </c>
      <c r="M234" s="7" t="n">
        <v>2</v>
      </c>
      <c r="N234" s="7">
        <f>IF($B234="","",IF($C234="SUPERSTORE","Superstore","DH"))</f>
        <v/>
      </c>
      <c r="O234" s="7">
        <f>IF($B234="","",IFERROR(VLOOKUP($B234,Mapping!$A:$C,2,0),"Not Mapped"))</f>
        <v/>
      </c>
      <c r="P234" s="7">
        <f>IF($B234="","",IFERROR(VLOOKUP($B234,Mapping!$A:$C,3,0),"Not Mapped"))</f>
        <v/>
      </c>
      <c r="Q234" s="7">
        <f>IF($B234="","",IF(COUNTIF(Exclusions!$A:$A,$B234)&gt;0,"Yes","No"))</f>
        <v/>
      </c>
      <c r="R234" s="9">
        <f>IF($B234="","",MIN(1,DAY($A234)/IF($N234="Superstore",Settings!$B$5,Settings!$B$4)))</f>
        <v/>
      </c>
      <c r="S234" s="9">
        <f>IF(OR($B234="",$G234="",$R234=0),"",$G234/$R234)</f>
        <v/>
      </c>
      <c r="T234" s="7">
        <f>IF($S234="","",IF($S234&lt;Settings!$B$8,"Critical",IF($S234&lt;Settings!$B$9,"Semi Critical","Non Critical")))</f>
        <v/>
      </c>
      <c r="U234" s="7">
        <f>IF($B234="","",IFERROR(VLOOKUP($O234,Leaders!$A:$B,2,0),"Not Mapped"))</f>
        <v/>
      </c>
    </row>
    <row r="235">
      <c r="A235" s="15" t="n">
        <v>46304</v>
      </c>
      <c r="B235" s="7" t="inlineStr">
        <is>
          <t>KOC-Kalamassery SS</t>
        </is>
      </c>
      <c r="C235" s="7" t="inlineStr">
        <is>
          <t>SUPERSTORE</t>
        </is>
      </c>
      <c r="D235" s="7" t="inlineStr">
        <is>
          <t>No</t>
        </is>
      </c>
      <c r="E235" s="7" t="inlineStr">
        <is>
          <t>Kochi</t>
        </is>
      </c>
      <c r="F235" s="7" t="n">
        <v>6058</v>
      </c>
      <c r="G235" s="9" t="n">
        <v>0.2946517002310994</v>
      </c>
      <c r="H235" s="9" t="n">
        <v>0.9943977591036416</v>
      </c>
      <c r="I235" s="9" t="n">
        <v>0.998452</v>
      </c>
      <c r="J235" s="9" t="n">
        <v>0.9943977591036416</v>
      </c>
      <c r="K235" s="9" t="n">
        <v>0</v>
      </c>
      <c r="L235" s="9" t="n">
        <v>1</v>
      </c>
      <c r="M235" s="7" t="n">
        <v>1</v>
      </c>
      <c r="N235" s="7">
        <f>IF($B235="","",IF($C235="SUPERSTORE","Superstore","DH"))</f>
        <v/>
      </c>
      <c r="O235" s="7">
        <f>IF($B235="","",IFERROR(VLOOKUP($B235,Mapping!$A:$C,2,0),"Not Mapped"))</f>
        <v/>
      </c>
      <c r="P235" s="7">
        <f>IF($B235="","",IFERROR(VLOOKUP($B235,Mapping!$A:$C,3,0),"Not Mapped"))</f>
        <v/>
      </c>
      <c r="Q235" s="7">
        <f>IF($B235="","",IF(COUNTIF(Exclusions!$A:$A,$B235)&gt;0,"Yes","No"))</f>
        <v/>
      </c>
      <c r="R235" s="9">
        <f>IF($B235="","",MIN(1,DAY($A235)/IF($N235="Superstore",Settings!$B$5,Settings!$B$4)))</f>
        <v/>
      </c>
      <c r="S235" s="9">
        <f>IF(OR($B235="",$G235="",$R235=0),"",$G235/$R235)</f>
        <v/>
      </c>
      <c r="T235" s="7">
        <f>IF($S235="","",IF($S235&lt;Settings!$B$8,"Critical",IF($S235&lt;Settings!$B$9,"Semi Critical","Non Critical")))</f>
        <v/>
      </c>
      <c r="U235" s="7">
        <f>IF($B235="","",IFERROR(VLOOKUP($O235,Leaders!$A:$B,2,0),"Not Mapped"))</f>
        <v/>
      </c>
    </row>
    <row r="236">
      <c r="A236" s="15" t="n">
        <v>46304</v>
      </c>
      <c r="B236" s="7" t="inlineStr">
        <is>
          <t>KOC-Kaloor</t>
        </is>
      </c>
      <c r="C236" s="7" t="inlineStr">
        <is>
          <t>RETAIL_STORE</t>
        </is>
      </c>
      <c r="D236" s="7" t="inlineStr">
        <is>
          <t>Yes</t>
        </is>
      </c>
      <c r="E236" s="7" t="inlineStr">
        <is>
          <t>Kochi</t>
        </is>
      </c>
      <c r="F236" s="7" t="n">
        <v>5215</v>
      </c>
      <c r="G236" s="9" t="n">
        <v>0.8659635666347076</v>
      </c>
      <c r="H236" s="9" t="n">
        <v>0.9038972542072632</v>
      </c>
      <c r="I236" s="9" t="n">
        <v>0.971533</v>
      </c>
      <c r="J236" s="9" t="n">
        <v>0.9038972542072632</v>
      </c>
      <c r="K236" s="9" t="n">
        <v>0.0068411659726353</v>
      </c>
      <c r="L236" s="9" t="n">
        <v>0.979220084366426</v>
      </c>
      <c r="M236" s="7" t="n">
        <v>3</v>
      </c>
      <c r="N236" s="7">
        <f>IF($B236="","",IF($C236="SUPERSTORE","Superstore","DH"))</f>
        <v/>
      </c>
      <c r="O236" s="7">
        <f>IF($B236="","",IFERROR(VLOOKUP($B236,Mapping!$A:$C,2,0),"Not Mapped"))</f>
        <v/>
      </c>
      <c r="P236" s="7">
        <f>IF($B236="","",IFERROR(VLOOKUP($B236,Mapping!$A:$C,3,0),"Not Mapped"))</f>
        <v/>
      </c>
      <c r="Q236" s="7">
        <f>IF($B236="","",IF(COUNTIF(Exclusions!$A:$A,$B236)&gt;0,"Yes","No"))</f>
        <v/>
      </c>
      <c r="R236" s="9">
        <f>IF($B236="","",MIN(1,DAY($A236)/IF($N236="Superstore",Settings!$B$5,Settings!$B$4)))</f>
        <v/>
      </c>
      <c r="S236" s="9">
        <f>IF(OR($B236="",$G236="",$R236=0),"",$G236/$R236)</f>
        <v/>
      </c>
      <c r="T236" s="7">
        <f>IF($S236="","",IF($S236&lt;Settings!$B$8,"Critical",IF($S236&lt;Settings!$B$9,"Semi Critical","Non Critical")))</f>
        <v/>
      </c>
      <c r="U236" s="7">
        <f>IF($B236="","",IFERROR(VLOOKUP($O236,Leaders!$A:$B,2,0),"Not Mapped"))</f>
        <v/>
      </c>
    </row>
    <row r="237">
      <c r="A237" s="15" t="n">
        <v>46304</v>
      </c>
      <c r="B237" s="7" t="inlineStr">
        <is>
          <t>KOC-PALLURTHY</t>
        </is>
      </c>
      <c r="C237" s="7" t="inlineStr">
        <is>
          <t>RETAIL_STORE</t>
        </is>
      </c>
      <c r="D237" s="7" t="inlineStr">
        <is>
          <t>Yes</t>
        </is>
      </c>
      <c r="E237" s="7" t="inlineStr">
        <is>
          <t>Kochi</t>
        </is>
      </c>
      <c r="F237" s="7" t="n">
        <v>5139</v>
      </c>
      <c r="G237" s="9" t="n">
        <v>0.3047285464098074</v>
      </c>
      <c r="H237" s="9" t="n">
        <v>0.7752234993614304</v>
      </c>
      <c r="I237" s="9" t="n">
        <v>0.923304</v>
      </c>
      <c r="J237" s="9" t="n">
        <v>0.7752234993614304</v>
      </c>
      <c r="K237" s="9" t="n">
        <v>0.0141757087854392</v>
      </c>
      <c r="L237" s="9" t="n">
        <v>0.923574752710883</v>
      </c>
      <c r="M237" s="7" t="n">
        <v>1</v>
      </c>
      <c r="N237" s="7">
        <f>IF($B237="","",IF($C237="SUPERSTORE","Superstore","DH"))</f>
        <v/>
      </c>
      <c r="O237" s="7">
        <f>IF($B237="","",IFERROR(VLOOKUP($B237,Mapping!$A:$C,2,0),"Not Mapped"))</f>
        <v/>
      </c>
      <c r="P237" s="7">
        <f>IF($B237="","",IFERROR(VLOOKUP($B237,Mapping!$A:$C,3,0),"Not Mapped"))</f>
        <v/>
      </c>
      <c r="Q237" s="7">
        <f>IF($B237="","",IF(COUNTIF(Exclusions!$A:$A,$B237)&gt;0,"Yes","No"))</f>
        <v/>
      </c>
      <c r="R237" s="9">
        <f>IF($B237="","",MIN(1,DAY($A237)/IF($N237="Superstore",Settings!$B$5,Settings!$B$4)))</f>
        <v/>
      </c>
      <c r="S237" s="9">
        <f>IF(OR($B237="",$G237="",$R237=0),"",$G237/$R237)</f>
        <v/>
      </c>
      <c r="T237" s="7">
        <f>IF($S237="","",IF($S237&lt;Settings!$B$8,"Critical",IF($S237&lt;Settings!$B$9,"Semi Critical","Non Critical")))</f>
        <v/>
      </c>
      <c r="U237" s="7">
        <f>IF($B237="","",IFERROR(VLOOKUP($O237,Leaders!$A:$B,2,0),"Not Mapped"))</f>
        <v/>
      </c>
    </row>
    <row r="238">
      <c r="A238" s="15" t="n">
        <v>46304</v>
      </c>
      <c r="B238" s="7" t="inlineStr">
        <is>
          <t>KOC-Thengod</t>
        </is>
      </c>
      <c r="C238" s="7" t="inlineStr">
        <is>
          <t>RETAIL_STORE</t>
        </is>
      </c>
      <c r="D238" s="7" t="inlineStr">
        <is>
          <t>Yes</t>
        </is>
      </c>
      <c r="E238" s="7" t="inlineStr">
        <is>
          <t>Kochi</t>
        </is>
      </c>
      <c r="F238" s="7" t="n">
        <v>6083</v>
      </c>
      <c r="G238" s="9" t="n">
        <v>0.9207627815222752</v>
      </c>
      <c r="H238" s="9" t="n">
        <v>0.8893054811640778</v>
      </c>
      <c r="I238" s="9" t="n">
        <v>0.968145</v>
      </c>
      <c r="J238" s="9" t="n">
        <v>0.8893054811640778</v>
      </c>
      <c r="K238" s="9" t="n">
        <v>0.0676691729323308</v>
      </c>
      <c r="L238" s="9" t="n">
        <v>0.9609105785352507</v>
      </c>
      <c r="M238" s="7" t="n">
        <v>1</v>
      </c>
      <c r="N238" s="7">
        <f>IF($B238="","",IF($C238="SUPERSTORE","Superstore","DH"))</f>
        <v/>
      </c>
      <c r="O238" s="7">
        <f>IF($B238="","",IFERROR(VLOOKUP($B238,Mapping!$A:$C,2,0),"Not Mapped"))</f>
        <v/>
      </c>
      <c r="P238" s="7">
        <f>IF($B238="","",IFERROR(VLOOKUP($B238,Mapping!$A:$C,3,0),"Not Mapped"))</f>
        <v/>
      </c>
      <c r="Q238" s="7">
        <f>IF($B238="","",IF(COUNTIF(Exclusions!$A:$A,$B238)&gt;0,"Yes","No"))</f>
        <v/>
      </c>
      <c r="R238" s="9">
        <f>IF($B238="","",MIN(1,DAY($A238)/IF($N238="Superstore",Settings!$B$5,Settings!$B$4)))</f>
        <v/>
      </c>
      <c r="S238" s="9">
        <f>IF(OR($B238="",$G238="",$R238=0),"",$G238/$R238)</f>
        <v/>
      </c>
      <c r="T238" s="7">
        <f>IF($S238="","",IF($S238&lt;Settings!$B$8,"Critical",IF($S238&lt;Settings!$B$9,"Semi Critical","Non Critical")))</f>
        <v/>
      </c>
      <c r="U238" s="7">
        <f>IF($B238="","",IFERROR(VLOOKUP($O238,Leaders!$A:$B,2,0),"Not Mapped"))</f>
        <v/>
      </c>
    </row>
    <row r="239">
      <c r="A239" s="15" t="n">
        <v>46304</v>
      </c>
      <c r="B239" s="7" t="inlineStr">
        <is>
          <t>KOC-Thrippunithura</t>
        </is>
      </c>
      <c r="C239" s="7" t="inlineStr">
        <is>
          <t>RETAIL_STORE</t>
        </is>
      </c>
      <c r="D239" s="7" t="inlineStr">
        <is>
          <t>Yes</t>
        </is>
      </c>
      <c r="E239" s="7" t="inlineStr">
        <is>
          <t>Kochi</t>
        </is>
      </c>
      <c r="F239" s="7" t="n">
        <v>5170</v>
      </c>
      <c r="G239" s="9" t="n">
        <v>0.8315280464216634</v>
      </c>
      <c r="H239" s="9" t="n">
        <v>0.9772040009304488</v>
      </c>
      <c r="I239" s="9" t="n">
        <v>0.987421</v>
      </c>
      <c r="J239" s="9" t="n">
        <v>0.9772040009304488</v>
      </c>
      <c r="K239" s="9" t="n">
        <v>0</v>
      </c>
      <c r="L239" s="9" t="n">
        <v>1</v>
      </c>
      <c r="M239" s="7" t="n">
        <v>1</v>
      </c>
      <c r="N239" s="7">
        <f>IF($B239="","",IF($C239="SUPERSTORE","Superstore","DH"))</f>
        <v/>
      </c>
      <c r="O239" s="7">
        <f>IF($B239="","",IFERROR(VLOOKUP($B239,Mapping!$A:$C,2,0),"Not Mapped"))</f>
        <v/>
      </c>
      <c r="P239" s="7">
        <f>IF($B239="","",IFERROR(VLOOKUP($B239,Mapping!$A:$C,3,0),"Not Mapped"))</f>
        <v/>
      </c>
      <c r="Q239" s="7">
        <f>IF($B239="","",IF(COUNTIF(Exclusions!$A:$A,$B239)&gt;0,"Yes","No"))</f>
        <v/>
      </c>
      <c r="R239" s="9">
        <f>IF($B239="","",MIN(1,DAY($A239)/IF($N239="Superstore",Settings!$B$5,Settings!$B$4)))</f>
        <v/>
      </c>
      <c r="S239" s="9">
        <f>IF(OR($B239="",$G239="",$R239=0),"",$G239/$R239)</f>
        <v/>
      </c>
      <c r="T239" s="7">
        <f>IF($S239="","",IF($S239&lt;Settings!$B$8,"Critical",IF($S239&lt;Settings!$B$9,"Semi Critical","Non Critical")))</f>
        <v/>
      </c>
      <c r="U239" s="7">
        <f>IF($B239="","",IFERROR(VLOOKUP($O239,Leaders!$A:$B,2,0),"Not Mapped"))</f>
        <v/>
      </c>
    </row>
    <row r="240">
      <c r="A240" s="15" t="n">
        <v>46304</v>
      </c>
      <c r="B240" s="7" t="inlineStr">
        <is>
          <t>KOC-Vallathol Padi</t>
        </is>
      </c>
      <c r="C240" s="7" t="inlineStr">
        <is>
          <t>RETAIL_STORE</t>
        </is>
      </c>
      <c r="D240" s="7" t="inlineStr">
        <is>
          <t>Yes</t>
        </is>
      </c>
      <c r="E240" s="7" t="inlineStr">
        <is>
          <t>Kochi</t>
        </is>
      </c>
      <c r="F240" s="7" t="n">
        <v>5534</v>
      </c>
      <c r="G240" s="9" t="n">
        <v>0.9371160101192628</v>
      </c>
      <c r="H240" s="9" t="n">
        <v>0.9041650597763208</v>
      </c>
      <c r="I240" s="9" t="n">
        <v>0.974797</v>
      </c>
      <c r="J240" s="9" t="n">
        <v>0.9041650597763208</v>
      </c>
      <c r="K240" s="9" t="n">
        <v>0.0470681041283197</v>
      </c>
      <c r="L240" s="9" t="n">
        <v>0.9712874569748924</v>
      </c>
      <c r="M240" s="7" t="n">
        <v>2</v>
      </c>
      <c r="N240" s="7">
        <f>IF($B240="","",IF($C240="SUPERSTORE","Superstore","DH"))</f>
        <v/>
      </c>
      <c r="O240" s="7">
        <f>IF($B240="","",IFERROR(VLOOKUP($B240,Mapping!$A:$C,2,0),"Not Mapped"))</f>
        <v/>
      </c>
      <c r="P240" s="7">
        <f>IF($B240="","",IFERROR(VLOOKUP($B240,Mapping!$A:$C,3,0),"Not Mapped"))</f>
        <v/>
      </c>
      <c r="Q240" s="7">
        <f>IF($B240="","",IF(COUNTIF(Exclusions!$A:$A,$B240)&gt;0,"Yes","No"))</f>
        <v/>
      </c>
      <c r="R240" s="9">
        <f>IF($B240="","",MIN(1,DAY($A240)/IF($N240="Superstore",Settings!$B$5,Settings!$B$4)))</f>
        <v/>
      </c>
      <c r="S240" s="9">
        <f>IF(OR($B240="",$G240="",$R240=0),"",$G240/$R240)</f>
        <v/>
      </c>
      <c r="T240" s="7">
        <f>IF($S240="","",IF($S240&lt;Settings!$B$8,"Critical",IF($S240&lt;Settings!$B$9,"Semi Critical","Non Critical")))</f>
        <v/>
      </c>
      <c r="U240" s="7">
        <f>IF($B240="","",IFERROR(VLOOKUP($O240,Leaders!$A:$B,2,0),"Not Mapped"))</f>
        <v/>
      </c>
    </row>
    <row r="241">
      <c r="A241" s="15" t="n">
        <v>46304</v>
      </c>
      <c r="B241" s="7" t="inlineStr">
        <is>
          <t>MYQ-Bogadi</t>
        </is>
      </c>
      <c r="C241" s="7" t="inlineStr">
        <is>
          <t>RETAIL_STORE</t>
        </is>
      </c>
      <c r="D241" s="7" t="inlineStr">
        <is>
          <t>Yes</t>
        </is>
      </c>
      <c r="E241" s="7" t="inlineStr">
        <is>
          <t>Mysuru</t>
        </is>
      </c>
      <c r="F241" s="7" t="n">
        <v>5543</v>
      </c>
      <c r="G241" s="9" t="n">
        <v>0.925672018762403</v>
      </c>
      <c r="H241" s="9" t="n">
        <v>0.9746638082245176</v>
      </c>
      <c r="I241" s="9" t="n">
        <v>0.988789</v>
      </c>
      <c r="J241" s="9" t="n">
        <v>0.9746638082245176</v>
      </c>
      <c r="K241" s="9" t="n">
        <v>0</v>
      </c>
      <c r="L241" s="9" t="n">
        <v>1</v>
      </c>
      <c r="M241" s="7" t="n">
        <v>2</v>
      </c>
      <c r="N241" s="7">
        <f>IF($B241="","",IF($C241="SUPERSTORE","Superstore","DH"))</f>
        <v/>
      </c>
      <c r="O241" s="7">
        <f>IF($B241="","",IFERROR(VLOOKUP($B241,Mapping!$A:$C,2,0),"Not Mapped"))</f>
        <v/>
      </c>
      <c r="P241" s="7">
        <f>IF($B241="","",IFERROR(VLOOKUP($B241,Mapping!$A:$C,3,0),"Not Mapped"))</f>
        <v/>
      </c>
      <c r="Q241" s="7">
        <f>IF($B241="","",IF(COUNTIF(Exclusions!$A:$A,$B241)&gt;0,"Yes","No"))</f>
        <v/>
      </c>
      <c r="R241" s="9">
        <f>IF($B241="","",MIN(1,DAY($A241)/IF($N241="Superstore",Settings!$B$5,Settings!$B$4)))</f>
        <v/>
      </c>
      <c r="S241" s="9">
        <f>IF(OR($B241="",$G241="",$R241=0),"",$G241/$R241)</f>
        <v/>
      </c>
      <c r="T241" s="7">
        <f>IF($S241="","",IF($S241&lt;Settings!$B$8,"Critical",IF($S241&lt;Settings!$B$9,"Semi Critical","Non Critical")))</f>
        <v/>
      </c>
      <c r="U241" s="7">
        <f>IF($B241="","",IFERROR(VLOOKUP($O241,Leaders!$A:$B,2,0),"Not Mapped"))</f>
        <v/>
      </c>
    </row>
    <row r="242">
      <c r="A242" s="15" t="n">
        <v>46304</v>
      </c>
      <c r="B242" s="7" t="inlineStr">
        <is>
          <t>MYQ-Chamrajpura</t>
        </is>
      </c>
      <c r="C242" s="7" t="inlineStr">
        <is>
          <t>RETAIL_STORE</t>
        </is>
      </c>
      <c r="D242" s="7" t="inlineStr">
        <is>
          <t>Yes</t>
        </is>
      </c>
      <c r="E242" s="7" t="inlineStr">
        <is>
          <t>Mysuru</t>
        </is>
      </c>
      <c r="F242" s="7" t="n">
        <v>4856</v>
      </c>
      <c r="G242" s="9" t="n">
        <v>1</v>
      </c>
      <c r="H242" s="9" t="n">
        <v>0.9499588138385504</v>
      </c>
      <c r="I242" s="9" t="n">
        <v>0.986632</v>
      </c>
      <c r="J242" s="9" t="n">
        <v>0.9499588138385504</v>
      </c>
      <c r="K242" s="9" t="n">
        <v>0</v>
      </c>
      <c r="L242" s="9" t="n">
        <v>0.999982658458337</v>
      </c>
      <c r="M242" s="7" t="n">
        <v>2</v>
      </c>
      <c r="N242" s="7">
        <f>IF($B242="","",IF($C242="SUPERSTORE","Superstore","DH"))</f>
        <v/>
      </c>
      <c r="O242" s="7">
        <f>IF($B242="","",IFERROR(VLOOKUP($B242,Mapping!$A:$C,2,0),"Not Mapped"))</f>
        <v/>
      </c>
      <c r="P242" s="7">
        <f>IF($B242="","",IFERROR(VLOOKUP($B242,Mapping!$A:$C,3,0),"Not Mapped"))</f>
        <v/>
      </c>
      <c r="Q242" s="7">
        <f>IF($B242="","",IF(COUNTIF(Exclusions!$A:$A,$B242)&gt;0,"Yes","No"))</f>
        <v/>
      </c>
      <c r="R242" s="9">
        <f>IF($B242="","",MIN(1,DAY($A242)/IF($N242="Superstore",Settings!$B$5,Settings!$B$4)))</f>
        <v/>
      </c>
      <c r="S242" s="9">
        <f>IF(OR($B242="",$G242="",$R242=0),"",$G242/$R242)</f>
        <v/>
      </c>
      <c r="T242" s="7">
        <f>IF($S242="","",IF($S242&lt;Settings!$B$8,"Critical",IF($S242&lt;Settings!$B$9,"Semi Critical","Non Critical")))</f>
        <v/>
      </c>
      <c r="U242" s="7">
        <f>IF($B242="","",IFERROR(VLOOKUP($O242,Leaders!$A:$B,2,0),"Not Mapped"))</f>
        <v/>
      </c>
    </row>
    <row r="243">
      <c r="A243" s="15" t="n">
        <v>46304</v>
      </c>
      <c r="B243" s="7" t="inlineStr">
        <is>
          <t>MYQ-Chamundi Vihar</t>
        </is>
      </c>
      <c r="C243" s="7" t="inlineStr">
        <is>
          <t>RETAIL_STORE</t>
        </is>
      </c>
      <c r="D243" s="7" t="inlineStr">
        <is>
          <t>No</t>
        </is>
      </c>
      <c r="E243" s="7" t="inlineStr">
        <is>
          <t>Mysuru</t>
        </is>
      </c>
      <c r="F243" s="7" t="n">
        <v>5519</v>
      </c>
      <c r="G243" s="9" t="n">
        <v>1</v>
      </c>
      <c r="H243" s="9" t="n">
        <v>0.8523283203478891</v>
      </c>
      <c r="I243" s="9" t="n">
        <v>0.952439</v>
      </c>
      <c r="J243" s="9" t="n">
        <v>0.8523283203478891</v>
      </c>
      <c r="K243" s="9" t="n">
        <v>0</v>
      </c>
      <c r="L243" s="9" t="n">
        <v>0.9588750822517428</v>
      </c>
      <c r="M243" s="7" t="n">
        <v>3</v>
      </c>
      <c r="N243" s="7">
        <f>IF($B243="","",IF($C243="SUPERSTORE","Superstore","DH"))</f>
        <v/>
      </c>
      <c r="O243" s="7">
        <f>IF($B243="","",IFERROR(VLOOKUP($B243,Mapping!$A:$C,2,0),"Not Mapped"))</f>
        <v/>
      </c>
      <c r="P243" s="7">
        <f>IF($B243="","",IFERROR(VLOOKUP($B243,Mapping!$A:$C,3,0),"Not Mapped"))</f>
        <v/>
      </c>
      <c r="Q243" s="7">
        <f>IF($B243="","",IF(COUNTIF(Exclusions!$A:$A,$B243)&gt;0,"Yes","No"))</f>
        <v/>
      </c>
      <c r="R243" s="9">
        <f>IF($B243="","",MIN(1,DAY($A243)/IF($N243="Superstore",Settings!$B$5,Settings!$B$4)))</f>
        <v/>
      </c>
      <c r="S243" s="9">
        <f>IF(OR($B243="",$G243="",$R243=0),"",$G243/$R243)</f>
        <v/>
      </c>
      <c r="T243" s="7">
        <f>IF($S243="","",IF($S243&lt;Settings!$B$8,"Critical",IF($S243&lt;Settings!$B$9,"Semi Critical","Non Critical")))</f>
        <v/>
      </c>
      <c r="U243" s="7">
        <f>IF($B243="","",IFERROR(VLOOKUP($O243,Leaders!$A:$B,2,0),"Not Mapped"))</f>
        <v/>
      </c>
    </row>
    <row r="244">
      <c r="A244" s="15" t="n">
        <v>46304</v>
      </c>
      <c r="B244" s="7" t="inlineStr">
        <is>
          <t>MYQ-Hudco</t>
        </is>
      </c>
      <c r="C244" s="7" t="inlineStr">
        <is>
          <t>RETAIL_STORE</t>
        </is>
      </c>
      <c r="D244" s="7" t="inlineStr">
        <is>
          <t>Yes</t>
        </is>
      </c>
      <c r="E244" s="7" t="inlineStr">
        <is>
          <t>Mysuru</t>
        </is>
      </c>
      <c r="F244" s="7" t="n">
        <v>7140</v>
      </c>
      <c r="G244" s="9" t="n">
        <v>0.9317927170868348</v>
      </c>
      <c r="H244" s="9" t="n">
        <v>0.9289042537201264</v>
      </c>
      <c r="I244" s="9" t="n">
        <v>0.975948</v>
      </c>
      <c r="J244" s="9" t="n">
        <v>0.9289042537201264</v>
      </c>
      <c r="K244" s="9" t="n">
        <v>0.0104994324631101</v>
      </c>
      <c r="L244" s="9" t="n">
        <v>0.9890176940211156</v>
      </c>
      <c r="M244" s="7" t="n">
        <v>2</v>
      </c>
      <c r="N244" s="7">
        <f>IF($B244="","",IF($C244="SUPERSTORE","Superstore","DH"))</f>
        <v/>
      </c>
      <c r="O244" s="7">
        <f>IF($B244="","",IFERROR(VLOOKUP($B244,Mapping!$A:$C,2,0),"Not Mapped"))</f>
        <v/>
      </c>
      <c r="P244" s="7">
        <f>IF($B244="","",IFERROR(VLOOKUP($B244,Mapping!$A:$C,3,0),"Not Mapped"))</f>
        <v/>
      </c>
      <c r="Q244" s="7">
        <f>IF($B244="","",IF(COUNTIF(Exclusions!$A:$A,$B244)&gt;0,"Yes","No"))</f>
        <v/>
      </c>
      <c r="R244" s="9">
        <f>IF($B244="","",MIN(1,DAY($A244)/IF($N244="Superstore",Settings!$B$5,Settings!$B$4)))</f>
        <v/>
      </c>
      <c r="S244" s="9">
        <f>IF(OR($B244="",$G244="",$R244=0),"",$G244/$R244)</f>
        <v/>
      </c>
      <c r="T244" s="7">
        <f>IF($S244="","",IF($S244&lt;Settings!$B$8,"Critical",IF($S244&lt;Settings!$B$9,"Semi Critical","Non Critical")))</f>
        <v/>
      </c>
      <c r="U244" s="7">
        <f>IF($B244="","",IFERROR(VLOOKUP($O244,Leaders!$A:$B,2,0),"Not Mapped"))</f>
        <v/>
      </c>
    </row>
    <row r="245">
      <c r="A245" s="15" t="n">
        <v>46304</v>
      </c>
      <c r="B245" s="7" t="inlineStr">
        <is>
          <t>MYQ-Kuvempu Nagar</t>
        </is>
      </c>
      <c r="C245" s="7" t="inlineStr">
        <is>
          <t>RETAIL_STORE</t>
        </is>
      </c>
      <c r="D245" s="7" t="inlineStr">
        <is>
          <t>No</t>
        </is>
      </c>
      <c r="E245" s="7" t="inlineStr">
        <is>
          <t>Mysuru</t>
        </is>
      </c>
      <c r="F245" s="7" t="n">
        <v>7361</v>
      </c>
      <c r="G245" s="9" t="n">
        <v>0.8972965629669882</v>
      </c>
      <c r="H245" s="9" t="n">
        <v>0.9577592732778198</v>
      </c>
      <c r="I245" s="9" t="n">
        <v>0.983717</v>
      </c>
      <c r="J245" s="9" t="n">
        <v>0.9577592732778198</v>
      </c>
      <c r="K245" s="9" t="n">
        <v>0</v>
      </c>
      <c r="L245" s="9" t="n">
        <v>1</v>
      </c>
      <c r="M245" s="7" t="n">
        <v>1</v>
      </c>
      <c r="N245" s="7">
        <f>IF($B245="","",IF($C245="SUPERSTORE","Superstore","DH"))</f>
        <v/>
      </c>
      <c r="O245" s="7">
        <f>IF($B245="","",IFERROR(VLOOKUP($B245,Mapping!$A:$C,2,0),"Not Mapped"))</f>
        <v/>
      </c>
      <c r="P245" s="7">
        <f>IF($B245="","",IFERROR(VLOOKUP($B245,Mapping!$A:$C,3,0),"Not Mapped"))</f>
        <v/>
      </c>
      <c r="Q245" s="7">
        <f>IF($B245="","",IF(COUNTIF(Exclusions!$A:$A,$B245)&gt;0,"Yes","No"))</f>
        <v/>
      </c>
      <c r="R245" s="9">
        <f>IF($B245="","",MIN(1,DAY($A245)/IF($N245="Superstore",Settings!$B$5,Settings!$B$4)))</f>
        <v/>
      </c>
      <c r="S245" s="9">
        <f>IF(OR($B245="",$G245="",$R245=0),"",$G245/$R245)</f>
        <v/>
      </c>
      <c r="T245" s="7">
        <f>IF($S245="","",IF($S245&lt;Settings!$B$8,"Critical",IF($S245&lt;Settings!$B$9,"Semi Critical","Non Critical")))</f>
        <v/>
      </c>
      <c r="U245" s="7">
        <f>IF($B245="","",IFERROR(VLOOKUP($O245,Leaders!$A:$B,2,0),"Not Mapped"))</f>
        <v/>
      </c>
    </row>
    <row r="246">
      <c r="A246" s="15" t="n">
        <v>46304</v>
      </c>
      <c r="B246" s="7" t="inlineStr">
        <is>
          <t>MYQ-Mahadevpura</t>
        </is>
      </c>
      <c r="C246" s="7" t="inlineStr">
        <is>
          <t>RETAIL_STORE</t>
        </is>
      </c>
      <c r="D246" s="7" t="inlineStr">
        <is>
          <t>Yes</t>
        </is>
      </c>
      <c r="E246" s="7" t="inlineStr">
        <is>
          <t>Mysuru</t>
        </is>
      </c>
      <c r="F246" s="7" t="n">
        <v>5344</v>
      </c>
      <c r="G246" s="9" t="n">
        <v>1</v>
      </c>
      <c r="H246" s="9" t="n">
        <v>0.9726796407185628</v>
      </c>
      <c r="I246" s="9" t="n">
        <v>0.992</v>
      </c>
      <c r="J246" s="9" t="n">
        <v>0.9726796407185628</v>
      </c>
      <c r="K246" s="9" t="n">
        <v>0</v>
      </c>
      <c r="L246" s="9" t="n">
        <v>1</v>
      </c>
      <c r="M246" s="7" t="n">
        <v>2</v>
      </c>
      <c r="N246" s="7">
        <f>IF($B246="","",IF($C246="SUPERSTORE","Superstore","DH"))</f>
        <v/>
      </c>
      <c r="O246" s="7">
        <f>IF($B246="","",IFERROR(VLOOKUP($B246,Mapping!$A:$C,2,0),"Not Mapped"))</f>
        <v/>
      </c>
      <c r="P246" s="7">
        <f>IF($B246="","",IFERROR(VLOOKUP($B246,Mapping!$A:$C,3,0),"Not Mapped"))</f>
        <v/>
      </c>
      <c r="Q246" s="7">
        <f>IF($B246="","",IF(COUNTIF(Exclusions!$A:$A,$B246)&gt;0,"Yes","No"))</f>
        <v/>
      </c>
      <c r="R246" s="9">
        <f>IF($B246="","",MIN(1,DAY($A246)/IF($N246="Superstore",Settings!$B$5,Settings!$B$4)))</f>
        <v/>
      </c>
      <c r="S246" s="9">
        <f>IF(OR($B246="",$G246="",$R246=0),"",$G246/$R246)</f>
        <v/>
      </c>
      <c r="T246" s="7">
        <f>IF($S246="","",IF($S246&lt;Settings!$B$8,"Critical",IF($S246&lt;Settings!$B$9,"Semi Critical","Non Critical")))</f>
        <v/>
      </c>
      <c r="U246" s="7">
        <f>IF($B246="","",IFERROR(VLOOKUP($O246,Leaders!$A:$B,2,0),"Not Mapped"))</f>
        <v/>
      </c>
    </row>
    <row r="247">
      <c r="A247" s="15" t="n">
        <v>46304</v>
      </c>
      <c r="B247" s="7" t="inlineStr">
        <is>
          <t>MYQ-Rajendra Nagar</t>
        </is>
      </c>
      <c r="C247" s="7" t="inlineStr">
        <is>
          <t>RETAIL_STORE</t>
        </is>
      </c>
      <c r="D247" s="7" t="inlineStr">
        <is>
          <t>Yes</t>
        </is>
      </c>
      <c r="E247" s="7" t="inlineStr">
        <is>
          <t>Mysuru</t>
        </is>
      </c>
      <c r="F247" s="7" t="n">
        <v>4633</v>
      </c>
      <c r="G247" s="9" t="n">
        <v>1</v>
      </c>
      <c r="H247" s="9" t="n">
        <v>0.9380530973451328</v>
      </c>
      <c r="I247" s="9" t="n">
        <v>0.985284</v>
      </c>
      <c r="J247" s="9" t="n">
        <v>0.9380530973451328</v>
      </c>
      <c r="K247" s="9" t="n">
        <v>0.0052146008824709</v>
      </c>
      <c r="L247" s="9" t="n">
        <v>0.9939268050214566</v>
      </c>
      <c r="M247" s="7" t="n">
        <v>2</v>
      </c>
      <c r="N247" s="7">
        <f>IF($B247="","",IF($C247="SUPERSTORE","Superstore","DH"))</f>
        <v/>
      </c>
      <c r="O247" s="7">
        <f>IF($B247="","",IFERROR(VLOOKUP($B247,Mapping!$A:$C,2,0),"Not Mapped"))</f>
        <v/>
      </c>
      <c r="P247" s="7">
        <f>IF($B247="","",IFERROR(VLOOKUP($B247,Mapping!$A:$C,3,0),"Not Mapped"))</f>
        <v/>
      </c>
      <c r="Q247" s="7">
        <f>IF($B247="","",IF(COUNTIF(Exclusions!$A:$A,$B247)&gt;0,"Yes","No"))</f>
        <v/>
      </c>
      <c r="R247" s="9">
        <f>IF($B247="","",MIN(1,DAY($A247)/IF($N247="Superstore",Settings!$B$5,Settings!$B$4)))</f>
        <v/>
      </c>
      <c r="S247" s="9">
        <f>IF(OR($B247="",$G247="",$R247=0),"",$G247/$R247)</f>
        <v/>
      </c>
      <c r="T247" s="7">
        <f>IF($S247="","",IF($S247&lt;Settings!$B$8,"Critical",IF($S247&lt;Settings!$B$9,"Semi Critical","Non Critical")))</f>
        <v/>
      </c>
      <c r="U247" s="7">
        <f>IF($B247="","",IFERROR(VLOOKUP($O247,Leaders!$A:$B,2,0),"Not Mapped"))</f>
        <v/>
      </c>
    </row>
    <row r="248">
      <c r="A248" s="15" t="n">
        <v>46304</v>
      </c>
      <c r="B248" s="7" t="inlineStr">
        <is>
          <t>MYQ-Vani villas</t>
        </is>
      </c>
      <c r="C248" s="7" t="inlineStr">
        <is>
          <t>RETAIL_STORE</t>
        </is>
      </c>
      <c r="D248" s="7" t="inlineStr">
        <is>
          <t>No</t>
        </is>
      </c>
      <c r="E248" s="7" t="inlineStr">
        <is>
          <t>Mysuru</t>
        </is>
      </c>
      <c r="F248" s="7" t="n">
        <v>7259</v>
      </c>
      <c r="G248" s="9" t="n">
        <v>1</v>
      </c>
      <c r="H248" s="9" t="n">
        <v>0.9545391927262707</v>
      </c>
      <c r="I248" s="9" t="n">
        <v>0.981085</v>
      </c>
      <c r="J248" s="9" t="n">
        <v>0.9545391927262707</v>
      </c>
      <c r="K248" s="9" t="n">
        <v>0</v>
      </c>
      <c r="L248" s="9" t="n">
        <v>1</v>
      </c>
      <c r="M248" s="7" t="n">
        <v>2</v>
      </c>
      <c r="N248" s="7">
        <f>IF($B248="","",IF($C248="SUPERSTORE","Superstore","DH"))</f>
        <v/>
      </c>
      <c r="O248" s="7">
        <f>IF($B248="","",IFERROR(VLOOKUP($B248,Mapping!$A:$C,2,0),"Not Mapped"))</f>
        <v/>
      </c>
      <c r="P248" s="7">
        <f>IF($B248="","",IFERROR(VLOOKUP($B248,Mapping!$A:$C,3,0),"Not Mapped"))</f>
        <v/>
      </c>
      <c r="Q248" s="7">
        <f>IF($B248="","",IF(COUNTIF(Exclusions!$A:$A,$B248)&gt;0,"Yes","No"))</f>
        <v/>
      </c>
      <c r="R248" s="9">
        <f>IF($B248="","",MIN(1,DAY($A248)/IF($N248="Superstore",Settings!$B$5,Settings!$B$4)))</f>
        <v/>
      </c>
      <c r="S248" s="9">
        <f>IF(OR($B248="",$G248="",$R248=0),"",$G248/$R248)</f>
        <v/>
      </c>
      <c r="T248" s="7">
        <f>IF($S248="","",IF($S248&lt;Settings!$B$8,"Critical",IF($S248&lt;Settings!$B$9,"Semi Critical","Non Critical")))</f>
        <v/>
      </c>
      <c r="U248" s="7">
        <f>IF($B248="","",IFERROR(VLOOKUP($O248,Leaders!$A:$B,2,0),"Not Mapped"))</f>
        <v/>
      </c>
    </row>
    <row r="249">
      <c r="A249" s="15" t="n">
        <v>46304</v>
      </c>
      <c r="B249" s="7" t="inlineStr">
        <is>
          <t>MYQ-Vijayanagar</t>
        </is>
      </c>
      <c r="C249" s="7" t="inlineStr">
        <is>
          <t>RETAIL_STORE</t>
        </is>
      </c>
      <c r="D249" s="7" t="inlineStr">
        <is>
          <t>No</t>
        </is>
      </c>
      <c r="E249" s="7" t="inlineStr">
        <is>
          <t>Mysuru</t>
        </is>
      </c>
      <c r="F249" s="7" t="n">
        <v>6590</v>
      </c>
      <c r="G249" s="9" t="n">
        <v>1</v>
      </c>
      <c r="H249" s="9" t="n">
        <v>0.8904400606980273</v>
      </c>
      <c r="I249" s="9" t="n">
        <v>0.966542</v>
      </c>
      <c r="J249" s="9" t="n">
        <v>0.8904400606980273</v>
      </c>
      <c r="K249" s="9" t="n">
        <v>0</v>
      </c>
      <c r="L249" s="9" t="n">
        <v>0.9749221308202221</v>
      </c>
      <c r="M249" s="7" t="n">
        <v>3</v>
      </c>
      <c r="N249" s="7">
        <f>IF($B249="","",IF($C249="SUPERSTORE","Superstore","DH"))</f>
        <v/>
      </c>
      <c r="O249" s="7">
        <f>IF($B249="","",IFERROR(VLOOKUP($B249,Mapping!$A:$C,2,0),"Not Mapped"))</f>
        <v/>
      </c>
      <c r="P249" s="7">
        <f>IF($B249="","",IFERROR(VLOOKUP($B249,Mapping!$A:$C,3,0),"Not Mapped"))</f>
        <v/>
      </c>
      <c r="Q249" s="7">
        <f>IF($B249="","",IF(COUNTIF(Exclusions!$A:$A,$B249)&gt;0,"Yes","No"))</f>
        <v/>
      </c>
      <c r="R249" s="9">
        <f>IF($B249="","",MIN(1,DAY($A249)/IF($N249="Superstore",Settings!$B$5,Settings!$B$4)))</f>
        <v/>
      </c>
      <c r="S249" s="9">
        <f>IF(OR($B249="",$G249="",$R249=0),"",$G249/$R249)</f>
        <v/>
      </c>
      <c r="T249" s="7">
        <f>IF($S249="","",IF($S249&lt;Settings!$B$8,"Critical",IF($S249&lt;Settings!$B$9,"Semi Critical","Non Critical")))</f>
        <v/>
      </c>
      <c r="U249" s="7">
        <f>IF($B249="","",IFERROR(VLOOKUP($O249,Leaders!$A:$B,2,0),"Not Mapped"))</f>
        <v/>
      </c>
    </row>
    <row r="250">
      <c r="A250" s="15" t="n">
        <v>46304</v>
      </c>
      <c r="B250" s="7" t="inlineStr">
        <is>
          <t>PAL-Kalpathy</t>
        </is>
      </c>
      <c r="C250" s="7" t="inlineStr">
        <is>
          <t>RETAIL_STORE</t>
        </is>
      </c>
      <c r="D250" s="7" t="inlineStr">
        <is>
          <t>Yes</t>
        </is>
      </c>
      <c r="E250" s="7" t="inlineStr">
        <is>
          <t>Palakkad</t>
        </is>
      </c>
      <c r="F250" s="7" t="n">
        <v>5121</v>
      </c>
      <c r="G250" s="9" t="n">
        <v>0.3218121460652216</v>
      </c>
      <c r="H250" s="9" t="n">
        <v>0.9399271844660194</v>
      </c>
      <c r="I250" s="9" t="n">
        <v>0.988015</v>
      </c>
      <c r="J250" s="9" t="n">
        <v>0.9399271844660194</v>
      </c>
      <c r="K250" s="9" t="n">
        <v>0.0296813618507202</v>
      </c>
      <c r="L250" s="9" t="n">
        <v>0.9898225421418642</v>
      </c>
      <c r="M250" s="7" t="n">
        <v>1</v>
      </c>
      <c r="N250" s="7">
        <f>IF($B250="","",IF($C250="SUPERSTORE","Superstore","DH"))</f>
        <v/>
      </c>
      <c r="O250" s="7">
        <f>IF($B250="","",IFERROR(VLOOKUP($B250,Mapping!$A:$C,2,0),"Not Mapped"))</f>
        <v/>
      </c>
      <c r="P250" s="7">
        <f>IF($B250="","",IFERROR(VLOOKUP($B250,Mapping!$A:$C,3,0),"Not Mapped"))</f>
        <v/>
      </c>
      <c r="Q250" s="7">
        <f>IF($B250="","",IF(COUNTIF(Exclusions!$A:$A,$B250)&gt;0,"Yes","No"))</f>
        <v/>
      </c>
      <c r="R250" s="9">
        <f>IF($B250="","",MIN(1,DAY($A250)/IF($N250="Superstore",Settings!$B$5,Settings!$B$4)))</f>
        <v/>
      </c>
      <c r="S250" s="9">
        <f>IF(OR($B250="",$G250="",$R250=0),"",$G250/$R250)</f>
        <v/>
      </c>
      <c r="T250" s="7">
        <f>IF($S250="","",IF($S250&lt;Settings!$B$8,"Critical",IF($S250&lt;Settings!$B$9,"Semi Critical","Non Critical")))</f>
        <v/>
      </c>
      <c r="U250" s="7">
        <f>IF($B250="","",IFERROR(VLOOKUP($O250,Leaders!$A:$B,2,0),"Not Mapped"))</f>
        <v/>
      </c>
    </row>
    <row r="251">
      <c r="A251" s="15" t="n">
        <v>46304</v>
      </c>
      <c r="B251" s="7" t="inlineStr">
        <is>
          <t>PAL-Pallipuram</t>
        </is>
      </c>
      <c r="C251" s="7" t="inlineStr">
        <is>
          <t>RETAIL_STORE</t>
        </is>
      </c>
      <c r="D251" s="7" t="inlineStr">
        <is>
          <t>Yes</t>
        </is>
      </c>
      <c r="E251" s="7" t="inlineStr">
        <is>
          <t>Palakkad</t>
        </is>
      </c>
      <c r="F251" s="7" t="n">
        <v>6776</v>
      </c>
      <c r="G251" s="9" t="n">
        <v>0.4989669421487603</v>
      </c>
      <c r="H251" s="9" t="n">
        <v>0.9772256728778468</v>
      </c>
      <c r="I251" s="9" t="n">
        <v>0.992807</v>
      </c>
      <c r="J251" s="9" t="n">
        <v>0.9772256728778468</v>
      </c>
      <c r="K251" s="9" t="n">
        <v>0.0369016536118363</v>
      </c>
      <c r="L251" s="9" t="n">
        <v>0.9926196692776328</v>
      </c>
      <c r="M251" s="7" t="n">
        <v>2</v>
      </c>
      <c r="N251" s="7">
        <f>IF($B251="","",IF($C251="SUPERSTORE","Superstore","DH"))</f>
        <v/>
      </c>
      <c r="O251" s="7">
        <f>IF($B251="","",IFERROR(VLOOKUP($B251,Mapping!$A:$C,2,0),"Not Mapped"))</f>
        <v/>
      </c>
      <c r="P251" s="7">
        <f>IF($B251="","",IFERROR(VLOOKUP($B251,Mapping!$A:$C,3,0),"Not Mapped"))</f>
        <v/>
      </c>
      <c r="Q251" s="7">
        <f>IF($B251="","",IF(COUNTIF(Exclusions!$A:$A,$B251)&gt;0,"Yes","No"))</f>
        <v/>
      </c>
      <c r="R251" s="9">
        <f>IF($B251="","",MIN(1,DAY($A251)/IF($N251="Superstore",Settings!$B$5,Settings!$B$4)))</f>
        <v/>
      </c>
      <c r="S251" s="9">
        <f>IF(OR($B251="",$G251="",$R251=0),"",$G251/$R251)</f>
        <v/>
      </c>
      <c r="T251" s="7">
        <f>IF($S251="","",IF($S251&lt;Settings!$B$8,"Critical",IF($S251&lt;Settings!$B$9,"Semi Critical","Non Critical")))</f>
        <v/>
      </c>
      <c r="U251" s="7">
        <f>IF($B251="","",IFERROR(VLOOKUP($O251,Leaders!$A:$B,2,0),"Not Mapped"))</f>
        <v/>
      </c>
    </row>
    <row r="252">
      <c r="A252" s="15" t="n">
        <v>46304</v>
      </c>
      <c r="B252" s="7" t="inlineStr">
        <is>
          <t>PAL-TKV Nagar</t>
        </is>
      </c>
      <c r="C252" s="7" t="inlineStr">
        <is>
          <t>RETAIL_STORE</t>
        </is>
      </c>
      <c r="D252" s="7" t="inlineStr">
        <is>
          <t>No</t>
        </is>
      </c>
      <c r="E252" s="7" t="inlineStr">
        <is>
          <t>Palakkad</t>
        </is>
      </c>
      <c r="F252" s="7" t="n">
        <v>5099</v>
      </c>
      <c r="G252" s="9" t="n">
        <v>0.827417140615807</v>
      </c>
      <c r="H252" s="9" t="n">
        <v>0.9924152642806352</v>
      </c>
      <c r="I252" s="9" t="n">
        <v>0.997814</v>
      </c>
      <c r="J252" s="9" t="n">
        <v>0.9924152642806352</v>
      </c>
      <c r="K252" s="9" t="n">
        <v>0.0064880703223105</v>
      </c>
      <c r="L252" s="9" t="n">
        <v>0.998702385935538</v>
      </c>
      <c r="M252" s="7" t="n">
        <v>1</v>
      </c>
      <c r="N252" s="7">
        <f>IF($B252="","",IF($C252="SUPERSTORE","Superstore","DH"))</f>
        <v/>
      </c>
      <c r="O252" s="7">
        <f>IF($B252="","",IFERROR(VLOOKUP($B252,Mapping!$A:$C,2,0),"Not Mapped"))</f>
        <v/>
      </c>
      <c r="P252" s="7">
        <f>IF($B252="","",IFERROR(VLOOKUP($B252,Mapping!$A:$C,3,0),"Not Mapped"))</f>
        <v/>
      </c>
      <c r="Q252" s="7">
        <f>IF($B252="","",IF(COUNTIF(Exclusions!$A:$A,$B252)&gt;0,"Yes","No"))</f>
        <v/>
      </c>
      <c r="R252" s="9">
        <f>IF($B252="","",MIN(1,DAY($A252)/IF($N252="Superstore",Settings!$B$5,Settings!$B$4)))</f>
        <v/>
      </c>
      <c r="S252" s="9">
        <f>IF(OR($B252="",$G252="",$R252=0),"",$G252/$R252)</f>
        <v/>
      </c>
      <c r="T252" s="7">
        <f>IF($S252="","",IF($S252&lt;Settings!$B$8,"Critical",IF($S252&lt;Settings!$B$9,"Semi Critical","Non Critical")))</f>
        <v/>
      </c>
      <c r="U252" s="7">
        <f>IF($B252="","",IFERROR(VLOOKUP($O252,Leaders!$A:$B,2,0),"Not Mapped"))</f>
        <v/>
      </c>
    </row>
    <row r="253">
      <c r="A253" s="15" t="n">
        <v>46304</v>
      </c>
      <c r="B253" s="7" t="inlineStr">
        <is>
          <t>TUM-SS Puram</t>
        </is>
      </c>
      <c r="C253" s="7" t="inlineStr">
        <is>
          <t>RETAIL_STORE</t>
        </is>
      </c>
      <c r="D253" s="7" t="inlineStr">
        <is>
          <t>No</t>
        </is>
      </c>
      <c r="E253" s="7" t="inlineStr">
        <is>
          <t>Tumkuru</t>
        </is>
      </c>
      <c r="F253" s="7" t="n">
        <v>7007</v>
      </c>
      <c r="G253" s="9" t="n">
        <v>0.6818895390323962</v>
      </c>
      <c r="H253" s="9" t="n">
        <v>0.9669317706153202</v>
      </c>
      <c r="I253" s="9" t="n">
        <v>0.989063</v>
      </c>
      <c r="J253" s="9" t="n">
        <v>0.9669317706153202</v>
      </c>
      <c r="K253" s="9" t="n">
        <v>0</v>
      </c>
      <c r="L253" s="9" t="n">
        <v>1</v>
      </c>
      <c r="M253" s="7" t="n">
        <v>1</v>
      </c>
      <c r="N253" s="7">
        <f>IF($B253="","",IF($C253="SUPERSTORE","Superstore","DH"))</f>
        <v/>
      </c>
      <c r="O253" s="7">
        <f>IF($B253="","",IFERROR(VLOOKUP($B253,Mapping!$A:$C,2,0),"Not Mapped"))</f>
        <v/>
      </c>
      <c r="P253" s="7">
        <f>IF($B253="","",IFERROR(VLOOKUP($B253,Mapping!$A:$C,3,0),"Not Mapped"))</f>
        <v/>
      </c>
      <c r="Q253" s="7">
        <f>IF($B253="","",IF(COUNTIF(Exclusions!$A:$A,$B253)&gt;0,"Yes","No"))</f>
        <v/>
      </c>
      <c r="R253" s="9">
        <f>IF($B253="","",MIN(1,DAY($A253)/IF($N253="Superstore",Settings!$B$5,Settings!$B$4)))</f>
        <v/>
      </c>
      <c r="S253" s="9">
        <f>IF(OR($B253="",$G253="",$R253=0),"",$G253/$R253)</f>
        <v/>
      </c>
      <c r="T253" s="7">
        <f>IF($S253="","",IF($S253&lt;Settings!$B$8,"Critical",IF($S253&lt;Settings!$B$9,"Semi Critical","Non Critical")))</f>
        <v/>
      </c>
      <c r="U253" s="7">
        <f>IF($B253="","",IFERROR(VLOOKUP($O253,Leaders!$A:$B,2,0),"Not Mapped"))</f>
        <v/>
      </c>
    </row>
    <row r="254">
      <c r="A254" s="16" t="n"/>
      <c r="G254" s="17" t="n"/>
      <c r="H254" s="17" t="n"/>
      <c r="I254" s="17" t="n"/>
      <c r="J254" s="17" t="n"/>
      <c r="K254" s="17" t="n"/>
      <c r="L254" s="17" t="n"/>
      <c r="N254">
        <f>IF($B254="","",IF($C254="SUPERSTORE","Superstore","DH"))</f>
        <v/>
      </c>
      <c r="O254">
        <f>IF($B254="","",IFERROR(VLOOKUP($B254,Mapping!$A:$C,2,0),"Not Mapped"))</f>
        <v/>
      </c>
      <c r="P254">
        <f>IF($B254="","",IFERROR(VLOOKUP($B254,Mapping!$A:$C,3,0),"Not Mapped"))</f>
        <v/>
      </c>
      <c r="Q254">
        <f>IF($B254="","",IF(COUNTIF(Exclusions!$A:$A,$B254)&gt;0,"Yes","No"))</f>
        <v/>
      </c>
      <c r="R254" s="17">
        <f>IF($B254="","",MIN(1,DAY($A254)/IF($N254="Superstore",Settings!$B$5,Settings!$B$4)))</f>
        <v/>
      </c>
      <c r="S254" s="17">
        <f>IF(OR($B254="",$G254="",$R254=0),"",$G254/$R254)</f>
        <v/>
      </c>
      <c r="T254">
        <f>IF($S254="","",IF($S254&lt;Settings!$B$8,"Critical",IF($S254&lt;Settings!$B$9,"Semi Critical","Non Critical")))</f>
        <v/>
      </c>
      <c r="U254">
        <f>IF($B254="","",IFERROR(VLOOKUP($O254,Leaders!$A:$B,2,0),"Not Mapped"))</f>
        <v/>
      </c>
    </row>
    <row r="255">
      <c r="A255" s="16" t="n"/>
      <c r="G255" s="17" t="n"/>
      <c r="H255" s="17" t="n"/>
      <c r="I255" s="17" t="n"/>
      <c r="J255" s="17" t="n"/>
      <c r="K255" s="17" t="n"/>
      <c r="L255" s="17" t="n"/>
      <c r="N255">
        <f>IF($B255="","",IF($C255="SUPERSTORE","Superstore","DH"))</f>
        <v/>
      </c>
      <c r="O255">
        <f>IF($B255="","",IFERROR(VLOOKUP($B255,Mapping!$A:$C,2,0),"Not Mapped"))</f>
        <v/>
      </c>
      <c r="P255">
        <f>IF($B255="","",IFERROR(VLOOKUP($B255,Mapping!$A:$C,3,0),"Not Mapped"))</f>
        <v/>
      </c>
      <c r="Q255">
        <f>IF($B255="","",IF(COUNTIF(Exclusions!$A:$A,$B255)&gt;0,"Yes","No"))</f>
        <v/>
      </c>
      <c r="R255" s="17">
        <f>IF($B255="","",MIN(1,DAY($A255)/IF($N255="Superstore",Settings!$B$5,Settings!$B$4)))</f>
        <v/>
      </c>
      <c r="S255" s="17">
        <f>IF(OR($B255="",$G255="",$R255=0),"",$G255/$R255)</f>
        <v/>
      </c>
      <c r="T255">
        <f>IF($S255="","",IF($S255&lt;Settings!$B$8,"Critical",IF($S255&lt;Settings!$B$9,"Semi Critical","Non Critical")))</f>
        <v/>
      </c>
      <c r="U255">
        <f>IF($B255="","",IFERROR(VLOOKUP($O255,Leaders!$A:$B,2,0),"Not Mapped"))</f>
        <v/>
      </c>
    </row>
    <row r="256">
      <c r="A256" s="16" t="n"/>
      <c r="G256" s="17" t="n"/>
      <c r="H256" s="17" t="n"/>
      <c r="I256" s="17" t="n"/>
      <c r="J256" s="17" t="n"/>
      <c r="K256" s="17" t="n"/>
      <c r="L256" s="17" t="n"/>
      <c r="N256">
        <f>IF($B256="","",IF($C256="SUPERSTORE","Superstore","DH"))</f>
        <v/>
      </c>
      <c r="O256">
        <f>IF($B256="","",IFERROR(VLOOKUP($B256,Mapping!$A:$C,2,0),"Not Mapped"))</f>
        <v/>
      </c>
      <c r="P256">
        <f>IF($B256="","",IFERROR(VLOOKUP($B256,Mapping!$A:$C,3,0),"Not Mapped"))</f>
        <v/>
      </c>
      <c r="Q256">
        <f>IF($B256="","",IF(COUNTIF(Exclusions!$A:$A,$B256)&gt;0,"Yes","No"))</f>
        <v/>
      </c>
      <c r="R256" s="17">
        <f>IF($B256="","",MIN(1,DAY($A256)/IF($N256="Superstore",Settings!$B$5,Settings!$B$4)))</f>
        <v/>
      </c>
      <c r="S256" s="17">
        <f>IF(OR($B256="",$G256="",$R256=0),"",$G256/$R256)</f>
        <v/>
      </c>
      <c r="T256">
        <f>IF($S256="","",IF($S256&lt;Settings!$B$8,"Critical",IF($S256&lt;Settings!$B$9,"Semi Critical","Non Critical")))</f>
        <v/>
      </c>
      <c r="U256">
        <f>IF($B256="","",IFERROR(VLOOKUP($O256,Leaders!$A:$B,2,0),"Not Mapped"))</f>
        <v/>
      </c>
    </row>
    <row r="257">
      <c r="A257" s="16" t="n"/>
      <c r="G257" s="17" t="n"/>
      <c r="H257" s="17" t="n"/>
      <c r="I257" s="17" t="n"/>
      <c r="J257" s="17" t="n"/>
      <c r="K257" s="17" t="n"/>
      <c r="L257" s="17" t="n"/>
      <c r="N257">
        <f>IF($B257="","",IF($C257="SUPERSTORE","Superstore","DH"))</f>
        <v/>
      </c>
      <c r="O257">
        <f>IF($B257="","",IFERROR(VLOOKUP($B257,Mapping!$A:$C,2,0),"Not Mapped"))</f>
        <v/>
      </c>
      <c r="P257">
        <f>IF($B257="","",IFERROR(VLOOKUP($B257,Mapping!$A:$C,3,0),"Not Mapped"))</f>
        <v/>
      </c>
      <c r="Q257">
        <f>IF($B257="","",IF(COUNTIF(Exclusions!$A:$A,$B257)&gt;0,"Yes","No"))</f>
        <v/>
      </c>
      <c r="R257" s="17">
        <f>IF($B257="","",MIN(1,DAY($A257)/IF($N257="Superstore",Settings!$B$5,Settings!$B$4)))</f>
        <v/>
      </c>
      <c r="S257" s="17">
        <f>IF(OR($B257="",$G257="",$R257=0),"",$G257/$R257)</f>
        <v/>
      </c>
      <c r="T257">
        <f>IF($S257="","",IF($S257&lt;Settings!$B$8,"Critical",IF($S257&lt;Settings!$B$9,"Semi Critical","Non Critical")))</f>
        <v/>
      </c>
      <c r="U257">
        <f>IF($B257="","",IFERROR(VLOOKUP($O257,Leaders!$A:$B,2,0),"Not Mapped"))</f>
        <v/>
      </c>
    </row>
    <row r="258">
      <c r="A258" s="16" t="n"/>
      <c r="G258" s="17" t="n"/>
      <c r="H258" s="17" t="n"/>
      <c r="I258" s="17" t="n"/>
      <c r="J258" s="17" t="n"/>
      <c r="K258" s="17" t="n"/>
      <c r="L258" s="17" t="n"/>
      <c r="N258">
        <f>IF($B258="","",IF($C258="SUPERSTORE","Superstore","DH"))</f>
        <v/>
      </c>
      <c r="O258">
        <f>IF($B258="","",IFERROR(VLOOKUP($B258,Mapping!$A:$C,2,0),"Not Mapped"))</f>
        <v/>
      </c>
      <c r="P258">
        <f>IF($B258="","",IFERROR(VLOOKUP($B258,Mapping!$A:$C,3,0),"Not Mapped"))</f>
        <v/>
      </c>
      <c r="Q258">
        <f>IF($B258="","",IF(COUNTIF(Exclusions!$A:$A,$B258)&gt;0,"Yes","No"))</f>
        <v/>
      </c>
      <c r="R258" s="17">
        <f>IF($B258="","",MIN(1,DAY($A258)/IF($N258="Superstore",Settings!$B$5,Settings!$B$4)))</f>
        <v/>
      </c>
      <c r="S258" s="17">
        <f>IF(OR($B258="",$G258="",$R258=0),"",$G258/$R258)</f>
        <v/>
      </c>
      <c r="T258">
        <f>IF($S258="","",IF($S258&lt;Settings!$B$8,"Critical",IF($S258&lt;Settings!$B$9,"Semi Critical","Non Critical")))</f>
        <v/>
      </c>
      <c r="U258">
        <f>IF($B258="","",IFERROR(VLOOKUP($O258,Leaders!$A:$B,2,0),"Not Mapped"))</f>
        <v/>
      </c>
    </row>
    <row r="259">
      <c r="A259" s="16" t="n"/>
      <c r="G259" s="17" t="n"/>
      <c r="H259" s="17" t="n"/>
      <c r="I259" s="17" t="n"/>
      <c r="J259" s="17" t="n"/>
      <c r="K259" s="17" t="n"/>
      <c r="L259" s="17" t="n"/>
      <c r="N259">
        <f>IF($B259="","",IF($C259="SUPERSTORE","Superstore","DH"))</f>
        <v/>
      </c>
      <c r="O259">
        <f>IF($B259="","",IFERROR(VLOOKUP($B259,Mapping!$A:$C,2,0),"Not Mapped"))</f>
        <v/>
      </c>
      <c r="P259">
        <f>IF($B259="","",IFERROR(VLOOKUP($B259,Mapping!$A:$C,3,0),"Not Mapped"))</f>
        <v/>
      </c>
      <c r="Q259">
        <f>IF($B259="","",IF(COUNTIF(Exclusions!$A:$A,$B259)&gt;0,"Yes","No"))</f>
        <v/>
      </c>
      <c r="R259" s="17">
        <f>IF($B259="","",MIN(1,DAY($A259)/IF($N259="Superstore",Settings!$B$5,Settings!$B$4)))</f>
        <v/>
      </c>
      <c r="S259" s="17">
        <f>IF(OR($B259="",$G259="",$R259=0),"",$G259/$R259)</f>
        <v/>
      </c>
      <c r="T259">
        <f>IF($S259="","",IF($S259&lt;Settings!$B$8,"Critical",IF($S259&lt;Settings!$B$9,"Semi Critical","Non Critical")))</f>
        <v/>
      </c>
      <c r="U259">
        <f>IF($B259="","",IFERROR(VLOOKUP($O259,Leaders!$A:$B,2,0),"Not Mapped"))</f>
        <v/>
      </c>
    </row>
    <row r="260">
      <c r="A260" s="16" t="n"/>
      <c r="G260" s="17" t="n"/>
      <c r="H260" s="17" t="n"/>
      <c r="I260" s="17" t="n"/>
      <c r="J260" s="17" t="n"/>
      <c r="K260" s="17" t="n"/>
      <c r="L260" s="17" t="n"/>
      <c r="N260">
        <f>IF($B260="","",IF($C260="SUPERSTORE","Superstore","DH"))</f>
        <v/>
      </c>
      <c r="O260">
        <f>IF($B260="","",IFERROR(VLOOKUP($B260,Mapping!$A:$C,2,0),"Not Mapped"))</f>
        <v/>
      </c>
      <c r="P260">
        <f>IF($B260="","",IFERROR(VLOOKUP($B260,Mapping!$A:$C,3,0),"Not Mapped"))</f>
        <v/>
      </c>
      <c r="Q260">
        <f>IF($B260="","",IF(COUNTIF(Exclusions!$A:$A,$B260)&gt;0,"Yes","No"))</f>
        <v/>
      </c>
      <c r="R260" s="17">
        <f>IF($B260="","",MIN(1,DAY($A260)/IF($N260="Superstore",Settings!$B$5,Settings!$B$4)))</f>
        <v/>
      </c>
      <c r="S260" s="17">
        <f>IF(OR($B260="",$G260="",$R260=0),"",$G260/$R260)</f>
        <v/>
      </c>
      <c r="T260">
        <f>IF($S260="","",IF($S260&lt;Settings!$B$8,"Critical",IF($S260&lt;Settings!$B$9,"Semi Critical","Non Critical")))</f>
        <v/>
      </c>
      <c r="U260">
        <f>IF($B260="","",IFERROR(VLOOKUP($O260,Leaders!$A:$B,2,0),"Not Mapped"))</f>
        <v/>
      </c>
    </row>
    <row r="261">
      <c r="A261" s="16" t="n"/>
      <c r="G261" s="17" t="n"/>
      <c r="H261" s="17" t="n"/>
      <c r="I261" s="17" t="n"/>
      <c r="J261" s="17" t="n"/>
      <c r="K261" s="17" t="n"/>
      <c r="L261" s="17" t="n"/>
      <c r="N261">
        <f>IF($B261="","",IF($C261="SUPERSTORE","Superstore","DH"))</f>
        <v/>
      </c>
      <c r="O261">
        <f>IF($B261="","",IFERROR(VLOOKUP($B261,Mapping!$A:$C,2,0),"Not Mapped"))</f>
        <v/>
      </c>
      <c r="P261">
        <f>IF($B261="","",IFERROR(VLOOKUP($B261,Mapping!$A:$C,3,0),"Not Mapped"))</f>
        <v/>
      </c>
      <c r="Q261">
        <f>IF($B261="","",IF(COUNTIF(Exclusions!$A:$A,$B261)&gt;0,"Yes","No"))</f>
        <v/>
      </c>
      <c r="R261" s="17">
        <f>IF($B261="","",MIN(1,DAY($A261)/IF($N261="Superstore",Settings!$B$5,Settings!$B$4)))</f>
        <v/>
      </c>
      <c r="S261" s="17">
        <f>IF(OR($B261="",$G261="",$R261=0),"",$G261/$R261)</f>
        <v/>
      </c>
      <c r="T261">
        <f>IF($S261="","",IF($S261&lt;Settings!$B$8,"Critical",IF($S261&lt;Settings!$B$9,"Semi Critical","Non Critical")))</f>
        <v/>
      </c>
      <c r="U261">
        <f>IF($B261="","",IFERROR(VLOOKUP($O261,Leaders!$A:$B,2,0),"Not Mapped"))</f>
        <v/>
      </c>
    </row>
    <row r="262">
      <c r="A262" s="16" t="n"/>
      <c r="G262" s="17" t="n"/>
      <c r="H262" s="17" t="n"/>
      <c r="I262" s="17" t="n"/>
      <c r="J262" s="17" t="n"/>
      <c r="K262" s="17" t="n"/>
      <c r="L262" s="17" t="n"/>
      <c r="N262">
        <f>IF($B262="","",IF($C262="SUPERSTORE","Superstore","DH"))</f>
        <v/>
      </c>
      <c r="O262">
        <f>IF($B262="","",IFERROR(VLOOKUP($B262,Mapping!$A:$C,2,0),"Not Mapped"))</f>
        <v/>
      </c>
      <c r="P262">
        <f>IF($B262="","",IFERROR(VLOOKUP($B262,Mapping!$A:$C,3,0),"Not Mapped"))</f>
        <v/>
      </c>
      <c r="Q262">
        <f>IF($B262="","",IF(COUNTIF(Exclusions!$A:$A,$B262)&gt;0,"Yes","No"))</f>
        <v/>
      </c>
      <c r="R262" s="17">
        <f>IF($B262="","",MIN(1,DAY($A262)/IF($N262="Superstore",Settings!$B$5,Settings!$B$4)))</f>
        <v/>
      </c>
      <c r="S262" s="17">
        <f>IF(OR($B262="",$G262="",$R262=0),"",$G262/$R262)</f>
        <v/>
      </c>
      <c r="T262">
        <f>IF($S262="","",IF($S262&lt;Settings!$B$8,"Critical",IF($S262&lt;Settings!$B$9,"Semi Critical","Non Critical")))</f>
        <v/>
      </c>
      <c r="U262">
        <f>IF($B262="","",IFERROR(VLOOKUP($O262,Leaders!$A:$B,2,0),"Not Mapped"))</f>
        <v/>
      </c>
    </row>
    <row r="263">
      <c r="A263" s="16" t="n"/>
      <c r="G263" s="17" t="n"/>
      <c r="H263" s="17" t="n"/>
      <c r="I263" s="17" t="n"/>
      <c r="J263" s="17" t="n"/>
      <c r="K263" s="17" t="n"/>
      <c r="L263" s="17" t="n"/>
      <c r="N263">
        <f>IF($B263="","",IF($C263="SUPERSTORE","Superstore","DH"))</f>
        <v/>
      </c>
      <c r="O263">
        <f>IF($B263="","",IFERROR(VLOOKUP($B263,Mapping!$A:$C,2,0),"Not Mapped"))</f>
        <v/>
      </c>
      <c r="P263">
        <f>IF($B263="","",IFERROR(VLOOKUP($B263,Mapping!$A:$C,3,0),"Not Mapped"))</f>
        <v/>
      </c>
      <c r="Q263">
        <f>IF($B263="","",IF(COUNTIF(Exclusions!$A:$A,$B263)&gt;0,"Yes","No"))</f>
        <v/>
      </c>
      <c r="R263" s="17">
        <f>IF($B263="","",MIN(1,DAY($A263)/IF($N263="Superstore",Settings!$B$5,Settings!$B$4)))</f>
        <v/>
      </c>
      <c r="S263" s="17">
        <f>IF(OR($B263="",$G263="",$R263=0),"",$G263/$R263)</f>
        <v/>
      </c>
      <c r="T263">
        <f>IF($S263="","",IF($S263&lt;Settings!$B$8,"Critical",IF($S263&lt;Settings!$B$9,"Semi Critical","Non Critical")))</f>
        <v/>
      </c>
      <c r="U263">
        <f>IF($B263="","",IFERROR(VLOOKUP($O263,Leaders!$A:$B,2,0),"Not Mapped"))</f>
        <v/>
      </c>
    </row>
    <row r="264">
      <c r="A264" s="16" t="n"/>
      <c r="G264" s="17" t="n"/>
      <c r="H264" s="17" t="n"/>
      <c r="I264" s="17" t="n"/>
      <c r="J264" s="17" t="n"/>
      <c r="K264" s="17" t="n"/>
      <c r="L264" s="17" t="n"/>
      <c r="N264">
        <f>IF($B264="","",IF($C264="SUPERSTORE","Superstore","DH"))</f>
        <v/>
      </c>
      <c r="O264">
        <f>IF($B264="","",IFERROR(VLOOKUP($B264,Mapping!$A:$C,2,0),"Not Mapped"))</f>
        <v/>
      </c>
      <c r="P264">
        <f>IF($B264="","",IFERROR(VLOOKUP($B264,Mapping!$A:$C,3,0),"Not Mapped"))</f>
        <v/>
      </c>
      <c r="Q264">
        <f>IF($B264="","",IF(COUNTIF(Exclusions!$A:$A,$B264)&gt;0,"Yes","No"))</f>
        <v/>
      </c>
      <c r="R264" s="17">
        <f>IF($B264="","",MIN(1,DAY($A264)/IF($N264="Superstore",Settings!$B$5,Settings!$B$4)))</f>
        <v/>
      </c>
      <c r="S264" s="17">
        <f>IF(OR($B264="",$G264="",$R264=0),"",$G264/$R264)</f>
        <v/>
      </c>
      <c r="T264">
        <f>IF($S264="","",IF($S264&lt;Settings!$B$8,"Critical",IF($S264&lt;Settings!$B$9,"Semi Critical","Non Critical")))</f>
        <v/>
      </c>
      <c r="U264">
        <f>IF($B264="","",IFERROR(VLOOKUP($O264,Leaders!$A:$B,2,0),"Not Mapped"))</f>
        <v/>
      </c>
    </row>
    <row r="265">
      <c r="A265" s="16" t="n"/>
      <c r="G265" s="17" t="n"/>
      <c r="H265" s="17" t="n"/>
      <c r="I265" s="17" t="n"/>
      <c r="J265" s="17" t="n"/>
      <c r="K265" s="17" t="n"/>
      <c r="L265" s="17" t="n"/>
      <c r="N265">
        <f>IF($B265="","",IF($C265="SUPERSTORE","Superstore","DH"))</f>
        <v/>
      </c>
      <c r="O265">
        <f>IF($B265="","",IFERROR(VLOOKUP($B265,Mapping!$A:$C,2,0),"Not Mapped"))</f>
        <v/>
      </c>
      <c r="P265">
        <f>IF($B265="","",IFERROR(VLOOKUP($B265,Mapping!$A:$C,3,0),"Not Mapped"))</f>
        <v/>
      </c>
      <c r="Q265">
        <f>IF($B265="","",IF(COUNTIF(Exclusions!$A:$A,$B265)&gt;0,"Yes","No"))</f>
        <v/>
      </c>
      <c r="R265" s="17">
        <f>IF($B265="","",MIN(1,DAY($A265)/IF($N265="Superstore",Settings!$B$5,Settings!$B$4)))</f>
        <v/>
      </c>
      <c r="S265" s="17">
        <f>IF(OR($B265="",$G265="",$R265=0),"",$G265/$R265)</f>
        <v/>
      </c>
      <c r="T265">
        <f>IF($S265="","",IF($S265&lt;Settings!$B$8,"Critical",IF($S265&lt;Settings!$B$9,"Semi Critical","Non Critical")))</f>
        <v/>
      </c>
      <c r="U265">
        <f>IF($B265="","",IFERROR(VLOOKUP($O265,Leaders!$A:$B,2,0),"Not Mapped"))</f>
        <v/>
      </c>
    </row>
    <row r="266">
      <c r="A266" s="16" t="n"/>
      <c r="G266" s="17" t="n"/>
      <c r="H266" s="17" t="n"/>
      <c r="I266" s="17" t="n"/>
      <c r="J266" s="17" t="n"/>
      <c r="K266" s="17" t="n"/>
      <c r="L266" s="17" t="n"/>
      <c r="N266">
        <f>IF($B266="","",IF($C266="SUPERSTORE","Superstore","DH"))</f>
        <v/>
      </c>
      <c r="O266">
        <f>IF($B266="","",IFERROR(VLOOKUP($B266,Mapping!$A:$C,2,0),"Not Mapped"))</f>
        <v/>
      </c>
      <c r="P266">
        <f>IF($B266="","",IFERROR(VLOOKUP($B266,Mapping!$A:$C,3,0),"Not Mapped"))</f>
        <v/>
      </c>
      <c r="Q266">
        <f>IF($B266="","",IF(COUNTIF(Exclusions!$A:$A,$B266)&gt;0,"Yes","No"))</f>
        <v/>
      </c>
      <c r="R266" s="17">
        <f>IF($B266="","",MIN(1,DAY($A266)/IF($N266="Superstore",Settings!$B$5,Settings!$B$4)))</f>
        <v/>
      </c>
      <c r="S266" s="17">
        <f>IF(OR($B266="",$G266="",$R266=0),"",$G266/$R266)</f>
        <v/>
      </c>
      <c r="T266">
        <f>IF($S266="","",IF($S266&lt;Settings!$B$8,"Critical",IF($S266&lt;Settings!$B$9,"Semi Critical","Non Critical")))</f>
        <v/>
      </c>
      <c r="U266">
        <f>IF($B266="","",IFERROR(VLOOKUP($O266,Leaders!$A:$B,2,0),"Not Mapped"))</f>
        <v/>
      </c>
    </row>
    <row r="267">
      <c r="A267" s="16" t="n"/>
      <c r="G267" s="17" t="n"/>
      <c r="H267" s="17" t="n"/>
      <c r="I267" s="17" t="n"/>
      <c r="J267" s="17" t="n"/>
      <c r="K267" s="17" t="n"/>
      <c r="L267" s="17" t="n"/>
      <c r="N267">
        <f>IF($B267="","",IF($C267="SUPERSTORE","Superstore","DH"))</f>
        <v/>
      </c>
      <c r="O267">
        <f>IF($B267="","",IFERROR(VLOOKUP($B267,Mapping!$A:$C,2,0),"Not Mapped"))</f>
        <v/>
      </c>
      <c r="P267">
        <f>IF($B267="","",IFERROR(VLOOKUP($B267,Mapping!$A:$C,3,0),"Not Mapped"))</f>
        <v/>
      </c>
      <c r="Q267">
        <f>IF($B267="","",IF(COUNTIF(Exclusions!$A:$A,$B267)&gt;0,"Yes","No"))</f>
        <v/>
      </c>
      <c r="R267" s="17">
        <f>IF($B267="","",MIN(1,DAY($A267)/IF($N267="Superstore",Settings!$B$5,Settings!$B$4)))</f>
        <v/>
      </c>
      <c r="S267" s="17">
        <f>IF(OR($B267="",$G267="",$R267=0),"",$G267/$R267)</f>
        <v/>
      </c>
      <c r="T267">
        <f>IF($S267="","",IF($S267&lt;Settings!$B$8,"Critical",IF($S267&lt;Settings!$B$9,"Semi Critical","Non Critical")))</f>
        <v/>
      </c>
      <c r="U267">
        <f>IF($B267="","",IFERROR(VLOOKUP($O267,Leaders!$A:$B,2,0),"Not Mapped"))</f>
        <v/>
      </c>
    </row>
    <row r="268">
      <c r="A268" s="16" t="n"/>
      <c r="G268" s="17" t="n"/>
      <c r="H268" s="17" t="n"/>
      <c r="I268" s="17" t="n"/>
      <c r="J268" s="17" t="n"/>
      <c r="K268" s="17" t="n"/>
      <c r="L268" s="17" t="n"/>
      <c r="N268">
        <f>IF($B268="","",IF($C268="SUPERSTORE","Superstore","DH"))</f>
        <v/>
      </c>
      <c r="O268">
        <f>IF($B268="","",IFERROR(VLOOKUP($B268,Mapping!$A:$C,2,0),"Not Mapped"))</f>
        <v/>
      </c>
      <c r="P268">
        <f>IF($B268="","",IFERROR(VLOOKUP($B268,Mapping!$A:$C,3,0),"Not Mapped"))</f>
        <v/>
      </c>
      <c r="Q268">
        <f>IF($B268="","",IF(COUNTIF(Exclusions!$A:$A,$B268)&gt;0,"Yes","No"))</f>
        <v/>
      </c>
      <c r="R268" s="17">
        <f>IF($B268="","",MIN(1,DAY($A268)/IF($N268="Superstore",Settings!$B$5,Settings!$B$4)))</f>
        <v/>
      </c>
      <c r="S268" s="17">
        <f>IF(OR($B268="",$G268="",$R268=0),"",$G268/$R268)</f>
        <v/>
      </c>
      <c r="T268">
        <f>IF($S268="","",IF($S268&lt;Settings!$B$8,"Critical",IF($S268&lt;Settings!$B$9,"Semi Critical","Non Critical")))</f>
        <v/>
      </c>
      <c r="U268">
        <f>IF($B268="","",IFERROR(VLOOKUP($O268,Leaders!$A:$B,2,0),"Not Mapped"))</f>
        <v/>
      </c>
    </row>
    <row r="269">
      <c r="A269" s="16" t="n"/>
      <c r="G269" s="17" t="n"/>
      <c r="H269" s="17" t="n"/>
      <c r="I269" s="17" t="n"/>
      <c r="J269" s="17" t="n"/>
      <c r="K269" s="17" t="n"/>
      <c r="L269" s="17" t="n"/>
      <c r="N269">
        <f>IF($B269="","",IF($C269="SUPERSTORE","Superstore","DH"))</f>
        <v/>
      </c>
      <c r="O269">
        <f>IF($B269="","",IFERROR(VLOOKUP($B269,Mapping!$A:$C,2,0),"Not Mapped"))</f>
        <v/>
      </c>
      <c r="P269">
        <f>IF($B269="","",IFERROR(VLOOKUP($B269,Mapping!$A:$C,3,0),"Not Mapped"))</f>
        <v/>
      </c>
      <c r="Q269">
        <f>IF($B269="","",IF(COUNTIF(Exclusions!$A:$A,$B269)&gt;0,"Yes","No"))</f>
        <v/>
      </c>
      <c r="R269" s="17">
        <f>IF($B269="","",MIN(1,DAY($A269)/IF($N269="Superstore",Settings!$B$5,Settings!$B$4)))</f>
        <v/>
      </c>
      <c r="S269" s="17">
        <f>IF(OR($B269="",$G269="",$R269=0),"",$G269/$R269)</f>
        <v/>
      </c>
      <c r="T269">
        <f>IF($S269="","",IF($S269&lt;Settings!$B$8,"Critical",IF($S269&lt;Settings!$B$9,"Semi Critical","Non Critical")))</f>
        <v/>
      </c>
      <c r="U269">
        <f>IF($B269="","",IFERROR(VLOOKUP($O269,Leaders!$A:$B,2,0),"Not Mapped"))</f>
        <v/>
      </c>
    </row>
    <row r="270">
      <c r="A270" s="16" t="n"/>
      <c r="G270" s="17" t="n"/>
      <c r="H270" s="17" t="n"/>
      <c r="I270" s="17" t="n"/>
      <c r="J270" s="17" t="n"/>
      <c r="K270" s="17" t="n"/>
      <c r="L270" s="17" t="n"/>
      <c r="N270">
        <f>IF($B270="","",IF($C270="SUPERSTORE","Superstore","DH"))</f>
        <v/>
      </c>
      <c r="O270">
        <f>IF($B270="","",IFERROR(VLOOKUP($B270,Mapping!$A:$C,2,0),"Not Mapped"))</f>
        <v/>
      </c>
      <c r="P270">
        <f>IF($B270="","",IFERROR(VLOOKUP($B270,Mapping!$A:$C,3,0),"Not Mapped"))</f>
        <v/>
      </c>
      <c r="Q270">
        <f>IF($B270="","",IF(COUNTIF(Exclusions!$A:$A,$B270)&gt;0,"Yes","No"))</f>
        <v/>
      </c>
      <c r="R270" s="17">
        <f>IF($B270="","",MIN(1,DAY($A270)/IF($N270="Superstore",Settings!$B$5,Settings!$B$4)))</f>
        <v/>
      </c>
      <c r="S270" s="17">
        <f>IF(OR($B270="",$G270="",$R270=0),"",$G270/$R270)</f>
        <v/>
      </c>
      <c r="T270">
        <f>IF($S270="","",IF($S270&lt;Settings!$B$8,"Critical",IF($S270&lt;Settings!$B$9,"Semi Critical","Non Critical")))</f>
        <v/>
      </c>
      <c r="U270">
        <f>IF($B270="","",IFERROR(VLOOKUP($O270,Leaders!$A:$B,2,0),"Not Mapped"))</f>
        <v/>
      </c>
    </row>
    <row r="271">
      <c r="A271" s="16" t="n"/>
      <c r="G271" s="17" t="n"/>
      <c r="H271" s="17" t="n"/>
      <c r="I271" s="17" t="n"/>
      <c r="J271" s="17" t="n"/>
      <c r="K271" s="17" t="n"/>
      <c r="L271" s="17" t="n"/>
      <c r="N271">
        <f>IF($B271="","",IF($C271="SUPERSTORE","Superstore","DH"))</f>
        <v/>
      </c>
      <c r="O271">
        <f>IF($B271="","",IFERROR(VLOOKUP($B271,Mapping!$A:$C,2,0),"Not Mapped"))</f>
        <v/>
      </c>
      <c r="P271">
        <f>IF($B271="","",IFERROR(VLOOKUP($B271,Mapping!$A:$C,3,0),"Not Mapped"))</f>
        <v/>
      </c>
      <c r="Q271">
        <f>IF($B271="","",IF(COUNTIF(Exclusions!$A:$A,$B271)&gt;0,"Yes","No"))</f>
        <v/>
      </c>
      <c r="R271" s="17">
        <f>IF($B271="","",MIN(1,DAY($A271)/IF($N271="Superstore",Settings!$B$5,Settings!$B$4)))</f>
        <v/>
      </c>
      <c r="S271" s="17">
        <f>IF(OR($B271="",$G271="",$R271=0),"",$G271/$R271)</f>
        <v/>
      </c>
      <c r="T271">
        <f>IF($S271="","",IF($S271&lt;Settings!$B$8,"Critical",IF($S271&lt;Settings!$B$9,"Semi Critical","Non Critical")))</f>
        <v/>
      </c>
      <c r="U271">
        <f>IF($B271="","",IFERROR(VLOOKUP($O271,Leaders!$A:$B,2,0),"Not Mapped"))</f>
        <v/>
      </c>
    </row>
    <row r="272">
      <c r="A272" s="16" t="n"/>
      <c r="G272" s="17" t="n"/>
      <c r="H272" s="17" t="n"/>
      <c r="I272" s="17" t="n"/>
      <c r="J272" s="17" t="n"/>
      <c r="K272" s="17" t="n"/>
      <c r="L272" s="17" t="n"/>
      <c r="N272">
        <f>IF($B272="","",IF($C272="SUPERSTORE","Superstore","DH"))</f>
        <v/>
      </c>
      <c r="O272">
        <f>IF($B272="","",IFERROR(VLOOKUP($B272,Mapping!$A:$C,2,0),"Not Mapped"))</f>
        <v/>
      </c>
      <c r="P272">
        <f>IF($B272="","",IFERROR(VLOOKUP($B272,Mapping!$A:$C,3,0),"Not Mapped"))</f>
        <v/>
      </c>
      <c r="Q272">
        <f>IF($B272="","",IF(COUNTIF(Exclusions!$A:$A,$B272)&gt;0,"Yes","No"))</f>
        <v/>
      </c>
      <c r="R272" s="17">
        <f>IF($B272="","",MIN(1,DAY($A272)/IF($N272="Superstore",Settings!$B$5,Settings!$B$4)))</f>
        <v/>
      </c>
      <c r="S272" s="17">
        <f>IF(OR($B272="",$G272="",$R272=0),"",$G272/$R272)</f>
        <v/>
      </c>
      <c r="T272">
        <f>IF($S272="","",IF($S272&lt;Settings!$B$8,"Critical",IF($S272&lt;Settings!$B$9,"Semi Critical","Non Critical")))</f>
        <v/>
      </c>
      <c r="U272">
        <f>IF($B272="","",IFERROR(VLOOKUP($O272,Leaders!$A:$B,2,0),"Not Mapped"))</f>
        <v/>
      </c>
    </row>
    <row r="273">
      <c r="A273" s="16" t="n"/>
      <c r="G273" s="17" t="n"/>
      <c r="H273" s="17" t="n"/>
      <c r="I273" s="17" t="n"/>
      <c r="J273" s="17" t="n"/>
      <c r="K273" s="17" t="n"/>
      <c r="L273" s="17" t="n"/>
      <c r="N273">
        <f>IF($B273="","",IF($C273="SUPERSTORE","Superstore","DH"))</f>
        <v/>
      </c>
      <c r="O273">
        <f>IF($B273="","",IFERROR(VLOOKUP($B273,Mapping!$A:$C,2,0),"Not Mapped"))</f>
        <v/>
      </c>
      <c r="P273">
        <f>IF($B273="","",IFERROR(VLOOKUP($B273,Mapping!$A:$C,3,0),"Not Mapped"))</f>
        <v/>
      </c>
      <c r="Q273">
        <f>IF($B273="","",IF(COUNTIF(Exclusions!$A:$A,$B273)&gt;0,"Yes","No"))</f>
        <v/>
      </c>
      <c r="R273" s="17">
        <f>IF($B273="","",MIN(1,DAY($A273)/IF($N273="Superstore",Settings!$B$5,Settings!$B$4)))</f>
        <v/>
      </c>
      <c r="S273" s="17">
        <f>IF(OR($B273="",$G273="",$R273=0),"",$G273/$R273)</f>
        <v/>
      </c>
      <c r="T273">
        <f>IF($S273="","",IF($S273&lt;Settings!$B$8,"Critical",IF($S273&lt;Settings!$B$9,"Semi Critical","Non Critical")))</f>
        <v/>
      </c>
      <c r="U273">
        <f>IF($B273="","",IFERROR(VLOOKUP($O273,Leaders!$A:$B,2,0),"Not Mapped"))</f>
        <v/>
      </c>
    </row>
    <row r="274">
      <c r="A274" s="16" t="n"/>
      <c r="G274" s="17" t="n"/>
      <c r="H274" s="17" t="n"/>
      <c r="I274" s="17" t="n"/>
      <c r="J274" s="17" t="n"/>
      <c r="K274" s="17" t="n"/>
      <c r="L274" s="17" t="n"/>
      <c r="N274">
        <f>IF($B274="","",IF($C274="SUPERSTORE","Superstore","DH"))</f>
        <v/>
      </c>
      <c r="O274">
        <f>IF($B274="","",IFERROR(VLOOKUP($B274,Mapping!$A:$C,2,0),"Not Mapped"))</f>
        <v/>
      </c>
      <c r="P274">
        <f>IF($B274="","",IFERROR(VLOOKUP($B274,Mapping!$A:$C,3,0),"Not Mapped"))</f>
        <v/>
      </c>
      <c r="Q274">
        <f>IF($B274="","",IF(COUNTIF(Exclusions!$A:$A,$B274)&gt;0,"Yes","No"))</f>
        <v/>
      </c>
      <c r="R274" s="17">
        <f>IF($B274="","",MIN(1,DAY($A274)/IF($N274="Superstore",Settings!$B$5,Settings!$B$4)))</f>
        <v/>
      </c>
      <c r="S274" s="17">
        <f>IF(OR($B274="",$G274="",$R274=0),"",$G274/$R274)</f>
        <v/>
      </c>
      <c r="T274">
        <f>IF($S274="","",IF($S274&lt;Settings!$B$8,"Critical",IF($S274&lt;Settings!$B$9,"Semi Critical","Non Critical")))</f>
        <v/>
      </c>
      <c r="U274">
        <f>IF($B274="","",IFERROR(VLOOKUP($O274,Leaders!$A:$B,2,0),"Not Mapped"))</f>
        <v/>
      </c>
    </row>
    <row r="275">
      <c r="A275" s="16" t="n"/>
      <c r="G275" s="17" t="n"/>
      <c r="H275" s="17" t="n"/>
      <c r="I275" s="17" t="n"/>
      <c r="J275" s="17" t="n"/>
      <c r="K275" s="17" t="n"/>
      <c r="L275" s="17" t="n"/>
      <c r="N275">
        <f>IF($B275="","",IF($C275="SUPERSTORE","Superstore","DH"))</f>
        <v/>
      </c>
      <c r="O275">
        <f>IF($B275="","",IFERROR(VLOOKUP($B275,Mapping!$A:$C,2,0),"Not Mapped"))</f>
        <v/>
      </c>
      <c r="P275">
        <f>IF($B275="","",IFERROR(VLOOKUP($B275,Mapping!$A:$C,3,0),"Not Mapped"))</f>
        <v/>
      </c>
      <c r="Q275">
        <f>IF($B275="","",IF(COUNTIF(Exclusions!$A:$A,$B275)&gt;0,"Yes","No"))</f>
        <v/>
      </c>
      <c r="R275" s="17">
        <f>IF($B275="","",MIN(1,DAY($A275)/IF($N275="Superstore",Settings!$B$5,Settings!$B$4)))</f>
        <v/>
      </c>
      <c r="S275" s="17">
        <f>IF(OR($B275="",$G275="",$R275=0),"",$G275/$R275)</f>
        <v/>
      </c>
      <c r="T275">
        <f>IF($S275="","",IF($S275&lt;Settings!$B$8,"Critical",IF($S275&lt;Settings!$B$9,"Semi Critical","Non Critical")))</f>
        <v/>
      </c>
      <c r="U275">
        <f>IF($B275="","",IFERROR(VLOOKUP($O275,Leaders!$A:$B,2,0),"Not Mapped"))</f>
        <v/>
      </c>
    </row>
    <row r="276">
      <c r="A276" s="16" t="n"/>
      <c r="G276" s="17" t="n"/>
      <c r="H276" s="17" t="n"/>
      <c r="I276" s="17" t="n"/>
      <c r="J276" s="17" t="n"/>
      <c r="K276" s="17" t="n"/>
      <c r="L276" s="17" t="n"/>
      <c r="N276">
        <f>IF($B276="","",IF($C276="SUPERSTORE","Superstore","DH"))</f>
        <v/>
      </c>
      <c r="O276">
        <f>IF($B276="","",IFERROR(VLOOKUP($B276,Mapping!$A:$C,2,0),"Not Mapped"))</f>
        <v/>
      </c>
      <c r="P276">
        <f>IF($B276="","",IFERROR(VLOOKUP($B276,Mapping!$A:$C,3,0),"Not Mapped"))</f>
        <v/>
      </c>
      <c r="Q276">
        <f>IF($B276="","",IF(COUNTIF(Exclusions!$A:$A,$B276)&gt;0,"Yes","No"))</f>
        <v/>
      </c>
      <c r="R276" s="17">
        <f>IF($B276="","",MIN(1,DAY($A276)/IF($N276="Superstore",Settings!$B$5,Settings!$B$4)))</f>
        <v/>
      </c>
      <c r="S276" s="17">
        <f>IF(OR($B276="",$G276="",$R276=0),"",$G276/$R276)</f>
        <v/>
      </c>
      <c r="T276">
        <f>IF($S276="","",IF($S276&lt;Settings!$B$8,"Critical",IF($S276&lt;Settings!$B$9,"Semi Critical","Non Critical")))</f>
        <v/>
      </c>
      <c r="U276">
        <f>IF($B276="","",IFERROR(VLOOKUP($O276,Leaders!$A:$B,2,0),"Not Mapped"))</f>
        <v/>
      </c>
    </row>
    <row r="277">
      <c r="A277" s="16" t="n"/>
      <c r="G277" s="17" t="n"/>
      <c r="H277" s="17" t="n"/>
      <c r="I277" s="17" t="n"/>
      <c r="J277" s="17" t="n"/>
      <c r="K277" s="17" t="n"/>
      <c r="L277" s="17" t="n"/>
      <c r="N277">
        <f>IF($B277="","",IF($C277="SUPERSTORE","Superstore","DH"))</f>
        <v/>
      </c>
      <c r="O277">
        <f>IF($B277="","",IFERROR(VLOOKUP($B277,Mapping!$A:$C,2,0),"Not Mapped"))</f>
        <v/>
      </c>
      <c r="P277">
        <f>IF($B277="","",IFERROR(VLOOKUP($B277,Mapping!$A:$C,3,0),"Not Mapped"))</f>
        <v/>
      </c>
      <c r="Q277">
        <f>IF($B277="","",IF(COUNTIF(Exclusions!$A:$A,$B277)&gt;0,"Yes","No"))</f>
        <v/>
      </c>
      <c r="R277" s="17">
        <f>IF($B277="","",MIN(1,DAY($A277)/IF($N277="Superstore",Settings!$B$5,Settings!$B$4)))</f>
        <v/>
      </c>
      <c r="S277" s="17">
        <f>IF(OR($B277="",$G277="",$R277=0),"",$G277/$R277)</f>
        <v/>
      </c>
      <c r="T277">
        <f>IF($S277="","",IF($S277&lt;Settings!$B$8,"Critical",IF($S277&lt;Settings!$B$9,"Semi Critical","Non Critical")))</f>
        <v/>
      </c>
      <c r="U277">
        <f>IF($B277="","",IFERROR(VLOOKUP($O277,Leaders!$A:$B,2,0),"Not Mapped"))</f>
        <v/>
      </c>
    </row>
    <row r="278">
      <c r="A278" s="16" t="n"/>
      <c r="G278" s="17" t="n"/>
      <c r="H278" s="17" t="n"/>
      <c r="I278" s="17" t="n"/>
      <c r="J278" s="17" t="n"/>
      <c r="K278" s="17" t="n"/>
      <c r="L278" s="17" t="n"/>
      <c r="N278">
        <f>IF($B278="","",IF($C278="SUPERSTORE","Superstore","DH"))</f>
        <v/>
      </c>
      <c r="O278">
        <f>IF($B278="","",IFERROR(VLOOKUP($B278,Mapping!$A:$C,2,0),"Not Mapped"))</f>
        <v/>
      </c>
      <c r="P278">
        <f>IF($B278="","",IFERROR(VLOOKUP($B278,Mapping!$A:$C,3,0),"Not Mapped"))</f>
        <v/>
      </c>
      <c r="Q278">
        <f>IF($B278="","",IF(COUNTIF(Exclusions!$A:$A,$B278)&gt;0,"Yes","No"))</f>
        <v/>
      </c>
      <c r="R278" s="17">
        <f>IF($B278="","",MIN(1,DAY($A278)/IF($N278="Superstore",Settings!$B$5,Settings!$B$4)))</f>
        <v/>
      </c>
      <c r="S278" s="17">
        <f>IF(OR($B278="",$G278="",$R278=0),"",$G278/$R278)</f>
        <v/>
      </c>
      <c r="T278">
        <f>IF($S278="","",IF($S278&lt;Settings!$B$8,"Critical",IF($S278&lt;Settings!$B$9,"Semi Critical","Non Critical")))</f>
        <v/>
      </c>
      <c r="U278">
        <f>IF($B278="","",IFERROR(VLOOKUP($O278,Leaders!$A:$B,2,0),"Not Mapped"))</f>
        <v/>
      </c>
    </row>
    <row r="279">
      <c r="A279" s="16" t="n"/>
      <c r="G279" s="17" t="n"/>
      <c r="H279" s="17" t="n"/>
      <c r="I279" s="17" t="n"/>
      <c r="J279" s="17" t="n"/>
      <c r="K279" s="17" t="n"/>
      <c r="L279" s="17" t="n"/>
      <c r="N279">
        <f>IF($B279="","",IF($C279="SUPERSTORE","Superstore","DH"))</f>
        <v/>
      </c>
      <c r="O279">
        <f>IF($B279="","",IFERROR(VLOOKUP($B279,Mapping!$A:$C,2,0),"Not Mapped"))</f>
        <v/>
      </c>
      <c r="P279">
        <f>IF($B279="","",IFERROR(VLOOKUP($B279,Mapping!$A:$C,3,0),"Not Mapped"))</f>
        <v/>
      </c>
      <c r="Q279">
        <f>IF($B279="","",IF(COUNTIF(Exclusions!$A:$A,$B279)&gt;0,"Yes","No"))</f>
        <v/>
      </c>
      <c r="R279" s="17">
        <f>IF($B279="","",MIN(1,DAY($A279)/IF($N279="Superstore",Settings!$B$5,Settings!$B$4)))</f>
        <v/>
      </c>
      <c r="S279" s="17">
        <f>IF(OR($B279="",$G279="",$R279=0),"",$G279/$R279)</f>
        <v/>
      </c>
      <c r="T279">
        <f>IF($S279="","",IF($S279&lt;Settings!$B$8,"Critical",IF($S279&lt;Settings!$B$9,"Semi Critical","Non Critical")))</f>
        <v/>
      </c>
      <c r="U279">
        <f>IF($B279="","",IFERROR(VLOOKUP($O279,Leaders!$A:$B,2,0),"Not Mapped"))</f>
        <v/>
      </c>
    </row>
    <row r="280">
      <c r="A280" s="16" t="n"/>
      <c r="G280" s="17" t="n"/>
      <c r="H280" s="17" t="n"/>
      <c r="I280" s="17" t="n"/>
      <c r="J280" s="17" t="n"/>
      <c r="K280" s="17" t="n"/>
      <c r="L280" s="17" t="n"/>
      <c r="N280">
        <f>IF($B280="","",IF($C280="SUPERSTORE","Superstore","DH"))</f>
        <v/>
      </c>
      <c r="O280">
        <f>IF($B280="","",IFERROR(VLOOKUP($B280,Mapping!$A:$C,2,0),"Not Mapped"))</f>
        <v/>
      </c>
      <c r="P280">
        <f>IF($B280="","",IFERROR(VLOOKUP($B280,Mapping!$A:$C,3,0),"Not Mapped"))</f>
        <v/>
      </c>
      <c r="Q280">
        <f>IF($B280="","",IF(COUNTIF(Exclusions!$A:$A,$B280)&gt;0,"Yes","No"))</f>
        <v/>
      </c>
      <c r="R280" s="17">
        <f>IF($B280="","",MIN(1,DAY($A280)/IF($N280="Superstore",Settings!$B$5,Settings!$B$4)))</f>
        <v/>
      </c>
      <c r="S280" s="17">
        <f>IF(OR($B280="",$G280="",$R280=0),"",$G280/$R280)</f>
        <v/>
      </c>
      <c r="T280">
        <f>IF($S280="","",IF($S280&lt;Settings!$B$8,"Critical",IF($S280&lt;Settings!$B$9,"Semi Critical","Non Critical")))</f>
        <v/>
      </c>
      <c r="U280">
        <f>IF($B280="","",IFERROR(VLOOKUP($O280,Leaders!$A:$B,2,0),"Not Mapped"))</f>
        <v/>
      </c>
    </row>
    <row r="281">
      <c r="A281" s="16" t="n"/>
      <c r="G281" s="17" t="n"/>
      <c r="H281" s="17" t="n"/>
      <c r="I281" s="17" t="n"/>
      <c r="J281" s="17" t="n"/>
      <c r="K281" s="17" t="n"/>
      <c r="L281" s="17" t="n"/>
      <c r="N281">
        <f>IF($B281="","",IF($C281="SUPERSTORE","Superstore","DH"))</f>
        <v/>
      </c>
      <c r="O281">
        <f>IF($B281="","",IFERROR(VLOOKUP($B281,Mapping!$A:$C,2,0),"Not Mapped"))</f>
        <v/>
      </c>
      <c r="P281">
        <f>IF($B281="","",IFERROR(VLOOKUP($B281,Mapping!$A:$C,3,0),"Not Mapped"))</f>
        <v/>
      </c>
      <c r="Q281">
        <f>IF($B281="","",IF(COUNTIF(Exclusions!$A:$A,$B281)&gt;0,"Yes","No"))</f>
        <v/>
      </c>
      <c r="R281" s="17">
        <f>IF($B281="","",MIN(1,DAY($A281)/IF($N281="Superstore",Settings!$B$5,Settings!$B$4)))</f>
        <v/>
      </c>
      <c r="S281" s="17">
        <f>IF(OR($B281="",$G281="",$R281=0),"",$G281/$R281)</f>
        <v/>
      </c>
      <c r="T281">
        <f>IF($S281="","",IF($S281&lt;Settings!$B$8,"Critical",IF($S281&lt;Settings!$B$9,"Semi Critical","Non Critical")))</f>
        <v/>
      </c>
      <c r="U281">
        <f>IF($B281="","",IFERROR(VLOOKUP($O281,Leaders!$A:$B,2,0),"Not Mapped"))</f>
        <v/>
      </c>
    </row>
    <row r="282">
      <c r="A282" s="16" t="n"/>
      <c r="G282" s="17" t="n"/>
      <c r="H282" s="17" t="n"/>
      <c r="I282" s="17" t="n"/>
      <c r="J282" s="17" t="n"/>
      <c r="K282" s="17" t="n"/>
      <c r="L282" s="17" t="n"/>
      <c r="N282">
        <f>IF($B282="","",IF($C282="SUPERSTORE","Superstore","DH"))</f>
        <v/>
      </c>
      <c r="O282">
        <f>IF($B282="","",IFERROR(VLOOKUP($B282,Mapping!$A:$C,2,0),"Not Mapped"))</f>
        <v/>
      </c>
      <c r="P282">
        <f>IF($B282="","",IFERROR(VLOOKUP($B282,Mapping!$A:$C,3,0),"Not Mapped"))</f>
        <v/>
      </c>
      <c r="Q282">
        <f>IF($B282="","",IF(COUNTIF(Exclusions!$A:$A,$B282)&gt;0,"Yes","No"))</f>
        <v/>
      </c>
      <c r="R282" s="17">
        <f>IF($B282="","",MIN(1,DAY($A282)/IF($N282="Superstore",Settings!$B$5,Settings!$B$4)))</f>
        <v/>
      </c>
      <c r="S282" s="17">
        <f>IF(OR($B282="",$G282="",$R282=0),"",$G282/$R282)</f>
        <v/>
      </c>
      <c r="T282">
        <f>IF($S282="","",IF($S282&lt;Settings!$B$8,"Critical",IF($S282&lt;Settings!$B$9,"Semi Critical","Non Critical")))</f>
        <v/>
      </c>
      <c r="U282">
        <f>IF($B282="","",IFERROR(VLOOKUP($O282,Leaders!$A:$B,2,0),"Not Mapped"))</f>
        <v/>
      </c>
    </row>
    <row r="283">
      <c r="A283" s="16" t="n"/>
      <c r="G283" s="17" t="n"/>
      <c r="H283" s="17" t="n"/>
      <c r="I283" s="17" t="n"/>
      <c r="J283" s="17" t="n"/>
      <c r="K283" s="17" t="n"/>
      <c r="L283" s="17" t="n"/>
      <c r="N283">
        <f>IF($B283="","",IF($C283="SUPERSTORE","Superstore","DH"))</f>
        <v/>
      </c>
      <c r="O283">
        <f>IF($B283="","",IFERROR(VLOOKUP($B283,Mapping!$A:$C,2,0),"Not Mapped"))</f>
        <v/>
      </c>
      <c r="P283">
        <f>IF($B283="","",IFERROR(VLOOKUP($B283,Mapping!$A:$C,3,0),"Not Mapped"))</f>
        <v/>
      </c>
      <c r="Q283">
        <f>IF($B283="","",IF(COUNTIF(Exclusions!$A:$A,$B283)&gt;0,"Yes","No"))</f>
        <v/>
      </c>
      <c r="R283" s="17">
        <f>IF($B283="","",MIN(1,DAY($A283)/IF($N283="Superstore",Settings!$B$5,Settings!$B$4)))</f>
        <v/>
      </c>
      <c r="S283" s="17">
        <f>IF(OR($B283="",$G283="",$R283=0),"",$G283/$R283)</f>
        <v/>
      </c>
      <c r="T283">
        <f>IF($S283="","",IF($S283&lt;Settings!$B$8,"Critical",IF($S283&lt;Settings!$B$9,"Semi Critical","Non Critical")))</f>
        <v/>
      </c>
      <c r="U283">
        <f>IF($B283="","",IFERROR(VLOOKUP($O283,Leaders!$A:$B,2,0),"Not Mapped"))</f>
        <v/>
      </c>
    </row>
    <row r="284">
      <c r="A284" s="16" t="n"/>
      <c r="G284" s="17" t="n"/>
      <c r="H284" s="17" t="n"/>
      <c r="I284" s="17" t="n"/>
      <c r="J284" s="17" t="n"/>
      <c r="K284" s="17" t="n"/>
      <c r="L284" s="17" t="n"/>
      <c r="N284">
        <f>IF($B284="","",IF($C284="SUPERSTORE","Superstore","DH"))</f>
        <v/>
      </c>
      <c r="O284">
        <f>IF($B284="","",IFERROR(VLOOKUP($B284,Mapping!$A:$C,2,0),"Not Mapped"))</f>
        <v/>
      </c>
      <c r="P284">
        <f>IF($B284="","",IFERROR(VLOOKUP($B284,Mapping!$A:$C,3,0),"Not Mapped"))</f>
        <v/>
      </c>
      <c r="Q284">
        <f>IF($B284="","",IF(COUNTIF(Exclusions!$A:$A,$B284)&gt;0,"Yes","No"))</f>
        <v/>
      </c>
      <c r="R284" s="17">
        <f>IF($B284="","",MIN(1,DAY($A284)/IF($N284="Superstore",Settings!$B$5,Settings!$B$4)))</f>
        <v/>
      </c>
      <c r="S284" s="17">
        <f>IF(OR($B284="",$G284="",$R284=0),"",$G284/$R284)</f>
        <v/>
      </c>
      <c r="T284">
        <f>IF($S284="","",IF($S284&lt;Settings!$B$8,"Critical",IF($S284&lt;Settings!$B$9,"Semi Critical","Non Critical")))</f>
        <v/>
      </c>
      <c r="U284">
        <f>IF($B284="","",IFERROR(VLOOKUP($O284,Leaders!$A:$B,2,0),"Not Mapped"))</f>
        <v/>
      </c>
    </row>
    <row r="285">
      <c r="A285" s="16" t="n"/>
      <c r="G285" s="17" t="n"/>
      <c r="H285" s="17" t="n"/>
      <c r="I285" s="17" t="n"/>
      <c r="J285" s="17" t="n"/>
      <c r="K285" s="17" t="n"/>
      <c r="L285" s="17" t="n"/>
      <c r="N285">
        <f>IF($B285="","",IF($C285="SUPERSTORE","Superstore","DH"))</f>
        <v/>
      </c>
      <c r="O285">
        <f>IF($B285="","",IFERROR(VLOOKUP($B285,Mapping!$A:$C,2,0),"Not Mapped"))</f>
        <v/>
      </c>
      <c r="P285">
        <f>IF($B285="","",IFERROR(VLOOKUP($B285,Mapping!$A:$C,3,0),"Not Mapped"))</f>
        <v/>
      </c>
      <c r="Q285">
        <f>IF($B285="","",IF(COUNTIF(Exclusions!$A:$A,$B285)&gt;0,"Yes","No"))</f>
        <v/>
      </c>
      <c r="R285" s="17">
        <f>IF($B285="","",MIN(1,DAY($A285)/IF($N285="Superstore",Settings!$B$5,Settings!$B$4)))</f>
        <v/>
      </c>
      <c r="S285" s="17">
        <f>IF(OR($B285="",$G285="",$R285=0),"",$G285/$R285)</f>
        <v/>
      </c>
      <c r="T285">
        <f>IF($S285="","",IF($S285&lt;Settings!$B$8,"Critical",IF($S285&lt;Settings!$B$9,"Semi Critical","Non Critical")))</f>
        <v/>
      </c>
      <c r="U285">
        <f>IF($B285="","",IFERROR(VLOOKUP($O285,Leaders!$A:$B,2,0),"Not Mapped"))</f>
        <v/>
      </c>
    </row>
    <row r="286">
      <c r="A286" s="16" t="n"/>
      <c r="G286" s="17" t="n"/>
      <c r="H286" s="17" t="n"/>
      <c r="I286" s="17" t="n"/>
      <c r="J286" s="17" t="n"/>
      <c r="K286" s="17" t="n"/>
      <c r="L286" s="17" t="n"/>
      <c r="N286">
        <f>IF($B286="","",IF($C286="SUPERSTORE","Superstore","DH"))</f>
        <v/>
      </c>
      <c r="O286">
        <f>IF($B286="","",IFERROR(VLOOKUP($B286,Mapping!$A:$C,2,0),"Not Mapped"))</f>
        <v/>
      </c>
      <c r="P286">
        <f>IF($B286="","",IFERROR(VLOOKUP($B286,Mapping!$A:$C,3,0),"Not Mapped"))</f>
        <v/>
      </c>
      <c r="Q286">
        <f>IF($B286="","",IF(COUNTIF(Exclusions!$A:$A,$B286)&gt;0,"Yes","No"))</f>
        <v/>
      </c>
      <c r="R286" s="17">
        <f>IF($B286="","",MIN(1,DAY($A286)/IF($N286="Superstore",Settings!$B$5,Settings!$B$4)))</f>
        <v/>
      </c>
      <c r="S286" s="17">
        <f>IF(OR($B286="",$G286="",$R286=0),"",$G286/$R286)</f>
        <v/>
      </c>
      <c r="T286">
        <f>IF($S286="","",IF($S286&lt;Settings!$B$8,"Critical",IF($S286&lt;Settings!$B$9,"Semi Critical","Non Critical")))</f>
        <v/>
      </c>
      <c r="U286">
        <f>IF($B286="","",IFERROR(VLOOKUP($O286,Leaders!$A:$B,2,0),"Not Mapped"))</f>
        <v/>
      </c>
    </row>
    <row r="287">
      <c r="A287" s="16" t="n"/>
      <c r="G287" s="17" t="n"/>
      <c r="H287" s="17" t="n"/>
      <c r="I287" s="17" t="n"/>
      <c r="J287" s="17" t="n"/>
      <c r="K287" s="17" t="n"/>
      <c r="L287" s="17" t="n"/>
      <c r="N287">
        <f>IF($B287="","",IF($C287="SUPERSTORE","Superstore","DH"))</f>
        <v/>
      </c>
      <c r="O287">
        <f>IF($B287="","",IFERROR(VLOOKUP($B287,Mapping!$A:$C,2,0),"Not Mapped"))</f>
        <v/>
      </c>
      <c r="P287">
        <f>IF($B287="","",IFERROR(VLOOKUP($B287,Mapping!$A:$C,3,0),"Not Mapped"))</f>
        <v/>
      </c>
      <c r="Q287">
        <f>IF($B287="","",IF(COUNTIF(Exclusions!$A:$A,$B287)&gt;0,"Yes","No"))</f>
        <v/>
      </c>
      <c r="R287" s="17">
        <f>IF($B287="","",MIN(1,DAY($A287)/IF($N287="Superstore",Settings!$B$5,Settings!$B$4)))</f>
        <v/>
      </c>
      <c r="S287" s="17">
        <f>IF(OR($B287="",$G287="",$R287=0),"",$G287/$R287)</f>
        <v/>
      </c>
      <c r="T287">
        <f>IF($S287="","",IF($S287&lt;Settings!$B$8,"Critical",IF($S287&lt;Settings!$B$9,"Semi Critical","Non Critical")))</f>
        <v/>
      </c>
      <c r="U287">
        <f>IF($B287="","",IFERROR(VLOOKUP($O287,Leaders!$A:$B,2,0),"Not Mapped"))</f>
        <v/>
      </c>
    </row>
    <row r="288">
      <c r="A288" s="16" t="n"/>
      <c r="G288" s="17" t="n"/>
      <c r="H288" s="17" t="n"/>
      <c r="I288" s="17" t="n"/>
      <c r="J288" s="17" t="n"/>
      <c r="K288" s="17" t="n"/>
      <c r="L288" s="17" t="n"/>
      <c r="N288">
        <f>IF($B288="","",IF($C288="SUPERSTORE","Superstore","DH"))</f>
        <v/>
      </c>
      <c r="O288">
        <f>IF($B288="","",IFERROR(VLOOKUP($B288,Mapping!$A:$C,2,0),"Not Mapped"))</f>
        <v/>
      </c>
      <c r="P288">
        <f>IF($B288="","",IFERROR(VLOOKUP($B288,Mapping!$A:$C,3,0),"Not Mapped"))</f>
        <v/>
      </c>
      <c r="Q288">
        <f>IF($B288="","",IF(COUNTIF(Exclusions!$A:$A,$B288)&gt;0,"Yes","No"))</f>
        <v/>
      </c>
      <c r="R288" s="17">
        <f>IF($B288="","",MIN(1,DAY($A288)/IF($N288="Superstore",Settings!$B$5,Settings!$B$4)))</f>
        <v/>
      </c>
      <c r="S288" s="17">
        <f>IF(OR($B288="",$G288="",$R288=0),"",$G288/$R288)</f>
        <v/>
      </c>
      <c r="T288">
        <f>IF($S288="","",IF($S288&lt;Settings!$B$8,"Critical",IF($S288&lt;Settings!$B$9,"Semi Critical","Non Critical")))</f>
        <v/>
      </c>
      <c r="U288">
        <f>IF($B288="","",IFERROR(VLOOKUP($O288,Leaders!$A:$B,2,0),"Not Mapped"))</f>
        <v/>
      </c>
    </row>
    <row r="289">
      <c r="A289" s="16" t="n"/>
      <c r="G289" s="17" t="n"/>
      <c r="H289" s="17" t="n"/>
      <c r="I289" s="17" t="n"/>
      <c r="J289" s="17" t="n"/>
      <c r="K289" s="17" t="n"/>
      <c r="L289" s="17" t="n"/>
      <c r="N289">
        <f>IF($B289="","",IF($C289="SUPERSTORE","Superstore","DH"))</f>
        <v/>
      </c>
      <c r="O289">
        <f>IF($B289="","",IFERROR(VLOOKUP($B289,Mapping!$A:$C,2,0),"Not Mapped"))</f>
        <v/>
      </c>
      <c r="P289">
        <f>IF($B289="","",IFERROR(VLOOKUP($B289,Mapping!$A:$C,3,0),"Not Mapped"))</f>
        <v/>
      </c>
      <c r="Q289">
        <f>IF($B289="","",IF(COUNTIF(Exclusions!$A:$A,$B289)&gt;0,"Yes","No"))</f>
        <v/>
      </c>
      <c r="R289" s="17">
        <f>IF($B289="","",MIN(1,DAY($A289)/IF($N289="Superstore",Settings!$B$5,Settings!$B$4)))</f>
        <v/>
      </c>
      <c r="S289" s="17">
        <f>IF(OR($B289="",$G289="",$R289=0),"",$G289/$R289)</f>
        <v/>
      </c>
      <c r="T289">
        <f>IF($S289="","",IF($S289&lt;Settings!$B$8,"Critical",IF($S289&lt;Settings!$B$9,"Semi Critical","Non Critical")))</f>
        <v/>
      </c>
      <c r="U289">
        <f>IF($B289="","",IFERROR(VLOOKUP($O289,Leaders!$A:$B,2,0),"Not Mapped"))</f>
        <v/>
      </c>
    </row>
    <row r="290">
      <c r="A290" s="16" t="n"/>
      <c r="G290" s="17" t="n"/>
      <c r="H290" s="17" t="n"/>
      <c r="I290" s="17" t="n"/>
      <c r="J290" s="17" t="n"/>
      <c r="K290" s="17" t="n"/>
      <c r="L290" s="17" t="n"/>
      <c r="N290">
        <f>IF($B290="","",IF($C290="SUPERSTORE","Superstore","DH"))</f>
        <v/>
      </c>
      <c r="O290">
        <f>IF($B290="","",IFERROR(VLOOKUP($B290,Mapping!$A:$C,2,0),"Not Mapped"))</f>
        <v/>
      </c>
      <c r="P290">
        <f>IF($B290="","",IFERROR(VLOOKUP($B290,Mapping!$A:$C,3,0),"Not Mapped"))</f>
        <v/>
      </c>
      <c r="Q290">
        <f>IF($B290="","",IF(COUNTIF(Exclusions!$A:$A,$B290)&gt;0,"Yes","No"))</f>
        <v/>
      </c>
      <c r="R290" s="17">
        <f>IF($B290="","",MIN(1,DAY($A290)/IF($N290="Superstore",Settings!$B$5,Settings!$B$4)))</f>
        <v/>
      </c>
      <c r="S290" s="17">
        <f>IF(OR($B290="",$G290="",$R290=0),"",$G290/$R290)</f>
        <v/>
      </c>
      <c r="T290">
        <f>IF($S290="","",IF($S290&lt;Settings!$B$8,"Critical",IF($S290&lt;Settings!$B$9,"Semi Critical","Non Critical")))</f>
        <v/>
      </c>
      <c r="U290">
        <f>IF($B290="","",IFERROR(VLOOKUP($O290,Leaders!$A:$B,2,0),"Not Mapped"))</f>
        <v/>
      </c>
    </row>
    <row r="291">
      <c r="A291" s="16" t="n"/>
      <c r="G291" s="17" t="n"/>
      <c r="H291" s="17" t="n"/>
      <c r="I291" s="17" t="n"/>
      <c r="J291" s="17" t="n"/>
      <c r="K291" s="17" t="n"/>
      <c r="L291" s="17" t="n"/>
      <c r="N291">
        <f>IF($B291="","",IF($C291="SUPERSTORE","Superstore","DH"))</f>
        <v/>
      </c>
      <c r="O291">
        <f>IF($B291="","",IFERROR(VLOOKUP($B291,Mapping!$A:$C,2,0),"Not Mapped"))</f>
        <v/>
      </c>
      <c r="P291">
        <f>IF($B291="","",IFERROR(VLOOKUP($B291,Mapping!$A:$C,3,0),"Not Mapped"))</f>
        <v/>
      </c>
      <c r="Q291">
        <f>IF($B291="","",IF(COUNTIF(Exclusions!$A:$A,$B291)&gt;0,"Yes","No"))</f>
        <v/>
      </c>
      <c r="R291" s="17">
        <f>IF($B291="","",MIN(1,DAY($A291)/IF($N291="Superstore",Settings!$B$5,Settings!$B$4)))</f>
        <v/>
      </c>
      <c r="S291" s="17">
        <f>IF(OR($B291="",$G291="",$R291=0),"",$G291/$R291)</f>
        <v/>
      </c>
      <c r="T291">
        <f>IF($S291="","",IF($S291&lt;Settings!$B$8,"Critical",IF($S291&lt;Settings!$B$9,"Semi Critical","Non Critical")))</f>
        <v/>
      </c>
      <c r="U291">
        <f>IF($B291="","",IFERROR(VLOOKUP($O291,Leaders!$A:$B,2,0),"Not Mapped"))</f>
        <v/>
      </c>
    </row>
    <row r="292">
      <c r="A292" s="16" t="n"/>
      <c r="G292" s="17" t="n"/>
      <c r="H292" s="17" t="n"/>
      <c r="I292" s="17" t="n"/>
      <c r="J292" s="17" t="n"/>
      <c r="K292" s="17" t="n"/>
      <c r="L292" s="17" t="n"/>
      <c r="N292">
        <f>IF($B292="","",IF($C292="SUPERSTORE","Superstore","DH"))</f>
        <v/>
      </c>
      <c r="O292">
        <f>IF($B292="","",IFERROR(VLOOKUP($B292,Mapping!$A:$C,2,0),"Not Mapped"))</f>
        <v/>
      </c>
      <c r="P292">
        <f>IF($B292="","",IFERROR(VLOOKUP($B292,Mapping!$A:$C,3,0),"Not Mapped"))</f>
        <v/>
      </c>
      <c r="Q292">
        <f>IF($B292="","",IF(COUNTIF(Exclusions!$A:$A,$B292)&gt;0,"Yes","No"))</f>
        <v/>
      </c>
      <c r="R292" s="17">
        <f>IF($B292="","",MIN(1,DAY($A292)/IF($N292="Superstore",Settings!$B$5,Settings!$B$4)))</f>
        <v/>
      </c>
      <c r="S292" s="17">
        <f>IF(OR($B292="",$G292="",$R292=0),"",$G292/$R292)</f>
        <v/>
      </c>
      <c r="T292">
        <f>IF($S292="","",IF($S292&lt;Settings!$B$8,"Critical",IF($S292&lt;Settings!$B$9,"Semi Critical","Non Critical")))</f>
        <v/>
      </c>
      <c r="U292">
        <f>IF($B292="","",IFERROR(VLOOKUP($O292,Leaders!$A:$B,2,0),"Not Mapped"))</f>
        <v/>
      </c>
    </row>
    <row r="293">
      <c r="A293" s="16" t="n"/>
      <c r="G293" s="17" t="n"/>
      <c r="H293" s="17" t="n"/>
      <c r="I293" s="17" t="n"/>
      <c r="J293" s="17" t="n"/>
      <c r="K293" s="17" t="n"/>
      <c r="L293" s="17" t="n"/>
      <c r="N293">
        <f>IF($B293="","",IF($C293="SUPERSTORE","Superstore","DH"))</f>
        <v/>
      </c>
      <c r="O293">
        <f>IF($B293="","",IFERROR(VLOOKUP($B293,Mapping!$A:$C,2,0),"Not Mapped"))</f>
        <v/>
      </c>
      <c r="P293">
        <f>IF($B293="","",IFERROR(VLOOKUP($B293,Mapping!$A:$C,3,0),"Not Mapped"))</f>
        <v/>
      </c>
      <c r="Q293">
        <f>IF($B293="","",IF(COUNTIF(Exclusions!$A:$A,$B293)&gt;0,"Yes","No"))</f>
        <v/>
      </c>
      <c r="R293" s="17">
        <f>IF($B293="","",MIN(1,DAY($A293)/IF($N293="Superstore",Settings!$B$5,Settings!$B$4)))</f>
        <v/>
      </c>
      <c r="S293" s="17">
        <f>IF(OR($B293="",$G293="",$R293=0),"",$G293/$R293)</f>
        <v/>
      </c>
      <c r="T293">
        <f>IF($S293="","",IF($S293&lt;Settings!$B$8,"Critical",IF($S293&lt;Settings!$B$9,"Semi Critical","Non Critical")))</f>
        <v/>
      </c>
      <c r="U293">
        <f>IF($B293="","",IFERROR(VLOOKUP($O293,Leaders!$A:$B,2,0),"Not Mapped"))</f>
        <v/>
      </c>
    </row>
    <row r="294">
      <c r="A294" s="16" t="n"/>
      <c r="G294" s="17" t="n"/>
      <c r="H294" s="17" t="n"/>
      <c r="I294" s="17" t="n"/>
      <c r="J294" s="17" t="n"/>
      <c r="K294" s="17" t="n"/>
      <c r="L294" s="17" t="n"/>
      <c r="N294">
        <f>IF($B294="","",IF($C294="SUPERSTORE","Superstore","DH"))</f>
        <v/>
      </c>
      <c r="O294">
        <f>IF($B294="","",IFERROR(VLOOKUP($B294,Mapping!$A:$C,2,0),"Not Mapped"))</f>
        <v/>
      </c>
      <c r="P294">
        <f>IF($B294="","",IFERROR(VLOOKUP($B294,Mapping!$A:$C,3,0),"Not Mapped"))</f>
        <v/>
      </c>
      <c r="Q294">
        <f>IF($B294="","",IF(COUNTIF(Exclusions!$A:$A,$B294)&gt;0,"Yes","No"))</f>
        <v/>
      </c>
      <c r="R294" s="17">
        <f>IF($B294="","",MIN(1,DAY($A294)/IF($N294="Superstore",Settings!$B$5,Settings!$B$4)))</f>
        <v/>
      </c>
      <c r="S294" s="17">
        <f>IF(OR($B294="",$G294="",$R294=0),"",$G294/$R294)</f>
        <v/>
      </c>
      <c r="T294">
        <f>IF($S294="","",IF($S294&lt;Settings!$B$8,"Critical",IF($S294&lt;Settings!$B$9,"Semi Critical","Non Critical")))</f>
        <v/>
      </c>
      <c r="U294">
        <f>IF($B294="","",IFERROR(VLOOKUP($O294,Leaders!$A:$B,2,0),"Not Mapped"))</f>
        <v/>
      </c>
    </row>
    <row r="295">
      <c r="A295" s="16" t="n"/>
      <c r="G295" s="17" t="n"/>
      <c r="H295" s="17" t="n"/>
      <c r="I295" s="17" t="n"/>
      <c r="J295" s="17" t="n"/>
      <c r="K295" s="17" t="n"/>
      <c r="L295" s="17" t="n"/>
      <c r="N295">
        <f>IF($B295="","",IF($C295="SUPERSTORE","Superstore","DH"))</f>
        <v/>
      </c>
      <c r="O295">
        <f>IF($B295="","",IFERROR(VLOOKUP($B295,Mapping!$A:$C,2,0),"Not Mapped"))</f>
        <v/>
      </c>
      <c r="P295">
        <f>IF($B295="","",IFERROR(VLOOKUP($B295,Mapping!$A:$C,3,0),"Not Mapped"))</f>
        <v/>
      </c>
      <c r="Q295">
        <f>IF($B295="","",IF(COUNTIF(Exclusions!$A:$A,$B295)&gt;0,"Yes","No"))</f>
        <v/>
      </c>
      <c r="R295" s="17">
        <f>IF($B295="","",MIN(1,DAY($A295)/IF($N295="Superstore",Settings!$B$5,Settings!$B$4)))</f>
        <v/>
      </c>
      <c r="S295" s="17">
        <f>IF(OR($B295="",$G295="",$R295=0),"",$G295/$R295)</f>
        <v/>
      </c>
      <c r="T295">
        <f>IF($S295="","",IF($S295&lt;Settings!$B$8,"Critical",IF($S295&lt;Settings!$B$9,"Semi Critical","Non Critical")))</f>
        <v/>
      </c>
      <c r="U295">
        <f>IF($B295="","",IFERROR(VLOOKUP($O295,Leaders!$A:$B,2,0),"Not Mapped"))</f>
        <v/>
      </c>
    </row>
    <row r="296">
      <c r="A296" s="16" t="n"/>
      <c r="G296" s="17" t="n"/>
      <c r="H296" s="17" t="n"/>
      <c r="I296" s="17" t="n"/>
      <c r="J296" s="17" t="n"/>
      <c r="K296" s="17" t="n"/>
      <c r="L296" s="17" t="n"/>
      <c r="N296">
        <f>IF($B296="","",IF($C296="SUPERSTORE","Superstore","DH"))</f>
        <v/>
      </c>
      <c r="O296">
        <f>IF($B296="","",IFERROR(VLOOKUP($B296,Mapping!$A:$C,2,0),"Not Mapped"))</f>
        <v/>
      </c>
      <c r="P296">
        <f>IF($B296="","",IFERROR(VLOOKUP($B296,Mapping!$A:$C,3,0),"Not Mapped"))</f>
        <v/>
      </c>
      <c r="Q296">
        <f>IF($B296="","",IF(COUNTIF(Exclusions!$A:$A,$B296)&gt;0,"Yes","No"))</f>
        <v/>
      </c>
      <c r="R296" s="17">
        <f>IF($B296="","",MIN(1,DAY($A296)/IF($N296="Superstore",Settings!$B$5,Settings!$B$4)))</f>
        <v/>
      </c>
      <c r="S296" s="17">
        <f>IF(OR($B296="",$G296="",$R296=0),"",$G296/$R296)</f>
        <v/>
      </c>
      <c r="T296">
        <f>IF($S296="","",IF($S296&lt;Settings!$B$8,"Critical",IF($S296&lt;Settings!$B$9,"Semi Critical","Non Critical")))</f>
        <v/>
      </c>
      <c r="U296">
        <f>IF($B296="","",IFERROR(VLOOKUP($O296,Leaders!$A:$B,2,0),"Not Mapped"))</f>
        <v/>
      </c>
    </row>
    <row r="297">
      <c r="A297" s="16" t="n"/>
      <c r="G297" s="17" t="n"/>
      <c r="H297" s="17" t="n"/>
      <c r="I297" s="17" t="n"/>
      <c r="J297" s="17" t="n"/>
      <c r="K297" s="17" t="n"/>
      <c r="L297" s="17" t="n"/>
      <c r="N297">
        <f>IF($B297="","",IF($C297="SUPERSTORE","Superstore","DH"))</f>
        <v/>
      </c>
      <c r="O297">
        <f>IF($B297="","",IFERROR(VLOOKUP($B297,Mapping!$A:$C,2,0),"Not Mapped"))</f>
        <v/>
      </c>
      <c r="P297">
        <f>IF($B297="","",IFERROR(VLOOKUP($B297,Mapping!$A:$C,3,0),"Not Mapped"))</f>
        <v/>
      </c>
      <c r="Q297">
        <f>IF($B297="","",IF(COUNTIF(Exclusions!$A:$A,$B297)&gt;0,"Yes","No"))</f>
        <v/>
      </c>
      <c r="R297" s="17">
        <f>IF($B297="","",MIN(1,DAY($A297)/IF($N297="Superstore",Settings!$B$5,Settings!$B$4)))</f>
        <v/>
      </c>
      <c r="S297" s="17">
        <f>IF(OR($B297="",$G297="",$R297=0),"",$G297/$R297)</f>
        <v/>
      </c>
      <c r="T297">
        <f>IF($S297="","",IF($S297&lt;Settings!$B$8,"Critical",IF($S297&lt;Settings!$B$9,"Semi Critical","Non Critical")))</f>
        <v/>
      </c>
      <c r="U297">
        <f>IF($B297="","",IFERROR(VLOOKUP($O297,Leaders!$A:$B,2,0),"Not Mapped"))</f>
        <v/>
      </c>
    </row>
    <row r="298">
      <c r="A298" s="16" t="n"/>
      <c r="G298" s="17" t="n"/>
      <c r="H298" s="17" t="n"/>
      <c r="I298" s="17" t="n"/>
      <c r="J298" s="17" t="n"/>
      <c r="K298" s="17" t="n"/>
      <c r="L298" s="17" t="n"/>
      <c r="N298">
        <f>IF($B298="","",IF($C298="SUPERSTORE","Superstore","DH"))</f>
        <v/>
      </c>
      <c r="O298">
        <f>IF($B298="","",IFERROR(VLOOKUP($B298,Mapping!$A:$C,2,0),"Not Mapped"))</f>
        <v/>
      </c>
      <c r="P298">
        <f>IF($B298="","",IFERROR(VLOOKUP($B298,Mapping!$A:$C,3,0),"Not Mapped"))</f>
        <v/>
      </c>
      <c r="Q298">
        <f>IF($B298="","",IF(COUNTIF(Exclusions!$A:$A,$B298)&gt;0,"Yes","No"))</f>
        <v/>
      </c>
      <c r="R298" s="17">
        <f>IF($B298="","",MIN(1,DAY($A298)/IF($N298="Superstore",Settings!$B$5,Settings!$B$4)))</f>
        <v/>
      </c>
      <c r="S298" s="17">
        <f>IF(OR($B298="",$G298="",$R298=0),"",$G298/$R298)</f>
        <v/>
      </c>
      <c r="T298">
        <f>IF($S298="","",IF($S298&lt;Settings!$B$8,"Critical",IF($S298&lt;Settings!$B$9,"Semi Critical","Non Critical")))</f>
        <v/>
      </c>
      <c r="U298">
        <f>IF($B298="","",IFERROR(VLOOKUP($O298,Leaders!$A:$B,2,0),"Not Mapped"))</f>
        <v/>
      </c>
    </row>
    <row r="299">
      <c r="A299" s="16" t="n"/>
      <c r="G299" s="17" t="n"/>
      <c r="H299" s="17" t="n"/>
      <c r="I299" s="17" t="n"/>
      <c r="J299" s="17" t="n"/>
      <c r="K299" s="17" t="n"/>
      <c r="L299" s="17" t="n"/>
      <c r="N299">
        <f>IF($B299="","",IF($C299="SUPERSTORE","Superstore","DH"))</f>
        <v/>
      </c>
      <c r="O299">
        <f>IF($B299="","",IFERROR(VLOOKUP($B299,Mapping!$A:$C,2,0),"Not Mapped"))</f>
        <v/>
      </c>
      <c r="P299">
        <f>IF($B299="","",IFERROR(VLOOKUP($B299,Mapping!$A:$C,3,0),"Not Mapped"))</f>
        <v/>
      </c>
      <c r="Q299">
        <f>IF($B299="","",IF(COUNTIF(Exclusions!$A:$A,$B299)&gt;0,"Yes","No"))</f>
        <v/>
      </c>
      <c r="R299" s="17">
        <f>IF($B299="","",MIN(1,DAY($A299)/IF($N299="Superstore",Settings!$B$5,Settings!$B$4)))</f>
        <v/>
      </c>
      <c r="S299" s="17">
        <f>IF(OR($B299="",$G299="",$R299=0),"",$G299/$R299)</f>
        <v/>
      </c>
      <c r="T299">
        <f>IF($S299="","",IF($S299&lt;Settings!$B$8,"Critical",IF($S299&lt;Settings!$B$9,"Semi Critical","Non Critical")))</f>
        <v/>
      </c>
      <c r="U299">
        <f>IF($B299="","",IFERROR(VLOOKUP($O299,Leaders!$A:$B,2,0),"Not Mapped"))</f>
        <v/>
      </c>
    </row>
    <row r="300">
      <c r="A300" s="16" t="n"/>
      <c r="G300" s="17" t="n"/>
      <c r="H300" s="17" t="n"/>
      <c r="I300" s="17" t="n"/>
      <c r="J300" s="17" t="n"/>
      <c r="K300" s="17" t="n"/>
      <c r="L300" s="17" t="n"/>
      <c r="N300">
        <f>IF($B300="","",IF($C300="SUPERSTORE","Superstore","DH"))</f>
        <v/>
      </c>
      <c r="O300">
        <f>IF($B300="","",IFERROR(VLOOKUP($B300,Mapping!$A:$C,2,0),"Not Mapped"))</f>
        <v/>
      </c>
      <c r="P300">
        <f>IF($B300="","",IFERROR(VLOOKUP($B300,Mapping!$A:$C,3,0),"Not Mapped"))</f>
        <v/>
      </c>
      <c r="Q300">
        <f>IF($B300="","",IF(COUNTIF(Exclusions!$A:$A,$B300)&gt;0,"Yes","No"))</f>
        <v/>
      </c>
      <c r="R300" s="17">
        <f>IF($B300="","",MIN(1,DAY($A300)/IF($N300="Superstore",Settings!$B$5,Settings!$B$4)))</f>
        <v/>
      </c>
      <c r="S300" s="17">
        <f>IF(OR($B300="",$G300="",$R300=0),"",$G300/$R300)</f>
        <v/>
      </c>
      <c r="T300">
        <f>IF($S300="","",IF($S300&lt;Settings!$B$8,"Critical",IF($S300&lt;Settings!$B$9,"Semi Critical","Non Critical")))</f>
        <v/>
      </c>
      <c r="U300">
        <f>IF($B300="","",IFERROR(VLOOKUP($O300,Leaders!$A:$B,2,0),"Not Mapped"))</f>
        <v/>
      </c>
    </row>
    <row r="301">
      <c r="A301" s="16" t="n"/>
      <c r="G301" s="17" t="n"/>
      <c r="H301" s="17" t="n"/>
      <c r="I301" s="17" t="n"/>
      <c r="J301" s="17" t="n"/>
      <c r="K301" s="17" t="n"/>
      <c r="L301" s="17" t="n"/>
      <c r="N301">
        <f>IF($B301="","",IF($C301="SUPERSTORE","Superstore","DH"))</f>
        <v/>
      </c>
      <c r="O301">
        <f>IF($B301="","",IFERROR(VLOOKUP($B301,Mapping!$A:$C,2,0),"Not Mapped"))</f>
        <v/>
      </c>
      <c r="P301">
        <f>IF($B301="","",IFERROR(VLOOKUP($B301,Mapping!$A:$C,3,0),"Not Mapped"))</f>
        <v/>
      </c>
      <c r="Q301">
        <f>IF($B301="","",IF(COUNTIF(Exclusions!$A:$A,$B301)&gt;0,"Yes","No"))</f>
        <v/>
      </c>
      <c r="R301" s="17">
        <f>IF($B301="","",MIN(1,DAY($A301)/IF($N301="Superstore",Settings!$B$5,Settings!$B$4)))</f>
        <v/>
      </c>
      <c r="S301" s="17">
        <f>IF(OR($B301="",$G301="",$R301=0),"",$G301/$R301)</f>
        <v/>
      </c>
      <c r="T301">
        <f>IF($S301="","",IF($S301&lt;Settings!$B$8,"Critical",IF($S301&lt;Settings!$B$9,"Semi Critical","Non Critical")))</f>
        <v/>
      </c>
      <c r="U301">
        <f>IF($B301="","",IFERROR(VLOOKUP($O301,Leaders!$A:$B,2,0),"Not Mapped"))</f>
        <v/>
      </c>
    </row>
    <row r="302">
      <c r="A302" s="16" t="n"/>
      <c r="G302" s="17" t="n"/>
      <c r="H302" s="17" t="n"/>
      <c r="I302" s="17" t="n"/>
      <c r="J302" s="17" t="n"/>
      <c r="K302" s="17" t="n"/>
      <c r="L302" s="17" t="n"/>
      <c r="N302">
        <f>IF($B302="","",IF($C302="SUPERSTORE","Superstore","DH"))</f>
        <v/>
      </c>
      <c r="O302">
        <f>IF($B302="","",IFERROR(VLOOKUP($B302,Mapping!$A:$C,2,0),"Not Mapped"))</f>
        <v/>
      </c>
      <c r="P302">
        <f>IF($B302="","",IFERROR(VLOOKUP($B302,Mapping!$A:$C,3,0),"Not Mapped"))</f>
        <v/>
      </c>
      <c r="Q302">
        <f>IF($B302="","",IF(COUNTIF(Exclusions!$A:$A,$B302)&gt;0,"Yes","No"))</f>
        <v/>
      </c>
      <c r="R302" s="17">
        <f>IF($B302="","",MIN(1,DAY($A302)/IF($N302="Superstore",Settings!$B$5,Settings!$B$4)))</f>
        <v/>
      </c>
      <c r="S302" s="17">
        <f>IF(OR($B302="",$G302="",$R302=0),"",$G302/$R302)</f>
        <v/>
      </c>
      <c r="T302">
        <f>IF($S302="","",IF($S302&lt;Settings!$B$8,"Critical",IF($S302&lt;Settings!$B$9,"Semi Critical","Non Critical")))</f>
        <v/>
      </c>
      <c r="U302">
        <f>IF($B302="","",IFERROR(VLOOKUP($O302,Leaders!$A:$B,2,0),"Not Mapped"))</f>
        <v/>
      </c>
    </row>
    <row r="303">
      <c r="A303" s="16" t="n"/>
      <c r="G303" s="17" t="n"/>
      <c r="H303" s="17" t="n"/>
      <c r="I303" s="17" t="n"/>
      <c r="J303" s="17" t="n"/>
      <c r="K303" s="17" t="n"/>
      <c r="L303" s="17" t="n"/>
      <c r="N303">
        <f>IF($B303="","",IF($C303="SUPERSTORE","Superstore","DH"))</f>
        <v/>
      </c>
      <c r="O303">
        <f>IF($B303="","",IFERROR(VLOOKUP($B303,Mapping!$A:$C,2,0),"Not Mapped"))</f>
        <v/>
      </c>
      <c r="P303">
        <f>IF($B303="","",IFERROR(VLOOKUP($B303,Mapping!$A:$C,3,0),"Not Mapped"))</f>
        <v/>
      </c>
      <c r="Q303">
        <f>IF($B303="","",IF(COUNTIF(Exclusions!$A:$A,$B303)&gt;0,"Yes","No"))</f>
        <v/>
      </c>
      <c r="R303" s="17">
        <f>IF($B303="","",MIN(1,DAY($A303)/IF($N303="Superstore",Settings!$B$5,Settings!$B$4)))</f>
        <v/>
      </c>
      <c r="S303" s="17">
        <f>IF(OR($B303="",$G303="",$R303=0),"",$G303/$R303)</f>
        <v/>
      </c>
      <c r="T303">
        <f>IF($S303="","",IF($S303&lt;Settings!$B$8,"Critical",IF($S303&lt;Settings!$B$9,"Semi Critical","Non Critical")))</f>
        <v/>
      </c>
      <c r="U303">
        <f>IF($B303="","",IFERROR(VLOOKUP($O303,Leaders!$A:$B,2,0),"Not Mapped"))</f>
        <v/>
      </c>
    </row>
    <row r="304">
      <c r="A304" s="16" t="n"/>
      <c r="G304" s="17" t="n"/>
      <c r="H304" s="17" t="n"/>
      <c r="I304" s="17" t="n"/>
      <c r="J304" s="17" t="n"/>
      <c r="K304" s="17" t="n"/>
      <c r="L304" s="17" t="n"/>
      <c r="N304">
        <f>IF($B304="","",IF($C304="SUPERSTORE","Superstore","DH"))</f>
        <v/>
      </c>
      <c r="O304">
        <f>IF($B304="","",IFERROR(VLOOKUP($B304,Mapping!$A:$C,2,0),"Not Mapped"))</f>
        <v/>
      </c>
      <c r="P304">
        <f>IF($B304="","",IFERROR(VLOOKUP($B304,Mapping!$A:$C,3,0),"Not Mapped"))</f>
        <v/>
      </c>
      <c r="Q304">
        <f>IF($B304="","",IF(COUNTIF(Exclusions!$A:$A,$B304)&gt;0,"Yes","No"))</f>
        <v/>
      </c>
      <c r="R304" s="17">
        <f>IF($B304="","",MIN(1,DAY($A304)/IF($N304="Superstore",Settings!$B$5,Settings!$B$4)))</f>
        <v/>
      </c>
      <c r="S304" s="17">
        <f>IF(OR($B304="",$G304="",$R304=0),"",$G304/$R304)</f>
        <v/>
      </c>
      <c r="T304">
        <f>IF($S304="","",IF($S304&lt;Settings!$B$8,"Critical",IF($S304&lt;Settings!$B$9,"Semi Critical","Non Critical")))</f>
        <v/>
      </c>
      <c r="U304">
        <f>IF($B304="","",IFERROR(VLOOKUP($O304,Leaders!$A:$B,2,0),"Not Mapped"))</f>
        <v/>
      </c>
    </row>
    <row r="305">
      <c r="A305" s="16" t="n"/>
      <c r="G305" s="17" t="n"/>
      <c r="H305" s="17" t="n"/>
      <c r="I305" s="17" t="n"/>
      <c r="J305" s="17" t="n"/>
      <c r="K305" s="17" t="n"/>
      <c r="L305" s="17" t="n"/>
      <c r="N305">
        <f>IF($B305="","",IF($C305="SUPERSTORE","Superstore","DH"))</f>
        <v/>
      </c>
      <c r="O305">
        <f>IF($B305="","",IFERROR(VLOOKUP($B305,Mapping!$A:$C,2,0),"Not Mapped"))</f>
        <v/>
      </c>
      <c r="P305">
        <f>IF($B305="","",IFERROR(VLOOKUP($B305,Mapping!$A:$C,3,0),"Not Mapped"))</f>
        <v/>
      </c>
      <c r="Q305">
        <f>IF($B305="","",IF(COUNTIF(Exclusions!$A:$A,$B305)&gt;0,"Yes","No"))</f>
        <v/>
      </c>
      <c r="R305" s="17">
        <f>IF($B305="","",MIN(1,DAY($A305)/IF($N305="Superstore",Settings!$B$5,Settings!$B$4)))</f>
        <v/>
      </c>
      <c r="S305" s="17">
        <f>IF(OR($B305="",$G305="",$R305=0),"",$G305/$R305)</f>
        <v/>
      </c>
      <c r="T305">
        <f>IF($S305="","",IF($S305&lt;Settings!$B$8,"Critical",IF($S305&lt;Settings!$B$9,"Semi Critical","Non Critical")))</f>
        <v/>
      </c>
      <c r="U305">
        <f>IF($B305="","",IFERROR(VLOOKUP($O305,Leaders!$A:$B,2,0),"Not Mapped"))</f>
        <v/>
      </c>
    </row>
    <row r="306">
      <c r="A306" s="16" t="n"/>
      <c r="G306" s="17" t="n"/>
      <c r="H306" s="17" t="n"/>
      <c r="I306" s="17" t="n"/>
      <c r="J306" s="17" t="n"/>
      <c r="K306" s="17" t="n"/>
      <c r="L306" s="17" t="n"/>
      <c r="N306">
        <f>IF($B306="","",IF($C306="SUPERSTORE","Superstore","DH"))</f>
        <v/>
      </c>
      <c r="O306">
        <f>IF($B306="","",IFERROR(VLOOKUP($B306,Mapping!$A:$C,2,0),"Not Mapped"))</f>
        <v/>
      </c>
      <c r="P306">
        <f>IF($B306="","",IFERROR(VLOOKUP($B306,Mapping!$A:$C,3,0),"Not Mapped"))</f>
        <v/>
      </c>
      <c r="Q306">
        <f>IF($B306="","",IF(COUNTIF(Exclusions!$A:$A,$B306)&gt;0,"Yes","No"))</f>
        <v/>
      </c>
      <c r="R306" s="17">
        <f>IF($B306="","",MIN(1,DAY($A306)/IF($N306="Superstore",Settings!$B$5,Settings!$B$4)))</f>
        <v/>
      </c>
      <c r="S306" s="17">
        <f>IF(OR($B306="",$G306="",$R306=0),"",$G306/$R306)</f>
        <v/>
      </c>
      <c r="T306">
        <f>IF($S306="","",IF($S306&lt;Settings!$B$8,"Critical",IF($S306&lt;Settings!$B$9,"Semi Critical","Non Critical")))</f>
        <v/>
      </c>
      <c r="U306">
        <f>IF($B306="","",IFERROR(VLOOKUP($O306,Leaders!$A:$B,2,0),"Not Mapped"))</f>
        <v/>
      </c>
    </row>
    <row r="307">
      <c r="A307" s="16" t="n"/>
      <c r="G307" s="17" t="n"/>
      <c r="H307" s="17" t="n"/>
      <c r="I307" s="17" t="n"/>
      <c r="J307" s="17" t="n"/>
      <c r="K307" s="17" t="n"/>
      <c r="L307" s="17" t="n"/>
      <c r="N307">
        <f>IF($B307="","",IF($C307="SUPERSTORE","Superstore","DH"))</f>
        <v/>
      </c>
      <c r="O307">
        <f>IF($B307="","",IFERROR(VLOOKUP($B307,Mapping!$A:$C,2,0),"Not Mapped"))</f>
        <v/>
      </c>
      <c r="P307">
        <f>IF($B307="","",IFERROR(VLOOKUP($B307,Mapping!$A:$C,3,0),"Not Mapped"))</f>
        <v/>
      </c>
      <c r="Q307">
        <f>IF($B307="","",IF(COUNTIF(Exclusions!$A:$A,$B307)&gt;0,"Yes","No"))</f>
        <v/>
      </c>
      <c r="R307" s="17">
        <f>IF($B307="","",MIN(1,DAY($A307)/IF($N307="Superstore",Settings!$B$5,Settings!$B$4)))</f>
        <v/>
      </c>
      <c r="S307" s="17">
        <f>IF(OR($B307="",$G307="",$R307=0),"",$G307/$R307)</f>
        <v/>
      </c>
      <c r="T307">
        <f>IF($S307="","",IF($S307&lt;Settings!$B$8,"Critical",IF($S307&lt;Settings!$B$9,"Semi Critical","Non Critical")))</f>
        <v/>
      </c>
      <c r="U307">
        <f>IF($B307="","",IFERROR(VLOOKUP($O307,Leaders!$A:$B,2,0),"Not Mapped"))</f>
        <v/>
      </c>
    </row>
    <row r="308">
      <c r="A308" s="16" t="n"/>
      <c r="G308" s="17" t="n"/>
      <c r="H308" s="17" t="n"/>
      <c r="I308" s="17" t="n"/>
      <c r="J308" s="17" t="n"/>
      <c r="K308" s="17" t="n"/>
      <c r="L308" s="17" t="n"/>
      <c r="N308">
        <f>IF($B308="","",IF($C308="SUPERSTORE","Superstore","DH"))</f>
        <v/>
      </c>
      <c r="O308">
        <f>IF($B308="","",IFERROR(VLOOKUP($B308,Mapping!$A:$C,2,0),"Not Mapped"))</f>
        <v/>
      </c>
      <c r="P308">
        <f>IF($B308="","",IFERROR(VLOOKUP($B308,Mapping!$A:$C,3,0),"Not Mapped"))</f>
        <v/>
      </c>
      <c r="Q308">
        <f>IF($B308="","",IF(COUNTIF(Exclusions!$A:$A,$B308)&gt;0,"Yes","No"))</f>
        <v/>
      </c>
      <c r="R308" s="17">
        <f>IF($B308="","",MIN(1,DAY($A308)/IF($N308="Superstore",Settings!$B$5,Settings!$B$4)))</f>
        <v/>
      </c>
      <c r="S308" s="17">
        <f>IF(OR($B308="",$G308="",$R308=0),"",$G308/$R308)</f>
        <v/>
      </c>
      <c r="T308">
        <f>IF($S308="","",IF($S308&lt;Settings!$B$8,"Critical",IF($S308&lt;Settings!$B$9,"Semi Critical","Non Critical")))</f>
        <v/>
      </c>
      <c r="U308">
        <f>IF($B308="","",IFERROR(VLOOKUP($O308,Leaders!$A:$B,2,0),"Not Mapped"))</f>
        <v/>
      </c>
    </row>
    <row r="309">
      <c r="A309" s="16" t="n"/>
      <c r="G309" s="17" t="n"/>
      <c r="H309" s="17" t="n"/>
      <c r="I309" s="17" t="n"/>
      <c r="J309" s="17" t="n"/>
      <c r="K309" s="17" t="n"/>
      <c r="L309" s="17" t="n"/>
      <c r="N309">
        <f>IF($B309="","",IF($C309="SUPERSTORE","Superstore","DH"))</f>
        <v/>
      </c>
      <c r="O309">
        <f>IF($B309="","",IFERROR(VLOOKUP($B309,Mapping!$A:$C,2,0),"Not Mapped"))</f>
        <v/>
      </c>
      <c r="P309">
        <f>IF($B309="","",IFERROR(VLOOKUP($B309,Mapping!$A:$C,3,0),"Not Mapped"))</f>
        <v/>
      </c>
      <c r="Q309">
        <f>IF($B309="","",IF(COUNTIF(Exclusions!$A:$A,$B309)&gt;0,"Yes","No"))</f>
        <v/>
      </c>
      <c r="R309" s="17">
        <f>IF($B309="","",MIN(1,DAY($A309)/IF($N309="Superstore",Settings!$B$5,Settings!$B$4)))</f>
        <v/>
      </c>
      <c r="S309" s="17">
        <f>IF(OR($B309="",$G309="",$R309=0),"",$G309/$R309)</f>
        <v/>
      </c>
      <c r="T309">
        <f>IF($S309="","",IF($S309&lt;Settings!$B$8,"Critical",IF($S309&lt;Settings!$B$9,"Semi Critical","Non Critical")))</f>
        <v/>
      </c>
      <c r="U309">
        <f>IF($B309="","",IFERROR(VLOOKUP($O309,Leaders!$A:$B,2,0),"Not Mapped"))</f>
        <v/>
      </c>
    </row>
    <row r="310">
      <c r="A310" s="16" t="n"/>
      <c r="G310" s="17" t="n"/>
      <c r="H310" s="17" t="n"/>
      <c r="I310" s="17" t="n"/>
      <c r="J310" s="17" t="n"/>
      <c r="K310" s="17" t="n"/>
      <c r="L310" s="17" t="n"/>
      <c r="N310">
        <f>IF($B310="","",IF($C310="SUPERSTORE","Superstore","DH"))</f>
        <v/>
      </c>
      <c r="O310">
        <f>IF($B310="","",IFERROR(VLOOKUP($B310,Mapping!$A:$C,2,0),"Not Mapped"))</f>
        <v/>
      </c>
      <c r="P310">
        <f>IF($B310="","",IFERROR(VLOOKUP($B310,Mapping!$A:$C,3,0),"Not Mapped"))</f>
        <v/>
      </c>
      <c r="Q310">
        <f>IF($B310="","",IF(COUNTIF(Exclusions!$A:$A,$B310)&gt;0,"Yes","No"))</f>
        <v/>
      </c>
      <c r="R310" s="17">
        <f>IF($B310="","",MIN(1,DAY($A310)/IF($N310="Superstore",Settings!$B$5,Settings!$B$4)))</f>
        <v/>
      </c>
      <c r="S310" s="17">
        <f>IF(OR($B310="",$G310="",$R310=0),"",$G310/$R310)</f>
        <v/>
      </c>
      <c r="T310">
        <f>IF($S310="","",IF($S310&lt;Settings!$B$8,"Critical",IF($S310&lt;Settings!$B$9,"Semi Critical","Non Critical")))</f>
        <v/>
      </c>
      <c r="U310">
        <f>IF($B310="","",IFERROR(VLOOKUP($O310,Leaders!$A:$B,2,0),"Not Mapped"))</f>
        <v/>
      </c>
    </row>
    <row r="311">
      <c r="A311" s="16" t="n"/>
      <c r="G311" s="17" t="n"/>
      <c r="H311" s="17" t="n"/>
      <c r="I311" s="17" t="n"/>
      <c r="J311" s="17" t="n"/>
      <c r="K311" s="17" t="n"/>
      <c r="L311" s="17" t="n"/>
      <c r="N311">
        <f>IF($B311="","",IF($C311="SUPERSTORE","Superstore","DH"))</f>
        <v/>
      </c>
      <c r="O311">
        <f>IF($B311="","",IFERROR(VLOOKUP($B311,Mapping!$A:$C,2,0),"Not Mapped"))</f>
        <v/>
      </c>
      <c r="P311">
        <f>IF($B311="","",IFERROR(VLOOKUP($B311,Mapping!$A:$C,3,0),"Not Mapped"))</f>
        <v/>
      </c>
      <c r="Q311">
        <f>IF($B311="","",IF(COUNTIF(Exclusions!$A:$A,$B311)&gt;0,"Yes","No"))</f>
        <v/>
      </c>
      <c r="R311" s="17">
        <f>IF($B311="","",MIN(1,DAY($A311)/IF($N311="Superstore",Settings!$B$5,Settings!$B$4)))</f>
        <v/>
      </c>
      <c r="S311" s="17">
        <f>IF(OR($B311="",$G311="",$R311=0),"",$G311/$R311)</f>
        <v/>
      </c>
      <c r="T311">
        <f>IF($S311="","",IF($S311&lt;Settings!$B$8,"Critical",IF($S311&lt;Settings!$B$9,"Semi Critical","Non Critical")))</f>
        <v/>
      </c>
      <c r="U311">
        <f>IF($B311="","",IFERROR(VLOOKUP($O311,Leaders!$A:$B,2,0),"Not Mapped"))</f>
        <v/>
      </c>
    </row>
    <row r="312">
      <c r="A312" s="16" t="n"/>
      <c r="G312" s="17" t="n"/>
      <c r="H312" s="17" t="n"/>
      <c r="I312" s="17" t="n"/>
      <c r="J312" s="17" t="n"/>
      <c r="K312" s="17" t="n"/>
      <c r="L312" s="17" t="n"/>
      <c r="N312">
        <f>IF($B312="","",IF($C312="SUPERSTORE","Superstore","DH"))</f>
        <v/>
      </c>
      <c r="O312">
        <f>IF($B312="","",IFERROR(VLOOKUP($B312,Mapping!$A:$C,2,0),"Not Mapped"))</f>
        <v/>
      </c>
      <c r="P312">
        <f>IF($B312="","",IFERROR(VLOOKUP($B312,Mapping!$A:$C,3,0),"Not Mapped"))</f>
        <v/>
      </c>
      <c r="Q312">
        <f>IF($B312="","",IF(COUNTIF(Exclusions!$A:$A,$B312)&gt;0,"Yes","No"))</f>
        <v/>
      </c>
      <c r="R312" s="17">
        <f>IF($B312="","",MIN(1,DAY($A312)/IF($N312="Superstore",Settings!$B$5,Settings!$B$4)))</f>
        <v/>
      </c>
      <c r="S312" s="17">
        <f>IF(OR($B312="",$G312="",$R312=0),"",$G312/$R312)</f>
        <v/>
      </c>
      <c r="T312">
        <f>IF($S312="","",IF($S312&lt;Settings!$B$8,"Critical",IF($S312&lt;Settings!$B$9,"Semi Critical","Non Critical")))</f>
        <v/>
      </c>
      <c r="U312">
        <f>IF($B312="","",IFERROR(VLOOKUP($O312,Leaders!$A:$B,2,0),"Not Mapped"))</f>
        <v/>
      </c>
    </row>
    <row r="313">
      <c r="A313" s="16" t="n"/>
      <c r="G313" s="17" t="n"/>
      <c r="H313" s="17" t="n"/>
      <c r="I313" s="17" t="n"/>
      <c r="J313" s="17" t="n"/>
      <c r="K313" s="17" t="n"/>
      <c r="L313" s="17" t="n"/>
      <c r="N313">
        <f>IF($B313="","",IF($C313="SUPERSTORE","Superstore","DH"))</f>
        <v/>
      </c>
      <c r="O313">
        <f>IF($B313="","",IFERROR(VLOOKUP($B313,Mapping!$A:$C,2,0),"Not Mapped"))</f>
        <v/>
      </c>
      <c r="P313">
        <f>IF($B313="","",IFERROR(VLOOKUP($B313,Mapping!$A:$C,3,0),"Not Mapped"))</f>
        <v/>
      </c>
      <c r="Q313">
        <f>IF($B313="","",IF(COUNTIF(Exclusions!$A:$A,$B313)&gt;0,"Yes","No"))</f>
        <v/>
      </c>
      <c r="R313" s="17">
        <f>IF($B313="","",MIN(1,DAY($A313)/IF($N313="Superstore",Settings!$B$5,Settings!$B$4)))</f>
        <v/>
      </c>
      <c r="S313" s="17">
        <f>IF(OR($B313="",$G313="",$R313=0),"",$G313/$R313)</f>
        <v/>
      </c>
      <c r="T313">
        <f>IF($S313="","",IF($S313&lt;Settings!$B$8,"Critical",IF($S313&lt;Settings!$B$9,"Semi Critical","Non Critical")))</f>
        <v/>
      </c>
      <c r="U313">
        <f>IF($B313="","",IFERROR(VLOOKUP($O313,Leaders!$A:$B,2,0),"Not Mapped"))</f>
        <v/>
      </c>
    </row>
    <row r="314">
      <c r="A314" s="16" t="n"/>
      <c r="G314" s="17" t="n"/>
      <c r="H314" s="17" t="n"/>
      <c r="I314" s="17" t="n"/>
      <c r="J314" s="17" t="n"/>
      <c r="K314" s="17" t="n"/>
      <c r="L314" s="17" t="n"/>
      <c r="N314">
        <f>IF($B314="","",IF($C314="SUPERSTORE","Superstore","DH"))</f>
        <v/>
      </c>
      <c r="O314">
        <f>IF($B314="","",IFERROR(VLOOKUP($B314,Mapping!$A:$C,2,0),"Not Mapped"))</f>
        <v/>
      </c>
      <c r="P314">
        <f>IF($B314="","",IFERROR(VLOOKUP($B314,Mapping!$A:$C,3,0),"Not Mapped"))</f>
        <v/>
      </c>
      <c r="Q314">
        <f>IF($B314="","",IF(COUNTIF(Exclusions!$A:$A,$B314)&gt;0,"Yes","No"))</f>
        <v/>
      </c>
      <c r="R314" s="17">
        <f>IF($B314="","",MIN(1,DAY($A314)/IF($N314="Superstore",Settings!$B$5,Settings!$B$4)))</f>
        <v/>
      </c>
      <c r="S314" s="17">
        <f>IF(OR($B314="",$G314="",$R314=0),"",$G314/$R314)</f>
        <v/>
      </c>
      <c r="T314">
        <f>IF($S314="","",IF($S314&lt;Settings!$B$8,"Critical",IF($S314&lt;Settings!$B$9,"Semi Critical","Non Critical")))</f>
        <v/>
      </c>
      <c r="U314">
        <f>IF($B314="","",IFERROR(VLOOKUP($O314,Leaders!$A:$B,2,0),"Not Mapped"))</f>
        <v/>
      </c>
    </row>
    <row r="315">
      <c r="A315" s="16" t="n"/>
      <c r="G315" s="17" t="n"/>
      <c r="H315" s="17" t="n"/>
      <c r="I315" s="17" t="n"/>
      <c r="J315" s="17" t="n"/>
      <c r="K315" s="17" t="n"/>
      <c r="L315" s="17" t="n"/>
      <c r="N315">
        <f>IF($B315="","",IF($C315="SUPERSTORE","Superstore","DH"))</f>
        <v/>
      </c>
      <c r="O315">
        <f>IF($B315="","",IFERROR(VLOOKUP($B315,Mapping!$A:$C,2,0),"Not Mapped"))</f>
        <v/>
      </c>
      <c r="P315">
        <f>IF($B315="","",IFERROR(VLOOKUP($B315,Mapping!$A:$C,3,0),"Not Mapped"))</f>
        <v/>
      </c>
      <c r="Q315">
        <f>IF($B315="","",IF(COUNTIF(Exclusions!$A:$A,$B315)&gt;0,"Yes","No"))</f>
        <v/>
      </c>
      <c r="R315" s="17">
        <f>IF($B315="","",MIN(1,DAY($A315)/IF($N315="Superstore",Settings!$B$5,Settings!$B$4)))</f>
        <v/>
      </c>
      <c r="S315" s="17">
        <f>IF(OR($B315="",$G315="",$R315=0),"",$G315/$R315)</f>
        <v/>
      </c>
      <c r="T315">
        <f>IF($S315="","",IF($S315&lt;Settings!$B$8,"Critical",IF($S315&lt;Settings!$B$9,"Semi Critical","Non Critical")))</f>
        <v/>
      </c>
      <c r="U315">
        <f>IF($B315="","",IFERROR(VLOOKUP($O315,Leaders!$A:$B,2,0),"Not Mapped"))</f>
        <v/>
      </c>
    </row>
    <row r="316">
      <c r="A316" s="16" t="n"/>
      <c r="G316" s="17" t="n"/>
      <c r="H316" s="17" t="n"/>
      <c r="I316" s="17" t="n"/>
      <c r="J316" s="17" t="n"/>
      <c r="K316" s="17" t="n"/>
      <c r="L316" s="17" t="n"/>
      <c r="N316">
        <f>IF($B316="","",IF($C316="SUPERSTORE","Superstore","DH"))</f>
        <v/>
      </c>
      <c r="O316">
        <f>IF($B316="","",IFERROR(VLOOKUP($B316,Mapping!$A:$C,2,0),"Not Mapped"))</f>
        <v/>
      </c>
      <c r="P316">
        <f>IF($B316="","",IFERROR(VLOOKUP($B316,Mapping!$A:$C,3,0),"Not Mapped"))</f>
        <v/>
      </c>
      <c r="Q316">
        <f>IF($B316="","",IF(COUNTIF(Exclusions!$A:$A,$B316)&gt;0,"Yes","No"))</f>
        <v/>
      </c>
      <c r="R316" s="17">
        <f>IF($B316="","",MIN(1,DAY($A316)/IF($N316="Superstore",Settings!$B$5,Settings!$B$4)))</f>
        <v/>
      </c>
      <c r="S316" s="17">
        <f>IF(OR($B316="",$G316="",$R316=0),"",$G316/$R316)</f>
        <v/>
      </c>
      <c r="T316">
        <f>IF($S316="","",IF($S316&lt;Settings!$B$8,"Critical",IF($S316&lt;Settings!$B$9,"Semi Critical","Non Critical")))</f>
        <v/>
      </c>
      <c r="U316">
        <f>IF($B316="","",IFERROR(VLOOKUP($O316,Leaders!$A:$B,2,0),"Not Mapped"))</f>
        <v/>
      </c>
    </row>
    <row r="317">
      <c r="A317" s="16" t="n"/>
      <c r="G317" s="17" t="n"/>
      <c r="H317" s="17" t="n"/>
      <c r="I317" s="17" t="n"/>
      <c r="J317" s="17" t="n"/>
      <c r="K317" s="17" t="n"/>
      <c r="L317" s="17" t="n"/>
      <c r="N317">
        <f>IF($B317="","",IF($C317="SUPERSTORE","Superstore","DH"))</f>
        <v/>
      </c>
      <c r="O317">
        <f>IF($B317="","",IFERROR(VLOOKUP($B317,Mapping!$A:$C,2,0),"Not Mapped"))</f>
        <v/>
      </c>
      <c r="P317">
        <f>IF($B317="","",IFERROR(VLOOKUP($B317,Mapping!$A:$C,3,0),"Not Mapped"))</f>
        <v/>
      </c>
      <c r="Q317">
        <f>IF($B317="","",IF(COUNTIF(Exclusions!$A:$A,$B317)&gt;0,"Yes","No"))</f>
        <v/>
      </c>
      <c r="R317" s="17">
        <f>IF($B317="","",MIN(1,DAY($A317)/IF($N317="Superstore",Settings!$B$5,Settings!$B$4)))</f>
        <v/>
      </c>
      <c r="S317" s="17">
        <f>IF(OR($B317="",$G317="",$R317=0),"",$G317/$R317)</f>
        <v/>
      </c>
      <c r="T317">
        <f>IF($S317="","",IF($S317&lt;Settings!$B$8,"Critical",IF($S317&lt;Settings!$B$9,"Semi Critical","Non Critical")))</f>
        <v/>
      </c>
      <c r="U317">
        <f>IF($B317="","",IFERROR(VLOOKUP($O317,Leaders!$A:$B,2,0),"Not Mapped"))</f>
        <v/>
      </c>
    </row>
    <row r="318">
      <c r="A318" s="16" t="n"/>
      <c r="G318" s="17" t="n"/>
      <c r="H318" s="17" t="n"/>
      <c r="I318" s="17" t="n"/>
      <c r="J318" s="17" t="n"/>
      <c r="K318" s="17" t="n"/>
      <c r="L318" s="17" t="n"/>
      <c r="N318">
        <f>IF($B318="","",IF($C318="SUPERSTORE","Superstore","DH"))</f>
        <v/>
      </c>
      <c r="O318">
        <f>IF($B318="","",IFERROR(VLOOKUP($B318,Mapping!$A:$C,2,0),"Not Mapped"))</f>
        <v/>
      </c>
      <c r="P318">
        <f>IF($B318="","",IFERROR(VLOOKUP($B318,Mapping!$A:$C,3,0),"Not Mapped"))</f>
        <v/>
      </c>
      <c r="Q318">
        <f>IF($B318="","",IF(COUNTIF(Exclusions!$A:$A,$B318)&gt;0,"Yes","No"))</f>
        <v/>
      </c>
      <c r="R318" s="17">
        <f>IF($B318="","",MIN(1,DAY($A318)/IF($N318="Superstore",Settings!$B$5,Settings!$B$4)))</f>
        <v/>
      </c>
      <c r="S318" s="17">
        <f>IF(OR($B318="",$G318="",$R318=0),"",$G318/$R318)</f>
        <v/>
      </c>
      <c r="T318">
        <f>IF($S318="","",IF($S318&lt;Settings!$B$8,"Critical",IF($S318&lt;Settings!$B$9,"Semi Critical","Non Critical")))</f>
        <v/>
      </c>
      <c r="U318">
        <f>IF($B318="","",IFERROR(VLOOKUP($O318,Leaders!$A:$B,2,0),"Not Mapped"))</f>
        <v/>
      </c>
    </row>
    <row r="319">
      <c r="A319" s="16" t="n"/>
      <c r="G319" s="17" t="n"/>
      <c r="H319" s="17" t="n"/>
      <c r="I319" s="17" t="n"/>
      <c r="J319" s="17" t="n"/>
      <c r="K319" s="17" t="n"/>
      <c r="L319" s="17" t="n"/>
      <c r="N319">
        <f>IF($B319="","",IF($C319="SUPERSTORE","Superstore","DH"))</f>
        <v/>
      </c>
      <c r="O319">
        <f>IF($B319="","",IFERROR(VLOOKUP($B319,Mapping!$A:$C,2,0),"Not Mapped"))</f>
        <v/>
      </c>
      <c r="P319">
        <f>IF($B319="","",IFERROR(VLOOKUP($B319,Mapping!$A:$C,3,0),"Not Mapped"))</f>
        <v/>
      </c>
      <c r="Q319">
        <f>IF($B319="","",IF(COUNTIF(Exclusions!$A:$A,$B319)&gt;0,"Yes","No"))</f>
        <v/>
      </c>
      <c r="R319" s="17">
        <f>IF($B319="","",MIN(1,DAY($A319)/IF($N319="Superstore",Settings!$B$5,Settings!$B$4)))</f>
        <v/>
      </c>
      <c r="S319" s="17">
        <f>IF(OR($B319="",$G319="",$R319=0),"",$G319/$R319)</f>
        <v/>
      </c>
      <c r="T319">
        <f>IF($S319="","",IF($S319&lt;Settings!$B$8,"Critical",IF($S319&lt;Settings!$B$9,"Semi Critical","Non Critical")))</f>
        <v/>
      </c>
      <c r="U319">
        <f>IF($B319="","",IFERROR(VLOOKUP($O319,Leaders!$A:$B,2,0),"Not Mapped"))</f>
        <v/>
      </c>
    </row>
    <row r="320">
      <c r="A320" s="16" t="n"/>
      <c r="G320" s="17" t="n"/>
      <c r="H320" s="17" t="n"/>
      <c r="I320" s="17" t="n"/>
      <c r="J320" s="17" t="n"/>
      <c r="K320" s="17" t="n"/>
      <c r="L320" s="17" t="n"/>
      <c r="N320">
        <f>IF($B320="","",IF($C320="SUPERSTORE","Superstore","DH"))</f>
        <v/>
      </c>
      <c r="O320">
        <f>IF($B320="","",IFERROR(VLOOKUP($B320,Mapping!$A:$C,2,0),"Not Mapped"))</f>
        <v/>
      </c>
      <c r="P320">
        <f>IF($B320="","",IFERROR(VLOOKUP($B320,Mapping!$A:$C,3,0),"Not Mapped"))</f>
        <v/>
      </c>
      <c r="Q320">
        <f>IF($B320="","",IF(COUNTIF(Exclusions!$A:$A,$B320)&gt;0,"Yes","No"))</f>
        <v/>
      </c>
      <c r="R320" s="17">
        <f>IF($B320="","",MIN(1,DAY($A320)/IF($N320="Superstore",Settings!$B$5,Settings!$B$4)))</f>
        <v/>
      </c>
      <c r="S320" s="17">
        <f>IF(OR($B320="",$G320="",$R320=0),"",$G320/$R320)</f>
        <v/>
      </c>
      <c r="T320">
        <f>IF($S320="","",IF($S320&lt;Settings!$B$8,"Critical",IF($S320&lt;Settings!$B$9,"Semi Critical","Non Critical")))</f>
        <v/>
      </c>
      <c r="U320">
        <f>IF($B320="","",IFERROR(VLOOKUP($O320,Leaders!$A:$B,2,0),"Not Mapped"))</f>
        <v/>
      </c>
    </row>
    <row r="321">
      <c r="A321" s="16" t="n"/>
      <c r="G321" s="17" t="n"/>
      <c r="H321" s="17" t="n"/>
      <c r="I321" s="17" t="n"/>
      <c r="J321" s="17" t="n"/>
      <c r="K321" s="17" t="n"/>
      <c r="L321" s="17" t="n"/>
      <c r="N321">
        <f>IF($B321="","",IF($C321="SUPERSTORE","Superstore","DH"))</f>
        <v/>
      </c>
      <c r="O321">
        <f>IF($B321="","",IFERROR(VLOOKUP($B321,Mapping!$A:$C,2,0),"Not Mapped"))</f>
        <v/>
      </c>
      <c r="P321">
        <f>IF($B321="","",IFERROR(VLOOKUP($B321,Mapping!$A:$C,3,0),"Not Mapped"))</f>
        <v/>
      </c>
      <c r="Q321">
        <f>IF($B321="","",IF(COUNTIF(Exclusions!$A:$A,$B321)&gt;0,"Yes","No"))</f>
        <v/>
      </c>
      <c r="R321" s="17">
        <f>IF($B321="","",MIN(1,DAY($A321)/IF($N321="Superstore",Settings!$B$5,Settings!$B$4)))</f>
        <v/>
      </c>
      <c r="S321" s="17">
        <f>IF(OR($B321="",$G321="",$R321=0),"",$G321/$R321)</f>
        <v/>
      </c>
      <c r="T321">
        <f>IF($S321="","",IF($S321&lt;Settings!$B$8,"Critical",IF($S321&lt;Settings!$B$9,"Semi Critical","Non Critical")))</f>
        <v/>
      </c>
      <c r="U321">
        <f>IF($B321="","",IFERROR(VLOOKUP($O321,Leaders!$A:$B,2,0),"Not Mapped"))</f>
        <v/>
      </c>
    </row>
    <row r="322">
      <c r="A322" s="16" t="n"/>
      <c r="G322" s="17" t="n"/>
      <c r="H322" s="17" t="n"/>
      <c r="I322" s="17" t="n"/>
      <c r="J322" s="17" t="n"/>
      <c r="K322" s="17" t="n"/>
      <c r="L322" s="17" t="n"/>
      <c r="N322">
        <f>IF($B322="","",IF($C322="SUPERSTORE","Superstore","DH"))</f>
        <v/>
      </c>
      <c r="O322">
        <f>IF($B322="","",IFERROR(VLOOKUP($B322,Mapping!$A:$C,2,0),"Not Mapped"))</f>
        <v/>
      </c>
      <c r="P322">
        <f>IF($B322="","",IFERROR(VLOOKUP($B322,Mapping!$A:$C,3,0),"Not Mapped"))</f>
        <v/>
      </c>
      <c r="Q322">
        <f>IF($B322="","",IF(COUNTIF(Exclusions!$A:$A,$B322)&gt;0,"Yes","No"))</f>
        <v/>
      </c>
      <c r="R322" s="17">
        <f>IF($B322="","",MIN(1,DAY($A322)/IF($N322="Superstore",Settings!$B$5,Settings!$B$4)))</f>
        <v/>
      </c>
      <c r="S322" s="17">
        <f>IF(OR($B322="",$G322="",$R322=0),"",$G322/$R322)</f>
        <v/>
      </c>
      <c r="T322">
        <f>IF($S322="","",IF($S322&lt;Settings!$B$8,"Critical",IF($S322&lt;Settings!$B$9,"Semi Critical","Non Critical")))</f>
        <v/>
      </c>
      <c r="U322">
        <f>IF($B322="","",IFERROR(VLOOKUP($O322,Leaders!$A:$B,2,0),"Not Mapped"))</f>
        <v/>
      </c>
    </row>
    <row r="323">
      <c r="A323" s="16" t="n"/>
      <c r="G323" s="17" t="n"/>
      <c r="H323" s="17" t="n"/>
      <c r="I323" s="17" t="n"/>
      <c r="J323" s="17" t="n"/>
      <c r="K323" s="17" t="n"/>
      <c r="L323" s="17" t="n"/>
      <c r="N323">
        <f>IF($B323="","",IF($C323="SUPERSTORE","Superstore","DH"))</f>
        <v/>
      </c>
      <c r="O323">
        <f>IF($B323="","",IFERROR(VLOOKUP($B323,Mapping!$A:$C,2,0),"Not Mapped"))</f>
        <v/>
      </c>
      <c r="P323">
        <f>IF($B323="","",IFERROR(VLOOKUP($B323,Mapping!$A:$C,3,0),"Not Mapped"))</f>
        <v/>
      </c>
      <c r="Q323">
        <f>IF($B323="","",IF(COUNTIF(Exclusions!$A:$A,$B323)&gt;0,"Yes","No"))</f>
        <v/>
      </c>
      <c r="R323" s="17">
        <f>IF($B323="","",MIN(1,DAY($A323)/IF($N323="Superstore",Settings!$B$5,Settings!$B$4)))</f>
        <v/>
      </c>
      <c r="S323" s="17">
        <f>IF(OR($B323="",$G323="",$R323=0),"",$G323/$R323)</f>
        <v/>
      </c>
      <c r="T323">
        <f>IF($S323="","",IF($S323&lt;Settings!$B$8,"Critical",IF($S323&lt;Settings!$B$9,"Semi Critical","Non Critical")))</f>
        <v/>
      </c>
      <c r="U323">
        <f>IF($B323="","",IFERROR(VLOOKUP($O323,Leaders!$A:$B,2,0),"Not Mapped"))</f>
        <v/>
      </c>
    </row>
    <row r="324">
      <c r="A324" s="16" t="n"/>
      <c r="G324" s="17" t="n"/>
      <c r="H324" s="17" t="n"/>
      <c r="I324" s="17" t="n"/>
      <c r="J324" s="17" t="n"/>
      <c r="K324" s="17" t="n"/>
      <c r="L324" s="17" t="n"/>
      <c r="N324">
        <f>IF($B324="","",IF($C324="SUPERSTORE","Superstore","DH"))</f>
        <v/>
      </c>
      <c r="O324">
        <f>IF($B324="","",IFERROR(VLOOKUP($B324,Mapping!$A:$C,2,0),"Not Mapped"))</f>
        <v/>
      </c>
      <c r="P324">
        <f>IF($B324="","",IFERROR(VLOOKUP($B324,Mapping!$A:$C,3,0),"Not Mapped"))</f>
        <v/>
      </c>
      <c r="Q324">
        <f>IF($B324="","",IF(COUNTIF(Exclusions!$A:$A,$B324)&gt;0,"Yes","No"))</f>
        <v/>
      </c>
      <c r="R324" s="17">
        <f>IF($B324="","",MIN(1,DAY($A324)/IF($N324="Superstore",Settings!$B$5,Settings!$B$4)))</f>
        <v/>
      </c>
      <c r="S324" s="17">
        <f>IF(OR($B324="",$G324="",$R324=0),"",$G324/$R324)</f>
        <v/>
      </c>
      <c r="T324">
        <f>IF($S324="","",IF($S324&lt;Settings!$B$8,"Critical",IF($S324&lt;Settings!$B$9,"Semi Critical","Non Critical")))</f>
        <v/>
      </c>
      <c r="U324">
        <f>IF($B324="","",IFERROR(VLOOKUP($O324,Leaders!$A:$B,2,0),"Not Mapped"))</f>
        <v/>
      </c>
    </row>
    <row r="325">
      <c r="A325" s="16" t="n"/>
      <c r="G325" s="17" t="n"/>
      <c r="H325" s="17" t="n"/>
      <c r="I325" s="17" t="n"/>
      <c r="J325" s="17" t="n"/>
      <c r="K325" s="17" t="n"/>
      <c r="L325" s="17" t="n"/>
      <c r="N325">
        <f>IF($B325="","",IF($C325="SUPERSTORE","Superstore","DH"))</f>
        <v/>
      </c>
      <c r="O325">
        <f>IF($B325="","",IFERROR(VLOOKUP($B325,Mapping!$A:$C,2,0),"Not Mapped"))</f>
        <v/>
      </c>
      <c r="P325">
        <f>IF($B325="","",IFERROR(VLOOKUP($B325,Mapping!$A:$C,3,0),"Not Mapped"))</f>
        <v/>
      </c>
      <c r="Q325">
        <f>IF($B325="","",IF(COUNTIF(Exclusions!$A:$A,$B325)&gt;0,"Yes","No"))</f>
        <v/>
      </c>
      <c r="R325" s="17">
        <f>IF($B325="","",MIN(1,DAY($A325)/IF($N325="Superstore",Settings!$B$5,Settings!$B$4)))</f>
        <v/>
      </c>
      <c r="S325" s="17">
        <f>IF(OR($B325="",$G325="",$R325=0),"",$G325/$R325)</f>
        <v/>
      </c>
      <c r="T325">
        <f>IF($S325="","",IF($S325&lt;Settings!$B$8,"Critical",IF($S325&lt;Settings!$B$9,"Semi Critical","Non Critical")))</f>
        <v/>
      </c>
      <c r="U325">
        <f>IF($B325="","",IFERROR(VLOOKUP($O325,Leaders!$A:$B,2,0),"Not Mapped"))</f>
        <v/>
      </c>
    </row>
    <row r="326">
      <c r="A326" s="16" t="n"/>
      <c r="G326" s="17" t="n"/>
      <c r="H326" s="17" t="n"/>
      <c r="I326" s="17" t="n"/>
      <c r="J326" s="17" t="n"/>
      <c r="K326" s="17" t="n"/>
      <c r="L326" s="17" t="n"/>
      <c r="N326">
        <f>IF($B326="","",IF($C326="SUPERSTORE","Superstore","DH"))</f>
        <v/>
      </c>
      <c r="O326">
        <f>IF($B326="","",IFERROR(VLOOKUP($B326,Mapping!$A:$C,2,0),"Not Mapped"))</f>
        <v/>
      </c>
      <c r="P326">
        <f>IF($B326="","",IFERROR(VLOOKUP($B326,Mapping!$A:$C,3,0),"Not Mapped"))</f>
        <v/>
      </c>
      <c r="Q326">
        <f>IF($B326="","",IF(COUNTIF(Exclusions!$A:$A,$B326)&gt;0,"Yes","No"))</f>
        <v/>
      </c>
      <c r="R326" s="17">
        <f>IF($B326="","",MIN(1,DAY($A326)/IF($N326="Superstore",Settings!$B$5,Settings!$B$4)))</f>
        <v/>
      </c>
      <c r="S326" s="17">
        <f>IF(OR($B326="",$G326="",$R326=0),"",$G326/$R326)</f>
        <v/>
      </c>
      <c r="T326">
        <f>IF($S326="","",IF($S326&lt;Settings!$B$8,"Critical",IF($S326&lt;Settings!$B$9,"Semi Critical","Non Critical")))</f>
        <v/>
      </c>
      <c r="U326">
        <f>IF($B326="","",IFERROR(VLOOKUP($O326,Leaders!$A:$B,2,0),"Not Mapped"))</f>
        <v/>
      </c>
    </row>
    <row r="327">
      <c r="A327" s="16" t="n"/>
      <c r="G327" s="17" t="n"/>
      <c r="H327" s="17" t="n"/>
      <c r="I327" s="17" t="n"/>
      <c r="J327" s="17" t="n"/>
      <c r="K327" s="17" t="n"/>
      <c r="L327" s="17" t="n"/>
      <c r="N327">
        <f>IF($B327="","",IF($C327="SUPERSTORE","Superstore","DH"))</f>
        <v/>
      </c>
      <c r="O327">
        <f>IF($B327="","",IFERROR(VLOOKUP($B327,Mapping!$A:$C,2,0),"Not Mapped"))</f>
        <v/>
      </c>
      <c r="P327">
        <f>IF($B327="","",IFERROR(VLOOKUP($B327,Mapping!$A:$C,3,0),"Not Mapped"))</f>
        <v/>
      </c>
      <c r="Q327">
        <f>IF($B327="","",IF(COUNTIF(Exclusions!$A:$A,$B327)&gt;0,"Yes","No"))</f>
        <v/>
      </c>
      <c r="R327" s="17">
        <f>IF($B327="","",MIN(1,DAY($A327)/IF($N327="Superstore",Settings!$B$5,Settings!$B$4)))</f>
        <v/>
      </c>
      <c r="S327" s="17">
        <f>IF(OR($B327="",$G327="",$R327=0),"",$G327/$R327)</f>
        <v/>
      </c>
      <c r="T327">
        <f>IF($S327="","",IF($S327&lt;Settings!$B$8,"Critical",IF($S327&lt;Settings!$B$9,"Semi Critical","Non Critical")))</f>
        <v/>
      </c>
      <c r="U327">
        <f>IF($B327="","",IFERROR(VLOOKUP($O327,Leaders!$A:$B,2,0),"Not Mapped"))</f>
        <v/>
      </c>
    </row>
    <row r="328">
      <c r="A328" s="16" t="n"/>
      <c r="G328" s="17" t="n"/>
      <c r="H328" s="17" t="n"/>
      <c r="I328" s="17" t="n"/>
      <c r="J328" s="17" t="n"/>
      <c r="K328" s="17" t="n"/>
      <c r="L328" s="17" t="n"/>
      <c r="N328">
        <f>IF($B328="","",IF($C328="SUPERSTORE","Superstore","DH"))</f>
        <v/>
      </c>
      <c r="O328">
        <f>IF($B328="","",IFERROR(VLOOKUP($B328,Mapping!$A:$C,2,0),"Not Mapped"))</f>
        <v/>
      </c>
      <c r="P328">
        <f>IF($B328="","",IFERROR(VLOOKUP($B328,Mapping!$A:$C,3,0),"Not Mapped"))</f>
        <v/>
      </c>
      <c r="Q328">
        <f>IF($B328="","",IF(COUNTIF(Exclusions!$A:$A,$B328)&gt;0,"Yes","No"))</f>
        <v/>
      </c>
      <c r="R328" s="17">
        <f>IF($B328="","",MIN(1,DAY($A328)/IF($N328="Superstore",Settings!$B$5,Settings!$B$4)))</f>
        <v/>
      </c>
      <c r="S328" s="17">
        <f>IF(OR($B328="",$G328="",$R328=0),"",$G328/$R328)</f>
        <v/>
      </c>
      <c r="T328">
        <f>IF($S328="","",IF($S328&lt;Settings!$B$8,"Critical",IF($S328&lt;Settings!$B$9,"Semi Critical","Non Critical")))</f>
        <v/>
      </c>
      <c r="U328">
        <f>IF($B328="","",IFERROR(VLOOKUP($O328,Leaders!$A:$B,2,0),"Not Mapped"))</f>
        <v/>
      </c>
    </row>
    <row r="329">
      <c r="A329" s="16" t="n"/>
      <c r="G329" s="17" t="n"/>
      <c r="H329" s="17" t="n"/>
      <c r="I329" s="17" t="n"/>
      <c r="J329" s="17" t="n"/>
      <c r="K329" s="17" t="n"/>
      <c r="L329" s="17" t="n"/>
      <c r="N329">
        <f>IF($B329="","",IF($C329="SUPERSTORE","Superstore","DH"))</f>
        <v/>
      </c>
      <c r="O329">
        <f>IF($B329="","",IFERROR(VLOOKUP($B329,Mapping!$A:$C,2,0),"Not Mapped"))</f>
        <v/>
      </c>
      <c r="P329">
        <f>IF($B329="","",IFERROR(VLOOKUP($B329,Mapping!$A:$C,3,0),"Not Mapped"))</f>
        <v/>
      </c>
      <c r="Q329">
        <f>IF($B329="","",IF(COUNTIF(Exclusions!$A:$A,$B329)&gt;0,"Yes","No"))</f>
        <v/>
      </c>
      <c r="R329" s="17">
        <f>IF($B329="","",MIN(1,DAY($A329)/IF($N329="Superstore",Settings!$B$5,Settings!$B$4)))</f>
        <v/>
      </c>
      <c r="S329" s="17">
        <f>IF(OR($B329="",$G329="",$R329=0),"",$G329/$R329)</f>
        <v/>
      </c>
      <c r="T329">
        <f>IF($S329="","",IF($S329&lt;Settings!$B$8,"Critical",IF($S329&lt;Settings!$B$9,"Semi Critical","Non Critical")))</f>
        <v/>
      </c>
      <c r="U329">
        <f>IF($B329="","",IFERROR(VLOOKUP($O329,Leaders!$A:$B,2,0),"Not Mapped"))</f>
        <v/>
      </c>
    </row>
    <row r="330">
      <c r="A330" s="16" t="n"/>
      <c r="G330" s="17" t="n"/>
      <c r="H330" s="17" t="n"/>
      <c r="I330" s="17" t="n"/>
      <c r="J330" s="17" t="n"/>
      <c r="K330" s="17" t="n"/>
      <c r="L330" s="17" t="n"/>
      <c r="N330">
        <f>IF($B330="","",IF($C330="SUPERSTORE","Superstore","DH"))</f>
        <v/>
      </c>
      <c r="O330">
        <f>IF($B330="","",IFERROR(VLOOKUP($B330,Mapping!$A:$C,2,0),"Not Mapped"))</f>
        <v/>
      </c>
      <c r="P330">
        <f>IF($B330="","",IFERROR(VLOOKUP($B330,Mapping!$A:$C,3,0),"Not Mapped"))</f>
        <v/>
      </c>
      <c r="Q330">
        <f>IF($B330="","",IF(COUNTIF(Exclusions!$A:$A,$B330)&gt;0,"Yes","No"))</f>
        <v/>
      </c>
      <c r="R330" s="17">
        <f>IF($B330="","",MIN(1,DAY($A330)/IF($N330="Superstore",Settings!$B$5,Settings!$B$4)))</f>
        <v/>
      </c>
      <c r="S330" s="17">
        <f>IF(OR($B330="",$G330="",$R330=0),"",$G330/$R330)</f>
        <v/>
      </c>
      <c r="T330">
        <f>IF($S330="","",IF($S330&lt;Settings!$B$8,"Critical",IF($S330&lt;Settings!$B$9,"Semi Critical","Non Critical")))</f>
        <v/>
      </c>
      <c r="U330">
        <f>IF($B330="","",IFERROR(VLOOKUP($O330,Leaders!$A:$B,2,0),"Not Mapped"))</f>
        <v/>
      </c>
    </row>
    <row r="331">
      <c r="A331" s="16" t="n"/>
      <c r="G331" s="17" t="n"/>
      <c r="H331" s="17" t="n"/>
      <c r="I331" s="17" t="n"/>
      <c r="J331" s="17" t="n"/>
      <c r="K331" s="17" t="n"/>
      <c r="L331" s="17" t="n"/>
      <c r="N331">
        <f>IF($B331="","",IF($C331="SUPERSTORE","Superstore","DH"))</f>
        <v/>
      </c>
      <c r="O331">
        <f>IF($B331="","",IFERROR(VLOOKUP($B331,Mapping!$A:$C,2,0),"Not Mapped"))</f>
        <v/>
      </c>
      <c r="P331">
        <f>IF($B331="","",IFERROR(VLOOKUP($B331,Mapping!$A:$C,3,0),"Not Mapped"))</f>
        <v/>
      </c>
      <c r="Q331">
        <f>IF($B331="","",IF(COUNTIF(Exclusions!$A:$A,$B331)&gt;0,"Yes","No"))</f>
        <v/>
      </c>
      <c r="R331" s="17">
        <f>IF($B331="","",MIN(1,DAY($A331)/IF($N331="Superstore",Settings!$B$5,Settings!$B$4)))</f>
        <v/>
      </c>
      <c r="S331" s="17">
        <f>IF(OR($B331="",$G331="",$R331=0),"",$G331/$R331)</f>
        <v/>
      </c>
      <c r="T331">
        <f>IF($S331="","",IF($S331&lt;Settings!$B$8,"Critical",IF($S331&lt;Settings!$B$9,"Semi Critical","Non Critical")))</f>
        <v/>
      </c>
      <c r="U331">
        <f>IF($B331="","",IFERROR(VLOOKUP($O331,Leaders!$A:$B,2,0),"Not Mapped"))</f>
        <v/>
      </c>
    </row>
    <row r="332">
      <c r="A332" s="16" t="n"/>
      <c r="G332" s="17" t="n"/>
      <c r="H332" s="17" t="n"/>
      <c r="I332" s="17" t="n"/>
      <c r="J332" s="17" t="n"/>
      <c r="K332" s="17" t="n"/>
      <c r="L332" s="17" t="n"/>
      <c r="N332">
        <f>IF($B332="","",IF($C332="SUPERSTORE","Superstore","DH"))</f>
        <v/>
      </c>
      <c r="O332">
        <f>IF($B332="","",IFERROR(VLOOKUP($B332,Mapping!$A:$C,2,0),"Not Mapped"))</f>
        <v/>
      </c>
      <c r="P332">
        <f>IF($B332="","",IFERROR(VLOOKUP($B332,Mapping!$A:$C,3,0),"Not Mapped"))</f>
        <v/>
      </c>
      <c r="Q332">
        <f>IF($B332="","",IF(COUNTIF(Exclusions!$A:$A,$B332)&gt;0,"Yes","No"))</f>
        <v/>
      </c>
      <c r="R332" s="17">
        <f>IF($B332="","",MIN(1,DAY($A332)/IF($N332="Superstore",Settings!$B$5,Settings!$B$4)))</f>
        <v/>
      </c>
      <c r="S332" s="17">
        <f>IF(OR($B332="",$G332="",$R332=0),"",$G332/$R332)</f>
        <v/>
      </c>
      <c r="T332">
        <f>IF($S332="","",IF($S332&lt;Settings!$B$8,"Critical",IF($S332&lt;Settings!$B$9,"Semi Critical","Non Critical")))</f>
        <v/>
      </c>
      <c r="U332">
        <f>IF($B332="","",IFERROR(VLOOKUP($O332,Leaders!$A:$B,2,0),"Not Mapped"))</f>
        <v/>
      </c>
    </row>
    <row r="333">
      <c r="A333" s="16" t="n"/>
      <c r="G333" s="17" t="n"/>
      <c r="H333" s="17" t="n"/>
      <c r="I333" s="17" t="n"/>
      <c r="J333" s="17" t="n"/>
      <c r="K333" s="17" t="n"/>
      <c r="L333" s="17" t="n"/>
      <c r="N333">
        <f>IF($B333="","",IF($C333="SUPERSTORE","Superstore","DH"))</f>
        <v/>
      </c>
      <c r="O333">
        <f>IF($B333="","",IFERROR(VLOOKUP($B333,Mapping!$A:$C,2,0),"Not Mapped"))</f>
        <v/>
      </c>
      <c r="P333">
        <f>IF($B333="","",IFERROR(VLOOKUP($B333,Mapping!$A:$C,3,0),"Not Mapped"))</f>
        <v/>
      </c>
      <c r="Q333">
        <f>IF($B333="","",IF(COUNTIF(Exclusions!$A:$A,$B333)&gt;0,"Yes","No"))</f>
        <v/>
      </c>
      <c r="R333" s="17">
        <f>IF($B333="","",MIN(1,DAY($A333)/IF($N333="Superstore",Settings!$B$5,Settings!$B$4)))</f>
        <v/>
      </c>
      <c r="S333" s="17">
        <f>IF(OR($B333="",$G333="",$R333=0),"",$G333/$R333)</f>
        <v/>
      </c>
      <c r="T333">
        <f>IF($S333="","",IF($S333&lt;Settings!$B$8,"Critical",IF($S333&lt;Settings!$B$9,"Semi Critical","Non Critical")))</f>
        <v/>
      </c>
      <c r="U333">
        <f>IF($B333="","",IFERROR(VLOOKUP($O333,Leaders!$A:$B,2,0),"Not Mapped"))</f>
        <v/>
      </c>
    </row>
    <row r="334">
      <c r="A334" s="16" t="n"/>
      <c r="G334" s="17" t="n"/>
      <c r="H334" s="17" t="n"/>
      <c r="I334" s="17" t="n"/>
      <c r="J334" s="17" t="n"/>
      <c r="K334" s="17" t="n"/>
      <c r="L334" s="17" t="n"/>
      <c r="N334">
        <f>IF($B334="","",IF($C334="SUPERSTORE","Superstore","DH"))</f>
        <v/>
      </c>
      <c r="O334">
        <f>IF($B334="","",IFERROR(VLOOKUP($B334,Mapping!$A:$C,2,0),"Not Mapped"))</f>
        <v/>
      </c>
      <c r="P334">
        <f>IF($B334="","",IFERROR(VLOOKUP($B334,Mapping!$A:$C,3,0),"Not Mapped"))</f>
        <v/>
      </c>
      <c r="Q334">
        <f>IF($B334="","",IF(COUNTIF(Exclusions!$A:$A,$B334)&gt;0,"Yes","No"))</f>
        <v/>
      </c>
      <c r="R334" s="17">
        <f>IF($B334="","",MIN(1,DAY($A334)/IF($N334="Superstore",Settings!$B$5,Settings!$B$4)))</f>
        <v/>
      </c>
      <c r="S334" s="17">
        <f>IF(OR($B334="",$G334="",$R334=0),"",$G334/$R334)</f>
        <v/>
      </c>
      <c r="T334">
        <f>IF($S334="","",IF($S334&lt;Settings!$B$8,"Critical",IF($S334&lt;Settings!$B$9,"Semi Critical","Non Critical")))</f>
        <v/>
      </c>
      <c r="U334">
        <f>IF($B334="","",IFERROR(VLOOKUP($O334,Leaders!$A:$B,2,0),"Not Mapped"))</f>
        <v/>
      </c>
    </row>
    <row r="335">
      <c r="A335" s="16" t="n"/>
      <c r="G335" s="17" t="n"/>
      <c r="H335" s="17" t="n"/>
      <c r="I335" s="17" t="n"/>
      <c r="J335" s="17" t="n"/>
      <c r="K335" s="17" t="n"/>
      <c r="L335" s="17" t="n"/>
      <c r="N335">
        <f>IF($B335="","",IF($C335="SUPERSTORE","Superstore","DH"))</f>
        <v/>
      </c>
      <c r="O335">
        <f>IF($B335="","",IFERROR(VLOOKUP($B335,Mapping!$A:$C,2,0),"Not Mapped"))</f>
        <v/>
      </c>
      <c r="P335">
        <f>IF($B335="","",IFERROR(VLOOKUP($B335,Mapping!$A:$C,3,0),"Not Mapped"))</f>
        <v/>
      </c>
      <c r="Q335">
        <f>IF($B335="","",IF(COUNTIF(Exclusions!$A:$A,$B335)&gt;0,"Yes","No"))</f>
        <v/>
      </c>
      <c r="R335" s="17">
        <f>IF($B335="","",MIN(1,DAY($A335)/IF($N335="Superstore",Settings!$B$5,Settings!$B$4)))</f>
        <v/>
      </c>
      <c r="S335" s="17">
        <f>IF(OR($B335="",$G335="",$R335=0),"",$G335/$R335)</f>
        <v/>
      </c>
      <c r="T335">
        <f>IF($S335="","",IF($S335&lt;Settings!$B$8,"Critical",IF($S335&lt;Settings!$B$9,"Semi Critical","Non Critical")))</f>
        <v/>
      </c>
      <c r="U335">
        <f>IF($B335="","",IFERROR(VLOOKUP($O335,Leaders!$A:$B,2,0),"Not Mapped"))</f>
        <v/>
      </c>
    </row>
    <row r="336">
      <c r="A336" s="16" t="n"/>
      <c r="G336" s="17" t="n"/>
      <c r="H336" s="17" t="n"/>
      <c r="I336" s="17" t="n"/>
      <c r="J336" s="17" t="n"/>
      <c r="K336" s="17" t="n"/>
      <c r="L336" s="17" t="n"/>
      <c r="N336">
        <f>IF($B336="","",IF($C336="SUPERSTORE","Superstore","DH"))</f>
        <v/>
      </c>
      <c r="O336">
        <f>IF($B336="","",IFERROR(VLOOKUP($B336,Mapping!$A:$C,2,0),"Not Mapped"))</f>
        <v/>
      </c>
      <c r="P336">
        <f>IF($B336="","",IFERROR(VLOOKUP($B336,Mapping!$A:$C,3,0),"Not Mapped"))</f>
        <v/>
      </c>
      <c r="Q336">
        <f>IF($B336="","",IF(COUNTIF(Exclusions!$A:$A,$B336)&gt;0,"Yes","No"))</f>
        <v/>
      </c>
      <c r="R336" s="17">
        <f>IF($B336="","",MIN(1,DAY($A336)/IF($N336="Superstore",Settings!$B$5,Settings!$B$4)))</f>
        <v/>
      </c>
      <c r="S336" s="17">
        <f>IF(OR($B336="",$G336="",$R336=0),"",$G336/$R336)</f>
        <v/>
      </c>
      <c r="T336">
        <f>IF($S336="","",IF($S336&lt;Settings!$B$8,"Critical",IF($S336&lt;Settings!$B$9,"Semi Critical","Non Critical")))</f>
        <v/>
      </c>
      <c r="U336">
        <f>IF($B336="","",IFERROR(VLOOKUP($O336,Leaders!$A:$B,2,0),"Not Mapped"))</f>
        <v/>
      </c>
    </row>
    <row r="337">
      <c r="A337" s="16" t="n"/>
      <c r="G337" s="17" t="n"/>
      <c r="H337" s="17" t="n"/>
      <c r="I337" s="17" t="n"/>
      <c r="J337" s="17" t="n"/>
      <c r="K337" s="17" t="n"/>
      <c r="L337" s="17" t="n"/>
      <c r="N337">
        <f>IF($B337="","",IF($C337="SUPERSTORE","Superstore","DH"))</f>
        <v/>
      </c>
      <c r="O337">
        <f>IF($B337="","",IFERROR(VLOOKUP($B337,Mapping!$A:$C,2,0),"Not Mapped"))</f>
        <v/>
      </c>
      <c r="P337">
        <f>IF($B337="","",IFERROR(VLOOKUP($B337,Mapping!$A:$C,3,0),"Not Mapped"))</f>
        <v/>
      </c>
      <c r="Q337">
        <f>IF($B337="","",IF(COUNTIF(Exclusions!$A:$A,$B337)&gt;0,"Yes","No"))</f>
        <v/>
      </c>
      <c r="R337" s="17">
        <f>IF($B337="","",MIN(1,DAY($A337)/IF($N337="Superstore",Settings!$B$5,Settings!$B$4)))</f>
        <v/>
      </c>
      <c r="S337" s="17">
        <f>IF(OR($B337="",$G337="",$R337=0),"",$G337/$R337)</f>
        <v/>
      </c>
      <c r="T337">
        <f>IF($S337="","",IF($S337&lt;Settings!$B$8,"Critical",IF($S337&lt;Settings!$B$9,"Semi Critical","Non Critical")))</f>
        <v/>
      </c>
      <c r="U337">
        <f>IF($B337="","",IFERROR(VLOOKUP($O337,Leaders!$A:$B,2,0),"Not Mapped"))</f>
        <v/>
      </c>
    </row>
    <row r="338">
      <c r="A338" s="16" t="n"/>
      <c r="G338" s="17" t="n"/>
      <c r="H338" s="17" t="n"/>
      <c r="I338" s="17" t="n"/>
      <c r="J338" s="17" t="n"/>
      <c r="K338" s="17" t="n"/>
      <c r="L338" s="17" t="n"/>
      <c r="N338">
        <f>IF($B338="","",IF($C338="SUPERSTORE","Superstore","DH"))</f>
        <v/>
      </c>
      <c r="O338">
        <f>IF($B338="","",IFERROR(VLOOKUP($B338,Mapping!$A:$C,2,0),"Not Mapped"))</f>
        <v/>
      </c>
      <c r="P338">
        <f>IF($B338="","",IFERROR(VLOOKUP($B338,Mapping!$A:$C,3,0),"Not Mapped"))</f>
        <v/>
      </c>
      <c r="Q338">
        <f>IF($B338="","",IF(COUNTIF(Exclusions!$A:$A,$B338)&gt;0,"Yes","No"))</f>
        <v/>
      </c>
      <c r="R338" s="17">
        <f>IF($B338="","",MIN(1,DAY($A338)/IF($N338="Superstore",Settings!$B$5,Settings!$B$4)))</f>
        <v/>
      </c>
      <c r="S338" s="17">
        <f>IF(OR($B338="",$G338="",$R338=0),"",$G338/$R338)</f>
        <v/>
      </c>
      <c r="T338">
        <f>IF($S338="","",IF($S338&lt;Settings!$B$8,"Critical",IF($S338&lt;Settings!$B$9,"Semi Critical","Non Critical")))</f>
        <v/>
      </c>
      <c r="U338">
        <f>IF($B338="","",IFERROR(VLOOKUP($O338,Leaders!$A:$B,2,0),"Not Mapped"))</f>
        <v/>
      </c>
    </row>
    <row r="339">
      <c r="A339" s="16" t="n"/>
      <c r="G339" s="17" t="n"/>
      <c r="H339" s="17" t="n"/>
      <c r="I339" s="17" t="n"/>
      <c r="J339" s="17" t="n"/>
      <c r="K339" s="17" t="n"/>
      <c r="L339" s="17" t="n"/>
      <c r="N339">
        <f>IF($B339="","",IF($C339="SUPERSTORE","Superstore","DH"))</f>
        <v/>
      </c>
      <c r="O339">
        <f>IF($B339="","",IFERROR(VLOOKUP($B339,Mapping!$A:$C,2,0),"Not Mapped"))</f>
        <v/>
      </c>
      <c r="P339">
        <f>IF($B339="","",IFERROR(VLOOKUP($B339,Mapping!$A:$C,3,0),"Not Mapped"))</f>
        <v/>
      </c>
      <c r="Q339">
        <f>IF($B339="","",IF(COUNTIF(Exclusions!$A:$A,$B339)&gt;0,"Yes","No"))</f>
        <v/>
      </c>
      <c r="R339" s="17">
        <f>IF($B339="","",MIN(1,DAY($A339)/IF($N339="Superstore",Settings!$B$5,Settings!$B$4)))</f>
        <v/>
      </c>
      <c r="S339" s="17">
        <f>IF(OR($B339="",$G339="",$R339=0),"",$G339/$R339)</f>
        <v/>
      </c>
      <c r="T339">
        <f>IF($S339="","",IF($S339&lt;Settings!$B$8,"Critical",IF($S339&lt;Settings!$B$9,"Semi Critical","Non Critical")))</f>
        <v/>
      </c>
      <c r="U339">
        <f>IF($B339="","",IFERROR(VLOOKUP($O339,Leaders!$A:$B,2,0),"Not Mapped"))</f>
        <v/>
      </c>
    </row>
    <row r="340">
      <c r="A340" s="16" t="n"/>
      <c r="G340" s="17" t="n"/>
      <c r="H340" s="17" t="n"/>
      <c r="I340" s="17" t="n"/>
      <c r="J340" s="17" t="n"/>
      <c r="K340" s="17" t="n"/>
      <c r="L340" s="17" t="n"/>
      <c r="N340">
        <f>IF($B340="","",IF($C340="SUPERSTORE","Superstore","DH"))</f>
        <v/>
      </c>
      <c r="O340">
        <f>IF($B340="","",IFERROR(VLOOKUP($B340,Mapping!$A:$C,2,0),"Not Mapped"))</f>
        <v/>
      </c>
      <c r="P340">
        <f>IF($B340="","",IFERROR(VLOOKUP($B340,Mapping!$A:$C,3,0),"Not Mapped"))</f>
        <v/>
      </c>
      <c r="Q340">
        <f>IF($B340="","",IF(COUNTIF(Exclusions!$A:$A,$B340)&gt;0,"Yes","No"))</f>
        <v/>
      </c>
      <c r="R340" s="17">
        <f>IF($B340="","",MIN(1,DAY($A340)/IF($N340="Superstore",Settings!$B$5,Settings!$B$4)))</f>
        <v/>
      </c>
      <c r="S340" s="17">
        <f>IF(OR($B340="",$G340="",$R340=0),"",$G340/$R340)</f>
        <v/>
      </c>
      <c r="T340">
        <f>IF($S340="","",IF($S340&lt;Settings!$B$8,"Critical",IF($S340&lt;Settings!$B$9,"Semi Critical","Non Critical")))</f>
        <v/>
      </c>
      <c r="U340">
        <f>IF($B340="","",IFERROR(VLOOKUP($O340,Leaders!$A:$B,2,0),"Not Mapped"))</f>
        <v/>
      </c>
    </row>
    <row r="341">
      <c r="A341" s="16" t="n"/>
      <c r="G341" s="17" t="n"/>
      <c r="H341" s="17" t="n"/>
      <c r="I341" s="17" t="n"/>
      <c r="J341" s="17" t="n"/>
      <c r="K341" s="17" t="n"/>
      <c r="L341" s="17" t="n"/>
      <c r="N341">
        <f>IF($B341="","",IF($C341="SUPERSTORE","Superstore","DH"))</f>
        <v/>
      </c>
      <c r="O341">
        <f>IF($B341="","",IFERROR(VLOOKUP($B341,Mapping!$A:$C,2,0),"Not Mapped"))</f>
        <v/>
      </c>
      <c r="P341">
        <f>IF($B341="","",IFERROR(VLOOKUP($B341,Mapping!$A:$C,3,0),"Not Mapped"))</f>
        <v/>
      </c>
      <c r="Q341">
        <f>IF($B341="","",IF(COUNTIF(Exclusions!$A:$A,$B341)&gt;0,"Yes","No"))</f>
        <v/>
      </c>
      <c r="R341" s="17">
        <f>IF($B341="","",MIN(1,DAY($A341)/IF($N341="Superstore",Settings!$B$5,Settings!$B$4)))</f>
        <v/>
      </c>
      <c r="S341" s="17">
        <f>IF(OR($B341="",$G341="",$R341=0),"",$G341/$R341)</f>
        <v/>
      </c>
      <c r="T341">
        <f>IF($S341="","",IF($S341&lt;Settings!$B$8,"Critical",IF($S341&lt;Settings!$B$9,"Semi Critical","Non Critical")))</f>
        <v/>
      </c>
      <c r="U341">
        <f>IF($B341="","",IFERROR(VLOOKUP($O341,Leaders!$A:$B,2,0),"Not Mapped"))</f>
        <v/>
      </c>
    </row>
    <row r="342">
      <c r="A342" s="16" t="n"/>
      <c r="G342" s="17" t="n"/>
      <c r="H342" s="17" t="n"/>
      <c r="I342" s="17" t="n"/>
      <c r="J342" s="17" t="n"/>
      <c r="K342" s="17" t="n"/>
      <c r="L342" s="17" t="n"/>
      <c r="N342">
        <f>IF($B342="","",IF($C342="SUPERSTORE","Superstore","DH"))</f>
        <v/>
      </c>
      <c r="O342">
        <f>IF($B342="","",IFERROR(VLOOKUP($B342,Mapping!$A:$C,2,0),"Not Mapped"))</f>
        <v/>
      </c>
      <c r="P342">
        <f>IF($B342="","",IFERROR(VLOOKUP($B342,Mapping!$A:$C,3,0),"Not Mapped"))</f>
        <v/>
      </c>
      <c r="Q342">
        <f>IF($B342="","",IF(COUNTIF(Exclusions!$A:$A,$B342)&gt;0,"Yes","No"))</f>
        <v/>
      </c>
      <c r="R342" s="17">
        <f>IF($B342="","",MIN(1,DAY($A342)/IF($N342="Superstore",Settings!$B$5,Settings!$B$4)))</f>
        <v/>
      </c>
      <c r="S342" s="17">
        <f>IF(OR($B342="",$G342="",$R342=0),"",$G342/$R342)</f>
        <v/>
      </c>
      <c r="T342">
        <f>IF($S342="","",IF($S342&lt;Settings!$B$8,"Critical",IF($S342&lt;Settings!$B$9,"Semi Critical","Non Critical")))</f>
        <v/>
      </c>
      <c r="U342">
        <f>IF($B342="","",IFERROR(VLOOKUP($O342,Leaders!$A:$B,2,0),"Not Mapped"))</f>
        <v/>
      </c>
    </row>
    <row r="343">
      <c r="A343" s="16" t="n"/>
      <c r="G343" s="17" t="n"/>
      <c r="H343" s="17" t="n"/>
      <c r="I343" s="17" t="n"/>
      <c r="J343" s="17" t="n"/>
      <c r="K343" s="17" t="n"/>
      <c r="L343" s="17" t="n"/>
      <c r="N343">
        <f>IF($B343="","",IF($C343="SUPERSTORE","Superstore","DH"))</f>
        <v/>
      </c>
      <c r="O343">
        <f>IF($B343="","",IFERROR(VLOOKUP($B343,Mapping!$A:$C,2,0),"Not Mapped"))</f>
        <v/>
      </c>
      <c r="P343">
        <f>IF($B343="","",IFERROR(VLOOKUP($B343,Mapping!$A:$C,3,0),"Not Mapped"))</f>
        <v/>
      </c>
      <c r="Q343">
        <f>IF($B343="","",IF(COUNTIF(Exclusions!$A:$A,$B343)&gt;0,"Yes","No"))</f>
        <v/>
      </c>
      <c r="R343" s="17">
        <f>IF($B343="","",MIN(1,DAY($A343)/IF($N343="Superstore",Settings!$B$5,Settings!$B$4)))</f>
        <v/>
      </c>
      <c r="S343" s="17">
        <f>IF(OR($B343="",$G343="",$R343=0),"",$G343/$R343)</f>
        <v/>
      </c>
      <c r="T343">
        <f>IF($S343="","",IF($S343&lt;Settings!$B$8,"Critical",IF($S343&lt;Settings!$B$9,"Semi Critical","Non Critical")))</f>
        <v/>
      </c>
      <c r="U343">
        <f>IF($B343="","",IFERROR(VLOOKUP($O343,Leaders!$A:$B,2,0),"Not Mapped"))</f>
        <v/>
      </c>
    </row>
    <row r="344">
      <c r="A344" s="16" t="n"/>
      <c r="G344" s="17" t="n"/>
      <c r="H344" s="17" t="n"/>
      <c r="I344" s="17" t="n"/>
      <c r="J344" s="17" t="n"/>
      <c r="K344" s="17" t="n"/>
      <c r="L344" s="17" t="n"/>
      <c r="N344">
        <f>IF($B344="","",IF($C344="SUPERSTORE","Superstore","DH"))</f>
        <v/>
      </c>
      <c r="O344">
        <f>IF($B344="","",IFERROR(VLOOKUP($B344,Mapping!$A:$C,2,0),"Not Mapped"))</f>
        <v/>
      </c>
      <c r="P344">
        <f>IF($B344="","",IFERROR(VLOOKUP($B344,Mapping!$A:$C,3,0),"Not Mapped"))</f>
        <v/>
      </c>
      <c r="Q344">
        <f>IF($B344="","",IF(COUNTIF(Exclusions!$A:$A,$B344)&gt;0,"Yes","No"))</f>
        <v/>
      </c>
      <c r="R344" s="17">
        <f>IF($B344="","",MIN(1,DAY($A344)/IF($N344="Superstore",Settings!$B$5,Settings!$B$4)))</f>
        <v/>
      </c>
      <c r="S344" s="17">
        <f>IF(OR($B344="",$G344="",$R344=0),"",$G344/$R344)</f>
        <v/>
      </c>
      <c r="T344">
        <f>IF($S344="","",IF($S344&lt;Settings!$B$8,"Critical",IF($S344&lt;Settings!$B$9,"Semi Critical","Non Critical")))</f>
        <v/>
      </c>
      <c r="U344">
        <f>IF($B344="","",IFERROR(VLOOKUP($O344,Leaders!$A:$B,2,0),"Not Mapped"))</f>
        <v/>
      </c>
    </row>
    <row r="345">
      <c r="A345" s="16" t="n"/>
      <c r="G345" s="17" t="n"/>
      <c r="H345" s="17" t="n"/>
      <c r="I345" s="17" t="n"/>
      <c r="J345" s="17" t="n"/>
      <c r="K345" s="17" t="n"/>
      <c r="L345" s="17" t="n"/>
      <c r="N345">
        <f>IF($B345="","",IF($C345="SUPERSTORE","Superstore","DH"))</f>
        <v/>
      </c>
      <c r="O345">
        <f>IF($B345="","",IFERROR(VLOOKUP($B345,Mapping!$A:$C,2,0),"Not Mapped"))</f>
        <v/>
      </c>
      <c r="P345">
        <f>IF($B345="","",IFERROR(VLOOKUP($B345,Mapping!$A:$C,3,0),"Not Mapped"))</f>
        <v/>
      </c>
      <c r="Q345">
        <f>IF($B345="","",IF(COUNTIF(Exclusions!$A:$A,$B345)&gt;0,"Yes","No"))</f>
        <v/>
      </c>
      <c r="R345" s="17">
        <f>IF($B345="","",MIN(1,DAY($A345)/IF($N345="Superstore",Settings!$B$5,Settings!$B$4)))</f>
        <v/>
      </c>
      <c r="S345" s="17">
        <f>IF(OR($B345="",$G345="",$R345=0),"",$G345/$R345)</f>
        <v/>
      </c>
      <c r="T345">
        <f>IF($S345="","",IF($S345&lt;Settings!$B$8,"Critical",IF($S345&lt;Settings!$B$9,"Semi Critical","Non Critical")))</f>
        <v/>
      </c>
      <c r="U345">
        <f>IF($B345="","",IFERROR(VLOOKUP($O345,Leaders!$A:$B,2,0),"Not Mapped"))</f>
        <v/>
      </c>
    </row>
    <row r="346">
      <c r="A346" s="16" t="n"/>
      <c r="G346" s="17" t="n"/>
      <c r="H346" s="17" t="n"/>
      <c r="I346" s="17" t="n"/>
      <c r="J346" s="17" t="n"/>
      <c r="K346" s="17" t="n"/>
      <c r="L346" s="17" t="n"/>
      <c r="N346">
        <f>IF($B346="","",IF($C346="SUPERSTORE","Superstore","DH"))</f>
        <v/>
      </c>
      <c r="O346">
        <f>IF($B346="","",IFERROR(VLOOKUP($B346,Mapping!$A:$C,2,0),"Not Mapped"))</f>
        <v/>
      </c>
      <c r="P346">
        <f>IF($B346="","",IFERROR(VLOOKUP($B346,Mapping!$A:$C,3,0),"Not Mapped"))</f>
        <v/>
      </c>
      <c r="Q346">
        <f>IF($B346="","",IF(COUNTIF(Exclusions!$A:$A,$B346)&gt;0,"Yes","No"))</f>
        <v/>
      </c>
      <c r="R346" s="17">
        <f>IF($B346="","",MIN(1,DAY($A346)/IF($N346="Superstore",Settings!$B$5,Settings!$B$4)))</f>
        <v/>
      </c>
      <c r="S346" s="17">
        <f>IF(OR($B346="",$G346="",$R346=0),"",$G346/$R346)</f>
        <v/>
      </c>
      <c r="T346">
        <f>IF($S346="","",IF($S346&lt;Settings!$B$8,"Critical",IF($S346&lt;Settings!$B$9,"Semi Critical","Non Critical")))</f>
        <v/>
      </c>
      <c r="U346">
        <f>IF($B346="","",IFERROR(VLOOKUP($O346,Leaders!$A:$B,2,0),"Not Mapped"))</f>
        <v/>
      </c>
    </row>
    <row r="347">
      <c r="A347" s="16" t="n"/>
      <c r="G347" s="17" t="n"/>
      <c r="H347" s="17" t="n"/>
      <c r="I347" s="17" t="n"/>
      <c r="J347" s="17" t="n"/>
      <c r="K347" s="17" t="n"/>
      <c r="L347" s="17" t="n"/>
      <c r="N347">
        <f>IF($B347="","",IF($C347="SUPERSTORE","Superstore","DH"))</f>
        <v/>
      </c>
      <c r="O347">
        <f>IF($B347="","",IFERROR(VLOOKUP($B347,Mapping!$A:$C,2,0),"Not Mapped"))</f>
        <v/>
      </c>
      <c r="P347">
        <f>IF($B347="","",IFERROR(VLOOKUP($B347,Mapping!$A:$C,3,0),"Not Mapped"))</f>
        <v/>
      </c>
      <c r="Q347">
        <f>IF($B347="","",IF(COUNTIF(Exclusions!$A:$A,$B347)&gt;0,"Yes","No"))</f>
        <v/>
      </c>
      <c r="R347" s="17">
        <f>IF($B347="","",MIN(1,DAY($A347)/IF($N347="Superstore",Settings!$B$5,Settings!$B$4)))</f>
        <v/>
      </c>
      <c r="S347" s="17">
        <f>IF(OR($B347="",$G347="",$R347=0),"",$G347/$R347)</f>
        <v/>
      </c>
      <c r="T347">
        <f>IF($S347="","",IF($S347&lt;Settings!$B$8,"Critical",IF($S347&lt;Settings!$B$9,"Semi Critical","Non Critical")))</f>
        <v/>
      </c>
      <c r="U347">
        <f>IF($B347="","",IFERROR(VLOOKUP($O347,Leaders!$A:$B,2,0),"Not Mapped"))</f>
        <v/>
      </c>
    </row>
    <row r="348">
      <c r="A348" s="16" t="n"/>
      <c r="G348" s="17" t="n"/>
      <c r="H348" s="17" t="n"/>
      <c r="I348" s="17" t="n"/>
      <c r="J348" s="17" t="n"/>
      <c r="K348" s="17" t="n"/>
      <c r="L348" s="17" t="n"/>
      <c r="N348">
        <f>IF($B348="","",IF($C348="SUPERSTORE","Superstore","DH"))</f>
        <v/>
      </c>
      <c r="O348">
        <f>IF($B348="","",IFERROR(VLOOKUP($B348,Mapping!$A:$C,2,0),"Not Mapped"))</f>
        <v/>
      </c>
      <c r="P348">
        <f>IF($B348="","",IFERROR(VLOOKUP($B348,Mapping!$A:$C,3,0),"Not Mapped"))</f>
        <v/>
      </c>
      <c r="Q348">
        <f>IF($B348="","",IF(COUNTIF(Exclusions!$A:$A,$B348)&gt;0,"Yes","No"))</f>
        <v/>
      </c>
      <c r="R348" s="17">
        <f>IF($B348="","",MIN(1,DAY($A348)/IF($N348="Superstore",Settings!$B$5,Settings!$B$4)))</f>
        <v/>
      </c>
      <c r="S348" s="17">
        <f>IF(OR($B348="",$G348="",$R348=0),"",$G348/$R348)</f>
        <v/>
      </c>
      <c r="T348">
        <f>IF($S348="","",IF($S348&lt;Settings!$B$8,"Critical",IF($S348&lt;Settings!$B$9,"Semi Critical","Non Critical")))</f>
        <v/>
      </c>
      <c r="U348">
        <f>IF($B348="","",IFERROR(VLOOKUP($O348,Leaders!$A:$B,2,0),"Not Mapped"))</f>
        <v/>
      </c>
    </row>
    <row r="349">
      <c r="A349" s="16" t="n"/>
      <c r="G349" s="17" t="n"/>
      <c r="H349" s="17" t="n"/>
      <c r="I349" s="17" t="n"/>
      <c r="J349" s="17" t="n"/>
      <c r="K349" s="17" t="n"/>
      <c r="L349" s="17" t="n"/>
      <c r="N349">
        <f>IF($B349="","",IF($C349="SUPERSTORE","Superstore","DH"))</f>
        <v/>
      </c>
      <c r="O349">
        <f>IF($B349="","",IFERROR(VLOOKUP($B349,Mapping!$A:$C,2,0),"Not Mapped"))</f>
        <v/>
      </c>
      <c r="P349">
        <f>IF($B349="","",IFERROR(VLOOKUP($B349,Mapping!$A:$C,3,0),"Not Mapped"))</f>
        <v/>
      </c>
      <c r="Q349">
        <f>IF($B349="","",IF(COUNTIF(Exclusions!$A:$A,$B349)&gt;0,"Yes","No"))</f>
        <v/>
      </c>
      <c r="R349" s="17">
        <f>IF($B349="","",MIN(1,DAY($A349)/IF($N349="Superstore",Settings!$B$5,Settings!$B$4)))</f>
        <v/>
      </c>
      <c r="S349" s="17">
        <f>IF(OR($B349="",$G349="",$R349=0),"",$G349/$R349)</f>
        <v/>
      </c>
      <c r="T349">
        <f>IF($S349="","",IF($S349&lt;Settings!$B$8,"Critical",IF($S349&lt;Settings!$B$9,"Semi Critical","Non Critical")))</f>
        <v/>
      </c>
      <c r="U349">
        <f>IF($B349="","",IFERROR(VLOOKUP($O349,Leaders!$A:$B,2,0),"Not Mapped"))</f>
        <v/>
      </c>
    </row>
    <row r="350">
      <c r="A350" s="16" t="n"/>
      <c r="G350" s="17" t="n"/>
      <c r="H350" s="17" t="n"/>
      <c r="I350" s="17" t="n"/>
      <c r="J350" s="17" t="n"/>
      <c r="K350" s="17" t="n"/>
      <c r="L350" s="17" t="n"/>
      <c r="N350">
        <f>IF($B350="","",IF($C350="SUPERSTORE","Superstore","DH"))</f>
        <v/>
      </c>
      <c r="O350">
        <f>IF($B350="","",IFERROR(VLOOKUP($B350,Mapping!$A:$C,2,0),"Not Mapped"))</f>
        <v/>
      </c>
      <c r="P350">
        <f>IF($B350="","",IFERROR(VLOOKUP($B350,Mapping!$A:$C,3,0),"Not Mapped"))</f>
        <v/>
      </c>
      <c r="Q350">
        <f>IF($B350="","",IF(COUNTIF(Exclusions!$A:$A,$B350)&gt;0,"Yes","No"))</f>
        <v/>
      </c>
      <c r="R350" s="17">
        <f>IF($B350="","",MIN(1,DAY($A350)/IF($N350="Superstore",Settings!$B$5,Settings!$B$4)))</f>
        <v/>
      </c>
      <c r="S350" s="17">
        <f>IF(OR($B350="",$G350="",$R350=0),"",$G350/$R350)</f>
        <v/>
      </c>
      <c r="T350">
        <f>IF($S350="","",IF($S350&lt;Settings!$B$8,"Critical",IF($S350&lt;Settings!$B$9,"Semi Critical","Non Critical")))</f>
        <v/>
      </c>
      <c r="U350">
        <f>IF($B350="","",IFERROR(VLOOKUP($O350,Leaders!$A:$B,2,0),"Not Mapped"))</f>
        <v/>
      </c>
    </row>
    <row r="351">
      <c r="A351" s="16" t="n"/>
      <c r="G351" s="17" t="n"/>
      <c r="H351" s="17" t="n"/>
      <c r="I351" s="17" t="n"/>
      <c r="J351" s="17" t="n"/>
      <c r="K351" s="17" t="n"/>
      <c r="L351" s="17" t="n"/>
      <c r="N351">
        <f>IF($B351="","",IF($C351="SUPERSTORE","Superstore","DH"))</f>
        <v/>
      </c>
      <c r="O351">
        <f>IF($B351="","",IFERROR(VLOOKUP($B351,Mapping!$A:$C,2,0),"Not Mapped"))</f>
        <v/>
      </c>
      <c r="P351">
        <f>IF($B351="","",IFERROR(VLOOKUP($B351,Mapping!$A:$C,3,0),"Not Mapped"))</f>
        <v/>
      </c>
      <c r="Q351">
        <f>IF($B351="","",IF(COUNTIF(Exclusions!$A:$A,$B351)&gt;0,"Yes","No"))</f>
        <v/>
      </c>
      <c r="R351" s="17">
        <f>IF($B351="","",MIN(1,DAY($A351)/IF($N351="Superstore",Settings!$B$5,Settings!$B$4)))</f>
        <v/>
      </c>
      <c r="S351" s="17">
        <f>IF(OR($B351="",$G351="",$R351=0),"",$G351/$R351)</f>
        <v/>
      </c>
      <c r="T351">
        <f>IF($S351="","",IF($S351&lt;Settings!$B$8,"Critical",IF($S351&lt;Settings!$B$9,"Semi Critical","Non Critical")))</f>
        <v/>
      </c>
      <c r="U351">
        <f>IF($B351="","",IFERROR(VLOOKUP($O351,Leaders!$A:$B,2,0),"Not Mapped"))</f>
        <v/>
      </c>
    </row>
    <row r="352">
      <c r="A352" s="16" t="n"/>
      <c r="G352" s="17" t="n"/>
      <c r="H352" s="17" t="n"/>
      <c r="I352" s="17" t="n"/>
      <c r="J352" s="17" t="n"/>
      <c r="K352" s="17" t="n"/>
      <c r="L352" s="17" t="n"/>
      <c r="N352">
        <f>IF($B352="","",IF($C352="SUPERSTORE","Superstore","DH"))</f>
        <v/>
      </c>
      <c r="O352">
        <f>IF($B352="","",IFERROR(VLOOKUP($B352,Mapping!$A:$C,2,0),"Not Mapped"))</f>
        <v/>
      </c>
      <c r="P352">
        <f>IF($B352="","",IFERROR(VLOOKUP($B352,Mapping!$A:$C,3,0),"Not Mapped"))</f>
        <v/>
      </c>
      <c r="Q352">
        <f>IF($B352="","",IF(COUNTIF(Exclusions!$A:$A,$B352)&gt;0,"Yes","No"))</f>
        <v/>
      </c>
      <c r="R352" s="17">
        <f>IF($B352="","",MIN(1,DAY($A352)/IF($N352="Superstore",Settings!$B$5,Settings!$B$4)))</f>
        <v/>
      </c>
      <c r="S352" s="17">
        <f>IF(OR($B352="",$G352="",$R352=0),"",$G352/$R352)</f>
        <v/>
      </c>
      <c r="T352">
        <f>IF($S352="","",IF($S352&lt;Settings!$B$8,"Critical",IF($S352&lt;Settings!$B$9,"Semi Critical","Non Critical")))</f>
        <v/>
      </c>
      <c r="U352">
        <f>IF($B352="","",IFERROR(VLOOKUP($O352,Leaders!$A:$B,2,0),"Not Mapped"))</f>
        <v/>
      </c>
    </row>
    <row r="353">
      <c r="A353" s="16" t="n"/>
      <c r="G353" s="17" t="n"/>
      <c r="H353" s="17" t="n"/>
      <c r="I353" s="17" t="n"/>
      <c r="J353" s="17" t="n"/>
      <c r="K353" s="17" t="n"/>
      <c r="L353" s="17" t="n"/>
      <c r="N353">
        <f>IF($B353="","",IF($C353="SUPERSTORE","Superstore","DH"))</f>
        <v/>
      </c>
      <c r="O353">
        <f>IF($B353="","",IFERROR(VLOOKUP($B353,Mapping!$A:$C,2,0),"Not Mapped"))</f>
        <v/>
      </c>
      <c r="P353">
        <f>IF($B353="","",IFERROR(VLOOKUP($B353,Mapping!$A:$C,3,0),"Not Mapped"))</f>
        <v/>
      </c>
      <c r="Q353">
        <f>IF($B353="","",IF(COUNTIF(Exclusions!$A:$A,$B353)&gt;0,"Yes","No"))</f>
        <v/>
      </c>
      <c r="R353" s="17">
        <f>IF($B353="","",MIN(1,DAY($A353)/IF($N353="Superstore",Settings!$B$5,Settings!$B$4)))</f>
        <v/>
      </c>
      <c r="S353" s="17">
        <f>IF(OR($B353="",$G353="",$R353=0),"",$G353/$R353)</f>
        <v/>
      </c>
      <c r="T353">
        <f>IF($S353="","",IF($S353&lt;Settings!$B$8,"Critical",IF($S353&lt;Settings!$B$9,"Semi Critical","Non Critical")))</f>
        <v/>
      </c>
      <c r="U353">
        <f>IF($B353="","",IFERROR(VLOOKUP($O353,Leaders!$A:$B,2,0),"Not Mapped"))</f>
        <v/>
      </c>
    </row>
    <row r="354">
      <c r="A354" s="16" t="n"/>
      <c r="G354" s="17" t="n"/>
      <c r="H354" s="17" t="n"/>
      <c r="I354" s="17" t="n"/>
      <c r="J354" s="17" t="n"/>
      <c r="K354" s="17" t="n"/>
      <c r="L354" s="17" t="n"/>
      <c r="N354">
        <f>IF($B354="","",IF($C354="SUPERSTORE","Superstore","DH"))</f>
        <v/>
      </c>
      <c r="O354">
        <f>IF($B354="","",IFERROR(VLOOKUP($B354,Mapping!$A:$C,2,0),"Not Mapped"))</f>
        <v/>
      </c>
      <c r="P354">
        <f>IF($B354="","",IFERROR(VLOOKUP($B354,Mapping!$A:$C,3,0),"Not Mapped"))</f>
        <v/>
      </c>
      <c r="Q354">
        <f>IF($B354="","",IF(COUNTIF(Exclusions!$A:$A,$B354)&gt;0,"Yes","No"))</f>
        <v/>
      </c>
      <c r="R354" s="17">
        <f>IF($B354="","",MIN(1,DAY($A354)/IF($N354="Superstore",Settings!$B$5,Settings!$B$4)))</f>
        <v/>
      </c>
      <c r="S354" s="17">
        <f>IF(OR($B354="",$G354="",$R354=0),"",$G354/$R354)</f>
        <v/>
      </c>
      <c r="T354">
        <f>IF($S354="","",IF($S354&lt;Settings!$B$8,"Critical",IF($S354&lt;Settings!$B$9,"Semi Critical","Non Critical")))</f>
        <v/>
      </c>
      <c r="U354">
        <f>IF($B354="","",IFERROR(VLOOKUP($O354,Leaders!$A:$B,2,0),"Not Mapped"))</f>
        <v/>
      </c>
    </row>
    <row r="355">
      <c r="A355" s="16" t="n"/>
      <c r="G355" s="17" t="n"/>
      <c r="H355" s="17" t="n"/>
      <c r="I355" s="17" t="n"/>
      <c r="J355" s="17" t="n"/>
      <c r="K355" s="17" t="n"/>
      <c r="L355" s="17" t="n"/>
      <c r="N355">
        <f>IF($B355="","",IF($C355="SUPERSTORE","Superstore","DH"))</f>
        <v/>
      </c>
      <c r="O355">
        <f>IF($B355="","",IFERROR(VLOOKUP($B355,Mapping!$A:$C,2,0),"Not Mapped"))</f>
        <v/>
      </c>
      <c r="P355">
        <f>IF($B355="","",IFERROR(VLOOKUP($B355,Mapping!$A:$C,3,0),"Not Mapped"))</f>
        <v/>
      </c>
      <c r="Q355">
        <f>IF($B355="","",IF(COUNTIF(Exclusions!$A:$A,$B355)&gt;0,"Yes","No"))</f>
        <v/>
      </c>
      <c r="R355" s="17">
        <f>IF($B355="","",MIN(1,DAY($A355)/IF($N355="Superstore",Settings!$B$5,Settings!$B$4)))</f>
        <v/>
      </c>
      <c r="S355" s="17">
        <f>IF(OR($B355="",$G355="",$R355=0),"",$G355/$R355)</f>
        <v/>
      </c>
      <c r="T355">
        <f>IF($S355="","",IF($S355&lt;Settings!$B$8,"Critical",IF($S355&lt;Settings!$B$9,"Semi Critical","Non Critical")))</f>
        <v/>
      </c>
      <c r="U355">
        <f>IF($B355="","",IFERROR(VLOOKUP($O355,Leaders!$A:$B,2,0),"Not Mapped"))</f>
        <v/>
      </c>
    </row>
    <row r="356">
      <c r="A356" s="16" t="n"/>
      <c r="G356" s="17" t="n"/>
      <c r="H356" s="17" t="n"/>
      <c r="I356" s="17" t="n"/>
      <c r="J356" s="17" t="n"/>
      <c r="K356" s="17" t="n"/>
      <c r="L356" s="17" t="n"/>
      <c r="N356">
        <f>IF($B356="","",IF($C356="SUPERSTORE","Superstore","DH"))</f>
        <v/>
      </c>
      <c r="O356">
        <f>IF($B356="","",IFERROR(VLOOKUP($B356,Mapping!$A:$C,2,0),"Not Mapped"))</f>
        <v/>
      </c>
      <c r="P356">
        <f>IF($B356="","",IFERROR(VLOOKUP($B356,Mapping!$A:$C,3,0),"Not Mapped"))</f>
        <v/>
      </c>
      <c r="Q356">
        <f>IF($B356="","",IF(COUNTIF(Exclusions!$A:$A,$B356)&gt;0,"Yes","No"))</f>
        <v/>
      </c>
      <c r="R356" s="17">
        <f>IF($B356="","",MIN(1,DAY($A356)/IF($N356="Superstore",Settings!$B$5,Settings!$B$4)))</f>
        <v/>
      </c>
      <c r="S356" s="17">
        <f>IF(OR($B356="",$G356="",$R356=0),"",$G356/$R356)</f>
        <v/>
      </c>
      <c r="T356">
        <f>IF($S356="","",IF($S356&lt;Settings!$B$8,"Critical",IF($S356&lt;Settings!$B$9,"Semi Critical","Non Critical")))</f>
        <v/>
      </c>
      <c r="U356">
        <f>IF($B356="","",IFERROR(VLOOKUP($O356,Leaders!$A:$B,2,0),"Not Mapped"))</f>
        <v/>
      </c>
    </row>
    <row r="357">
      <c r="A357" s="16" t="n"/>
      <c r="G357" s="17" t="n"/>
      <c r="H357" s="17" t="n"/>
      <c r="I357" s="17" t="n"/>
      <c r="J357" s="17" t="n"/>
      <c r="K357" s="17" t="n"/>
      <c r="L357" s="17" t="n"/>
      <c r="N357">
        <f>IF($B357="","",IF($C357="SUPERSTORE","Superstore","DH"))</f>
        <v/>
      </c>
      <c r="O357">
        <f>IF($B357="","",IFERROR(VLOOKUP($B357,Mapping!$A:$C,2,0),"Not Mapped"))</f>
        <v/>
      </c>
      <c r="P357">
        <f>IF($B357="","",IFERROR(VLOOKUP($B357,Mapping!$A:$C,3,0),"Not Mapped"))</f>
        <v/>
      </c>
      <c r="Q357">
        <f>IF($B357="","",IF(COUNTIF(Exclusions!$A:$A,$B357)&gt;0,"Yes","No"))</f>
        <v/>
      </c>
      <c r="R357" s="17">
        <f>IF($B357="","",MIN(1,DAY($A357)/IF($N357="Superstore",Settings!$B$5,Settings!$B$4)))</f>
        <v/>
      </c>
      <c r="S357" s="17">
        <f>IF(OR($B357="",$G357="",$R357=0),"",$G357/$R357)</f>
        <v/>
      </c>
      <c r="T357">
        <f>IF($S357="","",IF($S357&lt;Settings!$B$8,"Critical",IF($S357&lt;Settings!$B$9,"Semi Critical","Non Critical")))</f>
        <v/>
      </c>
      <c r="U357">
        <f>IF($B357="","",IFERROR(VLOOKUP($O357,Leaders!$A:$B,2,0),"Not Mapped"))</f>
        <v/>
      </c>
    </row>
    <row r="358">
      <c r="A358" s="16" t="n"/>
      <c r="G358" s="17" t="n"/>
      <c r="H358" s="17" t="n"/>
      <c r="I358" s="17" t="n"/>
      <c r="J358" s="17" t="n"/>
      <c r="K358" s="17" t="n"/>
      <c r="L358" s="17" t="n"/>
      <c r="N358">
        <f>IF($B358="","",IF($C358="SUPERSTORE","Superstore","DH"))</f>
        <v/>
      </c>
      <c r="O358">
        <f>IF($B358="","",IFERROR(VLOOKUP($B358,Mapping!$A:$C,2,0),"Not Mapped"))</f>
        <v/>
      </c>
      <c r="P358">
        <f>IF($B358="","",IFERROR(VLOOKUP($B358,Mapping!$A:$C,3,0),"Not Mapped"))</f>
        <v/>
      </c>
      <c r="Q358">
        <f>IF($B358="","",IF(COUNTIF(Exclusions!$A:$A,$B358)&gt;0,"Yes","No"))</f>
        <v/>
      </c>
      <c r="R358" s="17">
        <f>IF($B358="","",MIN(1,DAY($A358)/IF($N358="Superstore",Settings!$B$5,Settings!$B$4)))</f>
        <v/>
      </c>
      <c r="S358" s="17">
        <f>IF(OR($B358="",$G358="",$R358=0),"",$G358/$R358)</f>
        <v/>
      </c>
      <c r="T358">
        <f>IF($S358="","",IF($S358&lt;Settings!$B$8,"Critical",IF($S358&lt;Settings!$B$9,"Semi Critical","Non Critical")))</f>
        <v/>
      </c>
      <c r="U358">
        <f>IF($B358="","",IFERROR(VLOOKUP($O358,Leaders!$A:$B,2,0),"Not Mapped"))</f>
        <v/>
      </c>
    </row>
    <row r="359">
      <c r="A359" s="16" t="n"/>
      <c r="G359" s="17" t="n"/>
      <c r="H359" s="17" t="n"/>
      <c r="I359" s="17" t="n"/>
      <c r="J359" s="17" t="n"/>
      <c r="K359" s="17" t="n"/>
      <c r="L359" s="17" t="n"/>
      <c r="N359">
        <f>IF($B359="","",IF($C359="SUPERSTORE","Superstore","DH"))</f>
        <v/>
      </c>
      <c r="O359">
        <f>IF($B359="","",IFERROR(VLOOKUP($B359,Mapping!$A:$C,2,0),"Not Mapped"))</f>
        <v/>
      </c>
      <c r="P359">
        <f>IF($B359="","",IFERROR(VLOOKUP($B359,Mapping!$A:$C,3,0),"Not Mapped"))</f>
        <v/>
      </c>
      <c r="Q359">
        <f>IF($B359="","",IF(COUNTIF(Exclusions!$A:$A,$B359)&gt;0,"Yes","No"))</f>
        <v/>
      </c>
      <c r="R359" s="17">
        <f>IF($B359="","",MIN(1,DAY($A359)/IF($N359="Superstore",Settings!$B$5,Settings!$B$4)))</f>
        <v/>
      </c>
      <c r="S359" s="17">
        <f>IF(OR($B359="",$G359="",$R359=0),"",$G359/$R359)</f>
        <v/>
      </c>
      <c r="T359">
        <f>IF($S359="","",IF($S359&lt;Settings!$B$8,"Critical",IF($S359&lt;Settings!$B$9,"Semi Critical","Non Critical")))</f>
        <v/>
      </c>
      <c r="U359">
        <f>IF($B359="","",IFERROR(VLOOKUP($O359,Leaders!$A:$B,2,0),"Not Mapped"))</f>
        <v/>
      </c>
    </row>
    <row r="360">
      <c r="A360" s="16" t="n"/>
      <c r="G360" s="17" t="n"/>
      <c r="H360" s="17" t="n"/>
      <c r="I360" s="17" t="n"/>
      <c r="J360" s="17" t="n"/>
      <c r="K360" s="17" t="n"/>
      <c r="L360" s="17" t="n"/>
      <c r="N360">
        <f>IF($B360="","",IF($C360="SUPERSTORE","Superstore","DH"))</f>
        <v/>
      </c>
      <c r="O360">
        <f>IF($B360="","",IFERROR(VLOOKUP($B360,Mapping!$A:$C,2,0),"Not Mapped"))</f>
        <v/>
      </c>
      <c r="P360">
        <f>IF($B360="","",IFERROR(VLOOKUP($B360,Mapping!$A:$C,3,0),"Not Mapped"))</f>
        <v/>
      </c>
      <c r="Q360">
        <f>IF($B360="","",IF(COUNTIF(Exclusions!$A:$A,$B360)&gt;0,"Yes","No"))</f>
        <v/>
      </c>
      <c r="R360" s="17">
        <f>IF($B360="","",MIN(1,DAY($A360)/IF($N360="Superstore",Settings!$B$5,Settings!$B$4)))</f>
        <v/>
      </c>
      <c r="S360" s="17">
        <f>IF(OR($B360="",$G360="",$R360=0),"",$G360/$R360)</f>
        <v/>
      </c>
      <c r="T360">
        <f>IF($S360="","",IF($S360&lt;Settings!$B$8,"Critical",IF($S360&lt;Settings!$B$9,"Semi Critical","Non Critical")))</f>
        <v/>
      </c>
      <c r="U360">
        <f>IF($B360="","",IFERROR(VLOOKUP($O360,Leaders!$A:$B,2,0),"Not Mapped"))</f>
        <v/>
      </c>
    </row>
    <row r="361">
      <c r="A361" s="16" t="n"/>
      <c r="G361" s="17" t="n"/>
      <c r="H361" s="17" t="n"/>
      <c r="I361" s="17" t="n"/>
      <c r="J361" s="17" t="n"/>
      <c r="K361" s="17" t="n"/>
      <c r="L361" s="17" t="n"/>
      <c r="N361">
        <f>IF($B361="","",IF($C361="SUPERSTORE","Superstore","DH"))</f>
        <v/>
      </c>
      <c r="O361">
        <f>IF($B361="","",IFERROR(VLOOKUP($B361,Mapping!$A:$C,2,0),"Not Mapped"))</f>
        <v/>
      </c>
      <c r="P361">
        <f>IF($B361="","",IFERROR(VLOOKUP($B361,Mapping!$A:$C,3,0),"Not Mapped"))</f>
        <v/>
      </c>
      <c r="Q361">
        <f>IF($B361="","",IF(COUNTIF(Exclusions!$A:$A,$B361)&gt;0,"Yes","No"))</f>
        <v/>
      </c>
      <c r="R361" s="17">
        <f>IF($B361="","",MIN(1,DAY($A361)/IF($N361="Superstore",Settings!$B$5,Settings!$B$4)))</f>
        <v/>
      </c>
      <c r="S361" s="17">
        <f>IF(OR($B361="",$G361="",$R361=0),"",$G361/$R361)</f>
        <v/>
      </c>
      <c r="T361">
        <f>IF($S361="","",IF($S361&lt;Settings!$B$8,"Critical",IF($S361&lt;Settings!$B$9,"Semi Critical","Non Critical")))</f>
        <v/>
      </c>
      <c r="U361">
        <f>IF($B361="","",IFERROR(VLOOKUP($O361,Leaders!$A:$B,2,0),"Not Mapped"))</f>
        <v/>
      </c>
    </row>
    <row r="362">
      <c r="A362" s="16" t="n"/>
      <c r="G362" s="17" t="n"/>
      <c r="H362" s="17" t="n"/>
      <c r="I362" s="17" t="n"/>
      <c r="J362" s="17" t="n"/>
      <c r="K362" s="17" t="n"/>
      <c r="L362" s="17" t="n"/>
      <c r="N362">
        <f>IF($B362="","",IF($C362="SUPERSTORE","Superstore","DH"))</f>
        <v/>
      </c>
      <c r="O362">
        <f>IF($B362="","",IFERROR(VLOOKUP($B362,Mapping!$A:$C,2,0),"Not Mapped"))</f>
        <v/>
      </c>
      <c r="P362">
        <f>IF($B362="","",IFERROR(VLOOKUP($B362,Mapping!$A:$C,3,0),"Not Mapped"))</f>
        <v/>
      </c>
      <c r="Q362">
        <f>IF($B362="","",IF(COUNTIF(Exclusions!$A:$A,$B362)&gt;0,"Yes","No"))</f>
        <v/>
      </c>
      <c r="R362" s="17">
        <f>IF($B362="","",MIN(1,DAY($A362)/IF($N362="Superstore",Settings!$B$5,Settings!$B$4)))</f>
        <v/>
      </c>
      <c r="S362" s="17">
        <f>IF(OR($B362="",$G362="",$R362=0),"",$G362/$R362)</f>
        <v/>
      </c>
      <c r="T362">
        <f>IF($S362="","",IF($S362&lt;Settings!$B$8,"Critical",IF($S362&lt;Settings!$B$9,"Semi Critical","Non Critical")))</f>
        <v/>
      </c>
      <c r="U362">
        <f>IF($B362="","",IFERROR(VLOOKUP($O362,Leaders!$A:$B,2,0),"Not Mapped"))</f>
        <v/>
      </c>
    </row>
    <row r="363">
      <c r="A363" s="16" t="n"/>
      <c r="G363" s="17" t="n"/>
      <c r="H363" s="17" t="n"/>
      <c r="I363" s="17" t="n"/>
      <c r="J363" s="17" t="n"/>
      <c r="K363" s="17" t="n"/>
      <c r="L363" s="17" t="n"/>
      <c r="N363">
        <f>IF($B363="","",IF($C363="SUPERSTORE","Superstore","DH"))</f>
        <v/>
      </c>
      <c r="O363">
        <f>IF($B363="","",IFERROR(VLOOKUP($B363,Mapping!$A:$C,2,0),"Not Mapped"))</f>
        <v/>
      </c>
      <c r="P363">
        <f>IF($B363="","",IFERROR(VLOOKUP($B363,Mapping!$A:$C,3,0),"Not Mapped"))</f>
        <v/>
      </c>
      <c r="Q363">
        <f>IF($B363="","",IF(COUNTIF(Exclusions!$A:$A,$B363)&gt;0,"Yes","No"))</f>
        <v/>
      </c>
      <c r="R363" s="17">
        <f>IF($B363="","",MIN(1,DAY($A363)/IF($N363="Superstore",Settings!$B$5,Settings!$B$4)))</f>
        <v/>
      </c>
      <c r="S363" s="17">
        <f>IF(OR($B363="",$G363="",$R363=0),"",$G363/$R363)</f>
        <v/>
      </c>
      <c r="T363">
        <f>IF($S363="","",IF($S363&lt;Settings!$B$8,"Critical",IF($S363&lt;Settings!$B$9,"Semi Critical","Non Critical")))</f>
        <v/>
      </c>
      <c r="U363">
        <f>IF($B363="","",IFERROR(VLOOKUP($O363,Leaders!$A:$B,2,0),"Not Mapped"))</f>
        <v/>
      </c>
    </row>
    <row r="364">
      <c r="A364" s="16" t="n"/>
      <c r="G364" s="17" t="n"/>
      <c r="H364" s="17" t="n"/>
      <c r="I364" s="17" t="n"/>
      <c r="J364" s="17" t="n"/>
      <c r="K364" s="17" t="n"/>
      <c r="L364" s="17" t="n"/>
      <c r="N364">
        <f>IF($B364="","",IF($C364="SUPERSTORE","Superstore","DH"))</f>
        <v/>
      </c>
      <c r="O364">
        <f>IF($B364="","",IFERROR(VLOOKUP($B364,Mapping!$A:$C,2,0),"Not Mapped"))</f>
        <v/>
      </c>
      <c r="P364">
        <f>IF($B364="","",IFERROR(VLOOKUP($B364,Mapping!$A:$C,3,0),"Not Mapped"))</f>
        <v/>
      </c>
      <c r="Q364">
        <f>IF($B364="","",IF(COUNTIF(Exclusions!$A:$A,$B364)&gt;0,"Yes","No"))</f>
        <v/>
      </c>
      <c r="R364" s="17">
        <f>IF($B364="","",MIN(1,DAY($A364)/IF($N364="Superstore",Settings!$B$5,Settings!$B$4)))</f>
        <v/>
      </c>
      <c r="S364" s="17">
        <f>IF(OR($B364="",$G364="",$R364=0),"",$G364/$R364)</f>
        <v/>
      </c>
      <c r="T364">
        <f>IF($S364="","",IF($S364&lt;Settings!$B$8,"Critical",IF($S364&lt;Settings!$B$9,"Semi Critical","Non Critical")))</f>
        <v/>
      </c>
      <c r="U364">
        <f>IF($B364="","",IFERROR(VLOOKUP($O364,Leaders!$A:$B,2,0),"Not Mapped"))</f>
        <v/>
      </c>
    </row>
    <row r="365">
      <c r="A365" s="16" t="n"/>
      <c r="G365" s="17" t="n"/>
      <c r="H365" s="17" t="n"/>
      <c r="I365" s="17" t="n"/>
      <c r="J365" s="17" t="n"/>
      <c r="K365" s="17" t="n"/>
      <c r="L365" s="17" t="n"/>
      <c r="N365">
        <f>IF($B365="","",IF($C365="SUPERSTORE","Superstore","DH"))</f>
        <v/>
      </c>
      <c r="O365">
        <f>IF($B365="","",IFERROR(VLOOKUP($B365,Mapping!$A:$C,2,0),"Not Mapped"))</f>
        <v/>
      </c>
      <c r="P365">
        <f>IF($B365="","",IFERROR(VLOOKUP($B365,Mapping!$A:$C,3,0),"Not Mapped"))</f>
        <v/>
      </c>
      <c r="Q365">
        <f>IF($B365="","",IF(COUNTIF(Exclusions!$A:$A,$B365)&gt;0,"Yes","No"))</f>
        <v/>
      </c>
      <c r="R365" s="17">
        <f>IF($B365="","",MIN(1,DAY($A365)/IF($N365="Superstore",Settings!$B$5,Settings!$B$4)))</f>
        <v/>
      </c>
      <c r="S365" s="17">
        <f>IF(OR($B365="",$G365="",$R365=0),"",$G365/$R365)</f>
        <v/>
      </c>
      <c r="T365">
        <f>IF($S365="","",IF($S365&lt;Settings!$B$8,"Critical",IF($S365&lt;Settings!$B$9,"Semi Critical","Non Critical")))</f>
        <v/>
      </c>
      <c r="U365">
        <f>IF($B365="","",IFERROR(VLOOKUP($O365,Leaders!$A:$B,2,0),"Not Mapped"))</f>
        <v/>
      </c>
    </row>
    <row r="366">
      <c r="A366" s="16" t="n"/>
      <c r="G366" s="17" t="n"/>
      <c r="H366" s="17" t="n"/>
      <c r="I366" s="17" t="n"/>
      <c r="J366" s="17" t="n"/>
      <c r="K366" s="17" t="n"/>
      <c r="L366" s="17" t="n"/>
      <c r="N366">
        <f>IF($B366="","",IF($C366="SUPERSTORE","Superstore","DH"))</f>
        <v/>
      </c>
      <c r="O366">
        <f>IF($B366="","",IFERROR(VLOOKUP($B366,Mapping!$A:$C,2,0),"Not Mapped"))</f>
        <v/>
      </c>
      <c r="P366">
        <f>IF($B366="","",IFERROR(VLOOKUP($B366,Mapping!$A:$C,3,0),"Not Mapped"))</f>
        <v/>
      </c>
      <c r="Q366">
        <f>IF($B366="","",IF(COUNTIF(Exclusions!$A:$A,$B366)&gt;0,"Yes","No"))</f>
        <v/>
      </c>
      <c r="R366" s="17">
        <f>IF($B366="","",MIN(1,DAY($A366)/IF($N366="Superstore",Settings!$B$5,Settings!$B$4)))</f>
        <v/>
      </c>
      <c r="S366" s="17">
        <f>IF(OR($B366="",$G366="",$R366=0),"",$G366/$R366)</f>
        <v/>
      </c>
      <c r="T366">
        <f>IF($S366="","",IF($S366&lt;Settings!$B$8,"Critical",IF($S366&lt;Settings!$B$9,"Semi Critical","Non Critical")))</f>
        <v/>
      </c>
      <c r="U366">
        <f>IF($B366="","",IFERROR(VLOOKUP($O366,Leaders!$A:$B,2,0),"Not Mapped"))</f>
        <v/>
      </c>
    </row>
    <row r="367">
      <c r="A367" s="16" t="n"/>
      <c r="G367" s="17" t="n"/>
      <c r="H367" s="17" t="n"/>
      <c r="I367" s="17" t="n"/>
      <c r="J367" s="17" t="n"/>
      <c r="K367" s="17" t="n"/>
      <c r="L367" s="17" t="n"/>
      <c r="N367">
        <f>IF($B367="","",IF($C367="SUPERSTORE","Superstore","DH"))</f>
        <v/>
      </c>
      <c r="O367">
        <f>IF($B367="","",IFERROR(VLOOKUP($B367,Mapping!$A:$C,2,0),"Not Mapped"))</f>
        <v/>
      </c>
      <c r="P367">
        <f>IF($B367="","",IFERROR(VLOOKUP($B367,Mapping!$A:$C,3,0),"Not Mapped"))</f>
        <v/>
      </c>
      <c r="Q367">
        <f>IF($B367="","",IF(COUNTIF(Exclusions!$A:$A,$B367)&gt;0,"Yes","No"))</f>
        <v/>
      </c>
      <c r="R367" s="17">
        <f>IF($B367="","",MIN(1,DAY($A367)/IF($N367="Superstore",Settings!$B$5,Settings!$B$4)))</f>
        <v/>
      </c>
      <c r="S367" s="17">
        <f>IF(OR($B367="",$G367="",$R367=0),"",$G367/$R367)</f>
        <v/>
      </c>
      <c r="T367">
        <f>IF($S367="","",IF($S367&lt;Settings!$B$8,"Critical",IF($S367&lt;Settings!$B$9,"Semi Critical","Non Critical")))</f>
        <v/>
      </c>
      <c r="U367">
        <f>IF($B367="","",IFERROR(VLOOKUP($O367,Leaders!$A:$B,2,0),"Not Mapped"))</f>
        <v/>
      </c>
    </row>
    <row r="368">
      <c r="A368" s="16" t="n"/>
      <c r="G368" s="17" t="n"/>
      <c r="H368" s="17" t="n"/>
      <c r="I368" s="17" t="n"/>
      <c r="J368" s="17" t="n"/>
      <c r="K368" s="17" t="n"/>
      <c r="L368" s="17" t="n"/>
      <c r="N368">
        <f>IF($B368="","",IF($C368="SUPERSTORE","Superstore","DH"))</f>
        <v/>
      </c>
      <c r="O368">
        <f>IF($B368="","",IFERROR(VLOOKUP($B368,Mapping!$A:$C,2,0),"Not Mapped"))</f>
        <v/>
      </c>
      <c r="P368">
        <f>IF($B368="","",IFERROR(VLOOKUP($B368,Mapping!$A:$C,3,0),"Not Mapped"))</f>
        <v/>
      </c>
      <c r="Q368">
        <f>IF($B368="","",IF(COUNTIF(Exclusions!$A:$A,$B368)&gt;0,"Yes","No"))</f>
        <v/>
      </c>
      <c r="R368" s="17">
        <f>IF($B368="","",MIN(1,DAY($A368)/IF($N368="Superstore",Settings!$B$5,Settings!$B$4)))</f>
        <v/>
      </c>
      <c r="S368" s="17">
        <f>IF(OR($B368="",$G368="",$R368=0),"",$G368/$R368)</f>
        <v/>
      </c>
      <c r="T368">
        <f>IF($S368="","",IF($S368&lt;Settings!$B$8,"Critical",IF($S368&lt;Settings!$B$9,"Semi Critical","Non Critical")))</f>
        <v/>
      </c>
      <c r="U368">
        <f>IF($B368="","",IFERROR(VLOOKUP($O368,Leaders!$A:$B,2,0),"Not Mapped"))</f>
        <v/>
      </c>
    </row>
    <row r="369">
      <c r="A369" s="16" t="n"/>
      <c r="G369" s="17" t="n"/>
      <c r="H369" s="17" t="n"/>
      <c r="I369" s="17" t="n"/>
      <c r="J369" s="17" t="n"/>
      <c r="K369" s="17" t="n"/>
      <c r="L369" s="17" t="n"/>
      <c r="N369">
        <f>IF($B369="","",IF($C369="SUPERSTORE","Superstore","DH"))</f>
        <v/>
      </c>
      <c r="O369">
        <f>IF($B369="","",IFERROR(VLOOKUP($B369,Mapping!$A:$C,2,0),"Not Mapped"))</f>
        <v/>
      </c>
      <c r="P369">
        <f>IF($B369="","",IFERROR(VLOOKUP($B369,Mapping!$A:$C,3,0),"Not Mapped"))</f>
        <v/>
      </c>
      <c r="Q369">
        <f>IF($B369="","",IF(COUNTIF(Exclusions!$A:$A,$B369)&gt;0,"Yes","No"))</f>
        <v/>
      </c>
      <c r="R369" s="17">
        <f>IF($B369="","",MIN(1,DAY($A369)/IF($N369="Superstore",Settings!$B$5,Settings!$B$4)))</f>
        <v/>
      </c>
      <c r="S369" s="17">
        <f>IF(OR($B369="",$G369="",$R369=0),"",$G369/$R369)</f>
        <v/>
      </c>
      <c r="T369">
        <f>IF($S369="","",IF($S369&lt;Settings!$B$8,"Critical",IF($S369&lt;Settings!$B$9,"Semi Critical","Non Critical")))</f>
        <v/>
      </c>
      <c r="U369">
        <f>IF($B369="","",IFERROR(VLOOKUP($O369,Leaders!$A:$B,2,0),"Not Mapped"))</f>
        <v/>
      </c>
    </row>
    <row r="370">
      <c r="A370" s="16" t="n"/>
      <c r="G370" s="17" t="n"/>
      <c r="H370" s="17" t="n"/>
      <c r="I370" s="17" t="n"/>
      <c r="J370" s="17" t="n"/>
      <c r="K370" s="17" t="n"/>
      <c r="L370" s="17" t="n"/>
      <c r="N370">
        <f>IF($B370="","",IF($C370="SUPERSTORE","Superstore","DH"))</f>
        <v/>
      </c>
      <c r="O370">
        <f>IF($B370="","",IFERROR(VLOOKUP($B370,Mapping!$A:$C,2,0),"Not Mapped"))</f>
        <v/>
      </c>
      <c r="P370">
        <f>IF($B370="","",IFERROR(VLOOKUP($B370,Mapping!$A:$C,3,0),"Not Mapped"))</f>
        <v/>
      </c>
      <c r="Q370">
        <f>IF($B370="","",IF(COUNTIF(Exclusions!$A:$A,$B370)&gt;0,"Yes","No"))</f>
        <v/>
      </c>
      <c r="R370" s="17">
        <f>IF($B370="","",MIN(1,DAY($A370)/IF($N370="Superstore",Settings!$B$5,Settings!$B$4)))</f>
        <v/>
      </c>
      <c r="S370" s="17">
        <f>IF(OR($B370="",$G370="",$R370=0),"",$G370/$R370)</f>
        <v/>
      </c>
      <c r="T370">
        <f>IF($S370="","",IF($S370&lt;Settings!$B$8,"Critical",IF($S370&lt;Settings!$B$9,"Semi Critical","Non Critical")))</f>
        <v/>
      </c>
      <c r="U370">
        <f>IF($B370="","",IFERROR(VLOOKUP($O370,Leaders!$A:$B,2,0),"Not Mapped"))</f>
        <v/>
      </c>
    </row>
    <row r="371">
      <c r="A371" s="16" t="n"/>
      <c r="G371" s="17" t="n"/>
      <c r="H371" s="17" t="n"/>
      <c r="I371" s="17" t="n"/>
      <c r="J371" s="17" t="n"/>
      <c r="K371" s="17" t="n"/>
      <c r="L371" s="17" t="n"/>
      <c r="N371">
        <f>IF($B371="","",IF($C371="SUPERSTORE","Superstore","DH"))</f>
        <v/>
      </c>
      <c r="O371">
        <f>IF($B371="","",IFERROR(VLOOKUP($B371,Mapping!$A:$C,2,0),"Not Mapped"))</f>
        <v/>
      </c>
      <c r="P371">
        <f>IF($B371="","",IFERROR(VLOOKUP($B371,Mapping!$A:$C,3,0),"Not Mapped"))</f>
        <v/>
      </c>
      <c r="Q371">
        <f>IF($B371="","",IF(COUNTIF(Exclusions!$A:$A,$B371)&gt;0,"Yes","No"))</f>
        <v/>
      </c>
      <c r="R371" s="17">
        <f>IF($B371="","",MIN(1,DAY($A371)/IF($N371="Superstore",Settings!$B$5,Settings!$B$4)))</f>
        <v/>
      </c>
      <c r="S371" s="17">
        <f>IF(OR($B371="",$G371="",$R371=0),"",$G371/$R371)</f>
        <v/>
      </c>
      <c r="T371">
        <f>IF($S371="","",IF($S371&lt;Settings!$B$8,"Critical",IF($S371&lt;Settings!$B$9,"Semi Critical","Non Critical")))</f>
        <v/>
      </c>
      <c r="U371">
        <f>IF($B371="","",IFERROR(VLOOKUP($O371,Leaders!$A:$B,2,0),"Not Mapped"))</f>
        <v/>
      </c>
    </row>
    <row r="372">
      <c r="A372" s="16" t="n"/>
      <c r="G372" s="17" t="n"/>
      <c r="H372" s="17" t="n"/>
      <c r="I372" s="17" t="n"/>
      <c r="J372" s="17" t="n"/>
      <c r="K372" s="17" t="n"/>
      <c r="L372" s="17" t="n"/>
      <c r="N372">
        <f>IF($B372="","",IF($C372="SUPERSTORE","Superstore","DH"))</f>
        <v/>
      </c>
      <c r="O372">
        <f>IF($B372="","",IFERROR(VLOOKUP($B372,Mapping!$A:$C,2,0),"Not Mapped"))</f>
        <v/>
      </c>
      <c r="P372">
        <f>IF($B372="","",IFERROR(VLOOKUP($B372,Mapping!$A:$C,3,0),"Not Mapped"))</f>
        <v/>
      </c>
      <c r="Q372">
        <f>IF($B372="","",IF(COUNTIF(Exclusions!$A:$A,$B372)&gt;0,"Yes","No"))</f>
        <v/>
      </c>
      <c r="R372" s="17">
        <f>IF($B372="","",MIN(1,DAY($A372)/IF($N372="Superstore",Settings!$B$5,Settings!$B$4)))</f>
        <v/>
      </c>
      <c r="S372" s="17">
        <f>IF(OR($B372="",$G372="",$R372=0),"",$G372/$R372)</f>
        <v/>
      </c>
      <c r="T372">
        <f>IF($S372="","",IF($S372&lt;Settings!$B$8,"Critical",IF($S372&lt;Settings!$B$9,"Semi Critical","Non Critical")))</f>
        <v/>
      </c>
      <c r="U372">
        <f>IF($B372="","",IFERROR(VLOOKUP($O372,Leaders!$A:$B,2,0),"Not Mapped"))</f>
        <v/>
      </c>
    </row>
    <row r="373">
      <c r="A373" s="16" t="n"/>
      <c r="G373" s="17" t="n"/>
      <c r="H373" s="17" t="n"/>
      <c r="I373" s="17" t="n"/>
      <c r="J373" s="17" t="n"/>
      <c r="K373" s="17" t="n"/>
      <c r="L373" s="17" t="n"/>
      <c r="N373">
        <f>IF($B373="","",IF($C373="SUPERSTORE","Superstore","DH"))</f>
        <v/>
      </c>
      <c r="O373">
        <f>IF($B373="","",IFERROR(VLOOKUP($B373,Mapping!$A:$C,2,0),"Not Mapped"))</f>
        <v/>
      </c>
      <c r="P373">
        <f>IF($B373="","",IFERROR(VLOOKUP($B373,Mapping!$A:$C,3,0),"Not Mapped"))</f>
        <v/>
      </c>
      <c r="Q373">
        <f>IF($B373="","",IF(COUNTIF(Exclusions!$A:$A,$B373)&gt;0,"Yes","No"))</f>
        <v/>
      </c>
      <c r="R373" s="17">
        <f>IF($B373="","",MIN(1,DAY($A373)/IF($N373="Superstore",Settings!$B$5,Settings!$B$4)))</f>
        <v/>
      </c>
      <c r="S373" s="17">
        <f>IF(OR($B373="",$G373="",$R373=0),"",$G373/$R373)</f>
        <v/>
      </c>
      <c r="T373">
        <f>IF($S373="","",IF($S373&lt;Settings!$B$8,"Critical",IF($S373&lt;Settings!$B$9,"Semi Critical","Non Critical")))</f>
        <v/>
      </c>
      <c r="U373">
        <f>IF($B373="","",IFERROR(VLOOKUP($O373,Leaders!$A:$B,2,0),"Not Mapped"))</f>
        <v/>
      </c>
    </row>
    <row r="374">
      <c r="A374" s="16" t="n"/>
      <c r="G374" s="17" t="n"/>
      <c r="H374" s="17" t="n"/>
      <c r="I374" s="17" t="n"/>
      <c r="J374" s="17" t="n"/>
      <c r="K374" s="17" t="n"/>
      <c r="L374" s="17" t="n"/>
      <c r="N374">
        <f>IF($B374="","",IF($C374="SUPERSTORE","Superstore","DH"))</f>
        <v/>
      </c>
      <c r="O374">
        <f>IF($B374="","",IFERROR(VLOOKUP($B374,Mapping!$A:$C,2,0),"Not Mapped"))</f>
        <v/>
      </c>
      <c r="P374">
        <f>IF($B374="","",IFERROR(VLOOKUP($B374,Mapping!$A:$C,3,0),"Not Mapped"))</f>
        <v/>
      </c>
      <c r="Q374">
        <f>IF($B374="","",IF(COUNTIF(Exclusions!$A:$A,$B374)&gt;0,"Yes","No"))</f>
        <v/>
      </c>
      <c r="R374" s="17">
        <f>IF($B374="","",MIN(1,DAY($A374)/IF($N374="Superstore",Settings!$B$5,Settings!$B$4)))</f>
        <v/>
      </c>
      <c r="S374" s="17">
        <f>IF(OR($B374="",$G374="",$R374=0),"",$G374/$R374)</f>
        <v/>
      </c>
      <c r="T374">
        <f>IF($S374="","",IF($S374&lt;Settings!$B$8,"Critical",IF($S374&lt;Settings!$B$9,"Semi Critical","Non Critical")))</f>
        <v/>
      </c>
      <c r="U374">
        <f>IF($B374="","",IFERROR(VLOOKUP($O374,Leaders!$A:$B,2,0),"Not Mapped"))</f>
        <v/>
      </c>
    </row>
    <row r="375">
      <c r="A375" s="16" t="n"/>
      <c r="G375" s="17" t="n"/>
      <c r="H375" s="17" t="n"/>
      <c r="I375" s="17" t="n"/>
      <c r="J375" s="17" t="n"/>
      <c r="K375" s="17" t="n"/>
      <c r="L375" s="17" t="n"/>
      <c r="N375">
        <f>IF($B375="","",IF($C375="SUPERSTORE","Superstore","DH"))</f>
        <v/>
      </c>
      <c r="O375">
        <f>IF($B375="","",IFERROR(VLOOKUP($B375,Mapping!$A:$C,2,0),"Not Mapped"))</f>
        <v/>
      </c>
      <c r="P375">
        <f>IF($B375="","",IFERROR(VLOOKUP($B375,Mapping!$A:$C,3,0),"Not Mapped"))</f>
        <v/>
      </c>
      <c r="Q375">
        <f>IF($B375="","",IF(COUNTIF(Exclusions!$A:$A,$B375)&gt;0,"Yes","No"))</f>
        <v/>
      </c>
      <c r="R375" s="17">
        <f>IF($B375="","",MIN(1,DAY($A375)/IF($N375="Superstore",Settings!$B$5,Settings!$B$4)))</f>
        <v/>
      </c>
      <c r="S375" s="17">
        <f>IF(OR($B375="",$G375="",$R375=0),"",$G375/$R375)</f>
        <v/>
      </c>
      <c r="T375">
        <f>IF($S375="","",IF($S375&lt;Settings!$B$8,"Critical",IF($S375&lt;Settings!$B$9,"Semi Critical","Non Critical")))</f>
        <v/>
      </c>
      <c r="U375">
        <f>IF($B375="","",IFERROR(VLOOKUP($O375,Leaders!$A:$B,2,0),"Not Mapped"))</f>
        <v/>
      </c>
    </row>
    <row r="376">
      <c r="A376" s="16" t="n"/>
      <c r="G376" s="17" t="n"/>
      <c r="H376" s="17" t="n"/>
      <c r="I376" s="17" t="n"/>
      <c r="J376" s="17" t="n"/>
      <c r="K376" s="17" t="n"/>
      <c r="L376" s="17" t="n"/>
      <c r="N376">
        <f>IF($B376="","",IF($C376="SUPERSTORE","Superstore","DH"))</f>
        <v/>
      </c>
      <c r="O376">
        <f>IF($B376="","",IFERROR(VLOOKUP($B376,Mapping!$A:$C,2,0),"Not Mapped"))</f>
        <v/>
      </c>
      <c r="P376">
        <f>IF($B376="","",IFERROR(VLOOKUP($B376,Mapping!$A:$C,3,0),"Not Mapped"))</f>
        <v/>
      </c>
      <c r="Q376">
        <f>IF($B376="","",IF(COUNTIF(Exclusions!$A:$A,$B376)&gt;0,"Yes","No"))</f>
        <v/>
      </c>
      <c r="R376" s="17">
        <f>IF($B376="","",MIN(1,DAY($A376)/IF($N376="Superstore",Settings!$B$5,Settings!$B$4)))</f>
        <v/>
      </c>
      <c r="S376" s="17">
        <f>IF(OR($B376="",$G376="",$R376=0),"",$G376/$R376)</f>
        <v/>
      </c>
      <c r="T376">
        <f>IF($S376="","",IF($S376&lt;Settings!$B$8,"Critical",IF($S376&lt;Settings!$B$9,"Semi Critical","Non Critical")))</f>
        <v/>
      </c>
      <c r="U376">
        <f>IF($B376="","",IFERROR(VLOOKUP($O376,Leaders!$A:$B,2,0),"Not Mapped"))</f>
        <v/>
      </c>
    </row>
    <row r="377">
      <c r="A377" s="16" t="n"/>
      <c r="G377" s="17" t="n"/>
      <c r="H377" s="17" t="n"/>
      <c r="I377" s="17" t="n"/>
      <c r="J377" s="17" t="n"/>
      <c r="K377" s="17" t="n"/>
      <c r="L377" s="17" t="n"/>
      <c r="N377">
        <f>IF($B377="","",IF($C377="SUPERSTORE","Superstore","DH"))</f>
        <v/>
      </c>
      <c r="O377">
        <f>IF($B377="","",IFERROR(VLOOKUP($B377,Mapping!$A:$C,2,0),"Not Mapped"))</f>
        <v/>
      </c>
      <c r="P377">
        <f>IF($B377="","",IFERROR(VLOOKUP($B377,Mapping!$A:$C,3,0),"Not Mapped"))</f>
        <v/>
      </c>
      <c r="Q377">
        <f>IF($B377="","",IF(COUNTIF(Exclusions!$A:$A,$B377)&gt;0,"Yes","No"))</f>
        <v/>
      </c>
      <c r="R377" s="17">
        <f>IF($B377="","",MIN(1,DAY($A377)/IF($N377="Superstore",Settings!$B$5,Settings!$B$4)))</f>
        <v/>
      </c>
      <c r="S377" s="17">
        <f>IF(OR($B377="",$G377="",$R377=0),"",$G377/$R377)</f>
        <v/>
      </c>
      <c r="T377">
        <f>IF($S377="","",IF($S377&lt;Settings!$B$8,"Critical",IF($S377&lt;Settings!$B$9,"Semi Critical","Non Critical")))</f>
        <v/>
      </c>
      <c r="U377">
        <f>IF($B377="","",IFERROR(VLOOKUP($O377,Leaders!$A:$B,2,0),"Not Mapped"))</f>
        <v/>
      </c>
    </row>
    <row r="378">
      <c r="A378" s="16" t="n"/>
      <c r="G378" s="17" t="n"/>
      <c r="H378" s="17" t="n"/>
      <c r="I378" s="17" t="n"/>
      <c r="J378" s="17" t="n"/>
      <c r="K378" s="17" t="n"/>
      <c r="L378" s="17" t="n"/>
      <c r="N378">
        <f>IF($B378="","",IF($C378="SUPERSTORE","Superstore","DH"))</f>
        <v/>
      </c>
      <c r="O378">
        <f>IF($B378="","",IFERROR(VLOOKUP($B378,Mapping!$A:$C,2,0),"Not Mapped"))</f>
        <v/>
      </c>
      <c r="P378">
        <f>IF($B378="","",IFERROR(VLOOKUP($B378,Mapping!$A:$C,3,0),"Not Mapped"))</f>
        <v/>
      </c>
      <c r="Q378">
        <f>IF($B378="","",IF(COUNTIF(Exclusions!$A:$A,$B378)&gt;0,"Yes","No"))</f>
        <v/>
      </c>
      <c r="R378" s="17">
        <f>IF($B378="","",MIN(1,DAY($A378)/IF($N378="Superstore",Settings!$B$5,Settings!$B$4)))</f>
        <v/>
      </c>
      <c r="S378" s="17">
        <f>IF(OR($B378="",$G378="",$R378=0),"",$G378/$R378)</f>
        <v/>
      </c>
      <c r="T378">
        <f>IF($S378="","",IF($S378&lt;Settings!$B$8,"Critical",IF($S378&lt;Settings!$B$9,"Semi Critical","Non Critical")))</f>
        <v/>
      </c>
      <c r="U378">
        <f>IF($B378="","",IFERROR(VLOOKUP($O378,Leaders!$A:$B,2,0),"Not Mapped"))</f>
        <v/>
      </c>
    </row>
    <row r="379">
      <c r="A379" s="16" t="n"/>
      <c r="G379" s="17" t="n"/>
      <c r="H379" s="17" t="n"/>
      <c r="I379" s="17" t="n"/>
      <c r="J379" s="17" t="n"/>
      <c r="K379" s="17" t="n"/>
      <c r="L379" s="17" t="n"/>
      <c r="N379">
        <f>IF($B379="","",IF($C379="SUPERSTORE","Superstore","DH"))</f>
        <v/>
      </c>
      <c r="O379">
        <f>IF($B379="","",IFERROR(VLOOKUP($B379,Mapping!$A:$C,2,0),"Not Mapped"))</f>
        <v/>
      </c>
      <c r="P379">
        <f>IF($B379="","",IFERROR(VLOOKUP($B379,Mapping!$A:$C,3,0),"Not Mapped"))</f>
        <v/>
      </c>
      <c r="Q379">
        <f>IF($B379="","",IF(COUNTIF(Exclusions!$A:$A,$B379)&gt;0,"Yes","No"))</f>
        <v/>
      </c>
      <c r="R379" s="17">
        <f>IF($B379="","",MIN(1,DAY($A379)/IF($N379="Superstore",Settings!$B$5,Settings!$B$4)))</f>
        <v/>
      </c>
      <c r="S379" s="17">
        <f>IF(OR($B379="",$G379="",$R379=0),"",$G379/$R379)</f>
        <v/>
      </c>
      <c r="T379">
        <f>IF($S379="","",IF($S379&lt;Settings!$B$8,"Critical",IF($S379&lt;Settings!$B$9,"Semi Critical","Non Critical")))</f>
        <v/>
      </c>
      <c r="U379">
        <f>IF($B379="","",IFERROR(VLOOKUP($O379,Leaders!$A:$B,2,0),"Not Mapped"))</f>
        <v/>
      </c>
    </row>
    <row r="380">
      <c r="A380" s="16" t="n"/>
      <c r="G380" s="17" t="n"/>
      <c r="H380" s="17" t="n"/>
      <c r="I380" s="17" t="n"/>
      <c r="J380" s="17" t="n"/>
      <c r="K380" s="17" t="n"/>
      <c r="L380" s="17" t="n"/>
      <c r="N380">
        <f>IF($B380="","",IF($C380="SUPERSTORE","Superstore","DH"))</f>
        <v/>
      </c>
      <c r="O380">
        <f>IF($B380="","",IFERROR(VLOOKUP($B380,Mapping!$A:$C,2,0),"Not Mapped"))</f>
        <v/>
      </c>
      <c r="P380">
        <f>IF($B380="","",IFERROR(VLOOKUP($B380,Mapping!$A:$C,3,0),"Not Mapped"))</f>
        <v/>
      </c>
      <c r="Q380">
        <f>IF($B380="","",IF(COUNTIF(Exclusions!$A:$A,$B380)&gt;0,"Yes","No"))</f>
        <v/>
      </c>
      <c r="R380" s="17">
        <f>IF($B380="","",MIN(1,DAY($A380)/IF($N380="Superstore",Settings!$B$5,Settings!$B$4)))</f>
        <v/>
      </c>
      <c r="S380" s="17">
        <f>IF(OR($B380="",$G380="",$R380=0),"",$G380/$R380)</f>
        <v/>
      </c>
      <c r="T380">
        <f>IF($S380="","",IF($S380&lt;Settings!$B$8,"Critical",IF($S380&lt;Settings!$B$9,"Semi Critical","Non Critical")))</f>
        <v/>
      </c>
      <c r="U380">
        <f>IF($B380="","",IFERROR(VLOOKUP($O380,Leaders!$A:$B,2,0),"Not Mapped"))</f>
        <v/>
      </c>
    </row>
    <row r="381">
      <c r="A381" s="16" t="n"/>
      <c r="G381" s="17" t="n"/>
      <c r="H381" s="17" t="n"/>
      <c r="I381" s="17" t="n"/>
      <c r="J381" s="17" t="n"/>
      <c r="K381" s="17" t="n"/>
      <c r="L381" s="17" t="n"/>
      <c r="N381">
        <f>IF($B381="","",IF($C381="SUPERSTORE","Superstore","DH"))</f>
        <v/>
      </c>
      <c r="O381">
        <f>IF($B381="","",IFERROR(VLOOKUP($B381,Mapping!$A:$C,2,0),"Not Mapped"))</f>
        <v/>
      </c>
      <c r="P381">
        <f>IF($B381="","",IFERROR(VLOOKUP($B381,Mapping!$A:$C,3,0),"Not Mapped"))</f>
        <v/>
      </c>
      <c r="Q381">
        <f>IF($B381="","",IF(COUNTIF(Exclusions!$A:$A,$B381)&gt;0,"Yes","No"))</f>
        <v/>
      </c>
      <c r="R381" s="17">
        <f>IF($B381="","",MIN(1,DAY($A381)/IF($N381="Superstore",Settings!$B$5,Settings!$B$4)))</f>
        <v/>
      </c>
      <c r="S381" s="17">
        <f>IF(OR($B381="",$G381="",$R381=0),"",$G381/$R381)</f>
        <v/>
      </c>
      <c r="T381">
        <f>IF($S381="","",IF($S381&lt;Settings!$B$8,"Critical",IF($S381&lt;Settings!$B$9,"Semi Critical","Non Critical")))</f>
        <v/>
      </c>
      <c r="U381">
        <f>IF($B381="","",IFERROR(VLOOKUP($O381,Leaders!$A:$B,2,0),"Not Mapped"))</f>
        <v/>
      </c>
    </row>
    <row r="382">
      <c r="A382" s="16" t="n"/>
      <c r="G382" s="17" t="n"/>
      <c r="H382" s="17" t="n"/>
      <c r="I382" s="17" t="n"/>
      <c r="J382" s="17" t="n"/>
      <c r="K382" s="17" t="n"/>
      <c r="L382" s="17" t="n"/>
      <c r="N382">
        <f>IF($B382="","",IF($C382="SUPERSTORE","Superstore","DH"))</f>
        <v/>
      </c>
      <c r="O382">
        <f>IF($B382="","",IFERROR(VLOOKUP($B382,Mapping!$A:$C,2,0),"Not Mapped"))</f>
        <v/>
      </c>
      <c r="P382">
        <f>IF($B382="","",IFERROR(VLOOKUP($B382,Mapping!$A:$C,3,0),"Not Mapped"))</f>
        <v/>
      </c>
      <c r="Q382">
        <f>IF($B382="","",IF(COUNTIF(Exclusions!$A:$A,$B382)&gt;0,"Yes","No"))</f>
        <v/>
      </c>
      <c r="R382" s="17">
        <f>IF($B382="","",MIN(1,DAY($A382)/IF($N382="Superstore",Settings!$B$5,Settings!$B$4)))</f>
        <v/>
      </c>
      <c r="S382" s="17">
        <f>IF(OR($B382="",$G382="",$R382=0),"",$G382/$R382)</f>
        <v/>
      </c>
      <c r="T382">
        <f>IF($S382="","",IF($S382&lt;Settings!$B$8,"Critical",IF($S382&lt;Settings!$B$9,"Semi Critical","Non Critical")))</f>
        <v/>
      </c>
      <c r="U382">
        <f>IF($B382="","",IFERROR(VLOOKUP($O382,Leaders!$A:$B,2,0),"Not Mapped"))</f>
        <v/>
      </c>
    </row>
    <row r="383">
      <c r="A383" s="16" t="n"/>
      <c r="G383" s="17" t="n"/>
      <c r="H383" s="17" t="n"/>
      <c r="I383" s="17" t="n"/>
      <c r="J383" s="17" t="n"/>
      <c r="K383" s="17" t="n"/>
      <c r="L383" s="17" t="n"/>
      <c r="N383">
        <f>IF($B383="","",IF($C383="SUPERSTORE","Superstore","DH"))</f>
        <v/>
      </c>
      <c r="O383">
        <f>IF($B383="","",IFERROR(VLOOKUP($B383,Mapping!$A:$C,2,0),"Not Mapped"))</f>
        <v/>
      </c>
      <c r="P383">
        <f>IF($B383="","",IFERROR(VLOOKUP($B383,Mapping!$A:$C,3,0),"Not Mapped"))</f>
        <v/>
      </c>
      <c r="Q383">
        <f>IF($B383="","",IF(COUNTIF(Exclusions!$A:$A,$B383)&gt;0,"Yes","No"))</f>
        <v/>
      </c>
      <c r="R383" s="17">
        <f>IF($B383="","",MIN(1,DAY($A383)/IF($N383="Superstore",Settings!$B$5,Settings!$B$4)))</f>
        <v/>
      </c>
      <c r="S383" s="17">
        <f>IF(OR($B383="",$G383="",$R383=0),"",$G383/$R383)</f>
        <v/>
      </c>
      <c r="T383">
        <f>IF($S383="","",IF($S383&lt;Settings!$B$8,"Critical",IF($S383&lt;Settings!$B$9,"Semi Critical","Non Critical")))</f>
        <v/>
      </c>
      <c r="U383">
        <f>IF($B383="","",IFERROR(VLOOKUP($O383,Leaders!$A:$B,2,0),"Not Mapped"))</f>
        <v/>
      </c>
    </row>
    <row r="384">
      <c r="A384" s="16" t="n"/>
      <c r="G384" s="17" t="n"/>
      <c r="H384" s="17" t="n"/>
      <c r="I384" s="17" t="n"/>
      <c r="J384" s="17" t="n"/>
      <c r="K384" s="17" t="n"/>
      <c r="L384" s="17" t="n"/>
      <c r="N384">
        <f>IF($B384="","",IF($C384="SUPERSTORE","Superstore","DH"))</f>
        <v/>
      </c>
      <c r="O384">
        <f>IF($B384="","",IFERROR(VLOOKUP($B384,Mapping!$A:$C,2,0),"Not Mapped"))</f>
        <v/>
      </c>
      <c r="P384">
        <f>IF($B384="","",IFERROR(VLOOKUP($B384,Mapping!$A:$C,3,0),"Not Mapped"))</f>
        <v/>
      </c>
      <c r="Q384">
        <f>IF($B384="","",IF(COUNTIF(Exclusions!$A:$A,$B384)&gt;0,"Yes","No"))</f>
        <v/>
      </c>
      <c r="R384" s="17">
        <f>IF($B384="","",MIN(1,DAY($A384)/IF($N384="Superstore",Settings!$B$5,Settings!$B$4)))</f>
        <v/>
      </c>
      <c r="S384" s="17">
        <f>IF(OR($B384="",$G384="",$R384=0),"",$G384/$R384)</f>
        <v/>
      </c>
      <c r="T384">
        <f>IF($S384="","",IF($S384&lt;Settings!$B$8,"Critical",IF($S384&lt;Settings!$B$9,"Semi Critical","Non Critical")))</f>
        <v/>
      </c>
      <c r="U384">
        <f>IF($B384="","",IFERROR(VLOOKUP($O384,Leaders!$A:$B,2,0),"Not Mapped"))</f>
        <v/>
      </c>
    </row>
    <row r="385">
      <c r="A385" s="16" t="n"/>
      <c r="G385" s="17" t="n"/>
      <c r="H385" s="17" t="n"/>
      <c r="I385" s="17" t="n"/>
      <c r="J385" s="17" t="n"/>
      <c r="K385" s="17" t="n"/>
      <c r="L385" s="17" t="n"/>
      <c r="N385">
        <f>IF($B385="","",IF($C385="SUPERSTORE","Superstore","DH"))</f>
        <v/>
      </c>
      <c r="O385">
        <f>IF($B385="","",IFERROR(VLOOKUP($B385,Mapping!$A:$C,2,0),"Not Mapped"))</f>
        <v/>
      </c>
      <c r="P385">
        <f>IF($B385="","",IFERROR(VLOOKUP($B385,Mapping!$A:$C,3,0),"Not Mapped"))</f>
        <v/>
      </c>
      <c r="Q385">
        <f>IF($B385="","",IF(COUNTIF(Exclusions!$A:$A,$B385)&gt;0,"Yes","No"))</f>
        <v/>
      </c>
      <c r="R385" s="17">
        <f>IF($B385="","",MIN(1,DAY($A385)/IF($N385="Superstore",Settings!$B$5,Settings!$B$4)))</f>
        <v/>
      </c>
      <c r="S385" s="17">
        <f>IF(OR($B385="",$G385="",$R385=0),"",$G385/$R385)</f>
        <v/>
      </c>
      <c r="T385">
        <f>IF($S385="","",IF($S385&lt;Settings!$B$8,"Critical",IF($S385&lt;Settings!$B$9,"Semi Critical","Non Critical")))</f>
        <v/>
      </c>
      <c r="U385">
        <f>IF($B385="","",IFERROR(VLOOKUP($O385,Leaders!$A:$B,2,0),"Not Mapped"))</f>
        <v/>
      </c>
    </row>
    <row r="386">
      <c r="A386" s="16" t="n"/>
      <c r="G386" s="17" t="n"/>
      <c r="H386" s="17" t="n"/>
      <c r="I386" s="17" t="n"/>
      <c r="J386" s="17" t="n"/>
      <c r="K386" s="17" t="n"/>
      <c r="L386" s="17" t="n"/>
      <c r="N386">
        <f>IF($B386="","",IF($C386="SUPERSTORE","Superstore","DH"))</f>
        <v/>
      </c>
      <c r="O386">
        <f>IF($B386="","",IFERROR(VLOOKUP($B386,Mapping!$A:$C,2,0),"Not Mapped"))</f>
        <v/>
      </c>
      <c r="P386">
        <f>IF($B386="","",IFERROR(VLOOKUP($B386,Mapping!$A:$C,3,0),"Not Mapped"))</f>
        <v/>
      </c>
      <c r="Q386">
        <f>IF($B386="","",IF(COUNTIF(Exclusions!$A:$A,$B386)&gt;0,"Yes","No"))</f>
        <v/>
      </c>
      <c r="R386" s="17">
        <f>IF($B386="","",MIN(1,DAY($A386)/IF($N386="Superstore",Settings!$B$5,Settings!$B$4)))</f>
        <v/>
      </c>
      <c r="S386" s="17">
        <f>IF(OR($B386="",$G386="",$R386=0),"",$G386/$R386)</f>
        <v/>
      </c>
      <c r="T386">
        <f>IF($S386="","",IF($S386&lt;Settings!$B$8,"Critical",IF($S386&lt;Settings!$B$9,"Semi Critical","Non Critical")))</f>
        <v/>
      </c>
      <c r="U386">
        <f>IF($B386="","",IFERROR(VLOOKUP($O386,Leaders!$A:$B,2,0),"Not Mapped"))</f>
        <v/>
      </c>
    </row>
    <row r="387">
      <c r="A387" s="16" t="n"/>
      <c r="G387" s="17" t="n"/>
      <c r="H387" s="17" t="n"/>
      <c r="I387" s="17" t="n"/>
      <c r="J387" s="17" t="n"/>
      <c r="K387" s="17" t="n"/>
      <c r="L387" s="17" t="n"/>
      <c r="N387">
        <f>IF($B387="","",IF($C387="SUPERSTORE","Superstore","DH"))</f>
        <v/>
      </c>
      <c r="O387">
        <f>IF($B387="","",IFERROR(VLOOKUP($B387,Mapping!$A:$C,2,0),"Not Mapped"))</f>
        <v/>
      </c>
      <c r="P387">
        <f>IF($B387="","",IFERROR(VLOOKUP($B387,Mapping!$A:$C,3,0),"Not Mapped"))</f>
        <v/>
      </c>
      <c r="Q387">
        <f>IF($B387="","",IF(COUNTIF(Exclusions!$A:$A,$B387)&gt;0,"Yes","No"))</f>
        <v/>
      </c>
      <c r="R387" s="17">
        <f>IF($B387="","",MIN(1,DAY($A387)/IF($N387="Superstore",Settings!$B$5,Settings!$B$4)))</f>
        <v/>
      </c>
      <c r="S387" s="17">
        <f>IF(OR($B387="",$G387="",$R387=0),"",$G387/$R387)</f>
        <v/>
      </c>
      <c r="T387">
        <f>IF($S387="","",IF($S387&lt;Settings!$B$8,"Critical",IF($S387&lt;Settings!$B$9,"Semi Critical","Non Critical")))</f>
        <v/>
      </c>
      <c r="U387">
        <f>IF($B387="","",IFERROR(VLOOKUP($O387,Leaders!$A:$B,2,0),"Not Mapped"))</f>
        <v/>
      </c>
    </row>
    <row r="388">
      <c r="A388" s="16" t="n"/>
      <c r="G388" s="17" t="n"/>
      <c r="H388" s="17" t="n"/>
      <c r="I388" s="17" t="n"/>
      <c r="J388" s="17" t="n"/>
      <c r="K388" s="17" t="n"/>
      <c r="L388" s="17" t="n"/>
      <c r="N388">
        <f>IF($B388="","",IF($C388="SUPERSTORE","Superstore","DH"))</f>
        <v/>
      </c>
      <c r="O388">
        <f>IF($B388="","",IFERROR(VLOOKUP($B388,Mapping!$A:$C,2,0),"Not Mapped"))</f>
        <v/>
      </c>
      <c r="P388">
        <f>IF($B388="","",IFERROR(VLOOKUP($B388,Mapping!$A:$C,3,0),"Not Mapped"))</f>
        <v/>
      </c>
      <c r="Q388">
        <f>IF($B388="","",IF(COUNTIF(Exclusions!$A:$A,$B388)&gt;0,"Yes","No"))</f>
        <v/>
      </c>
      <c r="R388" s="17">
        <f>IF($B388="","",MIN(1,DAY($A388)/IF($N388="Superstore",Settings!$B$5,Settings!$B$4)))</f>
        <v/>
      </c>
      <c r="S388" s="17">
        <f>IF(OR($B388="",$G388="",$R388=0),"",$G388/$R388)</f>
        <v/>
      </c>
      <c r="T388">
        <f>IF($S388="","",IF($S388&lt;Settings!$B$8,"Critical",IF($S388&lt;Settings!$B$9,"Semi Critical","Non Critical")))</f>
        <v/>
      </c>
      <c r="U388">
        <f>IF($B388="","",IFERROR(VLOOKUP($O388,Leaders!$A:$B,2,0),"Not Mapped"))</f>
        <v/>
      </c>
    </row>
    <row r="389">
      <c r="A389" s="16" t="n"/>
      <c r="G389" s="17" t="n"/>
      <c r="H389" s="17" t="n"/>
      <c r="I389" s="17" t="n"/>
      <c r="J389" s="17" t="n"/>
      <c r="K389" s="17" t="n"/>
      <c r="L389" s="17" t="n"/>
      <c r="N389">
        <f>IF($B389="","",IF($C389="SUPERSTORE","Superstore","DH"))</f>
        <v/>
      </c>
      <c r="O389">
        <f>IF($B389="","",IFERROR(VLOOKUP($B389,Mapping!$A:$C,2,0),"Not Mapped"))</f>
        <v/>
      </c>
      <c r="P389">
        <f>IF($B389="","",IFERROR(VLOOKUP($B389,Mapping!$A:$C,3,0),"Not Mapped"))</f>
        <v/>
      </c>
      <c r="Q389">
        <f>IF($B389="","",IF(COUNTIF(Exclusions!$A:$A,$B389)&gt;0,"Yes","No"))</f>
        <v/>
      </c>
      <c r="R389" s="17">
        <f>IF($B389="","",MIN(1,DAY($A389)/IF($N389="Superstore",Settings!$B$5,Settings!$B$4)))</f>
        <v/>
      </c>
      <c r="S389" s="17">
        <f>IF(OR($B389="",$G389="",$R389=0),"",$G389/$R389)</f>
        <v/>
      </c>
      <c r="T389">
        <f>IF($S389="","",IF($S389&lt;Settings!$B$8,"Critical",IF($S389&lt;Settings!$B$9,"Semi Critical","Non Critical")))</f>
        <v/>
      </c>
      <c r="U389">
        <f>IF($B389="","",IFERROR(VLOOKUP($O389,Leaders!$A:$B,2,0),"Not Mapped"))</f>
        <v/>
      </c>
    </row>
    <row r="390">
      <c r="A390" s="16" t="n"/>
      <c r="G390" s="17" t="n"/>
      <c r="H390" s="17" t="n"/>
      <c r="I390" s="17" t="n"/>
      <c r="J390" s="17" t="n"/>
      <c r="K390" s="17" t="n"/>
      <c r="L390" s="17" t="n"/>
      <c r="N390">
        <f>IF($B390="","",IF($C390="SUPERSTORE","Superstore","DH"))</f>
        <v/>
      </c>
      <c r="O390">
        <f>IF($B390="","",IFERROR(VLOOKUP($B390,Mapping!$A:$C,2,0),"Not Mapped"))</f>
        <v/>
      </c>
      <c r="P390">
        <f>IF($B390="","",IFERROR(VLOOKUP($B390,Mapping!$A:$C,3,0),"Not Mapped"))</f>
        <v/>
      </c>
      <c r="Q390">
        <f>IF($B390="","",IF(COUNTIF(Exclusions!$A:$A,$B390)&gt;0,"Yes","No"))</f>
        <v/>
      </c>
      <c r="R390" s="17">
        <f>IF($B390="","",MIN(1,DAY($A390)/IF($N390="Superstore",Settings!$B$5,Settings!$B$4)))</f>
        <v/>
      </c>
      <c r="S390" s="17">
        <f>IF(OR($B390="",$G390="",$R390=0),"",$G390/$R390)</f>
        <v/>
      </c>
      <c r="T390">
        <f>IF($S390="","",IF($S390&lt;Settings!$B$8,"Critical",IF($S390&lt;Settings!$B$9,"Semi Critical","Non Critical")))</f>
        <v/>
      </c>
      <c r="U390">
        <f>IF($B390="","",IFERROR(VLOOKUP($O390,Leaders!$A:$B,2,0),"Not Mapped"))</f>
        <v/>
      </c>
    </row>
    <row r="391">
      <c r="A391" s="16" t="n"/>
      <c r="G391" s="17" t="n"/>
      <c r="H391" s="17" t="n"/>
      <c r="I391" s="17" t="n"/>
      <c r="J391" s="17" t="n"/>
      <c r="K391" s="17" t="n"/>
      <c r="L391" s="17" t="n"/>
      <c r="N391">
        <f>IF($B391="","",IF($C391="SUPERSTORE","Superstore","DH"))</f>
        <v/>
      </c>
      <c r="O391">
        <f>IF($B391="","",IFERROR(VLOOKUP($B391,Mapping!$A:$C,2,0),"Not Mapped"))</f>
        <v/>
      </c>
      <c r="P391">
        <f>IF($B391="","",IFERROR(VLOOKUP($B391,Mapping!$A:$C,3,0),"Not Mapped"))</f>
        <v/>
      </c>
      <c r="Q391">
        <f>IF($B391="","",IF(COUNTIF(Exclusions!$A:$A,$B391)&gt;0,"Yes","No"))</f>
        <v/>
      </c>
      <c r="R391" s="17">
        <f>IF($B391="","",MIN(1,DAY($A391)/IF($N391="Superstore",Settings!$B$5,Settings!$B$4)))</f>
        <v/>
      </c>
      <c r="S391" s="17">
        <f>IF(OR($B391="",$G391="",$R391=0),"",$G391/$R391)</f>
        <v/>
      </c>
      <c r="T391">
        <f>IF($S391="","",IF($S391&lt;Settings!$B$8,"Critical",IF($S391&lt;Settings!$B$9,"Semi Critical","Non Critical")))</f>
        <v/>
      </c>
      <c r="U391">
        <f>IF($B391="","",IFERROR(VLOOKUP($O391,Leaders!$A:$B,2,0),"Not Mapped"))</f>
        <v/>
      </c>
    </row>
    <row r="392">
      <c r="A392" s="16" t="n"/>
      <c r="G392" s="17" t="n"/>
      <c r="H392" s="17" t="n"/>
      <c r="I392" s="17" t="n"/>
      <c r="J392" s="17" t="n"/>
      <c r="K392" s="17" t="n"/>
      <c r="L392" s="17" t="n"/>
      <c r="N392">
        <f>IF($B392="","",IF($C392="SUPERSTORE","Superstore","DH"))</f>
        <v/>
      </c>
      <c r="O392">
        <f>IF($B392="","",IFERROR(VLOOKUP($B392,Mapping!$A:$C,2,0),"Not Mapped"))</f>
        <v/>
      </c>
      <c r="P392">
        <f>IF($B392="","",IFERROR(VLOOKUP($B392,Mapping!$A:$C,3,0),"Not Mapped"))</f>
        <v/>
      </c>
      <c r="Q392">
        <f>IF($B392="","",IF(COUNTIF(Exclusions!$A:$A,$B392)&gt;0,"Yes","No"))</f>
        <v/>
      </c>
      <c r="R392" s="17">
        <f>IF($B392="","",MIN(1,DAY($A392)/IF($N392="Superstore",Settings!$B$5,Settings!$B$4)))</f>
        <v/>
      </c>
      <c r="S392" s="17">
        <f>IF(OR($B392="",$G392="",$R392=0),"",$G392/$R392)</f>
        <v/>
      </c>
      <c r="T392">
        <f>IF($S392="","",IF($S392&lt;Settings!$B$8,"Critical",IF($S392&lt;Settings!$B$9,"Semi Critical","Non Critical")))</f>
        <v/>
      </c>
      <c r="U392">
        <f>IF($B392="","",IFERROR(VLOOKUP($O392,Leaders!$A:$B,2,0),"Not Mapped"))</f>
        <v/>
      </c>
    </row>
    <row r="393">
      <c r="A393" s="16" t="n"/>
      <c r="G393" s="17" t="n"/>
      <c r="H393" s="17" t="n"/>
      <c r="I393" s="17" t="n"/>
      <c r="J393" s="17" t="n"/>
      <c r="K393" s="17" t="n"/>
      <c r="L393" s="17" t="n"/>
      <c r="N393">
        <f>IF($B393="","",IF($C393="SUPERSTORE","Superstore","DH"))</f>
        <v/>
      </c>
      <c r="O393">
        <f>IF($B393="","",IFERROR(VLOOKUP($B393,Mapping!$A:$C,2,0),"Not Mapped"))</f>
        <v/>
      </c>
      <c r="P393">
        <f>IF($B393="","",IFERROR(VLOOKUP($B393,Mapping!$A:$C,3,0),"Not Mapped"))</f>
        <v/>
      </c>
      <c r="Q393">
        <f>IF($B393="","",IF(COUNTIF(Exclusions!$A:$A,$B393)&gt;0,"Yes","No"))</f>
        <v/>
      </c>
      <c r="R393" s="17">
        <f>IF($B393="","",MIN(1,DAY($A393)/IF($N393="Superstore",Settings!$B$5,Settings!$B$4)))</f>
        <v/>
      </c>
      <c r="S393" s="17">
        <f>IF(OR($B393="",$G393="",$R393=0),"",$G393/$R393)</f>
        <v/>
      </c>
      <c r="T393">
        <f>IF($S393="","",IF($S393&lt;Settings!$B$8,"Critical",IF($S393&lt;Settings!$B$9,"Semi Critical","Non Critical")))</f>
        <v/>
      </c>
      <c r="U393">
        <f>IF($B393="","",IFERROR(VLOOKUP($O393,Leaders!$A:$B,2,0),"Not Mapped"))</f>
        <v/>
      </c>
    </row>
    <row r="394">
      <c r="A394" s="16" t="n"/>
      <c r="G394" s="17" t="n"/>
      <c r="H394" s="17" t="n"/>
      <c r="I394" s="17" t="n"/>
      <c r="J394" s="17" t="n"/>
      <c r="K394" s="17" t="n"/>
      <c r="L394" s="17" t="n"/>
      <c r="N394">
        <f>IF($B394="","",IF($C394="SUPERSTORE","Superstore","DH"))</f>
        <v/>
      </c>
      <c r="O394">
        <f>IF($B394="","",IFERROR(VLOOKUP($B394,Mapping!$A:$C,2,0),"Not Mapped"))</f>
        <v/>
      </c>
      <c r="P394">
        <f>IF($B394="","",IFERROR(VLOOKUP($B394,Mapping!$A:$C,3,0),"Not Mapped"))</f>
        <v/>
      </c>
      <c r="Q394">
        <f>IF($B394="","",IF(COUNTIF(Exclusions!$A:$A,$B394)&gt;0,"Yes","No"))</f>
        <v/>
      </c>
      <c r="R394" s="17">
        <f>IF($B394="","",MIN(1,DAY($A394)/IF($N394="Superstore",Settings!$B$5,Settings!$B$4)))</f>
        <v/>
      </c>
      <c r="S394" s="17">
        <f>IF(OR($B394="",$G394="",$R394=0),"",$G394/$R394)</f>
        <v/>
      </c>
      <c r="T394">
        <f>IF($S394="","",IF($S394&lt;Settings!$B$8,"Critical",IF($S394&lt;Settings!$B$9,"Semi Critical","Non Critical")))</f>
        <v/>
      </c>
      <c r="U394">
        <f>IF($B394="","",IFERROR(VLOOKUP($O394,Leaders!$A:$B,2,0),"Not Mapped"))</f>
        <v/>
      </c>
    </row>
    <row r="395">
      <c r="A395" s="16" t="n"/>
      <c r="G395" s="17" t="n"/>
      <c r="H395" s="17" t="n"/>
      <c r="I395" s="17" t="n"/>
      <c r="J395" s="17" t="n"/>
      <c r="K395" s="17" t="n"/>
      <c r="L395" s="17" t="n"/>
      <c r="N395">
        <f>IF($B395="","",IF($C395="SUPERSTORE","Superstore","DH"))</f>
        <v/>
      </c>
      <c r="O395">
        <f>IF($B395="","",IFERROR(VLOOKUP($B395,Mapping!$A:$C,2,0),"Not Mapped"))</f>
        <v/>
      </c>
      <c r="P395">
        <f>IF($B395="","",IFERROR(VLOOKUP($B395,Mapping!$A:$C,3,0),"Not Mapped"))</f>
        <v/>
      </c>
      <c r="Q395">
        <f>IF($B395="","",IF(COUNTIF(Exclusions!$A:$A,$B395)&gt;0,"Yes","No"))</f>
        <v/>
      </c>
      <c r="R395" s="17">
        <f>IF($B395="","",MIN(1,DAY($A395)/IF($N395="Superstore",Settings!$B$5,Settings!$B$4)))</f>
        <v/>
      </c>
      <c r="S395" s="17">
        <f>IF(OR($B395="",$G395="",$R395=0),"",$G395/$R395)</f>
        <v/>
      </c>
      <c r="T395">
        <f>IF($S395="","",IF($S395&lt;Settings!$B$8,"Critical",IF($S395&lt;Settings!$B$9,"Semi Critical","Non Critical")))</f>
        <v/>
      </c>
      <c r="U395">
        <f>IF($B395="","",IFERROR(VLOOKUP($O395,Leaders!$A:$B,2,0),"Not Mapped"))</f>
        <v/>
      </c>
    </row>
    <row r="396">
      <c r="A396" s="16" t="n"/>
      <c r="G396" s="17" t="n"/>
      <c r="H396" s="17" t="n"/>
      <c r="I396" s="17" t="n"/>
      <c r="J396" s="17" t="n"/>
      <c r="K396" s="17" t="n"/>
      <c r="L396" s="17" t="n"/>
      <c r="N396">
        <f>IF($B396="","",IF($C396="SUPERSTORE","Superstore","DH"))</f>
        <v/>
      </c>
      <c r="O396">
        <f>IF($B396="","",IFERROR(VLOOKUP($B396,Mapping!$A:$C,2,0),"Not Mapped"))</f>
        <v/>
      </c>
      <c r="P396">
        <f>IF($B396="","",IFERROR(VLOOKUP($B396,Mapping!$A:$C,3,0),"Not Mapped"))</f>
        <v/>
      </c>
      <c r="Q396">
        <f>IF($B396="","",IF(COUNTIF(Exclusions!$A:$A,$B396)&gt;0,"Yes","No"))</f>
        <v/>
      </c>
      <c r="R396" s="17">
        <f>IF($B396="","",MIN(1,DAY($A396)/IF($N396="Superstore",Settings!$B$5,Settings!$B$4)))</f>
        <v/>
      </c>
      <c r="S396" s="17">
        <f>IF(OR($B396="",$G396="",$R396=0),"",$G396/$R396)</f>
        <v/>
      </c>
      <c r="T396">
        <f>IF($S396="","",IF($S396&lt;Settings!$B$8,"Critical",IF($S396&lt;Settings!$B$9,"Semi Critical","Non Critical")))</f>
        <v/>
      </c>
      <c r="U396">
        <f>IF($B396="","",IFERROR(VLOOKUP($O396,Leaders!$A:$B,2,0),"Not Mapped"))</f>
        <v/>
      </c>
    </row>
    <row r="397">
      <c r="A397" s="16" t="n"/>
      <c r="G397" s="17" t="n"/>
      <c r="H397" s="17" t="n"/>
      <c r="I397" s="17" t="n"/>
      <c r="J397" s="17" t="n"/>
      <c r="K397" s="17" t="n"/>
      <c r="L397" s="17" t="n"/>
      <c r="N397">
        <f>IF($B397="","",IF($C397="SUPERSTORE","Superstore","DH"))</f>
        <v/>
      </c>
      <c r="O397">
        <f>IF($B397="","",IFERROR(VLOOKUP($B397,Mapping!$A:$C,2,0),"Not Mapped"))</f>
        <v/>
      </c>
      <c r="P397">
        <f>IF($B397="","",IFERROR(VLOOKUP($B397,Mapping!$A:$C,3,0),"Not Mapped"))</f>
        <v/>
      </c>
      <c r="Q397">
        <f>IF($B397="","",IF(COUNTIF(Exclusions!$A:$A,$B397)&gt;0,"Yes","No"))</f>
        <v/>
      </c>
      <c r="R397" s="17">
        <f>IF($B397="","",MIN(1,DAY($A397)/IF($N397="Superstore",Settings!$B$5,Settings!$B$4)))</f>
        <v/>
      </c>
      <c r="S397" s="17">
        <f>IF(OR($B397="",$G397="",$R397=0),"",$G397/$R397)</f>
        <v/>
      </c>
      <c r="T397">
        <f>IF($S397="","",IF($S397&lt;Settings!$B$8,"Critical",IF($S397&lt;Settings!$B$9,"Semi Critical","Non Critical")))</f>
        <v/>
      </c>
      <c r="U397">
        <f>IF($B397="","",IFERROR(VLOOKUP($O397,Leaders!$A:$B,2,0),"Not Mapped"))</f>
        <v/>
      </c>
    </row>
    <row r="398">
      <c r="A398" s="16" t="n"/>
      <c r="G398" s="17" t="n"/>
      <c r="H398" s="17" t="n"/>
      <c r="I398" s="17" t="n"/>
      <c r="J398" s="17" t="n"/>
      <c r="K398" s="17" t="n"/>
      <c r="L398" s="17" t="n"/>
      <c r="N398">
        <f>IF($B398="","",IF($C398="SUPERSTORE","Superstore","DH"))</f>
        <v/>
      </c>
      <c r="O398">
        <f>IF($B398="","",IFERROR(VLOOKUP($B398,Mapping!$A:$C,2,0),"Not Mapped"))</f>
        <v/>
      </c>
      <c r="P398">
        <f>IF($B398="","",IFERROR(VLOOKUP($B398,Mapping!$A:$C,3,0),"Not Mapped"))</f>
        <v/>
      </c>
      <c r="Q398">
        <f>IF($B398="","",IF(COUNTIF(Exclusions!$A:$A,$B398)&gt;0,"Yes","No"))</f>
        <v/>
      </c>
      <c r="R398" s="17">
        <f>IF($B398="","",MIN(1,DAY($A398)/IF($N398="Superstore",Settings!$B$5,Settings!$B$4)))</f>
        <v/>
      </c>
      <c r="S398" s="17">
        <f>IF(OR($B398="",$G398="",$R398=0),"",$G398/$R398)</f>
        <v/>
      </c>
      <c r="T398">
        <f>IF($S398="","",IF($S398&lt;Settings!$B$8,"Critical",IF($S398&lt;Settings!$B$9,"Semi Critical","Non Critical")))</f>
        <v/>
      </c>
      <c r="U398">
        <f>IF($B398="","",IFERROR(VLOOKUP($O398,Leaders!$A:$B,2,0),"Not Mapped"))</f>
        <v/>
      </c>
    </row>
    <row r="399">
      <c r="A399" s="16" t="n"/>
      <c r="G399" s="17" t="n"/>
      <c r="H399" s="17" t="n"/>
      <c r="I399" s="17" t="n"/>
      <c r="J399" s="17" t="n"/>
      <c r="K399" s="17" t="n"/>
      <c r="L399" s="17" t="n"/>
      <c r="N399">
        <f>IF($B399="","",IF($C399="SUPERSTORE","Superstore","DH"))</f>
        <v/>
      </c>
      <c r="O399">
        <f>IF($B399="","",IFERROR(VLOOKUP($B399,Mapping!$A:$C,2,0),"Not Mapped"))</f>
        <v/>
      </c>
      <c r="P399">
        <f>IF($B399="","",IFERROR(VLOOKUP($B399,Mapping!$A:$C,3,0),"Not Mapped"))</f>
        <v/>
      </c>
      <c r="Q399">
        <f>IF($B399="","",IF(COUNTIF(Exclusions!$A:$A,$B399)&gt;0,"Yes","No"))</f>
        <v/>
      </c>
      <c r="R399" s="17">
        <f>IF($B399="","",MIN(1,DAY($A399)/IF($N399="Superstore",Settings!$B$5,Settings!$B$4)))</f>
        <v/>
      </c>
      <c r="S399" s="17">
        <f>IF(OR($B399="",$G399="",$R399=0),"",$G399/$R399)</f>
        <v/>
      </c>
      <c r="T399">
        <f>IF($S399="","",IF($S399&lt;Settings!$B$8,"Critical",IF($S399&lt;Settings!$B$9,"Semi Critical","Non Critical")))</f>
        <v/>
      </c>
      <c r="U399">
        <f>IF($B399="","",IFERROR(VLOOKUP($O399,Leaders!$A:$B,2,0),"Not Mapped"))</f>
        <v/>
      </c>
    </row>
    <row r="400">
      <c r="A400" s="16" t="n"/>
      <c r="G400" s="17" t="n"/>
      <c r="H400" s="17" t="n"/>
      <c r="I400" s="17" t="n"/>
      <c r="J400" s="17" t="n"/>
      <c r="K400" s="17" t="n"/>
      <c r="L400" s="17" t="n"/>
      <c r="N400">
        <f>IF($B400="","",IF($C400="SUPERSTORE","Superstore","DH"))</f>
        <v/>
      </c>
      <c r="O400">
        <f>IF($B400="","",IFERROR(VLOOKUP($B400,Mapping!$A:$C,2,0),"Not Mapped"))</f>
        <v/>
      </c>
      <c r="P400">
        <f>IF($B400="","",IFERROR(VLOOKUP($B400,Mapping!$A:$C,3,0),"Not Mapped"))</f>
        <v/>
      </c>
      <c r="Q400">
        <f>IF($B400="","",IF(COUNTIF(Exclusions!$A:$A,$B400)&gt;0,"Yes","No"))</f>
        <v/>
      </c>
      <c r="R400" s="17">
        <f>IF($B400="","",MIN(1,DAY($A400)/IF($N400="Superstore",Settings!$B$5,Settings!$B$4)))</f>
        <v/>
      </c>
      <c r="S400" s="17">
        <f>IF(OR($B400="",$G400="",$R400=0),"",$G400/$R400)</f>
        <v/>
      </c>
      <c r="T400">
        <f>IF($S400="","",IF($S400&lt;Settings!$B$8,"Critical",IF($S400&lt;Settings!$B$9,"Semi Critical","Non Critical")))</f>
        <v/>
      </c>
      <c r="U400">
        <f>IF($B400="","",IFERROR(VLOOKUP($O400,Leaders!$A:$B,2,0),"Not Mapped"))</f>
        <v/>
      </c>
    </row>
    <row r="401">
      <c r="A401" s="16" t="n"/>
      <c r="G401" s="17" t="n"/>
      <c r="H401" s="17" t="n"/>
      <c r="I401" s="17" t="n"/>
      <c r="J401" s="17" t="n"/>
      <c r="K401" s="17" t="n"/>
      <c r="L401" s="17" t="n"/>
      <c r="N401">
        <f>IF($B401="","",IF($C401="SUPERSTORE","Superstore","DH"))</f>
        <v/>
      </c>
      <c r="O401">
        <f>IF($B401="","",IFERROR(VLOOKUP($B401,Mapping!$A:$C,2,0),"Not Mapped"))</f>
        <v/>
      </c>
      <c r="P401">
        <f>IF($B401="","",IFERROR(VLOOKUP($B401,Mapping!$A:$C,3,0),"Not Mapped"))</f>
        <v/>
      </c>
      <c r="Q401">
        <f>IF($B401="","",IF(COUNTIF(Exclusions!$A:$A,$B401)&gt;0,"Yes","No"))</f>
        <v/>
      </c>
      <c r="R401" s="17">
        <f>IF($B401="","",MIN(1,DAY($A401)/IF($N401="Superstore",Settings!$B$5,Settings!$B$4)))</f>
        <v/>
      </c>
      <c r="S401" s="17">
        <f>IF(OR($B401="",$G401="",$R401=0),"",$G401/$R401)</f>
        <v/>
      </c>
      <c r="T401">
        <f>IF($S401="","",IF($S401&lt;Settings!$B$8,"Critical",IF($S401&lt;Settings!$B$9,"Semi Critical","Non Critical")))</f>
        <v/>
      </c>
      <c r="U401">
        <f>IF($B401="","",IFERROR(VLOOKUP($O401,Leaders!$A:$B,2,0),"Not Mapped"))</f>
        <v/>
      </c>
    </row>
    <row r="402">
      <c r="A402" s="16" t="n"/>
      <c r="G402" s="17" t="n"/>
      <c r="H402" s="17" t="n"/>
      <c r="I402" s="17" t="n"/>
      <c r="J402" s="17" t="n"/>
      <c r="K402" s="17" t="n"/>
      <c r="L402" s="17" t="n"/>
      <c r="N402">
        <f>IF($B402="","",IF($C402="SUPERSTORE","Superstore","DH"))</f>
        <v/>
      </c>
      <c r="O402">
        <f>IF($B402="","",IFERROR(VLOOKUP($B402,Mapping!$A:$C,2,0),"Not Mapped"))</f>
        <v/>
      </c>
      <c r="P402">
        <f>IF($B402="","",IFERROR(VLOOKUP($B402,Mapping!$A:$C,3,0),"Not Mapped"))</f>
        <v/>
      </c>
      <c r="Q402">
        <f>IF($B402="","",IF(COUNTIF(Exclusions!$A:$A,$B402)&gt;0,"Yes","No"))</f>
        <v/>
      </c>
      <c r="R402" s="17">
        <f>IF($B402="","",MIN(1,DAY($A402)/IF($N402="Superstore",Settings!$B$5,Settings!$B$4)))</f>
        <v/>
      </c>
      <c r="S402" s="17">
        <f>IF(OR($B402="",$G402="",$R402=0),"",$G402/$R402)</f>
        <v/>
      </c>
      <c r="T402">
        <f>IF($S402="","",IF($S402&lt;Settings!$B$8,"Critical",IF($S402&lt;Settings!$B$9,"Semi Critical","Non Critical")))</f>
        <v/>
      </c>
      <c r="U402">
        <f>IF($B402="","",IFERROR(VLOOKUP($O402,Leaders!$A:$B,2,0),"Not Mapped"))</f>
        <v/>
      </c>
    </row>
    <row r="403">
      <c r="A403" s="16" t="n"/>
      <c r="G403" s="17" t="n"/>
      <c r="H403" s="17" t="n"/>
      <c r="I403" s="17" t="n"/>
      <c r="J403" s="17" t="n"/>
      <c r="K403" s="17" t="n"/>
      <c r="L403" s="17" t="n"/>
      <c r="N403">
        <f>IF($B403="","",IF($C403="SUPERSTORE","Superstore","DH"))</f>
        <v/>
      </c>
      <c r="O403">
        <f>IF($B403="","",IFERROR(VLOOKUP($B403,Mapping!$A:$C,2,0),"Not Mapped"))</f>
        <v/>
      </c>
      <c r="P403">
        <f>IF($B403="","",IFERROR(VLOOKUP($B403,Mapping!$A:$C,3,0),"Not Mapped"))</f>
        <v/>
      </c>
      <c r="Q403">
        <f>IF($B403="","",IF(COUNTIF(Exclusions!$A:$A,$B403)&gt;0,"Yes","No"))</f>
        <v/>
      </c>
      <c r="R403" s="17">
        <f>IF($B403="","",MIN(1,DAY($A403)/IF($N403="Superstore",Settings!$B$5,Settings!$B$4)))</f>
        <v/>
      </c>
      <c r="S403" s="17">
        <f>IF(OR($B403="",$G403="",$R403=0),"",$G403/$R403)</f>
        <v/>
      </c>
      <c r="T403">
        <f>IF($S403="","",IF($S403&lt;Settings!$B$8,"Critical",IF($S403&lt;Settings!$B$9,"Semi Critical","Non Critical")))</f>
        <v/>
      </c>
      <c r="U403">
        <f>IF($B403="","",IFERROR(VLOOKUP($O403,Leaders!$A:$B,2,0),"Not Mapped"))</f>
        <v/>
      </c>
    </row>
    <row r="404">
      <c r="A404" s="16" t="n"/>
      <c r="G404" s="17" t="n"/>
      <c r="H404" s="17" t="n"/>
      <c r="I404" s="17" t="n"/>
      <c r="J404" s="17" t="n"/>
      <c r="K404" s="17" t="n"/>
      <c r="L404" s="17" t="n"/>
      <c r="N404">
        <f>IF($B404="","",IF($C404="SUPERSTORE","Superstore","DH"))</f>
        <v/>
      </c>
      <c r="O404">
        <f>IF($B404="","",IFERROR(VLOOKUP($B404,Mapping!$A:$C,2,0),"Not Mapped"))</f>
        <v/>
      </c>
      <c r="P404">
        <f>IF($B404="","",IFERROR(VLOOKUP($B404,Mapping!$A:$C,3,0),"Not Mapped"))</f>
        <v/>
      </c>
      <c r="Q404">
        <f>IF($B404="","",IF(COUNTIF(Exclusions!$A:$A,$B404)&gt;0,"Yes","No"))</f>
        <v/>
      </c>
      <c r="R404" s="17">
        <f>IF($B404="","",MIN(1,DAY($A404)/IF($N404="Superstore",Settings!$B$5,Settings!$B$4)))</f>
        <v/>
      </c>
      <c r="S404" s="17">
        <f>IF(OR($B404="",$G404="",$R404=0),"",$G404/$R404)</f>
        <v/>
      </c>
      <c r="T404">
        <f>IF($S404="","",IF($S404&lt;Settings!$B$8,"Critical",IF($S404&lt;Settings!$B$9,"Semi Critical","Non Critical")))</f>
        <v/>
      </c>
      <c r="U404">
        <f>IF($B404="","",IFERROR(VLOOKUP($O404,Leaders!$A:$B,2,0),"Not Mapped"))</f>
        <v/>
      </c>
    </row>
    <row r="405">
      <c r="A405" s="16" t="n"/>
      <c r="G405" s="17" t="n"/>
      <c r="H405" s="17" t="n"/>
      <c r="I405" s="17" t="n"/>
      <c r="J405" s="17" t="n"/>
      <c r="K405" s="17" t="n"/>
      <c r="L405" s="17" t="n"/>
      <c r="N405">
        <f>IF($B405="","",IF($C405="SUPERSTORE","Superstore","DH"))</f>
        <v/>
      </c>
      <c r="O405">
        <f>IF($B405="","",IFERROR(VLOOKUP($B405,Mapping!$A:$C,2,0),"Not Mapped"))</f>
        <v/>
      </c>
      <c r="P405">
        <f>IF($B405="","",IFERROR(VLOOKUP($B405,Mapping!$A:$C,3,0),"Not Mapped"))</f>
        <v/>
      </c>
      <c r="Q405">
        <f>IF($B405="","",IF(COUNTIF(Exclusions!$A:$A,$B405)&gt;0,"Yes","No"))</f>
        <v/>
      </c>
      <c r="R405" s="17">
        <f>IF($B405="","",MIN(1,DAY($A405)/IF($N405="Superstore",Settings!$B$5,Settings!$B$4)))</f>
        <v/>
      </c>
      <c r="S405" s="17">
        <f>IF(OR($B405="",$G405="",$R405=0),"",$G405/$R405)</f>
        <v/>
      </c>
      <c r="T405">
        <f>IF($S405="","",IF($S405&lt;Settings!$B$8,"Critical",IF($S405&lt;Settings!$B$9,"Semi Critical","Non Critical")))</f>
        <v/>
      </c>
      <c r="U405">
        <f>IF($B405="","",IFERROR(VLOOKUP($O405,Leaders!$A:$B,2,0),"Not Mapped"))</f>
        <v/>
      </c>
    </row>
    <row r="406">
      <c r="A406" s="16" t="n"/>
      <c r="G406" s="17" t="n"/>
      <c r="H406" s="17" t="n"/>
      <c r="I406" s="17" t="n"/>
      <c r="J406" s="17" t="n"/>
      <c r="K406" s="17" t="n"/>
      <c r="L406" s="17" t="n"/>
      <c r="N406">
        <f>IF($B406="","",IF($C406="SUPERSTORE","Superstore","DH"))</f>
        <v/>
      </c>
      <c r="O406">
        <f>IF($B406="","",IFERROR(VLOOKUP($B406,Mapping!$A:$C,2,0),"Not Mapped"))</f>
        <v/>
      </c>
      <c r="P406">
        <f>IF($B406="","",IFERROR(VLOOKUP($B406,Mapping!$A:$C,3,0),"Not Mapped"))</f>
        <v/>
      </c>
      <c r="Q406">
        <f>IF($B406="","",IF(COUNTIF(Exclusions!$A:$A,$B406)&gt;0,"Yes","No"))</f>
        <v/>
      </c>
      <c r="R406" s="17">
        <f>IF($B406="","",MIN(1,DAY($A406)/IF($N406="Superstore",Settings!$B$5,Settings!$B$4)))</f>
        <v/>
      </c>
      <c r="S406" s="17">
        <f>IF(OR($B406="",$G406="",$R406=0),"",$G406/$R406)</f>
        <v/>
      </c>
      <c r="T406">
        <f>IF($S406="","",IF($S406&lt;Settings!$B$8,"Critical",IF($S406&lt;Settings!$B$9,"Semi Critical","Non Critical")))</f>
        <v/>
      </c>
      <c r="U406">
        <f>IF($B406="","",IFERROR(VLOOKUP($O406,Leaders!$A:$B,2,0),"Not Mapped"))</f>
        <v/>
      </c>
    </row>
    <row r="407">
      <c r="A407" s="16" t="n"/>
      <c r="G407" s="17" t="n"/>
      <c r="H407" s="17" t="n"/>
      <c r="I407" s="17" t="n"/>
      <c r="J407" s="17" t="n"/>
      <c r="K407" s="17" t="n"/>
      <c r="L407" s="17" t="n"/>
      <c r="N407">
        <f>IF($B407="","",IF($C407="SUPERSTORE","Superstore","DH"))</f>
        <v/>
      </c>
      <c r="O407">
        <f>IF($B407="","",IFERROR(VLOOKUP($B407,Mapping!$A:$C,2,0),"Not Mapped"))</f>
        <v/>
      </c>
      <c r="P407">
        <f>IF($B407="","",IFERROR(VLOOKUP($B407,Mapping!$A:$C,3,0),"Not Mapped"))</f>
        <v/>
      </c>
      <c r="Q407">
        <f>IF($B407="","",IF(COUNTIF(Exclusions!$A:$A,$B407)&gt;0,"Yes","No"))</f>
        <v/>
      </c>
      <c r="R407" s="17">
        <f>IF($B407="","",MIN(1,DAY($A407)/IF($N407="Superstore",Settings!$B$5,Settings!$B$4)))</f>
        <v/>
      </c>
      <c r="S407" s="17">
        <f>IF(OR($B407="",$G407="",$R407=0),"",$G407/$R407)</f>
        <v/>
      </c>
      <c r="T407">
        <f>IF($S407="","",IF($S407&lt;Settings!$B$8,"Critical",IF($S407&lt;Settings!$B$9,"Semi Critical","Non Critical")))</f>
        <v/>
      </c>
      <c r="U407">
        <f>IF($B407="","",IFERROR(VLOOKUP($O407,Leaders!$A:$B,2,0),"Not Mapped"))</f>
        <v/>
      </c>
    </row>
    <row r="408">
      <c r="A408" s="16" t="n"/>
      <c r="G408" s="17" t="n"/>
      <c r="H408" s="17" t="n"/>
      <c r="I408" s="17" t="n"/>
      <c r="J408" s="17" t="n"/>
      <c r="K408" s="17" t="n"/>
      <c r="L408" s="17" t="n"/>
      <c r="N408">
        <f>IF($B408="","",IF($C408="SUPERSTORE","Superstore","DH"))</f>
        <v/>
      </c>
      <c r="O408">
        <f>IF($B408="","",IFERROR(VLOOKUP($B408,Mapping!$A:$C,2,0),"Not Mapped"))</f>
        <v/>
      </c>
      <c r="P408">
        <f>IF($B408="","",IFERROR(VLOOKUP($B408,Mapping!$A:$C,3,0),"Not Mapped"))</f>
        <v/>
      </c>
      <c r="Q408">
        <f>IF($B408="","",IF(COUNTIF(Exclusions!$A:$A,$B408)&gt;0,"Yes","No"))</f>
        <v/>
      </c>
      <c r="R408" s="17">
        <f>IF($B408="","",MIN(1,DAY($A408)/IF($N408="Superstore",Settings!$B$5,Settings!$B$4)))</f>
        <v/>
      </c>
      <c r="S408" s="17">
        <f>IF(OR($B408="",$G408="",$R408=0),"",$G408/$R408)</f>
        <v/>
      </c>
      <c r="T408">
        <f>IF($S408="","",IF($S408&lt;Settings!$B$8,"Critical",IF($S408&lt;Settings!$B$9,"Semi Critical","Non Critical")))</f>
        <v/>
      </c>
      <c r="U408">
        <f>IF($B408="","",IFERROR(VLOOKUP($O408,Leaders!$A:$B,2,0),"Not Mapped"))</f>
        <v/>
      </c>
    </row>
    <row r="409">
      <c r="A409" s="16" t="n"/>
      <c r="G409" s="17" t="n"/>
      <c r="H409" s="17" t="n"/>
      <c r="I409" s="17" t="n"/>
      <c r="J409" s="17" t="n"/>
      <c r="K409" s="17" t="n"/>
      <c r="L409" s="17" t="n"/>
      <c r="N409">
        <f>IF($B409="","",IF($C409="SUPERSTORE","Superstore","DH"))</f>
        <v/>
      </c>
      <c r="O409">
        <f>IF($B409="","",IFERROR(VLOOKUP($B409,Mapping!$A:$C,2,0),"Not Mapped"))</f>
        <v/>
      </c>
      <c r="P409">
        <f>IF($B409="","",IFERROR(VLOOKUP($B409,Mapping!$A:$C,3,0),"Not Mapped"))</f>
        <v/>
      </c>
      <c r="Q409">
        <f>IF($B409="","",IF(COUNTIF(Exclusions!$A:$A,$B409)&gt;0,"Yes","No"))</f>
        <v/>
      </c>
      <c r="R409" s="17">
        <f>IF($B409="","",MIN(1,DAY($A409)/IF($N409="Superstore",Settings!$B$5,Settings!$B$4)))</f>
        <v/>
      </c>
      <c r="S409" s="17">
        <f>IF(OR($B409="",$G409="",$R409=0),"",$G409/$R409)</f>
        <v/>
      </c>
      <c r="T409">
        <f>IF($S409="","",IF($S409&lt;Settings!$B$8,"Critical",IF($S409&lt;Settings!$B$9,"Semi Critical","Non Critical")))</f>
        <v/>
      </c>
      <c r="U409">
        <f>IF($B409="","",IFERROR(VLOOKUP($O409,Leaders!$A:$B,2,0),"Not Mapped"))</f>
        <v/>
      </c>
    </row>
    <row r="410">
      <c r="A410" s="16" t="n"/>
      <c r="G410" s="17" t="n"/>
      <c r="H410" s="17" t="n"/>
      <c r="I410" s="17" t="n"/>
      <c r="J410" s="17" t="n"/>
      <c r="K410" s="17" t="n"/>
      <c r="L410" s="17" t="n"/>
      <c r="N410">
        <f>IF($B410="","",IF($C410="SUPERSTORE","Superstore","DH"))</f>
        <v/>
      </c>
      <c r="O410">
        <f>IF($B410="","",IFERROR(VLOOKUP($B410,Mapping!$A:$C,2,0),"Not Mapped"))</f>
        <v/>
      </c>
      <c r="P410">
        <f>IF($B410="","",IFERROR(VLOOKUP($B410,Mapping!$A:$C,3,0),"Not Mapped"))</f>
        <v/>
      </c>
      <c r="Q410">
        <f>IF($B410="","",IF(COUNTIF(Exclusions!$A:$A,$B410)&gt;0,"Yes","No"))</f>
        <v/>
      </c>
      <c r="R410" s="17">
        <f>IF($B410="","",MIN(1,DAY($A410)/IF($N410="Superstore",Settings!$B$5,Settings!$B$4)))</f>
        <v/>
      </c>
      <c r="S410" s="17">
        <f>IF(OR($B410="",$G410="",$R410=0),"",$G410/$R410)</f>
        <v/>
      </c>
      <c r="T410">
        <f>IF($S410="","",IF($S410&lt;Settings!$B$8,"Critical",IF($S410&lt;Settings!$B$9,"Semi Critical","Non Critical")))</f>
        <v/>
      </c>
      <c r="U410">
        <f>IF($B410="","",IFERROR(VLOOKUP($O410,Leaders!$A:$B,2,0),"Not Mapped"))</f>
        <v/>
      </c>
    </row>
    <row r="411">
      <c r="A411" s="16" t="n"/>
      <c r="G411" s="17" t="n"/>
      <c r="H411" s="17" t="n"/>
      <c r="I411" s="17" t="n"/>
      <c r="J411" s="17" t="n"/>
      <c r="K411" s="17" t="n"/>
      <c r="L411" s="17" t="n"/>
      <c r="N411">
        <f>IF($B411="","",IF($C411="SUPERSTORE","Superstore","DH"))</f>
        <v/>
      </c>
      <c r="O411">
        <f>IF($B411="","",IFERROR(VLOOKUP($B411,Mapping!$A:$C,2,0),"Not Mapped"))</f>
        <v/>
      </c>
      <c r="P411">
        <f>IF($B411="","",IFERROR(VLOOKUP($B411,Mapping!$A:$C,3,0),"Not Mapped"))</f>
        <v/>
      </c>
      <c r="Q411">
        <f>IF($B411="","",IF(COUNTIF(Exclusions!$A:$A,$B411)&gt;0,"Yes","No"))</f>
        <v/>
      </c>
      <c r="R411" s="17">
        <f>IF($B411="","",MIN(1,DAY($A411)/IF($N411="Superstore",Settings!$B$5,Settings!$B$4)))</f>
        <v/>
      </c>
      <c r="S411" s="17">
        <f>IF(OR($B411="",$G411="",$R411=0),"",$G411/$R411)</f>
        <v/>
      </c>
      <c r="T411">
        <f>IF($S411="","",IF($S411&lt;Settings!$B$8,"Critical",IF($S411&lt;Settings!$B$9,"Semi Critical","Non Critical")))</f>
        <v/>
      </c>
      <c r="U411">
        <f>IF($B411="","",IFERROR(VLOOKUP($O411,Leaders!$A:$B,2,0),"Not Mapped"))</f>
        <v/>
      </c>
    </row>
    <row r="412">
      <c r="A412" s="16" t="n"/>
      <c r="G412" s="17" t="n"/>
      <c r="H412" s="17" t="n"/>
      <c r="I412" s="17" t="n"/>
      <c r="J412" s="17" t="n"/>
      <c r="K412" s="17" t="n"/>
      <c r="L412" s="17" t="n"/>
      <c r="N412">
        <f>IF($B412="","",IF($C412="SUPERSTORE","Superstore","DH"))</f>
        <v/>
      </c>
      <c r="O412">
        <f>IF($B412="","",IFERROR(VLOOKUP($B412,Mapping!$A:$C,2,0),"Not Mapped"))</f>
        <v/>
      </c>
      <c r="P412">
        <f>IF($B412="","",IFERROR(VLOOKUP($B412,Mapping!$A:$C,3,0),"Not Mapped"))</f>
        <v/>
      </c>
      <c r="Q412">
        <f>IF($B412="","",IF(COUNTIF(Exclusions!$A:$A,$B412)&gt;0,"Yes","No"))</f>
        <v/>
      </c>
      <c r="R412" s="17">
        <f>IF($B412="","",MIN(1,DAY($A412)/IF($N412="Superstore",Settings!$B$5,Settings!$B$4)))</f>
        <v/>
      </c>
      <c r="S412" s="17">
        <f>IF(OR($B412="",$G412="",$R412=0),"",$G412/$R412)</f>
        <v/>
      </c>
      <c r="T412">
        <f>IF($S412="","",IF($S412&lt;Settings!$B$8,"Critical",IF($S412&lt;Settings!$B$9,"Semi Critical","Non Critical")))</f>
        <v/>
      </c>
      <c r="U412">
        <f>IF($B412="","",IFERROR(VLOOKUP($O412,Leaders!$A:$B,2,0),"Not Mapped"))</f>
        <v/>
      </c>
    </row>
    <row r="413">
      <c r="A413" s="16" t="n"/>
      <c r="G413" s="17" t="n"/>
      <c r="H413" s="17" t="n"/>
      <c r="I413" s="17" t="n"/>
      <c r="J413" s="17" t="n"/>
      <c r="K413" s="17" t="n"/>
      <c r="L413" s="17" t="n"/>
      <c r="N413">
        <f>IF($B413="","",IF($C413="SUPERSTORE","Superstore","DH"))</f>
        <v/>
      </c>
      <c r="O413">
        <f>IF($B413="","",IFERROR(VLOOKUP($B413,Mapping!$A:$C,2,0),"Not Mapped"))</f>
        <v/>
      </c>
      <c r="P413">
        <f>IF($B413="","",IFERROR(VLOOKUP($B413,Mapping!$A:$C,3,0),"Not Mapped"))</f>
        <v/>
      </c>
      <c r="Q413">
        <f>IF($B413="","",IF(COUNTIF(Exclusions!$A:$A,$B413)&gt;0,"Yes","No"))</f>
        <v/>
      </c>
      <c r="R413" s="17">
        <f>IF($B413="","",MIN(1,DAY($A413)/IF($N413="Superstore",Settings!$B$5,Settings!$B$4)))</f>
        <v/>
      </c>
      <c r="S413" s="17">
        <f>IF(OR($B413="",$G413="",$R413=0),"",$G413/$R413)</f>
        <v/>
      </c>
      <c r="T413">
        <f>IF($S413="","",IF($S413&lt;Settings!$B$8,"Critical",IF($S413&lt;Settings!$B$9,"Semi Critical","Non Critical")))</f>
        <v/>
      </c>
      <c r="U413">
        <f>IF($B413="","",IFERROR(VLOOKUP($O413,Leaders!$A:$B,2,0),"Not Mapped"))</f>
        <v/>
      </c>
    </row>
    <row r="414">
      <c r="A414" s="16" t="n"/>
      <c r="G414" s="17" t="n"/>
      <c r="H414" s="17" t="n"/>
      <c r="I414" s="17" t="n"/>
      <c r="J414" s="17" t="n"/>
      <c r="K414" s="17" t="n"/>
      <c r="L414" s="17" t="n"/>
      <c r="N414">
        <f>IF($B414="","",IF($C414="SUPERSTORE","Superstore","DH"))</f>
        <v/>
      </c>
      <c r="O414">
        <f>IF($B414="","",IFERROR(VLOOKUP($B414,Mapping!$A:$C,2,0),"Not Mapped"))</f>
        <v/>
      </c>
      <c r="P414">
        <f>IF($B414="","",IFERROR(VLOOKUP($B414,Mapping!$A:$C,3,0),"Not Mapped"))</f>
        <v/>
      </c>
      <c r="Q414">
        <f>IF($B414="","",IF(COUNTIF(Exclusions!$A:$A,$B414)&gt;0,"Yes","No"))</f>
        <v/>
      </c>
      <c r="R414" s="17">
        <f>IF($B414="","",MIN(1,DAY($A414)/IF($N414="Superstore",Settings!$B$5,Settings!$B$4)))</f>
        <v/>
      </c>
      <c r="S414" s="17">
        <f>IF(OR($B414="",$G414="",$R414=0),"",$G414/$R414)</f>
        <v/>
      </c>
      <c r="T414">
        <f>IF($S414="","",IF($S414&lt;Settings!$B$8,"Critical",IF($S414&lt;Settings!$B$9,"Semi Critical","Non Critical")))</f>
        <v/>
      </c>
      <c r="U414">
        <f>IF($B414="","",IFERROR(VLOOKUP($O414,Leaders!$A:$B,2,0),"Not Mapped"))</f>
        <v/>
      </c>
    </row>
    <row r="415">
      <c r="A415" s="16" t="n"/>
      <c r="G415" s="17" t="n"/>
      <c r="H415" s="17" t="n"/>
      <c r="I415" s="17" t="n"/>
      <c r="J415" s="17" t="n"/>
      <c r="K415" s="17" t="n"/>
      <c r="L415" s="17" t="n"/>
      <c r="N415">
        <f>IF($B415="","",IF($C415="SUPERSTORE","Superstore","DH"))</f>
        <v/>
      </c>
      <c r="O415">
        <f>IF($B415="","",IFERROR(VLOOKUP($B415,Mapping!$A:$C,2,0),"Not Mapped"))</f>
        <v/>
      </c>
      <c r="P415">
        <f>IF($B415="","",IFERROR(VLOOKUP($B415,Mapping!$A:$C,3,0),"Not Mapped"))</f>
        <v/>
      </c>
      <c r="Q415">
        <f>IF($B415="","",IF(COUNTIF(Exclusions!$A:$A,$B415)&gt;0,"Yes","No"))</f>
        <v/>
      </c>
      <c r="R415" s="17">
        <f>IF($B415="","",MIN(1,DAY($A415)/IF($N415="Superstore",Settings!$B$5,Settings!$B$4)))</f>
        <v/>
      </c>
      <c r="S415" s="17">
        <f>IF(OR($B415="",$G415="",$R415=0),"",$G415/$R415)</f>
        <v/>
      </c>
      <c r="T415">
        <f>IF($S415="","",IF($S415&lt;Settings!$B$8,"Critical",IF($S415&lt;Settings!$B$9,"Semi Critical","Non Critical")))</f>
        <v/>
      </c>
      <c r="U415">
        <f>IF($B415="","",IFERROR(VLOOKUP($O415,Leaders!$A:$B,2,0),"Not Mapped"))</f>
        <v/>
      </c>
    </row>
    <row r="416">
      <c r="A416" s="16" t="n"/>
      <c r="G416" s="17" t="n"/>
      <c r="H416" s="17" t="n"/>
      <c r="I416" s="17" t="n"/>
      <c r="J416" s="17" t="n"/>
      <c r="K416" s="17" t="n"/>
      <c r="L416" s="17" t="n"/>
      <c r="N416">
        <f>IF($B416="","",IF($C416="SUPERSTORE","Superstore","DH"))</f>
        <v/>
      </c>
      <c r="O416">
        <f>IF($B416="","",IFERROR(VLOOKUP($B416,Mapping!$A:$C,2,0),"Not Mapped"))</f>
        <v/>
      </c>
      <c r="P416">
        <f>IF($B416="","",IFERROR(VLOOKUP($B416,Mapping!$A:$C,3,0),"Not Mapped"))</f>
        <v/>
      </c>
      <c r="Q416">
        <f>IF($B416="","",IF(COUNTIF(Exclusions!$A:$A,$B416)&gt;0,"Yes","No"))</f>
        <v/>
      </c>
      <c r="R416" s="17">
        <f>IF($B416="","",MIN(1,DAY($A416)/IF($N416="Superstore",Settings!$B$5,Settings!$B$4)))</f>
        <v/>
      </c>
      <c r="S416" s="17">
        <f>IF(OR($B416="",$G416="",$R416=0),"",$G416/$R416)</f>
        <v/>
      </c>
      <c r="T416">
        <f>IF($S416="","",IF($S416&lt;Settings!$B$8,"Critical",IF($S416&lt;Settings!$B$9,"Semi Critical","Non Critical")))</f>
        <v/>
      </c>
      <c r="U416">
        <f>IF($B416="","",IFERROR(VLOOKUP($O416,Leaders!$A:$B,2,0),"Not Mapped"))</f>
        <v/>
      </c>
    </row>
    <row r="417">
      <c r="A417" s="16" t="n"/>
      <c r="G417" s="17" t="n"/>
      <c r="H417" s="17" t="n"/>
      <c r="I417" s="17" t="n"/>
      <c r="J417" s="17" t="n"/>
      <c r="K417" s="17" t="n"/>
      <c r="L417" s="17" t="n"/>
      <c r="N417">
        <f>IF($B417="","",IF($C417="SUPERSTORE","Superstore","DH"))</f>
        <v/>
      </c>
      <c r="O417">
        <f>IF($B417="","",IFERROR(VLOOKUP($B417,Mapping!$A:$C,2,0),"Not Mapped"))</f>
        <v/>
      </c>
      <c r="P417">
        <f>IF($B417="","",IFERROR(VLOOKUP($B417,Mapping!$A:$C,3,0),"Not Mapped"))</f>
        <v/>
      </c>
      <c r="Q417">
        <f>IF($B417="","",IF(COUNTIF(Exclusions!$A:$A,$B417)&gt;0,"Yes","No"))</f>
        <v/>
      </c>
      <c r="R417" s="17">
        <f>IF($B417="","",MIN(1,DAY($A417)/IF($N417="Superstore",Settings!$B$5,Settings!$B$4)))</f>
        <v/>
      </c>
      <c r="S417" s="17">
        <f>IF(OR($B417="",$G417="",$R417=0),"",$G417/$R417)</f>
        <v/>
      </c>
      <c r="T417">
        <f>IF($S417="","",IF($S417&lt;Settings!$B$8,"Critical",IF($S417&lt;Settings!$B$9,"Semi Critical","Non Critical")))</f>
        <v/>
      </c>
      <c r="U417">
        <f>IF($B417="","",IFERROR(VLOOKUP($O417,Leaders!$A:$B,2,0),"Not Mapped"))</f>
        <v/>
      </c>
    </row>
    <row r="418">
      <c r="A418" s="16" t="n"/>
      <c r="G418" s="17" t="n"/>
      <c r="H418" s="17" t="n"/>
      <c r="I418" s="17" t="n"/>
      <c r="J418" s="17" t="n"/>
      <c r="K418" s="17" t="n"/>
      <c r="L418" s="17" t="n"/>
      <c r="N418">
        <f>IF($B418="","",IF($C418="SUPERSTORE","Superstore","DH"))</f>
        <v/>
      </c>
      <c r="O418">
        <f>IF($B418="","",IFERROR(VLOOKUP($B418,Mapping!$A:$C,2,0),"Not Mapped"))</f>
        <v/>
      </c>
      <c r="P418">
        <f>IF($B418="","",IFERROR(VLOOKUP($B418,Mapping!$A:$C,3,0),"Not Mapped"))</f>
        <v/>
      </c>
      <c r="Q418">
        <f>IF($B418="","",IF(COUNTIF(Exclusions!$A:$A,$B418)&gt;0,"Yes","No"))</f>
        <v/>
      </c>
      <c r="R418" s="17">
        <f>IF($B418="","",MIN(1,DAY($A418)/IF($N418="Superstore",Settings!$B$5,Settings!$B$4)))</f>
        <v/>
      </c>
      <c r="S418" s="17">
        <f>IF(OR($B418="",$G418="",$R418=0),"",$G418/$R418)</f>
        <v/>
      </c>
      <c r="T418">
        <f>IF($S418="","",IF($S418&lt;Settings!$B$8,"Critical",IF($S418&lt;Settings!$B$9,"Semi Critical","Non Critical")))</f>
        <v/>
      </c>
      <c r="U418">
        <f>IF($B418="","",IFERROR(VLOOKUP($O418,Leaders!$A:$B,2,0),"Not Mapped"))</f>
        <v/>
      </c>
    </row>
    <row r="419">
      <c r="A419" s="16" t="n"/>
      <c r="G419" s="17" t="n"/>
      <c r="H419" s="17" t="n"/>
      <c r="I419" s="17" t="n"/>
      <c r="J419" s="17" t="n"/>
      <c r="K419" s="17" t="n"/>
      <c r="L419" s="17" t="n"/>
      <c r="N419">
        <f>IF($B419="","",IF($C419="SUPERSTORE","Superstore","DH"))</f>
        <v/>
      </c>
      <c r="O419">
        <f>IF($B419="","",IFERROR(VLOOKUP($B419,Mapping!$A:$C,2,0),"Not Mapped"))</f>
        <v/>
      </c>
      <c r="P419">
        <f>IF($B419="","",IFERROR(VLOOKUP($B419,Mapping!$A:$C,3,0),"Not Mapped"))</f>
        <v/>
      </c>
      <c r="Q419">
        <f>IF($B419="","",IF(COUNTIF(Exclusions!$A:$A,$B419)&gt;0,"Yes","No"))</f>
        <v/>
      </c>
      <c r="R419" s="17">
        <f>IF($B419="","",MIN(1,DAY($A419)/IF($N419="Superstore",Settings!$B$5,Settings!$B$4)))</f>
        <v/>
      </c>
      <c r="S419" s="17">
        <f>IF(OR($B419="",$G419="",$R419=0),"",$G419/$R419)</f>
        <v/>
      </c>
      <c r="T419">
        <f>IF($S419="","",IF($S419&lt;Settings!$B$8,"Critical",IF($S419&lt;Settings!$B$9,"Semi Critical","Non Critical")))</f>
        <v/>
      </c>
      <c r="U419">
        <f>IF($B419="","",IFERROR(VLOOKUP($O419,Leaders!$A:$B,2,0),"Not Mapped"))</f>
        <v/>
      </c>
    </row>
    <row r="420">
      <c r="A420" s="16" t="n"/>
      <c r="G420" s="17" t="n"/>
      <c r="H420" s="17" t="n"/>
      <c r="I420" s="17" t="n"/>
      <c r="J420" s="17" t="n"/>
      <c r="K420" s="17" t="n"/>
      <c r="L420" s="17" t="n"/>
      <c r="N420">
        <f>IF($B420="","",IF($C420="SUPERSTORE","Superstore","DH"))</f>
        <v/>
      </c>
      <c r="O420">
        <f>IF($B420="","",IFERROR(VLOOKUP($B420,Mapping!$A:$C,2,0),"Not Mapped"))</f>
        <v/>
      </c>
      <c r="P420">
        <f>IF($B420="","",IFERROR(VLOOKUP($B420,Mapping!$A:$C,3,0),"Not Mapped"))</f>
        <v/>
      </c>
      <c r="Q420">
        <f>IF($B420="","",IF(COUNTIF(Exclusions!$A:$A,$B420)&gt;0,"Yes","No"))</f>
        <v/>
      </c>
      <c r="R420" s="17">
        <f>IF($B420="","",MIN(1,DAY($A420)/IF($N420="Superstore",Settings!$B$5,Settings!$B$4)))</f>
        <v/>
      </c>
      <c r="S420" s="17">
        <f>IF(OR($B420="",$G420="",$R420=0),"",$G420/$R420)</f>
        <v/>
      </c>
      <c r="T420">
        <f>IF($S420="","",IF($S420&lt;Settings!$B$8,"Critical",IF($S420&lt;Settings!$B$9,"Semi Critical","Non Critical")))</f>
        <v/>
      </c>
      <c r="U420">
        <f>IF($B420="","",IFERROR(VLOOKUP($O420,Leaders!$A:$B,2,0),"Not Mapped"))</f>
        <v/>
      </c>
    </row>
    <row r="421">
      <c r="A421" s="16" t="n"/>
      <c r="G421" s="17" t="n"/>
      <c r="H421" s="17" t="n"/>
      <c r="I421" s="17" t="n"/>
      <c r="J421" s="17" t="n"/>
      <c r="K421" s="17" t="n"/>
      <c r="L421" s="17" t="n"/>
      <c r="N421">
        <f>IF($B421="","",IF($C421="SUPERSTORE","Superstore","DH"))</f>
        <v/>
      </c>
      <c r="O421">
        <f>IF($B421="","",IFERROR(VLOOKUP($B421,Mapping!$A:$C,2,0),"Not Mapped"))</f>
        <v/>
      </c>
      <c r="P421">
        <f>IF($B421="","",IFERROR(VLOOKUP($B421,Mapping!$A:$C,3,0),"Not Mapped"))</f>
        <v/>
      </c>
      <c r="Q421">
        <f>IF($B421="","",IF(COUNTIF(Exclusions!$A:$A,$B421)&gt;0,"Yes","No"))</f>
        <v/>
      </c>
      <c r="R421" s="17">
        <f>IF($B421="","",MIN(1,DAY($A421)/IF($N421="Superstore",Settings!$B$5,Settings!$B$4)))</f>
        <v/>
      </c>
      <c r="S421" s="17">
        <f>IF(OR($B421="",$G421="",$R421=0),"",$G421/$R421)</f>
        <v/>
      </c>
      <c r="T421">
        <f>IF($S421="","",IF($S421&lt;Settings!$B$8,"Critical",IF($S421&lt;Settings!$B$9,"Semi Critical","Non Critical")))</f>
        <v/>
      </c>
      <c r="U421">
        <f>IF($B421="","",IFERROR(VLOOKUP($O421,Leaders!$A:$B,2,0),"Not Mapped"))</f>
        <v/>
      </c>
    </row>
    <row r="422">
      <c r="A422" s="16" t="n"/>
      <c r="G422" s="17" t="n"/>
      <c r="H422" s="17" t="n"/>
      <c r="I422" s="17" t="n"/>
      <c r="J422" s="17" t="n"/>
      <c r="K422" s="17" t="n"/>
      <c r="L422" s="17" t="n"/>
      <c r="N422">
        <f>IF($B422="","",IF($C422="SUPERSTORE","Superstore","DH"))</f>
        <v/>
      </c>
      <c r="O422">
        <f>IF($B422="","",IFERROR(VLOOKUP($B422,Mapping!$A:$C,2,0),"Not Mapped"))</f>
        <v/>
      </c>
      <c r="P422">
        <f>IF($B422="","",IFERROR(VLOOKUP($B422,Mapping!$A:$C,3,0),"Not Mapped"))</f>
        <v/>
      </c>
      <c r="Q422">
        <f>IF($B422="","",IF(COUNTIF(Exclusions!$A:$A,$B422)&gt;0,"Yes","No"))</f>
        <v/>
      </c>
      <c r="R422" s="17">
        <f>IF($B422="","",MIN(1,DAY($A422)/IF($N422="Superstore",Settings!$B$5,Settings!$B$4)))</f>
        <v/>
      </c>
      <c r="S422" s="17">
        <f>IF(OR($B422="",$G422="",$R422=0),"",$G422/$R422)</f>
        <v/>
      </c>
      <c r="T422">
        <f>IF($S422="","",IF($S422&lt;Settings!$B$8,"Critical",IF($S422&lt;Settings!$B$9,"Semi Critical","Non Critical")))</f>
        <v/>
      </c>
      <c r="U422">
        <f>IF($B422="","",IFERROR(VLOOKUP($O422,Leaders!$A:$B,2,0),"Not Mapped"))</f>
        <v/>
      </c>
    </row>
    <row r="423">
      <c r="A423" s="16" t="n"/>
      <c r="G423" s="17" t="n"/>
      <c r="H423" s="17" t="n"/>
      <c r="I423" s="17" t="n"/>
      <c r="J423" s="17" t="n"/>
      <c r="K423" s="17" t="n"/>
      <c r="L423" s="17" t="n"/>
      <c r="N423">
        <f>IF($B423="","",IF($C423="SUPERSTORE","Superstore","DH"))</f>
        <v/>
      </c>
      <c r="O423">
        <f>IF($B423="","",IFERROR(VLOOKUP($B423,Mapping!$A:$C,2,0),"Not Mapped"))</f>
        <v/>
      </c>
      <c r="P423">
        <f>IF($B423="","",IFERROR(VLOOKUP($B423,Mapping!$A:$C,3,0),"Not Mapped"))</f>
        <v/>
      </c>
      <c r="Q423">
        <f>IF($B423="","",IF(COUNTIF(Exclusions!$A:$A,$B423)&gt;0,"Yes","No"))</f>
        <v/>
      </c>
      <c r="R423" s="17">
        <f>IF($B423="","",MIN(1,DAY($A423)/IF($N423="Superstore",Settings!$B$5,Settings!$B$4)))</f>
        <v/>
      </c>
      <c r="S423" s="17">
        <f>IF(OR($B423="",$G423="",$R423=0),"",$G423/$R423)</f>
        <v/>
      </c>
      <c r="T423">
        <f>IF($S423="","",IF($S423&lt;Settings!$B$8,"Critical",IF($S423&lt;Settings!$B$9,"Semi Critical","Non Critical")))</f>
        <v/>
      </c>
      <c r="U423">
        <f>IF($B423="","",IFERROR(VLOOKUP($O423,Leaders!$A:$B,2,0),"Not Mapped"))</f>
        <v/>
      </c>
    </row>
    <row r="424">
      <c r="A424" s="16" t="n"/>
      <c r="G424" s="17" t="n"/>
      <c r="H424" s="17" t="n"/>
      <c r="I424" s="17" t="n"/>
      <c r="J424" s="17" t="n"/>
      <c r="K424" s="17" t="n"/>
      <c r="L424" s="17" t="n"/>
      <c r="N424">
        <f>IF($B424="","",IF($C424="SUPERSTORE","Superstore","DH"))</f>
        <v/>
      </c>
      <c r="O424">
        <f>IF($B424="","",IFERROR(VLOOKUP($B424,Mapping!$A:$C,2,0),"Not Mapped"))</f>
        <v/>
      </c>
      <c r="P424">
        <f>IF($B424="","",IFERROR(VLOOKUP($B424,Mapping!$A:$C,3,0),"Not Mapped"))</f>
        <v/>
      </c>
      <c r="Q424">
        <f>IF($B424="","",IF(COUNTIF(Exclusions!$A:$A,$B424)&gt;0,"Yes","No"))</f>
        <v/>
      </c>
      <c r="R424" s="17">
        <f>IF($B424="","",MIN(1,DAY($A424)/IF($N424="Superstore",Settings!$B$5,Settings!$B$4)))</f>
        <v/>
      </c>
      <c r="S424" s="17">
        <f>IF(OR($B424="",$G424="",$R424=0),"",$G424/$R424)</f>
        <v/>
      </c>
      <c r="T424">
        <f>IF($S424="","",IF($S424&lt;Settings!$B$8,"Critical",IF($S424&lt;Settings!$B$9,"Semi Critical","Non Critical")))</f>
        <v/>
      </c>
      <c r="U424">
        <f>IF($B424="","",IFERROR(VLOOKUP($O424,Leaders!$A:$B,2,0),"Not Mapped"))</f>
        <v/>
      </c>
    </row>
    <row r="425">
      <c r="A425" s="16" t="n"/>
      <c r="G425" s="17" t="n"/>
      <c r="H425" s="17" t="n"/>
      <c r="I425" s="17" t="n"/>
      <c r="J425" s="17" t="n"/>
      <c r="K425" s="17" t="n"/>
      <c r="L425" s="17" t="n"/>
      <c r="N425">
        <f>IF($B425="","",IF($C425="SUPERSTORE","Superstore","DH"))</f>
        <v/>
      </c>
      <c r="O425">
        <f>IF($B425="","",IFERROR(VLOOKUP($B425,Mapping!$A:$C,2,0),"Not Mapped"))</f>
        <v/>
      </c>
      <c r="P425">
        <f>IF($B425="","",IFERROR(VLOOKUP($B425,Mapping!$A:$C,3,0),"Not Mapped"))</f>
        <v/>
      </c>
      <c r="Q425">
        <f>IF($B425="","",IF(COUNTIF(Exclusions!$A:$A,$B425)&gt;0,"Yes","No"))</f>
        <v/>
      </c>
      <c r="R425" s="17">
        <f>IF($B425="","",MIN(1,DAY($A425)/IF($N425="Superstore",Settings!$B$5,Settings!$B$4)))</f>
        <v/>
      </c>
      <c r="S425" s="17">
        <f>IF(OR($B425="",$G425="",$R425=0),"",$G425/$R425)</f>
        <v/>
      </c>
      <c r="T425">
        <f>IF($S425="","",IF($S425&lt;Settings!$B$8,"Critical",IF($S425&lt;Settings!$B$9,"Semi Critical","Non Critical")))</f>
        <v/>
      </c>
      <c r="U425">
        <f>IF($B425="","",IFERROR(VLOOKUP($O425,Leaders!$A:$B,2,0),"Not Mapped"))</f>
        <v/>
      </c>
    </row>
    <row r="426">
      <c r="A426" s="16" t="n"/>
      <c r="G426" s="17" t="n"/>
      <c r="H426" s="17" t="n"/>
      <c r="I426" s="17" t="n"/>
      <c r="J426" s="17" t="n"/>
      <c r="K426" s="17" t="n"/>
      <c r="L426" s="17" t="n"/>
      <c r="N426">
        <f>IF($B426="","",IF($C426="SUPERSTORE","Superstore","DH"))</f>
        <v/>
      </c>
      <c r="O426">
        <f>IF($B426="","",IFERROR(VLOOKUP($B426,Mapping!$A:$C,2,0),"Not Mapped"))</f>
        <v/>
      </c>
      <c r="P426">
        <f>IF($B426="","",IFERROR(VLOOKUP($B426,Mapping!$A:$C,3,0),"Not Mapped"))</f>
        <v/>
      </c>
      <c r="Q426">
        <f>IF($B426="","",IF(COUNTIF(Exclusions!$A:$A,$B426)&gt;0,"Yes","No"))</f>
        <v/>
      </c>
      <c r="R426" s="17">
        <f>IF($B426="","",MIN(1,DAY($A426)/IF($N426="Superstore",Settings!$B$5,Settings!$B$4)))</f>
        <v/>
      </c>
      <c r="S426" s="17">
        <f>IF(OR($B426="",$G426="",$R426=0),"",$G426/$R426)</f>
        <v/>
      </c>
      <c r="T426">
        <f>IF($S426="","",IF($S426&lt;Settings!$B$8,"Critical",IF($S426&lt;Settings!$B$9,"Semi Critical","Non Critical")))</f>
        <v/>
      </c>
      <c r="U426">
        <f>IF($B426="","",IFERROR(VLOOKUP($O426,Leaders!$A:$B,2,0),"Not Mapped"))</f>
        <v/>
      </c>
    </row>
    <row r="427">
      <c r="A427" s="16" t="n"/>
      <c r="G427" s="17" t="n"/>
      <c r="H427" s="17" t="n"/>
      <c r="I427" s="17" t="n"/>
      <c r="J427" s="17" t="n"/>
      <c r="K427" s="17" t="n"/>
      <c r="L427" s="17" t="n"/>
      <c r="N427">
        <f>IF($B427="","",IF($C427="SUPERSTORE","Superstore","DH"))</f>
        <v/>
      </c>
      <c r="O427">
        <f>IF($B427="","",IFERROR(VLOOKUP($B427,Mapping!$A:$C,2,0),"Not Mapped"))</f>
        <v/>
      </c>
      <c r="P427">
        <f>IF($B427="","",IFERROR(VLOOKUP($B427,Mapping!$A:$C,3,0),"Not Mapped"))</f>
        <v/>
      </c>
      <c r="Q427">
        <f>IF($B427="","",IF(COUNTIF(Exclusions!$A:$A,$B427)&gt;0,"Yes","No"))</f>
        <v/>
      </c>
      <c r="R427" s="17">
        <f>IF($B427="","",MIN(1,DAY($A427)/IF($N427="Superstore",Settings!$B$5,Settings!$B$4)))</f>
        <v/>
      </c>
      <c r="S427" s="17">
        <f>IF(OR($B427="",$G427="",$R427=0),"",$G427/$R427)</f>
        <v/>
      </c>
      <c r="T427">
        <f>IF($S427="","",IF($S427&lt;Settings!$B$8,"Critical",IF($S427&lt;Settings!$B$9,"Semi Critical","Non Critical")))</f>
        <v/>
      </c>
      <c r="U427">
        <f>IF($B427="","",IFERROR(VLOOKUP($O427,Leaders!$A:$B,2,0),"Not Mapped"))</f>
        <v/>
      </c>
    </row>
    <row r="428">
      <c r="A428" s="16" t="n"/>
      <c r="G428" s="17" t="n"/>
      <c r="H428" s="17" t="n"/>
      <c r="I428" s="17" t="n"/>
      <c r="J428" s="17" t="n"/>
      <c r="K428" s="17" t="n"/>
      <c r="L428" s="17" t="n"/>
      <c r="N428">
        <f>IF($B428="","",IF($C428="SUPERSTORE","Superstore","DH"))</f>
        <v/>
      </c>
      <c r="O428">
        <f>IF($B428="","",IFERROR(VLOOKUP($B428,Mapping!$A:$C,2,0),"Not Mapped"))</f>
        <v/>
      </c>
      <c r="P428">
        <f>IF($B428="","",IFERROR(VLOOKUP($B428,Mapping!$A:$C,3,0),"Not Mapped"))</f>
        <v/>
      </c>
      <c r="Q428">
        <f>IF($B428="","",IF(COUNTIF(Exclusions!$A:$A,$B428)&gt;0,"Yes","No"))</f>
        <v/>
      </c>
      <c r="R428" s="17">
        <f>IF($B428="","",MIN(1,DAY($A428)/IF($N428="Superstore",Settings!$B$5,Settings!$B$4)))</f>
        <v/>
      </c>
      <c r="S428" s="17">
        <f>IF(OR($B428="",$G428="",$R428=0),"",$G428/$R428)</f>
        <v/>
      </c>
      <c r="T428">
        <f>IF($S428="","",IF($S428&lt;Settings!$B$8,"Critical",IF($S428&lt;Settings!$B$9,"Semi Critical","Non Critical")))</f>
        <v/>
      </c>
      <c r="U428">
        <f>IF($B428="","",IFERROR(VLOOKUP($O428,Leaders!$A:$B,2,0),"Not Mapped"))</f>
        <v/>
      </c>
    </row>
    <row r="429">
      <c r="A429" s="16" t="n"/>
      <c r="G429" s="17" t="n"/>
      <c r="H429" s="17" t="n"/>
      <c r="I429" s="17" t="n"/>
      <c r="J429" s="17" t="n"/>
      <c r="K429" s="17" t="n"/>
      <c r="L429" s="17" t="n"/>
      <c r="N429">
        <f>IF($B429="","",IF($C429="SUPERSTORE","Superstore","DH"))</f>
        <v/>
      </c>
      <c r="O429">
        <f>IF($B429="","",IFERROR(VLOOKUP($B429,Mapping!$A:$C,2,0),"Not Mapped"))</f>
        <v/>
      </c>
      <c r="P429">
        <f>IF($B429="","",IFERROR(VLOOKUP($B429,Mapping!$A:$C,3,0),"Not Mapped"))</f>
        <v/>
      </c>
      <c r="Q429">
        <f>IF($B429="","",IF(COUNTIF(Exclusions!$A:$A,$B429)&gt;0,"Yes","No"))</f>
        <v/>
      </c>
      <c r="R429" s="17">
        <f>IF($B429="","",MIN(1,DAY($A429)/IF($N429="Superstore",Settings!$B$5,Settings!$B$4)))</f>
        <v/>
      </c>
      <c r="S429" s="17">
        <f>IF(OR($B429="",$G429="",$R429=0),"",$G429/$R429)</f>
        <v/>
      </c>
      <c r="T429">
        <f>IF($S429="","",IF($S429&lt;Settings!$B$8,"Critical",IF($S429&lt;Settings!$B$9,"Semi Critical","Non Critical")))</f>
        <v/>
      </c>
      <c r="U429">
        <f>IF($B429="","",IFERROR(VLOOKUP($O429,Leaders!$A:$B,2,0),"Not Mapped"))</f>
        <v/>
      </c>
    </row>
    <row r="430">
      <c r="A430" s="16" t="n"/>
      <c r="G430" s="17" t="n"/>
      <c r="H430" s="17" t="n"/>
      <c r="I430" s="17" t="n"/>
      <c r="J430" s="17" t="n"/>
      <c r="K430" s="17" t="n"/>
      <c r="L430" s="17" t="n"/>
      <c r="N430">
        <f>IF($B430="","",IF($C430="SUPERSTORE","Superstore","DH"))</f>
        <v/>
      </c>
      <c r="O430">
        <f>IF($B430="","",IFERROR(VLOOKUP($B430,Mapping!$A:$C,2,0),"Not Mapped"))</f>
        <v/>
      </c>
      <c r="P430">
        <f>IF($B430="","",IFERROR(VLOOKUP($B430,Mapping!$A:$C,3,0),"Not Mapped"))</f>
        <v/>
      </c>
      <c r="Q430">
        <f>IF($B430="","",IF(COUNTIF(Exclusions!$A:$A,$B430)&gt;0,"Yes","No"))</f>
        <v/>
      </c>
      <c r="R430" s="17">
        <f>IF($B430="","",MIN(1,DAY($A430)/IF($N430="Superstore",Settings!$B$5,Settings!$B$4)))</f>
        <v/>
      </c>
      <c r="S430" s="17">
        <f>IF(OR($B430="",$G430="",$R430=0),"",$G430/$R430)</f>
        <v/>
      </c>
      <c r="T430">
        <f>IF($S430="","",IF($S430&lt;Settings!$B$8,"Critical",IF($S430&lt;Settings!$B$9,"Semi Critical","Non Critical")))</f>
        <v/>
      </c>
      <c r="U430">
        <f>IF($B430="","",IFERROR(VLOOKUP($O430,Leaders!$A:$B,2,0),"Not Mapped"))</f>
        <v/>
      </c>
    </row>
    <row r="431">
      <c r="A431" s="16" t="n"/>
      <c r="G431" s="17" t="n"/>
      <c r="H431" s="17" t="n"/>
      <c r="I431" s="17" t="n"/>
      <c r="J431" s="17" t="n"/>
      <c r="K431" s="17" t="n"/>
      <c r="L431" s="17" t="n"/>
      <c r="N431">
        <f>IF($B431="","",IF($C431="SUPERSTORE","Superstore","DH"))</f>
        <v/>
      </c>
      <c r="O431">
        <f>IF($B431="","",IFERROR(VLOOKUP($B431,Mapping!$A:$C,2,0),"Not Mapped"))</f>
        <v/>
      </c>
      <c r="P431">
        <f>IF($B431="","",IFERROR(VLOOKUP($B431,Mapping!$A:$C,3,0),"Not Mapped"))</f>
        <v/>
      </c>
      <c r="Q431">
        <f>IF($B431="","",IF(COUNTIF(Exclusions!$A:$A,$B431)&gt;0,"Yes","No"))</f>
        <v/>
      </c>
      <c r="R431" s="17">
        <f>IF($B431="","",MIN(1,DAY($A431)/IF($N431="Superstore",Settings!$B$5,Settings!$B$4)))</f>
        <v/>
      </c>
      <c r="S431" s="17">
        <f>IF(OR($B431="",$G431="",$R431=0),"",$G431/$R431)</f>
        <v/>
      </c>
      <c r="T431">
        <f>IF($S431="","",IF($S431&lt;Settings!$B$8,"Critical",IF($S431&lt;Settings!$B$9,"Semi Critical","Non Critical")))</f>
        <v/>
      </c>
      <c r="U431">
        <f>IF($B431="","",IFERROR(VLOOKUP($O431,Leaders!$A:$B,2,0),"Not Mapped"))</f>
        <v/>
      </c>
    </row>
    <row r="432">
      <c r="A432" s="16" t="n"/>
      <c r="G432" s="17" t="n"/>
      <c r="H432" s="17" t="n"/>
      <c r="I432" s="17" t="n"/>
      <c r="J432" s="17" t="n"/>
      <c r="K432" s="17" t="n"/>
      <c r="L432" s="17" t="n"/>
      <c r="N432">
        <f>IF($B432="","",IF($C432="SUPERSTORE","Superstore","DH"))</f>
        <v/>
      </c>
      <c r="O432">
        <f>IF($B432="","",IFERROR(VLOOKUP($B432,Mapping!$A:$C,2,0),"Not Mapped"))</f>
        <v/>
      </c>
      <c r="P432">
        <f>IF($B432="","",IFERROR(VLOOKUP($B432,Mapping!$A:$C,3,0),"Not Mapped"))</f>
        <v/>
      </c>
      <c r="Q432">
        <f>IF($B432="","",IF(COUNTIF(Exclusions!$A:$A,$B432)&gt;0,"Yes","No"))</f>
        <v/>
      </c>
      <c r="R432" s="17">
        <f>IF($B432="","",MIN(1,DAY($A432)/IF($N432="Superstore",Settings!$B$5,Settings!$B$4)))</f>
        <v/>
      </c>
      <c r="S432" s="17">
        <f>IF(OR($B432="",$G432="",$R432=0),"",$G432/$R432)</f>
        <v/>
      </c>
      <c r="T432">
        <f>IF($S432="","",IF($S432&lt;Settings!$B$8,"Critical",IF($S432&lt;Settings!$B$9,"Semi Critical","Non Critical")))</f>
        <v/>
      </c>
      <c r="U432">
        <f>IF($B432="","",IFERROR(VLOOKUP($O432,Leaders!$A:$B,2,0),"Not Mapped"))</f>
        <v/>
      </c>
    </row>
    <row r="433">
      <c r="A433" s="16" t="n"/>
      <c r="G433" s="17" t="n"/>
      <c r="H433" s="17" t="n"/>
      <c r="I433" s="17" t="n"/>
      <c r="J433" s="17" t="n"/>
      <c r="K433" s="17" t="n"/>
      <c r="L433" s="17" t="n"/>
      <c r="N433">
        <f>IF($B433="","",IF($C433="SUPERSTORE","Superstore","DH"))</f>
        <v/>
      </c>
      <c r="O433">
        <f>IF($B433="","",IFERROR(VLOOKUP($B433,Mapping!$A:$C,2,0),"Not Mapped"))</f>
        <v/>
      </c>
      <c r="P433">
        <f>IF($B433="","",IFERROR(VLOOKUP($B433,Mapping!$A:$C,3,0),"Not Mapped"))</f>
        <v/>
      </c>
      <c r="Q433">
        <f>IF($B433="","",IF(COUNTIF(Exclusions!$A:$A,$B433)&gt;0,"Yes","No"))</f>
        <v/>
      </c>
      <c r="R433" s="17">
        <f>IF($B433="","",MIN(1,DAY($A433)/IF($N433="Superstore",Settings!$B$5,Settings!$B$4)))</f>
        <v/>
      </c>
      <c r="S433" s="17">
        <f>IF(OR($B433="",$G433="",$R433=0),"",$G433/$R433)</f>
        <v/>
      </c>
      <c r="T433">
        <f>IF($S433="","",IF($S433&lt;Settings!$B$8,"Critical",IF($S433&lt;Settings!$B$9,"Semi Critical","Non Critical")))</f>
        <v/>
      </c>
      <c r="U433">
        <f>IF($B433="","",IFERROR(VLOOKUP($O433,Leaders!$A:$B,2,0),"Not Mapped"))</f>
        <v/>
      </c>
    </row>
    <row r="434">
      <c r="A434" s="16" t="n"/>
      <c r="G434" s="17" t="n"/>
      <c r="H434" s="17" t="n"/>
      <c r="I434" s="17" t="n"/>
      <c r="J434" s="17" t="n"/>
      <c r="K434" s="17" t="n"/>
      <c r="L434" s="17" t="n"/>
      <c r="N434">
        <f>IF($B434="","",IF($C434="SUPERSTORE","Superstore","DH"))</f>
        <v/>
      </c>
      <c r="O434">
        <f>IF($B434="","",IFERROR(VLOOKUP($B434,Mapping!$A:$C,2,0),"Not Mapped"))</f>
        <v/>
      </c>
      <c r="P434">
        <f>IF($B434="","",IFERROR(VLOOKUP($B434,Mapping!$A:$C,3,0),"Not Mapped"))</f>
        <v/>
      </c>
      <c r="Q434">
        <f>IF($B434="","",IF(COUNTIF(Exclusions!$A:$A,$B434)&gt;0,"Yes","No"))</f>
        <v/>
      </c>
      <c r="R434" s="17">
        <f>IF($B434="","",MIN(1,DAY($A434)/IF($N434="Superstore",Settings!$B$5,Settings!$B$4)))</f>
        <v/>
      </c>
      <c r="S434" s="17">
        <f>IF(OR($B434="",$G434="",$R434=0),"",$G434/$R434)</f>
        <v/>
      </c>
      <c r="T434">
        <f>IF($S434="","",IF($S434&lt;Settings!$B$8,"Critical",IF($S434&lt;Settings!$B$9,"Semi Critical","Non Critical")))</f>
        <v/>
      </c>
      <c r="U434">
        <f>IF($B434="","",IFERROR(VLOOKUP($O434,Leaders!$A:$B,2,0),"Not Mapped"))</f>
        <v/>
      </c>
    </row>
    <row r="435">
      <c r="A435" s="16" t="n"/>
      <c r="G435" s="17" t="n"/>
      <c r="H435" s="17" t="n"/>
      <c r="I435" s="17" t="n"/>
      <c r="J435" s="17" t="n"/>
      <c r="K435" s="17" t="n"/>
      <c r="L435" s="17" t="n"/>
      <c r="N435">
        <f>IF($B435="","",IF($C435="SUPERSTORE","Superstore","DH"))</f>
        <v/>
      </c>
      <c r="O435">
        <f>IF($B435="","",IFERROR(VLOOKUP($B435,Mapping!$A:$C,2,0),"Not Mapped"))</f>
        <v/>
      </c>
      <c r="P435">
        <f>IF($B435="","",IFERROR(VLOOKUP($B435,Mapping!$A:$C,3,0),"Not Mapped"))</f>
        <v/>
      </c>
      <c r="Q435">
        <f>IF($B435="","",IF(COUNTIF(Exclusions!$A:$A,$B435)&gt;0,"Yes","No"))</f>
        <v/>
      </c>
      <c r="R435" s="17">
        <f>IF($B435="","",MIN(1,DAY($A435)/IF($N435="Superstore",Settings!$B$5,Settings!$B$4)))</f>
        <v/>
      </c>
      <c r="S435" s="17">
        <f>IF(OR($B435="",$G435="",$R435=0),"",$G435/$R435)</f>
        <v/>
      </c>
      <c r="T435">
        <f>IF($S435="","",IF($S435&lt;Settings!$B$8,"Critical",IF($S435&lt;Settings!$B$9,"Semi Critical","Non Critical")))</f>
        <v/>
      </c>
      <c r="U435">
        <f>IF($B435="","",IFERROR(VLOOKUP($O435,Leaders!$A:$B,2,0),"Not Mapped"))</f>
        <v/>
      </c>
    </row>
    <row r="436">
      <c r="A436" s="16" t="n"/>
      <c r="G436" s="17" t="n"/>
      <c r="H436" s="17" t="n"/>
      <c r="I436" s="17" t="n"/>
      <c r="J436" s="17" t="n"/>
      <c r="K436" s="17" t="n"/>
      <c r="L436" s="17" t="n"/>
      <c r="N436">
        <f>IF($B436="","",IF($C436="SUPERSTORE","Superstore","DH"))</f>
        <v/>
      </c>
      <c r="O436">
        <f>IF($B436="","",IFERROR(VLOOKUP($B436,Mapping!$A:$C,2,0),"Not Mapped"))</f>
        <v/>
      </c>
      <c r="P436">
        <f>IF($B436="","",IFERROR(VLOOKUP($B436,Mapping!$A:$C,3,0),"Not Mapped"))</f>
        <v/>
      </c>
      <c r="Q436">
        <f>IF($B436="","",IF(COUNTIF(Exclusions!$A:$A,$B436)&gt;0,"Yes","No"))</f>
        <v/>
      </c>
      <c r="R436" s="17">
        <f>IF($B436="","",MIN(1,DAY($A436)/IF($N436="Superstore",Settings!$B$5,Settings!$B$4)))</f>
        <v/>
      </c>
      <c r="S436" s="17">
        <f>IF(OR($B436="",$G436="",$R436=0),"",$G436/$R436)</f>
        <v/>
      </c>
      <c r="T436">
        <f>IF($S436="","",IF($S436&lt;Settings!$B$8,"Critical",IF($S436&lt;Settings!$B$9,"Semi Critical","Non Critical")))</f>
        <v/>
      </c>
      <c r="U436">
        <f>IF($B436="","",IFERROR(VLOOKUP($O436,Leaders!$A:$B,2,0),"Not Mapped"))</f>
        <v/>
      </c>
    </row>
    <row r="437">
      <c r="A437" s="16" t="n"/>
      <c r="G437" s="17" t="n"/>
      <c r="H437" s="17" t="n"/>
      <c r="I437" s="17" t="n"/>
      <c r="J437" s="17" t="n"/>
      <c r="K437" s="17" t="n"/>
      <c r="L437" s="17" t="n"/>
      <c r="N437">
        <f>IF($B437="","",IF($C437="SUPERSTORE","Superstore","DH"))</f>
        <v/>
      </c>
      <c r="O437">
        <f>IF($B437="","",IFERROR(VLOOKUP($B437,Mapping!$A:$C,2,0),"Not Mapped"))</f>
        <v/>
      </c>
      <c r="P437">
        <f>IF($B437="","",IFERROR(VLOOKUP($B437,Mapping!$A:$C,3,0),"Not Mapped"))</f>
        <v/>
      </c>
      <c r="Q437">
        <f>IF($B437="","",IF(COUNTIF(Exclusions!$A:$A,$B437)&gt;0,"Yes","No"))</f>
        <v/>
      </c>
      <c r="R437" s="17">
        <f>IF($B437="","",MIN(1,DAY($A437)/IF($N437="Superstore",Settings!$B$5,Settings!$B$4)))</f>
        <v/>
      </c>
      <c r="S437" s="17">
        <f>IF(OR($B437="",$G437="",$R437=0),"",$G437/$R437)</f>
        <v/>
      </c>
      <c r="T437">
        <f>IF($S437="","",IF($S437&lt;Settings!$B$8,"Critical",IF($S437&lt;Settings!$B$9,"Semi Critical","Non Critical")))</f>
        <v/>
      </c>
      <c r="U437">
        <f>IF($B437="","",IFERROR(VLOOKUP($O437,Leaders!$A:$B,2,0),"Not Mapped"))</f>
        <v/>
      </c>
    </row>
    <row r="438">
      <c r="A438" s="16" t="n"/>
      <c r="G438" s="17" t="n"/>
      <c r="H438" s="17" t="n"/>
      <c r="I438" s="17" t="n"/>
      <c r="J438" s="17" t="n"/>
      <c r="K438" s="17" t="n"/>
      <c r="L438" s="17" t="n"/>
      <c r="N438">
        <f>IF($B438="","",IF($C438="SUPERSTORE","Superstore","DH"))</f>
        <v/>
      </c>
      <c r="O438">
        <f>IF($B438="","",IFERROR(VLOOKUP($B438,Mapping!$A:$C,2,0),"Not Mapped"))</f>
        <v/>
      </c>
      <c r="P438">
        <f>IF($B438="","",IFERROR(VLOOKUP($B438,Mapping!$A:$C,3,0),"Not Mapped"))</f>
        <v/>
      </c>
      <c r="Q438">
        <f>IF($B438="","",IF(COUNTIF(Exclusions!$A:$A,$B438)&gt;0,"Yes","No"))</f>
        <v/>
      </c>
      <c r="R438" s="17">
        <f>IF($B438="","",MIN(1,DAY($A438)/IF($N438="Superstore",Settings!$B$5,Settings!$B$4)))</f>
        <v/>
      </c>
      <c r="S438" s="17">
        <f>IF(OR($B438="",$G438="",$R438=0),"",$G438/$R438)</f>
        <v/>
      </c>
      <c r="T438">
        <f>IF($S438="","",IF($S438&lt;Settings!$B$8,"Critical",IF($S438&lt;Settings!$B$9,"Semi Critical","Non Critical")))</f>
        <v/>
      </c>
      <c r="U438">
        <f>IF($B438="","",IFERROR(VLOOKUP($O438,Leaders!$A:$B,2,0),"Not Mapped"))</f>
        <v/>
      </c>
    </row>
    <row r="439">
      <c r="A439" s="16" t="n"/>
      <c r="G439" s="17" t="n"/>
      <c r="H439" s="17" t="n"/>
      <c r="I439" s="17" t="n"/>
      <c r="J439" s="17" t="n"/>
      <c r="K439" s="17" t="n"/>
      <c r="L439" s="17" t="n"/>
      <c r="N439">
        <f>IF($B439="","",IF($C439="SUPERSTORE","Superstore","DH"))</f>
        <v/>
      </c>
      <c r="O439">
        <f>IF($B439="","",IFERROR(VLOOKUP($B439,Mapping!$A:$C,2,0),"Not Mapped"))</f>
        <v/>
      </c>
      <c r="P439">
        <f>IF($B439="","",IFERROR(VLOOKUP($B439,Mapping!$A:$C,3,0),"Not Mapped"))</f>
        <v/>
      </c>
      <c r="Q439">
        <f>IF($B439="","",IF(COUNTIF(Exclusions!$A:$A,$B439)&gt;0,"Yes","No"))</f>
        <v/>
      </c>
      <c r="R439" s="17">
        <f>IF($B439="","",MIN(1,DAY($A439)/IF($N439="Superstore",Settings!$B$5,Settings!$B$4)))</f>
        <v/>
      </c>
      <c r="S439" s="17">
        <f>IF(OR($B439="",$G439="",$R439=0),"",$G439/$R439)</f>
        <v/>
      </c>
      <c r="T439">
        <f>IF($S439="","",IF($S439&lt;Settings!$B$8,"Critical",IF($S439&lt;Settings!$B$9,"Semi Critical","Non Critical")))</f>
        <v/>
      </c>
      <c r="U439">
        <f>IF($B439="","",IFERROR(VLOOKUP($O439,Leaders!$A:$B,2,0),"Not Mapped"))</f>
        <v/>
      </c>
    </row>
    <row r="440">
      <c r="A440" s="16" t="n"/>
      <c r="G440" s="17" t="n"/>
      <c r="H440" s="17" t="n"/>
      <c r="I440" s="17" t="n"/>
      <c r="J440" s="17" t="n"/>
      <c r="K440" s="17" t="n"/>
      <c r="L440" s="17" t="n"/>
      <c r="N440">
        <f>IF($B440="","",IF($C440="SUPERSTORE","Superstore","DH"))</f>
        <v/>
      </c>
      <c r="O440">
        <f>IF($B440="","",IFERROR(VLOOKUP($B440,Mapping!$A:$C,2,0),"Not Mapped"))</f>
        <v/>
      </c>
      <c r="P440">
        <f>IF($B440="","",IFERROR(VLOOKUP($B440,Mapping!$A:$C,3,0),"Not Mapped"))</f>
        <v/>
      </c>
      <c r="Q440">
        <f>IF($B440="","",IF(COUNTIF(Exclusions!$A:$A,$B440)&gt;0,"Yes","No"))</f>
        <v/>
      </c>
      <c r="R440" s="17">
        <f>IF($B440="","",MIN(1,DAY($A440)/IF($N440="Superstore",Settings!$B$5,Settings!$B$4)))</f>
        <v/>
      </c>
      <c r="S440" s="17">
        <f>IF(OR($B440="",$G440="",$R440=0),"",$G440/$R440)</f>
        <v/>
      </c>
      <c r="T440">
        <f>IF($S440="","",IF($S440&lt;Settings!$B$8,"Critical",IF($S440&lt;Settings!$B$9,"Semi Critical","Non Critical")))</f>
        <v/>
      </c>
      <c r="U440">
        <f>IF($B440="","",IFERROR(VLOOKUP($O440,Leaders!$A:$B,2,0),"Not Mapped"))</f>
        <v/>
      </c>
    </row>
    <row r="441">
      <c r="A441" s="16" t="n"/>
      <c r="G441" s="17" t="n"/>
      <c r="H441" s="17" t="n"/>
      <c r="I441" s="17" t="n"/>
      <c r="J441" s="17" t="n"/>
      <c r="K441" s="17" t="n"/>
      <c r="L441" s="17" t="n"/>
      <c r="N441">
        <f>IF($B441="","",IF($C441="SUPERSTORE","Superstore","DH"))</f>
        <v/>
      </c>
      <c r="O441">
        <f>IF($B441="","",IFERROR(VLOOKUP($B441,Mapping!$A:$C,2,0),"Not Mapped"))</f>
        <v/>
      </c>
      <c r="P441">
        <f>IF($B441="","",IFERROR(VLOOKUP($B441,Mapping!$A:$C,3,0),"Not Mapped"))</f>
        <v/>
      </c>
      <c r="Q441">
        <f>IF($B441="","",IF(COUNTIF(Exclusions!$A:$A,$B441)&gt;0,"Yes","No"))</f>
        <v/>
      </c>
      <c r="R441" s="17">
        <f>IF($B441="","",MIN(1,DAY($A441)/IF($N441="Superstore",Settings!$B$5,Settings!$B$4)))</f>
        <v/>
      </c>
      <c r="S441" s="17">
        <f>IF(OR($B441="",$G441="",$R441=0),"",$G441/$R441)</f>
        <v/>
      </c>
      <c r="T441">
        <f>IF($S441="","",IF($S441&lt;Settings!$B$8,"Critical",IF($S441&lt;Settings!$B$9,"Semi Critical","Non Critical")))</f>
        <v/>
      </c>
      <c r="U441">
        <f>IF($B441="","",IFERROR(VLOOKUP($O441,Leaders!$A:$B,2,0),"Not Mapped"))</f>
        <v/>
      </c>
    </row>
    <row r="442">
      <c r="A442" s="16" t="n"/>
      <c r="G442" s="17" t="n"/>
      <c r="H442" s="17" t="n"/>
      <c r="I442" s="17" t="n"/>
      <c r="J442" s="17" t="n"/>
      <c r="K442" s="17" t="n"/>
      <c r="L442" s="17" t="n"/>
      <c r="N442">
        <f>IF($B442="","",IF($C442="SUPERSTORE","Superstore","DH"))</f>
        <v/>
      </c>
      <c r="O442">
        <f>IF($B442="","",IFERROR(VLOOKUP($B442,Mapping!$A:$C,2,0),"Not Mapped"))</f>
        <v/>
      </c>
      <c r="P442">
        <f>IF($B442="","",IFERROR(VLOOKUP($B442,Mapping!$A:$C,3,0),"Not Mapped"))</f>
        <v/>
      </c>
      <c r="Q442">
        <f>IF($B442="","",IF(COUNTIF(Exclusions!$A:$A,$B442)&gt;0,"Yes","No"))</f>
        <v/>
      </c>
      <c r="R442" s="17">
        <f>IF($B442="","",MIN(1,DAY($A442)/IF($N442="Superstore",Settings!$B$5,Settings!$B$4)))</f>
        <v/>
      </c>
      <c r="S442" s="17">
        <f>IF(OR($B442="",$G442="",$R442=0),"",$G442/$R442)</f>
        <v/>
      </c>
      <c r="T442">
        <f>IF($S442="","",IF($S442&lt;Settings!$B$8,"Critical",IF($S442&lt;Settings!$B$9,"Semi Critical","Non Critical")))</f>
        <v/>
      </c>
      <c r="U442">
        <f>IF($B442="","",IFERROR(VLOOKUP($O442,Leaders!$A:$B,2,0),"Not Mapped"))</f>
        <v/>
      </c>
    </row>
    <row r="443">
      <c r="A443" s="16" t="n"/>
      <c r="G443" s="17" t="n"/>
      <c r="H443" s="17" t="n"/>
      <c r="I443" s="17" t="n"/>
      <c r="J443" s="17" t="n"/>
      <c r="K443" s="17" t="n"/>
      <c r="L443" s="17" t="n"/>
      <c r="N443">
        <f>IF($B443="","",IF($C443="SUPERSTORE","Superstore","DH"))</f>
        <v/>
      </c>
      <c r="O443">
        <f>IF($B443="","",IFERROR(VLOOKUP($B443,Mapping!$A:$C,2,0),"Not Mapped"))</f>
        <v/>
      </c>
      <c r="P443">
        <f>IF($B443="","",IFERROR(VLOOKUP($B443,Mapping!$A:$C,3,0),"Not Mapped"))</f>
        <v/>
      </c>
      <c r="Q443">
        <f>IF($B443="","",IF(COUNTIF(Exclusions!$A:$A,$B443)&gt;0,"Yes","No"))</f>
        <v/>
      </c>
      <c r="R443" s="17">
        <f>IF($B443="","",MIN(1,DAY($A443)/IF($N443="Superstore",Settings!$B$5,Settings!$B$4)))</f>
        <v/>
      </c>
      <c r="S443" s="17">
        <f>IF(OR($B443="",$G443="",$R443=0),"",$G443/$R443)</f>
        <v/>
      </c>
      <c r="T443">
        <f>IF($S443="","",IF($S443&lt;Settings!$B$8,"Critical",IF($S443&lt;Settings!$B$9,"Semi Critical","Non Critical")))</f>
        <v/>
      </c>
      <c r="U443">
        <f>IF($B443="","",IFERROR(VLOOKUP($O443,Leaders!$A:$B,2,0),"Not Mapped"))</f>
        <v/>
      </c>
    </row>
    <row r="444">
      <c r="A444" s="16" t="n"/>
      <c r="G444" s="17" t="n"/>
      <c r="H444" s="17" t="n"/>
      <c r="I444" s="17" t="n"/>
      <c r="J444" s="17" t="n"/>
      <c r="K444" s="17" t="n"/>
      <c r="L444" s="17" t="n"/>
      <c r="N444">
        <f>IF($B444="","",IF($C444="SUPERSTORE","Superstore","DH"))</f>
        <v/>
      </c>
      <c r="O444">
        <f>IF($B444="","",IFERROR(VLOOKUP($B444,Mapping!$A:$C,2,0),"Not Mapped"))</f>
        <v/>
      </c>
      <c r="P444">
        <f>IF($B444="","",IFERROR(VLOOKUP($B444,Mapping!$A:$C,3,0),"Not Mapped"))</f>
        <v/>
      </c>
      <c r="Q444">
        <f>IF($B444="","",IF(COUNTIF(Exclusions!$A:$A,$B444)&gt;0,"Yes","No"))</f>
        <v/>
      </c>
      <c r="R444" s="17">
        <f>IF($B444="","",MIN(1,DAY($A444)/IF($N444="Superstore",Settings!$B$5,Settings!$B$4)))</f>
        <v/>
      </c>
      <c r="S444" s="17">
        <f>IF(OR($B444="",$G444="",$R444=0),"",$G444/$R444)</f>
        <v/>
      </c>
      <c r="T444">
        <f>IF($S444="","",IF($S444&lt;Settings!$B$8,"Critical",IF($S444&lt;Settings!$B$9,"Semi Critical","Non Critical")))</f>
        <v/>
      </c>
      <c r="U444">
        <f>IF($B444="","",IFERROR(VLOOKUP($O444,Leaders!$A:$B,2,0),"Not Mapped"))</f>
        <v/>
      </c>
    </row>
    <row r="445">
      <c r="A445" s="16" t="n"/>
      <c r="G445" s="17" t="n"/>
      <c r="H445" s="17" t="n"/>
      <c r="I445" s="17" t="n"/>
      <c r="J445" s="17" t="n"/>
      <c r="K445" s="17" t="n"/>
      <c r="L445" s="17" t="n"/>
      <c r="N445">
        <f>IF($B445="","",IF($C445="SUPERSTORE","Superstore","DH"))</f>
        <v/>
      </c>
      <c r="O445">
        <f>IF($B445="","",IFERROR(VLOOKUP($B445,Mapping!$A:$C,2,0),"Not Mapped"))</f>
        <v/>
      </c>
      <c r="P445">
        <f>IF($B445="","",IFERROR(VLOOKUP($B445,Mapping!$A:$C,3,0),"Not Mapped"))</f>
        <v/>
      </c>
      <c r="Q445">
        <f>IF($B445="","",IF(COUNTIF(Exclusions!$A:$A,$B445)&gt;0,"Yes","No"))</f>
        <v/>
      </c>
      <c r="R445" s="17">
        <f>IF($B445="","",MIN(1,DAY($A445)/IF($N445="Superstore",Settings!$B$5,Settings!$B$4)))</f>
        <v/>
      </c>
      <c r="S445" s="17">
        <f>IF(OR($B445="",$G445="",$R445=0),"",$G445/$R445)</f>
        <v/>
      </c>
      <c r="T445">
        <f>IF($S445="","",IF($S445&lt;Settings!$B$8,"Critical",IF($S445&lt;Settings!$B$9,"Semi Critical","Non Critical")))</f>
        <v/>
      </c>
      <c r="U445">
        <f>IF($B445="","",IFERROR(VLOOKUP($O445,Leaders!$A:$B,2,0),"Not Mapped"))</f>
        <v/>
      </c>
    </row>
    <row r="446">
      <c r="A446" s="16" t="n"/>
      <c r="G446" s="17" t="n"/>
      <c r="H446" s="17" t="n"/>
      <c r="I446" s="17" t="n"/>
      <c r="J446" s="17" t="n"/>
      <c r="K446" s="17" t="n"/>
      <c r="L446" s="17" t="n"/>
      <c r="N446">
        <f>IF($B446="","",IF($C446="SUPERSTORE","Superstore","DH"))</f>
        <v/>
      </c>
      <c r="O446">
        <f>IF($B446="","",IFERROR(VLOOKUP($B446,Mapping!$A:$C,2,0),"Not Mapped"))</f>
        <v/>
      </c>
      <c r="P446">
        <f>IF($B446="","",IFERROR(VLOOKUP($B446,Mapping!$A:$C,3,0),"Not Mapped"))</f>
        <v/>
      </c>
      <c r="Q446">
        <f>IF($B446="","",IF(COUNTIF(Exclusions!$A:$A,$B446)&gt;0,"Yes","No"))</f>
        <v/>
      </c>
      <c r="R446" s="17">
        <f>IF($B446="","",MIN(1,DAY($A446)/IF($N446="Superstore",Settings!$B$5,Settings!$B$4)))</f>
        <v/>
      </c>
      <c r="S446" s="17">
        <f>IF(OR($B446="",$G446="",$R446=0),"",$G446/$R446)</f>
        <v/>
      </c>
      <c r="T446">
        <f>IF($S446="","",IF($S446&lt;Settings!$B$8,"Critical",IF($S446&lt;Settings!$B$9,"Semi Critical","Non Critical")))</f>
        <v/>
      </c>
      <c r="U446">
        <f>IF($B446="","",IFERROR(VLOOKUP($O446,Leaders!$A:$B,2,0),"Not Mapped"))</f>
        <v/>
      </c>
    </row>
    <row r="447">
      <c r="A447" s="16" t="n"/>
      <c r="G447" s="17" t="n"/>
      <c r="H447" s="17" t="n"/>
      <c r="I447" s="17" t="n"/>
      <c r="J447" s="17" t="n"/>
      <c r="K447" s="17" t="n"/>
      <c r="L447" s="17" t="n"/>
      <c r="N447">
        <f>IF($B447="","",IF($C447="SUPERSTORE","Superstore","DH"))</f>
        <v/>
      </c>
      <c r="O447">
        <f>IF($B447="","",IFERROR(VLOOKUP($B447,Mapping!$A:$C,2,0),"Not Mapped"))</f>
        <v/>
      </c>
      <c r="P447">
        <f>IF($B447="","",IFERROR(VLOOKUP($B447,Mapping!$A:$C,3,0),"Not Mapped"))</f>
        <v/>
      </c>
      <c r="Q447">
        <f>IF($B447="","",IF(COUNTIF(Exclusions!$A:$A,$B447)&gt;0,"Yes","No"))</f>
        <v/>
      </c>
      <c r="R447" s="17">
        <f>IF($B447="","",MIN(1,DAY($A447)/IF($N447="Superstore",Settings!$B$5,Settings!$B$4)))</f>
        <v/>
      </c>
      <c r="S447" s="17">
        <f>IF(OR($B447="",$G447="",$R447=0),"",$G447/$R447)</f>
        <v/>
      </c>
      <c r="T447">
        <f>IF($S447="","",IF($S447&lt;Settings!$B$8,"Critical",IF($S447&lt;Settings!$B$9,"Semi Critical","Non Critical")))</f>
        <v/>
      </c>
      <c r="U447">
        <f>IF($B447="","",IFERROR(VLOOKUP($O447,Leaders!$A:$B,2,0),"Not Mapped"))</f>
        <v/>
      </c>
    </row>
    <row r="448">
      <c r="A448" s="16" t="n"/>
      <c r="G448" s="17" t="n"/>
      <c r="H448" s="17" t="n"/>
      <c r="I448" s="17" t="n"/>
      <c r="J448" s="17" t="n"/>
      <c r="K448" s="17" t="n"/>
      <c r="L448" s="17" t="n"/>
      <c r="N448">
        <f>IF($B448="","",IF($C448="SUPERSTORE","Superstore","DH"))</f>
        <v/>
      </c>
      <c r="O448">
        <f>IF($B448="","",IFERROR(VLOOKUP($B448,Mapping!$A:$C,2,0),"Not Mapped"))</f>
        <v/>
      </c>
      <c r="P448">
        <f>IF($B448="","",IFERROR(VLOOKUP($B448,Mapping!$A:$C,3,0),"Not Mapped"))</f>
        <v/>
      </c>
      <c r="Q448">
        <f>IF($B448="","",IF(COUNTIF(Exclusions!$A:$A,$B448)&gt;0,"Yes","No"))</f>
        <v/>
      </c>
      <c r="R448" s="17">
        <f>IF($B448="","",MIN(1,DAY($A448)/IF($N448="Superstore",Settings!$B$5,Settings!$B$4)))</f>
        <v/>
      </c>
      <c r="S448" s="17">
        <f>IF(OR($B448="",$G448="",$R448=0),"",$G448/$R448)</f>
        <v/>
      </c>
      <c r="T448">
        <f>IF($S448="","",IF($S448&lt;Settings!$B$8,"Critical",IF($S448&lt;Settings!$B$9,"Semi Critical","Non Critical")))</f>
        <v/>
      </c>
      <c r="U448">
        <f>IF($B448="","",IFERROR(VLOOKUP($O448,Leaders!$A:$B,2,0),"Not Mapped"))</f>
        <v/>
      </c>
    </row>
    <row r="449">
      <c r="A449" s="16" t="n"/>
      <c r="G449" s="17" t="n"/>
      <c r="H449" s="17" t="n"/>
      <c r="I449" s="17" t="n"/>
      <c r="J449" s="17" t="n"/>
      <c r="K449" s="17" t="n"/>
      <c r="L449" s="17" t="n"/>
      <c r="N449">
        <f>IF($B449="","",IF($C449="SUPERSTORE","Superstore","DH"))</f>
        <v/>
      </c>
      <c r="O449">
        <f>IF($B449="","",IFERROR(VLOOKUP($B449,Mapping!$A:$C,2,0),"Not Mapped"))</f>
        <v/>
      </c>
      <c r="P449">
        <f>IF($B449="","",IFERROR(VLOOKUP($B449,Mapping!$A:$C,3,0),"Not Mapped"))</f>
        <v/>
      </c>
      <c r="Q449">
        <f>IF($B449="","",IF(COUNTIF(Exclusions!$A:$A,$B449)&gt;0,"Yes","No"))</f>
        <v/>
      </c>
      <c r="R449" s="17">
        <f>IF($B449="","",MIN(1,DAY($A449)/IF($N449="Superstore",Settings!$B$5,Settings!$B$4)))</f>
        <v/>
      </c>
      <c r="S449" s="17">
        <f>IF(OR($B449="",$G449="",$R449=0),"",$G449/$R449)</f>
        <v/>
      </c>
      <c r="T449">
        <f>IF($S449="","",IF($S449&lt;Settings!$B$8,"Critical",IF($S449&lt;Settings!$B$9,"Semi Critical","Non Critical")))</f>
        <v/>
      </c>
      <c r="U449">
        <f>IF($B449="","",IFERROR(VLOOKUP($O449,Leaders!$A:$B,2,0),"Not Mapped"))</f>
        <v/>
      </c>
    </row>
    <row r="450">
      <c r="A450" s="16" t="n"/>
      <c r="G450" s="17" t="n"/>
      <c r="H450" s="17" t="n"/>
      <c r="I450" s="17" t="n"/>
      <c r="J450" s="17" t="n"/>
      <c r="K450" s="17" t="n"/>
      <c r="L450" s="17" t="n"/>
      <c r="N450">
        <f>IF($B450="","",IF($C450="SUPERSTORE","Superstore","DH"))</f>
        <v/>
      </c>
      <c r="O450">
        <f>IF($B450="","",IFERROR(VLOOKUP($B450,Mapping!$A:$C,2,0),"Not Mapped"))</f>
        <v/>
      </c>
      <c r="P450">
        <f>IF($B450="","",IFERROR(VLOOKUP($B450,Mapping!$A:$C,3,0),"Not Mapped"))</f>
        <v/>
      </c>
      <c r="Q450">
        <f>IF($B450="","",IF(COUNTIF(Exclusions!$A:$A,$B450)&gt;0,"Yes","No"))</f>
        <v/>
      </c>
      <c r="R450" s="17">
        <f>IF($B450="","",MIN(1,DAY($A450)/IF($N450="Superstore",Settings!$B$5,Settings!$B$4)))</f>
        <v/>
      </c>
      <c r="S450" s="17">
        <f>IF(OR($B450="",$G450="",$R450=0),"",$G450/$R450)</f>
        <v/>
      </c>
      <c r="T450">
        <f>IF($S450="","",IF($S450&lt;Settings!$B$8,"Critical",IF($S450&lt;Settings!$B$9,"Semi Critical","Non Critical")))</f>
        <v/>
      </c>
      <c r="U450">
        <f>IF($B450="","",IFERROR(VLOOKUP($O450,Leaders!$A:$B,2,0),"Not Mapped"))</f>
        <v/>
      </c>
    </row>
    <row r="451">
      <c r="A451" s="16" t="n"/>
      <c r="G451" s="17" t="n"/>
      <c r="H451" s="17" t="n"/>
      <c r="I451" s="17" t="n"/>
      <c r="J451" s="17" t="n"/>
      <c r="K451" s="17" t="n"/>
      <c r="L451" s="17" t="n"/>
      <c r="N451">
        <f>IF($B451="","",IF($C451="SUPERSTORE","Superstore","DH"))</f>
        <v/>
      </c>
      <c r="O451">
        <f>IF($B451="","",IFERROR(VLOOKUP($B451,Mapping!$A:$C,2,0),"Not Mapped"))</f>
        <v/>
      </c>
      <c r="P451">
        <f>IF($B451="","",IFERROR(VLOOKUP($B451,Mapping!$A:$C,3,0),"Not Mapped"))</f>
        <v/>
      </c>
      <c r="Q451">
        <f>IF($B451="","",IF(COUNTIF(Exclusions!$A:$A,$B451)&gt;0,"Yes","No"))</f>
        <v/>
      </c>
      <c r="R451" s="17">
        <f>IF($B451="","",MIN(1,DAY($A451)/IF($N451="Superstore",Settings!$B$5,Settings!$B$4)))</f>
        <v/>
      </c>
      <c r="S451" s="17">
        <f>IF(OR($B451="",$G451="",$R451=0),"",$G451/$R451)</f>
        <v/>
      </c>
      <c r="T451">
        <f>IF($S451="","",IF($S451&lt;Settings!$B$8,"Critical",IF($S451&lt;Settings!$B$9,"Semi Critical","Non Critical")))</f>
        <v/>
      </c>
      <c r="U451">
        <f>IF($B451="","",IFERROR(VLOOKUP($O451,Leaders!$A:$B,2,0),"Not Mapped"))</f>
        <v/>
      </c>
    </row>
    <row r="452">
      <c r="A452" s="16" t="n"/>
      <c r="G452" s="17" t="n"/>
      <c r="H452" s="17" t="n"/>
      <c r="I452" s="17" t="n"/>
      <c r="J452" s="17" t="n"/>
      <c r="K452" s="17" t="n"/>
      <c r="L452" s="17" t="n"/>
      <c r="N452">
        <f>IF($B452="","",IF($C452="SUPERSTORE","Superstore","DH"))</f>
        <v/>
      </c>
      <c r="O452">
        <f>IF($B452="","",IFERROR(VLOOKUP($B452,Mapping!$A:$C,2,0),"Not Mapped"))</f>
        <v/>
      </c>
      <c r="P452">
        <f>IF($B452="","",IFERROR(VLOOKUP($B452,Mapping!$A:$C,3,0),"Not Mapped"))</f>
        <v/>
      </c>
      <c r="Q452">
        <f>IF($B452="","",IF(COUNTIF(Exclusions!$A:$A,$B452)&gt;0,"Yes","No"))</f>
        <v/>
      </c>
      <c r="R452" s="17">
        <f>IF($B452="","",MIN(1,DAY($A452)/IF($N452="Superstore",Settings!$B$5,Settings!$B$4)))</f>
        <v/>
      </c>
      <c r="S452" s="17">
        <f>IF(OR($B452="",$G452="",$R452=0),"",$G452/$R452)</f>
        <v/>
      </c>
      <c r="T452">
        <f>IF($S452="","",IF($S452&lt;Settings!$B$8,"Critical",IF($S452&lt;Settings!$B$9,"Semi Critical","Non Critical")))</f>
        <v/>
      </c>
      <c r="U452">
        <f>IF($B452="","",IFERROR(VLOOKUP($O452,Leaders!$A:$B,2,0),"Not Mapped"))</f>
        <v/>
      </c>
    </row>
    <row r="453">
      <c r="A453" s="16" t="n"/>
      <c r="G453" s="17" t="n"/>
      <c r="H453" s="17" t="n"/>
      <c r="I453" s="17" t="n"/>
      <c r="J453" s="17" t="n"/>
      <c r="K453" s="17" t="n"/>
      <c r="L453" s="17" t="n"/>
      <c r="N453">
        <f>IF($B453="","",IF($C453="SUPERSTORE","Superstore","DH"))</f>
        <v/>
      </c>
      <c r="O453">
        <f>IF($B453="","",IFERROR(VLOOKUP($B453,Mapping!$A:$C,2,0),"Not Mapped"))</f>
        <v/>
      </c>
      <c r="P453">
        <f>IF($B453="","",IFERROR(VLOOKUP($B453,Mapping!$A:$C,3,0),"Not Mapped"))</f>
        <v/>
      </c>
      <c r="Q453">
        <f>IF($B453="","",IF(COUNTIF(Exclusions!$A:$A,$B453)&gt;0,"Yes","No"))</f>
        <v/>
      </c>
      <c r="R453" s="17">
        <f>IF($B453="","",MIN(1,DAY($A453)/IF($N453="Superstore",Settings!$B$5,Settings!$B$4)))</f>
        <v/>
      </c>
      <c r="S453" s="17">
        <f>IF(OR($B453="",$G453="",$R453=0),"",$G453/$R453)</f>
        <v/>
      </c>
      <c r="T453">
        <f>IF($S453="","",IF($S453&lt;Settings!$B$8,"Critical",IF($S453&lt;Settings!$B$9,"Semi Critical","Non Critical")))</f>
        <v/>
      </c>
      <c r="U453">
        <f>IF($B453="","",IFERROR(VLOOKUP($O453,Leaders!$A:$B,2,0),"Not Mapped"))</f>
        <v/>
      </c>
    </row>
    <row r="454">
      <c r="A454" s="16" t="n"/>
      <c r="G454" s="17" t="n"/>
      <c r="H454" s="17" t="n"/>
      <c r="I454" s="17" t="n"/>
      <c r="J454" s="17" t="n"/>
      <c r="K454" s="17" t="n"/>
      <c r="L454" s="17" t="n"/>
      <c r="N454">
        <f>IF($B454="","",IF($C454="SUPERSTORE","Superstore","DH"))</f>
        <v/>
      </c>
      <c r="O454">
        <f>IF($B454="","",IFERROR(VLOOKUP($B454,Mapping!$A:$C,2,0),"Not Mapped"))</f>
        <v/>
      </c>
      <c r="P454">
        <f>IF($B454="","",IFERROR(VLOOKUP($B454,Mapping!$A:$C,3,0),"Not Mapped"))</f>
        <v/>
      </c>
      <c r="Q454">
        <f>IF($B454="","",IF(COUNTIF(Exclusions!$A:$A,$B454)&gt;0,"Yes","No"))</f>
        <v/>
      </c>
      <c r="R454" s="17">
        <f>IF($B454="","",MIN(1,DAY($A454)/IF($N454="Superstore",Settings!$B$5,Settings!$B$4)))</f>
        <v/>
      </c>
      <c r="S454" s="17">
        <f>IF(OR($B454="",$G454="",$R454=0),"",$G454/$R454)</f>
        <v/>
      </c>
      <c r="T454">
        <f>IF($S454="","",IF($S454&lt;Settings!$B$8,"Critical",IF($S454&lt;Settings!$B$9,"Semi Critical","Non Critical")))</f>
        <v/>
      </c>
      <c r="U454">
        <f>IF($B454="","",IFERROR(VLOOKUP($O454,Leaders!$A:$B,2,0),"Not Mapped"))</f>
        <v/>
      </c>
    </row>
    <row r="455">
      <c r="A455" s="16" t="n"/>
      <c r="G455" s="17" t="n"/>
      <c r="H455" s="17" t="n"/>
      <c r="I455" s="17" t="n"/>
      <c r="J455" s="17" t="n"/>
      <c r="K455" s="17" t="n"/>
      <c r="L455" s="17" t="n"/>
      <c r="N455">
        <f>IF($B455="","",IF($C455="SUPERSTORE","Superstore","DH"))</f>
        <v/>
      </c>
      <c r="O455">
        <f>IF($B455="","",IFERROR(VLOOKUP($B455,Mapping!$A:$C,2,0),"Not Mapped"))</f>
        <v/>
      </c>
      <c r="P455">
        <f>IF($B455="","",IFERROR(VLOOKUP($B455,Mapping!$A:$C,3,0),"Not Mapped"))</f>
        <v/>
      </c>
      <c r="Q455">
        <f>IF($B455="","",IF(COUNTIF(Exclusions!$A:$A,$B455)&gt;0,"Yes","No"))</f>
        <v/>
      </c>
      <c r="R455" s="17">
        <f>IF($B455="","",MIN(1,DAY($A455)/IF($N455="Superstore",Settings!$B$5,Settings!$B$4)))</f>
        <v/>
      </c>
      <c r="S455" s="17">
        <f>IF(OR($B455="",$G455="",$R455=0),"",$G455/$R455)</f>
        <v/>
      </c>
      <c r="T455">
        <f>IF($S455="","",IF($S455&lt;Settings!$B$8,"Critical",IF($S455&lt;Settings!$B$9,"Semi Critical","Non Critical")))</f>
        <v/>
      </c>
      <c r="U455">
        <f>IF($B455="","",IFERROR(VLOOKUP($O455,Leaders!$A:$B,2,0),"Not Mapped"))</f>
        <v/>
      </c>
    </row>
    <row r="456">
      <c r="A456" s="16" t="n"/>
      <c r="G456" s="17" t="n"/>
      <c r="H456" s="17" t="n"/>
      <c r="I456" s="17" t="n"/>
      <c r="J456" s="17" t="n"/>
      <c r="K456" s="17" t="n"/>
      <c r="L456" s="17" t="n"/>
      <c r="N456">
        <f>IF($B456="","",IF($C456="SUPERSTORE","Superstore","DH"))</f>
        <v/>
      </c>
      <c r="O456">
        <f>IF($B456="","",IFERROR(VLOOKUP($B456,Mapping!$A:$C,2,0),"Not Mapped"))</f>
        <v/>
      </c>
      <c r="P456">
        <f>IF($B456="","",IFERROR(VLOOKUP($B456,Mapping!$A:$C,3,0),"Not Mapped"))</f>
        <v/>
      </c>
      <c r="Q456">
        <f>IF($B456="","",IF(COUNTIF(Exclusions!$A:$A,$B456)&gt;0,"Yes","No"))</f>
        <v/>
      </c>
      <c r="R456" s="17">
        <f>IF($B456="","",MIN(1,DAY($A456)/IF($N456="Superstore",Settings!$B$5,Settings!$B$4)))</f>
        <v/>
      </c>
      <c r="S456" s="17">
        <f>IF(OR($B456="",$G456="",$R456=0),"",$G456/$R456)</f>
        <v/>
      </c>
      <c r="T456">
        <f>IF($S456="","",IF($S456&lt;Settings!$B$8,"Critical",IF($S456&lt;Settings!$B$9,"Semi Critical","Non Critical")))</f>
        <v/>
      </c>
      <c r="U456">
        <f>IF($B456="","",IFERROR(VLOOKUP($O456,Leaders!$A:$B,2,0),"Not Mapped"))</f>
        <v/>
      </c>
    </row>
    <row r="457">
      <c r="A457" s="16" t="n"/>
      <c r="G457" s="17" t="n"/>
      <c r="H457" s="17" t="n"/>
      <c r="I457" s="17" t="n"/>
      <c r="J457" s="17" t="n"/>
      <c r="K457" s="17" t="n"/>
      <c r="L457" s="17" t="n"/>
      <c r="N457">
        <f>IF($B457="","",IF($C457="SUPERSTORE","Superstore","DH"))</f>
        <v/>
      </c>
      <c r="O457">
        <f>IF($B457="","",IFERROR(VLOOKUP($B457,Mapping!$A:$C,2,0),"Not Mapped"))</f>
        <v/>
      </c>
      <c r="P457">
        <f>IF($B457="","",IFERROR(VLOOKUP($B457,Mapping!$A:$C,3,0),"Not Mapped"))</f>
        <v/>
      </c>
      <c r="Q457">
        <f>IF($B457="","",IF(COUNTIF(Exclusions!$A:$A,$B457)&gt;0,"Yes","No"))</f>
        <v/>
      </c>
      <c r="R457" s="17">
        <f>IF($B457="","",MIN(1,DAY($A457)/IF($N457="Superstore",Settings!$B$5,Settings!$B$4)))</f>
        <v/>
      </c>
      <c r="S457" s="17">
        <f>IF(OR($B457="",$G457="",$R457=0),"",$G457/$R457)</f>
        <v/>
      </c>
      <c r="T457">
        <f>IF($S457="","",IF($S457&lt;Settings!$B$8,"Critical",IF($S457&lt;Settings!$B$9,"Semi Critical","Non Critical")))</f>
        <v/>
      </c>
      <c r="U457">
        <f>IF($B457="","",IFERROR(VLOOKUP($O457,Leaders!$A:$B,2,0),"Not Mapped"))</f>
        <v/>
      </c>
    </row>
    <row r="458">
      <c r="A458" s="16" t="n"/>
      <c r="G458" s="17" t="n"/>
      <c r="H458" s="17" t="n"/>
      <c r="I458" s="17" t="n"/>
      <c r="J458" s="17" t="n"/>
      <c r="K458" s="17" t="n"/>
      <c r="L458" s="17" t="n"/>
      <c r="N458">
        <f>IF($B458="","",IF($C458="SUPERSTORE","Superstore","DH"))</f>
        <v/>
      </c>
      <c r="O458">
        <f>IF($B458="","",IFERROR(VLOOKUP($B458,Mapping!$A:$C,2,0),"Not Mapped"))</f>
        <v/>
      </c>
      <c r="P458">
        <f>IF($B458="","",IFERROR(VLOOKUP($B458,Mapping!$A:$C,3,0),"Not Mapped"))</f>
        <v/>
      </c>
      <c r="Q458">
        <f>IF($B458="","",IF(COUNTIF(Exclusions!$A:$A,$B458)&gt;0,"Yes","No"))</f>
        <v/>
      </c>
      <c r="R458" s="17">
        <f>IF($B458="","",MIN(1,DAY($A458)/IF($N458="Superstore",Settings!$B$5,Settings!$B$4)))</f>
        <v/>
      </c>
      <c r="S458" s="17">
        <f>IF(OR($B458="",$G458="",$R458=0),"",$G458/$R458)</f>
        <v/>
      </c>
      <c r="T458">
        <f>IF($S458="","",IF($S458&lt;Settings!$B$8,"Critical",IF($S458&lt;Settings!$B$9,"Semi Critical","Non Critical")))</f>
        <v/>
      </c>
      <c r="U458">
        <f>IF($B458="","",IFERROR(VLOOKUP($O458,Leaders!$A:$B,2,0),"Not Mapped"))</f>
        <v/>
      </c>
    </row>
    <row r="459">
      <c r="A459" s="16" t="n"/>
      <c r="G459" s="17" t="n"/>
      <c r="H459" s="17" t="n"/>
      <c r="I459" s="17" t="n"/>
      <c r="J459" s="17" t="n"/>
      <c r="K459" s="17" t="n"/>
      <c r="L459" s="17" t="n"/>
      <c r="N459">
        <f>IF($B459="","",IF($C459="SUPERSTORE","Superstore","DH"))</f>
        <v/>
      </c>
      <c r="O459">
        <f>IF($B459="","",IFERROR(VLOOKUP($B459,Mapping!$A:$C,2,0),"Not Mapped"))</f>
        <v/>
      </c>
      <c r="P459">
        <f>IF($B459="","",IFERROR(VLOOKUP($B459,Mapping!$A:$C,3,0),"Not Mapped"))</f>
        <v/>
      </c>
      <c r="Q459">
        <f>IF($B459="","",IF(COUNTIF(Exclusions!$A:$A,$B459)&gt;0,"Yes","No"))</f>
        <v/>
      </c>
      <c r="R459" s="17">
        <f>IF($B459="","",MIN(1,DAY($A459)/IF($N459="Superstore",Settings!$B$5,Settings!$B$4)))</f>
        <v/>
      </c>
      <c r="S459" s="17">
        <f>IF(OR($B459="",$G459="",$R459=0),"",$G459/$R459)</f>
        <v/>
      </c>
      <c r="T459">
        <f>IF($S459="","",IF($S459&lt;Settings!$B$8,"Critical",IF($S459&lt;Settings!$B$9,"Semi Critical","Non Critical")))</f>
        <v/>
      </c>
      <c r="U459">
        <f>IF($B459="","",IFERROR(VLOOKUP($O459,Leaders!$A:$B,2,0),"Not Mapped"))</f>
        <v/>
      </c>
    </row>
    <row r="460">
      <c r="A460" s="16" t="n"/>
      <c r="G460" s="17" t="n"/>
      <c r="H460" s="17" t="n"/>
      <c r="I460" s="17" t="n"/>
      <c r="J460" s="17" t="n"/>
      <c r="K460" s="17" t="n"/>
      <c r="L460" s="17" t="n"/>
      <c r="N460">
        <f>IF($B460="","",IF($C460="SUPERSTORE","Superstore","DH"))</f>
        <v/>
      </c>
      <c r="O460">
        <f>IF($B460="","",IFERROR(VLOOKUP($B460,Mapping!$A:$C,2,0),"Not Mapped"))</f>
        <v/>
      </c>
      <c r="P460">
        <f>IF($B460="","",IFERROR(VLOOKUP($B460,Mapping!$A:$C,3,0),"Not Mapped"))</f>
        <v/>
      </c>
      <c r="Q460">
        <f>IF($B460="","",IF(COUNTIF(Exclusions!$A:$A,$B460)&gt;0,"Yes","No"))</f>
        <v/>
      </c>
      <c r="R460" s="17">
        <f>IF($B460="","",MIN(1,DAY($A460)/IF($N460="Superstore",Settings!$B$5,Settings!$B$4)))</f>
        <v/>
      </c>
      <c r="S460" s="17">
        <f>IF(OR($B460="",$G460="",$R460=0),"",$G460/$R460)</f>
        <v/>
      </c>
      <c r="T460">
        <f>IF($S460="","",IF($S460&lt;Settings!$B$8,"Critical",IF($S460&lt;Settings!$B$9,"Semi Critical","Non Critical")))</f>
        <v/>
      </c>
      <c r="U460">
        <f>IF($B460="","",IFERROR(VLOOKUP($O460,Leaders!$A:$B,2,0),"Not Mapped"))</f>
        <v/>
      </c>
    </row>
    <row r="461">
      <c r="A461" s="16" t="n"/>
      <c r="G461" s="17" t="n"/>
      <c r="H461" s="17" t="n"/>
      <c r="I461" s="17" t="n"/>
      <c r="J461" s="17" t="n"/>
      <c r="K461" s="17" t="n"/>
      <c r="L461" s="17" t="n"/>
      <c r="N461">
        <f>IF($B461="","",IF($C461="SUPERSTORE","Superstore","DH"))</f>
        <v/>
      </c>
      <c r="O461">
        <f>IF($B461="","",IFERROR(VLOOKUP($B461,Mapping!$A:$C,2,0),"Not Mapped"))</f>
        <v/>
      </c>
      <c r="P461">
        <f>IF($B461="","",IFERROR(VLOOKUP($B461,Mapping!$A:$C,3,0),"Not Mapped"))</f>
        <v/>
      </c>
      <c r="Q461">
        <f>IF($B461="","",IF(COUNTIF(Exclusions!$A:$A,$B461)&gt;0,"Yes","No"))</f>
        <v/>
      </c>
      <c r="R461" s="17">
        <f>IF($B461="","",MIN(1,DAY($A461)/IF($N461="Superstore",Settings!$B$5,Settings!$B$4)))</f>
        <v/>
      </c>
      <c r="S461" s="17">
        <f>IF(OR($B461="",$G461="",$R461=0),"",$G461/$R461)</f>
        <v/>
      </c>
      <c r="T461">
        <f>IF($S461="","",IF($S461&lt;Settings!$B$8,"Critical",IF($S461&lt;Settings!$B$9,"Semi Critical","Non Critical")))</f>
        <v/>
      </c>
      <c r="U461">
        <f>IF($B461="","",IFERROR(VLOOKUP($O461,Leaders!$A:$B,2,0),"Not Mapped"))</f>
        <v/>
      </c>
    </row>
    <row r="462">
      <c r="A462" s="16" t="n"/>
      <c r="G462" s="17" t="n"/>
      <c r="H462" s="17" t="n"/>
      <c r="I462" s="17" t="n"/>
      <c r="J462" s="17" t="n"/>
      <c r="K462" s="17" t="n"/>
      <c r="L462" s="17" t="n"/>
      <c r="N462">
        <f>IF($B462="","",IF($C462="SUPERSTORE","Superstore","DH"))</f>
        <v/>
      </c>
      <c r="O462">
        <f>IF($B462="","",IFERROR(VLOOKUP($B462,Mapping!$A:$C,2,0),"Not Mapped"))</f>
        <v/>
      </c>
      <c r="P462">
        <f>IF($B462="","",IFERROR(VLOOKUP($B462,Mapping!$A:$C,3,0),"Not Mapped"))</f>
        <v/>
      </c>
      <c r="Q462">
        <f>IF($B462="","",IF(COUNTIF(Exclusions!$A:$A,$B462)&gt;0,"Yes","No"))</f>
        <v/>
      </c>
      <c r="R462" s="17">
        <f>IF($B462="","",MIN(1,DAY($A462)/IF($N462="Superstore",Settings!$B$5,Settings!$B$4)))</f>
        <v/>
      </c>
      <c r="S462" s="17">
        <f>IF(OR($B462="",$G462="",$R462=0),"",$G462/$R462)</f>
        <v/>
      </c>
      <c r="T462">
        <f>IF($S462="","",IF($S462&lt;Settings!$B$8,"Critical",IF($S462&lt;Settings!$B$9,"Semi Critical","Non Critical")))</f>
        <v/>
      </c>
      <c r="U462">
        <f>IF($B462="","",IFERROR(VLOOKUP($O462,Leaders!$A:$B,2,0),"Not Mapped"))</f>
        <v/>
      </c>
    </row>
    <row r="463">
      <c r="A463" s="16" t="n"/>
      <c r="G463" s="17" t="n"/>
      <c r="H463" s="17" t="n"/>
      <c r="I463" s="17" t="n"/>
      <c r="J463" s="17" t="n"/>
      <c r="K463" s="17" t="n"/>
      <c r="L463" s="17" t="n"/>
      <c r="N463">
        <f>IF($B463="","",IF($C463="SUPERSTORE","Superstore","DH"))</f>
        <v/>
      </c>
      <c r="O463">
        <f>IF($B463="","",IFERROR(VLOOKUP($B463,Mapping!$A:$C,2,0),"Not Mapped"))</f>
        <v/>
      </c>
      <c r="P463">
        <f>IF($B463="","",IFERROR(VLOOKUP($B463,Mapping!$A:$C,3,0),"Not Mapped"))</f>
        <v/>
      </c>
      <c r="Q463">
        <f>IF($B463="","",IF(COUNTIF(Exclusions!$A:$A,$B463)&gt;0,"Yes","No"))</f>
        <v/>
      </c>
      <c r="R463" s="17">
        <f>IF($B463="","",MIN(1,DAY($A463)/IF($N463="Superstore",Settings!$B$5,Settings!$B$4)))</f>
        <v/>
      </c>
      <c r="S463" s="17">
        <f>IF(OR($B463="",$G463="",$R463=0),"",$G463/$R463)</f>
        <v/>
      </c>
      <c r="T463">
        <f>IF($S463="","",IF($S463&lt;Settings!$B$8,"Critical",IF($S463&lt;Settings!$B$9,"Semi Critical","Non Critical")))</f>
        <v/>
      </c>
      <c r="U463">
        <f>IF($B463="","",IFERROR(VLOOKUP($O463,Leaders!$A:$B,2,0),"Not Mapped"))</f>
        <v/>
      </c>
    </row>
    <row r="464">
      <c r="A464" s="16" t="n"/>
      <c r="G464" s="17" t="n"/>
      <c r="H464" s="17" t="n"/>
      <c r="I464" s="17" t="n"/>
      <c r="J464" s="17" t="n"/>
      <c r="K464" s="17" t="n"/>
      <c r="L464" s="17" t="n"/>
      <c r="N464">
        <f>IF($B464="","",IF($C464="SUPERSTORE","Superstore","DH"))</f>
        <v/>
      </c>
      <c r="O464">
        <f>IF($B464="","",IFERROR(VLOOKUP($B464,Mapping!$A:$C,2,0),"Not Mapped"))</f>
        <v/>
      </c>
      <c r="P464">
        <f>IF($B464="","",IFERROR(VLOOKUP($B464,Mapping!$A:$C,3,0),"Not Mapped"))</f>
        <v/>
      </c>
      <c r="Q464">
        <f>IF($B464="","",IF(COUNTIF(Exclusions!$A:$A,$B464)&gt;0,"Yes","No"))</f>
        <v/>
      </c>
      <c r="R464" s="17">
        <f>IF($B464="","",MIN(1,DAY($A464)/IF($N464="Superstore",Settings!$B$5,Settings!$B$4)))</f>
        <v/>
      </c>
      <c r="S464" s="17">
        <f>IF(OR($B464="",$G464="",$R464=0),"",$G464/$R464)</f>
        <v/>
      </c>
      <c r="T464">
        <f>IF($S464="","",IF($S464&lt;Settings!$B$8,"Critical",IF($S464&lt;Settings!$B$9,"Semi Critical","Non Critical")))</f>
        <v/>
      </c>
      <c r="U464">
        <f>IF($B464="","",IFERROR(VLOOKUP($O464,Leaders!$A:$B,2,0),"Not Mapped"))</f>
        <v/>
      </c>
    </row>
    <row r="465">
      <c r="A465" s="16" t="n"/>
      <c r="G465" s="17" t="n"/>
      <c r="H465" s="17" t="n"/>
      <c r="I465" s="17" t="n"/>
      <c r="J465" s="17" t="n"/>
      <c r="K465" s="17" t="n"/>
      <c r="L465" s="17" t="n"/>
      <c r="N465">
        <f>IF($B465="","",IF($C465="SUPERSTORE","Superstore","DH"))</f>
        <v/>
      </c>
      <c r="O465">
        <f>IF($B465="","",IFERROR(VLOOKUP($B465,Mapping!$A:$C,2,0),"Not Mapped"))</f>
        <v/>
      </c>
      <c r="P465">
        <f>IF($B465="","",IFERROR(VLOOKUP($B465,Mapping!$A:$C,3,0),"Not Mapped"))</f>
        <v/>
      </c>
      <c r="Q465">
        <f>IF($B465="","",IF(COUNTIF(Exclusions!$A:$A,$B465)&gt;0,"Yes","No"))</f>
        <v/>
      </c>
      <c r="R465" s="17">
        <f>IF($B465="","",MIN(1,DAY($A465)/IF($N465="Superstore",Settings!$B$5,Settings!$B$4)))</f>
        <v/>
      </c>
      <c r="S465" s="17">
        <f>IF(OR($B465="",$G465="",$R465=0),"",$G465/$R465)</f>
        <v/>
      </c>
      <c r="T465">
        <f>IF($S465="","",IF($S465&lt;Settings!$B$8,"Critical",IF($S465&lt;Settings!$B$9,"Semi Critical","Non Critical")))</f>
        <v/>
      </c>
      <c r="U465">
        <f>IF($B465="","",IFERROR(VLOOKUP($O465,Leaders!$A:$B,2,0),"Not Mapped"))</f>
        <v/>
      </c>
    </row>
    <row r="466">
      <c r="A466" s="16" t="n"/>
      <c r="G466" s="17" t="n"/>
      <c r="H466" s="17" t="n"/>
      <c r="I466" s="17" t="n"/>
      <c r="J466" s="17" t="n"/>
      <c r="K466" s="17" t="n"/>
      <c r="L466" s="17" t="n"/>
      <c r="N466">
        <f>IF($B466="","",IF($C466="SUPERSTORE","Superstore","DH"))</f>
        <v/>
      </c>
      <c r="O466">
        <f>IF($B466="","",IFERROR(VLOOKUP($B466,Mapping!$A:$C,2,0),"Not Mapped"))</f>
        <v/>
      </c>
      <c r="P466">
        <f>IF($B466="","",IFERROR(VLOOKUP($B466,Mapping!$A:$C,3,0),"Not Mapped"))</f>
        <v/>
      </c>
      <c r="Q466">
        <f>IF($B466="","",IF(COUNTIF(Exclusions!$A:$A,$B466)&gt;0,"Yes","No"))</f>
        <v/>
      </c>
      <c r="R466" s="17">
        <f>IF($B466="","",MIN(1,DAY($A466)/IF($N466="Superstore",Settings!$B$5,Settings!$B$4)))</f>
        <v/>
      </c>
      <c r="S466" s="17">
        <f>IF(OR($B466="",$G466="",$R466=0),"",$G466/$R466)</f>
        <v/>
      </c>
      <c r="T466">
        <f>IF($S466="","",IF($S466&lt;Settings!$B$8,"Critical",IF($S466&lt;Settings!$B$9,"Semi Critical","Non Critical")))</f>
        <v/>
      </c>
      <c r="U466">
        <f>IF($B466="","",IFERROR(VLOOKUP($O466,Leaders!$A:$B,2,0),"Not Mapped"))</f>
        <v/>
      </c>
    </row>
    <row r="467">
      <c r="A467" s="16" t="n"/>
      <c r="G467" s="17" t="n"/>
      <c r="H467" s="17" t="n"/>
      <c r="I467" s="17" t="n"/>
      <c r="J467" s="17" t="n"/>
      <c r="K467" s="17" t="n"/>
      <c r="L467" s="17" t="n"/>
      <c r="N467">
        <f>IF($B467="","",IF($C467="SUPERSTORE","Superstore","DH"))</f>
        <v/>
      </c>
      <c r="O467">
        <f>IF($B467="","",IFERROR(VLOOKUP($B467,Mapping!$A:$C,2,0),"Not Mapped"))</f>
        <v/>
      </c>
      <c r="P467">
        <f>IF($B467="","",IFERROR(VLOOKUP($B467,Mapping!$A:$C,3,0),"Not Mapped"))</f>
        <v/>
      </c>
      <c r="Q467">
        <f>IF($B467="","",IF(COUNTIF(Exclusions!$A:$A,$B467)&gt;0,"Yes","No"))</f>
        <v/>
      </c>
      <c r="R467" s="17">
        <f>IF($B467="","",MIN(1,DAY($A467)/IF($N467="Superstore",Settings!$B$5,Settings!$B$4)))</f>
        <v/>
      </c>
      <c r="S467" s="17">
        <f>IF(OR($B467="",$G467="",$R467=0),"",$G467/$R467)</f>
        <v/>
      </c>
      <c r="T467">
        <f>IF($S467="","",IF($S467&lt;Settings!$B$8,"Critical",IF($S467&lt;Settings!$B$9,"Semi Critical","Non Critical")))</f>
        <v/>
      </c>
      <c r="U467">
        <f>IF($B467="","",IFERROR(VLOOKUP($O467,Leaders!$A:$B,2,0),"Not Mapped"))</f>
        <v/>
      </c>
    </row>
    <row r="468">
      <c r="A468" s="16" t="n"/>
      <c r="G468" s="17" t="n"/>
      <c r="H468" s="17" t="n"/>
      <c r="I468" s="17" t="n"/>
      <c r="J468" s="17" t="n"/>
      <c r="K468" s="17" t="n"/>
      <c r="L468" s="17" t="n"/>
      <c r="N468">
        <f>IF($B468="","",IF($C468="SUPERSTORE","Superstore","DH"))</f>
        <v/>
      </c>
      <c r="O468">
        <f>IF($B468="","",IFERROR(VLOOKUP($B468,Mapping!$A:$C,2,0),"Not Mapped"))</f>
        <v/>
      </c>
      <c r="P468">
        <f>IF($B468="","",IFERROR(VLOOKUP($B468,Mapping!$A:$C,3,0),"Not Mapped"))</f>
        <v/>
      </c>
      <c r="Q468">
        <f>IF($B468="","",IF(COUNTIF(Exclusions!$A:$A,$B468)&gt;0,"Yes","No"))</f>
        <v/>
      </c>
      <c r="R468" s="17">
        <f>IF($B468="","",MIN(1,DAY($A468)/IF($N468="Superstore",Settings!$B$5,Settings!$B$4)))</f>
        <v/>
      </c>
      <c r="S468" s="17">
        <f>IF(OR($B468="",$G468="",$R468=0),"",$G468/$R468)</f>
        <v/>
      </c>
      <c r="T468">
        <f>IF($S468="","",IF($S468&lt;Settings!$B$8,"Critical",IF($S468&lt;Settings!$B$9,"Semi Critical","Non Critical")))</f>
        <v/>
      </c>
      <c r="U468">
        <f>IF($B468="","",IFERROR(VLOOKUP($O468,Leaders!$A:$B,2,0),"Not Mapped"))</f>
        <v/>
      </c>
    </row>
    <row r="469">
      <c r="A469" s="16" t="n"/>
      <c r="G469" s="17" t="n"/>
      <c r="H469" s="17" t="n"/>
      <c r="I469" s="17" t="n"/>
      <c r="J469" s="17" t="n"/>
      <c r="K469" s="17" t="n"/>
      <c r="L469" s="17" t="n"/>
      <c r="N469">
        <f>IF($B469="","",IF($C469="SUPERSTORE","Superstore","DH"))</f>
        <v/>
      </c>
      <c r="O469">
        <f>IF($B469="","",IFERROR(VLOOKUP($B469,Mapping!$A:$C,2,0),"Not Mapped"))</f>
        <v/>
      </c>
      <c r="P469">
        <f>IF($B469="","",IFERROR(VLOOKUP($B469,Mapping!$A:$C,3,0),"Not Mapped"))</f>
        <v/>
      </c>
      <c r="Q469">
        <f>IF($B469="","",IF(COUNTIF(Exclusions!$A:$A,$B469)&gt;0,"Yes","No"))</f>
        <v/>
      </c>
      <c r="R469" s="17">
        <f>IF($B469="","",MIN(1,DAY($A469)/IF($N469="Superstore",Settings!$B$5,Settings!$B$4)))</f>
        <v/>
      </c>
      <c r="S469" s="17">
        <f>IF(OR($B469="",$G469="",$R469=0),"",$G469/$R469)</f>
        <v/>
      </c>
      <c r="T469">
        <f>IF($S469="","",IF($S469&lt;Settings!$B$8,"Critical",IF($S469&lt;Settings!$B$9,"Semi Critical","Non Critical")))</f>
        <v/>
      </c>
      <c r="U469">
        <f>IF($B469="","",IFERROR(VLOOKUP($O469,Leaders!$A:$B,2,0),"Not Mapped"))</f>
        <v/>
      </c>
    </row>
    <row r="470">
      <c r="A470" s="16" t="n"/>
      <c r="G470" s="17" t="n"/>
      <c r="H470" s="17" t="n"/>
      <c r="I470" s="17" t="n"/>
      <c r="J470" s="17" t="n"/>
      <c r="K470" s="17" t="n"/>
      <c r="L470" s="17" t="n"/>
      <c r="N470">
        <f>IF($B470="","",IF($C470="SUPERSTORE","Superstore","DH"))</f>
        <v/>
      </c>
      <c r="O470">
        <f>IF($B470="","",IFERROR(VLOOKUP($B470,Mapping!$A:$C,2,0),"Not Mapped"))</f>
        <v/>
      </c>
      <c r="P470">
        <f>IF($B470="","",IFERROR(VLOOKUP($B470,Mapping!$A:$C,3,0),"Not Mapped"))</f>
        <v/>
      </c>
      <c r="Q470">
        <f>IF($B470="","",IF(COUNTIF(Exclusions!$A:$A,$B470)&gt;0,"Yes","No"))</f>
        <v/>
      </c>
      <c r="R470" s="17">
        <f>IF($B470="","",MIN(1,DAY($A470)/IF($N470="Superstore",Settings!$B$5,Settings!$B$4)))</f>
        <v/>
      </c>
      <c r="S470" s="17">
        <f>IF(OR($B470="",$G470="",$R470=0),"",$G470/$R470)</f>
        <v/>
      </c>
      <c r="T470">
        <f>IF($S470="","",IF($S470&lt;Settings!$B$8,"Critical",IF($S470&lt;Settings!$B$9,"Semi Critical","Non Critical")))</f>
        <v/>
      </c>
      <c r="U470">
        <f>IF($B470="","",IFERROR(VLOOKUP($O470,Leaders!$A:$B,2,0),"Not Mapped"))</f>
        <v/>
      </c>
    </row>
    <row r="471">
      <c r="A471" s="16" t="n"/>
      <c r="G471" s="17" t="n"/>
      <c r="H471" s="17" t="n"/>
      <c r="I471" s="17" t="n"/>
      <c r="J471" s="17" t="n"/>
      <c r="K471" s="17" t="n"/>
      <c r="L471" s="17" t="n"/>
      <c r="N471">
        <f>IF($B471="","",IF($C471="SUPERSTORE","Superstore","DH"))</f>
        <v/>
      </c>
      <c r="O471">
        <f>IF($B471="","",IFERROR(VLOOKUP($B471,Mapping!$A:$C,2,0),"Not Mapped"))</f>
        <v/>
      </c>
      <c r="P471">
        <f>IF($B471="","",IFERROR(VLOOKUP($B471,Mapping!$A:$C,3,0),"Not Mapped"))</f>
        <v/>
      </c>
      <c r="Q471">
        <f>IF($B471="","",IF(COUNTIF(Exclusions!$A:$A,$B471)&gt;0,"Yes","No"))</f>
        <v/>
      </c>
      <c r="R471" s="17">
        <f>IF($B471="","",MIN(1,DAY($A471)/IF($N471="Superstore",Settings!$B$5,Settings!$B$4)))</f>
        <v/>
      </c>
      <c r="S471" s="17">
        <f>IF(OR($B471="",$G471="",$R471=0),"",$G471/$R471)</f>
        <v/>
      </c>
      <c r="T471">
        <f>IF($S471="","",IF($S471&lt;Settings!$B$8,"Critical",IF($S471&lt;Settings!$B$9,"Semi Critical","Non Critical")))</f>
        <v/>
      </c>
      <c r="U471">
        <f>IF($B471="","",IFERROR(VLOOKUP($O471,Leaders!$A:$B,2,0),"Not Mapped"))</f>
        <v/>
      </c>
    </row>
    <row r="472">
      <c r="A472" s="16" t="n"/>
      <c r="G472" s="17" t="n"/>
      <c r="H472" s="17" t="n"/>
      <c r="I472" s="17" t="n"/>
      <c r="J472" s="17" t="n"/>
      <c r="K472" s="17" t="n"/>
      <c r="L472" s="17" t="n"/>
      <c r="N472">
        <f>IF($B472="","",IF($C472="SUPERSTORE","Superstore","DH"))</f>
        <v/>
      </c>
      <c r="O472">
        <f>IF($B472="","",IFERROR(VLOOKUP($B472,Mapping!$A:$C,2,0),"Not Mapped"))</f>
        <v/>
      </c>
      <c r="P472">
        <f>IF($B472="","",IFERROR(VLOOKUP($B472,Mapping!$A:$C,3,0),"Not Mapped"))</f>
        <v/>
      </c>
      <c r="Q472">
        <f>IF($B472="","",IF(COUNTIF(Exclusions!$A:$A,$B472)&gt;0,"Yes","No"))</f>
        <v/>
      </c>
      <c r="R472" s="17">
        <f>IF($B472="","",MIN(1,DAY($A472)/IF($N472="Superstore",Settings!$B$5,Settings!$B$4)))</f>
        <v/>
      </c>
      <c r="S472" s="17">
        <f>IF(OR($B472="",$G472="",$R472=0),"",$G472/$R472)</f>
        <v/>
      </c>
      <c r="T472">
        <f>IF($S472="","",IF($S472&lt;Settings!$B$8,"Critical",IF($S472&lt;Settings!$B$9,"Semi Critical","Non Critical")))</f>
        <v/>
      </c>
      <c r="U472">
        <f>IF($B472="","",IFERROR(VLOOKUP($O472,Leaders!$A:$B,2,0),"Not Mapped"))</f>
        <v/>
      </c>
    </row>
    <row r="473">
      <c r="A473" s="16" t="n"/>
      <c r="G473" s="17" t="n"/>
      <c r="H473" s="17" t="n"/>
      <c r="I473" s="17" t="n"/>
      <c r="J473" s="17" t="n"/>
      <c r="K473" s="17" t="n"/>
      <c r="L473" s="17" t="n"/>
      <c r="N473">
        <f>IF($B473="","",IF($C473="SUPERSTORE","Superstore","DH"))</f>
        <v/>
      </c>
      <c r="O473">
        <f>IF($B473="","",IFERROR(VLOOKUP($B473,Mapping!$A:$C,2,0),"Not Mapped"))</f>
        <v/>
      </c>
      <c r="P473">
        <f>IF($B473="","",IFERROR(VLOOKUP($B473,Mapping!$A:$C,3,0),"Not Mapped"))</f>
        <v/>
      </c>
      <c r="Q473">
        <f>IF($B473="","",IF(COUNTIF(Exclusions!$A:$A,$B473)&gt;0,"Yes","No"))</f>
        <v/>
      </c>
      <c r="R473" s="17">
        <f>IF($B473="","",MIN(1,DAY($A473)/IF($N473="Superstore",Settings!$B$5,Settings!$B$4)))</f>
        <v/>
      </c>
      <c r="S473" s="17">
        <f>IF(OR($B473="",$G473="",$R473=0),"",$G473/$R473)</f>
        <v/>
      </c>
      <c r="T473">
        <f>IF($S473="","",IF($S473&lt;Settings!$B$8,"Critical",IF($S473&lt;Settings!$B$9,"Semi Critical","Non Critical")))</f>
        <v/>
      </c>
      <c r="U473">
        <f>IF($B473="","",IFERROR(VLOOKUP($O473,Leaders!$A:$B,2,0),"Not Mapped"))</f>
        <v/>
      </c>
    </row>
    <row r="474">
      <c r="A474" s="16" t="n"/>
      <c r="G474" s="17" t="n"/>
      <c r="H474" s="17" t="n"/>
      <c r="I474" s="17" t="n"/>
      <c r="J474" s="17" t="n"/>
      <c r="K474" s="17" t="n"/>
      <c r="L474" s="17" t="n"/>
      <c r="N474">
        <f>IF($B474="","",IF($C474="SUPERSTORE","Superstore","DH"))</f>
        <v/>
      </c>
      <c r="O474">
        <f>IF($B474="","",IFERROR(VLOOKUP($B474,Mapping!$A:$C,2,0),"Not Mapped"))</f>
        <v/>
      </c>
      <c r="P474">
        <f>IF($B474="","",IFERROR(VLOOKUP($B474,Mapping!$A:$C,3,0),"Not Mapped"))</f>
        <v/>
      </c>
      <c r="Q474">
        <f>IF($B474="","",IF(COUNTIF(Exclusions!$A:$A,$B474)&gt;0,"Yes","No"))</f>
        <v/>
      </c>
      <c r="R474" s="17">
        <f>IF($B474="","",MIN(1,DAY($A474)/IF($N474="Superstore",Settings!$B$5,Settings!$B$4)))</f>
        <v/>
      </c>
      <c r="S474" s="17">
        <f>IF(OR($B474="",$G474="",$R474=0),"",$G474/$R474)</f>
        <v/>
      </c>
      <c r="T474">
        <f>IF($S474="","",IF($S474&lt;Settings!$B$8,"Critical",IF($S474&lt;Settings!$B$9,"Semi Critical","Non Critical")))</f>
        <v/>
      </c>
      <c r="U474">
        <f>IF($B474="","",IFERROR(VLOOKUP($O474,Leaders!$A:$B,2,0),"Not Mapped"))</f>
        <v/>
      </c>
    </row>
    <row r="475">
      <c r="A475" s="16" t="n"/>
      <c r="G475" s="17" t="n"/>
      <c r="H475" s="17" t="n"/>
      <c r="I475" s="17" t="n"/>
      <c r="J475" s="17" t="n"/>
      <c r="K475" s="17" t="n"/>
      <c r="L475" s="17" t="n"/>
      <c r="N475">
        <f>IF($B475="","",IF($C475="SUPERSTORE","Superstore","DH"))</f>
        <v/>
      </c>
      <c r="O475">
        <f>IF($B475="","",IFERROR(VLOOKUP($B475,Mapping!$A:$C,2,0),"Not Mapped"))</f>
        <v/>
      </c>
      <c r="P475">
        <f>IF($B475="","",IFERROR(VLOOKUP($B475,Mapping!$A:$C,3,0),"Not Mapped"))</f>
        <v/>
      </c>
      <c r="Q475">
        <f>IF($B475="","",IF(COUNTIF(Exclusions!$A:$A,$B475)&gt;0,"Yes","No"))</f>
        <v/>
      </c>
      <c r="R475" s="17">
        <f>IF($B475="","",MIN(1,DAY($A475)/IF($N475="Superstore",Settings!$B$5,Settings!$B$4)))</f>
        <v/>
      </c>
      <c r="S475" s="17">
        <f>IF(OR($B475="",$G475="",$R475=0),"",$G475/$R475)</f>
        <v/>
      </c>
      <c r="T475">
        <f>IF($S475="","",IF($S475&lt;Settings!$B$8,"Critical",IF($S475&lt;Settings!$B$9,"Semi Critical","Non Critical")))</f>
        <v/>
      </c>
      <c r="U475">
        <f>IF($B475="","",IFERROR(VLOOKUP($O475,Leaders!$A:$B,2,0),"Not Mapped"))</f>
        <v/>
      </c>
    </row>
    <row r="476">
      <c r="A476" s="16" t="n"/>
      <c r="G476" s="17" t="n"/>
      <c r="H476" s="17" t="n"/>
      <c r="I476" s="17" t="n"/>
      <c r="J476" s="17" t="n"/>
      <c r="K476" s="17" t="n"/>
      <c r="L476" s="17" t="n"/>
      <c r="N476">
        <f>IF($B476="","",IF($C476="SUPERSTORE","Superstore","DH"))</f>
        <v/>
      </c>
      <c r="O476">
        <f>IF($B476="","",IFERROR(VLOOKUP($B476,Mapping!$A:$C,2,0),"Not Mapped"))</f>
        <v/>
      </c>
      <c r="P476">
        <f>IF($B476="","",IFERROR(VLOOKUP($B476,Mapping!$A:$C,3,0),"Not Mapped"))</f>
        <v/>
      </c>
      <c r="Q476">
        <f>IF($B476="","",IF(COUNTIF(Exclusions!$A:$A,$B476)&gt;0,"Yes","No"))</f>
        <v/>
      </c>
      <c r="R476" s="17">
        <f>IF($B476="","",MIN(1,DAY($A476)/IF($N476="Superstore",Settings!$B$5,Settings!$B$4)))</f>
        <v/>
      </c>
      <c r="S476" s="17">
        <f>IF(OR($B476="",$G476="",$R476=0),"",$G476/$R476)</f>
        <v/>
      </c>
      <c r="T476">
        <f>IF($S476="","",IF($S476&lt;Settings!$B$8,"Critical",IF($S476&lt;Settings!$B$9,"Semi Critical","Non Critical")))</f>
        <v/>
      </c>
      <c r="U476">
        <f>IF($B476="","",IFERROR(VLOOKUP($O476,Leaders!$A:$B,2,0),"Not Mapped"))</f>
        <v/>
      </c>
    </row>
    <row r="477">
      <c r="A477" s="16" t="n"/>
      <c r="G477" s="17" t="n"/>
      <c r="H477" s="17" t="n"/>
      <c r="I477" s="17" t="n"/>
      <c r="J477" s="17" t="n"/>
      <c r="K477" s="17" t="n"/>
      <c r="L477" s="17" t="n"/>
      <c r="N477">
        <f>IF($B477="","",IF($C477="SUPERSTORE","Superstore","DH"))</f>
        <v/>
      </c>
      <c r="O477">
        <f>IF($B477="","",IFERROR(VLOOKUP($B477,Mapping!$A:$C,2,0),"Not Mapped"))</f>
        <v/>
      </c>
      <c r="P477">
        <f>IF($B477="","",IFERROR(VLOOKUP($B477,Mapping!$A:$C,3,0),"Not Mapped"))</f>
        <v/>
      </c>
      <c r="Q477">
        <f>IF($B477="","",IF(COUNTIF(Exclusions!$A:$A,$B477)&gt;0,"Yes","No"))</f>
        <v/>
      </c>
      <c r="R477" s="17">
        <f>IF($B477="","",MIN(1,DAY($A477)/IF($N477="Superstore",Settings!$B$5,Settings!$B$4)))</f>
        <v/>
      </c>
      <c r="S477" s="17">
        <f>IF(OR($B477="",$G477="",$R477=0),"",$G477/$R477)</f>
        <v/>
      </c>
      <c r="T477">
        <f>IF($S477="","",IF($S477&lt;Settings!$B$8,"Critical",IF($S477&lt;Settings!$B$9,"Semi Critical","Non Critical")))</f>
        <v/>
      </c>
      <c r="U477">
        <f>IF($B477="","",IFERROR(VLOOKUP($O477,Leaders!$A:$B,2,0),"Not Mapped"))</f>
        <v/>
      </c>
    </row>
    <row r="478">
      <c r="A478" s="16" t="n"/>
      <c r="G478" s="17" t="n"/>
      <c r="H478" s="17" t="n"/>
      <c r="I478" s="17" t="n"/>
      <c r="J478" s="17" t="n"/>
      <c r="K478" s="17" t="n"/>
      <c r="L478" s="17" t="n"/>
      <c r="N478">
        <f>IF($B478="","",IF($C478="SUPERSTORE","Superstore","DH"))</f>
        <v/>
      </c>
      <c r="O478">
        <f>IF($B478="","",IFERROR(VLOOKUP($B478,Mapping!$A:$C,2,0),"Not Mapped"))</f>
        <v/>
      </c>
      <c r="P478">
        <f>IF($B478="","",IFERROR(VLOOKUP($B478,Mapping!$A:$C,3,0),"Not Mapped"))</f>
        <v/>
      </c>
      <c r="Q478">
        <f>IF($B478="","",IF(COUNTIF(Exclusions!$A:$A,$B478)&gt;0,"Yes","No"))</f>
        <v/>
      </c>
      <c r="R478" s="17">
        <f>IF($B478="","",MIN(1,DAY($A478)/IF($N478="Superstore",Settings!$B$5,Settings!$B$4)))</f>
        <v/>
      </c>
      <c r="S478" s="17">
        <f>IF(OR($B478="",$G478="",$R478=0),"",$G478/$R478)</f>
        <v/>
      </c>
      <c r="T478">
        <f>IF($S478="","",IF($S478&lt;Settings!$B$8,"Critical",IF($S478&lt;Settings!$B$9,"Semi Critical","Non Critical")))</f>
        <v/>
      </c>
      <c r="U478">
        <f>IF($B478="","",IFERROR(VLOOKUP($O478,Leaders!$A:$B,2,0),"Not Mapped"))</f>
        <v/>
      </c>
    </row>
    <row r="479">
      <c r="A479" s="16" t="n"/>
      <c r="G479" s="17" t="n"/>
      <c r="H479" s="17" t="n"/>
      <c r="I479" s="17" t="n"/>
      <c r="J479" s="17" t="n"/>
      <c r="K479" s="17" t="n"/>
      <c r="L479" s="17" t="n"/>
      <c r="N479">
        <f>IF($B479="","",IF($C479="SUPERSTORE","Superstore","DH"))</f>
        <v/>
      </c>
      <c r="O479">
        <f>IF($B479="","",IFERROR(VLOOKUP($B479,Mapping!$A:$C,2,0),"Not Mapped"))</f>
        <v/>
      </c>
      <c r="P479">
        <f>IF($B479="","",IFERROR(VLOOKUP($B479,Mapping!$A:$C,3,0),"Not Mapped"))</f>
        <v/>
      </c>
      <c r="Q479">
        <f>IF($B479="","",IF(COUNTIF(Exclusions!$A:$A,$B479)&gt;0,"Yes","No"))</f>
        <v/>
      </c>
      <c r="R479" s="17">
        <f>IF($B479="","",MIN(1,DAY($A479)/IF($N479="Superstore",Settings!$B$5,Settings!$B$4)))</f>
        <v/>
      </c>
      <c r="S479" s="17">
        <f>IF(OR($B479="",$G479="",$R479=0),"",$G479/$R479)</f>
        <v/>
      </c>
      <c r="T479">
        <f>IF($S479="","",IF($S479&lt;Settings!$B$8,"Critical",IF($S479&lt;Settings!$B$9,"Semi Critical","Non Critical")))</f>
        <v/>
      </c>
      <c r="U479">
        <f>IF($B479="","",IFERROR(VLOOKUP($O479,Leaders!$A:$B,2,0),"Not Mapped"))</f>
        <v/>
      </c>
    </row>
    <row r="480">
      <c r="A480" s="16" t="n"/>
      <c r="G480" s="17" t="n"/>
      <c r="H480" s="17" t="n"/>
      <c r="I480" s="17" t="n"/>
      <c r="J480" s="17" t="n"/>
      <c r="K480" s="17" t="n"/>
      <c r="L480" s="17" t="n"/>
      <c r="N480">
        <f>IF($B480="","",IF($C480="SUPERSTORE","Superstore","DH"))</f>
        <v/>
      </c>
      <c r="O480">
        <f>IF($B480="","",IFERROR(VLOOKUP($B480,Mapping!$A:$C,2,0),"Not Mapped"))</f>
        <v/>
      </c>
      <c r="P480">
        <f>IF($B480="","",IFERROR(VLOOKUP($B480,Mapping!$A:$C,3,0),"Not Mapped"))</f>
        <v/>
      </c>
      <c r="Q480">
        <f>IF($B480="","",IF(COUNTIF(Exclusions!$A:$A,$B480)&gt;0,"Yes","No"))</f>
        <v/>
      </c>
      <c r="R480" s="17">
        <f>IF($B480="","",MIN(1,DAY($A480)/IF($N480="Superstore",Settings!$B$5,Settings!$B$4)))</f>
        <v/>
      </c>
      <c r="S480" s="17">
        <f>IF(OR($B480="",$G480="",$R480=0),"",$G480/$R480)</f>
        <v/>
      </c>
      <c r="T480">
        <f>IF($S480="","",IF($S480&lt;Settings!$B$8,"Critical",IF($S480&lt;Settings!$B$9,"Semi Critical","Non Critical")))</f>
        <v/>
      </c>
      <c r="U480">
        <f>IF($B480="","",IFERROR(VLOOKUP($O480,Leaders!$A:$B,2,0),"Not Mapped"))</f>
        <v/>
      </c>
    </row>
    <row r="481">
      <c r="A481" s="16" t="n"/>
      <c r="G481" s="17" t="n"/>
      <c r="H481" s="17" t="n"/>
      <c r="I481" s="17" t="n"/>
      <c r="J481" s="17" t="n"/>
      <c r="K481" s="17" t="n"/>
      <c r="L481" s="17" t="n"/>
      <c r="N481">
        <f>IF($B481="","",IF($C481="SUPERSTORE","Superstore","DH"))</f>
        <v/>
      </c>
      <c r="O481">
        <f>IF($B481="","",IFERROR(VLOOKUP($B481,Mapping!$A:$C,2,0),"Not Mapped"))</f>
        <v/>
      </c>
      <c r="P481">
        <f>IF($B481="","",IFERROR(VLOOKUP($B481,Mapping!$A:$C,3,0),"Not Mapped"))</f>
        <v/>
      </c>
      <c r="Q481">
        <f>IF($B481="","",IF(COUNTIF(Exclusions!$A:$A,$B481)&gt;0,"Yes","No"))</f>
        <v/>
      </c>
      <c r="R481" s="17">
        <f>IF($B481="","",MIN(1,DAY($A481)/IF($N481="Superstore",Settings!$B$5,Settings!$B$4)))</f>
        <v/>
      </c>
      <c r="S481" s="17">
        <f>IF(OR($B481="",$G481="",$R481=0),"",$G481/$R481)</f>
        <v/>
      </c>
      <c r="T481">
        <f>IF($S481="","",IF($S481&lt;Settings!$B$8,"Critical",IF($S481&lt;Settings!$B$9,"Semi Critical","Non Critical")))</f>
        <v/>
      </c>
      <c r="U481">
        <f>IF($B481="","",IFERROR(VLOOKUP($O481,Leaders!$A:$B,2,0),"Not Mapped"))</f>
        <v/>
      </c>
    </row>
    <row r="482">
      <c r="A482" s="16" t="n"/>
      <c r="G482" s="17" t="n"/>
      <c r="H482" s="17" t="n"/>
      <c r="I482" s="17" t="n"/>
      <c r="J482" s="17" t="n"/>
      <c r="K482" s="17" t="n"/>
      <c r="L482" s="17" t="n"/>
      <c r="N482">
        <f>IF($B482="","",IF($C482="SUPERSTORE","Superstore","DH"))</f>
        <v/>
      </c>
      <c r="O482">
        <f>IF($B482="","",IFERROR(VLOOKUP($B482,Mapping!$A:$C,2,0),"Not Mapped"))</f>
        <v/>
      </c>
      <c r="P482">
        <f>IF($B482="","",IFERROR(VLOOKUP($B482,Mapping!$A:$C,3,0),"Not Mapped"))</f>
        <v/>
      </c>
      <c r="Q482">
        <f>IF($B482="","",IF(COUNTIF(Exclusions!$A:$A,$B482)&gt;0,"Yes","No"))</f>
        <v/>
      </c>
      <c r="R482" s="17">
        <f>IF($B482="","",MIN(1,DAY($A482)/IF($N482="Superstore",Settings!$B$5,Settings!$B$4)))</f>
        <v/>
      </c>
      <c r="S482" s="17">
        <f>IF(OR($B482="",$G482="",$R482=0),"",$G482/$R482)</f>
        <v/>
      </c>
      <c r="T482">
        <f>IF($S482="","",IF($S482&lt;Settings!$B$8,"Critical",IF($S482&lt;Settings!$B$9,"Semi Critical","Non Critical")))</f>
        <v/>
      </c>
      <c r="U482">
        <f>IF($B482="","",IFERROR(VLOOKUP($O482,Leaders!$A:$B,2,0),"Not Mapped"))</f>
        <v/>
      </c>
    </row>
    <row r="483">
      <c r="A483" s="16" t="n"/>
      <c r="G483" s="17" t="n"/>
      <c r="H483" s="17" t="n"/>
      <c r="I483" s="17" t="n"/>
      <c r="J483" s="17" t="n"/>
      <c r="K483" s="17" t="n"/>
      <c r="L483" s="17" t="n"/>
      <c r="N483">
        <f>IF($B483="","",IF($C483="SUPERSTORE","Superstore","DH"))</f>
        <v/>
      </c>
      <c r="O483">
        <f>IF($B483="","",IFERROR(VLOOKUP($B483,Mapping!$A:$C,2,0),"Not Mapped"))</f>
        <v/>
      </c>
      <c r="P483">
        <f>IF($B483="","",IFERROR(VLOOKUP($B483,Mapping!$A:$C,3,0),"Not Mapped"))</f>
        <v/>
      </c>
      <c r="Q483">
        <f>IF($B483="","",IF(COUNTIF(Exclusions!$A:$A,$B483)&gt;0,"Yes","No"))</f>
        <v/>
      </c>
      <c r="R483" s="17">
        <f>IF($B483="","",MIN(1,DAY($A483)/IF($N483="Superstore",Settings!$B$5,Settings!$B$4)))</f>
        <v/>
      </c>
      <c r="S483" s="17">
        <f>IF(OR($B483="",$G483="",$R483=0),"",$G483/$R483)</f>
        <v/>
      </c>
      <c r="T483">
        <f>IF($S483="","",IF($S483&lt;Settings!$B$8,"Critical",IF($S483&lt;Settings!$B$9,"Semi Critical","Non Critical")))</f>
        <v/>
      </c>
      <c r="U483">
        <f>IF($B483="","",IFERROR(VLOOKUP($O483,Leaders!$A:$B,2,0),"Not Mapped"))</f>
        <v/>
      </c>
    </row>
    <row r="484">
      <c r="A484" s="16" t="n"/>
      <c r="G484" s="17" t="n"/>
      <c r="H484" s="17" t="n"/>
      <c r="I484" s="17" t="n"/>
      <c r="J484" s="17" t="n"/>
      <c r="K484" s="17" t="n"/>
      <c r="L484" s="17" t="n"/>
      <c r="N484">
        <f>IF($B484="","",IF($C484="SUPERSTORE","Superstore","DH"))</f>
        <v/>
      </c>
      <c r="O484">
        <f>IF($B484="","",IFERROR(VLOOKUP($B484,Mapping!$A:$C,2,0),"Not Mapped"))</f>
        <v/>
      </c>
      <c r="P484">
        <f>IF($B484="","",IFERROR(VLOOKUP($B484,Mapping!$A:$C,3,0),"Not Mapped"))</f>
        <v/>
      </c>
      <c r="Q484">
        <f>IF($B484="","",IF(COUNTIF(Exclusions!$A:$A,$B484)&gt;0,"Yes","No"))</f>
        <v/>
      </c>
      <c r="R484" s="17">
        <f>IF($B484="","",MIN(1,DAY($A484)/IF($N484="Superstore",Settings!$B$5,Settings!$B$4)))</f>
        <v/>
      </c>
      <c r="S484" s="17">
        <f>IF(OR($B484="",$G484="",$R484=0),"",$G484/$R484)</f>
        <v/>
      </c>
      <c r="T484">
        <f>IF($S484="","",IF($S484&lt;Settings!$B$8,"Critical",IF($S484&lt;Settings!$B$9,"Semi Critical","Non Critical")))</f>
        <v/>
      </c>
      <c r="U484">
        <f>IF($B484="","",IFERROR(VLOOKUP($O484,Leaders!$A:$B,2,0),"Not Mapped"))</f>
        <v/>
      </c>
    </row>
    <row r="485">
      <c r="A485" s="16" t="n"/>
      <c r="G485" s="17" t="n"/>
      <c r="H485" s="17" t="n"/>
      <c r="I485" s="17" t="n"/>
      <c r="J485" s="17" t="n"/>
      <c r="K485" s="17" t="n"/>
      <c r="L485" s="17" t="n"/>
      <c r="N485">
        <f>IF($B485="","",IF($C485="SUPERSTORE","Superstore","DH"))</f>
        <v/>
      </c>
      <c r="O485">
        <f>IF($B485="","",IFERROR(VLOOKUP($B485,Mapping!$A:$C,2,0),"Not Mapped"))</f>
        <v/>
      </c>
      <c r="P485">
        <f>IF($B485="","",IFERROR(VLOOKUP($B485,Mapping!$A:$C,3,0),"Not Mapped"))</f>
        <v/>
      </c>
      <c r="Q485">
        <f>IF($B485="","",IF(COUNTIF(Exclusions!$A:$A,$B485)&gt;0,"Yes","No"))</f>
        <v/>
      </c>
      <c r="R485" s="17">
        <f>IF($B485="","",MIN(1,DAY($A485)/IF($N485="Superstore",Settings!$B$5,Settings!$B$4)))</f>
        <v/>
      </c>
      <c r="S485" s="17">
        <f>IF(OR($B485="",$G485="",$R485=0),"",$G485/$R485)</f>
        <v/>
      </c>
      <c r="T485">
        <f>IF($S485="","",IF($S485&lt;Settings!$B$8,"Critical",IF($S485&lt;Settings!$B$9,"Semi Critical","Non Critical")))</f>
        <v/>
      </c>
      <c r="U485">
        <f>IF($B485="","",IFERROR(VLOOKUP($O485,Leaders!$A:$B,2,0),"Not Mapped"))</f>
        <v/>
      </c>
    </row>
    <row r="486">
      <c r="A486" s="16" t="n"/>
      <c r="G486" s="17" t="n"/>
      <c r="H486" s="17" t="n"/>
      <c r="I486" s="17" t="n"/>
      <c r="J486" s="17" t="n"/>
      <c r="K486" s="17" t="n"/>
      <c r="L486" s="17" t="n"/>
      <c r="N486">
        <f>IF($B486="","",IF($C486="SUPERSTORE","Superstore","DH"))</f>
        <v/>
      </c>
      <c r="O486">
        <f>IF($B486="","",IFERROR(VLOOKUP($B486,Mapping!$A:$C,2,0),"Not Mapped"))</f>
        <v/>
      </c>
      <c r="P486">
        <f>IF($B486="","",IFERROR(VLOOKUP($B486,Mapping!$A:$C,3,0),"Not Mapped"))</f>
        <v/>
      </c>
      <c r="Q486">
        <f>IF($B486="","",IF(COUNTIF(Exclusions!$A:$A,$B486)&gt;0,"Yes","No"))</f>
        <v/>
      </c>
      <c r="R486" s="17">
        <f>IF($B486="","",MIN(1,DAY($A486)/IF($N486="Superstore",Settings!$B$5,Settings!$B$4)))</f>
        <v/>
      </c>
      <c r="S486" s="17">
        <f>IF(OR($B486="",$G486="",$R486=0),"",$G486/$R486)</f>
        <v/>
      </c>
      <c r="T486">
        <f>IF($S486="","",IF($S486&lt;Settings!$B$8,"Critical",IF($S486&lt;Settings!$B$9,"Semi Critical","Non Critical")))</f>
        <v/>
      </c>
      <c r="U486">
        <f>IF($B486="","",IFERROR(VLOOKUP($O486,Leaders!$A:$B,2,0),"Not Mapped"))</f>
        <v/>
      </c>
    </row>
    <row r="487">
      <c r="A487" s="16" t="n"/>
      <c r="G487" s="17" t="n"/>
      <c r="H487" s="17" t="n"/>
      <c r="I487" s="17" t="n"/>
      <c r="J487" s="17" t="n"/>
      <c r="K487" s="17" t="n"/>
      <c r="L487" s="17" t="n"/>
      <c r="N487">
        <f>IF($B487="","",IF($C487="SUPERSTORE","Superstore","DH"))</f>
        <v/>
      </c>
      <c r="O487">
        <f>IF($B487="","",IFERROR(VLOOKUP($B487,Mapping!$A:$C,2,0),"Not Mapped"))</f>
        <v/>
      </c>
      <c r="P487">
        <f>IF($B487="","",IFERROR(VLOOKUP($B487,Mapping!$A:$C,3,0),"Not Mapped"))</f>
        <v/>
      </c>
      <c r="Q487">
        <f>IF($B487="","",IF(COUNTIF(Exclusions!$A:$A,$B487)&gt;0,"Yes","No"))</f>
        <v/>
      </c>
      <c r="R487" s="17">
        <f>IF($B487="","",MIN(1,DAY($A487)/IF($N487="Superstore",Settings!$B$5,Settings!$B$4)))</f>
        <v/>
      </c>
      <c r="S487" s="17">
        <f>IF(OR($B487="",$G487="",$R487=0),"",$G487/$R487)</f>
        <v/>
      </c>
      <c r="T487">
        <f>IF($S487="","",IF($S487&lt;Settings!$B$8,"Critical",IF($S487&lt;Settings!$B$9,"Semi Critical","Non Critical")))</f>
        <v/>
      </c>
      <c r="U487">
        <f>IF($B487="","",IFERROR(VLOOKUP($O487,Leaders!$A:$B,2,0),"Not Mapped"))</f>
        <v/>
      </c>
    </row>
    <row r="488">
      <c r="A488" s="16" t="n"/>
      <c r="G488" s="17" t="n"/>
      <c r="H488" s="17" t="n"/>
      <c r="I488" s="17" t="n"/>
      <c r="J488" s="17" t="n"/>
      <c r="K488" s="17" t="n"/>
      <c r="L488" s="17" t="n"/>
      <c r="N488">
        <f>IF($B488="","",IF($C488="SUPERSTORE","Superstore","DH"))</f>
        <v/>
      </c>
      <c r="O488">
        <f>IF($B488="","",IFERROR(VLOOKUP($B488,Mapping!$A:$C,2,0),"Not Mapped"))</f>
        <v/>
      </c>
      <c r="P488">
        <f>IF($B488="","",IFERROR(VLOOKUP($B488,Mapping!$A:$C,3,0),"Not Mapped"))</f>
        <v/>
      </c>
      <c r="Q488">
        <f>IF($B488="","",IF(COUNTIF(Exclusions!$A:$A,$B488)&gt;0,"Yes","No"))</f>
        <v/>
      </c>
      <c r="R488" s="17">
        <f>IF($B488="","",MIN(1,DAY($A488)/IF($N488="Superstore",Settings!$B$5,Settings!$B$4)))</f>
        <v/>
      </c>
      <c r="S488" s="17">
        <f>IF(OR($B488="",$G488="",$R488=0),"",$G488/$R488)</f>
        <v/>
      </c>
      <c r="T488">
        <f>IF($S488="","",IF($S488&lt;Settings!$B$8,"Critical",IF($S488&lt;Settings!$B$9,"Semi Critical","Non Critical")))</f>
        <v/>
      </c>
      <c r="U488">
        <f>IF($B488="","",IFERROR(VLOOKUP($O488,Leaders!$A:$B,2,0),"Not Mapped"))</f>
        <v/>
      </c>
    </row>
    <row r="489">
      <c r="A489" s="16" t="n"/>
      <c r="G489" s="17" t="n"/>
      <c r="H489" s="17" t="n"/>
      <c r="I489" s="17" t="n"/>
      <c r="J489" s="17" t="n"/>
      <c r="K489" s="17" t="n"/>
      <c r="L489" s="17" t="n"/>
      <c r="N489">
        <f>IF($B489="","",IF($C489="SUPERSTORE","Superstore","DH"))</f>
        <v/>
      </c>
      <c r="O489">
        <f>IF($B489="","",IFERROR(VLOOKUP($B489,Mapping!$A:$C,2,0),"Not Mapped"))</f>
        <v/>
      </c>
      <c r="P489">
        <f>IF($B489="","",IFERROR(VLOOKUP($B489,Mapping!$A:$C,3,0),"Not Mapped"))</f>
        <v/>
      </c>
      <c r="Q489">
        <f>IF($B489="","",IF(COUNTIF(Exclusions!$A:$A,$B489)&gt;0,"Yes","No"))</f>
        <v/>
      </c>
      <c r="R489" s="17">
        <f>IF($B489="","",MIN(1,DAY($A489)/IF($N489="Superstore",Settings!$B$5,Settings!$B$4)))</f>
        <v/>
      </c>
      <c r="S489" s="17">
        <f>IF(OR($B489="",$G489="",$R489=0),"",$G489/$R489)</f>
        <v/>
      </c>
      <c r="T489">
        <f>IF($S489="","",IF($S489&lt;Settings!$B$8,"Critical",IF($S489&lt;Settings!$B$9,"Semi Critical","Non Critical")))</f>
        <v/>
      </c>
      <c r="U489">
        <f>IF($B489="","",IFERROR(VLOOKUP($O489,Leaders!$A:$B,2,0),"Not Mapped"))</f>
        <v/>
      </c>
    </row>
    <row r="490">
      <c r="A490" s="16" t="n"/>
      <c r="G490" s="17" t="n"/>
      <c r="H490" s="17" t="n"/>
      <c r="I490" s="17" t="n"/>
      <c r="J490" s="17" t="n"/>
      <c r="K490" s="17" t="n"/>
      <c r="L490" s="17" t="n"/>
      <c r="N490">
        <f>IF($B490="","",IF($C490="SUPERSTORE","Superstore","DH"))</f>
        <v/>
      </c>
      <c r="O490">
        <f>IF($B490="","",IFERROR(VLOOKUP($B490,Mapping!$A:$C,2,0),"Not Mapped"))</f>
        <v/>
      </c>
      <c r="P490">
        <f>IF($B490="","",IFERROR(VLOOKUP($B490,Mapping!$A:$C,3,0),"Not Mapped"))</f>
        <v/>
      </c>
      <c r="Q490">
        <f>IF($B490="","",IF(COUNTIF(Exclusions!$A:$A,$B490)&gt;0,"Yes","No"))</f>
        <v/>
      </c>
      <c r="R490" s="17">
        <f>IF($B490="","",MIN(1,DAY($A490)/IF($N490="Superstore",Settings!$B$5,Settings!$B$4)))</f>
        <v/>
      </c>
      <c r="S490" s="17">
        <f>IF(OR($B490="",$G490="",$R490=0),"",$G490/$R490)</f>
        <v/>
      </c>
      <c r="T490">
        <f>IF($S490="","",IF($S490&lt;Settings!$B$8,"Critical",IF($S490&lt;Settings!$B$9,"Semi Critical","Non Critical")))</f>
        <v/>
      </c>
      <c r="U490">
        <f>IF($B490="","",IFERROR(VLOOKUP($O490,Leaders!$A:$B,2,0),"Not Mapped"))</f>
        <v/>
      </c>
    </row>
    <row r="491">
      <c r="A491" s="16" t="n"/>
      <c r="G491" s="17" t="n"/>
      <c r="H491" s="17" t="n"/>
      <c r="I491" s="17" t="n"/>
      <c r="J491" s="17" t="n"/>
      <c r="K491" s="17" t="n"/>
      <c r="L491" s="17" t="n"/>
      <c r="N491">
        <f>IF($B491="","",IF($C491="SUPERSTORE","Superstore","DH"))</f>
        <v/>
      </c>
      <c r="O491">
        <f>IF($B491="","",IFERROR(VLOOKUP($B491,Mapping!$A:$C,2,0),"Not Mapped"))</f>
        <v/>
      </c>
      <c r="P491">
        <f>IF($B491="","",IFERROR(VLOOKUP($B491,Mapping!$A:$C,3,0),"Not Mapped"))</f>
        <v/>
      </c>
      <c r="Q491">
        <f>IF($B491="","",IF(COUNTIF(Exclusions!$A:$A,$B491)&gt;0,"Yes","No"))</f>
        <v/>
      </c>
      <c r="R491" s="17">
        <f>IF($B491="","",MIN(1,DAY($A491)/IF($N491="Superstore",Settings!$B$5,Settings!$B$4)))</f>
        <v/>
      </c>
      <c r="S491" s="17">
        <f>IF(OR($B491="",$G491="",$R491=0),"",$G491/$R491)</f>
        <v/>
      </c>
      <c r="T491">
        <f>IF($S491="","",IF($S491&lt;Settings!$B$8,"Critical",IF($S491&lt;Settings!$B$9,"Semi Critical","Non Critical")))</f>
        <v/>
      </c>
      <c r="U491">
        <f>IF($B491="","",IFERROR(VLOOKUP($O491,Leaders!$A:$B,2,0),"Not Mapped"))</f>
        <v/>
      </c>
    </row>
    <row r="492">
      <c r="A492" s="16" t="n"/>
      <c r="G492" s="17" t="n"/>
      <c r="H492" s="17" t="n"/>
      <c r="I492" s="17" t="n"/>
      <c r="J492" s="17" t="n"/>
      <c r="K492" s="17" t="n"/>
      <c r="L492" s="17" t="n"/>
      <c r="N492">
        <f>IF($B492="","",IF($C492="SUPERSTORE","Superstore","DH"))</f>
        <v/>
      </c>
      <c r="O492">
        <f>IF($B492="","",IFERROR(VLOOKUP($B492,Mapping!$A:$C,2,0),"Not Mapped"))</f>
        <v/>
      </c>
      <c r="P492">
        <f>IF($B492="","",IFERROR(VLOOKUP($B492,Mapping!$A:$C,3,0),"Not Mapped"))</f>
        <v/>
      </c>
      <c r="Q492">
        <f>IF($B492="","",IF(COUNTIF(Exclusions!$A:$A,$B492)&gt;0,"Yes","No"))</f>
        <v/>
      </c>
      <c r="R492" s="17">
        <f>IF($B492="","",MIN(1,DAY($A492)/IF($N492="Superstore",Settings!$B$5,Settings!$B$4)))</f>
        <v/>
      </c>
      <c r="S492" s="17">
        <f>IF(OR($B492="",$G492="",$R492=0),"",$G492/$R492)</f>
        <v/>
      </c>
      <c r="T492">
        <f>IF($S492="","",IF($S492&lt;Settings!$B$8,"Critical",IF($S492&lt;Settings!$B$9,"Semi Critical","Non Critical")))</f>
        <v/>
      </c>
      <c r="U492">
        <f>IF($B492="","",IFERROR(VLOOKUP($O492,Leaders!$A:$B,2,0),"Not Mapped"))</f>
        <v/>
      </c>
    </row>
    <row r="493">
      <c r="A493" s="16" t="n"/>
      <c r="G493" s="17" t="n"/>
      <c r="H493" s="17" t="n"/>
      <c r="I493" s="17" t="n"/>
      <c r="J493" s="17" t="n"/>
      <c r="K493" s="17" t="n"/>
      <c r="L493" s="17" t="n"/>
      <c r="N493">
        <f>IF($B493="","",IF($C493="SUPERSTORE","Superstore","DH"))</f>
        <v/>
      </c>
      <c r="O493">
        <f>IF($B493="","",IFERROR(VLOOKUP($B493,Mapping!$A:$C,2,0),"Not Mapped"))</f>
        <v/>
      </c>
      <c r="P493">
        <f>IF($B493="","",IFERROR(VLOOKUP($B493,Mapping!$A:$C,3,0),"Not Mapped"))</f>
        <v/>
      </c>
      <c r="Q493">
        <f>IF($B493="","",IF(COUNTIF(Exclusions!$A:$A,$B493)&gt;0,"Yes","No"))</f>
        <v/>
      </c>
      <c r="R493" s="17">
        <f>IF($B493="","",MIN(1,DAY($A493)/IF($N493="Superstore",Settings!$B$5,Settings!$B$4)))</f>
        <v/>
      </c>
      <c r="S493" s="17">
        <f>IF(OR($B493="",$G493="",$R493=0),"",$G493/$R493)</f>
        <v/>
      </c>
      <c r="T493">
        <f>IF($S493="","",IF($S493&lt;Settings!$B$8,"Critical",IF($S493&lt;Settings!$B$9,"Semi Critical","Non Critical")))</f>
        <v/>
      </c>
      <c r="U493">
        <f>IF($B493="","",IFERROR(VLOOKUP($O493,Leaders!$A:$B,2,0),"Not Mapped"))</f>
        <v/>
      </c>
    </row>
    <row r="494">
      <c r="A494" s="16" t="n"/>
      <c r="G494" s="17" t="n"/>
      <c r="H494" s="17" t="n"/>
      <c r="I494" s="17" t="n"/>
      <c r="J494" s="17" t="n"/>
      <c r="K494" s="17" t="n"/>
      <c r="L494" s="17" t="n"/>
      <c r="N494">
        <f>IF($B494="","",IF($C494="SUPERSTORE","Superstore","DH"))</f>
        <v/>
      </c>
      <c r="O494">
        <f>IF($B494="","",IFERROR(VLOOKUP($B494,Mapping!$A:$C,2,0),"Not Mapped"))</f>
        <v/>
      </c>
      <c r="P494">
        <f>IF($B494="","",IFERROR(VLOOKUP($B494,Mapping!$A:$C,3,0),"Not Mapped"))</f>
        <v/>
      </c>
      <c r="Q494">
        <f>IF($B494="","",IF(COUNTIF(Exclusions!$A:$A,$B494)&gt;0,"Yes","No"))</f>
        <v/>
      </c>
      <c r="R494" s="17">
        <f>IF($B494="","",MIN(1,DAY($A494)/IF($N494="Superstore",Settings!$B$5,Settings!$B$4)))</f>
        <v/>
      </c>
      <c r="S494" s="17">
        <f>IF(OR($B494="",$G494="",$R494=0),"",$G494/$R494)</f>
        <v/>
      </c>
      <c r="T494">
        <f>IF($S494="","",IF($S494&lt;Settings!$B$8,"Critical",IF($S494&lt;Settings!$B$9,"Semi Critical","Non Critical")))</f>
        <v/>
      </c>
      <c r="U494">
        <f>IF($B494="","",IFERROR(VLOOKUP($O494,Leaders!$A:$B,2,0),"Not Mapped"))</f>
        <v/>
      </c>
    </row>
    <row r="495">
      <c r="A495" s="16" t="n"/>
      <c r="G495" s="17" t="n"/>
      <c r="H495" s="17" t="n"/>
      <c r="I495" s="17" t="n"/>
      <c r="J495" s="17" t="n"/>
      <c r="K495" s="17" t="n"/>
      <c r="L495" s="17" t="n"/>
      <c r="N495">
        <f>IF($B495="","",IF($C495="SUPERSTORE","Superstore","DH"))</f>
        <v/>
      </c>
      <c r="O495">
        <f>IF($B495="","",IFERROR(VLOOKUP($B495,Mapping!$A:$C,2,0),"Not Mapped"))</f>
        <v/>
      </c>
      <c r="P495">
        <f>IF($B495="","",IFERROR(VLOOKUP($B495,Mapping!$A:$C,3,0),"Not Mapped"))</f>
        <v/>
      </c>
      <c r="Q495">
        <f>IF($B495="","",IF(COUNTIF(Exclusions!$A:$A,$B495)&gt;0,"Yes","No"))</f>
        <v/>
      </c>
      <c r="R495" s="17">
        <f>IF($B495="","",MIN(1,DAY($A495)/IF($N495="Superstore",Settings!$B$5,Settings!$B$4)))</f>
        <v/>
      </c>
      <c r="S495" s="17">
        <f>IF(OR($B495="",$G495="",$R495=0),"",$G495/$R495)</f>
        <v/>
      </c>
      <c r="T495">
        <f>IF($S495="","",IF($S495&lt;Settings!$B$8,"Critical",IF($S495&lt;Settings!$B$9,"Semi Critical","Non Critical")))</f>
        <v/>
      </c>
      <c r="U495">
        <f>IF($B495="","",IFERROR(VLOOKUP($O495,Leaders!$A:$B,2,0),"Not Mapped"))</f>
        <v/>
      </c>
    </row>
    <row r="496">
      <c r="A496" s="16" t="n"/>
      <c r="G496" s="17" t="n"/>
      <c r="H496" s="17" t="n"/>
      <c r="I496" s="17" t="n"/>
      <c r="J496" s="17" t="n"/>
      <c r="K496" s="17" t="n"/>
      <c r="L496" s="17" t="n"/>
      <c r="N496">
        <f>IF($B496="","",IF($C496="SUPERSTORE","Superstore","DH"))</f>
        <v/>
      </c>
      <c r="O496">
        <f>IF($B496="","",IFERROR(VLOOKUP($B496,Mapping!$A:$C,2,0),"Not Mapped"))</f>
        <v/>
      </c>
      <c r="P496">
        <f>IF($B496="","",IFERROR(VLOOKUP($B496,Mapping!$A:$C,3,0),"Not Mapped"))</f>
        <v/>
      </c>
      <c r="Q496">
        <f>IF($B496="","",IF(COUNTIF(Exclusions!$A:$A,$B496)&gt;0,"Yes","No"))</f>
        <v/>
      </c>
      <c r="R496" s="17">
        <f>IF($B496="","",MIN(1,DAY($A496)/IF($N496="Superstore",Settings!$B$5,Settings!$B$4)))</f>
        <v/>
      </c>
      <c r="S496" s="17">
        <f>IF(OR($B496="",$G496="",$R496=0),"",$G496/$R496)</f>
        <v/>
      </c>
      <c r="T496">
        <f>IF($S496="","",IF($S496&lt;Settings!$B$8,"Critical",IF($S496&lt;Settings!$B$9,"Semi Critical","Non Critical")))</f>
        <v/>
      </c>
      <c r="U496">
        <f>IF($B496="","",IFERROR(VLOOKUP($O496,Leaders!$A:$B,2,0),"Not Mapped"))</f>
        <v/>
      </c>
    </row>
    <row r="497">
      <c r="A497" s="16" t="n"/>
      <c r="G497" s="17" t="n"/>
      <c r="H497" s="17" t="n"/>
      <c r="I497" s="17" t="n"/>
      <c r="J497" s="17" t="n"/>
      <c r="K497" s="17" t="n"/>
      <c r="L497" s="17" t="n"/>
      <c r="N497">
        <f>IF($B497="","",IF($C497="SUPERSTORE","Superstore","DH"))</f>
        <v/>
      </c>
      <c r="O497">
        <f>IF($B497="","",IFERROR(VLOOKUP($B497,Mapping!$A:$C,2,0),"Not Mapped"))</f>
        <v/>
      </c>
      <c r="P497">
        <f>IF($B497="","",IFERROR(VLOOKUP($B497,Mapping!$A:$C,3,0),"Not Mapped"))</f>
        <v/>
      </c>
      <c r="Q497">
        <f>IF($B497="","",IF(COUNTIF(Exclusions!$A:$A,$B497)&gt;0,"Yes","No"))</f>
        <v/>
      </c>
      <c r="R497" s="17">
        <f>IF($B497="","",MIN(1,DAY($A497)/IF($N497="Superstore",Settings!$B$5,Settings!$B$4)))</f>
        <v/>
      </c>
      <c r="S497" s="17">
        <f>IF(OR($B497="",$G497="",$R497=0),"",$G497/$R497)</f>
        <v/>
      </c>
      <c r="T497">
        <f>IF($S497="","",IF($S497&lt;Settings!$B$8,"Critical",IF($S497&lt;Settings!$B$9,"Semi Critical","Non Critical")))</f>
        <v/>
      </c>
      <c r="U497">
        <f>IF($B497="","",IFERROR(VLOOKUP($O497,Leaders!$A:$B,2,0),"Not Mapped"))</f>
        <v/>
      </c>
    </row>
    <row r="498">
      <c r="A498" s="16" t="n"/>
      <c r="G498" s="17" t="n"/>
      <c r="H498" s="17" t="n"/>
      <c r="I498" s="17" t="n"/>
      <c r="J498" s="17" t="n"/>
      <c r="K498" s="17" t="n"/>
      <c r="L498" s="17" t="n"/>
      <c r="N498">
        <f>IF($B498="","",IF($C498="SUPERSTORE","Superstore","DH"))</f>
        <v/>
      </c>
      <c r="O498">
        <f>IF($B498="","",IFERROR(VLOOKUP($B498,Mapping!$A:$C,2,0),"Not Mapped"))</f>
        <v/>
      </c>
      <c r="P498">
        <f>IF($B498="","",IFERROR(VLOOKUP($B498,Mapping!$A:$C,3,0),"Not Mapped"))</f>
        <v/>
      </c>
      <c r="Q498">
        <f>IF($B498="","",IF(COUNTIF(Exclusions!$A:$A,$B498)&gt;0,"Yes","No"))</f>
        <v/>
      </c>
      <c r="R498" s="17">
        <f>IF($B498="","",MIN(1,DAY($A498)/IF($N498="Superstore",Settings!$B$5,Settings!$B$4)))</f>
        <v/>
      </c>
      <c r="S498" s="17">
        <f>IF(OR($B498="",$G498="",$R498=0),"",$G498/$R498)</f>
        <v/>
      </c>
      <c r="T498">
        <f>IF($S498="","",IF($S498&lt;Settings!$B$8,"Critical",IF($S498&lt;Settings!$B$9,"Semi Critical","Non Critical")))</f>
        <v/>
      </c>
      <c r="U498">
        <f>IF($B498="","",IFERROR(VLOOKUP($O498,Leaders!$A:$B,2,0),"Not Mapped"))</f>
        <v/>
      </c>
    </row>
    <row r="499">
      <c r="A499" s="16" t="n"/>
      <c r="G499" s="17" t="n"/>
      <c r="H499" s="17" t="n"/>
      <c r="I499" s="17" t="n"/>
      <c r="J499" s="17" t="n"/>
      <c r="K499" s="17" t="n"/>
      <c r="L499" s="17" t="n"/>
      <c r="N499">
        <f>IF($B499="","",IF($C499="SUPERSTORE","Superstore","DH"))</f>
        <v/>
      </c>
      <c r="O499">
        <f>IF($B499="","",IFERROR(VLOOKUP($B499,Mapping!$A:$C,2,0),"Not Mapped"))</f>
        <v/>
      </c>
      <c r="P499">
        <f>IF($B499="","",IFERROR(VLOOKUP($B499,Mapping!$A:$C,3,0),"Not Mapped"))</f>
        <v/>
      </c>
      <c r="Q499">
        <f>IF($B499="","",IF(COUNTIF(Exclusions!$A:$A,$B499)&gt;0,"Yes","No"))</f>
        <v/>
      </c>
      <c r="R499" s="17">
        <f>IF($B499="","",MIN(1,DAY($A499)/IF($N499="Superstore",Settings!$B$5,Settings!$B$4)))</f>
        <v/>
      </c>
      <c r="S499" s="17">
        <f>IF(OR($B499="",$G499="",$R499=0),"",$G499/$R499)</f>
        <v/>
      </c>
      <c r="T499">
        <f>IF($S499="","",IF($S499&lt;Settings!$B$8,"Critical",IF($S499&lt;Settings!$B$9,"Semi Critical","Non Critical")))</f>
        <v/>
      </c>
      <c r="U499">
        <f>IF($B499="","",IFERROR(VLOOKUP($O499,Leaders!$A:$B,2,0),"Not Mapped"))</f>
        <v/>
      </c>
    </row>
    <row r="500">
      <c r="A500" s="16" t="n"/>
      <c r="G500" s="17" t="n"/>
      <c r="H500" s="17" t="n"/>
      <c r="I500" s="17" t="n"/>
      <c r="J500" s="17" t="n"/>
      <c r="K500" s="17" t="n"/>
      <c r="L500" s="17" t="n"/>
      <c r="N500">
        <f>IF($B500="","",IF($C500="SUPERSTORE","Superstore","DH"))</f>
        <v/>
      </c>
      <c r="O500">
        <f>IF($B500="","",IFERROR(VLOOKUP($B500,Mapping!$A:$C,2,0),"Not Mapped"))</f>
        <v/>
      </c>
      <c r="P500">
        <f>IF($B500="","",IFERROR(VLOOKUP($B500,Mapping!$A:$C,3,0),"Not Mapped"))</f>
        <v/>
      </c>
      <c r="Q500">
        <f>IF($B500="","",IF(COUNTIF(Exclusions!$A:$A,$B500)&gt;0,"Yes","No"))</f>
        <v/>
      </c>
      <c r="R500" s="17">
        <f>IF($B500="","",MIN(1,DAY($A500)/IF($N500="Superstore",Settings!$B$5,Settings!$B$4)))</f>
        <v/>
      </c>
      <c r="S500" s="17">
        <f>IF(OR($B500="",$G500="",$R500=0),"",$G500/$R500)</f>
        <v/>
      </c>
      <c r="T500">
        <f>IF($S500="","",IF($S500&lt;Settings!$B$8,"Critical",IF($S500&lt;Settings!$B$9,"Semi Critical","Non Critical")))</f>
        <v/>
      </c>
      <c r="U500">
        <f>IF($B500="","",IFERROR(VLOOKUP($O500,Leaders!$A:$B,2,0),"Not Mapped"))</f>
        <v/>
      </c>
    </row>
    <row r="501">
      <c r="A501" s="16" t="n"/>
      <c r="G501" s="17" t="n"/>
      <c r="H501" s="17" t="n"/>
      <c r="I501" s="17" t="n"/>
      <c r="J501" s="17" t="n"/>
      <c r="K501" s="17" t="n"/>
      <c r="L501" s="17" t="n"/>
      <c r="N501">
        <f>IF($B501="","",IF($C501="SUPERSTORE","Superstore","DH"))</f>
        <v/>
      </c>
      <c r="O501">
        <f>IF($B501="","",IFERROR(VLOOKUP($B501,Mapping!$A:$C,2,0),"Not Mapped"))</f>
        <v/>
      </c>
      <c r="P501">
        <f>IF($B501="","",IFERROR(VLOOKUP($B501,Mapping!$A:$C,3,0),"Not Mapped"))</f>
        <v/>
      </c>
      <c r="Q501">
        <f>IF($B501="","",IF(COUNTIF(Exclusions!$A:$A,$B501)&gt;0,"Yes","No"))</f>
        <v/>
      </c>
      <c r="R501" s="17">
        <f>IF($B501="","",MIN(1,DAY($A501)/IF($N501="Superstore",Settings!$B$5,Settings!$B$4)))</f>
        <v/>
      </c>
      <c r="S501" s="17">
        <f>IF(OR($B501="",$G501="",$R501=0),"",$G501/$R501)</f>
        <v/>
      </c>
      <c r="T501">
        <f>IF($S501="","",IF($S501&lt;Settings!$B$8,"Critical",IF($S501&lt;Settings!$B$9,"Semi Critical","Non Critical")))</f>
        <v/>
      </c>
      <c r="U501">
        <f>IF($B501="","",IFERROR(VLOOKUP($O501,Leaders!$A:$B,2,0),"Not Mapped"))</f>
        <v/>
      </c>
    </row>
    <row r="502">
      <c r="A502" s="16" t="n"/>
      <c r="G502" s="17" t="n"/>
      <c r="H502" s="17" t="n"/>
      <c r="I502" s="17" t="n"/>
      <c r="J502" s="17" t="n"/>
      <c r="K502" s="17" t="n"/>
      <c r="L502" s="17" t="n"/>
      <c r="N502">
        <f>IF($B502="","",IF($C502="SUPERSTORE","Superstore","DH"))</f>
        <v/>
      </c>
      <c r="O502">
        <f>IF($B502="","",IFERROR(VLOOKUP($B502,Mapping!$A:$C,2,0),"Not Mapped"))</f>
        <v/>
      </c>
      <c r="P502">
        <f>IF($B502="","",IFERROR(VLOOKUP($B502,Mapping!$A:$C,3,0),"Not Mapped"))</f>
        <v/>
      </c>
      <c r="Q502">
        <f>IF($B502="","",IF(COUNTIF(Exclusions!$A:$A,$B502)&gt;0,"Yes","No"))</f>
        <v/>
      </c>
      <c r="R502" s="17">
        <f>IF($B502="","",MIN(1,DAY($A502)/IF($N502="Superstore",Settings!$B$5,Settings!$B$4)))</f>
        <v/>
      </c>
      <c r="S502" s="17">
        <f>IF(OR($B502="",$G502="",$R502=0),"",$G502/$R502)</f>
        <v/>
      </c>
      <c r="T502">
        <f>IF($S502="","",IF($S502&lt;Settings!$B$8,"Critical",IF($S502&lt;Settings!$B$9,"Semi Critical","Non Critical")))</f>
        <v/>
      </c>
      <c r="U502">
        <f>IF($B502="","",IFERROR(VLOOKUP($O502,Leaders!$A:$B,2,0),"Not Mapped"))</f>
        <v/>
      </c>
    </row>
    <row r="503">
      <c r="A503" s="16" t="n"/>
      <c r="G503" s="17" t="n"/>
      <c r="H503" s="17" t="n"/>
      <c r="I503" s="17" t="n"/>
      <c r="J503" s="17" t="n"/>
      <c r="K503" s="17" t="n"/>
      <c r="L503" s="17" t="n"/>
      <c r="N503">
        <f>IF($B503="","",IF($C503="SUPERSTORE","Superstore","DH"))</f>
        <v/>
      </c>
      <c r="O503">
        <f>IF($B503="","",IFERROR(VLOOKUP($B503,Mapping!$A:$C,2,0),"Not Mapped"))</f>
        <v/>
      </c>
      <c r="P503">
        <f>IF($B503="","",IFERROR(VLOOKUP($B503,Mapping!$A:$C,3,0),"Not Mapped"))</f>
        <v/>
      </c>
      <c r="Q503">
        <f>IF($B503="","",IF(COUNTIF(Exclusions!$A:$A,$B503)&gt;0,"Yes","No"))</f>
        <v/>
      </c>
      <c r="R503" s="17">
        <f>IF($B503="","",MIN(1,DAY($A503)/IF($N503="Superstore",Settings!$B$5,Settings!$B$4)))</f>
        <v/>
      </c>
      <c r="S503" s="17">
        <f>IF(OR($B503="",$G503="",$R503=0),"",$G503/$R503)</f>
        <v/>
      </c>
      <c r="T503">
        <f>IF($S503="","",IF($S503&lt;Settings!$B$8,"Critical",IF($S503&lt;Settings!$B$9,"Semi Critical","Non Critical")))</f>
        <v/>
      </c>
      <c r="U503">
        <f>IF($B503="","",IFERROR(VLOOKUP($O503,Leaders!$A:$B,2,0),"Not Mapped"))</f>
        <v/>
      </c>
    </row>
    <row r="504">
      <c r="A504" s="16" t="n"/>
      <c r="G504" s="17" t="n"/>
      <c r="H504" s="17" t="n"/>
      <c r="I504" s="17" t="n"/>
      <c r="J504" s="17" t="n"/>
      <c r="K504" s="17" t="n"/>
      <c r="L504" s="17" t="n"/>
      <c r="N504">
        <f>IF($B504="","",IF($C504="SUPERSTORE","Superstore","DH"))</f>
        <v/>
      </c>
      <c r="O504">
        <f>IF($B504="","",IFERROR(VLOOKUP($B504,Mapping!$A:$C,2,0),"Not Mapped"))</f>
        <v/>
      </c>
      <c r="P504">
        <f>IF($B504="","",IFERROR(VLOOKUP($B504,Mapping!$A:$C,3,0),"Not Mapped"))</f>
        <v/>
      </c>
      <c r="Q504">
        <f>IF($B504="","",IF(COUNTIF(Exclusions!$A:$A,$B504)&gt;0,"Yes","No"))</f>
        <v/>
      </c>
      <c r="R504" s="17">
        <f>IF($B504="","",MIN(1,DAY($A504)/IF($N504="Superstore",Settings!$B$5,Settings!$B$4)))</f>
        <v/>
      </c>
      <c r="S504" s="17">
        <f>IF(OR($B504="",$G504="",$R504=0),"",$G504/$R504)</f>
        <v/>
      </c>
      <c r="T504">
        <f>IF($S504="","",IF($S504&lt;Settings!$B$8,"Critical",IF($S504&lt;Settings!$B$9,"Semi Critical","Non Critical")))</f>
        <v/>
      </c>
      <c r="U504">
        <f>IF($B504="","",IFERROR(VLOOKUP($O504,Leaders!$A:$B,2,0),"Not Mapped"))</f>
        <v/>
      </c>
    </row>
    <row r="505">
      <c r="A505" s="16" t="n"/>
      <c r="G505" s="17" t="n"/>
      <c r="H505" s="17" t="n"/>
      <c r="I505" s="17" t="n"/>
      <c r="J505" s="17" t="n"/>
      <c r="K505" s="17" t="n"/>
      <c r="L505" s="17" t="n"/>
      <c r="N505">
        <f>IF($B505="","",IF($C505="SUPERSTORE","Superstore","DH"))</f>
        <v/>
      </c>
      <c r="O505">
        <f>IF($B505="","",IFERROR(VLOOKUP($B505,Mapping!$A:$C,2,0),"Not Mapped"))</f>
        <v/>
      </c>
      <c r="P505">
        <f>IF($B505="","",IFERROR(VLOOKUP($B505,Mapping!$A:$C,3,0),"Not Mapped"))</f>
        <v/>
      </c>
      <c r="Q505">
        <f>IF($B505="","",IF(COUNTIF(Exclusions!$A:$A,$B505)&gt;0,"Yes","No"))</f>
        <v/>
      </c>
      <c r="R505" s="17">
        <f>IF($B505="","",MIN(1,DAY($A505)/IF($N505="Superstore",Settings!$B$5,Settings!$B$4)))</f>
        <v/>
      </c>
      <c r="S505" s="17">
        <f>IF(OR($B505="",$G505="",$R505=0),"",$G505/$R505)</f>
        <v/>
      </c>
      <c r="T505">
        <f>IF($S505="","",IF($S505&lt;Settings!$B$8,"Critical",IF($S505&lt;Settings!$B$9,"Semi Critical","Non Critical")))</f>
        <v/>
      </c>
      <c r="U505">
        <f>IF($B505="","",IFERROR(VLOOKUP($O505,Leaders!$A:$B,2,0),"Not Mapped"))</f>
        <v/>
      </c>
    </row>
    <row r="506">
      <c r="A506" s="16" t="n"/>
      <c r="G506" s="17" t="n"/>
      <c r="H506" s="17" t="n"/>
      <c r="I506" s="17" t="n"/>
      <c r="J506" s="17" t="n"/>
      <c r="K506" s="17" t="n"/>
      <c r="L506" s="17" t="n"/>
      <c r="N506">
        <f>IF($B506="","",IF($C506="SUPERSTORE","Superstore","DH"))</f>
        <v/>
      </c>
      <c r="O506">
        <f>IF($B506="","",IFERROR(VLOOKUP($B506,Mapping!$A:$C,2,0),"Not Mapped"))</f>
        <v/>
      </c>
      <c r="P506">
        <f>IF($B506="","",IFERROR(VLOOKUP($B506,Mapping!$A:$C,3,0),"Not Mapped"))</f>
        <v/>
      </c>
      <c r="Q506">
        <f>IF($B506="","",IF(COUNTIF(Exclusions!$A:$A,$B506)&gt;0,"Yes","No"))</f>
        <v/>
      </c>
      <c r="R506" s="17">
        <f>IF($B506="","",MIN(1,DAY($A506)/IF($N506="Superstore",Settings!$B$5,Settings!$B$4)))</f>
        <v/>
      </c>
      <c r="S506" s="17">
        <f>IF(OR($B506="",$G506="",$R506=0),"",$G506/$R506)</f>
        <v/>
      </c>
      <c r="T506">
        <f>IF($S506="","",IF($S506&lt;Settings!$B$8,"Critical",IF($S506&lt;Settings!$B$9,"Semi Critical","Non Critical")))</f>
        <v/>
      </c>
      <c r="U506">
        <f>IF($B506="","",IFERROR(VLOOKUP($O506,Leaders!$A:$B,2,0),"Not Mapped"))</f>
        <v/>
      </c>
    </row>
    <row r="507">
      <c r="A507" s="16" t="n"/>
      <c r="G507" s="17" t="n"/>
      <c r="H507" s="17" t="n"/>
      <c r="I507" s="17" t="n"/>
      <c r="J507" s="17" t="n"/>
      <c r="K507" s="17" t="n"/>
      <c r="L507" s="17" t="n"/>
      <c r="N507">
        <f>IF($B507="","",IF($C507="SUPERSTORE","Superstore","DH"))</f>
        <v/>
      </c>
      <c r="O507">
        <f>IF($B507="","",IFERROR(VLOOKUP($B507,Mapping!$A:$C,2,0),"Not Mapped"))</f>
        <v/>
      </c>
      <c r="P507">
        <f>IF($B507="","",IFERROR(VLOOKUP($B507,Mapping!$A:$C,3,0),"Not Mapped"))</f>
        <v/>
      </c>
      <c r="Q507">
        <f>IF($B507="","",IF(COUNTIF(Exclusions!$A:$A,$B507)&gt;0,"Yes","No"))</f>
        <v/>
      </c>
      <c r="R507" s="17">
        <f>IF($B507="","",MIN(1,DAY($A507)/IF($N507="Superstore",Settings!$B$5,Settings!$B$4)))</f>
        <v/>
      </c>
      <c r="S507" s="17">
        <f>IF(OR($B507="",$G507="",$R507=0),"",$G507/$R507)</f>
        <v/>
      </c>
      <c r="T507">
        <f>IF($S507="","",IF($S507&lt;Settings!$B$8,"Critical",IF($S507&lt;Settings!$B$9,"Semi Critical","Non Critical")))</f>
        <v/>
      </c>
      <c r="U507">
        <f>IF($B507="","",IFERROR(VLOOKUP($O507,Leaders!$A:$B,2,0),"Not Mapped"))</f>
        <v/>
      </c>
    </row>
    <row r="508">
      <c r="A508" s="16" t="n"/>
      <c r="G508" s="17" t="n"/>
      <c r="H508" s="17" t="n"/>
      <c r="I508" s="17" t="n"/>
      <c r="J508" s="17" t="n"/>
      <c r="K508" s="17" t="n"/>
      <c r="L508" s="17" t="n"/>
      <c r="N508">
        <f>IF($B508="","",IF($C508="SUPERSTORE","Superstore","DH"))</f>
        <v/>
      </c>
      <c r="O508">
        <f>IF($B508="","",IFERROR(VLOOKUP($B508,Mapping!$A:$C,2,0),"Not Mapped"))</f>
        <v/>
      </c>
      <c r="P508">
        <f>IF($B508="","",IFERROR(VLOOKUP($B508,Mapping!$A:$C,3,0),"Not Mapped"))</f>
        <v/>
      </c>
      <c r="Q508">
        <f>IF($B508="","",IF(COUNTIF(Exclusions!$A:$A,$B508)&gt;0,"Yes","No"))</f>
        <v/>
      </c>
      <c r="R508" s="17">
        <f>IF($B508="","",MIN(1,DAY($A508)/IF($N508="Superstore",Settings!$B$5,Settings!$B$4)))</f>
        <v/>
      </c>
      <c r="S508" s="17">
        <f>IF(OR($B508="",$G508="",$R508=0),"",$G508/$R508)</f>
        <v/>
      </c>
      <c r="T508">
        <f>IF($S508="","",IF($S508&lt;Settings!$B$8,"Critical",IF($S508&lt;Settings!$B$9,"Semi Critical","Non Critical")))</f>
        <v/>
      </c>
      <c r="U508">
        <f>IF($B508="","",IFERROR(VLOOKUP($O508,Leaders!$A:$B,2,0),"Not Mapped"))</f>
        <v/>
      </c>
    </row>
    <row r="509">
      <c r="A509" s="16" t="n"/>
      <c r="G509" s="17" t="n"/>
      <c r="H509" s="17" t="n"/>
      <c r="I509" s="17" t="n"/>
      <c r="J509" s="17" t="n"/>
      <c r="K509" s="17" t="n"/>
      <c r="L509" s="17" t="n"/>
      <c r="N509">
        <f>IF($B509="","",IF($C509="SUPERSTORE","Superstore","DH"))</f>
        <v/>
      </c>
      <c r="O509">
        <f>IF($B509="","",IFERROR(VLOOKUP($B509,Mapping!$A:$C,2,0),"Not Mapped"))</f>
        <v/>
      </c>
      <c r="P509">
        <f>IF($B509="","",IFERROR(VLOOKUP($B509,Mapping!$A:$C,3,0),"Not Mapped"))</f>
        <v/>
      </c>
      <c r="Q509">
        <f>IF($B509="","",IF(COUNTIF(Exclusions!$A:$A,$B509)&gt;0,"Yes","No"))</f>
        <v/>
      </c>
      <c r="R509" s="17">
        <f>IF($B509="","",MIN(1,DAY($A509)/IF($N509="Superstore",Settings!$B$5,Settings!$B$4)))</f>
        <v/>
      </c>
      <c r="S509" s="17">
        <f>IF(OR($B509="",$G509="",$R509=0),"",$G509/$R509)</f>
        <v/>
      </c>
      <c r="T509">
        <f>IF($S509="","",IF($S509&lt;Settings!$B$8,"Critical",IF($S509&lt;Settings!$B$9,"Semi Critical","Non Critical")))</f>
        <v/>
      </c>
      <c r="U509">
        <f>IF($B509="","",IFERROR(VLOOKUP($O509,Leaders!$A:$B,2,0),"Not Mapped"))</f>
        <v/>
      </c>
    </row>
    <row r="510">
      <c r="A510" s="16" t="n"/>
      <c r="G510" s="17" t="n"/>
      <c r="H510" s="17" t="n"/>
      <c r="I510" s="17" t="n"/>
      <c r="J510" s="17" t="n"/>
      <c r="K510" s="17" t="n"/>
      <c r="L510" s="17" t="n"/>
      <c r="N510">
        <f>IF($B510="","",IF($C510="SUPERSTORE","Superstore","DH"))</f>
        <v/>
      </c>
      <c r="O510">
        <f>IF($B510="","",IFERROR(VLOOKUP($B510,Mapping!$A:$C,2,0),"Not Mapped"))</f>
        <v/>
      </c>
      <c r="P510">
        <f>IF($B510="","",IFERROR(VLOOKUP($B510,Mapping!$A:$C,3,0),"Not Mapped"))</f>
        <v/>
      </c>
      <c r="Q510">
        <f>IF($B510="","",IF(COUNTIF(Exclusions!$A:$A,$B510)&gt;0,"Yes","No"))</f>
        <v/>
      </c>
      <c r="R510" s="17">
        <f>IF($B510="","",MIN(1,DAY($A510)/IF($N510="Superstore",Settings!$B$5,Settings!$B$4)))</f>
        <v/>
      </c>
      <c r="S510" s="17">
        <f>IF(OR($B510="",$G510="",$R510=0),"",$G510/$R510)</f>
        <v/>
      </c>
      <c r="T510">
        <f>IF($S510="","",IF($S510&lt;Settings!$B$8,"Critical",IF($S510&lt;Settings!$B$9,"Semi Critical","Non Critical")))</f>
        <v/>
      </c>
      <c r="U510">
        <f>IF($B510="","",IFERROR(VLOOKUP($O510,Leaders!$A:$B,2,0),"Not Mapped"))</f>
        <v/>
      </c>
    </row>
    <row r="511">
      <c r="A511" s="16" t="n"/>
      <c r="G511" s="17" t="n"/>
      <c r="H511" s="17" t="n"/>
      <c r="I511" s="17" t="n"/>
      <c r="J511" s="17" t="n"/>
      <c r="K511" s="17" t="n"/>
      <c r="L511" s="17" t="n"/>
      <c r="N511">
        <f>IF($B511="","",IF($C511="SUPERSTORE","Superstore","DH"))</f>
        <v/>
      </c>
      <c r="O511">
        <f>IF($B511="","",IFERROR(VLOOKUP($B511,Mapping!$A:$C,2,0),"Not Mapped"))</f>
        <v/>
      </c>
      <c r="P511">
        <f>IF($B511="","",IFERROR(VLOOKUP($B511,Mapping!$A:$C,3,0),"Not Mapped"))</f>
        <v/>
      </c>
      <c r="Q511">
        <f>IF($B511="","",IF(COUNTIF(Exclusions!$A:$A,$B511)&gt;0,"Yes","No"))</f>
        <v/>
      </c>
      <c r="R511" s="17">
        <f>IF($B511="","",MIN(1,DAY($A511)/IF($N511="Superstore",Settings!$B$5,Settings!$B$4)))</f>
        <v/>
      </c>
      <c r="S511" s="17">
        <f>IF(OR($B511="",$G511="",$R511=0),"",$G511/$R511)</f>
        <v/>
      </c>
      <c r="T511">
        <f>IF($S511="","",IF($S511&lt;Settings!$B$8,"Critical",IF($S511&lt;Settings!$B$9,"Semi Critical","Non Critical")))</f>
        <v/>
      </c>
      <c r="U511">
        <f>IF($B511="","",IFERROR(VLOOKUP($O511,Leaders!$A:$B,2,0),"Not Mapped"))</f>
        <v/>
      </c>
    </row>
    <row r="512">
      <c r="A512" s="16" t="n"/>
      <c r="G512" s="17" t="n"/>
      <c r="H512" s="17" t="n"/>
      <c r="I512" s="17" t="n"/>
      <c r="J512" s="17" t="n"/>
      <c r="K512" s="17" t="n"/>
      <c r="L512" s="17" t="n"/>
      <c r="N512">
        <f>IF($B512="","",IF($C512="SUPERSTORE","Superstore","DH"))</f>
        <v/>
      </c>
      <c r="O512">
        <f>IF($B512="","",IFERROR(VLOOKUP($B512,Mapping!$A:$C,2,0),"Not Mapped"))</f>
        <v/>
      </c>
      <c r="P512">
        <f>IF($B512="","",IFERROR(VLOOKUP($B512,Mapping!$A:$C,3,0),"Not Mapped"))</f>
        <v/>
      </c>
      <c r="Q512">
        <f>IF($B512="","",IF(COUNTIF(Exclusions!$A:$A,$B512)&gt;0,"Yes","No"))</f>
        <v/>
      </c>
      <c r="R512" s="17">
        <f>IF($B512="","",MIN(1,DAY($A512)/IF($N512="Superstore",Settings!$B$5,Settings!$B$4)))</f>
        <v/>
      </c>
      <c r="S512" s="17">
        <f>IF(OR($B512="",$G512="",$R512=0),"",$G512/$R512)</f>
        <v/>
      </c>
      <c r="T512">
        <f>IF($S512="","",IF($S512&lt;Settings!$B$8,"Critical",IF($S512&lt;Settings!$B$9,"Semi Critical","Non Critical")))</f>
        <v/>
      </c>
      <c r="U512">
        <f>IF($B512="","",IFERROR(VLOOKUP($O512,Leaders!$A:$B,2,0),"Not Mapped"))</f>
        <v/>
      </c>
    </row>
    <row r="513">
      <c r="A513" s="16" t="n"/>
      <c r="G513" s="17" t="n"/>
      <c r="H513" s="17" t="n"/>
      <c r="I513" s="17" t="n"/>
      <c r="J513" s="17" t="n"/>
      <c r="K513" s="17" t="n"/>
      <c r="L513" s="17" t="n"/>
      <c r="N513">
        <f>IF($B513="","",IF($C513="SUPERSTORE","Superstore","DH"))</f>
        <v/>
      </c>
      <c r="O513">
        <f>IF($B513="","",IFERROR(VLOOKUP($B513,Mapping!$A:$C,2,0),"Not Mapped"))</f>
        <v/>
      </c>
      <c r="P513">
        <f>IF($B513="","",IFERROR(VLOOKUP($B513,Mapping!$A:$C,3,0),"Not Mapped"))</f>
        <v/>
      </c>
      <c r="Q513">
        <f>IF($B513="","",IF(COUNTIF(Exclusions!$A:$A,$B513)&gt;0,"Yes","No"))</f>
        <v/>
      </c>
      <c r="R513" s="17">
        <f>IF($B513="","",MIN(1,DAY($A513)/IF($N513="Superstore",Settings!$B$5,Settings!$B$4)))</f>
        <v/>
      </c>
      <c r="S513" s="17">
        <f>IF(OR($B513="",$G513="",$R513=0),"",$G513/$R513)</f>
        <v/>
      </c>
      <c r="T513">
        <f>IF($S513="","",IF($S513&lt;Settings!$B$8,"Critical",IF($S513&lt;Settings!$B$9,"Semi Critical","Non Critical")))</f>
        <v/>
      </c>
      <c r="U513">
        <f>IF($B513="","",IFERROR(VLOOKUP($O513,Leaders!$A:$B,2,0),"Not Mapped"))</f>
        <v/>
      </c>
    </row>
    <row r="514">
      <c r="A514" s="16" t="n"/>
      <c r="G514" s="17" t="n"/>
      <c r="H514" s="17" t="n"/>
      <c r="I514" s="17" t="n"/>
      <c r="J514" s="17" t="n"/>
      <c r="K514" s="17" t="n"/>
      <c r="L514" s="17" t="n"/>
      <c r="N514">
        <f>IF($B514="","",IF($C514="SUPERSTORE","Superstore","DH"))</f>
        <v/>
      </c>
      <c r="O514">
        <f>IF($B514="","",IFERROR(VLOOKUP($B514,Mapping!$A:$C,2,0),"Not Mapped"))</f>
        <v/>
      </c>
      <c r="P514">
        <f>IF($B514="","",IFERROR(VLOOKUP($B514,Mapping!$A:$C,3,0),"Not Mapped"))</f>
        <v/>
      </c>
      <c r="Q514">
        <f>IF($B514="","",IF(COUNTIF(Exclusions!$A:$A,$B514)&gt;0,"Yes","No"))</f>
        <v/>
      </c>
      <c r="R514" s="17">
        <f>IF($B514="","",MIN(1,DAY($A514)/IF($N514="Superstore",Settings!$B$5,Settings!$B$4)))</f>
        <v/>
      </c>
      <c r="S514" s="17">
        <f>IF(OR($B514="",$G514="",$R514=0),"",$G514/$R514)</f>
        <v/>
      </c>
      <c r="T514">
        <f>IF($S514="","",IF($S514&lt;Settings!$B$8,"Critical",IF($S514&lt;Settings!$B$9,"Semi Critical","Non Critical")))</f>
        <v/>
      </c>
      <c r="U514">
        <f>IF($B514="","",IFERROR(VLOOKUP($O514,Leaders!$A:$B,2,0),"Not Mapped"))</f>
        <v/>
      </c>
    </row>
    <row r="515">
      <c r="A515" s="16" t="n"/>
      <c r="G515" s="17" t="n"/>
      <c r="H515" s="17" t="n"/>
      <c r="I515" s="17" t="n"/>
      <c r="J515" s="17" t="n"/>
      <c r="K515" s="17" t="n"/>
      <c r="L515" s="17" t="n"/>
      <c r="N515">
        <f>IF($B515="","",IF($C515="SUPERSTORE","Superstore","DH"))</f>
        <v/>
      </c>
      <c r="O515">
        <f>IF($B515="","",IFERROR(VLOOKUP($B515,Mapping!$A:$C,2,0),"Not Mapped"))</f>
        <v/>
      </c>
      <c r="P515">
        <f>IF($B515="","",IFERROR(VLOOKUP($B515,Mapping!$A:$C,3,0),"Not Mapped"))</f>
        <v/>
      </c>
      <c r="Q515">
        <f>IF($B515="","",IF(COUNTIF(Exclusions!$A:$A,$B515)&gt;0,"Yes","No"))</f>
        <v/>
      </c>
      <c r="R515" s="17">
        <f>IF($B515="","",MIN(1,DAY($A515)/IF($N515="Superstore",Settings!$B$5,Settings!$B$4)))</f>
        <v/>
      </c>
      <c r="S515" s="17">
        <f>IF(OR($B515="",$G515="",$R515=0),"",$G515/$R515)</f>
        <v/>
      </c>
      <c r="T515">
        <f>IF($S515="","",IF($S515&lt;Settings!$B$8,"Critical",IF($S515&lt;Settings!$B$9,"Semi Critical","Non Critical")))</f>
        <v/>
      </c>
      <c r="U515">
        <f>IF($B515="","",IFERROR(VLOOKUP($O515,Leaders!$A:$B,2,0),"Not Mapped"))</f>
        <v/>
      </c>
    </row>
    <row r="516">
      <c r="A516" s="16" t="n"/>
      <c r="G516" s="17" t="n"/>
      <c r="H516" s="17" t="n"/>
      <c r="I516" s="17" t="n"/>
      <c r="J516" s="17" t="n"/>
      <c r="K516" s="17" t="n"/>
      <c r="L516" s="17" t="n"/>
      <c r="N516">
        <f>IF($B516="","",IF($C516="SUPERSTORE","Superstore","DH"))</f>
        <v/>
      </c>
      <c r="O516">
        <f>IF($B516="","",IFERROR(VLOOKUP($B516,Mapping!$A:$C,2,0),"Not Mapped"))</f>
        <v/>
      </c>
      <c r="P516">
        <f>IF($B516="","",IFERROR(VLOOKUP($B516,Mapping!$A:$C,3,0),"Not Mapped"))</f>
        <v/>
      </c>
      <c r="Q516">
        <f>IF($B516="","",IF(COUNTIF(Exclusions!$A:$A,$B516)&gt;0,"Yes","No"))</f>
        <v/>
      </c>
      <c r="R516" s="17">
        <f>IF($B516="","",MIN(1,DAY($A516)/IF($N516="Superstore",Settings!$B$5,Settings!$B$4)))</f>
        <v/>
      </c>
      <c r="S516" s="17">
        <f>IF(OR($B516="",$G516="",$R516=0),"",$G516/$R516)</f>
        <v/>
      </c>
      <c r="T516">
        <f>IF($S516="","",IF($S516&lt;Settings!$B$8,"Critical",IF($S516&lt;Settings!$B$9,"Semi Critical","Non Critical")))</f>
        <v/>
      </c>
      <c r="U516">
        <f>IF($B516="","",IFERROR(VLOOKUP($O516,Leaders!$A:$B,2,0),"Not Mapped"))</f>
        <v/>
      </c>
    </row>
    <row r="517">
      <c r="A517" s="16" t="n"/>
      <c r="G517" s="17" t="n"/>
      <c r="H517" s="17" t="n"/>
      <c r="I517" s="17" t="n"/>
      <c r="J517" s="17" t="n"/>
      <c r="K517" s="17" t="n"/>
      <c r="L517" s="17" t="n"/>
      <c r="N517">
        <f>IF($B517="","",IF($C517="SUPERSTORE","Superstore","DH"))</f>
        <v/>
      </c>
      <c r="O517">
        <f>IF($B517="","",IFERROR(VLOOKUP($B517,Mapping!$A:$C,2,0),"Not Mapped"))</f>
        <v/>
      </c>
      <c r="P517">
        <f>IF($B517="","",IFERROR(VLOOKUP($B517,Mapping!$A:$C,3,0),"Not Mapped"))</f>
        <v/>
      </c>
      <c r="Q517">
        <f>IF($B517="","",IF(COUNTIF(Exclusions!$A:$A,$B517)&gt;0,"Yes","No"))</f>
        <v/>
      </c>
      <c r="R517" s="17">
        <f>IF($B517="","",MIN(1,DAY($A517)/IF($N517="Superstore",Settings!$B$5,Settings!$B$4)))</f>
        <v/>
      </c>
      <c r="S517" s="17">
        <f>IF(OR($B517="",$G517="",$R517=0),"",$G517/$R517)</f>
        <v/>
      </c>
      <c r="T517">
        <f>IF($S517="","",IF($S517&lt;Settings!$B$8,"Critical",IF($S517&lt;Settings!$B$9,"Semi Critical","Non Critical")))</f>
        <v/>
      </c>
      <c r="U517">
        <f>IF($B517="","",IFERROR(VLOOKUP($O517,Leaders!$A:$B,2,0),"Not Mapped"))</f>
        <v/>
      </c>
    </row>
    <row r="518">
      <c r="A518" s="16" t="n"/>
      <c r="G518" s="17" t="n"/>
      <c r="H518" s="17" t="n"/>
      <c r="I518" s="17" t="n"/>
      <c r="J518" s="17" t="n"/>
      <c r="K518" s="17" t="n"/>
      <c r="L518" s="17" t="n"/>
      <c r="N518">
        <f>IF($B518="","",IF($C518="SUPERSTORE","Superstore","DH"))</f>
        <v/>
      </c>
      <c r="O518">
        <f>IF($B518="","",IFERROR(VLOOKUP($B518,Mapping!$A:$C,2,0),"Not Mapped"))</f>
        <v/>
      </c>
      <c r="P518">
        <f>IF($B518="","",IFERROR(VLOOKUP($B518,Mapping!$A:$C,3,0),"Not Mapped"))</f>
        <v/>
      </c>
      <c r="Q518">
        <f>IF($B518="","",IF(COUNTIF(Exclusions!$A:$A,$B518)&gt;0,"Yes","No"))</f>
        <v/>
      </c>
      <c r="R518" s="17">
        <f>IF($B518="","",MIN(1,DAY($A518)/IF($N518="Superstore",Settings!$B$5,Settings!$B$4)))</f>
        <v/>
      </c>
      <c r="S518" s="17">
        <f>IF(OR($B518="",$G518="",$R518=0),"",$G518/$R518)</f>
        <v/>
      </c>
      <c r="T518">
        <f>IF($S518="","",IF($S518&lt;Settings!$B$8,"Critical",IF($S518&lt;Settings!$B$9,"Semi Critical","Non Critical")))</f>
        <v/>
      </c>
      <c r="U518">
        <f>IF($B518="","",IFERROR(VLOOKUP($O518,Leaders!$A:$B,2,0),"Not Mapped"))</f>
        <v/>
      </c>
    </row>
    <row r="519">
      <c r="A519" s="16" t="n"/>
      <c r="G519" s="17" t="n"/>
      <c r="H519" s="17" t="n"/>
      <c r="I519" s="17" t="n"/>
      <c r="J519" s="17" t="n"/>
      <c r="K519" s="17" t="n"/>
      <c r="L519" s="17" t="n"/>
      <c r="N519">
        <f>IF($B519="","",IF($C519="SUPERSTORE","Superstore","DH"))</f>
        <v/>
      </c>
      <c r="O519">
        <f>IF($B519="","",IFERROR(VLOOKUP($B519,Mapping!$A:$C,2,0),"Not Mapped"))</f>
        <v/>
      </c>
      <c r="P519">
        <f>IF($B519="","",IFERROR(VLOOKUP($B519,Mapping!$A:$C,3,0),"Not Mapped"))</f>
        <v/>
      </c>
      <c r="Q519">
        <f>IF($B519="","",IF(COUNTIF(Exclusions!$A:$A,$B519)&gt;0,"Yes","No"))</f>
        <v/>
      </c>
      <c r="R519" s="17">
        <f>IF($B519="","",MIN(1,DAY($A519)/IF($N519="Superstore",Settings!$B$5,Settings!$B$4)))</f>
        <v/>
      </c>
      <c r="S519" s="17">
        <f>IF(OR($B519="",$G519="",$R519=0),"",$G519/$R519)</f>
        <v/>
      </c>
      <c r="T519">
        <f>IF($S519="","",IF($S519&lt;Settings!$B$8,"Critical",IF($S519&lt;Settings!$B$9,"Semi Critical","Non Critical")))</f>
        <v/>
      </c>
      <c r="U519">
        <f>IF($B519="","",IFERROR(VLOOKUP($O519,Leaders!$A:$B,2,0),"Not Mapped"))</f>
        <v/>
      </c>
    </row>
    <row r="520">
      <c r="A520" s="16" t="n"/>
      <c r="G520" s="17" t="n"/>
      <c r="H520" s="17" t="n"/>
      <c r="I520" s="17" t="n"/>
      <c r="J520" s="17" t="n"/>
      <c r="K520" s="17" t="n"/>
      <c r="L520" s="17" t="n"/>
      <c r="N520">
        <f>IF($B520="","",IF($C520="SUPERSTORE","Superstore","DH"))</f>
        <v/>
      </c>
      <c r="O520">
        <f>IF($B520="","",IFERROR(VLOOKUP($B520,Mapping!$A:$C,2,0),"Not Mapped"))</f>
        <v/>
      </c>
      <c r="P520">
        <f>IF($B520="","",IFERROR(VLOOKUP($B520,Mapping!$A:$C,3,0),"Not Mapped"))</f>
        <v/>
      </c>
      <c r="Q520">
        <f>IF($B520="","",IF(COUNTIF(Exclusions!$A:$A,$B520)&gt;0,"Yes","No"))</f>
        <v/>
      </c>
      <c r="R520" s="17">
        <f>IF($B520="","",MIN(1,DAY($A520)/IF($N520="Superstore",Settings!$B$5,Settings!$B$4)))</f>
        <v/>
      </c>
      <c r="S520" s="17">
        <f>IF(OR($B520="",$G520="",$R520=0),"",$G520/$R520)</f>
        <v/>
      </c>
      <c r="T520">
        <f>IF($S520="","",IF($S520&lt;Settings!$B$8,"Critical",IF($S520&lt;Settings!$B$9,"Semi Critical","Non Critical")))</f>
        <v/>
      </c>
      <c r="U520">
        <f>IF($B520="","",IFERROR(VLOOKUP($O520,Leaders!$A:$B,2,0),"Not Mapped"))</f>
        <v/>
      </c>
    </row>
    <row r="521">
      <c r="A521" s="16" t="n"/>
      <c r="G521" s="17" t="n"/>
      <c r="H521" s="17" t="n"/>
      <c r="I521" s="17" t="n"/>
      <c r="J521" s="17" t="n"/>
      <c r="K521" s="17" t="n"/>
      <c r="L521" s="17" t="n"/>
      <c r="N521">
        <f>IF($B521="","",IF($C521="SUPERSTORE","Superstore","DH"))</f>
        <v/>
      </c>
      <c r="O521">
        <f>IF($B521="","",IFERROR(VLOOKUP($B521,Mapping!$A:$C,2,0),"Not Mapped"))</f>
        <v/>
      </c>
      <c r="P521">
        <f>IF($B521="","",IFERROR(VLOOKUP($B521,Mapping!$A:$C,3,0),"Not Mapped"))</f>
        <v/>
      </c>
      <c r="Q521">
        <f>IF($B521="","",IF(COUNTIF(Exclusions!$A:$A,$B521)&gt;0,"Yes","No"))</f>
        <v/>
      </c>
      <c r="R521" s="17">
        <f>IF($B521="","",MIN(1,DAY($A521)/IF($N521="Superstore",Settings!$B$5,Settings!$B$4)))</f>
        <v/>
      </c>
      <c r="S521" s="17">
        <f>IF(OR($B521="",$G521="",$R521=0),"",$G521/$R521)</f>
        <v/>
      </c>
      <c r="T521">
        <f>IF($S521="","",IF($S521&lt;Settings!$B$8,"Critical",IF($S521&lt;Settings!$B$9,"Semi Critical","Non Critical")))</f>
        <v/>
      </c>
      <c r="U521">
        <f>IF($B521="","",IFERROR(VLOOKUP($O521,Leaders!$A:$B,2,0),"Not Mapped"))</f>
        <v/>
      </c>
    </row>
    <row r="522">
      <c r="A522" s="16" t="n"/>
      <c r="G522" s="17" t="n"/>
      <c r="H522" s="17" t="n"/>
      <c r="I522" s="17" t="n"/>
      <c r="J522" s="17" t="n"/>
      <c r="K522" s="17" t="n"/>
      <c r="L522" s="17" t="n"/>
      <c r="N522">
        <f>IF($B522="","",IF($C522="SUPERSTORE","Superstore","DH"))</f>
        <v/>
      </c>
      <c r="O522">
        <f>IF($B522="","",IFERROR(VLOOKUP($B522,Mapping!$A:$C,2,0),"Not Mapped"))</f>
        <v/>
      </c>
      <c r="P522">
        <f>IF($B522="","",IFERROR(VLOOKUP($B522,Mapping!$A:$C,3,0),"Not Mapped"))</f>
        <v/>
      </c>
      <c r="Q522">
        <f>IF($B522="","",IF(COUNTIF(Exclusions!$A:$A,$B522)&gt;0,"Yes","No"))</f>
        <v/>
      </c>
      <c r="R522" s="17">
        <f>IF($B522="","",MIN(1,DAY($A522)/IF($N522="Superstore",Settings!$B$5,Settings!$B$4)))</f>
        <v/>
      </c>
      <c r="S522" s="17">
        <f>IF(OR($B522="",$G522="",$R522=0),"",$G522/$R522)</f>
        <v/>
      </c>
      <c r="T522">
        <f>IF($S522="","",IF($S522&lt;Settings!$B$8,"Critical",IF($S522&lt;Settings!$B$9,"Semi Critical","Non Critical")))</f>
        <v/>
      </c>
      <c r="U522">
        <f>IF($B522="","",IFERROR(VLOOKUP($O522,Leaders!$A:$B,2,0),"Not Mapped"))</f>
        <v/>
      </c>
    </row>
    <row r="523">
      <c r="A523" s="16" t="n"/>
      <c r="G523" s="17" t="n"/>
      <c r="H523" s="17" t="n"/>
      <c r="I523" s="17" t="n"/>
      <c r="J523" s="17" t="n"/>
      <c r="K523" s="17" t="n"/>
      <c r="L523" s="17" t="n"/>
      <c r="N523">
        <f>IF($B523="","",IF($C523="SUPERSTORE","Superstore","DH"))</f>
        <v/>
      </c>
      <c r="O523">
        <f>IF($B523="","",IFERROR(VLOOKUP($B523,Mapping!$A:$C,2,0),"Not Mapped"))</f>
        <v/>
      </c>
      <c r="P523">
        <f>IF($B523="","",IFERROR(VLOOKUP($B523,Mapping!$A:$C,3,0),"Not Mapped"))</f>
        <v/>
      </c>
      <c r="Q523">
        <f>IF($B523="","",IF(COUNTIF(Exclusions!$A:$A,$B523)&gt;0,"Yes","No"))</f>
        <v/>
      </c>
      <c r="R523" s="17">
        <f>IF($B523="","",MIN(1,DAY($A523)/IF($N523="Superstore",Settings!$B$5,Settings!$B$4)))</f>
        <v/>
      </c>
      <c r="S523" s="17">
        <f>IF(OR($B523="",$G523="",$R523=0),"",$G523/$R523)</f>
        <v/>
      </c>
      <c r="T523">
        <f>IF($S523="","",IF($S523&lt;Settings!$B$8,"Critical",IF($S523&lt;Settings!$B$9,"Semi Critical","Non Critical")))</f>
        <v/>
      </c>
      <c r="U523">
        <f>IF($B523="","",IFERROR(VLOOKUP($O523,Leaders!$A:$B,2,0),"Not Mapped"))</f>
        <v/>
      </c>
    </row>
    <row r="524">
      <c r="A524" s="16" t="n"/>
      <c r="G524" s="17" t="n"/>
      <c r="H524" s="17" t="n"/>
      <c r="I524" s="17" t="n"/>
      <c r="J524" s="17" t="n"/>
      <c r="K524" s="17" t="n"/>
      <c r="L524" s="17" t="n"/>
      <c r="N524">
        <f>IF($B524="","",IF($C524="SUPERSTORE","Superstore","DH"))</f>
        <v/>
      </c>
      <c r="O524">
        <f>IF($B524="","",IFERROR(VLOOKUP($B524,Mapping!$A:$C,2,0),"Not Mapped"))</f>
        <v/>
      </c>
      <c r="P524">
        <f>IF($B524="","",IFERROR(VLOOKUP($B524,Mapping!$A:$C,3,0),"Not Mapped"))</f>
        <v/>
      </c>
      <c r="Q524">
        <f>IF($B524="","",IF(COUNTIF(Exclusions!$A:$A,$B524)&gt;0,"Yes","No"))</f>
        <v/>
      </c>
      <c r="R524" s="17">
        <f>IF($B524="","",MIN(1,DAY($A524)/IF($N524="Superstore",Settings!$B$5,Settings!$B$4)))</f>
        <v/>
      </c>
      <c r="S524" s="17">
        <f>IF(OR($B524="",$G524="",$R524=0),"",$G524/$R524)</f>
        <v/>
      </c>
      <c r="T524">
        <f>IF($S524="","",IF($S524&lt;Settings!$B$8,"Critical",IF($S524&lt;Settings!$B$9,"Semi Critical","Non Critical")))</f>
        <v/>
      </c>
      <c r="U524">
        <f>IF($B524="","",IFERROR(VLOOKUP($O524,Leaders!$A:$B,2,0),"Not Mapped"))</f>
        <v/>
      </c>
    </row>
    <row r="525">
      <c r="A525" s="16" t="n"/>
      <c r="G525" s="17" t="n"/>
      <c r="H525" s="17" t="n"/>
      <c r="I525" s="17" t="n"/>
      <c r="J525" s="17" t="n"/>
      <c r="K525" s="17" t="n"/>
      <c r="L525" s="17" t="n"/>
      <c r="N525">
        <f>IF($B525="","",IF($C525="SUPERSTORE","Superstore","DH"))</f>
        <v/>
      </c>
      <c r="O525">
        <f>IF($B525="","",IFERROR(VLOOKUP($B525,Mapping!$A:$C,2,0),"Not Mapped"))</f>
        <v/>
      </c>
      <c r="P525">
        <f>IF($B525="","",IFERROR(VLOOKUP($B525,Mapping!$A:$C,3,0),"Not Mapped"))</f>
        <v/>
      </c>
      <c r="Q525">
        <f>IF($B525="","",IF(COUNTIF(Exclusions!$A:$A,$B525)&gt;0,"Yes","No"))</f>
        <v/>
      </c>
      <c r="R525" s="17">
        <f>IF($B525="","",MIN(1,DAY($A525)/IF($N525="Superstore",Settings!$B$5,Settings!$B$4)))</f>
        <v/>
      </c>
      <c r="S525" s="17">
        <f>IF(OR($B525="",$G525="",$R525=0),"",$G525/$R525)</f>
        <v/>
      </c>
      <c r="T525">
        <f>IF($S525="","",IF($S525&lt;Settings!$B$8,"Critical",IF($S525&lt;Settings!$B$9,"Semi Critical","Non Critical")))</f>
        <v/>
      </c>
      <c r="U525">
        <f>IF($B525="","",IFERROR(VLOOKUP($O525,Leaders!$A:$B,2,0),"Not Mapped"))</f>
        <v/>
      </c>
    </row>
    <row r="526">
      <c r="A526" s="16" t="n"/>
      <c r="G526" s="17" t="n"/>
      <c r="H526" s="17" t="n"/>
      <c r="I526" s="17" t="n"/>
      <c r="J526" s="17" t="n"/>
      <c r="K526" s="17" t="n"/>
      <c r="L526" s="17" t="n"/>
      <c r="N526">
        <f>IF($B526="","",IF($C526="SUPERSTORE","Superstore","DH"))</f>
        <v/>
      </c>
      <c r="O526">
        <f>IF($B526="","",IFERROR(VLOOKUP($B526,Mapping!$A:$C,2,0),"Not Mapped"))</f>
        <v/>
      </c>
      <c r="P526">
        <f>IF($B526="","",IFERROR(VLOOKUP($B526,Mapping!$A:$C,3,0),"Not Mapped"))</f>
        <v/>
      </c>
      <c r="Q526">
        <f>IF($B526="","",IF(COUNTIF(Exclusions!$A:$A,$B526)&gt;0,"Yes","No"))</f>
        <v/>
      </c>
      <c r="R526" s="17">
        <f>IF($B526="","",MIN(1,DAY($A526)/IF($N526="Superstore",Settings!$B$5,Settings!$B$4)))</f>
        <v/>
      </c>
      <c r="S526" s="17">
        <f>IF(OR($B526="",$G526="",$R526=0),"",$G526/$R526)</f>
        <v/>
      </c>
      <c r="T526">
        <f>IF($S526="","",IF($S526&lt;Settings!$B$8,"Critical",IF($S526&lt;Settings!$B$9,"Semi Critical","Non Critical")))</f>
        <v/>
      </c>
      <c r="U526">
        <f>IF($B526="","",IFERROR(VLOOKUP($O526,Leaders!$A:$B,2,0),"Not Mapped"))</f>
        <v/>
      </c>
    </row>
    <row r="527">
      <c r="A527" s="16" t="n"/>
      <c r="G527" s="17" t="n"/>
      <c r="H527" s="17" t="n"/>
      <c r="I527" s="17" t="n"/>
      <c r="J527" s="17" t="n"/>
      <c r="K527" s="17" t="n"/>
      <c r="L527" s="17" t="n"/>
      <c r="N527">
        <f>IF($B527="","",IF($C527="SUPERSTORE","Superstore","DH"))</f>
        <v/>
      </c>
      <c r="O527">
        <f>IF($B527="","",IFERROR(VLOOKUP($B527,Mapping!$A:$C,2,0),"Not Mapped"))</f>
        <v/>
      </c>
      <c r="P527">
        <f>IF($B527="","",IFERROR(VLOOKUP($B527,Mapping!$A:$C,3,0),"Not Mapped"))</f>
        <v/>
      </c>
      <c r="Q527">
        <f>IF($B527="","",IF(COUNTIF(Exclusions!$A:$A,$B527)&gt;0,"Yes","No"))</f>
        <v/>
      </c>
      <c r="R527" s="17">
        <f>IF($B527="","",MIN(1,DAY($A527)/IF($N527="Superstore",Settings!$B$5,Settings!$B$4)))</f>
        <v/>
      </c>
      <c r="S527" s="17">
        <f>IF(OR($B527="",$G527="",$R527=0),"",$G527/$R527)</f>
        <v/>
      </c>
      <c r="T527">
        <f>IF($S527="","",IF($S527&lt;Settings!$B$8,"Critical",IF($S527&lt;Settings!$B$9,"Semi Critical","Non Critical")))</f>
        <v/>
      </c>
      <c r="U527">
        <f>IF($B527="","",IFERROR(VLOOKUP($O527,Leaders!$A:$B,2,0),"Not Mapped"))</f>
        <v/>
      </c>
    </row>
    <row r="528">
      <c r="A528" s="16" t="n"/>
      <c r="G528" s="17" t="n"/>
      <c r="H528" s="17" t="n"/>
      <c r="I528" s="17" t="n"/>
      <c r="J528" s="17" t="n"/>
      <c r="K528" s="17" t="n"/>
      <c r="L528" s="17" t="n"/>
      <c r="N528">
        <f>IF($B528="","",IF($C528="SUPERSTORE","Superstore","DH"))</f>
        <v/>
      </c>
      <c r="O528">
        <f>IF($B528="","",IFERROR(VLOOKUP($B528,Mapping!$A:$C,2,0),"Not Mapped"))</f>
        <v/>
      </c>
      <c r="P528">
        <f>IF($B528="","",IFERROR(VLOOKUP($B528,Mapping!$A:$C,3,0),"Not Mapped"))</f>
        <v/>
      </c>
      <c r="Q528">
        <f>IF($B528="","",IF(COUNTIF(Exclusions!$A:$A,$B528)&gt;0,"Yes","No"))</f>
        <v/>
      </c>
      <c r="R528" s="17">
        <f>IF($B528="","",MIN(1,DAY($A528)/IF($N528="Superstore",Settings!$B$5,Settings!$B$4)))</f>
        <v/>
      </c>
      <c r="S528" s="17">
        <f>IF(OR($B528="",$G528="",$R528=0),"",$G528/$R528)</f>
        <v/>
      </c>
      <c r="T528">
        <f>IF($S528="","",IF($S528&lt;Settings!$B$8,"Critical",IF($S528&lt;Settings!$B$9,"Semi Critical","Non Critical")))</f>
        <v/>
      </c>
      <c r="U528">
        <f>IF($B528="","",IFERROR(VLOOKUP($O528,Leaders!$A:$B,2,0),"Not Mapped"))</f>
        <v/>
      </c>
    </row>
    <row r="529">
      <c r="A529" s="16" t="n"/>
      <c r="G529" s="17" t="n"/>
      <c r="H529" s="17" t="n"/>
      <c r="I529" s="17" t="n"/>
      <c r="J529" s="17" t="n"/>
      <c r="K529" s="17" t="n"/>
      <c r="L529" s="17" t="n"/>
      <c r="N529">
        <f>IF($B529="","",IF($C529="SUPERSTORE","Superstore","DH"))</f>
        <v/>
      </c>
      <c r="O529">
        <f>IF($B529="","",IFERROR(VLOOKUP($B529,Mapping!$A:$C,2,0),"Not Mapped"))</f>
        <v/>
      </c>
      <c r="P529">
        <f>IF($B529="","",IFERROR(VLOOKUP($B529,Mapping!$A:$C,3,0),"Not Mapped"))</f>
        <v/>
      </c>
      <c r="Q529">
        <f>IF($B529="","",IF(COUNTIF(Exclusions!$A:$A,$B529)&gt;0,"Yes","No"))</f>
        <v/>
      </c>
      <c r="R529" s="17">
        <f>IF($B529="","",MIN(1,DAY($A529)/IF($N529="Superstore",Settings!$B$5,Settings!$B$4)))</f>
        <v/>
      </c>
      <c r="S529" s="17">
        <f>IF(OR($B529="",$G529="",$R529=0),"",$G529/$R529)</f>
        <v/>
      </c>
      <c r="T529">
        <f>IF($S529="","",IF($S529&lt;Settings!$B$8,"Critical",IF($S529&lt;Settings!$B$9,"Semi Critical","Non Critical")))</f>
        <v/>
      </c>
      <c r="U529">
        <f>IF($B529="","",IFERROR(VLOOKUP($O529,Leaders!$A:$B,2,0),"Not Mapped"))</f>
        <v/>
      </c>
    </row>
    <row r="530">
      <c r="A530" s="16" t="n"/>
      <c r="G530" s="17" t="n"/>
      <c r="H530" s="17" t="n"/>
      <c r="I530" s="17" t="n"/>
      <c r="J530" s="17" t="n"/>
      <c r="K530" s="17" t="n"/>
      <c r="L530" s="17" t="n"/>
      <c r="N530">
        <f>IF($B530="","",IF($C530="SUPERSTORE","Superstore","DH"))</f>
        <v/>
      </c>
      <c r="O530">
        <f>IF($B530="","",IFERROR(VLOOKUP($B530,Mapping!$A:$C,2,0),"Not Mapped"))</f>
        <v/>
      </c>
      <c r="P530">
        <f>IF($B530="","",IFERROR(VLOOKUP($B530,Mapping!$A:$C,3,0),"Not Mapped"))</f>
        <v/>
      </c>
      <c r="Q530">
        <f>IF($B530="","",IF(COUNTIF(Exclusions!$A:$A,$B530)&gt;0,"Yes","No"))</f>
        <v/>
      </c>
      <c r="R530" s="17">
        <f>IF($B530="","",MIN(1,DAY($A530)/IF($N530="Superstore",Settings!$B$5,Settings!$B$4)))</f>
        <v/>
      </c>
      <c r="S530" s="17">
        <f>IF(OR($B530="",$G530="",$R530=0),"",$G530/$R530)</f>
        <v/>
      </c>
      <c r="T530">
        <f>IF($S530="","",IF($S530&lt;Settings!$B$8,"Critical",IF($S530&lt;Settings!$B$9,"Semi Critical","Non Critical")))</f>
        <v/>
      </c>
      <c r="U530">
        <f>IF($B530="","",IFERROR(VLOOKUP($O530,Leaders!$A:$B,2,0),"Not Mapped"))</f>
        <v/>
      </c>
    </row>
    <row r="531">
      <c r="A531" s="16" t="n"/>
      <c r="G531" s="17" t="n"/>
      <c r="H531" s="17" t="n"/>
      <c r="I531" s="17" t="n"/>
      <c r="J531" s="17" t="n"/>
      <c r="K531" s="17" t="n"/>
      <c r="L531" s="17" t="n"/>
      <c r="N531">
        <f>IF($B531="","",IF($C531="SUPERSTORE","Superstore","DH"))</f>
        <v/>
      </c>
      <c r="O531">
        <f>IF($B531="","",IFERROR(VLOOKUP($B531,Mapping!$A:$C,2,0),"Not Mapped"))</f>
        <v/>
      </c>
      <c r="P531">
        <f>IF($B531="","",IFERROR(VLOOKUP($B531,Mapping!$A:$C,3,0),"Not Mapped"))</f>
        <v/>
      </c>
      <c r="Q531">
        <f>IF($B531="","",IF(COUNTIF(Exclusions!$A:$A,$B531)&gt;0,"Yes","No"))</f>
        <v/>
      </c>
      <c r="R531" s="17">
        <f>IF($B531="","",MIN(1,DAY($A531)/IF($N531="Superstore",Settings!$B$5,Settings!$B$4)))</f>
        <v/>
      </c>
      <c r="S531" s="17">
        <f>IF(OR($B531="",$G531="",$R531=0),"",$G531/$R531)</f>
        <v/>
      </c>
      <c r="T531">
        <f>IF($S531="","",IF($S531&lt;Settings!$B$8,"Critical",IF($S531&lt;Settings!$B$9,"Semi Critical","Non Critical")))</f>
        <v/>
      </c>
      <c r="U531">
        <f>IF($B531="","",IFERROR(VLOOKUP($O531,Leaders!$A:$B,2,0),"Not Mapped"))</f>
        <v/>
      </c>
    </row>
    <row r="532">
      <c r="A532" s="16" t="n"/>
      <c r="G532" s="17" t="n"/>
      <c r="H532" s="17" t="n"/>
      <c r="I532" s="17" t="n"/>
      <c r="J532" s="17" t="n"/>
      <c r="K532" s="17" t="n"/>
      <c r="L532" s="17" t="n"/>
      <c r="N532">
        <f>IF($B532="","",IF($C532="SUPERSTORE","Superstore","DH"))</f>
        <v/>
      </c>
      <c r="O532">
        <f>IF($B532="","",IFERROR(VLOOKUP($B532,Mapping!$A:$C,2,0),"Not Mapped"))</f>
        <v/>
      </c>
      <c r="P532">
        <f>IF($B532="","",IFERROR(VLOOKUP($B532,Mapping!$A:$C,3,0),"Not Mapped"))</f>
        <v/>
      </c>
      <c r="Q532">
        <f>IF($B532="","",IF(COUNTIF(Exclusions!$A:$A,$B532)&gt;0,"Yes","No"))</f>
        <v/>
      </c>
      <c r="R532" s="17">
        <f>IF($B532="","",MIN(1,DAY($A532)/IF($N532="Superstore",Settings!$B$5,Settings!$B$4)))</f>
        <v/>
      </c>
      <c r="S532" s="17">
        <f>IF(OR($B532="",$G532="",$R532=0),"",$G532/$R532)</f>
        <v/>
      </c>
      <c r="T532">
        <f>IF($S532="","",IF($S532&lt;Settings!$B$8,"Critical",IF($S532&lt;Settings!$B$9,"Semi Critical","Non Critical")))</f>
        <v/>
      </c>
      <c r="U532">
        <f>IF($B532="","",IFERROR(VLOOKUP($O532,Leaders!$A:$B,2,0),"Not Mapped"))</f>
        <v/>
      </c>
    </row>
    <row r="533">
      <c r="A533" s="16" t="n"/>
      <c r="G533" s="17" t="n"/>
      <c r="H533" s="17" t="n"/>
      <c r="I533" s="17" t="n"/>
      <c r="J533" s="17" t="n"/>
      <c r="K533" s="17" t="n"/>
      <c r="L533" s="17" t="n"/>
      <c r="N533">
        <f>IF($B533="","",IF($C533="SUPERSTORE","Superstore","DH"))</f>
        <v/>
      </c>
      <c r="O533">
        <f>IF($B533="","",IFERROR(VLOOKUP($B533,Mapping!$A:$C,2,0),"Not Mapped"))</f>
        <v/>
      </c>
      <c r="P533">
        <f>IF($B533="","",IFERROR(VLOOKUP($B533,Mapping!$A:$C,3,0),"Not Mapped"))</f>
        <v/>
      </c>
      <c r="Q533">
        <f>IF($B533="","",IF(COUNTIF(Exclusions!$A:$A,$B533)&gt;0,"Yes","No"))</f>
        <v/>
      </c>
      <c r="R533" s="17">
        <f>IF($B533="","",MIN(1,DAY($A533)/IF($N533="Superstore",Settings!$B$5,Settings!$B$4)))</f>
        <v/>
      </c>
      <c r="S533" s="17">
        <f>IF(OR($B533="",$G533="",$R533=0),"",$G533/$R533)</f>
        <v/>
      </c>
      <c r="T533">
        <f>IF($S533="","",IF($S533&lt;Settings!$B$8,"Critical",IF($S533&lt;Settings!$B$9,"Semi Critical","Non Critical")))</f>
        <v/>
      </c>
      <c r="U533">
        <f>IF($B533="","",IFERROR(VLOOKUP($O533,Leaders!$A:$B,2,0),"Not Mapped"))</f>
        <v/>
      </c>
    </row>
    <row r="534">
      <c r="A534" s="16" t="n"/>
      <c r="G534" s="17" t="n"/>
      <c r="H534" s="17" t="n"/>
      <c r="I534" s="17" t="n"/>
      <c r="J534" s="17" t="n"/>
      <c r="K534" s="17" t="n"/>
      <c r="L534" s="17" t="n"/>
      <c r="N534">
        <f>IF($B534="","",IF($C534="SUPERSTORE","Superstore","DH"))</f>
        <v/>
      </c>
      <c r="O534">
        <f>IF($B534="","",IFERROR(VLOOKUP($B534,Mapping!$A:$C,2,0),"Not Mapped"))</f>
        <v/>
      </c>
      <c r="P534">
        <f>IF($B534="","",IFERROR(VLOOKUP($B534,Mapping!$A:$C,3,0),"Not Mapped"))</f>
        <v/>
      </c>
      <c r="Q534">
        <f>IF($B534="","",IF(COUNTIF(Exclusions!$A:$A,$B534)&gt;0,"Yes","No"))</f>
        <v/>
      </c>
      <c r="R534" s="17">
        <f>IF($B534="","",MIN(1,DAY($A534)/IF($N534="Superstore",Settings!$B$5,Settings!$B$4)))</f>
        <v/>
      </c>
      <c r="S534" s="17">
        <f>IF(OR($B534="",$G534="",$R534=0),"",$G534/$R534)</f>
        <v/>
      </c>
      <c r="T534">
        <f>IF($S534="","",IF($S534&lt;Settings!$B$8,"Critical",IF($S534&lt;Settings!$B$9,"Semi Critical","Non Critical")))</f>
        <v/>
      </c>
      <c r="U534">
        <f>IF($B534="","",IFERROR(VLOOKUP($O534,Leaders!$A:$B,2,0),"Not Mapped"))</f>
        <v/>
      </c>
    </row>
    <row r="535">
      <c r="A535" s="16" t="n"/>
      <c r="G535" s="17" t="n"/>
      <c r="H535" s="17" t="n"/>
      <c r="I535" s="17" t="n"/>
      <c r="J535" s="17" t="n"/>
      <c r="K535" s="17" t="n"/>
      <c r="L535" s="17" t="n"/>
      <c r="N535">
        <f>IF($B535="","",IF($C535="SUPERSTORE","Superstore","DH"))</f>
        <v/>
      </c>
      <c r="O535">
        <f>IF($B535="","",IFERROR(VLOOKUP($B535,Mapping!$A:$C,2,0),"Not Mapped"))</f>
        <v/>
      </c>
      <c r="P535">
        <f>IF($B535="","",IFERROR(VLOOKUP($B535,Mapping!$A:$C,3,0),"Not Mapped"))</f>
        <v/>
      </c>
      <c r="Q535">
        <f>IF($B535="","",IF(COUNTIF(Exclusions!$A:$A,$B535)&gt;0,"Yes","No"))</f>
        <v/>
      </c>
      <c r="R535" s="17">
        <f>IF($B535="","",MIN(1,DAY($A535)/IF($N535="Superstore",Settings!$B$5,Settings!$B$4)))</f>
        <v/>
      </c>
      <c r="S535" s="17">
        <f>IF(OR($B535="",$G535="",$R535=0),"",$G535/$R535)</f>
        <v/>
      </c>
      <c r="T535">
        <f>IF($S535="","",IF($S535&lt;Settings!$B$8,"Critical",IF($S535&lt;Settings!$B$9,"Semi Critical","Non Critical")))</f>
        <v/>
      </c>
      <c r="U535">
        <f>IF($B535="","",IFERROR(VLOOKUP($O535,Leaders!$A:$B,2,0),"Not Mapped"))</f>
        <v/>
      </c>
    </row>
    <row r="536">
      <c r="A536" s="16" t="n"/>
      <c r="G536" s="17" t="n"/>
      <c r="H536" s="17" t="n"/>
      <c r="I536" s="17" t="n"/>
      <c r="J536" s="17" t="n"/>
      <c r="K536" s="17" t="n"/>
      <c r="L536" s="17" t="n"/>
      <c r="N536">
        <f>IF($B536="","",IF($C536="SUPERSTORE","Superstore","DH"))</f>
        <v/>
      </c>
      <c r="O536">
        <f>IF($B536="","",IFERROR(VLOOKUP($B536,Mapping!$A:$C,2,0),"Not Mapped"))</f>
        <v/>
      </c>
      <c r="P536">
        <f>IF($B536="","",IFERROR(VLOOKUP($B536,Mapping!$A:$C,3,0),"Not Mapped"))</f>
        <v/>
      </c>
      <c r="Q536">
        <f>IF($B536="","",IF(COUNTIF(Exclusions!$A:$A,$B536)&gt;0,"Yes","No"))</f>
        <v/>
      </c>
      <c r="R536" s="17">
        <f>IF($B536="","",MIN(1,DAY($A536)/IF($N536="Superstore",Settings!$B$5,Settings!$B$4)))</f>
        <v/>
      </c>
      <c r="S536" s="17">
        <f>IF(OR($B536="",$G536="",$R536=0),"",$G536/$R536)</f>
        <v/>
      </c>
      <c r="T536">
        <f>IF($S536="","",IF($S536&lt;Settings!$B$8,"Critical",IF($S536&lt;Settings!$B$9,"Semi Critical","Non Critical")))</f>
        <v/>
      </c>
      <c r="U536">
        <f>IF($B536="","",IFERROR(VLOOKUP($O536,Leaders!$A:$B,2,0),"Not Mapped"))</f>
        <v/>
      </c>
    </row>
    <row r="537">
      <c r="A537" s="16" t="n"/>
      <c r="G537" s="17" t="n"/>
      <c r="H537" s="17" t="n"/>
      <c r="I537" s="17" t="n"/>
      <c r="J537" s="17" t="n"/>
      <c r="K537" s="17" t="n"/>
      <c r="L537" s="17" t="n"/>
      <c r="N537">
        <f>IF($B537="","",IF($C537="SUPERSTORE","Superstore","DH"))</f>
        <v/>
      </c>
      <c r="O537">
        <f>IF($B537="","",IFERROR(VLOOKUP($B537,Mapping!$A:$C,2,0),"Not Mapped"))</f>
        <v/>
      </c>
      <c r="P537">
        <f>IF($B537="","",IFERROR(VLOOKUP($B537,Mapping!$A:$C,3,0),"Not Mapped"))</f>
        <v/>
      </c>
      <c r="Q537">
        <f>IF($B537="","",IF(COUNTIF(Exclusions!$A:$A,$B537)&gt;0,"Yes","No"))</f>
        <v/>
      </c>
      <c r="R537" s="17">
        <f>IF($B537="","",MIN(1,DAY($A537)/IF($N537="Superstore",Settings!$B$5,Settings!$B$4)))</f>
        <v/>
      </c>
      <c r="S537" s="17">
        <f>IF(OR($B537="",$G537="",$R537=0),"",$G537/$R537)</f>
        <v/>
      </c>
      <c r="T537">
        <f>IF($S537="","",IF($S537&lt;Settings!$B$8,"Critical",IF($S537&lt;Settings!$B$9,"Semi Critical","Non Critical")))</f>
        <v/>
      </c>
      <c r="U537">
        <f>IF($B537="","",IFERROR(VLOOKUP($O537,Leaders!$A:$B,2,0),"Not Mapped"))</f>
        <v/>
      </c>
    </row>
    <row r="538">
      <c r="A538" s="16" t="n"/>
      <c r="G538" s="17" t="n"/>
      <c r="H538" s="17" t="n"/>
      <c r="I538" s="17" t="n"/>
      <c r="J538" s="17" t="n"/>
      <c r="K538" s="17" t="n"/>
      <c r="L538" s="17" t="n"/>
      <c r="N538">
        <f>IF($B538="","",IF($C538="SUPERSTORE","Superstore","DH"))</f>
        <v/>
      </c>
      <c r="O538">
        <f>IF($B538="","",IFERROR(VLOOKUP($B538,Mapping!$A:$C,2,0),"Not Mapped"))</f>
        <v/>
      </c>
      <c r="P538">
        <f>IF($B538="","",IFERROR(VLOOKUP($B538,Mapping!$A:$C,3,0),"Not Mapped"))</f>
        <v/>
      </c>
      <c r="Q538">
        <f>IF($B538="","",IF(COUNTIF(Exclusions!$A:$A,$B538)&gt;0,"Yes","No"))</f>
        <v/>
      </c>
      <c r="R538" s="17">
        <f>IF($B538="","",MIN(1,DAY($A538)/IF($N538="Superstore",Settings!$B$5,Settings!$B$4)))</f>
        <v/>
      </c>
      <c r="S538" s="17">
        <f>IF(OR($B538="",$G538="",$R538=0),"",$G538/$R538)</f>
        <v/>
      </c>
      <c r="T538">
        <f>IF($S538="","",IF($S538&lt;Settings!$B$8,"Critical",IF($S538&lt;Settings!$B$9,"Semi Critical","Non Critical")))</f>
        <v/>
      </c>
      <c r="U538">
        <f>IF($B538="","",IFERROR(VLOOKUP($O538,Leaders!$A:$B,2,0),"Not Mapped"))</f>
        <v/>
      </c>
    </row>
    <row r="539">
      <c r="A539" s="16" t="n"/>
      <c r="G539" s="17" t="n"/>
      <c r="H539" s="17" t="n"/>
      <c r="I539" s="17" t="n"/>
      <c r="J539" s="17" t="n"/>
      <c r="K539" s="17" t="n"/>
      <c r="L539" s="17" t="n"/>
      <c r="N539">
        <f>IF($B539="","",IF($C539="SUPERSTORE","Superstore","DH"))</f>
        <v/>
      </c>
      <c r="O539">
        <f>IF($B539="","",IFERROR(VLOOKUP($B539,Mapping!$A:$C,2,0),"Not Mapped"))</f>
        <v/>
      </c>
      <c r="P539">
        <f>IF($B539="","",IFERROR(VLOOKUP($B539,Mapping!$A:$C,3,0),"Not Mapped"))</f>
        <v/>
      </c>
      <c r="Q539">
        <f>IF($B539="","",IF(COUNTIF(Exclusions!$A:$A,$B539)&gt;0,"Yes","No"))</f>
        <v/>
      </c>
      <c r="R539" s="17">
        <f>IF($B539="","",MIN(1,DAY($A539)/IF($N539="Superstore",Settings!$B$5,Settings!$B$4)))</f>
        <v/>
      </c>
      <c r="S539" s="17">
        <f>IF(OR($B539="",$G539="",$R539=0),"",$G539/$R539)</f>
        <v/>
      </c>
      <c r="T539">
        <f>IF($S539="","",IF($S539&lt;Settings!$B$8,"Critical",IF($S539&lt;Settings!$B$9,"Semi Critical","Non Critical")))</f>
        <v/>
      </c>
      <c r="U539">
        <f>IF($B539="","",IFERROR(VLOOKUP($O539,Leaders!$A:$B,2,0),"Not Mapped"))</f>
        <v/>
      </c>
    </row>
    <row r="540">
      <c r="A540" s="16" t="n"/>
      <c r="G540" s="17" t="n"/>
      <c r="H540" s="17" t="n"/>
      <c r="I540" s="17" t="n"/>
      <c r="J540" s="17" t="n"/>
      <c r="K540" s="17" t="n"/>
      <c r="L540" s="17" t="n"/>
      <c r="N540">
        <f>IF($B540="","",IF($C540="SUPERSTORE","Superstore","DH"))</f>
        <v/>
      </c>
      <c r="O540">
        <f>IF($B540="","",IFERROR(VLOOKUP($B540,Mapping!$A:$C,2,0),"Not Mapped"))</f>
        <v/>
      </c>
      <c r="P540">
        <f>IF($B540="","",IFERROR(VLOOKUP($B540,Mapping!$A:$C,3,0),"Not Mapped"))</f>
        <v/>
      </c>
      <c r="Q540">
        <f>IF($B540="","",IF(COUNTIF(Exclusions!$A:$A,$B540)&gt;0,"Yes","No"))</f>
        <v/>
      </c>
      <c r="R540" s="17">
        <f>IF($B540="","",MIN(1,DAY($A540)/IF($N540="Superstore",Settings!$B$5,Settings!$B$4)))</f>
        <v/>
      </c>
      <c r="S540" s="17">
        <f>IF(OR($B540="",$G540="",$R540=0),"",$G540/$R540)</f>
        <v/>
      </c>
      <c r="T540">
        <f>IF($S540="","",IF($S540&lt;Settings!$B$8,"Critical",IF($S540&lt;Settings!$B$9,"Semi Critical","Non Critical")))</f>
        <v/>
      </c>
      <c r="U540">
        <f>IF($B540="","",IFERROR(VLOOKUP($O540,Leaders!$A:$B,2,0),"Not Mapped"))</f>
        <v/>
      </c>
    </row>
    <row r="541">
      <c r="A541" s="16" t="n"/>
      <c r="G541" s="17" t="n"/>
      <c r="H541" s="17" t="n"/>
      <c r="I541" s="17" t="n"/>
      <c r="J541" s="17" t="n"/>
      <c r="K541" s="17" t="n"/>
      <c r="L541" s="17" t="n"/>
      <c r="N541">
        <f>IF($B541="","",IF($C541="SUPERSTORE","Superstore","DH"))</f>
        <v/>
      </c>
      <c r="O541">
        <f>IF($B541="","",IFERROR(VLOOKUP($B541,Mapping!$A:$C,2,0),"Not Mapped"))</f>
        <v/>
      </c>
      <c r="P541">
        <f>IF($B541="","",IFERROR(VLOOKUP($B541,Mapping!$A:$C,3,0),"Not Mapped"))</f>
        <v/>
      </c>
      <c r="Q541">
        <f>IF($B541="","",IF(COUNTIF(Exclusions!$A:$A,$B541)&gt;0,"Yes","No"))</f>
        <v/>
      </c>
      <c r="R541" s="17">
        <f>IF($B541="","",MIN(1,DAY($A541)/IF($N541="Superstore",Settings!$B$5,Settings!$B$4)))</f>
        <v/>
      </c>
      <c r="S541" s="17">
        <f>IF(OR($B541="",$G541="",$R541=0),"",$G541/$R541)</f>
        <v/>
      </c>
      <c r="T541">
        <f>IF($S541="","",IF($S541&lt;Settings!$B$8,"Critical",IF($S541&lt;Settings!$B$9,"Semi Critical","Non Critical")))</f>
        <v/>
      </c>
      <c r="U541">
        <f>IF($B541="","",IFERROR(VLOOKUP($O541,Leaders!$A:$B,2,0),"Not Mapped"))</f>
        <v/>
      </c>
    </row>
    <row r="542">
      <c r="A542" s="16" t="n"/>
      <c r="G542" s="17" t="n"/>
      <c r="H542" s="17" t="n"/>
      <c r="I542" s="17" t="n"/>
      <c r="J542" s="17" t="n"/>
      <c r="K542" s="17" t="n"/>
      <c r="L542" s="17" t="n"/>
      <c r="N542">
        <f>IF($B542="","",IF($C542="SUPERSTORE","Superstore","DH"))</f>
        <v/>
      </c>
      <c r="O542">
        <f>IF($B542="","",IFERROR(VLOOKUP($B542,Mapping!$A:$C,2,0),"Not Mapped"))</f>
        <v/>
      </c>
      <c r="P542">
        <f>IF($B542="","",IFERROR(VLOOKUP($B542,Mapping!$A:$C,3,0),"Not Mapped"))</f>
        <v/>
      </c>
      <c r="Q542">
        <f>IF($B542="","",IF(COUNTIF(Exclusions!$A:$A,$B542)&gt;0,"Yes","No"))</f>
        <v/>
      </c>
      <c r="R542" s="17">
        <f>IF($B542="","",MIN(1,DAY($A542)/IF($N542="Superstore",Settings!$B$5,Settings!$B$4)))</f>
        <v/>
      </c>
      <c r="S542" s="17">
        <f>IF(OR($B542="",$G542="",$R542=0),"",$G542/$R542)</f>
        <v/>
      </c>
      <c r="T542">
        <f>IF($S542="","",IF($S542&lt;Settings!$B$8,"Critical",IF($S542&lt;Settings!$B$9,"Semi Critical","Non Critical")))</f>
        <v/>
      </c>
      <c r="U542">
        <f>IF($B542="","",IFERROR(VLOOKUP($O542,Leaders!$A:$B,2,0),"Not Mapped"))</f>
        <v/>
      </c>
    </row>
    <row r="543">
      <c r="A543" s="16" t="n"/>
      <c r="G543" s="17" t="n"/>
      <c r="H543" s="17" t="n"/>
      <c r="I543" s="17" t="n"/>
      <c r="J543" s="17" t="n"/>
      <c r="K543" s="17" t="n"/>
      <c r="L543" s="17" t="n"/>
      <c r="N543">
        <f>IF($B543="","",IF($C543="SUPERSTORE","Superstore","DH"))</f>
        <v/>
      </c>
      <c r="O543">
        <f>IF($B543="","",IFERROR(VLOOKUP($B543,Mapping!$A:$C,2,0),"Not Mapped"))</f>
        <v/>
      </c>
      <c r="P543">
        <f>IF($B543="","",IFERROR(VLOOKUP($B543,Mapping!$A:$C,3,0),"Not Mapped"))</f>
        <v/>
      </c>
      <c r="Q543">
        <f>IF($B543="","",IF(COUNTIF(Exclusions!$A:$A,$B543)&gt;0,"Yes","No"))</f>
        <v/>
      </c>
      <c r="R543" s="17">
        <f>IF($B543="","",MIN(1,DAY($A543)/IF($N543="Superstore",Settings!$B$5,Settings!$B$4)))</f>
        <v/>
      </c>
      <c r="S543" s="17">
        <f>IF(OR($B543="",$G543="",$R543=0),"",$G543/$R543)</f>
        <v/>
      </c>
      <c r="T543">
        <f>IF($S543="","",IF($S543&lt;Settings!$B$8,"Critical",IF($S543&lt;Settings!$B$9,"Semi Critical","Non Critical")))</f>
        <v/>
      </c>
      <c r="U543">
        <f>IF($B543="","",IFERROR(VLOOKUP($O543,Leaders!$A:$B,2,0),"Not Mapped"))</f>
        <v/>
      </c>
    </row>
    <row r="544">
      <c r="A544" s="16" t="n"/>
      <c r="G544" s="17" t="n"/>
      <c r="H544" s="17" t="n"/>
      <c r="I544" s="17" t="n"/>
      <c r="J544" s="17" t="n"/>
      <c r="K544" s="17" t="n"/>
      <c r="L544" s="17" t="n"/>
      <c r="N544">
        <f>IF($B544="","",IF($C544="SUPERSTORE","Superstore","DH"))</f>
        <v/>
      </c>
      <c r="O544">
        <f>IF($B544="","",IFERROR(VLOOKUP($B544,Mapping!$A:$C,2,0),"Not Mapped"))</f>
        <v/>
      </c>
      <c r="P544">
        <f>IF($B544="","",IFERROR(VLOOKUP($B544,Mapping!$A:$C,3,0),"Not Mapped"))</f>
        <v/>
      </c>
      <c r="Q544">
        <f>IF($B544="","",IF(COUNTIF(Exclusions!$A:$A,$B544)&gt;0,"Yes","No"))</f>
        <v/>
      </c>
      <c r="R544" s="17">
        <f>IF($B544="","",MIN(1,DAY($A544)/IF($N544="Superstore",Settings!$B$5,Settings!$B$4)))</f>
        <v/>
      </c>
      <c r="S544" s="17">
        <f>IF(OR($B544="",$G544="",$R544=0),"",$G544/$R544)</f>
        <v/>
      </c>
      <c r="T544">
        <f>IF($S544="","",IF($S544&lt;Settings!$B$8,"Critical",IF($S544&lt;Settings!$B$9,"Semi Critical","Non Critical")))</f>
        <v/>
      </c>
      <c r="U544">
        <f>IF($B544="","",IFERROR(VLOOKUP($O544,Leaders!$A:$B,2,0),"Not Mapped"))</f>
        <v/>
      </c>
    </row>
    <row r="545">
      <c r="A545" s="16" t="n"/>
      <c r="G545" s="17" t="n"/>
      <c r="H545" s="17" t="n"/>
      <c r="I545" s="17" t="n"/>
      <c r="J545" s="17" t="n"/>
      <c r="K545" s="17" t="n"/>
      <c r="L545" s="17" t="n"/>
      <c r="N545">
        <f>IF($B545="","",IF($C545="SUPERSTORE","Superstore","DH"))</f>
        <v/>
      </c>
      <c r="O545">
        <f>IF($B545="","",IFERROR(VLOOKUP($B545,Mapping!$A:$C,2,0),"Not Mapped"))</f>
        <v/>
      </c>
      <c r="P545">
        <f>IF($B545="","",IFERROR(VLOOKUP($B545,Mapping!$A:$C,3,0),"Not Mapped"))</f>
        <v/>
      </c>
      <c r="Q545">
        <f>IF($B545="","",IF(COUNTIF(Exclusions!$A:$A,$B545)&gt;0,"Yes","No"))</f>
        <v/>
      </c>
      <c r="R545" s="17">
        <f>IF($B545="","",MIN(1,DAY($A545)/IF($N545="Superstore",Settings!$B$5,Settings!$B$4)))</f>
        <v/>
      </c>
      <c r="S545" s="17">
        <f>IF(OR($B545="",$G545="",$R545=0),"",$G545/$R545)</f>
        <v/>
      </c>
      <c r="T545">
        <f>IF($S545="","",IF($S545&lt;Settings!$B$8,"Critical",IF($S545&lt;Settings!$B$9,"Semi Critical","Non Critical")))</f>
        <v/>
      </c>
      <c r="U545">
        <f>IF($B545="","",IFERROR(VLOOKUP($O545,Leaders!$A:$B,2,0),"Not Mapped"))</f>
        <v/>
      </c>
    </row>
    <row r="546">
      <c r="A546" s="16" t="n"/>
      <c r="G546" s="17" t="n"/>
      <c r="H546" s="17" t="n"/>
      <c r="I546" s="17" t="n"/>
      <c r="J546" s="17" t="n"/>
      <c r="K546" s="17" t="n"/>
      <c r="L546" s="17" t="n"/>
      <c r="N546">
        <f>IF($B546="","",IF($C546="SUPERSTORE","Superstore","DH"))</f>
        <v/>
      </c>
      <c r="O546">
        <f>IF($B546="","",IFERROR(VLOOKUP($B546,Mapping!$A:$C,2,0),"Not Mapped"))</f>
        <v/>
      </c>
      <c r="P546">
        <f>IF($B546="","",IFERROR(VLOOKUP($B546,Mapping!$A:$C,3,0),"Not Mapped"))</f>
        <v/>
      </c>
      <c r="Q546">
        <f>IF($B546="","",IF(COUNTIF(Exclusions!$A:$A,$B546)&gt;0,"Yes","No"))</f>
        <v/>
      </c>
      <c r="R546" s="17">
        <f>IF($B546="","",MIN(1,DAY($A546)/IF($N546="Superstore",Settings!$B$5,Settings!$B$4)))</f>
        <v/>
      </c>
      <c r="S546" s="17">
        <f>IF(OR($B546="",$G546="",$R546=0),"",$G546/$R546)</f>
        <v/>
      </c>
      <c r="T546">
        <f>IF($S546="","",IF($S546&lt;Settings!$B$8,"Critical",IF($S546&lt;Settings!$B$9,"Semi Critical","Non Critical")))</f>
        <v/>
      </c>
      <c r="U546">
        <f>IF($B546="","",IFERROR(VLOOKUP($O546,Leaders!$A:$B,2,0),"Not Mapped"))</f>
        <v/>
      </c>
    </row>
    <row r="547">
      <c r="A547" s="16" t="n"/>
      <c r="G547" s="17" t="n"/>
      <c r="H547" s="17" t="n"/>
      <c r="I547" s="17" t="n"/>
      <c r="J547" s="17" t="n"/>
      <c r="K547" s="17" t="n"/>
      <c r="L547" s="17" t="n"/>
      <c r="N547">
        <f>IF($B547="","",IF($C547="SUPERSTORE","Superstore","DH"))</f>
        <v/>
      </c>
      <c r="O547">
        <f>IF($B547="","",IFERROR(VLOOKUP($B547,Mapping!$A:$C,2,0),"Not Mapped"))</f>
        <v/>
      </c>
      <c r="P547">
        <f>IF($B547="","",IFERROR(VLOOKUP($B547,Mapping!$A:$C,3,0),"Not Mapped"))</f>
        <v/>
      </c>
      <c r="Q547">
        <f>IF($B547="","",IF(COUNTIF(Exclusions!$A:$A,$B547)&gt;0,"Yes","No"))</f>
        <v/>
      </c>
      <c r="R547" s="17">
        <f>IF($B547="","",MIN(1,DAY($A547)/IF($N547="Superstore",Settings!$B$5,Settings!$B$4)))</f>
        <v/>
      </c>
      <c r="S547" s="17">
        <f>IF(OR($B547="",$G547="",$R547=0),"",$G547/$R547)</f>
        <v/>
      </c>
      <c r="T547">
        <f>IF($S547="","",IF($S547&lt;Settings!$B$8,"Critical",IF($S547&lt;Settings!$B$9,"Semi Critical","Non Critical")))</f>
        <v/>
      </c>
      <c r="U547">
        <f>IF($B547="","",IFERROR(VLOOKUP($O547,Leaders!$A:$B,2,0),"Not Mapped"))</f>
        <v/>
      </c>
    </row>
    <row r="548">
      <c r="A548" s="16" t="n"/>
      <c r="G548" s="17" t="n"/>
      <c r="H548" s="17" t="n"/>
      <c r="I548" s="17" t="n"/>
      <c r="J548" s="17" t="n"/>
      <c r="K548" s="17" t="n"/>
      <c r="L548" s="17" t="n"/>
      <c r="N548">
        <f>IF($B548="","",IF($C548="SUPERSTORE","Superstore","DH"))</f>
        <v/>
      </c>
      <c r="O548">
        <f>IF($B548="","",IFERROR(VLOOKUP($B548,Mapping!$A:$C,2,0),"Not Mapped"))</f>
        <v/>
      </c>
      <c r="P548">
        <f>IF($B548="","",IFERROR(VLOOKUP($B548,Mapping!$A:$C,3,0),"Not Mapped"))</f>
        <v/>
      </c>
      <c r="Q548">
        <f>IF($B548="","",IF(COUNTIF(Exclusions!$A:$A,$B548)&gt;0,"Yes","No"))</f>
        <v/>
      </c>
      <c r="R548" s="17">
        <f>IF($B548="","",MIN(1,DAY($A548)/IF($N548="Superstore",Settings!$B$5,Settings!$B$4)))</f>
        <v/>
      </c>
      <c r="S548" s="17">
        <f>IF(OR($B548="",$G548="",$R548=0),"",$G548/$R548)</f>
        <v/>
      </c>
      <c r="T548">
        <f>IF($S548="","",IF($S548&lt;Settings!$B$8,"Critical",IF($S548&lt;Settings!$B$9,"Semi Critical","Non Critical")))</f>
        <v/>
      </c>
      <c r="U548">
        <f>IF($B548="","",IFERROR(VLOOKUP($O548,Leaders!$A:$B,2,0),"Not Mapped"))</f>
        <v/>
      </c>
    </row>
    <row r="549">
      <c r="A549" s="16" t="n"/>
      <c r="G549" s="17" t="n"/>
      <c r="H549" s="17" t="n"/>
      <c r="I549" s="17" t="n"/>
      <c r="J549" s="17" t="n"/>
      <c r="K549" s="17" t="n"/>
      <c r="L549" s="17" t="n"/>
      <c r="N549">
        <f>IF($B549="","",IF($C549="SUPERSTORE","Superstore","DH"))</f>
        <v/>
      </c>
      <c r="O549">
        <f>IF($B549="","",IFERROR(VLOOKUP($B549,Mapping!$A:$C,2,0),"Not Mapped"))</f>
        <v/>
      </c>
      <c r="P549">
        <f>IF($B549="","",IFERROR(VLOOKUP($B549,Mapping!$A:$C,3,0),"Not Mapped"))</f>
        <v/>
      </c>
      <c r="Q549">
        <f>IF($B549="","",IF(COUNTIF(Exclusions!$A:$A,$B549)&gt;0,"Yes","No"))</f>
        <v/>
      </c>
      <c r="R549" s="17">
        <f>IF($B549="","",MIN(1,DAY($A549)/IF($N549="Superstore",Settings!$B$5,Settings!$B$4)))</f>
        <v/>
      </c>
      <c r="S549" s="17">
        <f>IF(OR($B549="",$G549="",$R549=0),"",$G549/$R549)</f>
        <v/>
      </c>
      <c r="T549">
        <f>IF($S549="","",IF($S549&lt;Settings!$B$8,"Critical",IF($S549&lt;Settings!$B$9,"Semi Critical","Non Critical")))</f>
        <v/>
      </c>
      <c r="U549">
        <f>IF($B549="","",IFERROR(VLOOKUP($O549,Leaders!$A:$B,2,0),"Not Mapped"))</f>
        <v/>
      </c>
    </row>
    <row r="550">
      <c r="A550" s="16" t="n"/>
      <c r="G550" s="17" t="n"/>
      <c r="H550" s="17" t="n"/>
      <c r="I550" s="17" t="n"/>
      <c r="J550" s="17" t="n"/>
      <c r="K550" s="17" t="n"/>
      <c r="L550" s="17" t="n"/>
      <c r="N550">
        <f>IF($B550="","",IF($C550="SUPERSTORE","Superstore","DH"))</f>
        <v/>
      </c>
      <c r="O550">
        <f>IF($B550="","",IFERROR(VLOOKUP($B550,Mapping!$A:$C,2,0),"Not Mapped"))</f>
        <v/>
      </c>
      <c r="P550">
        <f>IF($B550="","",IFERROR(VLOOKUP($B550,Mapping!$A:$C,3,0),"Not Mapped"))</f>
        <v/>
      </c>
      <c r="Q550">
        <f>IF($B550="","",IF(COUNTIF(Exclusions!$A:$A,$B550)&gt;0,"Yes","No"))</f>
        <v/>
      </c>
      <c r="R550" s="17">
        <f>IF($B550="","",MIN(1,DAY($A550)/IF($N550="Superstore",Settings!$B$5,Settings!$B$4)))</f>
        <v/>
      </c>
      <c r="S550" s="17">
        <f>IF(OR($B550="",$G550="",$R550=0),"",$G550/$R550)</f>
        <v/>
      </c>
      <c r="T550">
        <f>IF($S550="","",IF($S550&lt;Settings!$B$8,"Critical",IF($S550&lt;Settings!$B$9,"Semi Critical","Non Critical")))</f>
        <v/>
      </c>
      <c r="U550">
        <f>IF($B550="","",IFERROR(VLOOKUP($O550,Leaders!$A:$B,2,0),"Not Mapped"))</f>
        <v/>
      </c>
    </row>
    <row r="551">
      <c r="A551" s="16" t="n"/>
      <c r="G551" s="17" t="n"/>
      <c r="H551" s="17" t="n"/>
      <c r="I551" s="17" t="n"/>
      <c r="J551" s="17" t="n"/>
      <c r="K551" s="17" t="n"/>
      <c r="L551" s="17" t="n"/>
      <c r="N551">
        <f>IF($B551="","",IF($C551="SUPERSTORE","Superstore","DH"))</f>
        <v/>
      </c>
      <c r="O551">
        <f>IF($B551="","",IFERROR(VLOOKUP($B551,Mapping!$A:$C,2,0),"Not Mapped"))</f>
        <v/>
      </c>
      <c r="P551">
        <f>IF($B551="","",IFERROR(VLOOKUP($B551,Mapping!$A:$C,3,0),"Not Mapped"))</f>
        <v/>
      </c>
      <c r="Q551">
        <f>IF($B551="","",IF(COUNTIF(Exclusions!$A:$A,$B551)&gt;0,"Yes","No"))</f>
        <v/>
      </c>
      <c r="R551" s="17">
        <f>IF($B551="","",MIN(1,DAY($A551)/IF($N551="Superstore",Settings!$B$5,Settings!$B$4)))</f>
        <v/>
      </c>
      <c r="S551" s="17">
        <f>IF(OR($B551="",$G551="",$R551=0),"",$G551/$R551)</f>
        <v/>
      </c>
      <c r="T551">
        <f>IF($S551="","",IF($S551&lt;Settings!$B$8,"Critical",IF($S551&lt;Settings!$B$9,"Semi Critical","Non Critical")))</f>
        <v/>
      </c>
      <c r="U551">
        <f>IF($B551="","",IFERROR(VLOOKUP($O551,Leaders!$A:$B,2,0),"Not Mapped"))</f>
        <v/>
      </c>
    </row>
    <row r="552">
      <c r="A552" s="16" t="n"/>
      <c r="G552" s="17" t="n"/>
      <c r="H552" s="17" t="n"/>
      <c r="I552" s="17" t="n"/>
      <c r="J552" s="17" t="n"/>
      <c r="K552" s="17" t="n"/>
      <c r="L552" s="17" t="n"/>
      <c r="N552">
        <f>IF($B552="","",IF($C552="SUPERSTORE","Superstore","DH"))</f>
        <v/>
      </c>
      <c r="O552">
        <f>IF($B552="","",IFERROR(VLOOKUP($B552,Mapping!$A:$C,2,0),"Not Mapped"))</f>
        <v/>
      </c>
      <c r="P552">
        <f>IF($B552="","",IFERROR(VLOOKUP($B552,Mapping!$A:$C,3,0),"Not Mapped"))</f>
        <v/>
      </c>
      <c r="Q552">
        <f>IF($B552="","",IF(COUNTIF(Exclusions!$A:$A,$B552)&gt;0,"Yes","No"))</f>
        <v/>
      </c>
      <c r="R552" s="17">
        <f>IF($B552="","",MIN(1,DAY($A552)/IF($N552="Superstore",Settings!$B$5,Settings!$B$4)))</f>
        <v/>
      </c>
      <c r="S552" s="17">
        <f>IF(OR($B552="",$G552="",$R552=0),"",$G552/$R552)</f>
        <v/>
      </c>
      <c r="T552">
        <f>IF($S552="","",IF($S552&lt;Settings!$B$8,"Critical",IF($S552&lt;Settings!$B$9,"Semi Critical","Non Critical")))</f>
        <v/>
      </c>
      <c r="U552">
        <f>IF($B552="","",IFERROR(VLOOKUP($O552,Leaders!$A:$B,2,0),"Not Mapped"))</f>
        <v/>
      </c>
    </row>
    <row r="553">
      <c r="A553" s="16" t="n"/>
      <c r="G553" s="17" t="n"/>
      <c r="H553" s="17" t="n"/>
      <c r="I553" s="17" t="n"/>
      <c r="J553" s="17" t="n"/>
      <c r="K553" s="17" t="n"/>
      <c r="L553" s="17" t="n"/>
      <c r="N553">
        <f>IF($B553="","",IF($C553="SUPERSTORE","Superstore","DH"))</f>
        <v/>
      </c>
      <c r="O553">
        <f>IF($B553="","",IFERROR(VLOOKUP($B553,Mapping!$A:$C,2,0),"Not Mapped"))</f>
        <v/>
      </c>
      <c r="P553">
        <f>IF($B553="","",IFERROR(VLOOKUP($B553,Mapping!$A:$C,3,0),"Not Mapped"))</f>
        <v/>
      </c>
      <c r="Q553">
        <f>IF($B553="","",IF(COUNTIF(Exclusions!$A:$A,$B553)&gt;0,"Yes","No"))</f>
        <v/>
      </c>
      <c r="R553" s="17">
        <f>IF($B553="","",MIN(1,DAY($A553)/IF($N553="Superstore",Settings!$B$5,Settings!$B$4)))</f>
        <v/>
      </c>
      <c r="S553" s="17">
        <f>IF(OR($B553="",$G553="",$R553=0),"",$G553/$R553)</f>
        <v/>
      </c>
      <c r="T553">
        <f>IF($S553="","",IF($S553&lt;Settings!$B$8,"Critical",IF($S553&lt;Settings!$B$9,"Semi Critical","Non Critical")))</f>
        <v/>
      </c>
      <c r="U553">
        <f>IF($B553="","",IFERROR(VLOOKUP($O553,Leaders!$A:$B,2,0),"Not Mapped"))</f>
        <v/>
      </c>
    </row>
    <row r="554">
      <c r="A554" s="16" t="n"/>
      <c r="G554" s="17" t="n"/>
      <c r="H554" s="17" t="n"/>
      <c r="I554" s="17" t="n"/>
      <c r="J554" s="17" t="n"/>
      <c r="K554" s="17" t="n"/>
      <c r="L554" s="17" t="n"/>
      <c r="N554">
        <f>IF($B554="","",IF($C554="SUPERSTORE","Superstore","DH"))</f>
        <v/>
      </c>
      <c r="O554">
        <f>IF($B554="","",IFERROR(VLOOKUP($B554,Mapping!$A:$C,2,0),"Not Mapped"))</f>
        <v/>
      </c>
      <c r="P554">
        <f>IF($B554="","",IFERROR(VLOOKUP($B554,Mapping!$A:$C,3,0),"Not Mapped"))</f>
        <v/>
      </c>
      <c r="Q554">
        <f>IF($B554="","",IF(COUNTIF(Exclusions!$A:$A,$B554)&gt;0,"Yes","No"))</f>
        <v/>
      </c>
      <c r="R554" s="17">
        <f>IF($B554="","",MIN(1,DAY($A554)/IF($N554="Superstore",Settings!$B$5,Settings!$B$4)))</f>
        <v/>
      </c>
      <c r="S554" s="17">
        <f>IF(OR($B554="",$G554="",$R554=0),"",$G554/$R554)</f>
        <v/>
      </c>
      <c r="T554">
        <f>IF($S554="","",IF($S554&lt;Settings!$B$8,"Critical",IF($S554&lt;Settings!$B$9,"Semi Critical","Non Critical")))</f>
        <v/>
      </c>
      <c r="U554">
        <f>IF($B554="","",IFERROR(VLOOKUP($O554,Leaders!$A:$B,2,0),"Not Mapped"))</f>
        <v/>
      </c>
    </row>
    <row r="555">
      <c r="A555" s="16" t="n"/>
      <c r="G555" s="17" t="n"/>
      <c r="H555" s="17" t="n"/>
      <c r="I555" s="17" t="n"/>
      <c r="J555" s="17" t="n"/>
      <c r="K555" s="17" t="n"/>
      <c r="L555" s="17" t="n"/>
      <c r="N555">
        <f>IF($B555="","",IF($C555="SUPERSTORE","Superstore","DH"))</f>
        <v/>
      </c>
      <c r="O555">
        <f>IF($B555="","",IFERROR(VLOOKUP($B555,Mapping!$A:$C,2,0),"Not Mapped"))</f>
        <v/>
      </c>
      <c r="P555">
        <f>IF($B555="","",IFERROR(VLOOKUP($B555,Mapping!$A:$C,3,0),"Not Mapped"))</f>
        <v/>
      </c>
      <c r="Q555">
        <f>IF($B555="","",IF(COUNTIF(Exclusions!$A:$A,$B555)&gt;0,"Yes","No"))</f>
        <v/>
      </c>
      <c r="R555" s="17">
        <f>IF($B555="","",MIN(1,DAY($A555)/IF($N555="Superstore",Settings!$B$5,Settings!$B$4)))</f>
        <v/>
      </c>
      <c r="S555" s="17">
        <f>IF(OR($B555="",$G555="",$R555=0),"",$G555/$R555)</f>
        <v/>
      </c>
      <c r="T555">
        <f>IF($S555="","",IF($S555&lt;Settings!$B$8,"Critical",IF($S555&lt;Settings!$B$9,"Semi Critical","Non Critical")))</f>
        <v/>
      </c>
      <c r="U555">
        <f>IF($B555="","",IFERROR(VLOOKUP($O555,Leaders!$A:$B,2,0),"Not Mapped"))</f>
        <v/>
      </c>
    </row>
    <row r="556">
      <c r="A556" s="16" t="n"/>
      <c r="G556" s="17" t="n"/>
      <c r="H556" s="17" t="n"/>
      <c r="I556" s="17" t="n"/>
      <c r="J556" s="17" t="n"/>
      <c r="K556" s="17" t="n"/>
      <c r="L556" s="17" t="n"/>
      <c r="N556">
        <f>IF($B556="","",IF($C556="SUPERSTORE","Superstore","DH"))</f>
        <v/>
      </c>
      <c r="O556">
        <f>IF($B556="","",IFERROR(VLOOKUP($B556,Mapping!$A:$C,2,0),"Not Mapped"))</f>
        <v/>
      </c>
      <c r="P556">
        <f>IF($B556="","",IFERROR(VLOOKUP($B556,Mapping!$A:$C,3,0),"Not Mapped"))</f>
        <v/>
      </c>
      <c r="Q556">
        <f>IF($B556="","",IF(COUNTIF(Exclusions!$A:$A,$B556)&gt;0,"Yes","No"))</f>
        <v/>
      </c>
      <c r="R556" s="17">
        <f>IF($B556="","",MIN(1,DAY($A556)/IF($N556="Superstore",Settings!$B$5,Settings!$B$4)))</f>
        <v/>
      </c>
      <c r="S556" s="17">
        <f>IF(OR($B556="",$G556="",$R556=0),"",$G556/$R556)</f>
        <v/>
      </c>
      <c r="T556">
        <f>IF($S556="","",IF($S556&lt;Settings!$B$8,"Critical",IF($S556&lt;Settings!$B$9,"Semi Critical","Non Critical")))</f>
        <v/>
      </c>
      <c r="U556">
        <f>IF($B556="","",IFERROR(VLOOKUP($O556,Leaders!$A:$B,2,0),"Not Mapped"))</f>
        <v/>
      </c>
    </row>
    <row r="557">
      <c r="A557" s="16" t="n"/>
      <c r="G557" s="17" t="n"/>
      <c r="H557" s="17" t="n"/>
      <c r="I557" s="17" t="n"/>
      <c r="J557" s="17" t="n"/>
      <c r="K557" s="17" t="n"/>
      <c r="L557" s="17" t="n"/>
      <c r="N557">
        <f>IF($B557="","",IF($C557="SUPERSTORE","Superstore","DH"))</f>
        <v/>
      </c>
      <c r="O557">
        <f>IF($B557="","",IFERROR(VLOOKUP($B557,Mapping!$A:$C,2,0),"Not Mapped"))</f>
        <v/>
      </c>
      <c r="P557">
        <f>IF($B557="","",IFERROR(VLOOKUP($B557,Mapping!$A:$C,3,0),"Not Mapped"))</f>
        <v/>
      </c>
      <c r="Q557">
        <f>IF($B557="","",IF(COUNTIF(Exclusions!$A:$A,$B557)&gt;0,"Yes","No"))</f>
        <v/>
      </c>
      <c r="R557" s="17">
        <f>IF($B557="","",MIN(1,DAY($A557)/IF($N557="Superstore",Settings!$B$5,Settings!$B$4)))</f>
        <v/>
      </c>
      <c r="S557" s="17">
        <f>IF(OR($B557="",$G557="",$R557=0),"",$G557/$R557)</f>
        <v/>
      </c>
      <c r="T557">
        <f>IF($S557="","",IF($S557&lt;Settings!$B$8,"Critical",IF($S557&lt;Settings!$B$9,"Semi Critical","Non Critical")))</f>
        <v/>
      </c>
      <c r="U557">
        <f>IF($B557="","",IFERROR(VLOOKUP($O557,Leaders!$A:$B,2,0),"Not Mapped"))</f>
        <v/>
      </c>
    </row>
    <row r="558">
      <c r="A558" s="16" t="n"/>
      <c r="G558" s="17" t="n"/>
      <c r="H558" s="17" t="n"/>
      <c r="I558" s="17" t="n"/>
      <c r="J558" s="17" t="n"/>
      <c r="K558" s="17" t="n"/>
      <c r="L558" s="17" t="n"/>
      <c r="N558">
        <f>IF($B558="","",IF($C558="SUPERSTORE","Superstore","DH"))</f>
        <v/>
      </c>
      <c r="O558">
        <f>IF($B558="","",IFERROR(VLOOKUP($B558,Mapping!$A:$C,2,0),"Not Mapped"))</f>
        <v/>
      </c>
      <c r="P558">
        <f>IF($B558="","",IFERROR(VLOOKUP($B558,Mapping!$A:$C,3,0),"Not Mapped"))</f>
        <v/>
      </c>
      <c r="Q558">
        <f>IF($B558="","",IF(COUNTIF(Exclusions!$A:$A,$B558)&gt;0,"Yes","No"))</f>
        <v/>
      </c>
      <c r="R558" s="17">
        <f>IF($B558="","",MIN(1,DAY($A558)/IF($N558="Superstore",Settings!$B$5,Settings!$B$4)))</f>
        <v/>
      </c>
      <c r="S558" s="17">
        <f>IF(OR($B558="",$G558="",$R558=0),"",$G558/$R558)</f>
        <v/>
      </c>
      <c r="T558">
        <f>IF($S558="","",IF($S558&lt;Settings!$B$8,"Critical",IF($S558&lt;Settings!$B$9,"Semi Critical","Non Critical")))</f>
        <v/>
      </c>
      <c r="U558">
        <f>IF($B558="","",IFERROR(VLOOKUP($O558,Leaders!$A:$B,2,0),"Not Mapped"))</f>
        <v/>
      </c>
    </row>
    <row r="559">
      <c r="A559" s="16" t="n"/>
      <c r="G559" s="17" t="n"/>
      <c r="H559" s="17" t="n"/>
      <c r="I559" s="17" t="n"/>
      <c r="J559" s="17" t="n"/>
      <c r="K559" s="17" t="n"/>
      <c r="L559" s="17" t="n"/>
      <c r="N559">
        <f>IF($B559="","",IF($C559="SUPERSTORE","Superstore","DH"))</f>
        <v/>
      </c>
      <c r="O559">
        <f>IF($B559="","",IFERROR(VLOOKUP($B559,Mapping!$A:$C,2,0),"Not Mapped"))</f>
        <v/>
      </c>
      <c r="P559">
        <f>IF($B559="","",IFERROR(VLOOKUP($B559,Mapping!$A:$C,3,0),"Not Mapped"))</f>
        <v/>
      </c>
      <c r="Q559">
        <f>IF($B559="","",IF(COUNTIF(Exclusions!$A:$A,$B559)&gt;0,"Yes","No"))</f>
        <v/>
      </c>
      <c r="R559" s="17">
        <f>IF($B559="","",MIN(1,DAY($A559)/IF($N559="Superstore",Settings!$B$5,Settings!$B$4)))</f>
        <v/>
      </c>
      <c r="S559" s="17">
        <f>IF(OR($B559="",$G559="",$R559=0),"",$G559/$R559)</f>
        <v/>
      </c>
      <c r="T559">
        <f>IF($S559="","",IF($S559&lt;Settings!$B$8,"Critical",IF($S559&lt;Settings!$B$9,"Semi Critical","Non Critical")))</f>
        <v/>
      </c>
      <c r="U559">
        <f>IF($B559="","",IFERROR(VLOOKUP($O559,Leaders!$A:$B,2,0),"Not Mapped"))</f>
        <v/>
      </c>
    </row>
    <row r="560">
      <c r="A560" s="16" t="n"/>
      <c r="G560" s="17" t="n"/>
      <c r="H560" s="17" t="n"/>
      <c r="I560" s="17" t="n"/>
      <c r="J560" s="17" t="n"/>
      <c r="K560" s="17" t="n"/>
      <c r="L560" s="17" t="n"/>
      <c r="N560">
        <f>IF($B560="","",IF($C560="SUPERSTORE","Superstore","DH"))</f>
        <v/>
      </c>
      <c r="O560">
        <f>IF($B560="","",IFERROR(VLOOKUP($B560,Mapping!$A:$C,2,0),"Not Mapped"))</f>
        <v/>
      </c>
      <c r="P560">
        <f>IF($B560="","",IFERROR(VLOOKUP($B560,Mapping!$A:$C,3,0),"Not Mapped"))</f>
        <v/>
      </c>
      <c r="Q560">
        <f>IF($B560="","",IF(COUNTIF(Exclusions!$A:$A,$B560)&gt;0,"Yes","No"))</f>
        <v/>
      </c>
      <c r="R560" s="17">
        <f>IF($B560="","",MIN(1,DAY($A560)/IF($N560="Superstore",Settings!$B$5,Settings!$B$4)))</f>
        <v/>
      </c>
      <c r="S560" s="17">
        <f>IF(OR($B560="",$G560="",$R560=0),"",$G560/$R560)</f>
        <v/>
      </c>
      <c r="T560">
        <f>IF($S560="","",IF($S560&lt;Settings!$B$8,"Critical",IF($S560&lt;Settings!$B$9,"Semi Critical","Non Critical")))</f>
        <v/>
      </c>
      <c r="U560">
        <f>IF($B560="","",IFERROR(VLOOKUP($O560,Leaders!$A:$B,2,0),"Not Mapped"))</f>
        <v/>
      </c>
    </row>
    <row r="561">
      <c r="A561" s="16" t="n"/>
      <c r="G561" s="17" t="n"/>
      <c r="H561" s="17" t="n"/>
      <c r="I561" s="17" t="n"/>
      <c r="J561" s="17" t="n"/>
      <c r="K561" s="17" t="n"/>
      <c r="L561" s="17" t="n"/>
      <c r="N561">
        <f>IF($B561="","",IF($C561="SUPERSTORE","Superstore","DH"))</f>
        <v/>
      </c>
      <c r="O561">
        <f>IF($B561="","",IFERROR(VLOOKUP($B561,Mapping!$A:$C,2,0),"Not Mapped"))</f>
        <v/>
      </c>
      <c r="P561">
        <f>IF($B561="","",IFERROR(VLOOKUP($B561,Mapping!$A:$C,3,0),"Not Mapped"))</f>
        <v/>
      </c>
      <c r="Q561">
        <f>IF($B561="","",IF(COUNTIF(Exclusions!$A:$A,$B561)&gt;0,"Yes","No"))</f>
        <v/>
      </c>
      <c r="R561" s="17">
        <f>IF($B561="","",MIN(1,DAY($A561)/IF($N561="Superstore",Settings!$B$5,Settings!$B$4)))</f>
        <v/>
      </c>
      <c r="S561" s="17">
        <f>IF(OR($B561="",$G561="",$R561=0),"",$G561/$R561)</f>
        <v/>
      </c>
      <c r="T561">
        <f>IF($S561="","",IF($S561&lt;Settings!$B$8,"Critical",IF($S561&lt;Settings!$B$9,"Semi Critical","Non Critical")))</f>
        <v/>
      </c>
      <c r="U561">
        <f>IF($B561="","",IFERROR(VLOOKUP($O561,Leaders!$A:$B,2,0),"Not Mapped"))</f>
        <v/>
      </c>
    </row>
    <row r="562">
      <c r="A562" s="16" t="n"/>
      <c r="G562" s="17" t="n"/>
      <c r="H562" s="17" t="n"/>
      <c r="I562" s="17" t="n"/>
      <c r="J562" s="17" t="n"/>
      <c r="K562" s="17" t="n"/>
      <c r="L562" s="17" t="n"/>
      <c r="N562">
        <f>IF($B562="","",IF($C562="SUPERSTORE","Superstore","DH"))</f>
        <v/>
      </c>
      <c r="O562">
        <f>IF($B562="","",IFERROR(VLOOKUP($B562,Mapping!$A:$C,2,0),"Not Mapped"))</f>
        <v/>
      </c>
      <c r="P562">
        <f>IF($B562="","",IFERROR(VLOOKUP($B562,Mapping!$A:$C,3,0),"Not Mapped"))</f>
        <v/>
      </c>
      <c r="Q562">
        <f>IF($B562="","",IF(COUNTIF(Exclusions!$A:$A,$B562)&gt;0,"Yes","No"))</f>
        <v/>
      </c>
      <c r="R562" s="17">
        <f>IF($B562="","",MIN(1,DAY($A562)/IF($N562="Superstore",Settings!$B$5,Settings!$B$4)))</f>
        <v/>
      </c>
      <c r="S562" s="17">
        <f>IF(OR($B562="",$G562="",$R562=0),"",$G562/$R562)</f>
        <v/>
      </c>
      <c r="T562">
        <f>IF($S562="","",IF($S562&lt;Settings!$B$8,"Critical",IF($S562&lt;Settings!$B$9,"Semi Critical","Non Critical")))</f>
        <v/>
      </c>
      <c r="U562">
        <f>IF($B562="","",IFERROR(VLOOKUP($O562,Leaders!$A:$B,2,0),"Not Mapped"))</f>
        <v/>
      </c>
    </row>
    <row r="563">
      <c r="A563" s="16" t="n"/>
      <c r="G563" s="17" t="n"/>
      <c r="H563" s="17" t="n"/>
      <c r="I563" s="17" t="n"/>
      <c r="J563" s="17" t="n"/>
      <c r="K563" s="17" t="n"/>
      <c r="L563" s="17" t="n"/>
      <c r="N563">
        <f>IF($B563="","",IF($C563="SUPERSTORE","Superstore","DH"))</f>
        <v/>
      </c>
      <c r="O563">
        <f>IF($B563="","",IFERROR(VLOOKUP($B563,Mapping!$A:$C,2,0),"Not Mapped"))</f>
        <v/>
      </c>
      <c r="P563">
        <f>IF($B563="","",IFERROR(VLOOKUP($B563,Mapping!$A:$C,3,0),"Not Mapped"))</f>
        <v/>
      </c>
      <c r="Q563">
        <f>IF($B563="","",IF(COUNTIF(Exclusions!$A:$A,$B563)&gt;0,"Yes","No"))</f>
        <v/>
      </c>
      <c r="R563" s="17">
        <f>IF($B563="","",MIN(1,DAY($A563)/IF($N563="Superstore",Settings!$B$5,Settings!$B$4)))</f>
        <v/>
      </c>
      <c r="S563" s="17">
        <f>IF(OR($B563="",$G563="",$R563=0),"",$G563/$R563)</f>
        <v/>
      </c>
      <c r="T563">
        <f>IF($S563="","",IF($S563&lt;Settings!$B$8,"Critical",IF($S563&lt;Settings!$B$9,"Semi Critical","Non Critical")))</f>
        <v/>
      </c>
      <c r="U563">
        <f>IF($B563="","",IFERROR(VLOOKUP($O563,Leaders!$A:$B,2,0),"Not Mapped"))</f>
        <v/>
      </c>
    </row>
    <row r="564">
      <c r="A564" s="16" t="n"/>
      <c r="G564" s="17" t="n"/>
      <c r="H564" s="17" t="n"/>
      <c r="I564" s="17" t="n"/>
      <c r="J564" s="17" t="n"/>
      <c r="K564" s="17" t="n"/>
      <c r="L564" s="17" t="n"/>
      <c r="N564">
        <f>IF($B564="","",IF($C564="SUPERSTORE","Superstore","DH"))</f>
        <v/>
      </c>
      <c r="O564">
        <f>IF($B564="","",IFERROR(VLOOKUP($B564,Mapping!$A:$C,2,0),"Not Mapped"))</f>
        <v/>
      </c>
      <c r="P564">
        <f>IF($B564="","",IFERROR(VLOOKUP($B564,Mapping!$A:$C,3,0),"Not Mapped"))</f>
        <v/>
      </c>
      <c r="Q564">
        <f>IF($B564="","",IF(COUNTIF(Exclusions!$A:$A,$B564)&gt;0,"Yes","No"))</f>
        <v/>
      </c>
      <c r="R564" s="17">
        <f>IF($B564="","",MIN(1,DAY($A564)/IF($N564="Superstore",Settings!$B$5,Settings!$B$4)))</f>
        <v/>
      </c>
      <c r="S564" s="17">
        <f>IF(OR($B564="",$G564="",$R564=0),"",$G564/$R564)</f>
        <v/>
      </c>
      <c r="T564">
        <f>IF($S564="","",IF($S564&lt;Settings!$B$8,"Critical",IF($S564&lt;Settings!$B$9,"Semi Critical","Non Critical")))</f>
        <v/>
      </c>
      <c r="U564">
        <f>IF($B564="","",IFERROR(VLOOKUP($O564,Leaders!$A:$B,2,0),"Not Mapped"))</f>
        <v/>
      </c>
    </row>
    <row r="565">
      <c r="A565" s="16" t="n"/>
      <c r="G565" s="17" t="n"/>
      <c r="H565" s="17" t="n"/>
      <c r="I565" s="17" t="n"/>
      <c r="J565" s="17" t="n"/>
      <c r="K565" s="17" t="n"/>
      <c r="L565" s="17" t="n"/>
      <c r="N565">
        <f>IF($B565="","",IF($C565="SUPERSTORE","Superstore","DH"))</f>
        <v/>
      </c>
      <c r="O565">
        <f>IF($B565="","",IFERROR(VLOOKUP($B565,Mapping!$A:$C,2,0),"Not Mapped"))</f>
        <v/>
      </c>
      <c r="P565">
        <f>IF($B565="","",IFERROR(VLOOKUP($B565,Mapping!$A:$C,3,0),"Not Mapped"))</f>
        <v/>
      </c>
      <c r="Q565">
        <f>IF($B565="","",IF(COUNTIF(Exclusions!$A:$A,$B565)&gt;0,"Yes","No"))</f>
        <v/>
      </c>
      <c r="R565" s="17">
        <f>IF($B565="","",MIN(1,DAY($A565)/IF($N565="Superstore",Settings!$B$5,Settings!$B$4)))</f>
        <v/>
      </c>
      <c r="S565" s="17">
        <f>IF(OR($B565="",$G565="",$R565=0),"",$G565/$R565)</f>
        <v/>
      </c>
      <c r="T565">
        <f>IF($S565="","",IF($S565&lt;Settings!$B$8,"Critical",IF($S565&lt;Settings!$B$9,"Semi Critical","Non Critical")))</f>
        <v/>
      </c>
      <c r="U565">
        <f>IF($B565="","",IFERROR(VLOOKUP($O565,Leaders!$A:$B,2,0),"Not Mapped"))</f>
        <v/>
      </c>
    </row>
    <row r="566">
      <c r="A566" s="16" t="n"/>
      <c r="G566" s="17" t="n"/>
      <c r="H566" s="17" t="n"/>
      <c r="I566" s="17" t="n"/>
      <c r="J566" s="17" t="n"/>
      <c r="K566" s="17" t="n"/>
      <c r="L566" s="17" t="n"/>
      <c r="N566">
        <f>IF($B566="","",IF($C566="SUPERSTORE","Superstore","DH"))</f>
        <v/>
      </c>
      <c r="O566">
        <f>IF($B566="","",IFERROR(VLOOKUP($B566,Mapping!$A:$C,2,0),"Not Mapped"))</f>
        <v/>
      </c>
      <c r="P566">
        <f>IF($B566="","",IFERROR(VLOOKUP($B566,Mapping!$A:$C,3,0),"Not Mapped"))</f>
        <v/>
      </c>
      <c r="Q566">
        <f>IF($B566="","",IF(COUNTIF(Exclusions!$A:$A,$B566)&gt;0,"Yes","No"))</f>
        <v/>
      </c>
      <c r="R566" s="17">
        <f>IF($B566="","",MIN(1,DAY($A566)/IF($N566="Superstore",Settings!$B$5,Settings!$B$4)))</f>
        <v/>
      </c>
      <c r="S566" s="17">
        <f>IF(OR($B566="",$G566="",$R566=0),"",$G566/$R566)</f>
        <v/>
      </c>
      <c r="T566">
        <f>IF($S566="","",IF($S566&lt;Settings!$B$8,"Critical",IF($S566&lt;Settings!$B$9,"Semi Critical","Non Critical")))</f>
        <v/>
      </c>
      <c r="U566">
        <f>IF($B566="","",IFERROR(VLOOKUP($O566,Leaders!$A:$B,2,0),"Not Mapped"))</f>
        <v/>
      </c>
    </row>
    <row r="567">
      <c r="A567" s="16" t="n"/>
      <c r="G567" s="17" t="n"/>
      <c r="H567" s="17" t="n"/>
      <c r="I567" s="17" t="n"/>
      <c r="J567" s="17" t="n"/>
      <c r="K567" s="17" t="n"/>
      <c r="L567" s="17" t="n"/>
      <c r="N567">
        <f>IF($B567="","",IF($C567="SUPERSTORE","Superstore","DH"))</f>
        <v/>
      </c>
      <c r="O567">
        <f>IF($B567="","",IFERROR(VLOOKUP($B567,Mapping!$A:$C,2,0),"Not Mapped"))</f>
        <v/>
      </c>
      <c r="P567">
        <f>IF($B567="","",IFERROR(VLOOKUP($B567,Mapping!$A:$C,3,0),"Not Mapped"))</f>
        <v/>
      </c>
      <c r="Q567">
        <f>IF($B567="","",IF(COUNTIF(Exclusions!$A:$A,$B567)&gt;0,"Yes","No"))</f>
        <v/>
      </c>
      <c r="R567" s="17">
        <f>IF($B567="","",MIN(1,DAY($A567)/IF($N567="Superstore",Settings!$B$5,Settings!$B$4)))</f>
        <v/>
      </c>
      <c r="S567" s="17">
        <f>IF(OR($B567="",$G567="",$R567=0),"",$G567/$R567)</f>
        <v/>
      </c>
      <c r="T567">
        <f>IF($S567="","",IF($S567&lt;Settings!$B$8,"Critical",IF($S567&lt;Settings!$B$9,"Semi Critical","Non Critical")))</f>
        <v/>
      </c>
      <c r="U567">
        <f>IF($B567="","",IFERROR(VLOOKUP($O567,Leaders!$A:$B,2,0),"Not Mapped"))</f>
        <v/>
      </c>
    </row>
    <row r="568">
      <c r="A568" s="16" t="n"/>
      <c r="G568" s="17" t="n"/>
      <c r="H568" s="17" t="n"/>
      <c r="I568" s="17" t="n"/>
      <c r="J568" s="17" t="n"/>
      <c r="K568" s="17" t="n"/>
      <c r="L568" s="17" t="n"/>
      <c r="N568">
        <f>IF($B568="","",IF($C568="SUPERSTORE","Superstore","DH"))</f>
        <v/>
      </c>
      <c r="O568">
        <f>IF($B568="","",IFERROR(VLOOKUP($B568,Mapping!$A:$C,2,0),"Not Mapped"))</f>
        <v/>
      </c>
      <c r="P568">
        <f>IF($B568="","",IFERROR(VLOOKUP($B568,Mapping!$A:$C,3,0),"Not Mapped"))</f>
        <v/>
      </c>
      <c r="Q568">
        <f>IF($B568="","",IF(COUNTIF(Exclusions!$A:$A,$B568)&gt;0,"Yes","No"))</f>
        <v/>
      </c>
      <c r="R568" s="17">
        <f>IF($B568="","",MIN(1,DAY($A568)/IF($N568="Superstore",Settings!$B$5,Settings!$B$4)))</f>
        <v/>
      </c>
      <c r="S568" s="17">
        <f>IF(OR($B568="",$G568="",$R568=0),"",$G568/$R568)</f>
        <v/>
      </c>
      <c r="T568">
        <f>IF($S568="","",IF($S568&lt;Settings!$B$8,"Critical",IF($S568&lt;Settings!$B$9,"Semi Critical","Non Critical")))</f>
        <v/>
      </c>
      <c r="U568">
        <f>IF($B568="","",IFERROR(VLOOKUP($O568,Leaders!$A:$B,2,0),"Not Mapped"))</f>
        <v/>
      </c>
    </row>
    <row r="569">
      <c r="A569" s="16" t="n"/>
      <c r="G569" s="17" t="n"/>
      <c r="H569" s="17" t="n"/>
      <c r="I569" s="17" t="n"/>
      <c r="J569" s="17" t="n"/>
      <c r="K569" s="17" t="n"/>
      <c r="L569" s="17" t="n"/>
      <c r="N569">
        <f>IF($B569="","",IF($C569="SUPERSTORE","Superstore","DH"))</f>
        <v/>
      </c>
      <c r="O569">
        <f>IF($B569="","",IFERROR(VLOOKUP($B569,Mapping!$A:$C,2,0),"Not Mapped"))</f>
        <v/>
      </c>
      <c r="P569">
        <f>IF($B569="","",IFERROR(VLOOKUP($B569,Mapping!$A:$C,3,0),"Not Mapped"))</f>
        <v/>
      </c>
      <c r="Q569">
        <f>IF($B569="","",IF(COUNTIF(Exclusions!$A:$A,$B569)&gt;0,"Yes","No"))</f>
        <v/>
      </c>
      <c r="R569" s="17">
        <f>IF($B569="","",MIN(1,DAY($A569)/IF($N569="Superstore",Settings!$B$5,Settings!$B$4)))</f>
        <v/>
      </c>
      <c r="S569" s="17">
        <f>IF(OR($B569="",$G569="",$R569=0),"",$G569/$R569)</f>
        <v/>
      </c>
      <c r="T569">
        <f>IF($S569="","",IF($S569&lt;Settings!$B$8,"Critical",IF($S569&lt;Settings!$B$9,"Semi Critical","Non Critical")))</f>
        <v/>
      </c>
      <c r="U569">
        <f>IF($B569="","",IFERROR(VLOOKUP($O569,Leaders!$A:$B,2,0),"Not Mapped"))</f>
        <v/>
      </c>
    </row>
    <row r="570">
      <c r="A570" s="16" t="n"/>
      <c r="G570" s="17" t="n"/>
      <c r="H570" s="17" t="n"/>
      <c r="I570" s="17" t="n"/>
      <c r="J570" s="17" t="n"/>
      <c r="K570" s="17" t="n"/>
      <c r="L570" s="17" t="n"/>
      <c r="N570">
        <f>IF($B570="","",IF($C570="SUPERSTORE","Superstore","DH"))</f>
        <v/>
      </c>
      <c r="O570">
        <f>IF($B570="","",IFERROR(VLOOKUP($B570,Mapping!$A:$C,2,0),"Not Mapped"))</f>
        <v/>
      </c>
      <c r="P570">
        <f>IF($B570="","",IFERROR(VLOOKUP($B570,Mapping!$A:$C,3,0),"Not Mapped"))</f>
        <v/>
      </c>
      <c r="Q570">
        <f>IF($B570="","",IF(COUNTIF(Exclusions!$A:$A,$B570)&gt;0,"Yes","No"))</f>
        <v/>
      </c>
      <c r="R570" s="17">
        <f>IF($B570="","",MIN(1,DAY($A570)/IF($N570="Superstore",Settings!$B$5,Settings!$B$4)))</f>
        <v/>
      </c>
      <c r="S570" s="17">
        <f>IF(OR($B570="",$G570="",$R570=0),"",$G570/$R570)</f>
        <v/>
      </c>
      <c r="T570">
        <f>IF($S570="","",IF($S570&lt;Settings!$B$8,"Critical",IF($S570&lt;Settings!$B$9,"Semi Critical","Non Critical")))</f>
        <v/>
      </c>
      <c r="U570">
        <f>IF($B570="","",IFERROR(VLOOKUP($O570,Leaders!$A:$B,2,0),"Not Mapped"))</f>
        <v/>
      </c>
    </row>
    <row r="571">
      <c r="A571" s="16" t="n"/>
      <c r="G571" s="17" t="n"/>
      <c r="H571" s="17" t="n"/>
      <c r="I571" s="17" t="n"/>
      <c r="J571" s="17" t="n"/>
      <c r="K571" s="17" t="n"/>
      <c r="L571" s="17" t="n"/>
      <c r="N571">
        <f>IF($B571="","",IF($C571="SUPERSTORE","Superstore","DH"))</f>
        <v/>
      </c>
      <c r="O571">
        <f>IF($B571="","",IFERROR(VLOOKUP($B571,Mapping!$A:$C,2,0),"Not Mapped"))</f>
        <v/>
      </c>
      <c r="P571">
        <f>IF($B571="","",IFERROR(VLOOKUP($B571,Mapping!$A:$C,3,0),"Not Mapped"))</f>
        <v/>
      </c>
      <c r="Q571">
        <f>IF($B571="","",IF(COUNTIF(Exclusions!$A:$A,$B571)&gt;0,"Yes","No"))</f>
        <v/>
      </c>
      <c r="R571" s="17">
        <f>IF($B571="","",MIN(1,DAY($A571)/IF($N571="Superstore",Settings!$B$5,Settings!$B$4)))</f>
        <v/>
      </c>
      <c r="S571" s="17">
        <f>IF(OR($B571="",$G571="",$R571=0),"",$G571/$R571)</f>
        <v/>
      </c>
      <c r="T571">
        <f>IF($S571="","",IF($S571&lt;Settings!$B$8,"Critical",IF($S571&lt;Settings!$B$9,"Semi Critical","Non Critical")))</f>
        <v/>
      </c>
      <c r="U571">
        <f>IF($B571="","",IFERROR(VLOOKUP($O571,Leaders!$A:$B,2,0),"Not Mapped"))</f>
        <v/>
      </c>
    </row>
    <row r="572">
      <c r="A572" s="16" t="n"/>
      <c r="G572" s="17" t="n"/>
      <c r="H572" s="17" t="n"/>
      <c r="I572" s="17" t="n"/>
      <c r="J572" s="17" t="n"/>
      <c r="K572" s="17" t="n"/>
      <c r="L572" s="17" t="n"/>
      <c r="N572">
        <f>IF($B572="","",IF($C572="SUPERSTORE","Superstore","DH"))</f>
        <v/>
      </c>
      <c r="O572">
        <f>IF($B572="","",IFERROR(VLOOKUP($B572,Mapping!$A:$C,2,0),"Not Mapped"))</f>
        <v/>
      </c>
      <c r="P572">
        <f>IF($B572="","",IFERROR(VLOOKUP($B572,Mapping!$A:$C,3,0),"Not Mapped"))</f>
        <v/>
      </c>
      <c r="Q572">
        <f>IF($B572="","",IF(COUNTIF(Exclusions!$A:$A,$B572)&gt;0,"Yes","No"))</f>
        <v/>
      </c>
      <c r="R572" s="17">
        <f>IF($B572="","",MIN(1,DAY($A572)/IF($N572="Superstore",Settings!$B$5,Settings!$B$4)))</f>
        <v/>
      </c>
      <c r="S572" s="17">
        <f>IF(OR($B572="",$G572="",$R572=0),"",$G572/$R572)</f>
        <v/>
      </c>
      <c r="T572">
        <f>IF($S572="","",IF($S572&lt;Settings!$B$8,"Critical",IF($S572&lt;Settings!$B$9,"Semi Critical","Non Critical")))</f>
        <v/>
      </c>
      <c r="U572">
        <f>IF($B572="","",IFERROR(VLOOKUP($O572,Leaders!$A:$B,2,0),"Not Mapped"))</f>
        <v/>
      </c>
    </row>
    <row r="573">
      <c r="A573" s="16" t="n"/>
      <c r="G573" s="17" t="n"/>
      <c r="H573" s="17" t="n"/>
      <c r="I573" s="17" t="n"/>
      <c r="J573" s="17" t="n"/>
      <c r="K573" s="17" t="n"/>
      <c r="L573" s="17" t="n"/>
      <c r="N573">
        <f>IF($B573="","",IF($C573="SUPERSTORE","Superstore","DH"))</f>
        <v/>
      </c>
      <c r="O573">
        <f>IF($B573="","",IFERROR(VLOOKUP($B573,Mapping!$A:$C,2,0),"Not Mapped"))</f>
        <v/>
      </c>
      <c r="P573">
        <f>IF($B573="","",IFERROR(VLOOKUP($B573,Mapping!$A:$C,3,0),"Not Mapped"))</f>
        <v/>
      </c>
      <c r="Q573">
        <f>IF($B573="","",IF(COUNTIF(Exclusions!$A:$A,$B573)&gt;0,"Yes","No"))</f>
        <v/>
      </c>
      <c r="R573" s="17">
        <f>IF($B573="","",MIN(1,DAY($A573)/IF($N573="Superstore",Settings!$B$5,Settings!$B$4)))</f>
        <v/>
      </c>
      <c r="S573" s="17">
        <f>IF(OR($B573="",$G573="",$R573=0),"",$G573/$R573)</f>
        <v/>
      </c>
      <c r="T573">
        <f>IF($S573="","",IF($S573&lt;Settings!$B$8,"Critical",IF($S573&lt;Settings!$B$9,"Semi Critical","Non Critical")))</f>
        <v/>
      </c>
      <c r="U573">
        <f>IF($B573="","",IFERROR(VLOOKUP($O573,Leaders!$A:$B,2,0),"Not Mapped"))</f>
        <v/>
      </c>
    </row>
    <row r="574">
      <c r="A574" s="16" t="n"/>
      <c r="G574" s="17" t="n"/>
      <c r="H574" s="17" t="n"/>
      <c r="I574" s="17" t="n"/>
      <c r="J574" s="17" t="n"/>
      <c r="K574" s="17" t="n"/>
      <c r="L574" s="17" t="n"/>
      <c r="N574">
        <f>IF($B574="","",IF($C574="SUPERSTORE","Superstore","DH"))</f>
        <v/>
      </c>
      <c r="O574">
        <f>IF($B574="","",IFERROR(VLOOKUP($B574,Mapping!$A:$C,2,0),"Not Mapped"))</f>
        <v/>
      </c>
      <c r="P574">
        <f>IF($B574="","",IFERROR(VLOOKUP($B574,Mapping!$A:$C,3,0),"Not Mapped"))</f>
        <v/>
      </c>
      <c r="Q574">
        <f>IF($B574="","",IF(COUNTIF(Exclusions!$A:$A,$B574)&gt;0,"Yes","No"))</f>
        <v/>
      </c>
      <c r="R574" s="17">
        <f>IF($B574="","",MIN(1,DAY($A574)/IF($N574="Superstore",Settings!$B$5,Settings!$B$4)))</f>
        <v/>
      </c>
      <c r="S574" s="17">
        <f>IF(OR($B574="",$G574="",$R574=0),"",$G574/$R574)</f>
        <v/>
      </c>
      <c r="T574">
        <f>IF($S574="","",IF($S574&lt;Settings!$B$8,"Critical",IF($S574&lt;Settings!$B$9,"Semi Critical","Non Critical")))</f>
        <v/>
      </c>
      <c r="U574">
        <f>IF($B574="","",IFERROR(VLOOKUP($O574,Leaders!$A:$B,2,0),"Not Mapped"))</f>
        <v/>
      </c>
    </row>
    <row r="575">
      <c r="A575" s="16" t="n"/>
      <c r="G575" s="17" t="n"/>
      <c r="H575" s="17" t="n"/>
      <c r="I575" s="17" t="n"/>
      <c r="J575" s="17" t="n"/>
      <c r="K575" s="17" t="n"/>
      <c r="L575" s="17" t="n"/>
      <c r="N575">
        <f>IF($B575="","",IF($C575="SUPERSTORE","Superstore","DH"))</f>
        <v/>
      </c>
      <c r="O575">
        <f>IF($B575="","",IFERROR(VLOOKUP($B575,Mapping!$A:$C,2,0),"Not Mapped"))</f>
        <v/>
      </c>
      <c r="P575">
        <f>IF($B575="","",IFERROR(VLOOKUP($B575,Mapping!$A:$C,3,0),"Not Mapped"))</f>
        <v/>
      </c>
      <c r="Q575">
        <f>IF($B575="","",IF(COUNTIF(Exclusions!$A:$A,$B575)&gt;0,"Yes","No"))</f>
        <v/>
      </c>
      <c r="R575" s="17">
        <f>IF($B575="","",MIN(1,DAY($A575)/IF($N575="Superstore",Settings!$B$5,Settings!$B$4)))</f>
        <v/>
      </c>
      <c r="S575" s="17">
        <f>IF(OR($B575="",$G575="",$R575=0),"",$G575/$R575)</f>
        <v/>
      </c>
      <c r="T575">
        <f>IF($S575="","",IF($S575&lt;Settings!$B$8,"Critical",IF($S575&lt;Settings!$B$9,"Semi Critical","Non Critical")))</f>
        <v/>
      </c>
      <c r="U575">
        <f>IF($B575="","",IFERROR(VLOOKUP($O575,Leaders!$A:$B,2,0),"Not Mapped"))</f>
        <v/>
      </c>
    </row>
    <row r="576">
      <c r="A576" s="16" t="n"/>
      <c r="G576" s="17" t="n"/>
      <c r="H576" s="17" t="n"/>
      <c r="I576" s="17" t="n"/>
      <c r="J576" s="17" t="n"/>
      <c r="K576" s="17" t="n"/>
      <c r="L576" s="17" t="n"/>
      <c r="N576">
        <f>IF($B576="","",IF($C576="SUPERSTORE","Superstore","DH"))</f>
        <v/>
      </c>
      <c r="O576">
        <f>IF($B576="","",IFERROR(VLOOKUP($B576,Mapping!$A:$C,2,0),"Not Mapped"))</f>
        <v/>
      </c>
      <c r="P576">
        <f>IF($B576="","",IFERROR(VLOOKUP($B576,Mapping!$A:$C,3,0),"Not Mapped"))</f>
        <v/>
      </c>
      <c r="Q576">
        <f>IF($B576="","",IF(COUNTIF(Exclusions!$A:$A,$B576)&gt;0,"Yes","No"))</f>
        <v/>
      </c>
      <c r="R576" s="17">
        <f>IF($B576="","",MIN(1,DAY($A576)/IF($N576="Superstore",Settings!$B$5,Settings!$B$4)))</f>
        <v/>
      </c>
      <c r="S576" s="17">
        <f>IF(OR($B576="",$G576="",$R576=0),"",$G576/$R576)</f>
        <v/>
      </c>
      <c r="T576">
        <f>IF($S576="","",IF($S576&lt;Settings!$B$8,"Critical",IF($S576&lt;Settings!$B$9,"Semi Critical","Non Critical")))</f>
        <v/>
      </c>
      <c r="U576">
        <f>IF($B576="","",IFERROR(VLOOKUP($O576,Leaders!$A:$B,2,0),"Not Mapped"))</f>
        <v/>
      </c>
    </row>
    <row r="577">
      <c r="A577" s="16" t="n"/>
      <c r="G577" s="17" t="n"/>
      <c r="H577" s="17" t="n"/>
      <c r="I577" s="17" t="n"/>
      <c r="J577" s="17" t="n"/>
      <c r="K577" s="17" t="n"/>
      <c r="L577" s="17" t="n"/>
      <c r="N577">
        <f>IF($B577="","",IF($C577="SUPERSTORE","Superstore","DH"))</f>
        <v/>
      </c>
      <c r="O577">
        <f>IF($B577="","",IFERROR(VLOOKUP($B577,Mapping!$A:$C,2,0),"Not Mapped"))</f>
        <v/>
      </c>
      <c r="P577">
        <f>IF($B577="","",IFERROR(VLOOKUP($B577,Mapping!$A:$C,3,0),"Not Mapped"))</f>
        <v/>
      </c>
      <c r="Q577">
        <f>IF($B577="","",IF(COUNTIF(Exclusions!$A:$A,$B577)&gt;0,"Yes","No"))</f>
        <v/>
      </c>
      <c r="R577" s="17">
        <f>IF($B577="","",MIN(1,DAY($A577)/IF($N577="Superstore",Settings!$B$5,Settings!$B$4)))</f>
        <v/>
      </c>
      <c r="S577" s="17">
        <f>IF(OR($B577="",$G577="",$R577=0),"",$G577/$R577)</f>
        <v/>
      </c>
      <c r="T577">
        <f>IF($S577="","",IF($S577&lt;Settings!$B$8,"Critical",IF($S577&lt;Settings!$B$9,"Semi Critical","Non Critical")))</f>
        <v/>
      </c>
      <c r="U577">
        <f>IF($B577="","",IFERROR(VLOOKUP($O577,Leaders!$A:$B,2,0),"Not Mapped"))</f>
        <v/>
      </c>
    </row>
    <row r="578">
      <c r="A578" s="16" t="n"/>
      <c r="G578" s="17" t="n"/>
      <c r="H578" s="17" t="n"/>
      <c r="I578" s="17" t="n"/>
      <c r="J578" s="17" t="n"/>
      <c r="K578" s="17" t="n"/>
      <c r="L578" s="17" t="n"/>
      <c r="N578">
        <f>IF($B578="","",IF($C578="SUPERSTORE","Superstore","DH"))</f>
        <v/>
      </c>
      <c r="O578">
        <f>IF($B578="","",IFERROR(VLOOKUP($B578,Mapping!$A:$C,2,0),"Not Mapped"))</f>
        <v/>
      </c>
      <c r="P578">
        <f>IF($B578="","",IFERROR(VLOOKUP($B578,Mapping!$A:$C,3,0),"Not Mapped"))</f>
        <v/>
      </c>
      <c r="Q578">
        <f>IF($B578="","",IF(COUNTIF(Exclusions!$A:$A,$B578)&gt;0,"Yes","No"))</f>
        <v/>
      </c>
      <c r="R578" s="17">
        <f>IF($B578="","",MIN(1,DAY($A578)/IF($N578="Superstore",Settings!$B$5,Settings!$B$4)))</f>
        <v/>
      </c>
      <c r="S578" s="17">
        <f>IF(OR($B578="",$G578="",$R578=0),"",$G578/$R578)</f>
        <v/>
      </c>
      <c r="T578">
        <f>IF($S578="","",IF($S578&lt;Settings!$B$8,"Critical",IF($S578&lt;Settings!$B$9,"Semi Critical","Non Critical")))</f>
        <v/>
      </c>
      <c r="U578">
        <f>IF($B578="","",IFERROR(VLOOKUP($O578,Leaders!$A:$B,2,0),"Not Mapped"))</f>
        <v/>
      </c>
    </row>
    <row r="579">
      <c r="A579" s="16" t="n"/>
      <c r="G579" s="17" t="n"/>
      <c r="H579" s="17" t="n"/>
      <c r="I579" s="17" t="n"/>
      <c r="J579" s="17" t="n"/>
      <c r="K579" s="17" t="n"/>
      <c r="L579" s="17" t="n"/>
      <c r="N579">
        <f>IF($B579="","",IF($C579="SUPERSTORE","Superstore","DH"))</f>
        <v/>
      </c>
      <c r="O579">
        <f>IF($B579="","",IFERROR(VLOOKUP($B579,Mapping!$A:$C,2,0),"Not Mapped"))</f>
        <v/>
      </c>
      <c r="P579">
        <f>IF($B579="","",IFERROR(VLOOKUP($B579,Mapping!$A:$C,3,0),"Not Mapped"))</f>
        <v/>
      </c>
      <c r="Q579">
        <f>IF($B579="","",IF(COUNTIF(Exclusions!$A:$A,$B579)&gt;0,"Yes","No"))</f>
        <v/>
      </c>
      <c r="R579" s="17">
        <f>IF($B579="","",MIN(1,DAY($A579)/IF($N579="Superstore",Settings!$B$5,Settings!$B$4)))</f>
        <v/>
      </c>
      <c r="S579" s="17">
        <f>IF(OR($B579="",$G579="",$R579=0),"",$G579/$R579)</f>
        <v/>
      </c>
      <c r="T579">
        <f>IF($S579="","",IF($S579&lt;Settings!$B$8,"Critical",IF($S579&lt;Settings!$B$9,"Semi Critical","Non Critical")))</f>
        <v/>
      </c>
      <c r="U579">
        <f>IF($B579="","",IFERROR(VLOOKUP($O579,Leaders!$A:$B,2,0),"Not Mapped"))</f>
        <v/>
      </c>
    </row>
    <row r="580">
      <c r="A580" s="16" t="n"/>
      <c r="G580" s="17" t="n"/>
      <c r="H580" s="17" t="n"/>
      <c r="I580" s="17" t="n"/>
      <c r="J580" s="17" t="n"/>
      <c r="K580" s="17" t="n"/>
      <c r="L580" s="17" t="n"/>
      <c r="N580">
        <f>IF($B580="","",IF($C580="SUPERSTORE","Superstore","DH"))</f>
        <v/>
      </c>
      <c r="O580">
        <f>IF($B580="","",IFERROR(VLOOKUP($B580,Mapping!$A:$C,2,0),"Not Mapped"))</f>
        <v/>
      </c>
      <c r="P580">
        <f>IF($B580="","",IFERROR(VLOOKUP($B580,Mapping!$A:$C,3,0),"Not Mapped"))</f>
        <v/>
      </c>
      <c r="Q580">
        <f>IF($B580="","",IF(COUNTIF(Exclusions!$A:$A,$B580)&gt;0,"Yes","No"))</f>
        <v/>
      </c>
      <c r="R580" s="17">
        <f>IF($B580="","",MIN(1,DAY($A580)/IF($N580="Superstore",Settings!$B$5,Settings!$B$4)))</f>
        <v/>
      </c>
      <c r="S580" s="17">
        <f>IF(OR($B580="",$G580="",$R580=0),"",$G580/$R580)</f>
        <v/>
      </c>
      <c r="T580">
        <f>IF($S580="","",IF($S580&lt;Settings!$B$8,"Critical",IF($S580&lt;Settings!$B$9,"Semi Critical","Non Critical")))</f>
        <v/>
      </c>
      <c r="U580">
        <f>IF($B580="","",IFERROR(VLOOKUP($O580,Leaders!$A:$B,2,0),"Not Mapped"))</f>
        <v/>
      </c>
    </row>
    <row r="581">
      <c r="A581" s="16" t="n"/>
      <c r="G581" s="17" t="n"/>
      <c r="H581" s="17" t="n"/>
      <c r="I581" s="17" t="n"/>
      <c r="J581" s="17" t="n"/>
      <c r="K581" s="17" t="n"/>
      <c r="L581" s="17" t="n"/>
      <c r="N581">
        <f>IF($B581="","",IF($C581="SUPERSTORE","Superstore","DH"))</f>
        <v/>
      </c>
      <c r="O581">
        <f>IF($B581="","",IFERROR(VLOOKUP($B581,Mapping!$A:$C,2,0),"Not Mapped"))</f>
        <v/>
      </c>
      <c r="P581">
        <f>IF($B581="","",IFERROR(VLOOKUP($B581,Mapping!$A:$C,3,0),"Not Mapped"))</f>
        <v/>
      </c>
      <c r="Q581">
        <f>IF($B581="","",IF(COUNTIF(Exclusions!$A:$A,$B581)&gt;0,"Yes","No"))</f>
        <v/>
      </c>
      <c r="R581" s="17">
        <f>IF($B581="","",MIN(1,DAY($A581)/IF($N581="Superstore",Settings!$B$5,Settings!$B$4)))</f>
        <v/>
      </c>
      <c r="S581" s="17">
        <f>IF(OR($B581="",$G581="",$R581=0),"",$G581/$R581)</f>
        <v/>
      </c>
      <c r="T581">
        <f>IF($S581="","",IF($S581&lt;Settings!$B$8,"Critical",IF($S581&lt;Settings!$B$9,"Semi Critical","Non Critical")))</f>
        <v/>
      </c>
      <c r="U581">
        <f>IF($B581="","",IFERROR(VLOOKUP($O581,Leaders!$A:$B,2,0),"Not Mapped"))</f>
        <v/>
      </c>
    </row>
    <row r="582">
      <c r="A582" s="16" t="n"/>
      <c r="G582" s="17" t="n"/>
      <c r="H582" s="17" t="n"/>
      <c r="I582" s="17" t="n"/>
      <c r="J582" s="17" t="n"/>
      <c r="K582" s="17" t="n"/>
      <c r="L582" s="17" t="n"/>
      <c r="N582">
        <f>IF($B582="","",IF($C582="SUPERSTORE","Superstore","DH"))</f>
        <v/>
      </c>
      <c r="O582">
        <f>IF($B582="","",IFERROR(VLOOKUP($B582,Mapping!$A:$C,2,0),"Not Mapped"))</f>
        <v/>
      </c>
      <c r="P582">
        <f>IF($B582="","",IFERROR(VLOOKUP($B582,Mapping!$A:$C,3,0),"Not Mapped"))</f>
        <v/>
      </c>
      <c r="Q582">
        <f>IF($B582="","",IF(COUNTIF(Exclusions!$A:$A,$B582)&gt;0,"Yes","No"))</f>
        <v/>
      </c>
      <c r="R582" s="17">
        <f>IF($B582="","",MIN(1,DAY($A582)/IF($N582="Superstore",Settings!$B$5,Settings!$B$4)))</f>
        <v/>
      </c>
      <c r="S582" s="17">
        <f>IF(OR($B582="",$G582="",$R582=0),"",$G582/$R582)</f>
        <v/>
      </c>
      <c r="T582">
        <f>IF($S582="","",IF($S582&lt;Settings!$B$8,"Critical",IF($S582&lt;Settings!$B$9,"Semi Critical","Non Critical")))</f>
        <v/>
      </c>
      <c r="U582">
        <f>IF($B582="","",IFERROR(VLOOKUP($O582,Leaders!$A:$B,2,0),"Not Mapped"))</f>
        <v/>
      </c>
    </row>
    <row r="583">
      <c r="A583" s="16" t="n"/>
      <c r="G583" s="17" t="n"/>
      <c r="H583" s="17" t="n"/>
      <c r="I583" s="17" t="n"/>
      <c r="J583" s="17" t="n"/>
      <c r="K583" s="17" t="n"/>
      <c r="L583" s="17" t="n"/>
      <c r="N583">
        <f>IF($B583="","",IF($C583="SUPERSTORE","Superstore","DH"))</f>
        <v/>
      </c>
      <c r="O583">
        <f>IF($B583="","",IFERROR(VLOOKUP($B583,Mapping!$A:$C,2,0),"Not Mapped"))</f>
        <v/>
      </c>
      <c r="P583">
        <f>IF($B583="","",IFERROR(VLOOKUP($B583,Mapping!$A:$C,3,0),"Not Mapped"))</f>
        <v/>
      </c>
      <c r="Q583">
        <f>IF($B583="","",IF(COUNTIF(Exclusions!$A:$A,$B583)&gt;0,"Yes","No"))</f>
        <v/>
      </c>
      <c r="R583" s="17">
        <f>IF($B583="","",MIN(1,DAY($A583)/IF($N583="Superstore",Settings!$B$5,Settings!$B$4)))</f>
        <v/>
      </c>
      <c r="S583" s="17">
        <f>IF(OR($B583="",$G583="",$R583=0),"",$G583/$R583)</f>
        <v/>
      </c>
      <c r="T583">
        <f>IF($S583="","",IF($S583&lt;Settings!$B$8,"Critical",IF($S583&lt;Settings!$B$9,"Semi Critical","Non Critical")))</f>
        <v/>
      </c>
      <c r="U583">
        <f>IF($B583="","",IFERROR(VLOOKUP($O583,Leaders!$A:$B,2,0),"Not Mapped"))</f>
        <v/>
      </c>
    </row>
    <row r="584">
      <c r="A584" s="16" t="n"/>
      <c r="G584" s="17" t="n"/>
      <c r="H584" s="17" t="n"/>
      <c r="I584" s="17" t="n"/>
      <c r="J584" s="17" t="n"/>
      <c r="K584" s="17" t="n"/>
      <c r="L584" s="17" t="n"/>
      <c r="N584">
        <f>IF($B584="","",IF($C584="SUPERSTORE","Superstore","DH"))</f>
        <v/>
      </c>
      <c r="O584">
        <f>IF($B584="","",IFERROR(VLOOKUP($B584,Mapping!$A:$C,2,0),"Not Mapped"))</f>
        <v/>
      </c>
      <c r="P584">
        <f>IF($B584="","",IFERROR(VLOOKUP($B584,Mapping!$A:$C,3,0),"Not Mapped"))</f>
        <v/>
      </c>
      <c r="Q584">
        <f>IF($B584="","",IF(COUNTIF(Exclusions!$A:$A,$B584)&gt;0,"Yes","No"))</f>
        <v/>
      </c>
      <c r="R584" s="17">
        <f>IF($B584="","",MIN(1,DAY($A584)/IF($N584="Superstore",Settings!$B$5,Settings!$B$4)))</f>
        <v/>
      </c>
      <c r="S584" s="17">
        <f>IF(OR($B584="",$G584="",$R584=0),"",$G584/$R584)</f>
        <v/>
      </c>
      <c r="T584">
        <f>IF($S584="","",IF($S584&lt;Settings!$B$8,"Critical",IF($S584&lt;Settings!$B$9,"Semi Critical","Non Critical")))</f>
        <v/>
      </c>
      <c r="U584">
        <f>IF($B584="","",IFERROR(VLOOKUP($O584,Leaders!$A:$B,2,0),"Not Mapped"))</f>
        <v/>
      </c>
    </row>
    <row r="585">
      <c r="A585" s="16" t="n"/>
      <c r="G585" s="17" t="n"/>
      <c r="H585" s="17" t="n"/>
      <c r="I585" s="17" t="n"/>
      <c r="J585" s="17" t="n"/>
      <c r="K585" s="17" t="n"/>
      <c r="L585" s="17" t="n"/>
      <c r="N585">
        <f>IF($B585="","",IF($C585="SUPERSTORE","Superstore","DH"))</f>
        <v/>
      </c>
      <c r="O585">
        <f>IF($B585="","",IFERROR(VLOOKUP($B585,Mapping!$A:$C,2,0),"Not Mapped"))</f>
        <v/>
      </c>
      <c r="P585">
        <f>IF($B585="","",IFERROR(VLOOKUP($B585,Mapping!$A:$C,3,0),"Not Mapped"))</f>
        <v/>
      </c>
      <c r="Q585">
        <f>IF($B585="","",IF(COUNTIF(Exclusions!$A:$A,$B585)&gt;0,"Yes","No"))</f>
        <v/>
      </c>
      <c r="R585" s="17">
        <f>IF($B585="","",MIN(1,DAY($A585)/IF($N585="Superstore",Settings!$B$5,Settings!$B$4)))</f>
        <v/>
      </c>
      <c r="S585" s="17">
        <f>IF(OR($B585="",$G585="",$R585=0),"",$G585/$R585)</f>
        <v/>
      </c>
      <c r="T585">
        <f>IF($S585="","",IF($S585&lt;Settings!$B$8,"Critical",IF($S585&lt;Settings!$B$9,"Semi Critical","Non Critical")))</f>
        <v/>
      </c>
      <c r="U585">
        <f>IF($B585="","",IFERROR(VLOOKUP($O585,Leaders!$A:$B,2,0),"Not Mapped"))</f>
        <v/>
      </c>
    </row>
    <row r="586">
      <c r="A586" s="16" t="n"/>
      <c r="G586" s="17" t="n"/>
      <c r="H586" s="17" t="n"/>
      <c r="I586" s="17" t="n"/>
      <c r="J586" s="17" t="n"/>
      <c r="K586" s="17" t="n"/>
      <c r="L586" s="17" t="n"/>
      <c r="N586">
        <f>IF($B586="","",IF($C586="SUPERSTORE","Superstore","DH"))</f>
        <v/>
      </c>
      <c r="O586">
        <f>IF($B586="","",IFERROR(VLOOKUP($B586,Mapping!$A:$C,2,0),"Not Mapped"))</f>
        <v/>
      </c>
      <c r="P586">
        <f>IF($B586="","",IFERROR(VLOOKUP($B586,Mapping!$A:$C,3,0),"Not Mapped"))</f>
        <v/>
      </c>
      <c r="Q586">
        <f>IF($B586="","",IF(COUNTIF(Exclusions!$A:$A,$B586)&gt;0,"Yes","No"))</f>
        <v/>
      </c>
      <c r="R586" s="17">
        <f>IF($B586="","",MIN(1,DAY($A586)/IF($N586="Superstore",Settings!$B$5,Settings!$B$4)))</f>
        <v/>
      </c>
      <c r="S586" s="17">
        <f>IF(OR($B586="",$G586="",$R586=0),"",$G586/$R586)</f>
        <v/>
      </c>
      <c r="T586">
        <f>IF($S586="","",IF($S586&lt;Settings!$B$8,"Critical",IF($S586&lt;Settings!$B$9,"Semi Critical","Non Critical")))</f>
        <v/>
      </c>
      <c r="U586">
        <f>IF($B586="","",IFERROR(VLOOKUP($O586,Leaders!$A:$B,2,0),"Not Mapped"))</f>
        <v/>
      </c>
    </row>
    <row r="587">
      <c r="A587" s="16" t="n"/>
      <c r="G587" s="17" t="n"/>
      <c r="H587" s="17" t="n"/>
      <c r="I587" s="17" t="n"/>
      <c r="J587" s="17" t="n"/>
      <c r="K587" s="17" t="n"/>
      <c r="L587" s="17" t="n"/>
      <c r="N587">
        <f>IF($B587="","",IF($C587="SUPERSTORE","Superstore","DH"))</f>
        <v/>
      </c>
      <c r="O587">
        <f>IF($B587="","",IFERROR(VLOOKUP($B587,Mapping!$A:$C,2,0),"Not Mapped"))</f>
        <v/>
      </c>
      <c r="P587">
        <f>IF($B587="","",IFERROR(VLOOKUP($B587,Mapping!$A:$C,3,0),"Not Mapped"))</f>
        <v/>
      </c>
      <c r="Q587">
        <f>IF($B587="","",IF(COUNTIF(Exclusions!$A:$A,$B587)&gt;0,"Yes","No"))</f>
        <v/>
      </c>
      <c r="R587" s="17">
        <f>IF($B587="","",MIN(1,DAY($A587)/IF($N587="Superstore",Settings!$B$5,Settings!$B$4)))</f>
        <v/>
      </c>
      <c r="S587" s="17">
        <f>IF(OR($B587="",$G587="",$R587=0),"",$G587/$R587)</f>
        <v/>
      </c>
      <c r="T587">
        <f>IF($S587="","",IF($S587&lt;Settings!$B$8,"Critical",IF($S587&lt;Settings!$B$9,"Semi Critical","Non Critical")))</f>
        <v/>
      </c>
      <c r="U587">
        <f>IF($B587="","",IFERROR(VLOOKUP($O587,Leaders!$A:$B,2,0),"Not Mapped"))</f>
        <v/>
      </c>
    </row>
    <row r="588">
      <c r="A588" s="16" t="n"/>
      <c r="G588" s="17" t="n"/>
      <c r="H588" s="17" t="n"/>
      <c r="I588" s="17" t="n"/>
      <c r="J588" s="17" t="n"/>
      <c r="K588" s="17" t="n"/>
      <c r="L588" s="17" t="n"/>
      <c r="N588">
        <f>IF($B588="","",IF($C588="SUPERSTORE","Superstore","DH"))</f>
        <v/>
      </c>
      <c r="O588">
        <f>IF($B588="","",IFERROR(VLOOKUP($B588,Mapping!$A:$C,2,0),"Not Mapped"))</f>
        <v/>
      </c>
      <c r="P588">
        <f>IF($B588="","",IFERROR(VLOOKUP($B588,Mapping!$A:$C,3,0),"Not Mapped"))</f>
        <v/>
      </c>
      <c r="Q588">
        <f>IF($B588="","",IF(COUNTIF(Exclusions!$A:$A,$B588)&gt;0,"Yes","No"))</f>
        <v/>
      </c>
      <c r="R588" s="17">
        <f>IF($B588="","",MIN(1,DAY($A588)/IF($N588="Superstore",Settings!$B$5,Settings!$B$4)))</f>
        <v/>
      </c>
      <c r="S588" s="17">
        <f>IF(OR($B588="",$G588="",$R588=0),"",$G588/$R588)</f>
        <v/>
      </c>
      <c r="T588">
        <f>IF($S588="","",IF($S588&lt;Settings!$B$8,"Critical",IF($S588&lt;Settings!$B$9,"Semi Critical","Non Critical")))</f>
        <v/>
      </c>
      <c r="U588">
        <f>IF($B588="","",IFERROR(VLOOKUP($O588,Leaders!$A:$B,2,0),"Not Mapped"))</f>
        <v/>
      </c>
    </row>
    <row r="589">
      <c r="A589" s="16" t="n"/>
      <c r="G589" s="17" t="n"/>
      <c r="H589" s="17" t="n"/>
      <c r="I589" s="17" t="n"/>
      <c r="J589" s="17" t="n"/>
      <c r="K589" s="17" t="n"/>
      <c r="L589" s="17" t="n"/>
      <c r="N589">
        <f>IF($B589="","",IF($C589="SUPERSTORE","Superstore","DH"))</f>
        <v/>
      </c>
      <c r="O589">
        <f>IF($B589="","",IFERROR(VLOOKUP($B589,Mapping!$A:$C,2,0),"Not Mapped"))</f>
        <v/>
      </c>
      <c r="P589">
        <f>IF($B589="","",IFERROR(VLOOKUP($B589,Mapping!$A:$C,3,0),"Not Mapped"))</f>
        <v/>
      </c>
      <c r="Q589">
        <f>IF($B589="","",IF(COUNTIF(Exclusions!$A:$A,$B589)&gt;0,"Yes","No"))</f>
        <v/>
      </c>
      <c r="R589" s="17">
        <f>IF($B589="","",MIN(1,DAY($A589)/IF($N589="Superstore",Settings!$B$5,Settings!$B$4)))</f>
        <v/>
      </c>
      <c r="S589" s="17">
        <f>IF(OR($B589="",$G589="",$R589=0),"",$G589/$R589)</f>
        <v/>
      </c>
      <c r="T589">
        <f>IF($S589="","",IF($S589&lt;Settings!$B$8,"Critical",IF($S589&lt;Settings!$B$9,"Semi Critical","Non Critical")))</f>
        <v/>
      </c>
      <c r="U589">
        <f>IF($B589="","",IFERROR(VLOOKUP($O589,Leaders!$A:$B,2,0),"Not Mapped"))</f>
        <v/>
      </c>
    </row>
    <row r="590">
      <c r="A590" s="16" t="n"/>
      <c r="G590" s="17" t="n"/>
      <c r="H590" s="17" t="n"/>
      <c r="I590" s="17" t="n"/>
      <c r="J590" s="17" t="n"/>
      <c r="K590" s="17" t="n"/>
      <c r="L590" s="17" t="n"/>
      <c r="N590">
        <f>IF($B590="","",IF($C590="SUPERSTORE","Superstore","DH"))</f>
        <v/>
      </c>
      <c r="O590">
        <f>IF($B590="","",IFERROR(VLOOKUP($B590,Mapping!$A:$C,2,0),"Not Mapped"))</f>
        <v/>
      </c>
      <c r="P590">
        <f>IF($B590="","",IFERROR(VLOOKUP($B590,Mapping!$A:$C,3,0),"Not Mapped"))</f>
        <v/>
      </c>
      <c r="Q590">
        <f>IF($B590="","",IF(COUNTIF(Exclusions!$A:$A,$B590)&gt;0,"Yes","No"))</f>
        <v/>
      </c>
      <c r="R590" s="17">
        <f>IF($B590="","",MIN(1,DAY($A590)/IF($N590="Superstore",Settings!$B$5,Settings!$B$4)))</f>
        <v/>
      </c>
      <c r="S590" s="17">
        <f>IF(OR($B590="",$G590="",$R590=0),"",$G590/$R590)</f>
        <v/>
      </c>
      <c r="T590">
        <f>IF($S590="","",IF($S590&lt;Settings!$B$8,"Critical",IF($S590&lt;Settings!$B$9,"Semi Critical","Non Critical")))</f>
        <v/>
      </c>
      <c r="U590">
        <f>IF($B590="","",IFERROR(VLOOKUP($O590,Leaders!$A:$B,2,0),"Not Mapped"))</f>
        <v/>
      </c>
    </row>
    <row r="591">
      <c r="A591" s="16" t="n"/>
      <c r="G591" s="17" t="n"/>
      <c r="H591" s="17" t="n"/>
      <c r="I591" s="17" t="n"/>
      <c r="J591" s="17" t="n"/>
      <c r="K591" s="17" t="n"/>
      <c r="L591" s="17" t="n"/>
      <c r="N591">
        <f>IF($B591="","",IF($C591="SUPERSTORE","Superstore","DH"))</f>
        <v/>
      </c>
      <c r="O591">
        <f>IF($B591="","",IFERROR(VLOOKUP($B591,Mapping!$A:$C,2,0),"Not Mapped"))</f>
        <v/>
      </c>
      <c r="P591">
        <f>IF($B591="","",IFERROR(VLOOKUP($B591,Mapping!$A:$C,3,0),"Not Mapped"))</f>
        <v/>
      </c>
      <c r="Q591">
        <f>IF($B591="","",IF(COUNTIF(Exclusions!$A:$A,$B591)&gt;0,"Yes","No"))</f>
        <v/>
      </c>
      <c r="R591" s="17">
        <f>IF($B591="","",MIN(1,DAY($A591)/IF($N591="Superstore",Settings!$B$5,Settings!$B$4)))</f>
        <v/>
      </c>
      <c r="S591" s="17">
        <f>IF(OR($B591="",$G591="",$R591=0),"",$G591/$R591)</f>
        <v/>
      </c>
      <c r="T591">
        <f>IF($S591="","",IF($S591&lt;Settings!$B$8,"Critical",IF($S591&lt;Settings!$B$9,"Semi Critical","Non Critical")))</f>
        <v/>
      </c>
      <c r="U591">
        <f>IF($B591="","",IFERROR(VLOOKUP($O591,Leaders!$A:$B,2,0),"Not Mapped"))</f>
        <v/>
      </c>
    </row>
    <row r="592">
      <c r="A592" s="16" t="n"/>
      <c r="G592" s="17" t="n"/>
      <c r="H592" s="17" t="n"/>
      <c r="I592" s="17" t="n"/>
      <c r="J592" s="17" t="n"/>
      <c r="K592" s="17" t="n"/>
      <c r="L592" s="17" t="n"/>
      <c r="N592">
        <f>IF($B592="","",IF($C592="SUPERSTORE","Superstore","DH"))</f>
        <v/>
      </c>
      <c r="O592">
        <f>IF($B592="","",IFERROR(VLOOKUP($B592,Mapping!$A:$C,2,0),"Not Mapped"))</f>
        <v/>
      </c>
      <c r="P592">
        <f>IF($B592="","",IFERROR(VLOOKUP($B592,Mapping!$A:$C,3,0),"Not Mapped"))</f>
        <v/>
      </c>
      <c r="Q592">
        <f>IF($B592="","",IF(COUNTIF(Exclusions!$A:$A,$B592)&gt;0,"Yes","No"))</f>
        <v/>
      </c>
      <c r="R592" s="17">
        <f>IF($B592="","",MIN(1,DAY($A592)/IF($N592="Superstore",Settings!$B$5,Settings!$B$4)))</f>
        <v/>
      </c>
      <c r="S592" s="17">
        <f>IF(OR($B592="",$G592="",$R592=0),"",$G592/$R592)</f>
        <v/>
      </c>
      <c r="T592">
        <f>IF($S592="","",IF($S592&lt;Settings!$B$8,"Critical",IF($S592&lt;Settings!$B$9,"Semi Critical","Non Critical")))</f>
        <v/>
      </c>
      <c r="U592">
        <f>IF($B592="","",IFERROR(VLOOKUP($O592,Leaders!$A:$B,2,0),"Not Mapped"))</f>
        <v/>
      </c>
    </row>
    <row r="593">
      <c r="A593" s="16" t="n"/>
      <c r="G593" s="17" t="n"/>
      <c r="H593" s="17" t="n"/>
      <c r="I593" s="17" t="n"/>
      <c r="J593" s="17" t="n"/>
      <c r="K593" s="17" t="n"/>
      <c r="L593" s="17" t="n"/>
      <c r="N593">
        <f>IF($B593="","",IF($C593="SUPERSTORE","Superstore","DH"))</f>
        <v/>
      </c>
      <c r="O593">
        <f>IF($B593="","",IFERROR(VLOOKUP($B593,Mapping!$A:$C,2,0),"Not Mapped"))</f>
        <v/>
      </c>
      <c r="P593">
        <f>IF($B593="","",IFERROR(VLOOKUP($B593,Mapping!$A:$C,3,0),"Not Mapped"))</f>
        <v/>
      </c>
      <c r="Q593">
        <f>IF($B593="","",IF(COUNTIF(Exclusions!$A:$A,$B593)&gt;0,"Yes","No"))</f>
        <v/>
      </c>
      <c r="R593" s="17">
        <f>IF($B593="","",MIN(1,DAY($A593)/IF($N593="Superstore",Settings!$B$5,Settings!$B$4)))</f>
        <v/>
      </c>
      <c r="S593" s="17">
        <f>IF(OR($B593="",$G593="",$R593=0),"",$G593/$R593)</f>
        <v/>
      </c>
      <c r="T593">
        <f>IF($S593="","",IF($S593&lt;Settings!$B$8,"Critical",IF($S593&lt;Settings!$B$9,"Semi Critical","Non Critical")))</f>
        <v/>
      </c>
      <c r="U593">
        <f>IF($B593="","",IFERROR(VLOOKUP($O593,Leaders!$A:$B,2,0),"Not Mapped"))</f>
        <v/>
      </c>
    </row>
    <row r="594">
      <c r="A594" s="16" t="n"/>
      <c r="G594" s="17" t="n"/>
      <c r="H594" s="17" t="n"/>
      <c r="I594" s="17" t="n"/>
      <c r="J594" s="17" t="n"/>
      <c r="K594" s="17" t="n"/>
      <c r="L594" s="17" t="n"/>
      <c r="N594">
        <f>IF($B594="","",IF($C594="SUPERSTORE","Superstore","DH"))</f>
        <v/>
      </c>
      <c r="O594">
        <f>IF($B594="","",IFERROR(VLOOKUP($B594,Mapping!$A:$C,2,0),"Not Mapped"))</f>
        <v/>
      </c>
      <c r="P594">
        <f>IF($B594="","",IFERROR(VLOOKUP($B594,Mapping!$A:$C,3,0),"Not Mapped"))</f>
        <v/>
      </c>
      <c r="Q594">
        <f>IF($B594="","",IF(COUNTIF(Exclusions!$A:$A,$B594)&gt;0,"Yes","No"))</f>
        <v/>
      </c>
      <c r="R594" s="17">
        <f>IF($B594="","",MIN(1,DAY($A594)/IF($N594="Superstore",Settings!$B$5,Settings!$B$4)))</f>
        <v/>
      </c>
      <c r="S594" s="17">
        <f>IF(OR($B594="",$G594="",$R594=0),"",$G594/$R594)</f>
        <v/>
      </c>
      <c r="T594">
        <f>IF($S594="","",IF($S594&lt;Settings!$B$8,"Critical",IF($S594&lt;Settings!$B$9,"Semi Critical","Non Critical")))</f>
        <v/>
      </c>
      <c r="U594">
        <f>IF($B594="","",IFERROR(VLOOKUP($O594,Leaders!$A:$B,2,0),"Not Mapped"))</f>
        <v/>
      </c>
    </row>
    <row r="595">
      <c r="A595" s="16" t="n"/>
      <c r="G595" s="17" t="n"/>
      <c r="H595" s="17" t="n"/>
      <c r="I595" s="17" t="n"/>
      <c r="J595" s="17" t="n"/>
      <c r="K595" s="17" t="n"/>
      <c r="L595" s="17" t="n"/>
      <c r="N595">
        <f>IF($B595="","",IF($C595="SUPERSTORE","Superstore","DH"))</f>
        <v/>
      </c>
      <c r="O595">
        <f>IF($B595="","",IFERROR(VLOOKUP($B595,Mapping!$A:$C,2,0),"Not Mapped"))</f>
        <v/>
      </c>
      <c r="P595">
        <f>IF($B595="","",IFERROR(VLOOKUP($B595,Mapping!$A:$C,3,0),"Not Mapped"))</f>
        <v/>
      </c>
      <c r="Q595">
        <f>IF($B595="","",IF(COUNTIF(Exclusions!$A:$A,$B595)&gt;0,"Yes","No"))</f>
        <v/>
      </c>
      <c r="R595" s="17">
        <f>IF($B595="","",MIN(1,DAY($A595)/IF($N595="Superstore",Settings!$B$5,Settings!$B$4)))</f>
        <v/>
      </c>
      <c r="S595" s="17">
        <f>IF(OR($B595="",$G595="",$R595=0),"",$G595/$R595)</f>
        <v/>
      </c>
      <c r="T595">
        <f>IF($S595="","",IF($S595&lt;Settings!$B$8,"Critical",IF($S595&lt;Settings!$B$9,"Semi Critical","Non Critical")))</f>
        <v/>
      </c>
      <c r="U595">
        <f>IF($B595="","",IFERROR(VLOOKUP($O595,Leaders!$A:$B,2,0),"Not Mapped"))</f>
        <v/>
      </c>
    </row>
    <row r="596">
      <c r="A596" s="16" t="n"/>
      <c r="G596" s="17" t="n"/>
      <c r="H596" s="17" t="n"/>
      <c r="I596" s="17" t="n"/>
      <c r="J596" s="17" t="n"/>
      <c r="K596" s="17" t="n"/>
      <c r="L596" s="17" t="n"/>
      <c r="N596">
        <f>IF($B596="","",IF($C596="SUPERSTORE","Superstore","DH"))</f>
        <v/>
      </c>
      <c r="O596">
        <f>IF($B596="","",IFERROR(VLOOKUP($B596,Mapping!$A:$C,2,0),"Not Mapped"))</f>
        <v/>
      </c>
      <c r="P596">
        <f>IF($B596="","",IFERROR(VLOOKUP($B596,Mapping!$A:$C,3,0),"Not Mapped"))</f>
        <v/>
      </c>
      <c r="Q596">
        <f>IF($B596="","",IF(COUNTIF(Exclusions!$A:$A,$B596)&gt;0,"Yes","No"))</f>
        <v/>
      </c>
      <c r="R596" s="17">
        <f>IF($B596="","",MIN(1,DAY($A596)/IF($N596="Superstore",Settings!$B$5,Settings!$B$4)))</f>
        <v/>
      </c>
      <c r="S596" s="17">
        <f>IF(OR($B596="",$G596="",$R596=0),"",$G596/$R596)</f>
        <v/>
      </c>
      <c r="T596">
        <f>IF($S596="","",IF($S596&lt;Settings!$B$8,"Critical",IF($S596&lt;Settings!$B$9,"Semi Critical","Non Critical")))</f>
        <v/>
      </c>
      <c r="U596">
        <f>IF($B596="","",IFERROR(VLOOKUP($O596,Leaders!$A:$B,2,0),"Not Mapped"))</f>
        <v/>
      </c>
    </row>
    <row r="597">
      <c r="A597" s="16" t="n"/>
      <c r="G597" s="17" t="n"/>
      <c r="H597" s="17" t="n"/>
      <c r="I597" s="17" t="n"/>
      <c r="J597" s="17" t="n"/>
      <c r="K597" s="17" t="n"/>
      <c r="L597" s="17" t="n"/>
      <c r="N597">
        <f>IF($B597="","",IF($C597="SUPERSTORE","Superstore","DH"))</f>
        <v/>
      </c>
      <c r="O597">
        <f>IF($B597="","",IFERROR(VLOOKUP($B597,Mapping!$A:$C,2,0),"Not Mapped"))</f>
        <v/>
      </c>
      <c r="P597">
        <f>IF($B597="","",IFERROR(VLOOKUP($B597,Mapping!$A:$C,3,0),"Not Mapped"))</f>
        <v/>
      </c>
      <c r="Q597">
        <f>IF($B597="","",IF(COUNTIF(Exclusions!$A:$A,$B597)&gt;0,"Yes","No"))</f>
        <v/>
      </c>
      <c r="R597" s="17">
        <f>IF($B597="","",MIN(1,DAY($A597)/IF($N597="Superstore",Settings!$B$5,Settings!$B$4)))</f>
        <v/>
      </c>
      <c r="S597" s="17">
        <f>IF(OR($B597="",$G597="",$R597=0),"",$G597/$R597)</f>
        <v/>
      </c>
      <c r="T597">
        <f>IF($S597="","",IF($S597&lt;Settings!$B$8,"Critical",IF($S597&lt;Settings!$B$9,"Semi Critical","Non Critical")))</f>
        <v/>
      </c>
      <c r="U597">
        <f>IF($B597="","",IFERROR(VLOOKUP($O597,Leaders!$A:$B,2,0),"Not Mapped"))</f>
        <v/>
      </c>
    </row>
    <row r="598">
      <c r="A598" s="16" t="n"/>
      <c r="G598" s="17" t="n"/>
      <c r="H598" s="17" t="n"/>
      <c r="I598" s="17" t="n"/>
      <c r="J598" s="17" t="n"/>
      <c r="K598" s="17" t="n"/>
      <c r="L598" s="17" t="n"/>
      <c r="N598">
        <f>IF($B598="","",IF($C598="SUPERSTORE","Superstore","DH"))</f>
        <v/>
      </c>
      <c r="O598">
        <f>IF($B598="","",IFERROR(VLOOKUP($B598,Mapping!$A:$C,2,0),"Not Mapped"))</f>
        <v/>
      </c>
      <c r="P598">
        <f>IF($B598="","",IFERROR(VLOOKUP($B598,Mapping!$A:$C,3,0),"Not Mapped"))</f>
        <v/>
      </c>
      <c r="Q598">
        <f>IF($B598="","",IF(COUNTIF(Exclusions!$A:$A,$B598)&gt;0,"Yes","No"))</f>
        <v/>
      </c>
      <c r="R598" s="17">
        <f>IF($B598="","",MIN(1,DAY($A598)/IF($N598="Superstore",Settings!$B$5,Settings!$B$4)))</f>
        <v/>
      </c>
      <c r="S598" s="17">
        <f>IF(OR($B598="",$G598="",$R598=0),"",$G598/$R598)</f>
        <v/>
      </c>
      <c r="T598">
        <f>IF($S598="","",IF($S598&lt;Settings!$B$8,"Critical",IF($S598&lt;Settings!$B$9,"Semi Critical","Non Critical")))</f>
        <v/>
      </c>
      <c r="U598">
        <f>IF($B598="","",IFERROR(VLOOKUP($O598,Leaders!$A:$B,2,0),"Not Mapped"))</f>
        <v/>
      </c>
    </row>
    <row r="599">
      <c r="A599" s="16" t="n"/>
      <c r="G599" s="17" t="n"/>
      <c r="H599" s="17" t="n"/>
      <c r="I599" s="17" t="n"/>
      <c r="J599" s="17" t="n"/>
      <c r="K599" s="17" t="n"/>
      <c r="L599" s="17" t="n"/>
      <c r="N599">
        <f>IF($B599="","",IF($C599="SUPERSTORE","Superstore","DH"))</f>
        <v/>
      </c>
      <c r="O599">
        <f>IF($B599="","",IFERROR(VLOOKUP($B599,Mapping!$A:$C,2,0),"Not Mapped"))</f>
        <v/>
      </c>
      <c r="P599">
        <f>IF($B599="","",IFERROR(VLOOKUP($B599,Mapping!$A:$C,3,0),"Not Mapped"))</f>
        <v/>
      </c>
      <c r="Q599">
        <f>IF($B599="","",IF(COUNTIF(Exclusions!$A:$A,$B599)&gt;0,"Yes","No"))</f>
        <v/>
      </c>
      <c r="R599" s="17">
        <f>IF($B599="","",MIN(1,DAY($A599)/IF($N599="Superstore",Settings!$B$5,Settings!$B$4)))</f>
        <v/>
      </c>
      <c r="S599" s="17">
        <f>IF(OR($B599="",$G599="",$R599=0),"",$G599/$R599)</f>
        <v/>
      </c>
      <c r="T599">
        <f>IF($S599="","",IF($S599&lt;Settings!$B$8,"Critical",IF($S599&lt;Settings!$B$9,"Semi Critical","Non Critical")))</f>
        <v/>
      </c>
      <c r="U599">
        <f>IF($B599="","",IFERROR(VLOOKUP($O599,Leaders!$A:$B,2,0),"Not Mapped"))</f>
        <v/>
      </c>
    </row>
    <row r="600">
      <c r="A600" s="16" t="n"/>
      <c r="G600" s="17" t="n"/>
      <c r="H600" s="17" t="n"/>
      <c r="I600" s="17" t="n"/>
      <c r="J600" s="17" t="n"/>
      <c r="K600" s="17" t="n"/>
      <c r="L600" s="17" t="n"/>
      <c r="N600">
        <f>IF($B600="","",IF($C600="SUPERSTORE","Superstore","DH"))</f>
        <v/>
      </c>
      <c r="O600">
        <f>IF($B600="","",IFERROR(VLOOKUP($B600,Mapping!$A:$C,2,0),"Not Mapped"))</f>
        <v/>
      </c>
      <c r="P600">
        <f>IF($B600="","",IFERROR(VLOOKUP($B600,Mapping!$A:$C,3,0),"Not Mapped"))</f>
        <v/>
      </c>
      <c r="Q600">
        <f>IF($B600="","",IF(COUNTIF(Exclusions!$A:$A,$B600)&gt;0,"Yes","No"))</f>
        <v/>
      </c>
      <c r="R600" s="17">
        <f>IF($B600="","",MIN(1,DAY($A600)/IF($N600="Superstore",Settings!$B$5,Settings!$B$4)))</f>
        <v/>
      </c>
      <c r="S600" s="17">
        <f>IF(OR($B600="",$G600="",$R600=0),"",$G600/$R600)</f>
        <v/>
      </c>
      <c r="T600">
        <f>IF($S600="","",IF($S600&lt;Settings!$B$8,"Critical",IF($S600&lt;Settings!$B$9,"Semi Critical","Non Critical")))</f>
        <v/>
      </c>
      <c r="U600">
        <f>IF($B600="","",IFERROR(VLOOKUP($O600,Leaders!$A:$B,2,0),"Not Mapped"))</f>
        <v/>
      </c>
    </row>
    <row r="601">
      <c r="A601" s="16" t="n"/>
      <c r="G601" s="17" t="n"/>
      <c r="H601" s="17" t="n"/>
      <c r="I601" s="17" t="n"/>
      <c r="J601" s="17" t="n"/>
      <c r="K601" s="17" t="n"/>
      <c r="L601" s="17" t="n"/>
      <c r="N601">
        <f>IF($B601="","",IF($C601="SUPERSTORE","Superstore","DH"))</f>
        <v/>
      </c>
      <c r="O601">
        <f>IF($B601="","",IFERROR(VLOOKUP($B601,Mapping!$A:$C,2,0),"Not Mapped"))</f>
        <v/>
      </c>
      <c r="P601">
        <f>IF($B601="","",IFERROR(VLOOKUP($B601,Mapping!$A:$C,3,0),"Not Mapped"))</f>
        <v/>
      </c>
      <c r="Q601">
        <f>IF($B601="","",IF(COUNTIF(Exclusions!$A:$A,$B601)&gt;0,"Yes","No"))</f>
        <v/>
      </c>
      <c r="R601" s="17">
        <f>IF($B601="","",MIN(1,DAY($A601)/IF($N601="Superstore",Settings!$B$5,Settings!$B$4)))</f>
        <v/>
      </c>
      <c r="S601" s="17">
        <f>IF(OR($B601="",$G601="",$R601=0),"",$G601/$R601)</f>
        <v/>
      </c>
      <c r="T601">
        <f>IF($S601="","",IF($S601&lt;Settings!$B$8,"Critical",IF($S601&lt;Settings!$B$9,"Semi Critical","Non Critical")))</f>
        <v/>
      </c>
      <c r="U601">
        <f>IF($B601="","",IFERROR(VLOOKUP($O601,Leaders!$A:$B,2,0),"Not Mapped"))</f>
        <v/>
      </c>
    </row>
    <row r="602">
      <c r="A602" s="16" t="n"/>
      <c r="G602" s="17" t="n"/>
      <c r="H602" s="17" t="n"/>
      <c r="I602" s="17" t="n"/>
      <c r="J602" s="17" t="n"/>
      <c r="K602" s="17" t="n"/>
      <c r="L602" s="17" t="n"/>
      <c r="N602">
        <f>IF($B602="","",IF($C602="SUPERSTORE","Superstore","DH"))</f>
        <v/>
      </c>
      <c r="O602">
        <f>IF($B602="","",IFERROR(VLOOKUP($B602,Mapping!$A:$C,2,0),"Not Mapped"))</f>
        <v/>
      </c>
      <c r="P602">
        <f>IF($B602="","",IFERROR(VLOOKUP($B602,Mapping!$A:$C,3,0),"Not Mapped"))</f>
        <v/>
      </c>
      <c r="Q602">
        <f>IF($B602="","",IF(COUNTIF(Exclusions!$A:$A,$B602)&gt;0,"Yes","No"))</f>
        <v/>
      </c>
      <c r="R602" s="17">
        <f>IF($B602="","",MIN(1,DAY($A602)/IF($N602="Superstore",Settings!$B$5,Settings!$B$4)))</f>
        <v/>
      </c>
      <c r="S602" s="17">
        <f>IF(OR($B602="",$G602="",$R602=0),"",$G602/$R602)</f>
        <v/>
      </c>
      <c r="T602">
        <f>IF($S602="","",IF($S602&lt;Settings!$B$8,"Critical",IF($S602&lt;Settings!$B$9,"Semi Critical","Non Critical")))</f>
        <v/>
      </c>
      <c r="U602">
        <f>IF($B602="","",IFERROR(VLOOKUP($O602,Leaders!$A:$B,2,0),"Not Mapped"))</f>
        <v/>
      </c>
    </row>
    <row r="603">
      <c r="A603" s="16" t="n"/>
      <c r="G603" s="17" t="n"/>
      <c r="H603" s="17" t="n"/>
      <c r="I603" s="17" t="n"/>
      <c r="J603" s="17" t="n"/>
      <c r="K603" s="17" t="n"/>
      <c r="L603" s="17" t="n"/>
      <c r="N603">
        <f>IF($B603="","",IF($C603="SUPERSTORE","Superstore","DH"))</f>
        <v/>
      </c>
      <c r="O603">
        <f>IF($B603="","",IFERROR(VLOOKUP($B603,Mapping!$A:$C,2,0),"Not Mapped"))</f>
        <v/>
      </c>
      <c r="P603">
        <f>IF($B603="","",IFERROR(VLOOKUP($B603,Mapping!$A:$C,3,0),"Not Mapped"))</f>
        <v/>
      </c>
      <c r="Q603">
        <f>IF($B603="","",IF(COUNTIF(Exclusions!$A:$A,$B603)&gt;0,"Yes","No"))</f>
        <v/>
      </c>
      <c r="R603" s="17">
        <f>IF($B603="","",MIN(1,DAY($A603)/IF($N603="Superstore",Settings!$B$5,Settings!$B$4)))</f>
        <v/>
      </c>
      <c r="S603" s="17">
        <f>IF(OR($B603="",$G603="",$R603=0),"",$G603/$R603)</f>
        <v/>
      </c>
      <c r="T603">
        <f>IF($S603="","",IF($S603&lt;Settings!$B$8,"Critical",IF($S603&lt;Settings!$B$9,"Semi Critical","Non Critical")))</f>
        <v/>
      </c>
      <c r="U603">
        <f>IF($B603="","",IFERROR(VLOOKUP($O603,Leaders!$A:$B,2,0),"Not Mapped"))</f>
        <v/>
      </c>
    </row>
    <row r="604">
      <c r="A604" s="16" t="n"/>
      <c r="G604" s="17" t="n"/>
      <c r="H604" s="17" t="n"/>
      <c r="I604" s="17" t="n"/>
      <c r="J604" s="17" t="n"/>
      <c r="K604" s="17" t="n"/>
      <c r="L604" s="17" t="n"/>
      <c r="N604">
        <f>IF($B604="","",IF($C604="SUPERSTORE","Superstore","DH"))</f>
        <v/>
      </c>
      <c r="O604">
        <f>IF($B604="","",IFERROR(VLOOKUP($B604,Mapping!$A:$C,2,0),"Not Mapped"))</f>
        <v/>
      </c>
      <c r="P604">
        <f>IF($B604="","",IFERROR(VLOOKUP($B604,Mapping!$A:$C,3,0),"Not Mapped"))</f>
        <v/>
      </c>
      <c r="Q604">
        <f>IF($B604="","",IF(COUNTIF(Exclusions!$A:$A,$B604)&gt;0,"Yes","No"))</f>
        <v/>
      </c>
      <c r="R604" s="17">
        <f>IF($B604="","",MIN(1,DAY($A604)/IF($N604="Superstore",Settings!$B$5,Settings!$B$4)))</f>
        <v/>
      </c>
      <c r="S604" s="17">
        <f>IF(OR($B604="",$G604="",$R604=0),"",$G604/$R604)</f>
        <v/>
      </c>
      <c r="T604">
        <f>IF($S604="","",IF($S604&lt;Settings!$B$8,"Critical",IF($S604&lt;Settings!$B$9,"Semi Critical","Non Critical")))</f>
        <v/>
      </c>
      <c r="U604">
        <f>IF($B604="","",IFERROR(VLOOKUP($O604,Leaders!$A:$B,2,0),"Not Mapped"))</f>
        <v/>
      </c>
    </row>
    <row r="605">
      <c r="A605" s="16" t="n"/>
      <c r="G605" s="17" t="n"/>
      <c r="H605" s="17" t="n"/>
      <c r="I605" s="17" t="n"/>
      <c r="J605" s="17" t="n"/>
      <c r="K605" s="17" t="n"/>
      <c r="L605" s="17" t="n"/>
      <c r="N605">
        <f>IF($B605="","",IF($C605="SUPERSTORE","Superstore","DH"))</f>
        <v/>
      </c>
      <c r="O605">
        <f>IF($B605="","",IFERROR(VLOOKUP($B605,Mapping!$A:$C,2,0),"Not Mapped"))</f>
        <v/>
      </c>
      <c r="P605">
        <f>IF($B605="","",IFERROR(VLOOKUP($B605,Mapping!$A:$C,3,0),"Not Mapped"))</f>
        <v/>
      </c>
      <c r="Q605">
        <f>IF($B605="","",IF(COUNTIF(Exclusions!$A:$A,$B605)&gt;0,"Yes","No"))</f>
        <v/>
      </c>
      <c r="R605" s="17">
        <f>IF($B605="","",MIN(1,DAY($A605)/IF($N605="Superstore",Settings!$B$5,Settings!$B$4)))</f>
        <v/>
      </c>
      <c r="S605" s="17">
        <f>IF(OR($B605="",$G605="",$R605=0),"",$G605/$R605)</f>
        <v/>
      </c>
      <c r="T605">
        <f>IF($S605="","",IF($S605&lt;Settings!$B$8,"Critical",IF($S605&lt;Settings!$B$9,"Semi Critical","Non Critical")))</f>
        <v/>
      </c>
      <c r="U605">
        <f>IF($B605="","",IFERROR(VLOOKUP($O605,Leaders!$A:$B,2,0),"Not Mapped"))</f>
        <v/>
      </c>
    </row>
    <row r="606">
      <c r="A606" s="16" t="n"/>
      <c r="G606" s="17" t="n"/>
      <c r="H606" s="17" t="n"/>
      <c r="I606" s="17" t="n"/>
      <c r="J606" s="17" t="n"/>
      <c r="K606" s="17" t="n"/>
      <c r="L606" s="17" t="n"/>
      <c r="N606">
        <f>IF($B606="","",IF($C606="SUPERSTORE","Superstore","DH"))</f>
        <v/>
      </c>
      <c r="O606">
        <f>IF($B606="","",IFERROR(VLOOKUP($B606,Mapping!$A:$C,2,0),"Not Mapped"))</f>
        <v/>
      </c>
      <c r="P606">
        <f>IF($B606="","",IFERROR(VLOOKUP($B606,Mapping!$A:$C,3,0),"Not Mapped"))</f>
        <v/>
      </c>
      <c r="Q606">
        <f>IF($B606="","",IF(COUNTIF(Exclusions!$A:$A,$B606)&gt;0,"Yes","No"))</f>
        <v/>
      </c>
      <c r="R606" s="17">
        <f>IF($B606="","",MIN(1,DAY($A606)/IF($N606="Superstore",Settings!$B$5,Settings!$B$4)))</f>
        <v/>
      </c>
      <c r="S606" s="17">
        <f>IF(OR($B606="",$G606="",$R606=0),"",$G606/$R606)</f>
        <v/>
      </c>
      <c r="T606">
        <f>IF($S606="","",IF($S606&lt;Settings!$B$8,"Critical",IF($S606&lt;Settings!$B$9,"Semi Critical","Non Critical")))</f>
        <v/>
      </c>
      <c r="U606">
        <f>IF($B606="","",IFERROR(VLOOKUP($O606,Leaders!$A:$B,2,0),"Not Mapped"))</f>
        <v/>
      </c>
    </row>
    <row r="607">
      <c r="A607" s="16" t="n"/>
      <c r="G607" s="17" t="n"/>
      <c r="H607" s="17" t="n"/>
      <c r="I607" s="17" t="n"/>
      <c r="J607" s="17" t="n"/>
      <c r="K607" s="17" t="n"/>
      <c r="L607" s="17" t="n"/>
      <c r="N607">
        <f>IF($B607="","",IF($C607="SUPERSTORE","Superstore","DH"))</f>
        <v/>
      </c>
      <c r="O607">
        <f>IF($B607="","",IFERROR(VLOOKUP($B607,Mapping!$A:$C,2,0),"Not Mapped"))</f>
        <v/>
      </c>
      <c r="P607">
        <f>IF($B607="","",IFERROR(VLOOKUP($B607,Mapping!$A:$C,3,0),"Not Mapped"))</f>
        <v/>
      </c>
      <c r="Q607">
        <f>IF($B607="","",IF(COUNTIF(Exclusions!$A:$A,$B607)&gt;0,"Yes","No"))</f>
        <v/>
      </c>
      <c r="R607" s="17">
        <f>IF($B607="","",MIN(1,DAY($A607)/IF($N607="Superstore",Settings!$B$5,Settings!$B$4)))</f>
        <v/>
      </c>
      <c r="S607" s="17">
        <f>IF(OR($B607="",$G607="",$R607=0),"",$G607/$R607)</f>
        <v/>
      </c>
      <c r="T607">
        <f>IF($S607="","",IF($S607&lt;Settings!$B$8,"Critical",IF($S607&lt;Settings!$B$9,"Semi Critical","Non Critical")))</f>
        <v/>
      </c>
      <c r="U607">
        <f>IF($B607="","",IFERROR(VLOOKUP($O607,Leaders!$A:$B,2,0),"Not Mapped"))</f>
        <v/>
      </c>
    </row>
    <row r="608">
      <c r="A608" s="16" t="n"/>
      <c r="G608" s="17" t="n"/>
      <c r="H608" s="17" t="n"/>
      <c r="I608" s="17" t="n"/>
      <c r="J608" s="17" t="n"/>
      <c r="K608" s="17" t="n"/>
      <c r="L608" s="17" t="n"/>
      <c r="N608">
        <f>IF($B608="","",IF($C608="SUPERSTORE","Superstore","DH"))</f>
        <v/>
      </c>
      <c r="O608">
        <f>IF($B608="","",IFERROR(VLOOKUP($B608,Mapping!$A:$C,2,0),"Not Mapped"))</f>
        <v/>
      </c>
      <c r="P608">
        <f>IF($B608="","",IFERROR(VLOOKUP($B608,Mapping!$A:$C,3,0),"Not Mapped"))</f>
        <v/>
      </c>
      <c r="Q608">
        <f>IF($B608="","",IF(COUNTIF(Exclusions!$A:$A,$B608)&gt;0,"Yes","No"))</f>
        <v/>
      </c>
      <c r="R608" s="17">
        <f>IF($B608="","",MIN(1,DAY($A608)/IF($N608="Superstore",Settings!$B$5,Settings!$B$4)))</f>
        <v/>
      </c>
      <c r="S608" s="17">
        <f>IF(OR($B608="",$G608="",$R608=0),"",$G608/$R608)</f>
        <v/>
      </c>
      <c r="T608">
        <f>IF($S608="","",IF($S608&lt;Settings!$B$8,"Critical",IF($S608&lt;Settings!$B$9,"Semi Critical","Non Critical")))</f>
        <v/>
      </c>
      <c r="U608">
        <f>IF($B608="","",IFERROR(VLOOKUP($O608,Leaders!$A:$B,2,0),"Not Mapped"))</f>
        <v/>
      </c>
    </row>
    <row r="609">
      <c r="A609" s="16" t="n"/>
      <c r="G609" s="17" t="n"/>
      <c r="H609" s="17" t="n"/>
      <c r="I609" s="17" t="n"/>
      <c r="J609" s="17" t="n"/>
      <c r="K609" s="17" t="n"/>
      <c r="L609" s="17" t="n"/>
      <c r="N609">
        <f>IF($B609="","",IF($C609="SUPERSTORE","Superstore","DH"))</f>
        <v/>
      </c>
      <c r="O609">
        <f>IF($B609="","",IFERROR(VLOOKUP($B609,Mapping!$A:$C,2,0),"Not Mapped"))</f>
        <v/>
      </c>
      <c r="P609">
        <f>IF($B609="","",IFERROR(VLOOKUP($B609,Mapping!$A:$C,3,0),"Not Mapped"))</f>
        <v/>
      </c>
      <c r="Q609">
        <f>IF($B609="","",IF(COUNTIF(Exclusions!$A:$A,$B609)&gt;0,"Yes","No"))</f>
        <v/>
      </c>
      <c r="R609" s="17">
        <f>IF($B609="","",MIN(1,DAY($A609)/IF($N609="Superstore",Settings!$B$5,Settings!$B$4)))</f>
        <v/>
      </c>
      <c r="S609" s="17">
        <f>IF(OR($B609="",$G609="",$R609=0),"",$G609/$R609)</f>
        <v/>
      </c>
      <c r="T609">
        <f>IF($S609="","",IF($S609&lt;Settings!$B$8,"Critical",IF($S609&lt;Settings!$B$9,"Semi Critical","Non Critical")))</f>
        <v/>
      </c>
      <c r="U609">
        <f>IF($B609="","",IFERROR(VLOOKUP($O609,Leaders!$A:$B,2,0),"Not Mapped"))</f>
        <v/>
      </c>
    </row>
    <row r="610">
      <c r="A610" s="16" t="n"/>
      <c r="G610" s="17" t="n"/>
      <c r="H610" s="17" t="n"/>
      <c r="I610" s="17" t="n"/>
      <c r="J610" s="17" t="n"/>
      <c r="K610" s="17" t="n"/>
      <c r="L610" s="17" t="n"/>
      <c r="N610">
        <f>IF($B610="","",IF($C610="SUPERSTORE","Superstore","DH"))</f>
        <v/>
      </c>
      <c r="O610">
        <f>IF($B610="","",IFERROR(VLOOKUP($B610,Mapping!$A:$C,2,0),"Not Mapped"))</f>
        <v/>
      </c>
      <c r="P610">
        <f>IF($B610="","",IFERROR(VLOOKUP($B610,Mapping!$A:$C,3,0),"Not Mapped"))</f>
        <v/>
      </c>
      <c r="Q610">
        <f>IF($B610="","",IF(COUNTIF(Exclusions!$A:$A,$B610)&gt;0,"Yes","No"))</f>
        <v/>
      </c>
      <c r="R610" s="17">
        <f>IF($B610="","",MIN(1,DAY($A610)/IF($N610="Superstore",Settings!$B$5,Settings!$B$4)))</f>
        <v/>
      </c>
      <c r="S610" s="17">
        <f>IF(OR($B610="",$G610="",$R610=0),"",$G610/$R610)</f>
        <v/>
      </c>
      <c r="T610">
        <f>IF($S610="","",IF($S610&lt;Settings!$B$8,"Critical",IF($S610&lt;Settings!$B$9,"Semi Critical","Non Critical")))</f>
        <v/>
      </c>
      <c r="U610">
        <f>IF($B610="","",IFERROR(VLOOKUP($O610,Leaders!$A:$B,2,0),"Not Mapped"))</f>
        <v/>
      </c>
    </row>
    <row r="611">
      <c r="A611" s="16" t="n"/>
      <c r="G611" s="17" t="n"/>
      <c r="H611" s="17" t="n"/>
      <c r="I611" s="17" t="n"/>
      <c r="J611" s="17" t="n"/>
      <c r="K611" s="17" t="n"/>
      <c r="L611" s="17" t="n"/>
      <c r="N611">
        <f>IF($B611="","",IF($C611="SUPERSTORE","Superstore","DH"))</f>
        <v/>
      </c>
      <c r="O611">
        <f>IF($B611="","",IFERROR(VLOOKUP($B611,Mapping!$A:$C,2,0),"Not Mapped"))</f>
        <v/>
      </c>
      <c r="P611">
        <f>IF($B611="","",IFERROR(VLOOKUP($B611,Mapping!$A:$C,3,0),"Not Mapped"))</f>
        <v/>
      </c>
      <c r="Q611">
        <f>IF($B611="","",IF(COUNTIF(Exclusions!$A:$A,$B611)&gt;0,"Yes","No"))</f>
        <v/>
      </c>
      <c r="R611" s="17">
        <f>IF($B611="","",MIN(1,DAY($A611)/IF($N611="Superstore",Settings!$B$5,Settings!$B$4)))</f>
        <v/>
      </c>
      <c r="S611" s="17">
        <f>IF(OR($B611="",$G611="",$R611=0),"",$G611/$R611)</f>
        <v/>
      </c>
      <c r="T611">
        <f>IF($S611="","",IF($S611&lt;Settings!$B$8,"Critical",IF($S611&lt;Settings!$B$9,"Semi Critical","Non Critical")))</f>
        <v/>
      </c>
      <c r="U611">
        <f>IF($B611="","",IFERROR(VLOOKUP($O611,Leaders!$A:$B,2,0),"Not Mapped"))</f>
        <v/>
      </c>
    </row>
    <row r="612">
      <c r="A612" s="16" t="n"/>
      <c r="G612" s="17" t="n"/>
      <c r="H612" s="17" t="n"/>
      <c r="I612" s="17" t="n"/>
      <c r="J612" s="17" t="n"/>
      <c r="K612" s="17" t="n"/>
      <c r="L612" s="17" t="n"/>
      <c r="N612">
        <f>IF($B612="","",IF($C612="SUPERSTORE","Superstore","DH"))</f>
        <v/>
      </c>
      <c r="O612">
        <f>IF($B612="","",IFERROR(VLOOKUP($B612,Mapping!$A:$C,2,0),"Not Mapped"))</f>
        <v/>
      </c>
      <c r="P612">
        <f>IF($B612="","",IFERROR(VLOOKUP($B612,Mapping!$A:$C,3,0),"Not Mapped"))</f>
        <v/>
      </c>
      <c r="Q612">
        <f>IF($B612="","",IF(COUNTIF(Exclusions!$A:$A,$B612)&gt;0,"Yes","No"))</f>
        <v/>
      </c>
      <c r="R612" s="17">
        <f>IF($B612="","",MIN(1,DAY($A612)/IF($N612="Superstore",Settings!$B$5,Settings!$B$4)))</f>
        <v/>
      </c>
      <c r="S612" s="17">
        <f>IF(OR($B612="",$G612="",$R612=0),"",$G612/$R612)</f>
        <v/>
      </c>
      <c r="T612">
        <f>IF($S612="","",IF($S612&lt;Settings!$B$8,"Critical",IF($S612&lt;Settings!$B$9,"Semi Critical","Non Critical")))</f>
        <v/>
      </c>
      <c r="U612">
        <f>IF($B612="","",IFERROR(VLOOKUP($O612,Leaders!$A:$B,2,0),"Not Mapped"))</f>
        <v/>
      </c>
    </row>
    <row r="613">
      <c r="A613" s="16" t="n"/>
      <c r="G613" s="17" t="n"/>
      <c r="H613" s="17" t="n"/>
      <c r="I613" s="17" t="n"/>
      <c r="J613" s="17" t="n"/>
      <c r="K613" s="17" t="n"/>
      <c r="L613" s="17" t="n"/>
      <c r="N613">
        <f>IF($B613="","",IF($C613="SUPERSTORE","Superstore","DH"))</f>
        <v/>
      </c>
      <c r="O613">
        <f>IF($B613="","",IFERROR(VLOOKUP($B613,Mapping!$A:$C,2,0),"Not Mapped"))</f>
        <v/>
      </c>
      <c r="P613">
        <f>IF($B613="","",IFERROR(VLOOKUP($B613,Mapping!$A:$C,3,0),"Not Mapped"))</f>
        <v/>
      </c>
      <c r="Q613">
        <f>IF($B613="","",IF(COUNTIF(Exclusions!$A:$A,$B613)&gt;0,"Yes","No"))</f>
        <v/>
      </c>
      <c r="R613" s="17">
        <f>IF($B613="","",MIN(1,DAY($A613)/IF($N613="Superstore",Settings!$B$5,Settings!$B$4)))</f>
        <v/>
      </c>
      <c r="S613" s="17">
        <f>IF(OR($B613="",$G613="",$R613=0),"",$G613/$R613)</f>
        <v/>
      </c>
      <c r="T613">
        <f>IF($S613="","",IF($S613&lt;Settings!$B$8,"Critical",IF($S613&lt;Settings!$B$9,"Semi Critical","Non Critical")))</f>
        <v/>
      </c>
      <c r="U613">
        <f>IF($B613="","",IFERROR(VLOOKUP($O613,Leaders!$A:$B,2,0),"Not Mapped"))</f>
        <v/>
      </c>
    </row>
    <row r="614">
      <c r="A614" s="16" t="n"/>
      <c r="G614" s="17" t="n"/>
      <c r="H614" s="17" t="n"/>
      <c r="I614" s="17" t="n"/>
      <c r="J614" s="17" t="n"/>
      <c r="K614" s="17" t="n"/>
      <c r="L614" s="17" t="n"/>
      <c r="N614">
        <f>IF($B614="","",IF($C614="SUPERSTORE","Superstore","DH"))</f>
        <v/>
      </c>
      <c r="O614">
        <f>IF($B614="","",IFERROR(VLOOKUP($B614,Mapping!$A:$C,2,0),"Not Mapped"))</f>
        <v/>
      </c>
      <c r="P614">
        <f>IF($B614="","",IFERROR(VLOOKUP($B614,Mapping!$A:$C,3,0),"Not Mapped"))</f>
        <v/>
      </c>
      <c r="Q614">
        <f>IF($B614="","",IF(COUNTIF(Exclusions!$A:$A,$B614)&gt;0,"Yes","No"))</f>
        <v/>
      </c>
      <c r="R614" s="17">
        <f>IF($B614="","",MIN(1,DAY($A614)/IF($N614="Superstore",Settings!$B$5,Settings!$B$4)))</f>
        <v/>
      </c>
      <c r="S614" s="17">
        <f>IF(OR($B614="",$G614="",$R614=0),"",$G614/$R614)</f>
        <v/>
      </c>
      <c r="T614">
        <f>IF($S614="","",IF($S614&lt;Settings!$B$8,"Critical",IF($S614&lt;Settings!$B$9,"Semi Critical","Non Critical")))</f>
        <v/>
      </c>
      <c r="U614">
        <f>IF($B614="","",IFERROR(VLOOKUP($O614,Leaders!$A:$B,2,0),"Not Mapped"))</f>
        <v/>
      </c>
    </row>
    <row r="615">
      <c r="A615" s="16" t="n"/>
      <c r="G615" s="17" t="n"/>
      <c r="H615" s="17" t="n"/>
      <c r="I615" s="17" t="n"/>
      <c r="J615" s="17" t="n"/>
      <c r="K615" s="17" t="n"/>
      <c r="L615" s="17" t="n"/>
      <c r="N615">
        <f>IF($B615="","",IF($C615="SUPERSTORE","Superstore","DH"))</f>
        <v/>
      </c>
      <c r="O615">
        <f>IF($B615="","",IFERROR(VLOOKUP($B615,Mapping!$A:$C,2,0),"Not Mapped"))</f>
        <v/>
      </c>
      <c r="P615">
        <f>IF($B615="","",IFERROR(VLOOKUP($B615,Mapping!$A:$C,3,0),"Not Mapped"))</f>
        <v/>
      </c>
      <c r="Q615">
        <f>IF($B615="","",IF(COUNTIF(Exclusions!$A:$A,$B615)&gt;0,"Yes","No"))</f>
        <v/>
      </c>
      <c r="R615" s="17">
        <f>IF($B615="","",MIN(1,DAY($A615)/IF($N615="Superstore",Settings!$B$5,Settings!$B$4)))</f>
        <v/>
      </c>
      <c r="S615" s="17">
        <f>IF(OR($B615="",$G615="",$R615=0),"",$G615/$R615)</f>
        <v/>
      </c>
      <c r="T615">
        <f>IF($S615="","",IF($S615&lt;Settings!$B$8,"Critical",IF($S615&lt;Settings!$B$9,"Semi Critical","Non Critical")))</f>
        <v/>
      </c>
      <c r="U615">
        <f>IF($B615="","",IFERROR(VLOOKUP($O615,Leaders!$A:$B,2,0),"Not Mapped"))</f>
        <v/>
      </c>
    </row>
    <row r="616">
      <c r="A616" s="16" t="n"/>
      <c r="G616" s="17" t="n"/>
      <c r="H616" s="17" t="n"/>
      <c r="I616" s="17" t="n"/>
      <c r="J616" s="17" t="n"/>
      <c r="K616" s="17" t="n"/>
      <c r="L616" s="17" t="n"/>
      <c r="N616">
        <f>IF($B616="","",IF($C616="SUPERSTORE","Superstore","DH"))</f>
        <v/>
      </c>
      <c r="O616">
        <f>IF($B616="","",IFERROR(VLOOKUP($B616,Mapping!$A:$C,2,0),"Not Mapped"))</f>
        <v/>
      </c>
      <c r="P616">
        <f>IF($B616="","",IFERROR(VLOOKUP($B616,Mapping!$A:$C,3,0),"Not Mapped"))</f>
        <v/>
      </c>
      <c r="Q616">
        <f>IF($B616="","",IF(COUNTIF(Exclusions!$A:$A,$B616)&gt;0,"Yes","No"))</f>
        <v/>
      </c>
      <c r="R616" s="17">
        <f>IF($B616="","",MIN(1,DAY($A616)/IF($N616="Superstore",Settings!$B$5,Settings!$B$4)))</f>
        <v/>
      </c>
      <c r="S616" s="17">
        <f>IF(OR($B616="",$G616="",$R616=0),"",$G616/$R616)</f>
        <v/>
      </c>
      <c r="T616">
        <f>IF($S616="","",IF($S616&lt;Settings!$B$8,"Critical",IF($S616&lt;Settings!$B$9,"Semi Critical","Non Critical")))</f>
        <v/>
      </c>
      <c r="U616">
        <f>IF($B616="","",IFERROR(VLOOKUP($O616,Leaders!$A:$B,2,0),"Not Mapped"))</f>
        <v/>
      </c>
    </row>
    <row r="617">
      <c r="A617" s="16" t="n"/>
      <c r="G617" s="17" t="n"/>
      <c r="H617" s="17" t="n"/>
      <c r="I617" s="17" t="n"/>
      <c r="J617" s="17" t="n"/>
      <c r="K617" s="17" t="n"/>
      <c r="L617" s="17" t="n"/>
      <c r="N617">
        <f>IF($B617="","",IF($C617="SUPERSTORE","Superstore","DH"))</f>
        <v/>
      </c>
      <c r="O617">
        <f>IF($B617="","",IFERROR(VLOOKUP($B617,Mapping!$A:$C,2,0),"Not Mapped"))</f>
        <v/>
      </c>
      <c r="P617">
        <f>IF($B617="","",IFERROR(VLOOKUP($B617,Mapping!$A:$C,3,0),"Not Mapped"))</f>
        <v/>
      </c>
      <c r="Q617">
        <f>IF($B617="","",IF(COUNTIF(Exclusions!$A:$A,$B617)&gt;0,"Yes","No"))</f>
        <v/>
      </c>
      <c r="R617" s="17">
        <f>IF($B617="","",MIN(1,DAY($A617)/IF($N617="Superstore",Settings!$B$5,Settings!$B$4)))</f>
        <v/>
      </c>
      <c r="S617" s="17">
        <f>IF(OR($B617="",$G617="",$R617=0),"",$G617/$R617)</f>
        <v/>
      </c>
      <c r="T617">
        <f>IF($S617="","",IF($S617&lt;Settings!$B$8,"Critical",IF($S617&lt;Settings!$B$9,"Semi Critical","Non Critical")))</f>
        <v/>
      </c>
      <c r="U617">
        <f>IF($B617="","",IFERROR(VLOOKUP($O617,Leaders!$A:$B,2,0),"Not Mapped"))</f>
        <v/>
      </c>
    </row>
    <row r="618">
      <c r="A618" s="16" t="n"/>
      <c r="G618" s="17" t="n"/>
      <c r="H618" s="17" t="n"/>
      <c r="I618" s="17" t="n"/>
      <c r="J618" s="17" t="n"/>
      <c r="K618" s="17" t="n"/>
      <c r="L618" s="17" t="n"/>
      <c r="N618">
        <f>IF($B618="","",IF($C618="SUPERSTORE","Superstore","DH"))</f>
        <v/>
      </c>
      <c r="O618">
        <f>IF($B618="","",IFERROR(VLOOKUP($B618,Mapping!$A:$C,2,0),"Not Mapped"))</f>
        <v/>
      </c>
      <c r="P618">
        <f>IF($B618="","",IFERROR(VLOOKUP($B618,Mapping!$A:$C,3,0),"Not Mapped"))</f>
        <v/>
      </c>
      <c r="Q618">
        <f>IF($B618="","",IF(COUNTIF(Exclusions!$A:$A,$B618)&gt;0,"Yes","No"))</f>
        <v/>
      </c>
      <c r="R618" s="17">
        <f>IF($B618="","",MIN(1,DAY($A618)/IF($N618="Superstore",Settings!$B$5,Settings!$B$4)))</f>
        <v/>
      </c>
      <c r="S618" s="17">
        <f>IF(OR($B618="",$G618="",$R618=0),"",$G618/$R618)</f>
        <v/>
      </c>
      <c r="T618">
        <f>IF($S618="","",IF($S618&lt;Settings!$B$8,"Critical",IF($S618&lt;Settings!$B$9,"Semi Critical","Non Critical")))</f>
        <v/>
      </c>
      <c r="U618">
        <f>IF($B618="","",IFERROR(VLOOKUP($O618,Leaders!$A:$B,2,0),"Not Mapped"))</f>
        <v/>
      </c>
    </row>
    <row r="619">
      <c r="A619" s="16" t="n"/>
      <c r="G619" s="17" t="n"/>
      <c r="H619" s="17" t="n"/>
      <c r="I619" s="17" t="n"/>
      <c r="J619" s="17" t="n"/>
      <c r="K619" s="17" t="n"/>
      <c r="L619" s="17" t="n"/>
      <c r="N619">
        <f>IF($B619="","",IF($C619="SUPERSTORE","Superstore","DH"))</f>
        <v/>
      </c>
      <c r="O619">
        <f>IF($B619="","",IFERROR(VLOOKUP($B619,Mapping!$A:$C,2,0),"Not Mapped"))</f>
        <v/>
      </c>
      <c r="P619">
        <f>IF($B619="","",IFERROR(VLOOKUP($B619,Mapping!$A:$C,3,0),"Not Mapped"))</f>
        <v/>
      </c>
      <c r="Q619">
        <f>IF($B619="","",IF(COUNTIF(Exclusions!$A:$A,$B619)&gt;0,"Yes","No"))</f>
        <v/>
      </c>
      <c r="R619" s="17">
        <f>IF($B619="","",MIN(1,DAY($A619)/IF($N619="Superstore",Settings!$B$5,Settings!$B$4)))</f>
        <v/>
      </c>
      <c r="S619" s="17">
        <f>IF(OR($B619="",$G619="",$R619=0),"",$G619/$R619)</f>
        <v/>
      </c>
      <c r="T619">
        <f>IF($S619="","",IF($S619&lt;Settings!$B$8,"Critical",IF($S619&lt;Settings!$B$9,"Semi Critical","Non Critical")))</f>
        <v/>
      </c>
      <c r="U619">
        <f>IF($B619="","",IFERROR(VLOOKUP($O619,Leaders!$A:$B,2,0),"Not Mapped"))</f>
        <v/>
      </c>
    </row>
    <row r="620">
      <c r="A620" s="16" t="n"/>
      <c r="G620" s="17" t="n"/>
      <c r="H620" s="17" t="n"/>
      <c r="I620" s="17" t="n"/>
      <c r="J620" s="17" t="n"/>
      <c r="K620" s="17" t="n"/>
      <c r="L620" s="17" t="n"/>
      <c r="N620">
        <f>IF($B620="","",IF($C620="SUPERSTORE","Superstore","DH"))</f>
        <v/>
      </c>
      <c r="O620">
        <f>IF($B620="","",IFERROR(VLOOKUP($B620,Mapping!$A:$C,2,0),"Not Mapped"))</f>
        <v/>
      </c>
      <c r="P620">
        <f>IF($B620="","",IFERROR(VLOOKUP($B620,Mapping!$A:$C,3,0),"Not Mapped"))</f>
        <v/>
      </c>
      <c r="Q620">
        <f>IF($B620="","",IF(COUNTIF(Exclusions!$A:$A,$B620)&gt;0,"Yes","No"))</f>
        <v/>
      </c>
      <c r="R620" s="17">
        <f>IF($B620="","",MIN(1,DAY($A620)/IF($N620="Superstore",Settings!$B$5,Settings!$B$4)))</f>
        <v/>
      </c>
      <c r="S620" s="17">
        <f>IF(OR($B620="",$G620="",$R620=0),"",$G620/$R620)</f>
        <v/>
      </c>
      <c r="T620">
        <f>IF($S620="","",IF($S620&lt;Settings!$B$8,"Critical",IF($S620&lt;Settings!$B$9,"Semi Critical","Non Critical")))</f>
        <v/>
      </c>
      <c r="U620">
        <f>IF($B620="","",IFERROR(VLOOKUP($O620,Leaders!$A:$B,2,0),"Not Mapped"))</f>
        <v/>
      </c>
    </row>
    <row r="621">
      <c r="A621" s="16" t="n"/>
      <c r="G621" s="17" t="n"/>
      <c r="H621" s="17" t="n"/>
      <c r="I621" s="17" t="n"/>
      <c r="J621" s="17" t="n"/>
      <c r="K621" s="17" t="n"/>
      <c r="L621" s="17" t="n"/>
      <c r="N621">
        <f>IF($B621="","",IF($C621="SUPERSTORE","Superstore","DH"))</f>
        <v/>
      </c>
      <c r="O621">
        <f>IF($B621="","",IFERROR(VLOOKUP($B621,Mapping!$A:$C,2,0),"Not Mapped"))</f>
        <v/>
      </c>
      <c r="P621">
        <f>IF($B621="","",IFERROR(VLOOKUP($B621,Mapping!$A:$C,3,0),"Not Mapped"))</f>
        <v/>
      </c>
      <c r="Q621">
        <f>IF($B621="","",IF(COUNTIF(Exclusions!$A:$A,$B621)&gt;0,"Yes","No"))</f>
        <v/>
      </c>
      <c r="R621" s="17">
        <f>IF($B621="","",MIN(1,DAY($A621)/IF($N621="Superstore",Settings!$B$5,Settings!$B$4)))</f>
        <v/>
      </c>
      <c r="S621" s="17">
        <f>IF(OR($B621="",$G621="",$R621=0),"",$G621/$R621)</f>
        <v/>
      </c>
      <c r="T621">
        <f>IF($S621="","",IF($S621&lt;Settings!$B$8,"Critical",IF($S621&lt;Settings!$B$9,"Semi Critical","Non Critical")))</f>
        <v/>
      </c>
      <c r="U621">
        <f>IF($B621="","",IFERROR(VLOOKUP($O621,Leaders!$A:$B,2,0),"Not Mapped"))</f>
        <v/>
      </c>
    </row>
    <row r="622">
      <c r="A622" s="16" t="n"/>
      <c r="G622" s="17" t="n"/>
      <c r="H622" s="17" t="n"/>
      <c r="I622" s="17" t="n"/>
      <c r="J622" s="17" t="n"/>
      <c r="K622" s="17" t="n"/>
      <c r="L622" s="17" t="n"/>
      <c r="N622">
        <f>IF($B622="","",IF($C622="SUPERSTORE","Superstore","DH"))</f>
        <v/>
      </c>
      <c r="O622">
        <f>IF($B622="","",IFERROR(VLOOKUP($B622,Mapping!$A:$C,2,0),"Not Mapped"))</f>
        <v/>
      </c>
      <c r="P622">
        <f>IF($B622="","",IFERROR(VLOOKUP($B622,Mapping!$A:$C,3,0),"Not Mapped"))</f>
        <v/>
      </c>
      <c r="Q622">
        <f>IF($B622="","",IF(COUNTIF(Exclusions!$A:$A,$B622)&gt;0,"Yes","No"))</f>
        <v/>
      </c>
      <c r="R622" s="17">
        <f>IF($B622="","",MIN(1,DAY($A622)/IF($N622="Superstore",Settings!$B$5,Settings!$B$4)))</f>
        <v/>
      </c>
      <c r="S622" s="17">
        <f>IF(OR($B622="",$G622="",$R622=0),"",$G622/$R622)</f>
        <v/>
      </c>
      <c r="T622">
        <f>IF($S622="","",IF($S622&lt;Settings!$B$8,"Critical",IF($S622&lt;Settings!$B$9,"Semi Critical","Non Critical")))</f>
        <v/>
      </c>
      <c r="U622">
        <f>IF($B622="","",IFERROR(VLOOKUP($O622,Leaders!$A:$B,2,0),"Not Mapped"))</f>
        <v/>
      </c>
    </row>
    <row r="623">
      <c r="A623" s="16" t="n"/>
      <c r="G623" s="17" t="n"/>
      <c r="H623" s="17" t="n"/>
      <c r="I623" s="17" t="n"/>
      <c r="J623" s="17" t="n"/>
      <c r="K623" s="17" t="n"/>
      <c r="L623" s="17" t="n"/>
      <c r="N623">
        <f>IF($B623="","",IF($C623="SUPERSTORE","Superstore","DH"))</f>
        <v/>
      </c>
      <c r="O623">
        <f>IF($B623="","",IFERROR(VLOOKUP($B623,Mapping!$A:$C,2,0),"Not Mapped"))</f>
        <v/>
      </c>
      <c r="P623">
        <f>IF($B623="","",IFERROR(VLOOKUP($B623,Mapping!$A:$C,3,0),"Not Mapped"))</f>
        <v/>
      </c>
      <c r="Q623">
        <f>IF($B623="","",IF(COUNTIF(Exclusions!$A:$A,$B623)&gt;0,"Yes","No"))</f>
        <v/>
      </c>
      <c r="R623" s="17">
        <f>IF($B623="","",MIN(1,DAY($A623)/IF($N623="Superstore",Settings!$B$5,Settings!$B$4)))</f>
        <v/>
      </c>
      <c r="S623" s="17">
        <f>IF(OR($B623="",$G623="",$R623=0),"",$G623/$R623)</f>
        <v/>
      </c>
      <c r="T623">
        <f>IF($S623="","",IF($S623&lt;Settings!$B$8,"Critical",IF($S623&lt;Settings!$B$9,"Semi Critical","Non Critical")))</f>
        <v/>
      </c>
      <c r="U623">
        <f>IF($B623="","",IFERROR(VLOOKUP($O623,Leaders!$A:$B,2,0),"Not Mapped"))</f>
        <v/>
      </c>
    </row>
    <row r="624">
      <c r="A624" s="16" t="n"/>
      <c r="G624" s="17" t="n"/>
      <c r="H624" s="17" t="n"/>
      <c r="I624" s="17" t="n"/>
      <c r="J624" s="17" t="n"/>
      <c r="K624" s="17" t="n"/>
      <c r="L624" s="17" t="n"/>
      <c r="N624">
        <f>IF($B624="","",IF($C624="SUPERSTORE","Superstore","DH"))</f>
        <v/>
      </c>
      <c r="O624">
        <f>IF($B624="","",IFERROR(VLOOKUP($B624,Mapping!$A:$C,2,0),"Not Mapped"))</f>
        <v/>
      </c>
      <c r="P624">
        <f>IF($B624="","",IFERROR(VLOOKUP($B624,Mapping!$A:$C,3,0),"Not Mapped"))</f>
        <v/>
      </c>
      <c r="Q624">
        <f>IF($B624="","",IF(COUNTIF(Exclusions!$A:$A,$B624)&gt;0,"Yes","No"))</f>
        <v/>
      </c>
      <c r="R624" s="17">
        <f>IF($B624="","",MIN(1,DAY($A624)/IF($N624="Superstore",Settings!$B$5,Settings!$B$4)))</f>
        <v/>
      </c>
      <c r="S624" s="17">
        <f>IF(OR($B624="",$G624="",$R624=0),"",$G624/$R624)</f>
        <v/>
      </c>
      <c r="T624">
        <f>IF($S624="","",IF($S624&lt;Settings!$B$8,"Critical",IF($S624&lt;Settings!$B$9,"Semi Critical","Non Critical")))</f>
        <v/>
      </c>
      <c r="U624">
        <f>IF($B624="","",IFERROR(VLOOKUP($O624,Leaders!$A:$B,2,0),"Not Mapped"))</f>
        <v/>
      </c>
    </row>
    <row r="625">
      <c r="A625" s="16" t="n"/>
      <c r="G625" s="17" t="n"/>
      <c r="H625" s="17" t="n"/>
      <c r="I625" s="17" t="n"/>
      <c r="J625" s="17" t="n"/>
      <c r="K625" s="17" t="n"/>
      <c r="L625" s="17" t="n"/>
      <c r="N625">
        <f>IF($B625="","",IF($C625="SUPERSTORE","Superstore","DH"))</f>
        <v/>
      </c>
      <c r="O625">
        <f>IF($B625="","",IFERROR(VLOOKUP($B625,Mapping!$A:$C,2,0),"Not Mapped"))</f>
        <v/>
      </c>
      <c r="P625">
        <f>IF($B625="","",IFERROR(VLOOKUP($B625,Mapping!$A:$C,3,0),"Not Mapped"))</f>
        <v/>
      </c>
      <c r="Q625">
        <f>IF($B625="","",IF(COUNTIF(Exclusions!$A:$A,$B625)&gt;0,"Yes","No"))</f>
        <v/>
      </c>
      <c r="R625" s="17">
        <f>IF($B625="","",MIN(1,DAY($A625)/IF($N625="Superstore",Settings!$B$5,Settings!$B$4)))</f>
        <v/>
      </c>
      <c r="S625" s="17">
        <f>IF(OR($B625="",$G625="",$R625=0),"",$G625/$R625)</f>
        <v/>
      </c>
      <c r="T625">
        <f>IF($S625="","",IF($S625&lt;Settings!$B$8,"Critical",IF($S625&lt;Settings!$B$9,"Semi Critical","Non Critical")))</f>
        <v/>
      </c>
      <c r="U625">
        <f>IF($B625="","",IFERROR(VLOOKUP($O625,Leaders!$A:$B,2,0),"Not Mapped"))</f>
        <v/>
      </c>
    </row>
    <row r="626">
      <c r="A626" s="16" t="n"/>
      <c r="G626" s="17" t="n"/>
      <c r="H626" s="17" t="n"/>
      <c r="I626" s="17" t="n"/>
      <c r="J626" s="17" t="n"/>
      <c r="K626" s="17" t="n"/>
      <c r="L626" s="17" t="n"/>
      <c r="N626">
        <f>IF($B626="","",IF($C626="SUPERSTORE","Superstore","DH"))</f>
        <v/>
      </c>
      <c r="O626">
        <f>IF($B626="","",IFERROR(VLOOKUP($B626,Mapping!$A:$C,2,0),"Not Mapped"))</f>
        <v/>
      </c>
      <c r="P626">
        <f>IF($B626="","",IFERROR(VLOOKUP($B626,Mapping!$A:$C,3,0),"Not Mapped"))</f>
        <v/>
      </c>
      <c r="Q626">
        <f>IF($B626="","",IF(COUNTIF(Exclusions!$A:$A,$B626)&gt;0,"Yes","No"))</f>
        <v/>
      </c>
      <c r="R626" s="17">
        <f>IF($B626="","",MIN(1,DAY($A626)/IF($N626="Superstore",Settings!$B$5,Settings!$B$4)))</f>
        <v/>
      </c>
      <c r="S626" s="17">
        <f>IF(OR($B626="",$G626="",$R626=0),"",$G626/$R626)</f>
        <v/>
      </c>
      <c r="T626">
        <f>IF($S626="","",IF($S626&lt;Settings!$B$8,"Critical",IF($S626&lt;Settings!$B$9,"Semi Critical","Non Critical")))</f>
        <v/>
      </c>
      <c r="U626">
        <f>IF($B626="","",IFERROR(VLOOKUP($O626,Leaders!$A:$B,2,0),"Not Mapped"))</f>
        <v/>
      </c>
    </row>
    <row r="627">
      <c r="A627" s="16" t="n"/>
      <c r="G627" s="17" t="n"/>
      <c r="H627" s="17" t="n"/>
      <c r="I627" s="17" t="n"/>
      <c r="J627" s="17" t="n"/>
      <c r="K627" s="17" t="n"/>
      <c r="L627" s="17" t="n"/>
      <c r="N627">
        <f>IF($B627="","",IF($C627="SUPERSTORE","Superstore","DH"))</f>
        <v/>
      </c>
      <c r="O627">
        <f>IF($B627="","",IFERROR(VLOOKUP($B627,Mapping!$A:$C,2,0),"Not Mapped"))</f>
        <v/>
      </c>
      <c r="P627">
        <f>IF($B627="","",IFERROR(VLOOKUP($B627,Mapping!$A:$C,3,0),"Not Mapped"))</f>
        <v/>
      </c>
      <c r="Q627">
        <f>IF($B627="","",IF(COUNTIF(Exclusions!$A:$A,$B627)&gt;0,"Yes","No"))</f>
        <v/>
      </c>
      <c r="R627" s="17">
        <f>IF($B627="","",MIN(1,DAY($A627)/IF($N627="Superstore",Settings!$B$5,Settings!$B$4)))</f>
        <v/>
      </c>
      <c r="S627" s="17">
        <f>IF(OR($B627="",$G627="",$R627=0),"",$G627/$R627)</f>
        <v/>
      </c>
      <c r="T627">
        <f>IF($S627="","",IF($S627&lt;Settings!$B$8,"Critical",IF($S627&lt;Settings!$B$9,"Semi Critical","Non Critical")))</f>
        <v/>
      </c>
      <c r="U627">
        <f>IF($B627="","",IFERROR(VLOOKUP($O627,Leaders!$A:$B,2,0),"Not Mapped"))</f>
        <v/>
      </c>
    </row>
    <row r="628">
      <c r="A628" s="16" t="n"/>
      <c r="G628" s="17" t="n"/>
      <c r="H628" s="17" t="n"/>
      <c r="I628" s="17" t="n"/>
      <c r="J628" s="17" t="n"/>
      <c r="K628" s="17" t="n"/>
      <c r="L628" s="17" t="n"/>
      <c r="N628">
        <f>IF($B628="","",IF($C628="SUPERSTORE","Superstore","DH"))</f>
        <v/>
      </c>
      <c r="O628">
        <f>IF($B628="","",IFERROR(VLOOKUP($B628,Mapping!$A:$C,2,0),"Not Mapped"))</f>
        <v/>
      </c>
      <c r="P628">
        <f>IF($B628="","",IFERROR(VLOOKUP($B628,Mapping!$A:$C,3,0),"Not Mapped"))</f>
        <v/>
      </c>
      <c r="Q628">
        <f>IF($B628="","",IF(COUNTIF(Exclusions!$A:$A,$B628)&gt;0,"Yes","No"))</f>
        <v/>
      </c>
      <c r="R628" s="17">
        <f>IF($B628="","",MIN(1,DAY($A628)/IF($N628="Superstore",Settings!$B$5,Settings!$B$4)))</f>
        <v/>
      </c>
      <c r="S628" s="17">
        <f>IF(OR($B628="",$G628="",$R628=0),"",$G628/$R628)</f>
        <v/>
      </c>
      <c r="T628">
        <f>IF($S628="","",IF($S628&lt;Settings!$B$8,"Critical",IF($S628&lt;Settings!$B$9,"Semi Critical","Non Critical")))</f>
        <v/>
      </c>
      <c r="U628">
        <f>IF($B628="","",IFERROR(VLOOKUP($O628,Leaders!$A:$B,2,0),"Not Mapped"))</f>
        <v/>
      </c>
    </row>
    <row r="629">
      <c r="A629" s="16" t="n"/>
      <c r="G629" s="17" t="n"/>
      <c r="H629" s="17" t="n"/>
      <c r="I629" s="17" t="n"/>
      <c r="J629" s="17" t="n"/>
      <c r="K629" s="17" t="n"/>
      <c r="L629" s="17" t="n"/>
      <c r="N629">
        <f>IF($B629="","",IF($C629="SUPERSTORE","Superstore","DH"))</f>
        <v/>
      </c>
      <c r="O629">
        <f>IF($B629="","",IFERROR(VLOOKUP($B629,Mapping!$A:$C,2,0),"Not Mapped"))</f>
        <v/>
      </c>
      <c r="P629">
        <f>IF($B629="","",IFERROR(VLOOKUP($B629,Mapping!$A:$C,3,0),"Not Mapped"))</f>
        <v/>
      </c>
      <c r="Q629">
        <f>IF($B629="","",IF(COUNTIF(Exclusions!$A:$A,$B629)&gt;0,"Yes","No"))</f>
        <v/>
      </c>
      <c r="R629" s="17">
        <f>IF($B629="","",MIN(1,DAY($A629)/IF($N629="Superstore",Settings!$B$5,Settings!$B$4)))</f>
        <v/>
      </c>
      <c r="S629" s="17">
        <f>IF(OR($B629="",$G629="",$R629=0),"",$G629/$R629)</f>
        <v/>
      </c>
      <c r="T629">
        <f>IF($S629="","",IF($S629&lt;Settings!$B$8,"Critical",IF($S629&lt;Settings!$B$9,"Semi Critical","Non Critical")))</f>
        <v/>
      </c>
      <c r="U629">
        <f>IF($B629="","",IFERROR(VLOOKUP($O629,Leaders!$A:$B,2,0),"Not Mapped"))</f>
        <v/>
      </c>
    </row>
    <row r="630">
      <c r="A630" s="16" t="n"/>
      <c r="G630" s="17" t="n"/>
      <c r="H630" s="17" t="n"/>
      <c r="I630" s="17" t="n"/>
      <c r="J630" s="17" t="n"/>
      <c r="K630" s="17" t="n"/>
      <c r="L630" s="17" t="n"/>
      <c r="N630">
        <f>IF($B630="","",IF($C630="SUPERSTORE","Superstore","DH"))</f>
        <v/>
      </c>
      <c r="O630">
        <f>IF($B630="","",IFERROR(VLOOKUP($B630,Mapping!$A:$C,2,0),"Not Mapped"))</f>
        <v/>
      </c>
      <c r="P630">
        <f>IF($B630="","",IFERROR(VLOOKUP($B630,Mapping!$A:$C,3,0),"Not Mapped"))</f>
        <v/>
      </c>
      <c r="Q630">
        <f>IF($B630="","",IF(COUNTIF(Exclusions!$A:$A,$B630)&gt;0,"Yes","No"))</f>
        <v/>
      </c>
      <c r="R630" s="17">
        <f>IF($B630="","",MIN(1,DAY($A630)/IF($N630="Superstore",Settings!$B$5,Settings!$B$4)))</f>
        <v/>
      </c>
      <c r="S630" s="17">
        <f>IF(OR($B630="",$G630="",$R630=0),"",$G630/$R630)</f>
        <v/>
      </c>
      <c r="T630">
        <f>IF($S630="","",IF($S630&lt;Settings!$B$8,"Critical",IF($S630&lt;Settings!$B$9,"Semi Critical","Non Critical")))</f>
        <v/>
      </c>
      <c r="U630">
        <f>IF($B630="","",IFERROR(VLOOKUP($O630,Leaders!$A:$B,2,0),"Not Mapped"))</f>
        <v/>
      </c>
    </row>
    <row r="631">
      <c r="A631" s="16" t="n"/>
      <c r="G631" s="17" t="n"/>
      <c r="H631" s="17" t="n"/>
      <c r="I631" s="17" t="n"/>
      <c r="J631" s="17" t="n"/>
      <c r="K631" s="17" t="n"/>
      <c r="L631" s="17" t="n"/>
      <c r="N631">
        <f>IF($B631="","",IF($C631="SUPERSTORE","Superstore","DH"))</f>
        <v/>
      </c>
      <c r="O631">
        <f>IF($B631="","",IFERROR(VLOOKUP($B631,Mapping!$A:$C,2,0),"Not Mapped"))</f>
        <v/>
      </c>
      <c r="P631">
        <f>IF($B631="","",IFERROR(VLOOKUP($B631,Mapping!$A:$C,3,0),"Not Mapped"))</f>
        <v/>
      </c>
      <c r="Q631">
        <f>IF($B631="","",IF(COUNTIF(Exclusions!$A:$A,$B631)&gt;0,"Yes","No"))</f>
        <v/>
      </c>
      <c r="R631" s="17">
        <f>IF($B631="","",MIN(1,DAY($A631)/IF($N631="Superstore",Settings!$B$5,Settings!$B$4)))</f>
        <v/>
      </c>
      <c r="S631" s="17">
        <f>IF(OR($B631="",$G631="",$R631=0),"",$G631/$R631)</f>
        <v/>
      </c>
      <c r="T631">
        <f>IF($S631="","",IF($S631&lt;Settings!$B$8,"Critical",IF($S631&lt;Settings!$B$9,"Semi Critical","Non Critical")))</f>
        <v/>
      </c>
      <c r="U631">
        <f>IF($B631="","",IFERROR(VLOOKUP($O631,Leaders!$A:$B,2,0),"Not Mapped"))</f>
        <v/>
      </c>
    </row>
    <row r="632">
      <c r="A632" s="16" t="n"/>
      <c r="G632" s="17" t="n"/>
      <c r="H632" s="17" t="n"/>
      <c r="I632" s="17" t="n"/>
      <c r="J632" s="17" t="n"/>
      <c r="K632" s="17" t="n"/>
      <c r="L632" s="17" t="n"/>
      <c r="N632">
        <f>IF($B632="","",IF($C632="SUPERSTORE","Superstore","DH"))</f>
        <v/>
      </c>
      <c r="O632">
        <f>IF($B632="","",IFERROR(VLOOKUP($B632,Mapping!$A:$C,2,0),"Not Mapped"))</f>
        <v/>
      </c>
      <c r="P632">
        <f>IF($B632="","",IFERROR(VLOOKUP($B632,Mapping!$A:$C,3,0),"Not Mapped"))</f>
        <v/>
      </c>
      <c r="Q632">
        <f>IF($B632="","",IF(COUNTIF(Exclusions!$A:$A,$B632)&gt;0,"Yes","No"))</f>
        <v/>
      </c>
      <c r="R632" s="17">
        <f>IF($B632="","",MIN(1,DAY($A632)/IF($N632="Superstore",Settings!$B$5,Settings!$B$4)))</f>
        <v/>
      </c>
      <c r="S632" s="17">
        <f>IF(OR($B632="",$G632="",$R632=0),"",$G632/$R632)</f>
        <v/>
      </c>
      <c r="T632">
        <f>IF($S632="","",IF($S632&lt;Settings!$B$8,"Critical",IF($S632&lt;Settings!$B$9,"Semi Critical","Non Critical")))</f>
        <v/>
      </c>
      <c r="U632">
        <f>IF($B632="","",IFERROR(VLOOKUP($O632,Leaders!$A:$B,2,0),"Not Mapped"))</f>
        <v/>
      </c>
    </row>
    <row r="633">
      <c r="A633" s="16" t="n"/>
      <c r="G633" s="17" t="n"/>
      <c r="H633" s="17" t="n"/>
      <c r="I633" s="17" t="n"/>
      <c r="J633" s="17" t="n"/>
      <c r="K633" s="17" t="n"/>
      <c r="L633" s="17" t="n"/>
      <c r="N633">
        <f>IF($B633="","",IF($C633="SUPERSTORE","Superstore","DH"))</f>
        <v/>
      </c>
      <c r="O633">
        <f>IF($B633="","",IFERROR(VLOOKUP($B633,Mapping!$A:$C,2,0),"Not Mapped"))</f>
        <v/>
      </c>
      <c r="P633">
        <f>IF($B633="","",IFERROR(VLOOKUP($B633,Mapping!$A:$C,3,0),"Not Mapped"))</f>
        <v/>
      </c>
      <c r="Q633">
        <f>IF($B633="","",IF(COUNTIF(Exclusions!$A:$A,$B633)&gt;0,"Yes","No"))</f>
        <v/>
      </c>
      <c r="R633" s="17">
        <f>IF($B633="","",MIN(1,DAY($A633)/IF($N633="Superstore",Settings!$B$5,Settings!$B$4)))</f>
        <v/>
      </c>
      <c r="S633" s="17">
        <f>IF(OR($B633="",$G633="",$R633=0),"",$G633/$R633)</f>
        <v/>
      </c>
      <c r="T633">
        <f>IF($S633="","",IF($S633&lt;Settings!$B$8,"Critical",IF($S633&lt;Settings!$B$9,"Semi Critical","Non Critical")))</f>
        <v/>
      </c>
      <c r="U633">
        <f>IF($B633="","",IFERROR(VLOOKUP($O633,Leaders!$A:$B,2,0),"Not Mapped"))</f>
        <v/>
      </c>
    </row>
    <row r="634">
      <c r="A634" s="16" t="n"/>
      <c r="G634" s="17" t="n"/>
      <c r="H634" s="17" t="n"/>
      <c r="I634" s="17" t="n"/>
      <c r="J634" s="17" t="n"/>
      <c r="K634" s="17" t="n"/>
      <c r="L634" s="17" t="n"/>
      <c r="N634">
        <f>IF($B634="","",IF($C634="SUPERSTORE","Superstore","DH"))</f>
        <v/>
      </c>
      <c r="O634">
        <f>IF($B634="","",IFERROR(VLOOKUP($B634,Mapping!$A:$C,2,0),"Not Mapped"))</f>
        <v/>
      </c>
      <c r="P634">
        <f>IF($B634="","",IFERROR(VLOOKUP($B634,Mapping!$A:$C,3,0),"Not Mapped"))</f>
        <v/>
      </c>
      <c r="Q634">
        <f>IF($B634="","",IF(COUNTIF(Exclusions!$A:$A,$B634)&gt;0,"Yes","No"))</f>
        <v/>
      </c>
      <c r="R634" s="17">
        <f>IF($B634="","",MIN(1,DAY($A634)/IF($N634="Superstore",Settings!$B$5,Settings!$B$4)))</f>
        <v/>
      </c>
      <c r="S634" s="17">
        <f>IF(OR($B634="",$G634="",$R634=0),"",$G634/$R634)</f>
        <v/>
      </c>
      <c r="T634">
        <f>IF($S634="","",IF($S634&lt;Settings!$B$8,"Critical",IF($S634&lt;Settings!$B$9,"Semi Critical","Non Critical")))</f>
        <v/>
      </c>
      <c r="U634">
        <f>IF($B634="","",IFERROR(VLOOKUP($O634,Leaders!$A:$B,2,0),"Not Mapped"))</f>
        <v/>
      </c>
    </row>
    <row r="635">
      <c r="A635" s="16" t="n"/>
      <c r="G635" s="17" t="n"/>
      <c r="H635" s="17" t="n"/>
      <c r="I635" s="17" t="n"/>
      <c r="J635" s="17" t="n"/>
      <c r="K635" s="17" t="n"/>
      <c r="L635" s="17" t="n"/>
      <c r="N635">
        <f>IF($B635="","",IF($C635="SUPERSTORE","Superstore","DH"))</f>
        <v/>
      </c>
      <c r="O635">
        <f>IF($B635="","",IFERROR(VLOOKUP($B635,Mapping!$A:$C,2,0),"Not Mapped"))</f>
        <v/>
      </c>
      <c r="P635">
        <f>IF($B635="","",IFERROR(VLOOKUP($B635,Mapping!$A:$C,3,0),"Not Mapped"))</f>
        <v/>
      </c>
      <c r="Q635">
        <f>IF($B635="","",IF(COUNTIF(Exclusions!$A:$A,$B635)&gt;0,"Yes","No"))</f>
        <v/>
      </c>
      <c r="R635" s="17">
        <f>IF($B635="","",MIN(1,DAY($A635)/IF($N635="Superstore",Settings!$B$5,Settings!$B$4)))</f>
        <v/>
      </c>
      <c r="S635" s="17">
        <f>IF(OR($B635="",$G635="",$R635=0),"",$G635/$R635)</f>
        <v/>
      </c>
      <c r="T635">
        <f>IF($S635="","",IF($S635&lt;Settings!$B$8,"Critical",IF($S635&lt;Settings!$B$9,"Semi Critical","Non Critical")))</f>
        <v/>
      </c>
      <c r="U635">
        <f>IF($B635="","",IFERROR(VLOOKUP($O635,Leaders!$A:$B,2,0),"Not Mapped"))</f>
        <v/>
      </c>
    </row>
    <row r="636">
      <c r="A636" s="16" t="n"/>
      <c r="G636" s="17" t="n"/>
      <c r="H636" s="17" t="n"/>
      <c r="I636" s="17" t="n"/>
      <c r="J636" s="17" t="n"/>
      <c r="K636" s="17" t="n"/>
      <c r="L636" s="17" t="n"/>
      <c r="N636">
        <f>IF($B636="","",IF($C636="SUPERSTORE","Superstore","DH"))</f>
        <v/>
      </c>
      <c r="O636">
        <f>IF($B636="","",IFERROR(VLOOKUP($B636,Mapping!$A:$C,2,0),"Not Mapped"))</f>
        <v/>
      </c>
      <c r="P636">
        <f>IF($B636="","",IFERROR(VLOOKUP($B636,Mapping!$A:$C,3,0),"Not Mapped"))</f>
        <v/>
      </c>
      <c r="Q636">
        <f>IF($B636="","",IF(COUNTIF(Exclusions!$A:$A,$B636)&gt;0,"Yes","No"))</f>
        <v/>
      </c>
      <c r="R636" s="17">
        <f>IF($B636="","",MIN(1,DAY($A636)/IF($N636="Superstore",Settings!$B$5,Settings!$B$4)))</f>
        <v/>
      </c>
      <c r="S636" s="17">
        <f>IF(OR($B636="",$G636="",$R636=0),"",$G636/$R636)</f>
        <v/>
      </c>
      <c r="T636">
        <f>IF($S636="","",IF($S636&lt;Settings!$B$8,"Critical",IF($S636&lt;Settings!$B$9,"Semi Critical","Non Critical")))</f>
        <v/>
      </c>
      <c r="U636">
        <f>IF($B636="","",IFERROR(VLOOKUP($O636,Leaders!$A:$B,2,0),"Not Mapped"))</f>
        <v/>
      </c>
    </row>
    <row r="637">
      <c r="A637" s="16" t="n"/>
      <c r="G637" s="17" t="n"/>
      <c r="H637" s="17" t="n"/>
      <c r="I637" s="17" t="n"/>
      <c r="J637" s="17" t="n"/>
      <c r="K637" s="17" t="n"/>
      <c r="L637" s="17" t="n"/>
      <c r="N637">
        <f>IF($B637="","",IF($C637="SUPERSTORE","Superstore","DH"))</f>
        <v/>
      </c>
      <c r="O637">
        <f>IF($B637="","",IFERROR(VLOOKUP($B637,Mapping!$A:$C,2,0),"Not Mapped"))</f>
        <v/>
      </c>
      <c r="P637">
        <f>IF($B637="","",IFERROR(VLOOKUP($B637,Mapping!$A:$C,3,0),"Not Mapped"))</f>
        <v/>
      </c>
      <c r="Q637">
        <f>IF($B637="","",IF(COUNTIF(Exclusions!$A:$A,$B637)&gt;0,"Yes","No"))</f>
        <v/>
      </c>
      <c r="R637" s="17">
        <f>IF($B637="","",MIN(1,DAY($A637)/IF($N637="Superstore",Settings!$B$5,Settings!$B$4)))</f>
        <v/>
      </c>
      <c r="S637" s="17">
        <f>IF(OR($B637="",$G637="",$R637=0),"",$G637/$R637)</f>
        <v/>
      </c>
      <c r="T637">
        <f>IF($S637="","",IF($S637&lt;Settings!$B$8,"Critical",IF($S637&lt;Settings!$B$9,"Semi Critical","Non Critical")))</f>
        <v/>
      </c>
      <c r="U637">
        <f>IF($B637="","",IFERROR(VLOOKUP($O637,Leaders!$A:$B,2,0),"Not Mapped"))</f>
        <v/>
      </c>
    </row>
    <row r="638">
      <c r="A638" s="16" t="n"/>
      <c r="G638" s="17" t="n"/>
      <c r="H638" s="17" t="n"/>
      <c r="I638" s="17" t="n"/>
      <c r="J638" s="17" t="n"/>
      <c r="K638" s="17" t="n"/>
      <c r="L638" s="17" t="n"/>
      <c r="N638">
        <f>IF($B638="","",IF($C638="SUPERSTORE","Superstore","DH"))</f>
        <v/>
      </c>
      <c r="O638">
        <f>IF($B638="","",IFERROR(VLOOKUP($B638,Mapping!$A:$C,2,0),"Not Mapped"))</f>
        <v/>
      </c>
      <c r="P638">
        <f>IF($B638="","",IFERROR(VLOOKUP($B638,Mapping!$A:$C,3,0),"Not Mapped"))</f>
        <v/>
      </c>
      <c r="Q638">
        <f>IF($B638="","",IF(COUNTIF(Exclusions!$A:$A,$B638)&gt;0,"Yes","No"))</f>
        <v/>
      </c>
      <c r="R638" s="17">
        <f>IF($B638="","",MIN(1,DAY($A638)/IF($N638="Superstore",Settings!$B$5,Settings!$B$4)))</f>
        <v/>
      </c>
      <c r="S638" s="17">
        <f>IF(OR($B638="",$G638="",$R638=0),"",$G638/$R638)</f>
        <v/>
      </c>
      <c r="T638">
        <f>IF($S638="","",IF($S638&lt;Settings!$B$8,"Critical",IF($S638&lt;Settings!$B$9,"Semi Critical","Non Critical")))</f>
        <v/>
      </c>
      <c r="U638">
        <f>IF($B638="","",IFERROR(VLOOKUP($O638,Leaders!$A:$B,2,0),"Not Mapped"))</f>
        <v/>
      </c>
    </row>
    <row r="639">
      <c r="A639" s="16" t="n"/>
      <c r="G639" s="17" t="n"/>
      <c r="H639" s="17" t="n"/>
      <c r="I639" s="17" t="n"/>
      <c r="J639" s="17" t="n"/>
      <c r="K639" s="17" t="n"/>
      <c r="L639" s="17" t="n"/>
      <c r="N639">
        <f>IF($B639="","",IF($C639="SUPERSTORE","Superstore","DH"))</f>
        <v/>
      </c>
      <c r="O639">
        <f>IF($B639="","",IFERROR(VLOOKUP($B639,Mapping!$A:$C,2,0),"Not Mapped"))</f>
        <v/>
      </c>
      <c r="P639">
        <f>IF($B639="","",IFERROR(VLOOKUP($B639,Mapping!$A:$C,3,0),"Not Mapped"))</f>
        <v/>
      </c>
      <c r="Q639">
        <f>IF($B639="","",IF(COUNTIF(Exclusions!$A:$A,$B639)&gt;0,"Yes","No"))</f>
        <v/>
      </c>
      <c r="R639" s="17">
        <f>IF($B639="","",MIN(1,DAY($A639)/IF($N639="Superstore",Settings!$B$5,Settings!$B$4)))</f>
        <v/>
      </c>
      <c r="S639" s="17">
        <f>IF(OR($B639="",$G639="",$R639=0),"",$G639/$R639)</f>
        <v/>
      </c>
      <c r="T639">
        <f>IF($S639="","",IF($S639&lt;Settings!$B$8,"Critical",IF($S639&lt;Settings!$B$9,"Semi Critical","Non Critical")))</f>
        <v/>
      </c>
      <c r="U639">
        <f>IF($B639="","",IFERROR(VLOOKUP($O639,Leaders!$A:$B,2,0),"Not Mapped"))</f>
        <v/>
      </c>
    </row>
    <row r="640">
      <c r="A640" s="16" t="n"/>
      <c r="G640" s="17" t="n"/>
      <c r="H640" s="17" t="n"/>
      <c r="I640" s="17" t="n"/>
      <c r="J640" s="17" t="n"/>
      <c r="K640" s="17" t="n"/>
      <c r="L640" s="17" t="n"/>
      <c r="N640">
        <f>IF($B640="","",IF($C640="SUPERSTORE","Superstore","DH"))</f>
        <v/>
      </c>
      <c r="O640">
        <f>IF($B640="","",IFERROR(VLOOKUP($B640,Mapping!$A:$C,2,0),"Not Mapped"))</f>
        <v/>
      </c>
      <c r="P640">
        <f>IF($B640="","",IFERROR(VLOOKUP($B640,Mapping!$A:$C,3,0),"Not Mapped"))</f>
        <v/>
      </c>
      <c r="Q640">
        <f>IF($B640="","",IF(COUNTIF(Exclusions!$A:$A,$B640)&gt;0,"Yes","No"))</f>
        <v/>
      </c>
      <c r="R640" s="17">
        <f>IF($B640="","",MIN(1,DAY($A640)/IF($N640="Superstore",Settings!$B$5,Settings!$B$4)))</f>
        <v/>
      </c>
      <c r="S640" s="17">
        <f>IF(OR($B640="",$G640="",$R640=0),"",$G640/$R640)</f>
        <v/>
      </c>
      <c r="T640">
        <f>IF($S640="","",IF($S640&lt;Settings!$B$8,"Critical",IF($S640&lt;Settings!$B$9,"Semi Critical","Non Critical")))</f>
        <v/>
      </c>
      <c r="U640">
        <f>IF($B640="","",IFERROR(VLOOKUP($O640,Leaders!$A:$B,2,0),"Not Mapped"))</f>
        <v/>
      </c>
    </row>
    <row r="641">
      <c r="A641" s="16" t="n"/>
      <c r="G641" s="17" t="n"/>
      <c r="H641" s="17" t="n"/>
      <c r="I641" s="17" t="n"/>
      <c r="J641" s="17" t="n"/>
      <c r="K641" s="17" t="n"/>
      <c r="L641" s="17" t="n"/>
      <c r="N641">
        <f>IF($B641="","",IF($C641="SUPERSTORE","Superstore","DH"))</f>
        <v/>
      </c>
      <c r="O641">
        <f>IF($B641="","",IFERROR(VLOOKUP($B641,Mapping!$A:$C,2,0),"Not Mapped"))</f>
        <v/>
      </c>
      <c r="P641">
        <f>IF($B641="","",IFERROR(VLOOKUP($B641,Mapping!$A:$C,3,0),"Not Mapped"))</f>
        <v/>
      </c>
      <c r="Q641">
        <f>IF($B641="","",IF(COUNTIF(Exclusions!$A:$A,$B641)&gt;0,"Yes","No"))</f>
        <v/>
      </c>
      <c r="R641" s="17">
        <f>IF($B641="","",MIN(1,DAY($A641)/IF($N641="Superstore",Settings!$B$5,Settings!$B$4)))</f>
        <v/>
      </c>
      <c r="S641" s="17">
        <f>IF(OR($B641="",$G641="",$R641=0),"",$G641/$R641)</f>
        <v/>
      </c>
      <c r="T641">
        <f>IF($S641="","",IF($S641&lt;Settings!$B$8,"Critical",IF($S641&lt;Settings!$B$9,"Semi Critical","Non Critical")))</f>
        <v/>
      </c>
      <c r="U641">
        <f>IF($B641="","",IFERROR(VLOOKUP($O641,Leaders!$A:$B,2,0),"Not Mapped"))</f>
        <v/>
      </c>
    </row>
    <row r="642">
      <c r="A642" s="16" t="n"/>
      <c r="G642" s="17" t="n"/>
      <c r="H642" s="17" t="n"/>
      <c r="I642" s="17" t="n"/>
      <c r="J642" s="17" t="n"/>
      <c r="K642" s="17" t="n"/>
      <c r="L642" s="17" t="n"/>
      <c r="N642">
        <f>IF($B642="","",IF($C642="SUPERSTORE","Superstore","DH"))</f>
        <v/>
      </c>
      <c r="O642">
        <f>IF($B642="","",IFERROR(VLOOKUP($B642,Mapping!$A:$C,2,0),"Not Mapped"))</f>
        <v/>
      </c>
      <c r="P642">
        <f>IF($B642="","",IFERROR(VLOOKUP($B642,Mapping!$A:$C,3,0),"Not Mapped"))</f>
        <v/>
      </c>
      <c r="Q642">
        <f>IF($B642="","",IF(COUNTIF(Exclusions!$A:$A,$B642)&gt;0,"Yes","No"))</f>
        <v/>
      </c>
      <c r="R642" s="17">
        <f>IF($B642="","",MIN(1,DAY($A642)/IF($N642="Superstore",Settings!$B$5,Settings!$B$4)))</f>
        <v/>
      </c>
      <c r="S642" s="17">
        <f>IF(OR($B642="",$G642="",$R642=0),"",$G642/$R642)</f>
        <v/>
      </c>
      <c r="T642">
        <f>IF($S642="","",IF($S642&lt;Settings!$B$8,"Critical",IF($S642&lt;Settings!$B$9,"Semi Critical","Non Critical")))</f>
        <v/>
      </c>
      <c r="U642">
        <f>IF($B642="","",IFERROR(VLOOKUP($O642,Leaders!$A:$B,2,0),"Not Mapped"))</f>
        <v/>
      </c>
    </row>
    <row r="643">
      <c r="A643" s="16" t="n"/>
      <c r="G643" s="17" t="n"/>
      <c r="H643" s="17" t="n"/>
      <c r="I643" s="17" t="n"/>
      <c r="J643" s="17" t="n"/>
      <c r="K643" s="17" t="n"/>
      <c r="L643" s="17" t="n"/>
      <c r="N643">
        <f>IF($B643="","",IF($C643="SUPERSTORE","Superstore","DH"))</f>
        <v/>
      </c>
      <c r="O643">
        <f>IF($B643="","",IFERROR(VLOOKUP($B643,Mapping!$A:$C,2,0),"Not Mapped"))</f>
        <v/>
      </c>
      <c r="P643">
        <f>IF($B643="","",IFERROR(VLOOKUP($B643,Mapping!$A:$C,3,0),"Not Mapped"))</f>
        <v/>
      </c>
      <c r="Q643">
        <f>IF($B643="","",IF(COUNTIF(Exclusions!$A:$A,$B643)&gt;0,"Yes","No"))</f>
        <v/>
      </c>
      <c r="R643" s="17">
        <f>IF($B643="","",MIN(1,DAY($A643)/IF($N643="Superstore",Settings!$B$5,Settings!$B$4)))</f>
        <v/>
      </c>
      <c r="S643" s="17">
        <f>IF(OR($B643="",$G643="",$R643=0),"",$G643/$R643)</f>
        <v/>
      </c>
      <c r="T643">
        <f>IF($S643="","",IF($S643&lt;Settings!$B$8,"Critical",IF($S643&lt;Settings!$B$9,"Semi Critical","Non Critical")))</f>
        <v/>
      </c>
      <c r="U643">
        <f>IF($B643="","",IFERROR(VLOOKUP($O643,Leaders!$A:$B,2,0),"Not Mapped"))</f>
        <v/>
      </c>
    </row>
    <row r="644">
      <c r="A644" s="16" t="n"/>
      <c r="G644" s="17" t="n"/>
      <c r="H644" s="17" t="n"/>
      <c r="I644" s="17" t="n"/>
      <c r="J644" s="17" t="n"/>
      <c r="K644" s="17" t="n"/>
      <c r="L644" s="17" t="n"/>
      <c r="N644">
        <f>IF($B644="","",IF($C644="SUPERSTORE","Superstore","DH"))</f>
        <v/>
      </c>
      <c r="O644">
        <f>IF($B644="","",IFERROR(VLOOKUP($B644,Mapping!$A:$C,2,0),"Not Mapped"))</f>
        <v/>
      </c>
      <c r="P644">
        <f>IF($B644="","",IFERROR(VLOOKUP($B644,Mapping!$A:$C,3,0),"Not Mapped"))</f>
        <v/>
      </c>
      <c r="Q644">
        <f>IF($B644="","",IF(COUNTIF(Exclusions!$A:$A,$B644)&gt;0,"Yes","No"))</f>
        <v/>
      </c>
      <c r="R644" s="17">
        <f>IF($B644="","",MIN(1,DAY($A644)/IF($N644="Superstore",Settings!$B$5,Settings!$B$4)))</f>
        <v/>
      </c>
      <c r="S644" s="17">
        <f>IF(OR($B644="",$G644="",$R644=0),"",$G644/$R644)</f>
        <v/>
      </c>
      <c r="T644">
        <f>IF($S644="","",IF($S644&lt;Settings!$B$8,"Critical",IF($S644&lt;Settings!$B$9,"Semi Critical","Non Critical")))</f>
        <v/>
      </c>
      <c r="U644">
        <f>IF($B644="","",IFERROR(VLOOKUP($O644,Leaders!$A:$B,2,0),"Not Mapped"))</f>
        <v/>
      </c>
    </row>
    <row r="645">
      <c r="A645" s="16" t="n"/>
      <c r="G645" s="17" t="n"/>
      <c r="H645" s="17" t="n"/>
      <c r="I645" s="17" t="n"/>
      <c r="J645" s="17" t="n"/>
      <c r="K645" s="17" t="n"/>
      <c r="L645" s="17" t="n"/>
      <c r="N645">
        <f>IF($B645="","",IF($C645="SUPERSTORE","Superstore","DH"))</f>
        <v/>
      </c>
      <c r="O645">
        <f>IF($B645="","",IFERROR(VLOOKUP($B645,Mapping!$A:$C,2,0),"Not Mapped"))</f>
        <v/>
      </c>
      <c r="P645">
        <f>IF($B645="","",IFERROR(VLOOKUP($B645,Mapping!$A:$C,3,0),"Not Mapped"))</f>
        <v/>
      </c>
      <c r="Q645">
        <f>IF($B645="","",IF(COUNTIF(Exclusions!$A:$A,$B645)&gt;0,"Yes","No"))</f>
        <v/>
      </c>
      <c r="R645" s="17">
        <f>IF($B645="","",MIN(1,DAY($A645)/IF($N645="Superstore",Settings!$B$5,Settings!$B$4)))</f>
        <v/>
      </c>
      <c r="S645" s="17">
        <f>IF(OR($B645="",$G645="",$R645=0),"",$G645/$R645)</f>
        <v/>
      </c>
      <c r="T645">
        <f>IF($S645="","",IF($S645&lt;Settings!$B$8,"Critical",IF($S645&lt;Settings!$B$9,"Semi Critical","Non Critical")))</f>
        <v/>
      </c>
      <c r="U645">
        <f>IF($B645="","",IFERROR(VLOOKUP($O645,Leaders!$A:$B,2,0),"Not Mapped"))</f>
        <v/>
      </c>
    </row>
    <row r="646">
      <c r="A646" s="16" t="n"/>
      <c r="G646" s="17" t="n"/>
      <c r="H646" s="17" t="n"/>
      <c r="I646" s="17" t="n"/>
      <c r="J646" s="17" t="n"/>
      <c r="K646" s="17" t="n"/>
      <c r="L646" s="17" t="n"/>
      <c r="N646">
        <f>IF($B646="","",IF($C646="SUPERSTORE","Superstore","DH"))</f>
        <v/>
      </c>
      <c r="O646">
        <f>IF($B646="","",IFERROR(VLOOKUP($B646,Mapping!$A:$C,2,0),"Not Mapped"))</f>
        <v/>
      </c>
      <c r="P646">
        <f>IF($B646="","",IFERROR(VLOOKUP($B646,Mapping!$A:$C,3,0),"Not Mapped"))</f>
        <v/>
      </c>
      <c r="Q646">
        <f>IF($B646="","",IF(COUNTIF(Exclusions!$A:$A,$B646)&gt;0,"Yes","No"))</f>
        <v/>
      </c>
      <c r="R646" s="17">
        <f>IF($B646="","",MIN(1,DAY($A646)/IF($N646="Superstore",Settings!$B$5,Settings!$B$4)))</f>
        <v/>
      </c>
      <c r="S646" s="17">
        <f>IF(OR($B646="",$G646="",$R646=0),"",$G646/$R646)</f>
        <v/>
      </c>
      <c r="T646">
        <f>IF($S646="","",IF($S646&lt;Settings!$B$8,"Critical",IF($S646&lt;Settings!$B$9,"Semi Critical","Non Critical")))</f>
        <v/>
      </c>
      <c r="U646">
        <f>IF($B646="","",IFERROR(VLOOKUP($O646,Leaders!$A:$B,2,0),"Not Mapped"))</f>
        <v/>
      </c>
    </row>
    <row r="647">
      <c r="A647" s="16" t="n"/>
      <c r="G647" s="17" t="n"/>
      <c r="H647" s="17" t="n"/>
      <c r="I647" s="17" t="n"/>
      <c r="J647" s="17" t="n"/>
      <c r="K647" s="17" t="n"/>
      <c r="L647" s="17" t="n"/>
      <c r="N647">
        <f>IF($B647="","",IF($C647="SUPERSTORE","Superstore","DH"))</f>
        <v/>
      </c>
      <c r="O647">
        <f>IF($B647="","",IFERROR(VLOOKUP($B647,Mapping!$A:$C,2,0),"Not Mapped"))</f>
        <v/>
      </c>
      <c r="P647">
        <f>IF($B647="","",IFERROR(VLOOKUP($B647,Mapping!$A:$C,3,0),"Not Mapped"))</f>
        <v/>
      </c>
      <c r="Q647">
        <f>IF($B647="","",IF(COUNTIF(Exclusions!$A:$A,$B647)&gt;0,"Yes","No"))</f>
        <v/>
      </c>
      <c r="R647" s="17">
        <f>IF($B647="","",MIN(1,DAY($A647)/IF($N647="Superstore",Settings!$B$5,Settings!$B$4)))</f>
        <v/>
      </c>
      <c r="S647" s="17">
        <f>IF(OR($B647="",$G647="",$R647=0),"",$G647/$R647)</f>
        <v/>
      </c>
      <c r="T647">
        <f>IF($S647="","",IF($S647&lt;Settings!$B$8,"Critical",IF($S647&lt;Settings!$B$9,"Semi Critical","Non Critical")))</f>
        <v/>
      </c>
      <c r="U647">
        <f>IF($B647="","",IFERROR(VLOOKUP($O647,Leaders!$A:$B,2,0),"Not Mapped"))</f>
        <v/>
      </c>
    </row>
    <row r="648">
      <c r="A648" s="16" t="n"/>
      <c r="G648" s="17" t="n"/>
      <c r="H648" s="17" t="n"/>
      <c r="I648" s="17" t="n"/>
      <c r="J648" s="17" t="n"/>
      <c r="K648" s="17" t="n"/>
      <c r="L648" s="17" t="n"/>
      <c r="N648">
        <f>IF($B648="","",IF($C648="SUPERSTORE","Superstore","DH"))</f>
        <v/>
      </c>
      <c r="O648">
        <f>IF($B648="","",IFERROR(VLOOKUP($B648,Mapping!$A:$C,2,0),"Not Mapped"))</f>
        <v/>
      </c>
      <c r="P648">
        <f>IF($B648="","",IFERROR(VLOOKUP($B648,Mapping!$A:$C,3,0),"Not Mapped"))</f>
        <v/>
      </c>
      <c r="Q648">
        <f>IF($B648="","",IF(COUNTIF(Exclusions!$A:$A,$B648)&gt;0,"Yes","No"))</f>
        <v/>
      </c>
      <c r="R648" s="17">
        <f>IF($B648="","",MIN(1,DAY($A648)/IF($N648="Superstore",Settings!$B$5,Settings!$B$4)))</f>
        <v/>
      </c>
      <c r="S648" s="17">
        <f>IF(OR($B648="",$G648="",$R648=0),"",$G648/$R648)</f>
        <v/>
      </c>
      <c r="T648">
        <f>IF($S648="","",IF($S648&lt;Settings!$B$8,"Critical",IF($S648&lt;Settings!$B$9,"Semi Critical","Non Critical")))</f>
        <v/>
      </c>
      <c r="U648">
        <f>IF($B648="","",IFERROR(VLOOKUP($O648,Leaders!$A:$B,2,0),"Not Mapped"))</f>
        <v/>
      </c>
    </row>
    <row r="649">
      <c r="A649" s="16" t="n"/>
      <c r="G649" s="17" t="n"/>
      <c r="H649" s="17" t="n"/>
      <c r="I649" s="17" t="n"/>
      <c r="J649" s="17" t="n"/>
      <c r="K649" s="17" t="n"/>
      <c r="L649" s="17" t="n"/>
      <c r="N649">
        <f>IF($B649="","",IF($C649="SUPERSTORE","Superstore","DH"))</f>
        <v/>
      </c>
      <c r="O649">
        <f>IF($B649="","",IFERROR(VLOOKUP($B649,Mapping!$A:$C,2,0),"Not Mapped"))</f>
        <v/>
      </c>
      <c r="P649">
        <f>IF($B649="","",IFERROR(VLOOKUP($B649,Mapping!$A:$C,3,0),"Not Mapped"))</f>
        <v/>
      </c>
      <c r="Q649">
        <f>IF($B649="","",IF(COUNTIF(Exclusions!$A:$A,$B649)&gt;0,"Yes","No"))</f>
        <v/>
      </c>
      <c r="R649" s="17">
        <f>IF($B649="","",MIN(1,DAY($A649)/IF($N649="Superstore",Settings!$B$5,Settings!$B$4)))</f>
        <v/>
      </c>
      <c r="S649" s="17">
        <f>IF(OR($B649="",$G649="",$R649=0),"",$G649/$R649)</f>
        <v/>
      </c>
      <c r="T649">
        <f>IF($S649="","",IF($S649&lt;Settings!$B$8,"Critical",IF($S649&lt;Settings!$B$9,"Semi Critical","Non Critical")))</f>
        <v/>
      </c>
      <c r="U649">
        <f>IF($B649="","",IFERROR(VLOOKUP($O649,Leaders!$A:$B,2,0),"Not Mapped"))</f>
        <v/>
      </c>
    </row>
    <row r="650">
      <c r="A650" s="16" t="n"/>
      <c r="G650" s="17" t="n"/>
      <c r="H650" s="17" t="n"/>
      <c r="I650" s="17" t="n"/>
      <c r="J650" s="17" t="n"/>
      <c r="K650" s="17" t="n"/>
      <c r="L650" s="17" t="n"/>
      <c r="N650">
        <f>IF($B650="","",IF($C650="SUPERSTORE","Superstore","DH"))</f>
        <v/>
      </c>
      <c r="O650">
        <f>IF($B650="","",IFERROR(VLOOKUP($B650,Mapping!$A:$C,2,0),"Not Mapped"))</f>
        <v/>
      </c>
      <c r="P650">
        <f>IF($B650="","",IFERROR(VLOOKUP($B650,Mapping!$A:$C,3,0),"Not Mapped"))</f>
        <v/>
      </c>
      <c r="Q650">
        <f>IF($B650="","",IF(COUNTIF(Exclusions!$A:$A,$B650)&gt;0,"Yes","No"))</f>
        <v/>
      </c>
      <c r="R650" s="17">
        <f>IF($B650="","",MIN(1,DAY($A650)/IF($N650="Superstore",Settings!$B$5,Settings!$B$4)))</f>
        <v/>
      </c>
      <c r="S650" s="17">
        <f>IF(OR($B650="",$G650="",$R650=0),"",$G650/$R650)</f>
        <v/>
      </c>
      <c r="T650">
        <f>IF($S650="","",IF($S650&lt;Settings!$B$8,"Critical",IF($S650&lt;Settings!$B$9,"Semi Critical","Non Critical")))</f>
        <v/>
      </c>
      <c r="U650">
        <f>IF($B650="","",IFERROR(VLOOKUP($O650,Leaders!$A:$B,2,0),"Not Mapped"))</f>
        <v/>
      </c>
    </row>
    <row r="651">
      <c r="A651" s="16" t="n"/>
      <c r="G651" s="17" t="n"/>
      <c r="H651" s="17" t="n"/>
      <c r="I651" s="17" t="n"/>
      <c r="J651" s="17" t="n"/>
      <c r="K651" s="17" t="n"/>
      <c r="L651" s="17" t="n"/>
      <c r="N651">
        <f>IF($B651="","",IF($C651="SUPERSTORE","Superstore","DH"))</f>
        <v/>
      </c>
      <c r="O651">
        <f>IF($B651="","",IFERROR(VLOOKUP($B651,Mapping!$A:$C,2,0),"Not Mapped"))</f>
        <v/>
      </c>
      <c r="P651">
        <f>IF($B651="","",IFERROR(VLOOKUP($B651,Mapping!$A:$C,3,0),"Not Mapped"))</f>
        <v/>
      </c>
      <c r="Q651">
        <f>IF($B651="","",IF(COUNTIF(Exclusions!$A:$A,$B651)&gt;0,"Yes","No"))</f>
        <v/>
      </c>
      <c r="R651" s="17">
        <f>IF($B651="","",MIN(1,DAY($A651)/IF($N651="Superstore",Settings!$B$5,Settings!$B$4)))</f>
        <v/>
      </c>
      <c r="S651" s="17">
        <f>IF(OR($B651="",$G651="",$R651=0),"",$G651/$R651)</f>
        <v/>
      </c>
      <c r="T651">
        <f>IF($S651="","",IF($S651&lt;Settings!$B$8,"Critical",IF($S651&lt;Settings!$B$9,"Semi Critical","Non Critical")))</f>
        <v/>
      </c>
      <c r="U651">
        <f>IF($B651="","",IFERROR(VLOOKUP($O651,Leaders!$A:$B,2,0),"Not Mapped"))</f>
        <v/>
      </c>
    </row>
    <row r="652">
      <c r="A652" s="16" t="n"/>
      <c r="G652" s="17" t="n"/>
      <c r="H652" s="17" t="n"/>
      <c r="I652" s="17" t="n"/>
      <c r="J652" s="17" t="n"/>
      <c r="K652" s="17" t="n"/>
      <c r="L652" s="17" t="n"/>
      <c r="N652">
        <f>IF($B652="","",IF($C652="SUPERSTORE","Superstore","DH"))</f>
        <v/>
      </c>
      <c r="O652">
        <f>IF($B652="","",IFERROR(VLOOKUP($B652,Mapping!$A:$C,2,0),"Not Mapped"))</f>
        <v/>
      </c>
      <c r="P652">
        <f>IF($B652="","",IFERROR(VLOOKUP($B652,Mapping!$A:$C,3,0),"Not Mapped"))</f>
        <v/>
      </c>
      <c r="Q652">
        <f>IF($B652="","",IF(COUNTIF(Exclusions!$A:$A,$B652)&gt;0,"Yes","No"))</f>
        <v/>
      </c>
      <c r="R652" s="17">
        <f>IF($B652="","",MIN(1,DAY($A652)/IF($N652="Superstore",Settings!$B$5,Settings!$B$4)))</f>
        <v/>
      </c>
      <c r="S652" s="17">
        <f>IF(OR($B652="",$G652="",$R652=0),"",$G652/$R652)</f>
        <v/>
      </c>
      <c r="T652">
        <f>IF($S652="","",IF($S652&lt;Settings!$B$8,"Critical",IF($S652&lt;Settings!$B$9,"Semi Critical","Non Critical")))</f>
        <v/>
      </c>
      <c r="U652">
        <f>IF($B652="","",IFERROR(VLOOKUP($O652,Leaders!$A:$B,2,0),"Not Mapped"))</f>
        <v/>
      </c>
    </row>
    <row r="653">
      <c r="A653" s="16" t="n"/>
      <c r="G653" s="17" t="n"/>
      <c r="H653" s="17" t="n"/>
      <c r="I653" s="17" t="n"/>
      <c r="J653" s="17" t="n"/>
      <c r="K653" s="17" t="n"/>
      <c r="L653" s="17" t="n"/>
      <c r="N653">
        <f>IF($B653="","",IF($C653="SUPERSTORE","Superstore","DH"))</f>
        <v/>
      </c>
      <c r="O653">
        <f>IF($B653="","",IFERROR(VLOOKUP($B653,Mapping!$A:$C,2,0),"Not Mapped"))</f>
        <v/>
      </c>
      <c r="P653">
        <f>IF($B653="","",IFERROR(VLOOKUP($B653,Mapping!$A:$C,3,0),"Not Mapped"))</f>
        <v/>
      </c>
      <c r="Q653">
        <f>IF($B653="","",IF(COUNTIF(Exclusions!$A:$A,$B653)&gt;0,"Yes","No"))</f>
        <v/>
      </c>
      <c r="R653" s="17">
        <f>IF($B653="","",MIN(1,DAY($A653)/IF($N653="Superstore",Settings!$B$5,Settings!$B$4)))</f>
        <v/>
      </c>
      <c r="S653" s="17">
        <f>IF(OR($B653="",$G653="",$R653=0),"",$G653/$R653)</f>
        <v/>
      </c>
      <c r="T653">
        <f>IF($S653="","",IF($S653&lt;Settings!$B$8,"Critical",IF($S653&lt;Settings!$B$9,"Semi Critical","Non Critical")))</f>
        <v/>
      </c>
      <c r="U653">
        <f>IF($B653="","",IFERROR(VLOOKUP($O653,Leaders!$A:$B,2,0),"Not Mapped"))</f>
        <v/>
      </c>
    </row>
    <row r="654">
      <c r="A654" s="16" t="n"/>
      <c r="G654" s="17" t="n"/>
      <c r="H654" s="17" t="n"/>
      <c r="I654" s="17" t="n"/>
      <c r="J654" s="17" t="n"/>
      <c r="K654" s="17" t="n"/>
      <c r="L654" s="17" t="n"/>
      <c r="N654">
        <f>IF($B654="","",IF($C654="SUPERSTORE","Superstore","DH"))</f>
        <v/>
      </c>
      <c r="O654">
        <f>IF($B654="","",IFERROR(VLOOKUP($B654,Mapping!$A:$C,2,0),"Not Mapped"))</f>
        <v/>
      </c>
      <c r="P654">
        <f>IF($B654="","",IFERROR(VLOOKUP($B654,Mapping!$A:$C,3,0),"Not Mapped"))</f>
        <v/>
      </c>
      <c r="Q654">
        <f>IF($B654="","",IF(COUNTIF(Exclusions!$A:$A,$B654)&gt;0,"Yes","No"))</f>
        <v/>
      </c>
      <c r="R654" s="17">
        <f>IF($B654="","",MIN(1,DAY($A654)/IF($N654="Superstore",Settings!$B$5,Settings!$B$4)))</f>
        <v/>
      </c>
      <c r="S654" s="17">
        <f>IF(OR($B654="",$G654="",$R654=0),"",$G654/$R654)</f>
        <v/>
      </c>
      <c r="T654">
        <f>IF($S654="","",IF($S654&lt;Settings!$B$8,"Critical",IF($S654&lt;Settings!$B$9,"Semi Critical","Non Critical")))</f>
        <v/>
      </c>
      <c r="U654">
        <f>IF($B654="","",IFERROR(VLOOKUP($O654,Leaders!$A:$B,2,0),"Not Mapped"))</f>
        <v/>
      </c>
    </row>
    <row r="655">
      <c r="A655" s="16" t="n"/>
      <c r="G655" s="17" t="n"/>
      <c r="H655" s="17" t="n"/>
      <c r="I655" s="17" t="n"/>
      <c r="J655" s="17" t="n"/>
      <c r="K655" s="17" t="n"/>
      <c r="L655" s="17" t="n"/>
      <c r="N655">
        <f>IF($B655="","",IF($C655="SUPERSTORE","Superstore","DH"))</f>
        <v/>
      </c>
      <c r="O655">
        <f>IF($B655="","",IFERROR(VLOOKUP($B655,Mapping!$A:$C,2,0),"Not Mapped"))</f>
        <v/>
      </c>
      <c r="P655">
        <f>IF($B655="","",IFERROR(VLOOKUP($B655,Mapping!$A:$C,3,0),"Not Mapped"))</f>
        <v/>
      </c>
      <c r="Q655">
        <f>IF($B655="","",IF(COUNTIF(Exclusions!$A:$A,$B655)&gt;0,"Yes","No"))</f>
        <v/>
      </c>
      <c r="R655" s="17">
        <f>IF($B655="","",MIN(1,DAY($A655)/IF($N655="Superstore",Settings!$B$5,Settings!$B$4)))</f>
        <v/>
      </c>
      <c r="S655" s="17">
        <f>IF(OR($B655="",$G655="",$R655=0),"",$G655/$R655)</f>
        <v/>
      </c>
      <c r="T655">
        <f>IF($S655="","",IF($S655&lt;Settings!$B$8,"Critical",IF($S655&lt;Settings!$B$9,"Semi Critical","Non Critical")))</f>
        <v/>
      </c>
      <c r="U655">
        <f>IF($B655="","",IFERROR(VLOOKUP($O655,Leaders!$A:$B,2,0),"Not Mapped"))</f>
        <v/>
      </c>
    </row>
    <row r="656">
      <c r="A656" s="16" t="n"/>
      <c r="G656" s="17" t="n"/>
      <c r="H656" s="17" t="n"/>
      <c r="I656" s="17" t="n"/>
      <c r="J656" s="17" t="n"/>
      <c r="K656" s="17" t="n"/>
      <c r="L656" s="17" t="n"/>
      <c r="N656">
        <f>IF($B656="","",IF($C656="SUPERSTORE","Superstore","DH"))</f>
        <v/>
      </c>
      <c r="O656">
        <f>IF($B656="","",IFERROR(VLOOKUP($B656,Mapping!$A:$C,2,0),"Not Mapped"))</f>
        <v/>
      </c>
      <c r="P656">
        <f>IF($B656="","",IFERROR(VLOOKUP($B656,Mapping!$A:$C,3,0),"Not Mapped"))</f>
        <v/>
      </c>
      <c r="Q656">
        <f>IF($B656="","",IF(COUNTIF(Exclusions!$A:$A,$B656)&gt;0,"Yes","No"))</f>
        <v/>
      </c>
      <c r="R656" s="17">
        <f>IF($B656="","",MIN(1,DAY($A656)/IF($N656="Superstore",Settings!$B$5,Settings!$B$4)))</f>
        <v/>
      </c>
      <c r="S656" s="17">
        <f>IF(OR($B656="",$G656="",$R656=0),"",$G656/$R656)</f>
        <v/>
      </c>
      <c r="T656">
        <f>IF($S656="","",IF($S656&lt;Settings!$B$8,"Critical",IF($S656&lt;Settings!$B$9,"Semi Critical","Non Critical")))</f>
        <v/>
      </c>
      <c r="U656">
        <f>IF($B656="","",IFERROR(VLOOKUP($O656,Leaders!$A:$B,2,0),"Not Mapped"))</f>
        <v/>
      </c>
    </row>
    <row r="657">
      <c r="A657" s="16" t="n"/>
      <c r="G657" s="17" t="n"/>
      <c r="H657" s="17" t="n"/>
      <c r="I657" s="17" t="n"/>
      <c r="J657" s="17" t="n"/>
      <c r="K657" s="17" t="n"/>
      <c r="L657" s="17" t="n"/>
      <c r="N657">
        <f>IF($B657="","",IF($C657="SUPERSTORE","Superstore","DH"))</f>
        <v/>
      </c>
      <c r="O657">
        <f>IF($B657="","",IFERROR(VLOOKUP($B657,Mapping!$A:$C,2,0),"Not Mapped"))</f>
        <v/>
      </c>
      <c r="P657">
        <f>IF($B657="","",IFERROR(VLOOKUP($B657,Mapping!$A:$C,3,0),"Not Mapped"))</f>
        <v/>
      </c>
      <c r="Q657">
        <f>IF($B657="","",IF(COUNTIF(Exclusions!$A:$A,$B657)&gt;0,"Yes","No"))</f>
        <v/>
      </c>
      <c r="R657" s="17">
        <f>IF($B657="","",MIN(1,DAY($A657)/IF($N657="Superstore",Settings!$B$5,Settings!$B$4)))</f>
        <v/>
      </c>
      <c r="S657" s="17">
        <f>IF(OR($B657="",$G657="",$R657=0),"",$G657/$R657)</f>
        <v/>
      </c>
      <c r="T657">
        <f>IF($S657="","",IF($S657&lt;Settings!$B$8,"Critical",IF($S657&lt;Settings!$B$9,"Semi Critical","Non Critical")))</f>
        <v/>
      </c>
      <c r="U657">
        <f>IF($B657="","",IFERROR(VLOOKUP($O657,Leaders!$A:$B,2,0),"Not Mapped"))</f>
        <v/>
      </c>
    </row>
    <row r="658">
      <c r="A658" s="16" t="n"/>
      <c r="G658" s="17" t="n"/>
      <c r="H658" s="17" t="n"/>
      <c r="I658" s="17" t="n"/>
      <c r="J658" s="17" t="n"/>
      <c r="K658" s="17" t="n"/>
      <c r="L658" s="17" t="n"/>
      <c r="N658">
        <f>IF($B658="","",IF($C658="SUPERSTORE","Superstore","DH"))</f>
        <v/>
      </c>
      <c r="O658">
        <f>IF($B658="","",IFERROR(VLOOKUP($B658,Mapping!$A:$C,2,0),"Not Mapped"))</f>
        <v/>
      </c>
      <c r="P658">
        <f>IF($B658="","",IFERROR(VLOOKUP($B658,Mapping!$A:$C,3,0),"Not Mapped"))</f>
        <v/>
      </c>
      <c r="Q658">
        <f>IF($B658="","",IF(COUNTIF(Exclusions!$A:$A,$B658)&gt;0,"Yes","No"))</f>
        <v/>
      </c>
      <c r="R658" s="17">
        <f>IF($B658="","",MIN(1,DAY($A658)/IF($N658="Superstore",Settings!$B$5,Settings!$B$4)))</f>
        <v/>
      </c>
      <c r="S658" s="17">
        <f>IF(OR($B658="",$G658="",$R658=0),"",$G658/$R658)</f>
        <v/>
      </c>
      <c r="T658">
        <f>IF($S658="","",IF($S658&lt;Settings!$B$8,"Critical",IF($S658&lt;Settings!$B$9,"Semi Critical","Non Critical")))</f>
        <v/>
      </c>
      <c r="U658">
        <f>IF($B658="","",IFERROR(VLOOKUP($O658,Leaders!$A:$B,2,0),"Not Mapped"))</f>
        <v/>
      </c>
    </row>
    <row r="659">
      <c r="A659" s="16" t="n"/>
      <c r="G659" s="17" t="n"/>
      <c r="H659" s="17" t="n"/>
      <c r="I659" s="17" t="n"/>
      <c r="J659" s="17" t="n"/>
      <c r="K659" s="17" t="n"/>
      <c r="L659" s="17" t="n"/>
      <c r="N659">
        <f>IF($B659="","",IF($C659="SUPERSTORE","Superstore","DH"))</f>
        <v/>
      </c>
      <c r="O659">
        <f>IF($B659="","",IFERROR(VLOOKUP($B659,Mapping!$A:$C,2,0),"Not Mapped"))</f>
        <v/>
      </c>
      <c r="P659">
        <f>IF($B659="","",IFERROR(VLOOKUP($B659,Mapping!$A:$C,3,0),"Not Mapped"))</f>
        <v/>
      </c>
      <c r="Q659">
        <f>IF($B659="","",IF(COUNTIF(Exclusions!$A:$A,$B659)&gt;0,"Yes","No"))</f>
        <v/>
      </c>
      <c r="R659" s="17">
        <f>IF($B659="","",MIN(1,DAY($A659)/IF($N659="Superstore",Settings!$B$5,Settings!$B$4)))</f>
        <v/>
      </c>
      <c r="S659" s="17">
        <f>IF(OR($B659="",$G659="",$R659=0),"",$G659/$R659)</f>
        <v/>
      </c>
      <c r="T659">
        <f>IF($S659="","",IF($S659&lt;Settings!$B$8,"Critical",IF($S659&lt;Settings!$B$9,"Semi Critical","Non Critical")))</f>
        <v/>
      </c>
      <c r="U659">
        <f>IF($B659="","",IFERROR(VLOOKUP($O659,Leaders!$A:$B,2,0),"Not Mapped"))</f>
        <v/>
      </c>
    </row>
    <row r="660">
      <c r="A660" s="16" t="n"/>
      <c r="G660" s="17" t="n"/>
      <c r="H660" s="17" t="n"/>
      <c r="I660" s="17" t="n"/>
      <c r="J660" s="17" t="n"/>
      <c r="K660" s="17" t="n"/>
      <c r="L660" s="17" t="n"/>
      <c r="N660">
        <f>IF($B660="","",IF($C660="SUPERSTORE","Superstore","DH"))</f>
        <v/>
      </c>
      <c r="O660">
        <f>IF($B660="","",IFERROR(VLOOKUP($B660,Mapping!$A:$C,2,0),"Not Mapped"))</f>
        <v/>
      </c>
      <c r="P660">
        <f>IF($B660="","",IFERROR(VLOOKUP($B660,Mapping!$A:$C,3,0),"Not Mapped"))</f>
        <v/>
      </c>
      <c r="Q660">
        <f>IF($B660="","",IF(COUNTIF(Exclusions!$A:$A,$B660)&gt;0,"Yes","No"))</f>
        <v/>
      </c>
      <c r="R660" s="17">
        <f>IF($B660="","",MIN(1,DAY($A660)/IF($N660="Superstore",Settings!$B$5,Settings!$B$4)))</f>
        <v/>
      </c>
      <c r="S660" s="17">
        <f>IF(OR($B660="",$G660="",$R660=0),"",$G660/$R660)</f>
        <v/>
      </c>
      <c r="T660">
        <f>IF($S660="","",IF($S660&lt;Settings!$B$8,"Critical",IF($S660&lt;Settings!$B$9,"Semi Critical","Non Critical")))</f>
        <v/>
      </c>
      <c r="U660">
        <f>IF($B660="","",IFERROR(VLOOKUP($O660,Leaders!$A:$B,2,0),"Not Mapped"))</f>
        <v/>
      </c>
    </row>
    <row r="661">
      <c r="A661" s="16" t="n"/>
      <c r="G661" s="17" t="n"/>
      <c r="H661" s="17" t="n"/>
      <c r="I661" s="17" t="n"/>
      <c r="J661" s="17" t="n"/>
      <c r="K661" s="17" t="n"/>
      <c r="L661" s="17" t="n"/>
      <c r="N661">
        <f>IF($B661="","",IF($C661="SUPERSTORE","Superstore","DH"))</f>
        <v/>
      </c>
      <c r="O661">
        <f>IF($B661="","",IFERROR(VLOOKUP($B661,Mapping!$A:$C,2,0),"Not Mapped"))</f>
        <v/>
      </c>
      <c r="P661">
        <f>IF($B661="","",IFERROR(VLOOKUP($B661,Mapping!$A:$C,3,0),"Not Mapped"))</f>
        <v/>
      </c>
      <c r="Q661">
        <f>IF($B661="","",IF(COUNTIF(Exclusions!$A:$A,$B661)&gt;0,"Yes","No"))</f>
        <v/>
      </c>
      <c r="R661" s="17">
        <f>IF($B661="","",MIN(1,DAY($A661)/IF($N661="Superstore",Settings!$B$5,Settings!$B$4)))</f>
        <v/>
      </c>
      <c r="S661" s="17">
        <f>IF(OR($B661="",$G661="",$R661=0),"",$G661/$R661)</f>
        <v/>
      </c>
      <c r="T661">
        <f>IF($S661="","",IF($S661&lt;Settings!$B$8,"Critical",IF($S661&lt;Settings!$B$9,"Semi Critical","Non Critical")))</f>
        <v/>
      </c>
      <c r="U661">
        <f>IF($B661="","",IFERROR(VLOOKUP($O661,Leaders!$A:$B,2,0),"Not Mapped"))</f>
        <v/>
      </c>
    </row>
    <row r="662">
      <c r="A662" s="16" t="n"/>
      <c r="G662" s="17" t="n"/>
      <c r="H662" s="17" t="n"/>
      <c r="I662" s="17" t="n"/>
      <c r="J662" s="17" t="n"/>
      <c r="K662" s="17" t="n"/>
      <c r="L662" s="17" t="n"/>
      <c r="N662">
        <f>IF($B662="","",IF($C662="SUPERSTORE","Superstore","DH"))</f>
        <v/>
      </c>
      <c r="O662">
        <f>IF($B662="","",IFERROR(VLOOKUP($B662,Mapping!$A:$C,2,0),"Not Mapped"))</f>
        <v/>
      </c>
      <c r="P662">
        <f>IF($B662="","",IFERROR(VLOOKUP($B662,Mapping!$A:$C,3,0),"Not Mapped"))</f>
        <v/>
      </c>
      <c r="Q662">
        <f>IF($B662="","",IF(COUNTIF(Exclusions!$A:$A,$B662)&gt;0,"Yes","No"))</f>
        <v/>
      </c>
      <c r="R662" s="17">
        <f>IF($B662="","",MIN(1,DAY($A662)/IF($N662="Superstore",Settings!$B$5,Settings!$B$4)))</f>
        <v/>
      </c>
      <c r="S662" s="17">
        <f>IF(OR($B662="",$G662="",$R662=0),"",$G662/$R662)</f>
        <v/>
      </c>
      <c r="T662">
        <f>IF($S662="","",IF($S662&lt;Settings!$B$8,"Critical",IF($S662&lt;Settings!$B$9,"Semi Critical","Non Critical")))</f>
        <v/>
      </c>
      <c r="U662">
        <f>IF($B662="","",IFERROR(VLOOKUP($O662,Leaders!$A:$B,2,0),"Not Mapped"))</f>
        <v/>
      </c>
    </row>
    <row r="663">
      <c r="A663" s="16" t="n"/>
      <c r="G663" s="17" t="n"/>
      <c r="H663" s="17" t="n"/>
      <c r="I663" s="17" t="n"/>
      <c r="J663" s="17" t="n"/>
      <c r="K663" s="17" t="n"/>
      <c r="L663" s="17" t="n"/>
      <c r="N663">
        <f>IF($B663="","",IF($C663="SUPERSTORE","Superstore","DH"))</f>
        <v/>
      </c>
      <c r="O663">
        <f>IF($B663="","",IFERROR(VLOOKUP($B663,Mapping!$A:$C,2,0),"Not Mapped"))</f>
        <v/>
      </c>
      <c r="P663">
        <f>IF($B663="","",IFERROR(VLOOKUP($B663,Mapping!$A:$C,3,0),"Not Mapped"))</f>
        <v/>
      </c>
      <c r="Q663">
        <f>IF($B663="","",IF(COUNTIF(Exclusions!$A:$A,$B663)&gt;0,"Yes","No"))</f>
        <v/>
      </c>
      <c r="R663" s="17">
        <f>IF($B663="","",MIN(1,DAY($A663)/IF($N663="Superstore",Settings!$B$5,Settings!$B$4)))</f>
        <v/>
      </c>
      <c r="S663" s="17">
        <f>IF(OR($B663="",$G663="",$R663=0),"",$G663/$R663)</f>
        <v/>
      </c>
      <c r="T663">
        <f>IF($S663="","",IF($S663&lt;Settings!$B$8,"Critical",IF($S663&lt;Settings!$B$9,"Semi Critical","Non Critical")))</f>
        <v/>
      </c>
      <c r="U663">
        <f>IF($B663="","",IFERROR(VLOOKUP($O663,Leaders!$A:$B,2,0),"Not Mapped"))</f>
        <v/>
      </c>
    </row>
    <row r="664">
      <c r="A664" s="16" t="n"/>
      <c r="G664" s="17" t="n"/>
      <c r="H664" s="17" t="n"/>
      <c r="I664" s="17" t="n"/>
      <c r="J664" s="17" t="n"/>
      <c r="K664" s="17" t="n"/>
      <c r="L664" s="17" t="n"/>
      <c r="N664">
        <f>IF($B664="","",IF($C664="SUPERSTORE","Superstore","DH"))</f>
        <v/>
      </c>
      <c r="O664">
        <f>IF($B664="","",IFERROR(VLOOKUP($B664,Mapping!$A:$C,2,0),"Not Mapped"))</f>
        <v/>
      </c>
      <c r="P664">
        <f>IF($B664="","",IFERROR(VLOOKUP($B664,Mapping!$A:$C,3,0),"Not Mapped"))</f>
        <v/>
      </c>
      <c r="Q664">
        <f>IF($B664="","",IF(COUNTIF(Exclusions!$A:$A,$B664)&gt;0,"Yes","No"))</f>
        <v/>
      </c>
      <c r="R664" s="17">
        <f>IF($B664="","",MIN(1,DAY($A664)/IF($N664="Superstore",Settings!$B$5,Settings!$B$4)))</f>
        <v/>
      </c>
      <c r="S664" s="17">
        <f>IF(OR($B664="",$G664="",$R664=0),"",$G664/$R664)</f>
        <v/>
      </c>
      <c r="T664">
        <f>IF($S664="","",IF($S664&lt;Settings!$B$8,"Critical",IF($S664&lt;Settings!$B$9,"Semi Critical","Non Critical")))</f>
        <v/>
      </c>
      <c r="U664">
        <f>IF($B664="","",IFERROR(VLOOKUP($O664,Leaders!$A:$B,2,0),"Not Mapped"))</f>
        <v/>
      </c>
    </row>
    <row r="665">
      <c r="A665" s="16" t="n"/>
      <c r="G665" s="17" t="n"/>
      <c r="H665" s="17" t="n"/>
      <c r="I665" s="17" t="n"/>
      <c r="J665" s="17" t="n"/>
      <c r="K665" s="17" t="n"/>
      <c r="L665" s="17" t="n"/>
      <c r="N665">
        <f>IF($B665="","",IF($C665="SUPERSTORE","Superstore","DH"))</f>
        <v/>
      </c>
      <c r="O665">
        <f>IF($B665="","",IFERROR(VLOOKUP($B665,Mapping!$A:$C,2,0),"Not Mapped"))</f>
        <v/>
      </c>
      <c r="P665">
        <f>IF($B665="","",IFERROR(VLOOKUP($B665,Mapping!$A:$C,3,0),"Not Mapped"))</f>
        <v/>
      </c>
      <c r="Q665">
        <f>IF($B665="","",IF(COUNTIF(Exclusions!$A:$A,$B665)&gt;0,"Yes","No"))</f>
        <v/>
      </c>
      <c r="R665" s="17">
        <f>IF($B665="","",MIN(1,DAY($A665)/IF($N665="Superstore",Settings!$B$5,Settings!$B$4)))</f>
        <v/>
      </c>
      <c r="S665" s="17">
        <f>IF(OR($B665="",$G665="",$R665=0),"",$G665/$R665)</f>
        <v/>
      </c>
      <c r="T665">
        <f>IF($S665="","",IF($S665&lt;Settings!$B$8,"Critical",IF($S665&lt;Settings!$B$9,"Semi Critical","Non Critical")))</f>
        <v/>
      </c>
      <c r="U665">
        <f>IF($B665="","",IFERROR(VLOOKUP($O665,Leaders!$A:$B,2,0),"Not Mapped"))</f>
        <v/>
      </c>
    </row>
    <row r="666">
      <c r="A666" s="16" t="n"/>
      <c r="G666" s="17" t="n"/>
      <c r="H666" s="17" t="n"/>
      <c r="I666" s="17" t="n"/>
      <c r="J666" s="17" t="n"/>
      <c r="K666" s="17" t="n"/>
      <c r="L666" s="17" t="n"/>
      <c r="N666">
        <f>IF($B666="","",IF($C666="SUPERSTORE","Superstore","DH"))</f>
        <v/>
      </c>
      <c r="O666">
        <f>IF($B666="","",IFERROR(VLOOKUP($B666,Mapping!$A:$C,2,0),"Not Mapped"))</f>
        <v/>
      </c>
      <c r="P666">
        <f>IF($B666="","",IFERROR(VLOOKUP($B666,Mapping!$A:$C,3,0),"Not Mapped"))</f>
        <v/>
      </c>
      <c r="Q666">
        <f>IF($B666="","",IF(COUNTIF(Exclusions!$A:$A,$B666)&gt;0,"Yes","No"))</f>
        <v/>
      </c>
      <c r="R666" s="17">
        <f>IF($B666="","",MIN(1,DAY($A666)/IF($N666="Superstore",Settings!$B$5,Settings!$B$4)))</f>
        <v/>
      </c>
      <c r="S666" s="17">
        <f>IF(OR($B666="",$G666="",$R666=0),"",$G666/$R666)</f>
        <v/>
      </c>
      <c r="T666">
        <f>IF($S666="","",IF($S666&lt;Settings!$B$8,"Critical",IF($S666&lt;Settings!$B$9,"Semi Critical","Non Critical")))</f>
        <v/>
      </c>
      <c r="U666">
        <f>IF($B666="","",IFERROR(VLOOKUP($O666,Leaders!$A:$B,2,0),"Not Mapped"))</f>
        <v/>
      </c>
    </row>
    <row r="667">
      <c r="A667" s="16" t="n"/>
      <c r="G667" s="17" t="n"/>
      <c r="H667" s="17" t="n"/>
      <c r="I667" s="17" t="n"/>
      <c r="J667" s="17" t="n"/>
      <c r="K667" s="17" t="n"/>
      <c r="L667" s="17" t="n"/>
      <c r="N667">
        <f>IF($B667="","",IF($C667="SUPERSTORE","Superstore","DH"))</f>
        <v/>
      </c>
      <c r="O667">
        <f>IF($B667="","",IFERROR(VLOOKUP($B667,Mapping!$A:$C,2,0),"Not Mapped"))</f>
        <v/>
      </c>
      <c r="P667">
        <f>IF($B667="","",IFERROR(VLOOKUP($B667,Mapping!$A:$C,3,0),"Not Mapped"))</f>
        <v/>
      </c>
      <c r="Q667">
        <f>IF($B667="","",IF(COUNTIF(Exclusions!$A:$A,$B667)&gt;0,"Yes","No"))</f>
        <v/>
      </c>
      <c r="R667" s="17">
        <f>IF($B667="","",MIN(1,DAY($A667)/IF($N667="Superstore",Settings!$B$5,Settings!$B$4)))</f>
        <v/>
      </c>
      <c r="S667" s="17">
        <f>IF(OR($B667="",$G667="",$R667=0),"",$G667/$R667)</f>
        <v/>
      </c>
      <c r="T667">
        <f>IF($S667="","",IF($S667&lt;Settings!$B$8,"Critical",IF($S667&lt;Settings!$B$9,"Semi Critical","Non Critical")))</f>
        <v/>
      </c>
      <c r="U667">
        <f>IF($B667="","",IFERROR(VLOOKUP($O667,Leaders!$A:$B,2,0),"Not Mapped"))</f>
        <v/>
      </c>
    </row>
    <row r="668">
      <c r="A668" s="16" t="n"/>
      <c r="G668" s="17" t="n"/>
      <c r="H668" s="17" t="n"/>
      <c r="I668" s="17" t="n"/>
      <c r="J668" s="17" t="n"/>
      <c r="K668" s="17" t="n"/>
      <c r="L668" s="17" t="n"/>
      <c r="N668">
        <f>IF($B668="","",IF($C668="SUPERSTORE","Superstore","DH"))</f>
        <v/>
      </c>
      <c r="O668">
        <f>IF($B668="","",IFERROR(VLOOKUP($B668,Mapping!$A:$C,2,0),"Not Mapped"))</f>
        <v/>
      </c>
      <c r="P668">
        <f>IF($B668="","",IFERROR(VLOOKUP($B668,Mapping!$A:$C,3,0),"Not Mapped"))</f>
        <v/>
      </c>
      <c r="Q668">
        <f>IF($B668="","",IF(COUNTIF(Exclusions!$A:$A,$B668)&gt;0,"Yes","No"))</f>
        <v/>
      </c>
      <c r="R668" s="17">
        <f>IF($B668="","",MIN(1,DAY($A668)/IF($N668="Superstore",Settings!$B$5,Settings!$B$4)))</f>
        <v/>
      </c>
      <c r="S668" s="17">
        <f>IF(OR($B668="",$G668="",$R668=0),"",$G668/$R668)</f>
        <v/>
      </c>
      <c r="T668">
        <f>IF($S668="","",IF($S668&lt;Settings!$B$8,"Critical",IF($S668&lt;Settings!$B$9,"Semi Critical","Non Critical")))</f>
        <v/>
      </c>
      <c r="U668">
        <f>IF($B668="","",IFERROR(VLOOKUP($O668,Leaders!$A:$B,2,0),"Not Mapped"))</f>
        <v/>
      </c>
    </row>
    <row r="669">
      <c r="A669" s="16" t="n"/>
      <c r="G669" s="17" t="n"/>
      <c r="H669" s="17" t="n"/>
      <c r="I669" s="17" t="n"/>
      <c r="J669" s="17" t="n"/>
      <c r="K669" s="17" t="n"/>
      <c r="L669" s="17" t="n"/>
      <c r="N669">
        <f>IF($B669="","",IF($C669="SUPERSTORE","Superstore","DH"))</f>
        <v/>
      </c>
      <c r="O669">
        <f>IF($B669="","",IFERROR(VLOOKUP($B669,Mapping!$A:$C,2,0),"Not Mapped"))</f>
        <v/>
      </c>
      <c r="P669">
        <f>IF($B669="","",IFERROR(VLOOKUP($B669,Mapping!$A:$C,3,0),"Not Mapped"))</f>
        <v/>
      </c>
      <c r="Q669">
        <f>IF($B669="","",IF(COUNTIF(Exclusions!$A:$A,$B669)&gt;0,"Yes","No"))</f>
        <v/>
      </c>
      <c r="R669" s="17">
        <f>IF($B669="","",MIN(1,DAY($A669)/IF($N669="Superstore",Settings!$B$5,Settings!$B$4)))</f>
        <v/>
      </c>
      <c r="S669" s="17">
        <f>IF(OR($B669="",$G669="",$R669=0),"",$G669/$R669)</f>
        <v/>
      </c>
      <c r="T669">
        <f>IF($S669="","",IF($S669&lt;Settings!$B$8,"Critical",IF($S669&lt;Settings!$B$9,"Semi Critical","Non Critical")))</f>
        <v/>
      </c>
      <c r="U669">
        <f>IF($B669="","",IFERROR(VLOOKUP($O669,Leaders!$A:$B,2,0),"Not Mapped"))</f>
        <v/>
      </c>
    </row>
    <row r="670">
      <c r="A670" s="16" t="n"/>
      <c r="G670" s="17" t="n"/>
      <c r="H670" s="17" t="n"/>
      <c r="I670" s="17" t="n"/>
      <c r="J670" s="17" t="n"/>
      <c r="K670" s="17" t="n"/>
      <c r="L670" s="17" t="n"/>
      <c r="N670">
        <f>IF($B670="","",IF($C670="SUPERSTORE","Superstore","DH"))</f>
        <v/>
      </c>
      <c r="O670">
        <f>IF($B670="","",IFERROR(VLOOKUP($B670,Mapping!$A:$C,2,0),"Not Mapped"))</f>
        <v/>
      </c>
      <c r="P670">
        <f>IF($B670="","",IFERROR(VLOOKUP($B670,Mapping!$A:$C,3,0),"Not Mapped"))</f>
        <v/>
      </c>
      <c r="Q670">
        <f>IF($B670="","",IF(COUNTIF(Exclusions!$A:$A,$B670)&gt;0,"Yes","No"))</f>
        <v/>
      </c>
      <c r="R670" s="17">
        <f>IF($B670="","",MIN(1,DAY($A670)/IF($N670="Superstore",Settings!$B$5,Settings!$B$4)))</f>
        <v/>
      </c>
      <c r="S670" s="17">
        <f>IF(OR($B670="",$G670="",$R670=0),"",$G670/$R670)</f>
        <v/>
      </c>
      <c r="T670">
        <f>IF($S670="","",IF($S670&lt;Settings!$B$8,"Critical",IF($S670&lt;Settings!$B$9,"Semi Critical","Non Critical")))</f>
        <v/>
      </c>
      <c r="U670">
        <f>IF($B670="","",IFERROR(VLOOKUP($O670,Leaders!$A:$B,2,0),"Not Mapped"))</f>
        <v/>
      </c>
    </row>
    <row r="671">
      <c r="A671" s="16" t="n"/>
      <c r="G671" s="17" t="n"/>
      <c r="H671" s="17" t="n"/>
      <c r="I671" s="17" t="n"/>
      <c r="J671" s="17" t="n"/>
      <c r="K671" s="17" t="n"/>
      <c r="L671" s="17" t="n"/>
      <c r="N671">
        <f>IF($B671="","",IF($C671="SUPERSTORE","Superstore","DH"))</f>
        <v/>
      </c>
      <c r="O671">
        <f>IF($B671="","",IFERROR(VLOOKUP($B671,Mapping!$A:$C,2,0),"Not Mapped"))</f>
        <v/>
      </c>
      <c r="P671">
        <f>IF($B671="","",IFERROR(VLOOKUP($B671,Mapping!$A:$C,3,0),"Not Mapped"))</f>
        <v/>
      </c>
      <c r="Q671">
        <f>IF($B671="","",IF(COUNTIF(Exclusions!$A:$A,$B671)&gt;0,"Yes","No"))</f>
        <v/>
      </c>
      <c r="R671" s="17">
        <f>IF($B671="","",MIN(1,DAY($A671)/IF($N671="Superstore",Settings!$B$5,Settings!$B$4)))</f>
        <v/>
      </c>
      <c r="S671" s="17">
        <f>IF(OR($B671="",$G671="",$R671=0),"",$G671/$R671)</f>
        <v/>
      </c>
      <c r="T671">
        <f>IF($S671="","",IF($S671&lt;Settings!$B$8,"Critical",IF($S671&lt;Settings!$B$9,"Semi Critical","Non Critical")))</f>
        <v/>
      </c>
      <c r="U671">
        <f>IF($B671="","",IFERROR(VLOOKUP($O671,Leaders!$A:$B,2,0),"Not Mapped"))</f>
        <v/>
      </c>
    </row>
    <row r="672">
      <c r="A672" s="16" t="n"/>
      <c r="G672" s="17" t="n"/>
      <c r="H672" s="17" t="n"/>
      <c r="I672" s="17" t="n"/>
      <c r="J672" s="17" t="n"/>
      <c r="K672" s="17" t="n"/>
      <c r="L672" s="17" t="n"/>
      <c r="N672">
        <f>IF($B672="","",IF($C672="SUPERSTORE","Superstore","DH"))</f>
        <v/>
      </c>
      <c r="O672">
        <f>IF($B672="","",IFERROR(VLOOKUP($B672,Mapping!$A:$C,2,0),"Not Mapped"))</f>
        <v/>
      </c>
      <c r="P672">
        <f>IF($B672="","",IFERROR(VLOOKUP($B672,Mapping!$A:$C,3,0),"Not Mapped"))</f>
        <v/>
      </c>
      <c r="Q672">
        <f>IF($B672="","",IF(COUNTIF(Exclusions!$A:$A,$B672)&gt;0,"Yes","No"))</f>
        <v/>
      </c>
      <c r="R672" s="17">
        <f>IF($B672="","",MIN(1,DAY($A672)/IF($N672="Superstore",Settings!$B$5,Settings!$B$4)))</f>
        <v/>
      </c>
      <c r="S672" s="17">
        <f>IF(OR($B672="",$G672="",$R672=0),"",$G672/$R672)</f>
        <v/>
      </c>
      <c r="T672">
        <f>IF($S672="","",IF($S672&lt;Settings!$B$8,"Critical",IF($S672&lt;Settings!$B$9,"Semi Critical","Non Critical")))</f>
        <v/>
      </c>
      <c r="U672">
        <f>IF($B672="","",IFERROR(VLOOKUP($O672,Leaders!$A:$B,2,0),"Not Mapped"))</f>
        <v/>
      </c>
    </row>
    <row r="673">
      <c r="A673" s="16" t="n"/>
      <c r="G673" s="17" t="n"/>
      <c r="H673" s="17" t="n"/>
      <c r="I673" s="17" t="n"/>
      <c r="J673" s="17" t="n"/>
      <c r="K673" s="17" t="n"/>
      <c r="L673" s="17" t="n"/>
      <c r="N673">
        <f>IF($B673="","",IF($C673="SUPERSTORE","Superstore","DH"))</f>
        <v/>
      </c>
      <c r="O673">
        <f>IF($B673="","",IFERROR(VLOOKUP($B673,Mapping!$A:$C,2,0),"Not Mapped"))</f>
        <v/>
      </c>
      <c r="P673">
        <f>IF($B673="","",IFERROR(VLOOKUP($B673,Mapping!$A:$C,3,0),"Not Mapped"))</f>
        <v/>
      </c>
      <c r="Q673">
        <f>IF($B673="","",IF(COUNTIF(Exclusions!$A:$A,$B673)&gt;0,"Yes","No"))</f>
        <v/>
      </c>
      <c r="R673" s="17">
        <f>IF($B673="","",MIN(1,DAY($A673)/IF($N673="Superstore",Settings!$B$5,Settings!$B$4)))</f>
        <v/>
      </c>
      <c r="S673" s="17">
        <f>IF(OR($B673="",$G673="",$R673=0),"",$G673/$R673)</f>
        <v/>
      </c>
      <c r="T673">
        <f>IF($S673="","",IF($S673&lt;Settings!$B$8,"Critical",IF($S673&lt;Settings!$B$9,"Semi Critical","Non Critical")))</f>
        <v/>
      </c>
      <c r="U673">
        <f>IF($B673="","",IFERROR(VLOOKUP($O673,Leaders!$A:$B,2,0),"Not Mapped"))</f>
        <v/>
      </c>
    </row>
    <row r="674">
      <c r="A674" s="16" t="n"/>
      <c r="G674" s="17" t="n"/>
      <c r="H674" s="17" t="n"/>
      <c r="I674" s="17" t="n"/>
      <c r="J674" s="17" t="n"/>
      <c r="K674" s="17" t="n"/>
      <c r="L674" s="17" t="n"/>
      <c r="N674">
        <f>IF($B674="","",IF($C674="SUPERSTORE","Superstore","DH"))</f>
        <v/>
      </c>
      <c r="O674">
        <f>IF($B674="","",IFERROR(VLOOKUP($B674,Mapping!$A:$C,2,0),"Not Mapped"))</f>
        <v/>
      </c>
      <c r="P674">
        <f>IF($B674="","",IFERROR(VLOOKUP($B674,Mapping!$A:$C,3,0),"Not Mapped"))</f>
        <v/>
      </c>
      <c r="Q674">
        <f>IF($B674="","",IF(COUNTIF(Exclusions!$A:$A,$B674)&gt;0,"Yes","No"))</f>
        <v/>
      </c>
      <c r="R674" s="17">
        <f>IF($B674="","",MIN(1,DAY($A674)/IF($N674="Superstore",Settings!$B$5,Settings!$B$4)))</f>
        <v/>
      </c>
      <c r="S674" s="17">
        <f>IF(OR($B674="",$G674="",$R674=0),"",$G674/$R674)</f>
        <v/>
      </c>
      <c r="T674">
        <f>IF($S674="","",IF($S674&lt;Settings!$B$8,"Critical",IF($S674&lt;Settings!$B$9,"Semi Critical","Non Critical")))</f>
        <v/>
      </c>
      <c r="U674">
        <f>IF($B674="","",IFERROR(VLOOKUP($O674,Leaders!$A:$B,2,0),"Not Mapped"))</f>
        <v/>
      </c>
    </row>
    <row r="675">
      <c r="A675" s="16" t="n"/>
      <c r="G675" s="17" t="n"/>
      <c r="H675" s="17" t="n"/>
      <c r="I675" s="17" t="n"/>
      <c r="J675" s="17" t="n"/>
      <c r="K675" s="17" t="n"/>
      <c r="L675" s="17" t="n"/>
      <c r="N675">
        <f>IF($B675="","",IF($C675="SUPERSTORE","Superstore","DH"))</f>
        <v/>
      </c>
      <c r="O675">
        <f>IF($B675="","",IFERROR(VLOOKUP($B675,Mapping!$A:$C,2,0),"Not Mapped"))</f>
        <v/>
      </c>
      <c r="P675">
        <f>IF($B675="","",IFERROR(VLOOKUP($B675,Mapping!$A:$C,3,0),"Not Mapped"))</f>
        <v/>
      </c>
      <c r="Q675">
        <f>IF($B675="","",IF(COUNTIF(Exclusions!$A:$A,$B675)&gt;0,"Yes","No"))</f>
        <v/>
      </c>
      <c r="R675" s="17">
        <f>IF($B675="","",MIN(1,DAY($A675)/IF($N675="Superstore",Settings!$B$5,Settings!$B$4)))</f>
        <v/>
      </c>
      <c r="S675" s="17">
        <f>IF(OR($B675="",$G675="",$R675=0),"",$G675/$R675)</f>
        <v/>
      </c>
      <c r="T675">
        <f>IF($S675="","",IF($S675&lt;Settings!$B$8,"Critical",IF($S675&lt;Settings!$B$9,"Semi Critical","Non Critical")))</f>
        <v/>
      </c>
      <c r="U675">
        <f>IF($B675="","",IFERROR(VLOOKUP($O675,Leaders!$A:$B,2,0),"Not Mapped"))</f>
        <v/>
      </c>
    </row>
    <row r="676">
      <c r="A676" s="16" t="n"/>
      <c r="G676" s="17" t="n"/>
      <c r="H676" s="17" t="n"/>
      <c r="I676" s="17" t="n"/>
      <c r="J676" s="17" t="n"/>
      <c r="K676" s="17" t="n"/>
      <c r="L676" s="17" t="n"/>
      <c r="N676">
        <f>IF($B676="","",IF($C676="SUPERSTORE","Superstore","DH"))</f>
        <v/>
      </c>
      <c r="O676">
        <f>IF($B676="","",IFERROR(VLOOKUP($B676,Mapping!$A:$C,2,0),"Not Mapped"))</f>
        <v/>
      </c>
      <c r="P676">
        <f>IF($B676="","",IFERROR(VLOOKUP($B676,Mapping!$A:$C,3,0),"Not Mapped"))</f>
        <v/>
      </c>
      <c r="Q676">
        <f>IF($B676="","",IF(COUNTIF(Exclusions!$A:$A,$B676)&gt;0,"Yes","No"))</f>
        <v/>
      </c>
      <c r="R676" s="17">
        <f>IF($B676="","",MIN(1,DAY($A676)/IF($N676="Superstore",Settings!$B$5,Settings!$B$4)))</f>
        <v/>
      </c>
      <c r="S676" s="17">
        <f>IF(OR($B676="",$G676="",$R676=0),"",$G676/$R676)</f>
        <v/>
      </c>
      <c r="T676">
        <f>IF($S676="","",IF($S676&lt;Settings!$B$8,"Critical",IF($S676&lt;Settings!$B$9,"Semi Critical","Non Critical")))</f>
        <v/>
      </c>
      <c r="U676">
        <f>IF($B676="","",IFERROR(VLOOKUP($O676,Leaders!$A:$B,2,0),"Not Mapped"))</f>
        <v/>
      </c>
    </row>
    <row r="677">
      <c r="A677" s="16" t="n"/>
      <c r="G677" s="17" t="n"/>
      <c r="H677" s="17" t="n"/>
      <c r="I677" s="17" t="n"/>
      <c r="J677" s="17" t="n"/>
      <c r="K677" s="17" t="n"/>
      <c r="L677" s="17" t="n"/>
      <c r="N677">
        <f>IF($B677="","",IF($C677="SUPERSTORE","Superstore","DH"))</f>
        <v/>
      </c>
      <c r="O677">
        <f>IF($B677="","",IFERROR(VLOOKUP($B677,Mapping!$A:$C,2,0),"Not Mapped"))</f>
        <v/>
      </c>
      <c r="P677">
        <f>IF($B677="","",IFERROR(VLOOKUP($B677,Mapping!$A:$C,3,0),"Not Mapped"))</f>
        <v/>
      </c>
      <c r="Q677">
        <f>IF($B677="","",IF(COUNTIF(Exclusions!$A:$A,$B677)&gt;0,"Yes","No"))</f>
        <v/>
      </c>
      <c r="R677" s="17">
        <f>IF($B677="","",MIN(1,DAY($A677)/IF($N677="Superstore",Settings!$B$5,Settings!$B$4)))</f>
        <v/>
      </c>
      <c r="S677" s="17">
        <f>IF(OR($B677="",$G677="",$R677=0),"",$G677/$R677)</f>
        <v/>
      </c>
      <c r="T677">
        <f>IF($S677="","",IF($S677&lt;Settings!$B$8,"Critical",IF($S677&lt;Settings!$B$9,"Semi Critical","Non Critical")))</f>
        <v/>
      </c>
      <c r="U677">
        <f>IF($B677="","",IFERROR(VLOOKUP($O677,Leaders!$A:$B,2,0),"Not Mapped"))</f>
        <v/>
      </c>
    </row>
    <row r="678">
      <c r="A678" s="16" t="n"/>
      <c r="G678" s="17" t="n"/>
      <c r="H678" s="17" t="n"/>
      <c r="I678" s="17" t="n"/>
      <c r="J678" s="17" t="n"/>
      <c r="K678" s="17" t="n"/>
      <c r="L678" s="17" t="n"/>
      <c r="N678">
        <f>IF($B678="","",IF($C678="SUPERSTORE","Superstore","DH"))</f>
        <v/>
      </c>
      <c r="O678">
        <f>IF($B678="","",IFERROR(VLOOKUP($B678,Mapping!$A:$C,2,0),"Not Mapped"))</f>
        <v/>
      </c>
      <c r="P678">
        <f>IF($B678="","",IFERROR(VLOOKUP($B678,Mapping!$A:$C,3,0),"Not Mapped"))</f>
        <v/>
      </c>
      <c r="Q678">
        <f>IF($B678="","",IF(COUNTIF(Exclusions!$A:$A,$B678)&gt;0,"Yes","No"))</f>
        <v/>
      </c>
      <c r="R678" s="17">
        <f>IF($B678="","",MIN(1,DAY($A678)/IF($N678="Superstore",Settings!$B$5,Settings!$B$4)))</f>
        <v/>
      </c>
      <c r="S678" s="17">
        <f>IF(OR($B678="",$G678="",$R678=0),"",$G678/$R678)</f>
        <v/>
      </c>
      <c r="T678">
        <f>IF($S678="","",IF($S678&lt;Settings!$B$8,"Critical",IF($S678&lt;Settings!$B$9,"Semi Critical","Non Critical")))</f>
        <v/>
      </c>
      <c r="U678">
        <f>IF($B678="","",IFERROR(VLOOKUP($O678,Leaders!$A:$B,2,0),"Not Mapped"))</f>
        <v/>
      </c>
    </row>
    <row r="679">
      <c r="A679" s="16" t="n"/>
      <c r="G679" s="17" t="n"/>
      <c r="H679" s="17" t="n"/>
      <c r="I679" s="17" t="n"/>
      <c r="J679" s="17" t="n"/>
      <c r="K679" s="17" t="n"/>
      <c r="L679" s="17" t="n"/>
      <c r="N679">
        <f>IF($B679="","",IF($C679="SUPERSTORE","Superstore","DH"))</f>
        <v/>
      </c>
      <c r="O679">
        <f>IF($B679="","",IFERROR(VLOOKUP($B679,Mapping!$A:$C,2,0),"Not Mapped"))</f>
        <v/>
      </c>
      <c r="P679">
        <f>IF($B679="","",IFERROR(VLOOKUP($B679,Mapping!$A:$C,3,0),"Not Mapped"))</f>
        <v/>
      </c>
      <c r="Q679">
        <f>IF($B679="","",IF(COUNTIF(Exclusions!$A:$A,$B679)&gt;0,"Yes","No"))</f>
        <v/>
      </c>
      <c r="R679" s="17">
        <f>IF($B679="","",MIN(1,DAY($A679)/IF($N679="Superstore",Settings!$B$5,Settings!$B$4)))</f>
        <v/>
      </c>
      <c r="S679" s="17">
        <f>IF(OR($B679="",$G679="",$R679=0),"",$G679/$R679)</f>
        <v/>
      </c>
      <c r="T679">
        <f>IF($S679="","",IF($S679&lt;Settings!$B$8,"Critical",IF($S679&lt;Settings!$B$9,"Semi Critical","Non Critical")))</f>
        <v/>
      </c>
      <c r="U679">
        <f>IF($B679="","",IFERROR(VLOOKUP($O679,Leaders!$A:$B,2,0),"Not Mapped"))</f>
        <v/>
      </c>
    </row>
    <row r="680">
      <c r="A680" s="16" t="n"/>
      <c r="G680" s="17" t="n"/>
      <c r="H680" s="17" t="n"/>
      <c r="I680" s="17" t="n"/>
      <c r="J680" s="17" t="n"/>
      <c r="K680" s="17" t="n"/>
      <c r="L680" s="17" t="n"/>
      <c r="N680">
        <f>IF($B680="","",IF($C680="SUPERSTORE","Superstore","DH"))</f>
        <v/>
      </c>
      <c r="O680">
        <f>IF($B680="","",IFERROR(VLOOKUP($B680,Mapping!$A:$C,2,0),"Not Mapped"))</f>
        <v/>
      </c>
      <c r="P680">
        <f>IF($B680="","",IFERROR(VLOOKUP($B680,Mapping!$A:$C,3,0),"Not Mapped"))</f>
        <v/>
      </c>
      <c r="Q680">
        <f>IF($B680="","",IF(COUNTIF(Exclusions!$A:$A,$B680)&gt;0,"Yes","No"))</f>
        <v/>
      </c>
      <c r="R680" s="17">
        <f>IF($B680="","",MIN(1,DAY($A680)/IF($N680="Superstore",Settings!$B$5,Settings!$B$4)))</f>
        <v/>
      </c>
      <c r="S680" s="17">
        <f>IF(OR($B680="",$G680="",$R680=0),"",$G680/$R680)</f>
        <v/>
      </c>
      <c r="T680">
        <f>IF($S680="","",IF($S680&lt;Settings!$B$8,"Critical",IF($S680&lt;Settings!$B$9,"Semi Critical","Non Critical")))</f>
        <v/>
      </c>
      <c r="U680">
        <f>IF($B680="","",IFERROR(VLOOKUP($O680,Leaders!$A:$B,2,0),"Not Mapped"))</f>
        <v/>
      </c>
    </row>
    <row r="681">
      <c r="A681" s="16" t="n"/>
      <c r="G681" s="17" t="n"/>
      <c r="H681" s="17" t="n"/>
      <c r="I681" s="17" t="n"/>
      <c r="J681" s="17" t="n"/>
      <c r="K681" s="17" t="n"/>
      <c r="L681" s="17" t="n"/>
      <c r="N681">
        <f>IF($B681="","",IF($C681="SUPERSTORE","Superstore","DH"))</f>
        <v/>
      </c>
      <c r="O681">
        <f>IF($B681="","",IFERROR(VLOOKUP($B681,Mapping!$A:$C,2,0),"Not Mapped"))</f>
        <v/>
      </c>
      <c r="P681">
        <f>IF($B681="","",IFERROR(VLOOKUP($B681,Mapping!$A:$C,3,0),"Not Mapped"))</f>
        <v/>
      </c>
      <c r="Q681">
        <f>IF($B681="","",IF(COUNTIF(Exclusions!$A:$A,$B681)&gt;0,"Yes","No"))</f>
        <v/>
      </c>
      <c r="R681" s="17">
        <f>IF($B681="","",MIN(1,DAY($A681)/IF($N681="Superstore",Settings!$B$5,Settings!$B$4)))</f>
        <v/>
      </c>
      <c r="S681" s="17">
        <f>IF(OR($B681="",$G681="",$R681=0),"",$G681/$R681)</f>
        <v/>
      </c>
      <c r="T681">
        <f>IF($S681="","",IF($S681&lt;Settings!$B$8,"Critical",IF($S681&lt;Settings!$B$9,"Semi Critical","Non Critical")))</f>
        <v/>
      </c>
      <c r="U681">
        <f>IF($B681="","",IFERROR(VLOOKUP($O681,Leaders!$A:$B,2,0),"Not Mapped"))</f>
        <v/>
      </c>
    </row>
    <row r="682">
      <c r="A682" s="16" t="n"/>
      <c r="G682" s="17" t="n"/>
      <c r="H682" s="17" t="n"/>
      <c r="I682" s="17" t="n"/>
      <c r="J682" s="17" t="n"/>
      <c r="K682" s="17" t="n"/>
      <c r="L682" s="17" t="n"/>
      <c r="N682">
        <f>IF($B682="","",IF($C682="SUPERSTORE","Superstore","DH"))</f>
        <v/>
      </c>
      <c r="O682">
        <f>IF($B682="","",IFERROR(VLOOKUP($B682,Mapping!$A:$C,2,0),"Not Mapped"))</f>
        <v/>
      </c>
      <c r="P682">
        <f>IF($B682="","",IFERROR(VLOOKUP($B682,Mapping!$A:$C,3,0),"Not Mapped"))</f>
        <v/>
      </c>
      <c r="Q682">
        <f>IF($B682="","",IF(COUNTIF(Exclusions!$A:$A,$B682)&gt;0,"Yes","No"))</f>
        <v/>
      </c>
      <c r="R682" s="17">
        <f>IF($B682="","",MIN(1,DAY($A682)/IF($N682="Superstore",Settings!$B$5,Settings!$B$4)))</f>
        <v/>
      </c>
      <c r="S682" s="17">
        <f>IF(OR($B682="",$G682="",$R682=0),"",$G682/$R682)</f>
        <v/>
      </c>
      <c r="T682">
        <f>IF($S682="","",IF($S682&lt;Settings!$B$8,"Critical",IF($S682&lt;Settings!$B$9,"Semi Critical","Non Critical")))</f>
        <v/>
      </c>
      <c r="U682">
        <f>IF($B682="","",IFERROR(VLOOKUP($O682,Leaders!$A:$B,2,0),"Not Mapped"))</f>
        <v/>
      </c>
    </row>
    <row r="683">
      <c r="A683" s="16" t="n"/>
      <c r="G683" s="17" t="n"/>
      <c r="H683" s="17" t="n"/>
      <c r="I683" s="17" t="n"/>
      <c r="J683" s="17" t="n"/>
      <c r="K683" s="17" t="n"/>
      <c r="L683" s="17" t="n"/>
      <c r="N683">
        <f>IF($B683="","",IF($C683="SUPERSTORE","Superstore","DH"))</f>
        <v/>
      </c>
      <c r="O683">
        <f>IF($B683="","",IFERROR(VLOOKUP($B683,Mapping!$A:$C,2,0),"Not Mapped"))</f>
        <v/>
      </c>
      <c r="P683">
        <f>IF($B683="","",IFERROR(VLOOKUP($B683,Mapping!$A:$C,3,0),"Not Mapped"))</f>
        <v/>
      </c>
      <c r="Q683">
        <f>IF($B683="","",IF(COUNTIF(Exclusions!$A:$A,$B683)&gt;0,"Yes","No"))</f>
        <v/>
      </c>
      <c r="R683" s="17">
        <f>IF($B683="","",MIN(1,DAY($A683)/IF($N683="Superstore",Settings!$B$5,Settings!$B$4)))</f>
        <v/>
      </c>
      <c r="S683" s="17">
        <f>IF(OR($B683="",$G683="",$R683=0),"",$G683/$R683)</f>
        <v/>
      </c>
      <c r="T683">
        <f>IF($S683="","",IF($S683&lt;Settings!$B$8,"Critical",IF($S683&lt;Settings!$B$9,"Semi Critical","Non Critical")))</f>
        <v/>
      </c>
      <c r="U683">
        <f>IF($B683="","",IFERROR(VLOOKUP($O683,Leaders!$A:$B,2,0),"Not Mapped"))</f>
        <v/>
      </c>
    </row>
    <row r="684">
      <c r="A684" s="16" t="n"/>
      <c r="G684" s="17" t="n"/>
      <c r="H684" s="17" t="n"/>
      <c r="I684" s="17" t="n"/>
      <c r="J684" s="17" t="n"/>
      <c r="K684" s="17" t="n"/>
      <c r="L684" s="17" t="n"/>
      <c r="N684">
        <f>IF($B684="","",IF($C684="SUPERSTORE","Superstore","DH"))</f>
        <v/>
      </c>
      <c r="O684">
        <f>IF($B684="","",IFERROR(VLOOKUP($B684,Mapping!$A:$C,2,0),"Not Mapped"))</f>
        <v/>
      </c>
      <c r="P684">
        <f>IF($B684="","",IFERROR(VLOOKUP($B684,Mapping!$A:$C,3,0),"Not Mapped"))</f>
        <v/>
      </c>
      <c r="Q684">
        <f>IF($B684="","",IF(COUNTIF(Exclusions!$A:$A,$B684)&gt;0,"Yes","No"))</f>
        <v/>
      </c>
      <c r="R684" s="17">
        <f>IF($B684="","",MIN(1,DAY($A684)/IF($N684="Superstore",Settings!$B$5,Settings!$B$4)))</f>
        <v/>
      </c>
      <c r="S684" s="17">
        <f>IF(OR($B684="",$G684="",$R684=0),"",$G684/$R684)</f>
        <v/>
      </c>
      <c r="T684">
        <f>IF($S684="","",IF($S684&lt;Settings!$B$8,"Critical",IF($S684&lt;Settings!$B$9,"Semi Critical","Non Critical")))</f>
        <v/>
      </c>
      <c r="U684">
        <f>IF($B684="","",IFERROR(VLOOKUP($O684,Leaders!$A:$B,2,0),"Not Mapped"))</f>
        <v/>
      </c>
    </row>
    <row r="685">
      <c r="A685" s="16" t="n"/>
      <c r="G685" s="17" t="n"/>
      <c r="H685" s="17" t="n"/>
      <c r="I685" s="17" t="n"/>
      <c r="J685" s="17" t="n"/>
      <c r="K685" s="17" t="n"/>
      <c r="L685" s="17" t="n"/>
      <c r="N685">
        <f>IF($B685="","",IF($C685="SUPERSTORE","Superstore","DH"))</f>
        <v/>
      </c>
      <c r="O685">
        <f>IF($B685="","",IFERROR(VLOOKUP($B685,Mapping!$A:$C,2,0),"Not Mapped"))</f>
        <v/>
      </c>
      <c r="P685">
        <f>IF($B685="","",IFERROR(VLOOKUP($B685,Mapping!$A:$C,3,0),"Not Mapped"))</f>
        <v/>
      </c>
      <c r="Q685">
        <f>IF($B685="","",IF(COUNTIF(Exclusions!$A:$A,$B685)&gt;0,"Yes","No"))</f>
        <v/>
      </c>
      <c r="R685" s="17">
        <f>IF($B685="","",MIN(1,DAY($A685)/IF($N685="Superstore",Settings!$B$5,Settings!$B$4)))</f>
        <v/>
      </c>
      <c r="S685" s="17">
        <f>IF(OR($B685="",$G685="",$R685=0),"",$G685/$R685)</f>
        <v/>
      </c>
      <c r="T685">
        <f>IF($S685="","",IF($S685&lt;Settings!$B$8,"Critical",IF($S685&lt;Settings!$B$9,"Semi Critical","Non Critical")))</f>
        <v/>
      </c>
      <c r="U685">
        <f>IF($B685="","",IFERROR(VLOOKUP($O685,Leaders!$A:$B,2,0),"Not Mapped"))</f>
        <v/>
      </c>
    </row>
    <row r="686">
      <c r="A686" s="16" t="n"/>
      <c r="G686" s="17" t="n"/>
      <c r="H686" s="17" t="n"/>
      <c r="I686" s="17" t="n"/>
      <c r="J686" s="17" t="n"/>
      <c r="K686" s="17" t="n"/>
      <c r="L686" s="17" t="n"/>
      <c r="N686">
        <f>IF($B686="","",IF($C686="SUPERSTORE","Superstore","DH"))</f>
        <v/>
      </c>
      <c r="O686">
        <f>IF($B686="","",IFERROR(VLOOKUP($B686,Mapping!$A:$C,2,0),"Not Mapped"))</f>
        <v/>
      </c>
      <c r="P686">
        <f>IF($B686="","",IFERROR(VLOOKUP($B686,Mapping!$A:$C,3,0),"Not Mapped"))</f>
        <v/>
      </c>
      <c r="Q686">
        <f>IF($B686="","",IF(COUNTIF(Exclusions!$A:$A,$B686)&gt;0,"Yes","No"))</f>
        <v/>
      </c>
      <c r="R686" s="17">
        <f>IF($B686="","",MIN(1,DAY($A686)/IF($N686="Superstore",Settings!$B$5,Settings!$B$4)))</f>
        <v/>
      </c>
      <c r="S686" s="17">
        <f>IF(OR($B686="",$G686="",$R686=0),"",$G686/$R686)</f>
        <v/>
      </c>
      <c r="T686">
        <f>IF($S686="","",IF($S686&lt;Settings!$B$8,"Critical",IF($S686&lt;Settings!$B$9,"Semi Critical","Non Critical")))</f>
        <v/>
      </c>
      <c r="U686">
        <f>IF($B686="","",IFERROR(VLOOKUP($O686,Leaders!$A:$B,2,0),"Not Mapped"))</f>
        <v/>
      </c>
    </row>
    <row r="687">
      <c r="A687" s="16" t="n"/>
      <c r="G687" s="17" t="n"/>
      <c r="H687" s="17" t="n"/>
      <c r="I687" s="17" t="n"/>
      <c r="J687" s="17" t="n"/>
      <c r="K687" s="17" t="n"/>
      <c r="L687" s="17" t="n"/>
      <c r="N687">
        <f>IF($B687="","",IF($C687="SUPERSTORE","Superstore","DH"))</f>
        <v/>
      </c>
      <c r="O687">
        <f>IF($B687="","",IFERROR(VLOOKUP($B687,Mapping!$A:$C,2,0),"Not Mapped"))</f>
        <v/>
      </c>
      <c r="P687">
        <f>IF($B687="","",IFERROR(VLOOKUP($B687,Mapping!$A:$C,3,0),"Not Mapped"))</f>
        <v/>
      </c>
      <c r="Q687">
        <f>IF($B687="","",IF(COUNTIF(Exclusions!$A:$A,$B687)&gt;0,"Yes","No"))</f>
        <v/>
      </c>
      <c r="R687" s="17">
        <f>IF($B687="","",MIN(1,DAY($A687)/IF($N687="Superstore",Settings!$B$5,Settings!$B$4)))</f>
        <v/>
      </c>
      <c r="S687" s="17">
        <f>IF(OR($B687="",$G687="",$R687=0),"",$G687/$R687)</f>
        <v/>
      </c>
      <c r="T687">
        <f>IF($S687="","",IF($S687&lt;Settings!$B$8,"Critical",IF($S687&lt;Settings!$B$9,"Semi Critical","Non Critical")))</f>
        <v/>
      </c>
      <c r="U687">
        <f>IF($B687="","",IFERROR(VLOOKUP($O687,Leaders!$A:$B,2,0),"Not Mapped"))</f>
        <v/>
      </c>
    </row>
    <row r="688">
      <c r="A688" s="16" t="n"/>
      <c r="G688" s="17" t="n"/>
      <c r="H688" s="17" t="n"/>
      <c r="I688" s="17" t="n"/>
      <c r="J688" s="17" t="n"/>
      <c r="K688" s="17" t="n"/>
      <c r="L688" s="17" t="n"/>
      <c r="N688">
        <f>IF($B688="","",IF($C688="SUPERSTORE","Superstore","DH"))</f>
        <v/>
      </c>
      <c r="O688">
        <f>IF($B688="","",IFERROR(VLOOKUP($B688,Mapping!$A:$C,2,0),"Not Mapped"))</f>
        <v/>
      </c>
      <c r="P688">
        <f>IF($B688="","",IFERROR(VLOOKUP($B688,Mapping!$A:$C,3,0),"Not Mapped"))</f>
        <v/>
      </c>
      <c r="Q688">
        <f>IF($B688="","",IF(COUNTIF(Exclusions!$A:$A,$B688)&gt;0,"Yes","No"))</f>
        <v/>
      </c>
      <c r="R688" s="17">
        <f>IF($B688="","",MIN(1,DAY($A688)/IF($N688="Superstore",Settings!$B$5,Settings!$B$4)))</f>
        <v/>
      </c>
      <c r="S688" s="17">
        <f>IF(OR($B688="",$G688="",$R688=0),"",$G688/$R688)</f>
        <v/>
      </c>
      <c r="T688">
        <f>IF($S688="","",IF($S688&lt;Settings!$B$8,"Critical",IF($S688&lt;Settings!$B$9,"Semi Critical","Non Critical")))</f>
        <v/>
      </c>
      <c r="U688">
        <f>IF($B688="","",IFERROR(VLOOKUP($O688,Leaders!$A:$B,2,0),"Not Mapped"))</f>
        <v/>
      </c>
    </row>
    <row r="689">
      <c r="A689" s="16" t="n"/>
      <c r="G689" s="17" t="n"/>
      <c r="H689" s="17" t="n"/>
      <c r="I689" s="17" t="n"/>
      <c r="J689" s="17" t="n"/>
      <c r="K689" s="17" t="n"/>
      <c r="L689" s="17" t="n"/>
      <c r="N689">
        <f>IF($B689="","",IF($C689="SUPERSTORE","Superstore","DH"))</f>
        <v/>
      </c>
      <c r="O689">
        <f>IF($B689="","",IFERROR(VLOOKUP($B689,Mapping!$A:$C,2,0),"Not Mapped"))</f>
        <v/>
      </c>
      <c r="P689">
        <f>IF($B689="","",IFERROR(VLOOKUP($B689,Mapping!$A:$C,3,0),"Not Mapped"))</f>
        <v/>
      </c>
      <c r="Q689">
        <f>IF($B689="","",IF(COUNTIF(Exclusions!$A:$A,$B689)&gt;0,"Yes","No"))</f>
        <v/>
      </c>
      <c r="R689" s="17">
        <f>IF($B689="","",MIN(1,DAY($A689)/IF($N689="Superstore",Settings!$B$5,Settings!$B$4)))</f>
        <v/>
      </c>
      <c r="S689" s="17">
        <f>IF(OR($B689="",$G689="",$R689=0),"",$G689/$R689)</f>
        <v/>
      </c>
      <c r="T689">
        <f>IF($S689="","",IF($S689&lt;Settings!$B$8,"Critical",IF($S689&lt;Settings!$B$9,"Semi Critical","Non Critical")))</f>
        <v/>
      </c>
      <c r="U689">
        <f>IF($B689="","",IFERROR(VLOOKUP($O689,Leaders!$A:$B,2,0),"Not Mapped"))</f>
        <v/>
      </c>
    </row>
    <row r="690">
      <c r="A690" s="16" t="n"/>
      <c r="G690" s="17" t="n"/>
      <c r="H690" s="17" t="n"/>
      <c r="I690" s="17" t="n"/>
      <c r="J690" s="17" t="n"/>
      <c r="K690" s="17" t="n"/>
      <c r="L690" s="17" t="n"/>
      <c r="N690">
        <f>IF($B690="","",IF($C690="SUPERSTORE","Superstore","DH"))</f>
        <v/>
      </c>
      <c r="O690">
        <f>IF($B690="","",IFERROR(VLOOKUP($B690,Mapping!$A:$C,2,0),"Not Mapped"))</f>
        <v/>
      </c>
      <c r="P690">
        <f>IF($B690="","",IFERROR(VLOOKUP($B690,Mapping!$A:$C,3,0),"Not Mapped"))</f>
        <v/>
      </c>
      <c r="Q690">
        <f>IF($B690="","",IF(COUNTIF(Exclusions!$A:$A,$B690)&gt;0,"Yes","No"))</f>
        <v/>
      </c>
      <c r="R690" s="17">
        <f>IF($B690="","",MIN(1,DAY($A690)/IF($N690="Superstore",Settings!$B$5,Settings!$B$4)))</f>
        <v/>
      </c>
      <c r="S690" s="17">
        <f>IF(OR($B690="",$G690="",$R690=0),"",$G690/$R690)</f>
        <v/>
      </c>
      <c r="T690">
        <f>IF($S690="","",IF($S690&lt;Settings!$B$8,"Critical",IF($S690&lt;Settings!$B$9,"Semi Critical","Non Critical")))</f>
        <v/>
      </c>
      <c r="U690">
        <f>IF($B690="","",IFERROR(VLOOKUP($O690,Leaders!$A:$B,2,0),"Not Mapped"))</f>
        <v/>
      </c>
    </row>
    <row r="691">
      <c r="A691" s="16" t="n"/>
      <c r="G691" s="17" t="n"/>
      <c r="H691" s="17" t="n"/>
      <c r="I691" s="17" t="n"/>
      <c r="J691" s="17" t="n"/>
      <c r="K691" s="17" t="n"/>
      <c r="L691" s="17" t="n"/>
      <c r="N691">
        <f>IF($B691="","",IF($C691="SUPERSTORE","Superstore","DH"))</f>
        <v/>
      </c>
      <c r="O691">
        <f>IF($B691="","",IFERROR(VLOOKUP($B691,Mapping!$A:$C,2,0),"Not Mapped"))</f>
        <v/>
      </c>
      <c r="P691">
        <f>IF($B691="","",IFERROR(VLOOKUP($B691,Mapping!$A:$C,3,0),"Not Mapped"))</f>
        <v/>
      </c>
      <c r="Q691">
        <f>IF($B691="","",IF(COUNTIF(Exclusions!$A:$A,$B691)&gt;0,"Yes","No"))</f>
        <v/>
      </c>
      <c r="R691" s="17">
        <f>IF($B691="","",MIN(1,DAY($A691)/IF($N691="Superstore",Settings!$B$5,Settings!$B$4)))</f>
        <v/>
      </c>
      <c r="S691" s="17">
        <f>IF(OR($B691="",$G691="",$R691=0),"",$G691/$R691)</f>
        <v/>
      </c>
      <c r="T691">
        <f>IF($S691="","",IF($S691&lt;Settings!$B$8,"Critical",IF($S691&lt;Settings!$B$9,"Semi Critical","Non Critical")))</f>
        <v/>
      </c>
      <c r="U691">
        <f>IF($B691="","",IFERROR(VLOOKUP($O691,Leaders!$A:$B,2,0),"Not Mapped"))</f>
        <v/>
      </c>
    </row>
    <row r="692">
      <c r="A692" s="16" t="n"/>
      <c r="G692" s="17" t="n"/>
      <c r="H692" s="17" t="n"/>
      <c r="I692" s="17" t="n"/>
      <c r="J692" s="17" t="n"/>
      <c r="K692" s="17" t="n"/>
      <c r="L692" s="17" t="n"/>
      <c r="N692">
        <f>IF($B692="","",IF($C692="SUPERSTORE","Superstore","DH"))</f>
        <v/>
      </c>
      <c r="O692">
        <f>IF($B692="","",IFERROR(VLOOKUP($B692,Mapping!$A:$C,2,0),"Not Mapped"))</f>
        <v/>
      </c>
      <c r="P692">
        <f>IF($B692="","",IFERROR(VLOOKUP($B692,Mapping!$A:$C,3,0),"Not Mapped"))</f>
        <v/>
      </c>
      <c r="Q692">
        <f>IF($B692="","",IF(COUNTIF(Exclusions!$A:$A,$B692)&gt;0,"Yes","No"))</f>
        <v/>
      </c>
      <c r="R692" s="17">
        <f>IF($B692="","",MIN(1,DAY($A692)/IF($N692="Superstore",Settings!$B$5,Settings!$B$4)))</f>
        <v/>
      </c>
      <c r="S692" s="17">
        <f>IF(OR($B692="",$G692="",$R692=0),"",$G692/$R692)</f>
        <v/>
      </c>
      <c r="T692">
        <f>IF($S692="","",IF($S692&lt;Settings!$B$8,"Critical",IF($S692&lt;Settings!$B$9,"Semi Critical","Non Critical")))</f>
        <v/>
      </c>
      <c r="U692">
        <f>IF($B692="","",IFERROR(VLOOKUP($O692,Leaders!$A:$B,2,0),"Not Mapped"))</f>
        <v/>
      </c>
    </row>
    <row r="693">
      <c r="A693" s="16" t="n"/>
      <c r="G693" s="17" t="n"/>
      <c r="H693" s="17" t="n"/>
      <c r="I693" s="17" t="n"/>
      <c r="J693" s="17" t="n"/>
      <c r="K693" s="17" t="n"/>
      <c r="L693" s="17" t="n"/>
      <c r="N693">
        <f>IF($B693="","",IF($C693="SUPERSTORE","Superstore","DH"))</f>
        <v/>
      </c>
      <c r="O693">
        <f>IF($B693="","",IFERROR(VLOOKUP($B693,Mapping!$A:$C,2,0),"Not Mapped"))</f>
        <v/>
      </c>
      <c r="P693">
        <f>IF($B693="","",IFERROR(VLOOKUP($B693,Mapping!$A:$C,3,0),"Not Mapped"))</f>
        <v/>
      </c>
      <c r="Q693">
        <f>IF($B693="","",IF(COUNTIF(Exclusions!$A:$A,$B693)&gt;0,"Yes","No"))</f>
        <v/>
      </c>
      <c r="R693" s="17">
        <f>IF($B693="","",MIN(1,DAY($A693)/IF($N693="Superstore",Settings!$B$5,Settings!$B$4)))</f>
        <v/>
      </c>
      <c r="S693" s="17">
        <f>IF(OR($B693="",$G693="",$R693=0),"",$G693/$R693)</f>
        <v/>
      </c>
      <c r="T693">
        <f>IF($S693="","",IF($S693&lt;Settings!$B$8,"Critical",IF($S693&lt;Settings!$B$9,"Semi Critical","Non Critical")))</f>
        <v/>
      </c>
      <c r="U693">
        <f>IF($B693="","",IFERROR(VLOOKUP($O693,Leaders!$A:$B,2,0),"Not Mapped"))</f>
        <v/>
      </c>
    </row>
    <row r="694">
      <c r="A694" s="16" t="n"/>
      <c r="G694" s="17" t="n"/>
      <c r="H694" s="17" t="n"/>
      <c r="I694" s="17" t="n"/>
      <c r="J694" s="17" t="n"/>
      <c r="K694" s="17" t="n"/>
      <c r="L694" s="17" t="n"/>
      <c r="N694">
        <f>IF($B694="","",IF($C694="SUPERSTORE","Superstore","DH"))</f>
        <v/>
      </c>
      <c r="O694">
        <f>IF($B694="","",IFERROR(VLOOKUP($B694,Mapping!$A:$C,2,0),"Not Mapped"))</f>
        <v/>
      </c>
      <c r="P694">
        <f>IF($B694="","",IFERROR(VLOOKUP($B694,Mapping!$A:$C,3,0),"Not Mapped"))</f>
        <v/>
      </c>
      <c r="Q694">
        <f>IF($B694="","",IF(COUNTIF(Exclusions!$A:$A,$B694)&gt;0,"Yes","No"))</f>
        <v/>
      </c>
      <c r="R694" s="17">
        <f>IF($B694="","",MIN(1,DAY($A694)/IF($N694="Superstore",Settings!$B$5,Settings!$B$4)))</f>
        <v/>
      </c>
      <c r="S694" s="17">
        <f>IF(OR($B694="",$G694="",$R694=0),"",$G694/$R694)</f>
        <v/>
      </c>
      <c r="T694">
        <f>IF($S694="","",IF($S694&lt;Settings!$B$8,"Critical",IF($S694&lt;Settings!$B$9,"Semi Critical","Non Critical")))</f>
        <v/>
      </c>
      <c r="U694">
        <f>IF($B694="","",IFERROR(VLOOKUP($O694,Leaders!$A:$B,2,0),"Not Mapped"))</f>
        <v/>
      </c>
    </row>
    <row r="695">
      <c r="A695" s="16" t="n"/>
      <c r="G695" s="17" t="n"/>
      <c r="H695" s="17" t="n"/>
      <c r="I695" s="17" t="n"/>
      <c r="J695" s="17" t="n"/>
      <c r="K695" s="17" t="n"/>
      <c r="L695" s="17" t="n"/>
      <c r="N695">
        <f>IF($B695="","",IF($C695="SUPERSTORE","Superstore","DH"))</f>
        <v/>
      </c>
      <c r="O695">
        <f>IF($B695="","",IFERROR(VLOOKUP($B695,Mapping!$A:$C,2,0),"Not Mapped"))</f>
        <v/>
      </c>
      <c r="P695">
        <f>IF($B695="","",IFERROR(VLOOKUP($B695,Mapping!$A:$C,3,0),"Not Mapped"))</f>
        <v/>
      </c>
      <c r="Q695">
        <f>IF($B695="","",IF(COUNTIF(Exclusions!$A:$A,$B695)&gt;0,"Yes","No"))</f>
        <v/>
      </c>
      <c r="R695" s="17">
        <f>IF($B695="","",MIN(1,DAY($A695)/IF($N695="Superstore",Settings!$B$5,Settings!$B$4)))</f>
        <v/>
      </c>
      <c r="S695" s="17">
        <f>IF(OR($B695="",$G695="",$R695=0),"",$G695/$R695)</f>
        <v/>
      </c>
      <c r="T695">
        <f>IF($S695="","",IF($S695&lt;Settings!$B$8,"Critical",IF($S695&lt;Settings!$B$9,"Semi Critical","Non Critical")))</f>
        <v/>
      </c>
      <c r="U695">
        <f>IF($B695="","",IFERROR(VLOOKUP($O695,Leaders!$A:$B,2,0),"Not Mapped"))</f>
        <v/>
      </c>
    </row>
    <row r="696">
      <c r="A696" s="16" t="n"/>
      <c r="G696" s="17" t="n"/>
      <c r="H696" s="17" t="n"/>
      <c r="I696" s="17" t="n"/>
      <c r="J696" s="17" t="n"/>
      <c r="K696" s="17" t="n"/>
      <c r="L696" s="17" t="n"/>
      <c r="N696">
        <f>IF($B696="","",IF($C696="SUPERSTORE","Superstore","DH"))</f>
        <v/>
      </c>
      <c r="O696">
        <f>IF($B696="","",IFERROR(VLOOKUP($B696,Mapping!$A:$C,2,0),"Not Mapped"))</f>
        <v/>
      </c>
      <c r="P696">
        <f>IF($B696="","",IFERROR(VLOOKUP($B696,Mapping!$A:$C,3,0),"Not Mapped"))</f>
        <v/>
      </c>
      <c r="Q696">
        <f>IF($B696="","",IF(COUNTIF(Exclusions!$A:$A,$B696)&gt;0,"Yes","No"))</f>
        <v/>
      </c>
      <c r="R696" s="17">
        <f>IF($B696="","",MIN(1,DAY($A696)/IF($N696="Superstore",Settings!$B$5,Settings!$B$4)))</f>
        <v/>
      </c>
      <c r="S696" s="17">
        <f>IF(OR($B696="",$G696="",$R696=0),"",$G696/$R696)</f>
        <v/>
      </c>
      <c r="T696">
        <f>IF($S696="","",IF($S696&lt;Settings!$B$8,"Critical",IF($S696&lt;Settings!$B$9,"Semi Critical","Non Critical")))</f>
        <v/>
      </c>
      <c r="U696">
        <f>IF($B696="","",IFERROR(VLOOKUP($O696,Leaders!$A:$B,2,0),"Not Mapped"))</f>
        <v/>
      </c>
    </row>
    <row r="697">
      <c r="A697" s="16" t="n"/>
      <c r="G697" s="17" t="n"/>
      <c r="H697" s="17" t="n"/>
      <c r="I697" s="17" t="n"/>
      <c r="J697" s="17" t="n"/>
      <c r="K697" s="17" t="n"/>
      <c r="L697" s="17" t="n"/>
      <c r="N697">
        <f>IF($B697="","",IF($C697="SUPERSTORE","Superstore","DH"))</f>
        <v/>
      </c>
      <c r="O697">
        <f>IF($B697="","",IFERROR(VLOOKUP($B697,Mapping!$A:$C,2,0),"Not Mapped"))</f>
        <v/>
      </c>
      <c r="P697">
        <f>IF($B697="","",IFERROR(VLOOKUP($B697,Mapping!$A:$C,3,0),"Not Mapped"))</f>
        <v/>
      </c>
      <c r="Q697">
        <f>IF($B697="","",IF(COUNTIF(Exclusions!$A:$A,$B697)&gt;0,"Yes","No"))</f>
        <v/>
      </c>
      <c r="R697" s="17">
        <f>IF($B697="","",MIN(1,DAY($A697)/IF($N697="Superstore",Settings!$B$5,Settings!$B$4)))</f>
        <v/>
      </c>
      <c r="S697" s="17">
        <f>IF(OR($B697="",$G697="",$R697=0),"",$G697/$R697)</f>
        <v/>
      </c>
      <c r="T697">
        <f>IF($S697="","",IF($S697&lt;Settings!$B$8,"Critical",IF($S697&lt;Settings!$B$9,"Semi Critical","Non Critical")))</f>
        <v/>
      </c>
      <c r="U697">
        <f>IF($B697="","",IFERROR(VLOOKUP($O697,Leaders!$A:$B,2,0),"Not Mapped"))</f>
        <v/>
      </c>
    </row>
    <row r="698">
      <c r="A698" s="16" t="n"/>
      <c r="G698" s="17" t="n"/>
      <c r="H698" s="17" t="n"/>
      <c r="I698" s="17" t="n"/>
      <c r="J698" s="17" t="n"/>
      <c r="K698" s="17" t="n"/>
      <c r="L698" s="17" t="n"/>
      <c r="N698">
        <f>IF($B698="","",IF($C698="SUPERSTORE","Superstore","DH"))</f>
        <v/>
      </c>
      <c r="O698">
        <f>IF($B698="","",IFERROR(VLOOKUP($B698,Mapping!$A:$C,2,0),"Not Mapped"))</f>
        <v/>
      </c>
      <c r="P698">
        <f>IF($B698="","",IFERROR(VLOOKUP($B698,Mapping!$A:$C,3,0),"Not Mapped"))</f>
        <v/>
      </c>
      <c r="Q698">
        <f>IF($B698="","",IF(COUNTIF(Exclusions!$A:$A,$B698)&gt;0,"Yes","No"))</f>
        <v/>
      </c>
      <c r="R698" s="17">
        <f>IF($B698="","",MIN(1,DAY($A698)/IF($N698="Superstore",Settings!$B$5,Settings!$B$4)))</f>
        <v/>
      </c>
      <c r="S698" s="17">
        <f>IF(OR($B698="",$G698="",$R698=0),"",$G698/$R698)</f>
        <v/>
      </c>
      <c r="T698">
        <f>IF($S698="","",IF($S698&lt;Settings!$B$8,"Critical",IF($S698&lt;Settings!$B$9,"Semi Critical","Non Critical")))</f>
        <v/>
      </c>
      <c r="U698">
        <f>IF($B698="","",IFERROR(VLOOKUP($O698,Leaders!$A:$B,2,0),"Not Mapped"))</f>
        <v/>
      </c>
    </row>
    <row r="699">
      <c r="A699" s="16" t="n"/>
      <c r="G699" s="17" t="n"/>
      <c r="H699" s="17" t="n"/>
      <c r="I699" s="17" t="n"/>
      <c r="J699" s="17" t="n"/>
      <c r="K699" s="17" t="n"/>
      <c r="L699" s="17" t="n"/>
      <c r="N699">
        <f>IF($B699="","",IF($C699="SUPERSTORE","Superstore","DH"))</f>
        <v/>
      </c>
      <c r="O699">
        <f>IF($B699="","",IFERROR(VLOOKUP($B699,Mapping!$A:$C,2,0),"Not Mapped"))</f>
        <v/>
      </c>
      <c r="P699">
        <f>IF($B699="","",IFERROR(VLOOKUP($B699,Mapping!$A:$C,3,0),"Not Mapped"))</f>
        <v/>
      </c>
      <c r="Q699">
        <f>IF($B699="","",IF(COUNTIF(Exclusions!$A:$A,$B699)&gt;0,"Yes","No"))</f>
        <v/>
      </c>
      <c r="R699" s="17">
        <f>IF($B699="","",MIN(1,DAY($A699)/IF($N699="Superstore",Settings!$B$5,Settings!$B$4)))</f>
        <v/>
      </c>
      <c r="S699" s="17">
        <f>IF(OR($B699="",$G699="",$R699=0),"",$G699/$R699)</f>
        <v/>
      </c>
      <c r="T699">
        <f>IF($S699="","",IF($S699&lt;Settings!$B$8,"Critical",IF($S699&lt;Settings!$B$9,"Semi Critical","Non Critical")))</f>
        <v/>
      </c>
      <c r="U699">
        <f>IF($B699="","",IFERROR(VLOOKUP($O699,Leaders!$A:$B,2,0),"Not Mapped"))</f>
        <v/>
      </c>
    </row>
    <row r="700">
      <c r="A700" s="16" t="n"/>
      <c r="G700" s="17" t="n"/>
      <c r="H700" s="17" t="n"/>
      <c r="I700" s="17" t="n"/>
      <c r="J700" s="17" t="n"/>
      <c r="K700" s="17" t="n"/>
      <c r="L700" s="17" t="n"/>
      <c r="N700">
        <f>IF($B700="","",IF($C700="SUPERSTORE","Superstore","DH"))</f>
        <v/>
      </c>
      <c r="O700">
        <f>IF($B700="","",IFERROR(VLOOKUP($B700,Mapping!$A:$C,2,0),"Not Mapped"))</f>
        <v/>
      </c>
      <c r="P700">
        <f>IF($B700="","",IFERROR(VLOOKUP($B700,Mapping!$A:$C,3,0),"Not Mapped"))</f>
        <v/>
      </c>
      <c r="Q700">
        <f>IF($B700="","",IF(COUNTIF(Exclusions!$A:$A,$B700)&gt;0,"Yes","No"))</f>
        <v/>
      </c>
      <c r="R700" s="17">
        <f>IF($B700="","",MIN(1,DAY($A700)/IF($N700="Superstore",Settings!$B$5,Settings!$B$4)))</f>
        <v/>
      </c>
      <c r="S700" s="17">
        <f>IF(OR($B700="",$G700="",$R700=0),"",$G700/$R700)</f>
        <v/>
      </c>
      <c r="T700">
        <f>IF($S700="","",IF($S700&lt;Settings!$B$8,"Critical",IF($S700&lt;Settings!$B$9,"Semi Critical","Non Critical")))</f>
        <v/>
      </c>
      <c r="U700">
        <f>IF($B700="","",IFERROR(VLOOKUP($O700,Leaders!$A:$B,2,0),"Not Mapped"))</f>
        <v/>
      </c>
    </row>
    <row r="701">
      <c r="A701" s="16" t="n"/>
      <c r="G701" s="17" t="n"/>
      <c r="H701" s="17" t="n"/>
      <c r="I701" s="17" t="n"/>
      <c r="J701" s="17" t="n"/>
      <c r="K701" s="17" t="n"/>
      <c r="L701" s="17" t="n"/>
      <c r="N701">
        <f>IF($B701="","",IF($C701="SUPERSTORE","Superstore","DH"))</f>
        <v/>
      </c>
      <c r="O701">
        <f>IF($B701="","",IFERROR(VLOOKUP($B701,Mapping!$A:$C,2,0),"Not Mapped"))</f>
        <v/>
      </c>
      <c r="P701">
        <f>IF($B701="","",IFERROR(VLOOKUP($B701,Mapping!$A:$C,3,0),"Not Mapped"))</f>
        <v/>
      </c>
      <c r="Q701">
        <f>IF($B701="","",IF(COUNTIF(Exclusions!$A:$A,$B701)&gt;0,"Yes","No"))</f>
        <v/>
      </c>
      <c r="R701" s="17">
        <f>IF($B701="","",MIN(1,DAY($A701)/IF($N701="Superstore",Settings!$B$5,Settings!$B$4)))</f>
        <v/>
      </c>
      <c r="S701" s="17">
        <f>IF(OR($B701="",$G701="",$R701=0),"",$G701/$R701)</f>
        <v/>
      </c>
      <c r="T701">
        <f>IF($S701="","",IF($S701&lt;Settings!$B$8,"Critical",IF($S701&lt;Settings!$B$9,"Semi Critical","Non Critical")))</f>
        <v/>
      </c>
      <c r="U701">
        <f>IF($B701="","",IFERROR(VLOOKUP($O701,Leaders!$A:$B,2,0),"Not Mapped"))</f>
        <v/>
      </c>
    </row>
    <row r="702">
      <c r="A702" s="16" t="n"/>
      <c r="G702" s="17" t="n"/>
      <c r="H702" s="17" t="n"/>
      <c r="I702" s="17" t="n"/>
      <c r="J702" s="17" t="n"/>
      <c r="K702" s="17" t="n"/>
      <c r="L702" s="17" t="n"/>
      <c r="N702">
        <f>IF($B702="","",IF($C702="SUPERSTORE","Superstore","DH"))</f>
        <v/>
      </c>
      <c r="O702">
        <f>IF($B702="","",IFERROR(VLOOKUP($B702,Mapping!$A:$C,2,0),"Not Mapped"))</f>
        <v/>
      </c>
      <c r="P702">
        <f>IF($B702="","",IFERROR(VLOOKUP($B702,Mapping!$A:$C,3,0),"Not Mapped"))</f>
        <v/>
      </c>
      <c r="Q702">
        <f>IF($B702="","",IF(COUNTIF(Exclusions!$A:$A,$B702)&gt;0,"Yes","No"))</f>
        <v/>
      </c>
      <c r="R702" s="17">
        <f>IF($B702="","",MIN(1,DAY($A702)/IF($N702="Superstore",Settings!$B$5,Settings!$B$4)))</f>
        <v/>
      </c>
      <c r="S702" s="17">
        <f>IF(OR($B702="",$G702="",$R702=0),"",$G702/$R702)</f>
        <v/>
      </c>
      <c r="T702">
        <f>IF($S702="","",IF($S702&lt;Settings!$B$8,"Critical",IF($S702&lt;Settings!$B$9,"Semi Critical","Non Critical")))</f>
        <v/>
      </c>
      <c r="U702">
        <f>IF($B702="","",IFERROR(VLOOKUP($O702,Leaders!$A:$B,2,0),"Not Mapped"))</f>
        <v/>
      </c>
    </row>
    <row r="703">
      <c r="A703" s="16" t="n"/>
      <c r="G703" s="17" t="n"/>
      <c r="H703" s="17" t="n"/>
      <c r="I703" s="17" t="n"/>
      <c r="J703" s="17" t="n"/>
      <c r="K703" s="17" t="n"/>
      <c r="L703" s="17" t="n"/>
      <c r="N703">
        <f>IF($B703="","",IF($C703="SUPERSTORE","Superstore","DH"))</f>
        <v/>
      </c>
      <c r="O703">
        <f>IF($B703="","",IFERROR(VLOOKUP($B703,Mapping!$A:$C,2,0),"Not Mapped"))</f>
        <v/>
      </c>
      <c r="P703">
        <f>IF($B703="","",IFERROR(VLOOKUP($B703,Mapping!$A:$C,3,0),"Not Mapped"))</f>
        <v/>
      </c>
      <c r="Q703">
        <f>IF($B703="","",IF(COUNTIF(Exclusions!$A:$A,$B703)&gt;0,"Yes","No"))</f>
        <v/>
      </c>
      <c r="R703" s="17">
        <f>IF($B703="","",MIN(1,DAY($A703)/IF($N703="Superstore",Settings!$B$5,Settings!$B$4)))</f>
        <v/>
      </c>
      <c r="S703" s="17">
        <f>IF(OR($B703="",$G703="",$R703=0),"",$G703/$R703)</f>
        <v/>
      </c>
      <c r="T703">
        <f>IF($S703="","",IF($S703&lt;Settings!$B$8,"Critical",IF($S703&lt;Settings!$B$9,"Semi Critical","Non Critical")))</f>
        <v/>
      </c>
      <c r="U703">
        <f>IF($B703="","",IFERROR(VLOOKUP($O703,Leaders!$A:$B,2,0),"Not Mapped"))</f>
        <v/>
      </c>
    </row>
    <row r="704">
      <c r="A704" s="16" t="n"/>
      <c r="G704" s="17" t="n"/>
      <c r="H704" s="17" t="n"/>
      <c r="I704" s="17" t="n"/>
      <c r="J704" s="17" t="n"/>
      <c r="K704" s="17" t="n"/>
      <c r="L704" s="17" t="n"/>
      <c r="N704">
        <f>IF($B704="","",IF($C704="SUPERSTORE","Superstore","DH"))</f>
        <v/>
      </c>
      <c r="O704">
        <f>IF($B704="","",IFERROR(VLOOKUP($B704,Mapping!$A:$C,2,0),"Not Mapped"))</f>
        <v/>
      </c>
      <c r="P704">
        <f>IF($B704="","",IFERROR(VLOOKUP($B704,Mapping!$A:$C,3,0),"Not Mapped"))</f>
        <v/>
      </c>
      <c r="Q704">
        <f>IF($B704="","",IF(COUNTIF(Exclusions!$A:$A,$B704)&gt;0,"Yes","No"))</f>
        <v/>
      </c>
      <c r="R704" s="17">
        <f>IF($B704="","",MIN(1,DAY($A704)/IF($N704="Superstore",Settings!$B$5,Settings!$B$4)))</f>
        <v/>
      </c>
      <c r="S704" s="17">
        <f>IF(OR($B704="",$G704="",$R704=0),"",$G704/$R704)</f>
        <v/>
      </c>
      <c r="T704">
        <f>IF($S704="","",IF($S704&lt;Settings!$B$8,"Critical",IF($S704&lt;Settings!$B$9,"Semi Critical","Non Critical")))</f>
        <v/>
      </c>
      <c r="U704">
        <f>IF($B704="","",IFERROR(VLOOKUP($O704,Leaders!$A:$B,2,0),"Not Mapped"))</f>
        <v/>
      </c>
    </row>
    <row r="705">
      <c r="A705" s="16" t="n"/>
      <c r="G705" s="17" t="n"/>
      <c r="H705" s="17" t="n"/>
      <c r="I705" s="17" t="n"/>
      <c r="J705" s="17" t="n"/>
      <c r="K705" s="17" t="n"/>
      <c r="L705" s="17" t="n"/>
      <c r="N705">
        <f>IF($B705="","",IF($C705="SUPERSTORE","Superstore","DH"))</f>
        <v/>
      </c>
      <c r="O705">
        <f>IF($B705="","",IFERROR(VLOOKUP($B705,Mapping!$A:$C,2,0),"Not Mapped"))</f>
        <v/>
      </c>
      <c r="P705">
        <f>IF($B705="","",IFERROR(VLOOKUP($B705,Mapping!$A:$C,3,0),"Not Mapped"))</f>
        <v/>
      </c>
      <c r="Q705">
        <f>IF($B705="","",IF(COUNTIF(Exclusions!$A:$A,$B705)&gt;0,"Yes","No"))</f>
        <v/>
      </c>
      <c r="R705" s="17">
        <f>IF($B705="","",MIN(1,DAY($A705)/IF($N705="Superstore",Settings!$B$5,Settings!$B$4)))</f>
        <v/>
      </c>
      <c r="S705" s="17">
        <f>IF(OR($B705="",$G705="",$R705=0),"",$G705/$R705)</f>
        <v/>
      </c>
      <c r="T705">
        <f>IF($S705="","",IF($S705&lt;Settings!$B$8,"Critical",IF($S705&lt;Settings!$B$9,"Semi Critical","Non Critical")))</f>
        <v/>
      </c>
      <c r="U705">
        <f>IF($B705="","",IFERROR(VLOOKUP($O705,Leaders!$A:$B,2,0),"Not Mapped"))</f>
        <v/>
      </c>
    </row>
    <row r="706">
      <c r="A706" s="16" t="n"/>
      <c r="G706" s="17" t="n"/>
      <c r="H706" s="17" t="n"/>
      <c r="I706" s="17" t="n"/>
      <c r="J706" s="17" t="n"/>
      <c r="K706" s="17" t="n"/>
      <c r="L706" s="17" t="n"/>
      <c r="N706">
        <f>IF($B706="","",IF($C706="SUPERSTORE","Superstore","DH"))</f>
        <v/>
      </c>
      <c r="O706">
        <f>IF($B706="","",IFERROR(VLOOKUP($B706,Mapping!$A:$C,2,0),"Not Mapped"))</f>
        <v/>
      </c>
      <c r="P706">
        <f>IF($B706="","",IFERROR(VLOOKUP($B706,Mapping!$A:$C,3,0),"Not Mapped"))</f>
        <v/>
      </c>
      <c r="Q706">
        <f>IF($B706="","",IF(COUNTIF(Exclusions!$A:$A,$B706)&gt;0,"Yes","No"))</f>
        <v/>
      </c>
      <c r="R706" s="17">
        <f>IF($B706="","",MIN(1,DAY($A706)/IF($N706="Superstore",Settings!$B$5,Settings!$B$4)))</f>
        <v/>
      </c>
      <c r="S706" s="17">
        <f>IF(OR($B706="",$G706="",$R706=0),"",$G706/$R706)</f>
        <v/>
      </c>
      <c r="T706">
        <f>IF($S706="","",IF($S706&lt;Settings!$B$8,"Critical",IF($S706&lt;Settings!$B$9,"Semi Critical","Non Critical")))</f>
        <v/>
      </c>
      <c r="U706">
        <f>IF($B706="","",IFERROR(VLOOKUP($O706,Leaders!$A:$B,2,0),"Not Mapped"))</f>
        <v/>
      </c>
    </row>
    <row r="707">
      <c r="A707" s="16" t="n"/>
      <c r="G707" s="17" t="n"/>
      <c r="H707" s="17" t="n"/>
      <c r="I707" s="17" t="n"/>
      <c r="J707" s="17" t="n"/>
      <c r="K707" s="17" t="n"/>
      <c r="L707" s="17" t="n"/>
      <c r="N707">
        <f>IF($B707="","",IF($C707="SUPERSTORE","Superstore","DH"))</f>
        <v/>
      </c>
      <c r="O707">
        <f>IF($B707="","",IFERROR(VLOOKUP($B707,Mapping!$A:$C,2,0),"Not Mapped"))</f>
        <v/>
      </c>
      <c r="P707">
        <f>IF($B707="","",IFERROR(VLOOKUP($B707,Mapping!$A:$C,3,0),"Not Mapped"))</f>
        <v/>
      </c>
      <c r="Q707">
        <f>IF($B707="","",IF(COUNTIF(Exclusions!$A:$A,$B707)&gt;0,"Yes","No"))</f>
        <v/>
      </c>
      <c r="R707" s="17">
        <f>IF($B707="","",MIN(1,DAY($A707)/IF($N707="Superstore",Settings!$B$5,Settings!$B$4)))</f>
        <v/>
      </c>
      <c r="S707" s="17">
        <f>IF(OR($B707="",$G707="",$R707=0),"",$G707/$R707)</f>
        <v/>
      </c>
      <c r="T707">
        <f>IF($S707="","",IF($S707&lt;Settings!$B$8,"Critical",IF($S707&lt;Settings!$B$9,"Semi Critical","Non Critical")))</f>
        <v/>
      </c>
      <c r="U707">
        <f>IF($B707="","",IFERROR(VLOOKUP($O707,Leaders!$A:$B,2,0),"Not Mapped"))</f>
        <v/>
      </c>
    </row>
    <row r="708">
      <c r="A708" s="16" t="n"/>
      <c r="G708" s="17" t="n"/>
      <c r="H708" s="17" t="n"/>
      <c r="I708" s="17" t="n"/>
      <c r="J708" s="17" t="n"/>
      <c r="K708" s="17" t="n"/>
      <c r="L708" s="17" t="n"/>
      <c r="N708">
        <f>IF($B708="","",IF($C708="SUPERSTORE","Superstore","DH"))</f>
        <v/>
      </c>
      <c r="O708">
        <f>IF($B708="","",IFERROR(VLOOKUP($B708,Mapping!$A:$C,2,0),"Not Mapped"))</f>
        <v/>
      </c>
      <c r="P708">
        <f>IF($B708="","",IFERROR(VLOOKUP($B708,Mapping!$A:$C,3,0),"Not Mapped"))</f>
        <v/>
      </c>
      <c r="Q708">
        <f>IF($B708="","",IF(COUNTIF(Exclusions!$A:$A,$B708)&gt;0,"Yes","No"))</f>
        <v/>
      </c>
      <c r="R708" s="17">
        <f>IF($B708="","",MIN(1,DAY($A708)/IF($N708="Superstore",Settings!$B$5,Settings!$B$4)))</f>
        <v/>
      </c>
      <c r="S708" s="17">
        <f>IF(OR($B708="",$G708="",$R708=0),"",$G708/$R708)</f>
        <v/>
      </c>
      <c r="T708">
        <f>IF($S708="","",IF($S708&lt;Settings!$B$8,"Critical",IF($S708&lt;Settings!$B$9,"Semi Critical","Non Critical")))</f>
        <v/>
      </c>
      <c r="U708">
        <f>IF($B708="","",IFERROR(VLOOKUP($O708,Leaders!$A:$B,2,0),"Not Mapped"))</f>
        <v/>
      </c>
    </row>
    <row r="709">
      <c r="A709" s="16" t="n"/>
      <c r="G709" s="17" t="n"/>
      <c r="H709" s="17" t="n"/>
      <c r="I709" s="17" t="n"/>
      <c r="J709" s="17" t="n"/>
      <c r="K709" s="17" t="n"/>
      <c r="L709" s="17" t="n"/>
      <c r="N709">
        <f>IF($B709="","",IF($C709="SUPERSTORE","Superstore","DH"))</f>
        <v/>
      </c>
      <c r="O709">
        <f>IF($B709="","",IFERROR(VLOOKUP($B709,Mapping!$A:$C,2,0),"Not Mapped"))</f>
        <v/>
      </c>
      <c r="P709">
        <f>IF($B709="","",IFERROR(VLOOKUP($B709,Mapping!$A:$C,3,0),"Not Mapped"))</f>
        <v/>
      </c>
      <c r="Q709">
        <f>IF($B709="","",IF(COUNTIF(Exclusions!$A:$A,$B709)&gt;0,"Yes","No"))</f>
        <v/>
      </c>
      <c r="R709" s="17">
        <f>IF($B709="","",MIN(1,DAY($A709)/IF($N709="Superstore",Settings!$B$5,Settings!$B$4)))</f>
        <v/>
      </c>
      <c r="S709" s="17">
        <f>IF(OR($B709="",$G709="",$R709=0),"",$G709/$R709)</f>
        <v/>
      </c>
      <c r="T709">
        <f>IF($S709="","",IF($S709&lt;Settings!$B$8,"Critical",IF($S709&lt;Settings!$B$9,"Semi Critical","Non Critical")))</f>
        <v/>
      </c>
      <c r="U709">
        <f>IF($B709="","",IFERROR(VLOOKUP($O709,Leaders!$A:$B,2,0),"Not Mapped"))</f>
        <v/>
      </c>
    </row>
    <row r="710">
      <c r="A710" s="16" t="n"/>
      <c r="G710" s="17" t="n"/>
      <c r="H710" s="17" t="n"/>
      <c r="I710" s="17" t="n"/>
      <c r="J710" s="17" t="n"/>
      <c r="K710" s="17" t="n"/>
      <c r="L710" s="17" t="n"/>
      <c r="N710">
        <f>IF($B710="","",IF($C710="SUPERSTORE","Superstore","DH"))</f>
        <v/>
      </c>
      <c r="O710">
        <f>IF($B710="","",IFERROR(VLOOKUP($B710,Mapping!$A:$C,2,0),"Not Mapped"))</f>
        <v/>
      </c>
      <c r="P710">
        <f>IF($B710="","",IFERROR(VLOOKUP($B710,Mapping!$A:$C,3,0),"Not Mapped"))</f>
        <v/>
      </c>
      <c r="Q710">
        <f>IF($B710="","",IF(COUNTIF(Exclusions!$A:$A,$B710)&gt;0,"Yes","No"))</f>
        <v/>
      </c>
      <c r="R710" s="17">
        <f>IF($B710="","",MIN(1,DAY($A710)/IF($N710="Superstore",Settings!$B$5,Settings!$B$4)))</f>
        <v/>
      </c>
      <c r="S710" s="17">
        <f>IF(OR($B710="",$G710="",$R710=0),"",$G710/$R710)</f>
        <v/>
      </c>
      <c r="T710">
        <f>IF($S710="","",IF($S710&lt;Settings!$B$8,"Critical",IF($S710&lt;Settings!$B$9,"Semi Critical","Non Critical")))</f>
        <v/>
      </c>
      <c r="U710">
        <f>IF($B710="","",IFERROR(VLOOKUP($O710,Leaders!$A:$B,2,0),"Not Mapped"))</f>
        <v/>
      </c>
    </row>
    <row r="711">
      <c r="A711" s="16" t="n"/>
      <c r="G711" s="17" t="n"/>
      <c r="H711" s="17" t="n"/>
      <c r="I711" s="17" t="n"/>
      <c r="J711" s="17" t="n"/>
      <c r="K711" s="17" t="n"/>
      <c r="L711" s="17" t="n"/>
      <c r="N711">
        <f>IF($B711="","",IF($C711="SUPERSTORE","Superstore","DH"))</f>
        <v/>
      </c>
      <c r="O711">
        <f>IF($B711="","",IFERROR(VLOOKUP($B711,Mapping!$A:$C,2,0),"Not Mapped"))</f>
        <v/>
      </c>
      <c r="P711">
        <f>IF($B711="","",IFERROR(VLOOKUP($B711,Mapping!$A:$C,3,0),"Not Mapped"))</f>
        <v/>
      </c>
      <c r="Q711">
        <f>IF($B711="","",IF(COUNTIF(Exclusions!$A:$A,$B711)&gt;0,"Yes","No"))</f>
        <v/>
      </c>
      <c r="R711" s="17">
        <f>IF($B711="","",MIN(1,DAY($A711)/IF($N711="Superstore",Settings!$B$5,Settings!$B$4)))</f>
        <v/>
      </c>
      <c r="S711" s="17">
        <f>IF(OR($B711="",$G711="",$R711=0),"",$G711/$R711)</f>
        <v/>
      </c>
      <c r="T711">
        <f>IF($S711="","",IF($S711&lt;Settings!$B$8,"Critical",IF($S711&lt;Settings!$B$9,"Semi Critical","Non Critical")))</f>
        <v/>
      </c>
      <c r="U711">
        <f>IF($B711="","",IFERROR(VLOOKUP($O711,Leaders!$A:$B,2,0),"Not Mapped"))</f>
        <v/>
      </c>
    </row>
    <row r="712">
      <c r="A712" s="16" t="n"/>
      <c r="G712" s="17" t="n"/>
      <c r="H712" s="17" t="n"/>
      <c r="I712" s="17" t="n"/>
      <c r="J712" s="17" t="n"/>
      <c r="K712" s="17" t="n"/>
      <c r="L712" s="17" t="n"/>
      <c r="N712">
        <f>IF($B712="","",IF($C712="SUPERSTORE","Superstore","DH"))</f>
        <v/>
      </c>
      <c r="O712">
        <f>IF($B712="","",IFERROR(VLOOKUP($B712,Mapping!$A:$C,2,0),"Not Mapped"))</f>
        <v/>
      </c>
      <c r="P712">
        <f>IF($B712="","",IFERROR(VLOOKUP($B712,Mapping!$A:$C,3,0),"Not Mapped"))</f>
        <v/>
      </c>
      <c r="Q712">
        <f>IF($B712="","",IF(COUNTIF(Exclusions!$A:$A,$B712)&gt;0,"Yes","No"))</f>
        <v/>
      </c>
      <c r="R712" s="17">
        <f>IF($B712="","",MIN(1,DAY($A712)/IF($N712="Superstore",Settings!$B$5,Settings!$B$4)))</f>
        <v/>
      </c>
      <c r="S712" s="17">
        <f>IF(OR($B712="",$G712="",$R712=0),"",$G712/$R712)</f>
        <v/>
      </c>
      <c r="T712">
        <f>IF($S712="","",IF($S712&lt;Settings!$B$8,"Critical",IF($S712&lt;Settings!$B$9,"Semi Critical","Non Critical")))</f>
        <v/>
      </c>
      <c r="U712">
        <f>IF($B712="","",IFERROR(VLOOKUP($O712,Leaders!$A:$B,2,0),"Not Mapped"))</f>
        <v/>
      </c>
    </row>
    <row r="713">
      <c r="A713" s="16" t="n"/>
      <c r="G713" s="17" t="n"/>
      <c r="H713" s="17" t="n"/>
      <c r="I713" s="17" t="n"/>
      <c r="J713" s="17" t="n"/>
      <c r="K713" s="17" t="n"/>
      <c r="L713" s="17" t="n"/>
      <c r="N713">
        <f>IF($B713="","",IF($C713="SUPERSTORE","Superstore","DH"))</f>
        <v/>
      </c>
      <c r="O713">
        <f>IF($B713="","",IFERROR(VLOOKUP($B713,Mapping!$A:$C,2,0),"Not Mapped"))</f>
        <v/>
      </c>
      <c r="P713">
        <f>IF($B713="","",IFERROR(VLOOKUP($B713,Mapping!$A:$C,3,0),"Not Mapped"))</f>
        <v/>
      </c>
      <c r="Q713">
        <f>IF($B713="","",IF(COUNTIF(Exclusions!$A:$A,$B713)&gt;0,"Yes","No"))</f>
        <v/>
      </c>
      <c r="R713" s="17">
        <f>IF($B713="","",MIN(1,DAY($A713)/IF($N713="Superstore",Settings!$B$5,Settings!$B$4)))</f>
        <v/>
      </c>
      <c r="S713" s="17">
        <f>IF(OR($B713="",$G713="",$R713=0),"",$G713/$R713)</f>
        <v/>
      </c>
      <c r="T713">
        <f>IF($S713="","",IF($S713&lt;Settings!$B$8,"Critical",IF($S713&lt;Settings!$B$9,"Semi Critical","Non Critical")))</f>
        <v/>
      </c>
      <c r="U713">
        <f>IF($B713="","",IFERROR(VLOOKUP($O713,Leaders!$A:$B,2,0),"Not Mapped"))</f>
        <v/>
      </c>
    </row>
    <row r="714">
      <c r="A714" s="16" t="n"/>
      <c r="G714" s="17" t="n"/>
      <c r="H714" s="17" t="n"/>
      <c r="I714" s="17" t="n"/>
      <c r="J714" s="17" t="n"/>
      <c r="K714" s="17" t="n"/>
      <c r="L714" s="17" t="n"/>
      <c r="N714">
        <f>IF($B714="","",IF($C714="SUPERSTORE","Superstore","DH"))</f>
        <v/>
      </c>
      <c r="O714">
        <f>IF($B714="","",IFERROR(VLOOKUP($B714,Mapping!$A:$C,2,0),"Not Mapped"))</f>
        <v/>
      </c>
      <c r="P714">
        <f>IF($B714="","",IFERROR(VLOOKUP($B714,Mapping!$A:$C,3,0),"Not Mapped"))</f>
        <v/>
      </c>
      <c r="Q714">
        <f>IF($B714="","",IF(COUNTIF(Exclusions!$A:$A,$B714)&gt;0,"Yes","No"))</f>
        <v/>
      </c>
      <c r="R714" s="17">
        <f>IF($B714="","",MIN(1,DAY($A714)/IF($N714="Superstore",Settings!$B$5,Settings!$B$4)))</f>
        <v/>
      </c>
      <c r="S714" s="17">
        <f>IF(OR($B714="",$G714="",$R714=0),"",$G714/$R714)</f>
        <v/>
      </c>
      <c r="T714">
        <f>IF($S714="","",IF($S714&lt;Settings!$B$8,"Critical",IF($S714&lt;Settings!$B$9,"Semi Critical","Non Critical")))</f>
        <v/>
      </c>
      <c r="U714">
        <f>IF($B714="","",IFERROR(VLOOKUP($O714,Leaders!$A:$B,2,0),"Not Mapped"))</f>
        <v/>
      </c>
    </row>
    <row r="715">
      <c r="A715" s="16" t="n"/>
      <c r="G715" s="17" t="n"/>
      <c r="H715" s="17" t="n"/>
      <c r="I715" s="17" t="n"/>
      <c r="J715" s="17" t="n"/>
      <c r="K715" s="17" t="n"/>
      <c r="L715" s="17" t="n"/>
      <c r="N715">
        <f>IF($B715="","",IF($C715="SUPERSTORE","Superstore","DH"))</f>
        <v/>
      </c>
      <c r="O715">
        <f>IF($B715="","",IFERROR(VLOOKUP($B715,Mapping!$A:$C,2,0),"Not Mapped"))</f>
        <v/>
      </c>
      <c r="P715">
        <f>IF($B715="","",IFERROR(VLOOKUP($B715,Mapping!$A:$C,3,0),"Not Mapped"))</f>
        <v/>
      </c>
      <c r="Q715">
        <f>IF($B715="","",IF(COUNTIF(Exclusions!$A:$A,$B715)&gt;0,"Yes","No"))</f>
        <v/>
      </c>
      <c r="R715" s="17">
        <f>IF($B715="","",MIN(1,DAY($A715)/IF($N715="Superstore",Settings!$B$5,Settings!$B$4)))</f>
        <v/>
      </c>
      <c r="S715" s="17">
        <f>IF(OR($B715="",$G715="",$R715=0),"",$G715/$R715)</f>
        <v/>
      </c>
      <c r="T715">
        <f>IF($S715="","",IF($S715&lt;Settings!$B$8,"Critical",IF($S715&lt;Settings!$B$9,"Semi Critical","Non Critical")))</f>
        <v/>
      </c>
      <c r="U715">
        <f>IF($B715="","",IFERROR(VLOOKUP($O715,Leaders!$A:$B,2,0),"Not Mapped"))</f>
        <v/>
      </c>
    </row>
    <row r="716">
      <c r="A716" s="16" t="n"/>
      <c r="G716" s="17" t="n"/>
      <c r="H716" s="17" t="n"/>
      <c r="I716" s="17" t="n"/>
      <c r="J716" s="17" t="n"/>
      <c r="K716" s="17" t="n"/>
      <c r="L716" s="17" t="n"/>
      <c r="N716">
        <f>IF($B716="","",IF($C716="SUPERSTORE","Superstore","DH"))</f>
        <v/>
      </c>
      <c r="O716">
        <f>IF($B716="","",IFERROR(VLOOKUP($B716,Mapping!$A:$C,2,0),"Not Mapped"))</f>
        <v/>
      </c>
      <c r="P716">
        <f>IF($B716="","",IFERROR(VLOOKUP($B716,Mapping!$A:$C,3,0),"Not Mapped"))</f>
        <v/>
      </c>
      <c r="Q716">
        <f>IF($B716="","",IF(COUNTIF(Exclusions!$A:$A,$B716)&gt;0,"Yes","No"))</f>
        <v/>
      </c>
      <c r="R716" s="17">
        <f>IF($B716="","",MIN(1,DAY($A716)/IF($N716="Superstore",Settings!$B$5,Settings!$B$4)))</f>
        <v/>
      </c>
      <c r="S716" s="17">
        <f>IF(OR($B716="",$G716="",$R716=0),"",$G716/$R716)</f>
        <v/>
      </c>
      <c r="T716">
        <f>IF($S716="","",IF($S716&lt;Settings!$B$8,"Critical",IF($S716&lt;Settings!$B$9,"Semi Critical","Non Critical")))</f>
        <v/>
      </c>
      <c r="U716">
        <f>IF($B716="","",IFERROR(VLOOKUP($O716,Leaders!$A:$B,2,0),"Not Mapped"))</f>
        <v/>
      </c>
    </row>
    <row r="717">
      <c r="A717" s="16" t="n"/>
      <c r="G717" s="17" t="n"/>
      <c r="H717" s="17" t="n"/>
      <c r="I717" s="17" t="n"/>
      <c r="J717" s="17" t="n"/>
      <c r="K717" s="17" t="n"/>
      <c r="L717" s="17" t="n"/>
      <c r="N717">
        <f>IF($B717="","",IF($C717="SUPERSTORE","Superstore","DH"))</f>
        <v/>
      </c>
      <c r="O717">
        <f>IF($B717="","",IFERROR(VLOOKUP($B717,Mapping!$A:$C,2,0),"Not Mapped"))</f>
        <v/>
      </c>
      <c r="P717">
        <f>IF($B717="","",IFERROR(VLOOKUP($B717,Mapping!$A:$C,3,0),"Not Mapped"))</f>
        <v/>
      </c>
      <c r="Q717">
        <f>IF($B717="","",IF(COUNTIF(Exclusions!$A:$A,$B717)&gt;0,"Yes","No"))</f>
        <v/>
      </c>
      <c r="R717" s="17">
        <f>IF($B717="","",MIN(1,DAY($A717)/IF($N717="Superstore",Settings!$B$5,Settings!$B$4)))</f>
        <v/>
      </c>
      <c r="S717" s="17">
        <f>IF(OR($B717="",$G717="",$R717=0),"",$G717/$R717)</f>
        <v/>
      </c>
      <c r="T717">
        <f>IF($S717="","",IF($S717&lt;Settings!$B$8,"Critical",IF($S717&lt;Settings!$B$9,"Semi Critical","Non Critical")))</f>
        <v/>
      </c>
      <c r="U717">
        <f>IF($B717="","",IFERROR(VLOOKUP($O717,Leaders!$A:$B,2,0),"Not Mapped"))</f>
        <v/>
      </c>
    </row>
    <row r="718">
      <c r="A718" s="16" t="n"/>
      <c r="G718" s="17" t="n"/>
      <c r="H718" s="17" t="n"/>
      <c r="I718" s="17" t="n"/>
      <c r="J718" s="17" t="n"/>
      <c r="K718" s="17" t="n"/>
      <c r="L718" s="17" t="n"/>
      <c r="N718">
        <f>IF($B718="","",IF($C718="SUPERSTORE","Superstore","DH"))</f>
        <v/>
      </c>
      <c r="O718">
        <f>IF($B718="","",IFERROR(VLOOKUP($B718,Mapping!$A:$C,2,0),"Not Mapped"))</f>
        <v/>
      </c>
      <c r="P718">
        <f>IF($B718="","",IFERROR(VLOOKUP($B718,Mapping!$A:$C,3,0),"Not Mapped"))</f>
        <v/>
      </c>
      <c r="Q718">
        <f>IF($B718="","",IF(COUNTIF(Exclusions!$A:$A,$B718)&gt;0,"Yes","No"))</f>
        <v/>
      </c>
      <c r="R718" s="17">
        <f>IF($B718="","",MIN(1,DAY($A718)/IF($N718="Superstore",Settings!$B$5,Settings!$B$4)))</f>
        <v/>
      </c>
      <c r="S718" s="17">
        <f>IF(OR($B718="",$G718="",$R718=0),"",$G718/$R718)</f>
        <v/>
      </c>
      <c r="T718">
        <f>IF($S718="","",IF($S718&lt;Settings!$B$8,"Critical",IF($S718&lt;Settings!$B$9,"Semi Critical","Non Critical")))</f>
        <v/>
      </c>
      <c r="U718">
        <f>IF($B718="","",IFERROR(VLOOKUP($O718,Leaders!$A:$B,2,0),"Not Mapped"))</f>
        <v/>
      </c>
    </row>
    <row r="719">
      <c r="A719" s="16" t="n"/>
      <c r="G719" s="17" t="n"/>
      <c r="H719" s="17" t="n"/>
      <c r="I719" s="17" t="n"/>
      <c r="J719" s="17" t="n"/>
      <c r="K719" s="17" t="n"/>
      <c r="L719" s="17" t="n"/>
      <c r="N719">
        <f>IF($B719="","",IF($C719="SUPERSTORE","Superstore","DH"))</f>
        <v/>
      </c>
      <c r="O719">
        <f>IF($B719="","",IFERROR(VLOOKUP($B719,Mapping!$A:$C,2,0),"Not Mapped"))</f>
        <v/>
      </c>
      <c r="P719">
        <f>IF($B719="","",IFERROR(VLOOKUP($B719,Mapping!$A:$C,3,0),"Not Mapped"))</f>
        <v/>
      </c>
      <c r="Q719">
        <f>IF($B719="","",IF(COUNTIF(Exclusions!$A:$A,$B719)&gt;0,"Yes","No"))</f>
        <v/>
      </c>
      <c r="R719" s="17">
        <f>IF($B719="","",MIN(1,DAY($A719)/IF($N719="Superstore",Settings!$B$5,Settings!$B$4)))</f>
        <v/>
      </c>
      <c r="S719" s="17">
        <f>IF(OR($B719="",$G719="",$R719=0),"",$G719/$R719)</f>
        <v/>
      </c>
      <c r="T719">
        <f>IF($S719="","",IF($S719&lt;Settings!$B$8,"Critical",IF($S719&lt;Settings!$B$9,"Semi Critical","Non Critical")))</f>
        <v/>
      </c>
      <c r="U719">
        <f>IF($B719="","",IFERROR(VLOOKUP($O719,Leaders!$A:$B,2,0),"Not Mapped"))</f>
        <v/>
      </c>
    </row>
    <row r="720">
      <c r="A720" s="16" t="n"/>
      <c r="G720" s="17" t="n"/>
      <c r="H720" s="17" t="n"/>
      <c r="I720" s="17" t="n"/>
      <c r="J720" s="17" t="n"/>
      <c r="K720" s="17" t="n"/>
      <c r="L720" s="17" t="n"/>
      <c r="N720">
        <f>IF($B720="","",IF($C720="SUPERSTORE","Superstore","DH"))</f>
        <v/>
      </c>
      <c r="O720">
        <f>IF($B720="","",IFERROR(VLOOKUP($B720,Mapping!$A:$C,2,0),"Not Mapped"))</f>
        <v/>
      </c>
      <c r="P720">
        <f>IF($B720="","",IFERROR(VLOOKUP($B720,Mapping!$A:$C,3,0),"Not Mapped"))</f>
        <v/>
      </c>
      <c r="Q720">
        <f>IF($B720="","",IF(COUNTIF(Exclusions!$A:$A,$B720)&gt;0,"Yes","No"))</f>
        <v/>
      </c>
      <c r="R720" s="17">
        <f>IF($B720="","",MIN(1,DAY($A720)/IF($N720="Superstore",Settings!$B$5,Settings!$B$4)))</f>
        <v/>
      </c>
      <c r="S720" s="17">
        <f>IF(OR($B720="",$G720="",$R720=0),"",$G720/$R720)</f>
        <v/>
      </c>
      <c r="T720">
        <f>IF($S720="","",IF($S720&lt;Settings!$B$8,"Critical",IF($S720&lt;Settings!$B$9,"Semi Critical","Non Critical")))</f>
        <v/>
      </c>
      <c r="U720">
        <f>IF($B720="","",IFERROR(VLOOKUP($O720,Leaders!$A:$B,2,0),"Not Mapped"))</f>
        <v/>
      </c>
    </row>
    <row r="721">
      <c r="A721" s="16" t="n"/>
      <c r="G721" s="17" t="n"/>
      <c r="H721" s="17" t="n"/>
      <c r="I721" s="17" t="n"/>
      <c r="J721" s="17" t="n"/>
      <c r="K721" s="17" t="n"/>
      <c r="L721" s="17" t="n"/>
      <c r="N721">
        <f>IF($B721="","",IF($C721="SUPERSTORE","Superstore","DH"))</f>
        <v/>
      </c>
      <c r="O721">
        <f>IF($B721="","",IFERROR(VLOOKUP($B721,Mapping!$A:$C,2,0),"Not Mapped"))</f>
        <v/>
      </c>
      <c r="P721">
        <f>IF($B721="","",IFERROR(VLOOKUP($B721,Mapping!$A:$C,3,0),"Not Mapped"))</f>
        <v/>
      </c>
      <c r="Q721">
        <f>IF($B721="","",IF(COUNTIF(Exclusions!$A:$A,$B721)&gt;0,"Yes","No"))</f>
        <v/>
      </c>
      <c r="R721" s="17">
        <f>IF($B721="","",MIN(1,DAY($A721)/IF($N721="Superstore",Settings!$B$5,Settings!$B$4)))</f>
        <v/>
      </c>
      <c r="S721" s="17">
        <f>IF(OR($B721="",$G721="",$R721=0),"",$G721/$R721)</f>
        <v/>
      </c>
      <c r="T721">
        <f>IF($S721="","",IF($S721&lt;Settings!$B$8,"Critical",IF($S721&lt;Settings!$B$9,"Semi Critical","Non Critical")))</f>
        <v/>
      </c>
      <c r="U721">
        <f>IF($B721="","",IFERROR(VLOOKUP($O721,Leaders!$A:$B,2,0),"Not Mapped"))</f>
        <v/>
      </c>
    </row>
    <row r="722">
      <c r="A722" s="16" t="n"/>
      <c r="G722" s="17" t="n"/>
      <c r="H722" s="17" t="n"/>
      <c r="I722" s="17" t="n"/>
      <c r="J722" s="17" t="n"/>
      <c r="K722" s="17" t="n"/>
      <c r="L722" s="17" t="n"/>
      <c r="N722">
        <f>IF($B722="","",IF($C722="SUPERSTORE","Superstore","DH"))</f>
        <v/>
      </c>
      <c r="O722">
        <f>IF($B722="","",IFERROR(VLOOKUP($B722,Mapping!$A:$C,2,0),"Not Mapped"))</f>
        <v/>
      </c>
      <c r="P722">
        <f>IF($B722="","",IFERROR(VLOOKUP($B722,Mapping!$A:$C,3,0),"Not Mapped"))</f>
        <v/>
      </c>
      <c r="Q722">
        <f>IF($B722="","",IF(COUNTIF(Exclusions!$A:$A,$B722)&gt;0,"Yes","No"))</f>
        <v/>
      </c>
      <c r="R722" s="17">
        <f>IF($B722="","",MIN(1,DAY($A722)/IF($N722="Superstore",Settings!$B$5,Settings!$B$4)))</f>
        <v/>
      </c>
      <c r="S722" s="17">
        <f>IF(OR($B722="",$G722="",$R722=0),"",$G722/$R722)</f>
        <v/>
      </c>
      <c r="T722">
        <f>IF($S722="","",IF($S722&lt;Settings!$B$8,"Critical",IF($S722&lt;Settings!$B$9,"Semi Critical","Non Critical")))</f>
        <v/>
      </c>
      <c r="U722">
        <f>IF($B722="","",IFERROR(VLOOKUP($O722,Leaders!$A:$B,2,0),"Not Mapped"))</f>
        <v/>
      </c>
    </row>
    <row r="723">
      <c r="A723" s="16" t="n"/>
      <c r="G723" s="17" t="n"/>
      <c r="H723" s="17" t="n"/>
      <c r="I723" s="17" t="n"/>
      <c r="J723" s="17" t="n"/>
      <c r="K723" s="17" t="n"/>
      <c r="L723" s="17" t="n"/>
      <c r="N723">
        <f>IF($B723="","",IF($C723="SUPERSTORE","Superstore","DH"))</f>
        <v/>
      </c>
      <c r="O723">
        <f>IF($B723="","",IFERROR(VLOOKUP($B723,Mapping!$A:$C,2,0),"Not Mapped"))</f>
        <v/>
      </c>
      <c r="P723">
        <f>IF($B723="","",IFERROR(VLOOKUP($B723,Mapping!$A:$C,3,0),"Not Mapped"))</f>
        <v/>
      </c>
      <c r="Q723">
        <f>IF($B723="","",IF(COUNTIF(Exclusions!$A:$A,$B723)&gt;0,"Yes","No"))</f>
        <v/>
      </c>
      <c r="R723" s="17">
        <f>IF($B723="","",MIN(1,DAY($A723)/IF($N723="Superstore",Settings!$B$5,Settings!$B$4)))</f>
        <v/>
      </c>
      <c r="S723" s="17">
        <f>IF(OR($B723="",$G723="",$R723=0),"",$G723/$R723)</f>
        <v/>
      </c>
      <c r="T723">
        <f>IF($S723="","",IF($S723&lt;Settings!$B$8,"Critical",IF($S723&lt;Settings!$B$9,"Semi Critical","Non Critical")))</f>
        <v/>
      </c>
      <c r="U723">
        <f>IF($B723="","",IFERROR(VLOOKUP($O723,Leaders!$A:$B,2,0),"Not Mapped"))</f>
        <v/>
      </c>
    </row>
    <row r="724">
      <c r="A724" s="16" t="n"/>
      <c r="G724" s="17" t="n"/>
      <c r="H724" s="17" t="n"/>
      <c r="I724" s="17" t="n"/>
      <c r="J724" s="17" t="n"/>
      <c r="K724" s="17" t="n"/>
      <c r="L724" s="17" t="n"/>
      <c r="N724">
        <f>IF($B724="","",IF($C724="SUPERSTORE","Superstore","DH"))</f>
        <v/>
      </c>
      <c r="O724">
        <f>IF($B724="","",IFERROR(VLOOKUP($B724,Mapping!$A:$C,2,0),"Not Mapped"))</f>
        <v/>
      </c>
      <c r="P724">
        <f>IF($B724="","",IFERROR(VLOOKUP($B724,Mapping!$A:$C,3,0),"Not Mapped"))</f>
        <v/>
      </c>
      <c r="Q724">
        <f>IF($B724="","",IF(COUNTIF(Exclusions!$A:$A,$B724)&gt;0,"Yes","No"))</f>
        <v/>
      </c>
      <c r="R724" s="17">
        <f>IF($B724="","",MIN(1,DAY($A724)/IF($N724="Superstore",Settings!$B$5,Settings!$B$4)))</f>
        <v/>
      </c>
      <c r="S724" s="17">
        <f>IF(OR($B724="",$G724="",$R724=0),"",$G724/$R724)</f>
        <v/>
      </c>
      <c r="T724">
        <f>IF($S724="","",IF($S724&lt;Settings!$B$8,"Critical",IF($S724&lt;Settings!$B$9,"Semi Critical","Non Critical")))</f>
        <v/>
      </c>
      <c r="U724">
        <f>IF($B724="","",IFERROR(VLOOKUP($O724,Leaders!$A:$B,2,0),"Not Mapped"))</f>
        <v/>
      </c>
    </row>
    <row r="725">
      <c r="A725" s="16" t="n"/>
      <c r="G725" s="17" t="n"/>
      <c r="H725" s="17" t="n"/>
      <c r="I725" s="17" t="n"/>
      <c r="J725" s="17" t="n"/>
      <c r="K725" s="17" t="n"/>
      <c r="L725" s="17" t="n"/>
      <c r="N725">
        <f>IF($B725="","",IF($C725="SUPERSTORE","Superstore","DH"))</f>
        <v/>
      </c>
      <c r="O725">
        <f>IF($B725="","",IFERROR(VLOOKUP($B725,Mapping!$A:$C,2,0),"Not Mapped"))</f>
        <v/>
      </c>
      <c r="P725">
        <f>IF($B725="","",IFERROR(VLOOKUP($B725,Mapping!$A:$C,3,0),"Not Mapped"))</f>
        <v/>
      </c>
      <c r="Q725">
        <f>IF($B725="","",IF(COUNTIF(Exclusions!$A:$A,$B725)&gt;0,"Yes","No"))</f>
        <v/>
      </c>
      <c r="R725" s="17">
        <f>IF($B725="","",MIN(1,DAY($A725)/IF($N725="Superstore",Settings!$B$5,Settings!$B$4)))</f>
        <v/>
      </c>
      <c r="S725" s="17">
        <f>IF(OR($B725="",$G725="",$R725=0),"",$G725/$R725)</f>
        <v/>
      </c>
      <c r="T725">
        <f>IF($S725="","",IF($S725&lt;Settings!$B$8,"Critical",IF($S725&lt;Settings!$B$9,"Semi Critical","Non Critical")))</f>
        <v/>
      </c>
      <c r="U725">
        <f>IF($B725="","",IFERROR(VLOOKUP($O725,Leaders!$A:$B,2,0),"Not Mapped"))</f>
        <v/>
      </c>
    </row>
    <row r="726">
      <c r="A726" s="16" t="n"/>
      <c r="G726" s="17" t="n"/>
      <c r="H726" s="17" t="n"/>
      <c r="I726" s="17" t="n"/>
      <c r="J726" s="17" t="n"/>
      <c r="K726" s="17" t="n"/>
      <c r="L726" s="17" t="n"/>
      <c r="N726">
        <f>IF($B726="","",IF($C726="SUPERSTORE","Superstore","DH"))</f>
        <v/>
      </c>
      <c r="O726">
        <f>IF($B726="","",IFERROR(VLOOKUP($B726,Mapping!$A:$C,2,0),"Not Mapped"))</f>
        <v/>
      </c>
      <c r="P726">
        <f>IF($B726="","",IFERROR(VLOOKUP($B726,Mapping!$A:$C,3,0),"Not Mapped"))</f>
        <v/>
      </c>
      <c r="Q726">
        <f>IF($B726="","",IF(COUNTIF(Exclusions!$A:$A,$B726)&gt;0,"Yes","No"))</f>
        <v/>
      </c>
      <c r="R726" s="17">
        <f>IF($B726="","",MIN(1,DAY($A726)/IF($N726="Superstore",Settings!$B$5,Settings!$B$4)))</f>
        <v/>
      </c>
      <c r="S726" s="17">
        <f>IF(OR($B726="",$G726="",$R726=0),"",$G726/$R726)</f>
        <v/>
      </c>
      <c r="T726">
        <f>IF($S726="","",IF($S726&lt;Settings!$B$8,"Critical",IF($S726&lt;Settings!$B$9,"Semi Critical","Non Critical")))</f>
        <v/>
      </c>
      <c r="U726">
        <f>IF($B726="","",IFERROR(VLOOKUP($O726,Leaders!$A:$B,2,0),"Not Mapped"))</f>
        <v/>
      </c>
    </row>
    <row r="727">
      <c r="A727" s="16" t="n"/>
      <c r="G727" s="17" t="n"/>
      <c r="H727" s="17" t="n"/>
      <c r="I727" s="17" t="n"/>
      <c r="J727" s="17" t="n"/>
      <c r="K727" s="17" t="n"/>
      <c r="L727" s="17" t="n"/>
      <c r="N727">
        <f>IF($B727="","",IF($C727="SUPERSTORE","Superstore","DH"))</f>
        <v/>
      </c>
      <c r="O727">
        <f>IF($B727="","",IFERROR(VLOOKUP($B727,Mapping!$A:$C,2,0),"Not Mapped"))</f>
        <v/>
      </c>
      <c r="P727">
        <f>IF($B727="","",IFERROR(VLOOKUP($B727,Mapping!$A:$C,3,0),"Not Mapped"))</f>
        <v/>
      </c>
      <c r="Q727">
        <f>IF($B727="","",IF(COUNTIF(Exclusions!$A:$A,$B727)&gt;0,"Yes","No"))</f>
        <v/>
      </c>
      <c r="R727" s="17">
        <f>IF($B727="","",MIN(1,DAY($A727)/IF($N727="Superstore",Settings!$B$5,Settings!$B$4)))</f>
        <v/>
      </c>
      <c r="S727" s="17">
        <f>IF(OR($B727="",$G727="",$R727=0),"",$G727/$R727)</f>
        <v/>
      </c>
      <c r="T727">
        <f>IF($S727="","",IF($S727&lt;Settings!$B$8,"Critical",IF($S727&lt;Settings!$B$9,"Semi Critical","Non Critical")))</f>
        <v/>
      </c>
      <c r="U727">
        <f>IF($B727="","",IFERROR(VLOOKUP($O727,Leaders!$A:$B,2,0),"Not Mapped"))</f>
        <v/>
      </c>
    </row>
    <row r="728">
      <c r="A728" s="16" t="n"/>
      <c r="G728" s="17" t="n"/>
      <c r="H728" s="17" t="n"/>
      <c r="I728" s="17" t="n"/>
      <c r="J728" s="17" t="n"/>
      <c r="K728" s="17" t="n"/>
      <c r="L728" s="17" t="n"/>
      <c r="N728">
        <f>IF($B728="","",IF($C728="SUPERSTORE","Superstore","DH"))</f>
        <v/>
      </c>
      <c r="O728">
        <f>IF($B728="","",IFERROR(VLOOKUP($B728,Mapping!$A:$C,2,0),"Not Mapped"))</f>
        <v/>
      </c>
      <c r="P728">
        <f>IF($B728="","",IFERROR(VLOOKUP($B728,Mapping!$A:$C,3,0),"Not Mapped"))</f>
        <v/>
      </c>
      <c r="Q728">
        <f>IF($B728="","",IF(COUNTIF(Exclusions!$A:$A,$B728)&gt;0,"Yes","No"))</f>
        <v/>
      </c>
      <c r="R728" s="17">
        <f>IF($B728="","",MIN(1,DAY($A728)/IF($N728="Superstore",Settings!$B$5,Settings!$B$4)))</f>
        <v/>
      </c>
      <c r="S728" s="17">
        <f>IF(OR($B728="",$G728="",$R728=0),"",$G728/$R728)</f>
        <v/>
      </c>
      <c r="T728">
        <f>IF($S728="","",IF($S728&lt;Settings!$B$8,"Critical",IF($S728&lt;Settings!$B$9,"Semi Critical","Non Critical")))</f>
        <v/>
      </c>
      <c r="U728">
        <f>IF($B728="","",IFERROR(VLOOKUP($O728,Leaders!$A:$B,2,0),"Not Mapped"))</f>
        <v/>
      </c>
    </row>
    <row r="729">
      <c r="A729" s="16" t="n"/>
      <c r="G729" s="17" t="n"/>
      <c r="H729" s="17" t="n"/>
      <c r="I729" s="17" t="n"/>
      <c r="J729" s="17" t="n"/>
      <c r="K729" s="17" t="n"/>
      <c r="L729" s="17" t="n"/>
      <c r="N729">
        <f>IF($B729="","",IF($C729="SUPERSTORE","Superstore","DH"))</f>
        <v/>
      </c>
      <c r="O729">
        <f>IF($B729="","",IFERROR(VLOOKUP($B729,Mapping!$A:$C,2,0),"Not Mapped"))</f>
        <v/>
      </c>
      <c r="P729">
        <f>IF($B729="","",IFERROR(VLOOKUP($B729,Mapping!$A:$C,3,0),"Not Mapped"))</f>
        <v/>
      </c>
      <c r="Q729">
        <f>IF($B729="","",IF(COUNTIF(Exclusions!$A:$A,$B729)&gt;0,"Yes","No"))</f>
        <v/>
      </c>
      <c r="R729" s="17">
        <f>IF($B729="","",MIN(1,DAY($A729)/IF($N729="Superstore",Settings!$B$5,Settings!$B$4)))</f>
        <v/>
      </c>
      <c r="S729" s="17">
        <f>IF(OR($B729="",$G729="",$R729=0),"",$G729/$R729)</f>
        <v/>
      </c>
      <c r="T729">
        <f>IF($S729="","",IF($S729&lt;Settings!$B$8,"Critical",IF($S729&lt;Settings!$B$9,"Semi Critical","Non Critical")))</f>
        <v/>
      </c>
      <c r="U729">
        <f>IF($B729="","",IFERROR(VLOOKUP($O729,Leaders!$A:$B,2,0),"Not Mapped"))</f>
        <v/>
      </c>
    </row>
    <row r="730">
      <c r="A730" s="16" t="n"/>
      <c r="G730" s="17" t="n"/>
      <c r="H730" s="17" t="n"/>
      <c r="I730" s="17" t="n"/>
      <c r="J730" s="17" t="n"/>
      <c r="K730" s="17" t="n"/>
      <c r="L730" s="17" t="n"/>
      <c r="N730">
        <f>IF($B730="","",IF($C730="SUPERSTORE","Superstore","DH"))</f>
        <v/>
      </c>
      <c r="O730">
        <f>IF($B730="","",IFERROR(VLOOKUP($B730,Mapping!$A:$C,2,0),"Not Mapped"))</f>
        <v/>
      </c>
      <c r="P730">
        <f>IF($B730="","",IFERROR(VLOOKUP($B730,Mapping!$A:$C,3,0),"Not Mapped"))</f>
        <v/>
      </c>
      <c r="Q730">
        <f>IF($B730="","",IF(COUNTIF(Exclusions!$A:$A,$B730)&gt;0,"Yes","No"))</f>
        <v/>
      </c>
      <c r="R730" s="17">
        <f>IF($B730="","",MIN(1,DAY($A730)/IF($N730="Superstore",Settings!$B$5,Settings!$B$4)))</f>
        <v/>
      </c>
      <c r="S730" s="17">
        <f>IF(OR($B730="",$G730="",$R730=0),"",$G730/$R730)</f>
        <v/>
      </c>
      <c r="T730">
        <f>IF($S730="","",IF($S730&lt;Settings!$B$8,"Critical",IF($S730&lt;Settings!$B$9,"Semi Critical","Non Critical")))</f>
        <v/>
      </c>
      <c r="U730">
        <f>IF($B730="","",IFERROR(VLOOKUP($O730,Leaders!$A:$B,2,0),"Not Mapped"))</f>
        <v/>
      </c>
    </row>
    <row r="731">
      <c r="A731" s="16" t="n"/>
      <c r="G731" s="17" t="n"/>
      <c r="H731" s="17" t="n"/>
      <c r="I731" s="17" t="n"/>
      <c r="J731" s="17" t="n"/>
      <c r="K731" s="17" t="n"/>
      <c r="L731" s="17" t="n"/>
      <c r="N731">
        <f>IF($B731="","",IF($C731="SUPERSTORE","Superstore","DH"))</f>
        <v/>
      </c>
      <c r="O731">
        <f>IF($B731="","",IFERROR(VLOOKUP($B731,Mapping!$A:$C,2,0),"Not Mapped"))</f>
        <v/>
      </c>
      <c r="P731">
        <f>IF($B731="","",IFERROR(VLOOKUP($B731,Mapping!$A:$C,3,0),"Not Mapped"))</f>
        <v/>
      </c>
      <c r="Q731">
        <f>IF($B731="","",IF(COUNTIF(Exclusions!$A:$A,$B731)&gt;0,"Yes","No"))</f>
        <v/>
      </c>
      <c r="R731" s="17">
        <f>IF($B731="","",MIN(1,DAY($A731)/IF($N731="Superstore",Settings!$B$5,Settings!$B$4)))</f>
        <v/>
      </c>
      <c r="S731" s="17">
        <f>IF(OR($B731="",$G731="",$R731=0),"",$G731/$R731)</f>
        <v/>
      </c>
      <c r="T731">
        <f>IF($S731="","",IF($S731&lt;Settings!$B$8,"Critical",IF($S731&lt;Settings!$B$9,"Semi Critical","Non Critical")))</f>
        <v/>
      </c>
      <c r="U731">
        <f>IF($B731="","",IFERROR(VLOOKUP($O731,Leaders!$A:$B,2,0),"Not Mapped"))</f>
        <v/>
      </c>
    </row>
    <row r="732">
      <c r="A732" s="16" t="n"/>
      <c r="G732" s="17" t="n"/>
      <c r="H732" s="17" t="n"/>
      <c r="I732" s="17" t="n"/>
      <c r="J732" s="17" t="n"/>
      <c r="K732" s="17" t="n"/>
      <c r="L732" s="17" t="n"/>
      <c r="N732">
        <f>IF($B732="","",IF($C732="SUPERSTORE","Superstore","DH"))</f>
        <v/>
      </c>
      <c r="O732">
        <f>IF($B732="","",IFERROR(VLOOKUP($B732,Mapping!$A:$C,2,0),"Not Mapped"))</f>
        <v/>
      </c>
      <c r="P732">
        <f>IF($B732="","",IFERROR(VLOOKUP($B732,Mapping!$A:$C,3,0),"Not Mapped"))</f>
        <v/>
      </c>
      <c r="Q732">
        <f>IF($B732="","",IF(COUNTIF(Exclusions!$A:$A,$B732)&gt;0,"Yes","No"))</f>
        <v/>
      </c>
      <c r="R732" s="17">
        <f>IF($B732="","",MIN(1,DAY($A732)/IF($N732="Superstore",Settings!$B$5,Settings!$B$4)))</f>
        <v/>
      </c>
      <c r="S732" s="17">
        <f>IF(OR($B732="",$G732="",$R732=0),"",$G732/$R732)</f>
        <v/>
      </c>
      <c r="T732">
        <f>IF($S732="","",IF($S732&lt;Settings!$B$8,"Critical",IF($S732&lt;Settings!$B$9,"Semi Critical","Non Critical")))</f>
        <v/>
      </c>
      <c r="U732">
        <f>IF($B732="","",IFERROR(VLOOKUP($O732,Leaders!$A:$B,2,0),"Not Mapped"))</f>
        <v/>
      </c>
    </row>
    <row r="733">
      <c r="A733" s="16" t="n"/>
      <c r="G733" s="17" t="n"/>
      <c r="H733" s="17" t="n"/>
      <c r="I733" s="17" t="n"/>
      <c r="J733" s="17" t="n"/>
      <c r="K733" s="17" t="n"/>
      <c r="L733" s="17" t="n"/>
      <c r="N733">
        <f>IF($B733="","",IF($C733="SUPERSTORE","Superstore","DH"))</f>
        <v/>
      </c>
      <c r="O733">
        <f>IF($B733="","",IFERROR(VLOOKUP($B733,Mapping!$A:$C,2,0),"Not Mapped"))</f>
        <v/>
      </c>
      <c r="P733">
        <f>IF($B733="","",IFERROR(VLOOKUP($B733,Mapping!$A:$C,3,0),"Not Mapped"))</f>
        <v/>
      </c>
      <c r="Q733">
        <f>IF($B733="","",IF(COUNTIF(Exclusions!$A:$A,$B733)&gt;0,"Yes","No"))</f>
        <v/>
      </c>
      <c r="R733" s="17">
        <f>IF($B733="","",MIN(1,DAY($A733)/IF($N733="Superstore",Settings!$B$5,Settings!$B$4)))</f>
        <v/>
      </c>
      <c r="S733" s="17">
        <f>IF(OR($B733="",$G733="",$R733=0),"",$G733/$R733)</f>
        <v/>
      </c>
      <c r="T733">
        <f>IF($S733="","",IF($S733&lt;Settings!$B$8,"Critical",IF($S733&lt;Settings!$B$9,"Semi Critical","Non Critical")))</f>
        <v/>
      </c>
      <c r="U733">
        <f>IF($B733="","",IFERROR(VLOOKUP($O733,Leaders!$A:$B,2,0),"Not Mapped"))</f>
        <v/>
      </c>
    </row>
    <row r="734">
      <c r="A734" s="16" t="n"/>
      <c r="G734" s="17" t="n"/>
      <c r="H734" s="17" t="n"/>
      <c r="I734" s="17" t="n"/>
      <c r="J734" s="17" t="n"/>
      <c r="K734" s="17" t="n"/>
      <c r="L734" s="17" t="n"/>
      <c r="N734">
        <f>IF($B734="","",IF($C734="SUPERSTORE","Superstore","DH"))</f>
        <v/>
      </c>
      <c r="O734">
        <f>IF($B734="","",IFERROR(VLOOKUP($B734,Mapping!$A:$C,2,0),"Not Mapped"))</f>
        <v/>
      </c>
      <c r="P734">
        <f>IF($B734="","",IFERROR(VLOOKUP($B734,Mapping!$A:$C,3,0),"Not Mapped"))</f>
        <v/>
      </c>
      <c r="Q734">
        <f>IF($B734="","",IF(COUNTIF(Exclusions!$A:$A,$B734)&gt;0,"Yes","No"))</f>
        <v/>
      </c>
      <c r="R734" s="17">
        <f>IF($B734="","",MIN(1,DAY($A734)/IF($N734="Superstore",Settings!$B$5,Settings!$B$4)))</f>
        <v/>
      </c>
      <c r="S734" s="17">
        <f>IF(OR($B734="",$G734="",$R734=0),"",$G734/$R734)</f>
        <v/>
      </c>
      <c r="T734">
        <f>IF($S734="","",IF($S734&lt;Settings!$B$8,"Critical",IF($S734&lt;Settings!$B$9,"Semi Critical","Non Critical")))</f>
        <v/>
      </c>
      <c r="U734">
        <f>IF($B734="","",IFERROR(VLOOKUP($O734,Leaders!$A:$B,2,0),"Not Mapped"))</f>
        <v/>
      </c>
    </row>
    <row r="735">
      <c r="A735" s="16" t="n"/>
      <c r="G735" s="17" t="n"/>
      <c r="H735" s="17" t="n"/>
      <c r="I735" s="17" t="n"/>
      <c r="J735" s="17" t="n"/>
      <c r="K735" s="17" t="n"/>
      <c r="L735" s="17" t="n"/>
      <c r="N735">
        <f>IF($B735="","",IF($C735="SUPERSTORE","Superstore","DH"))</f>
        <v/>
      </c>
      <c r="O735">
        <f>IF($B735="","",IFERROR(VLOOKUP($B735,Mapping!$A:$C,2,0),"Not Mapped"))</f>
        <v/>
      </c>
      <c r="P735">
        <f>IF($B735="","",IFERROR(VLOOKUP($B735,Mapping!$A:$C,3,0),"Not Mapped"))</f>
        <v/>
      </c>
      <c r="Q735">
        <f>IF($B735="","",IF(COUNTIF(Exclusions!$A:$A,$B735)&gt;0,"Yes","No"))</f>
        <v/>
      </c>
      <c r="R735" s="17">
        <f>IF($B735="","",MIN(1,DAY($A735)/IF($N735="Superstore",Settings!$B$5,Settings!$B$4)))</f>
        <v/>
      </c>
      <c r="S735" s="17">
        <f>IF(OR($B735="",$G735="",$R735=0),"",$G735/$R735)</f>
        <v/>
      </c>
      <c r="T735">
        <f>IF($S735="","",IF($S735&lt;Settings!$B$8,"Critical",IF($S735&lt;Settings!$B$9,"Semi Critical","Non Critical")))</f>
        <v/>
      </c>
      <c r="U735">
        <f>IF($B735="","",IFERROR(VLOOKUP($O735,Leaders!$A:$B,2,0),"Not Mapped"))</f>
        <v/>
      </c>
    </row>
    <row r="736">
      <c r="A736" s="16" t="n"/>
      <c r="G736" s="17" t="n"/>
      <c r="H736" s="17" t="n"/>
      <c r="I736" s="17" t="n"/>
      <c r="J736" s="17" t="n"/>
      <c r="K736" s="17" t="n"/>
      <c r="L736" s="17" t="n"/>
      <c r="N736">
        <f>IF($B736="","",IF($C736="SUPERSTORE","Superstore","DH"))</f>
        <v/>
      </c>
      <c r="O736">
        <f>IF($B736="","",IFERROR(VLOOKUP($B736,Mapping!$A:$C,2,0),"Not Mapped"))</f>
        <v/>
      </c>
      <c r="P736">
        <f>IF($B736="","",IFERROR(VLOOKUP($B736,Mapping!$A:$C,3,0),"Not Mapped"))</f>
        <v/>
      </c>
      <c r="Q736">
        <f>IF($B736="","",IF(COUNTIF(Exclusions!$A:$A,$B736)&gt;0,"Yes","No"))</f>
        <v/>
      </c>
      <c r="R736" s="17">
        <f>IF($B736="","",MIN(1,DAY($A736)/IF($N736="Superstore",Settings!$B$5,Settings!$B$4)))</f>
        <v/>
      </c>
      <c r="S736" s="17">
        <f>IF(OR($B736="",$G736="",$R736=0),"",$G736/$R736)</f>
        <v/>
      </c>
      <c r="T736">
        <f>IF($S736="","",IF($S736&lt;Settings!$B$8,"Critical",IF($S736&lt;Settings!$B$9,"Semi Critical","Non Critical")))</f>
        <v/>
      </c>
      <c r="U736">
        <f>IF($B736="","",IFERROR(VLOOKUP($O736,Leaders!$A:$B,2,0),"Not Mapped"))</f>
        <v/>
      </c>
    </row>
    <row r="737">
      <c r="A737" s="16" t="n"/>
      <c r="G737" s="17" t="n"/>
      <c r="H737" s="17" t="n"/>
      <c r="I737" s="17" t="n"/>
      <c r="J737" s="17" t="n"/>
      <c r="K737" s="17" t="n"/>
      <c r="L737" s="17" t="n"/>
      <c r="N737">
        <f>IF($B737="","",IF($C737="SUPERSTORE","Superstore","DH"))</f>
        <v/>
      </c>
      <c r="O737">
        <f>IF($B737="","",IFERROR(VLOOKUP($B737,Mapping!$A:$C,2,0),"Not Mapped"))</f>
        <v/>
      </c>
      <c r="P737">
        <f>IF($B737="","",IFERROR(VLOOKUP($B737,Mapping!$A:$C,3,0),"Not Mapped"))</f>
        <v/>
      </c>
      <c r="Q737">
        <f>IF($B737="","",IF(COUNTIF(Exclusions!$A:$A,$B737)&gt;0,"Yes","No"))</f>
        <v/>
      </c>
      <c r="R737" s="17">
        <f>IF($B737="","",MIN(1,DAY($A737)/IF($N737="Superstore",Settings!$B$5,Settings!$B$4)))</f>
        <v/>
      </c>
      <c r="S737" s="17">
        <f>IF(OR($B737="",$G737="",$R737=0),"",$G737/$R737)</f>
        <v/>
      </c>
      <c r="T737">
        <f>IF($S737="","",IF($S737&lt;Settings!$B$8,"Critical",IF($S737&lt;Settings!$B$9,"Semi Critical","Non Critical")))</f>
        <v/>
      </c>
      <c r="U737">
        <f>IF($B737="","",IFERROR(VLOOKUP($O737,Leaders!$A:$B,2,0),"Not Mapped"))</f>
        <v/>
      </c>
    </row>
    <row r="738">
      <c r="A738" s="16" t="n"/>
      <c r="G738" s="17" t="n"/>
      <c r="H738" s="17" t="n"/>
      <c r="I738" s="17" t="n"/>
      <c r="J738" s="17" t="n"/>
      <c r="K738" s="17" t="n"/>
      <c r="L738" s="17" t="n"/>
      <c r="N738">
        <f>IF($B738="","",IF($C738="SUPERSTORE","Superstore","DH"))</f>
        <v/>
      </c>
      <c r="O738">
        <f>IF($B738="","",IFERROR(VLOOKUP($B738,Mapping!$A:$C,2,0),"Not Mapped"))</f>
        <v/>
      </c>
      <c r="P738">
        <f>IF($B738="","",IFERROR(VLOOKUP($B738,Mapping!$A:$C,3,0),"Not Mapped"))</f>
        <v/>
      </c>
      <c r="Q738">
        <f>IF($B738="","",IF(COUNTIF(Exclusions!$A:$A,$B738)&gt;0,"Yes","No"))</f>
        <v/>
      </c>
      <c r="R738" s="17">
        <f>IF($B738="","",MIN(1,DAY($A738)/IF($N738="Superstore",Settings!$B$5,Settings!$B$4)))</f>
        <v/>
      </c>
      <c r="S738" s="17">
        <f>IF(OR($B738="",$G738="",$R738=0),"",$G738/$R738)</f>
        <v/>
      </c>
      <c r="T738">
        <f>IF($S738="","",IF($S738&lt;Settings!$B$8,"Critical",IF($S738&lt;Settings!$B$9,"Semi Critical","Non Critical")))</f>
        <v/>
      </c>
      <c r="U738">
        <f>IF($B738="","",IFERROR(VLOOKUP($O738,Leaders!$A:$B,2,0),"Not Mapped"))</f>
        <v/>
      </c>
    </row>
    <row r="739">
      <c r="A739" s="16" t="n"/>
      <c r="G739" s="17" t="n"/>
      <c r="H739" s="17" t="n"/>
      <c r="I739" s="17" t="n"/>
      <c r="J739" s="17" t="n"/>
      <c r="K739" s="17" t="n"/>
      <c r="L739" s="17" t="n"/>
      <c r="N739">
        <f>IF($B739="","",IF($C739="SUPERSTORE","Superstore","DH"))</f>
        <v/>
      </c>
      <c r="O739">
        <f>IF($B739="","",IFERROR(VLOOKUP($B739,Mapping!$A:$C,2,0),"Not Mapped"))</f>
        <v/>
      </c>
      <c r="P739">
        <f>IF($B739="","",IFERROR(VLOOKUP($B739,Mapping!$A:$C,3,0),"Not Mapped"))</f>
        <v/>
      </c>
      <c r="Q739">
        <f>IF($B739="","",IF(COUNTIF(Exclusions!$A:$A,$B739)&gt;0,"Yes","No"))</f>
        <v/>
      </c>
      <c r="R739" s="17">
        <f>IF($B739="","",MIN(1,DAY($A739)/IF($N739="Superstore",Settings!$B$5,Settings!$B$4)))</f>
        <v/>
      </c>
      <c r="S739" s="17">
        <f>IF(OR($B739="",$G739="",$R739=0),"",$G739/$R739)</f>
        <v/>
      </c>
      <c r="T739">
        <f>IF($S739="","",IF($S739&lt;Settings!$B$8,"Critical",IF($S739&lt;Settings!$B$9,"Semi Critical","Non Critical")))</f>
        <v/>
      </c>
      <c r="U739">
        <f>IF($B739="","",IFERROR(VLOOKUP($O739,Leaders!$A:$B,2,0),"Not Mapped"))</f>
        <v/>
      </c>
    </row>
    <row r="740">
      <c r="A740" s="16" t="n"/>
      <c r="G740" s="17" t="n"/>
      <c r="H740" s="17" t="n"/>
      <c r="I740" s="17" t="n"/>
      <c r="J740" s="17" t="n"/>
      <c r="K740" s="17" t="n"/>
      <c r="L740" s="17" t="n"/>
      <c r="N740">
        <f>IF($B740="","",IF($C740="SUPERSTORE","Superstore","DH"))</f>
        <v/>
      </c>
      <c r="O740">
        <f>IF($B740="","",IFERROR(VLOOKUP($B740,Mapping!$A:$C,2,0),"Not Mapped"))</f>
        <v/>
      </c>
      <c r="P740">
        <f>IF($B740="","",IFERROR(VLOOKUP($B740,Mapping!$A:$C,3,0),"Not Mapped"))</f>
        <v/>
      </c>
      <c r="Q740">
        <f>IF($B740="","",IF(COUNTIF(Exclusions!$A:$A,$B740)&gt;0,"Yes","No"))</f>
        <v/>
      </c>
      <c r="R740" s="17">
        <f>IF($B740="","",MIN(1,DAY($A740)/IF($N740="Superstore",Settings!$B$5,Settings!$B$4)))</f>
        <v/>
      </c>
      <c r="S740" s="17">
        <f>IF(OR($B740="",$G740="",$R740=0),"",$G740/$R740)</f>
        <v/>
      </c>
      <c r="T740">
        <f>IF($S740="","",IF($S740&lt;Settings!$B$8,"Critical",IF($S740&lt;Settings!$B$9,"Semi Critical","Non Critical")))</f>
        <v/>
      </c>
      <c r="U740">
        <f>IF($B740="","",IFERROR(VLOOKUP($O740,Leaders!$A:$B,2,0),"Not Mapped"))</f>
        <v/>
      </c>
    </row>
    <row r="741">
      <c r="A741" s="16" t="n"/>
      <c r="G741" s="17" t="n"/>
      <c r="H741" s="17" t="n"/>
      <c r="I741" s="17" t="n"/>
      <c r="J741" s="17" t="n"/>
      <c r="K741" s="17" t="n"/>
      <c r="L741" s="17" t="n"/>
      <c r="N741">
        <f>IF($B741="","",IF($C741="SUPERSTORE","Superstore","DH"))</f>
        <v/>
      </c>
      <c r="O741">
        <f>IF($B741="","",IFERROR(VLOOKUP($B741,Mapping!$A:$C,2,0),"Not Mapped"))</f>
        <v/>
      </c>
      <c r="P741">
        <f>IF($B741="","",IFERROR(VLOOKUP($B741,Mapping!$A:$C,3,0),"Not Mapped"))</f>
        <v/>
      </c>
      <c r="Q741">
        <f>IF($B741="","",IF(COUNTIF(Exclusions!$A:$A,$B741)&gt;0,"Yes","No"))</f>
        <v/>
      </c>
      <c r="R741" s="17">
        <f>IF($B741="","",MIN(1,DAY($A741)/IF($N741="Superstore",Settings!$B$5,Settings!$B$4)))</f>
        <v/>
      </c>
      <c r="S741" s="17">
        <f>IF(OR($B741="",$G741="",$R741=0),"",$G741/$R741)</f>
        <v/>
      </c>
      <c r="T741">
        <f>IF($S741="","",IF($S741&lt;Settings!$B$8,"Critical",IF($S741&lt;Settings!$B$9,"Semi Critical","Non Critical")))</f>
        <v/>
      </c>
      <c r="U741">
        <f>IF($B741="","",IFERROR(VLOOKUP($O741,Leaders!$A:$B,2,0),"Not Mapped"))</f>
        <v/>
      </c>
    </row>
    <row r="742">
      <c r="A742" s="16" t="n"/>
      <c r="G742" s="17" t="n"/>
      <c r="H742" s="17" t="n"/>
      <c r="I742" s="17" t="n"/>
      <c r="J742" s="17" t="n"/>
      <c r="K742" s="17" t="n"/>
      <c r="L742" s="17" t="n"/>
      <c r="N742">
        <f>IF($B742="","",IF($C742="SUPERSTORE","Superstore","DH"))</f>
        <v/>
      </c>
      <c r="O742">
        <f>IF($B742="","",IFERROR(VLOOKUP($B742,Mapping!$A:$C,2,0),"Not Mapped"))</f>
        <v/>
      </c>
      <c r="P742">
        <f>IF($B742="","",IFERROR(VLOOKUP($B742,Mapping!$A:$C,3,0),"Not Mapped"))</f>
        <v/>
      </c>
      <c r="Q742">
        <f>IF($B742="","",IF(COUNTIF(Exclusions!$A:$A,$B742)&gt;0,"Yes","No"))</f>
        <v/>
      </c>
      <c r="R742" s="17">
        <f>IF($B742="","",MIN(1,DAY($A742)/IF($N742="Superstore",Settings!$B$5,Settings!$B$4)))</f>
        <v/>
      </c>
      <c r="S742" s="17">
        <f>IF(OR($B742="",$G742="",$R742=0),"",$G742/$R742)</f>
        <v/>
      </c>
      <c r="T742">
        <f>IF($S742="","",IF($S742&lt;Settings!$B$8,"Critical",IF($S742&lt;Settings!$B$9,"Semi Critical","Non Critical")))</f>
        <v/>
      </c>
      <c r="U742">
        <f>IF($B742="","",IFERROR(VLOOKUP($O742,Leaders!$A:$B,2,0),"Not Mapped"))</f>
        <v/>
      </c>
    </row>
    <row r="743">
      <c r="A743" s="16" t="n"/>
      <c r="G743" s="17" t="n"/>
      <c r="H743" s="17" t="n"/>
      <c r="I743" s="17" t="n"/>
      <c r="J743" s="17" t="n"/>
      <c r="K743" s="17" t="n"/>
      <c r="L743" s="17" t="n"/>
      <c r="N743">
        <f>IF($B743="","",IF($C743="SUPERSTORE","Superstore","DH"))</f>
        <v/>
      </c>
      <c r="O743">
        <f>IF($B743="","",IFERROR(VLOOKUP($B743,Mapping!$A:$C,2,0),"Not Mapped"))</f>
        <v/>
      </c>
      <c r="P743">
        <f>IF($B743="","",IFERROR(VLOOKUP($B743,Mapping!$A:$C,3,0),"Not Mapped"))</f>
        <v/>
      </c>
      <c r="Q743">
        <f>IF($B743="","",IF(COUNTIF(Exclusions!$A:$A,$B743)&gt;0,"Yes","No"))</f>
        <v/>
      </c>
      <c r="R743" s="17">
        <f>IF($B743="","",MIN(1,DAY($A743)/IF($N743="Superstore",Settings!$B$5,Settings!$B$4)))</f>
        <v/>
      </c>
      <c r="S743" s="17">
        <f>IF(OR($B743="",$G743="",$R743=0),"",$G743/$R743)</f>
        <v/>
      </c>
      <c r="T743">
        <f>IF($S743="","",IF($S743&lt;Settings!$B$8,"Critical",IF($S743&lt;Settings!$B$9,"Semi Critical","Non Critical")))</f>
        <v/>
      </c>
      <c r="U743">
        <f>IF($B743="","",IFERROR(VLOOKUP($O743,Leaders!$A:$B,2,0),"Not Mapped"))</f>
        <v/>
      </c>
    </row>
    <row r="744">
      <c r="A744" s="16" t="n"/>
      <c r="G744" s="17" t="n"/>
      <c r="H744" s="17" t="n"/>
      <c r="I744" s="17" t="n"/>
      <c r="J744" s="17" t="n"/>
      <c r="K744" s="17" t="n"/>
      <c r="L744" s="17" t="n"/>
      <c r="N744">
        <f>IF($B744="","",IF($C744="SUPERSTORE","Superstore","DH"))</f>
        <v/>
      </c>
      <c r="O744">
        <f>IF($B744="","",IFERROR(VLOOKUP($B744,Mapping!$A:$C,2,0),"Not Mapped"))</f>
        <v/>
      </c>
      <c r="P744">
        <f>IF($B744="","",IFERROR(VLOOKUP($B744,Mapping!$A:$C,3,0),"Not Mapped"))</f>
        <v/>
      </c>
      <c r="Q744">
        <f>IF($B744="","",IF(COUNTIF(Exclusions!$A:$A,$B744)&gt;0,"Yes","No"))</f>
        <v/>
      </c>
      <c r="R744" s="17">
        <f>IF($B744="","",MIN(1,DAY($A744)/IF($N744="Superstore",Settings!$B$5,Settings!$B$4)))</f>
        <v/>
      </c>
      <c r="S744" s="17">
        <f>IF(OR($B744="",$G744="",$R744=0),"",$G744/$R744)</f>
        <v/>
      </c>
      <c r="T744">
        <f>IF($S744="","",IF($S744&lt;Settings!$B$8,"Critical",IF($S744&lt;Settings!$B$9,"Semi Critical","Non Critical")))</f>
        <v/>
      </c>
      <c r="U744">
        <f>IF($B744="","",IFERROR(VLOOKUP($O744,Leaders!$A:$B,2,0),"Not Mapped"))</f>
        <v/>
      </c>
    </row>
    <row r="745">
      <c r="A745" s="16" t="n"/>
      <c r="G745" s="17" t="n"/>
      <c r="H745" s="17" t="n"/>
      <c r="I745" s="17" t="n"/>
      <c r="J745" s="17" t="n"/>
      <c r="K745" s="17" t="n"/>
      <c r="L745" s="17" t="n"/>
      <c r="N745">
        <f>IF($B745="","",IF($C745="SUPERSTORE","Superstore","DH"))</f>
        <v/>
      </c>
      <c r="O745">
        <f>IF($B745="","",IFERROR(VLOOKUP($B745,Mapping!$A:$C,2,0),"Not Mapped"))</f>
        <v/>
      </c>
      <c r="P745">
        <f>IF($B745="","",IFERROR(VLOOKUP($B745,Mapping!$A:$C,3,0),"Not Mapped"))</f>
        <v/>
      </c>
      <c r="Q745">
        <f>IF($B745="","",IF(COUNTIF(Exclusions!$A:$A,$B745)&gt;0,"Yes","No"))</f>
        <v/>
      </c>
      <c r="R745" s="17">
        <f>IF($B745="","",MIN(1,DAY($A745)/IF($N745="Superstore",Settings!$B$5,Settings!$B$4)))</f>
        <v/>
      </c>
      <c r="S745" s="17">
        <f>IF(OR($B745="",$G745="",$R745=0),"",$G745/$R745)</f>
        <v/>
      </c>
      <c r="T745">
        <f>IF($S745="","",IF($S745&lt;Settings!$B$8,"Critical",IF($S745&lt;Settings!$B$9,"Semi Critical","Non Critical")))</f>
        <v/>
      </c>
      <c r="U745">
        <f>IF($B745="","",IFERROR(VLOOKUP($O745,Leaders!$A:$B,2,0),"Not Mapped"))</f>
        <v/>
      </c>
    </row>
    <row r="746">
      <c r="A746" s="16" t="n"/>
      <c r="G746" s="17" t="n"/>
      <c r="H746" s="17" t="n"/>
      <c r="I746" s="17" t="n"/>
      <c r="J746" s="17" t="n"/>
      <c r="K746" s="17" t="n"/>
      <c r="L746" s="17" t="n"/>
      <c r="N746">
        <f>IF($B746="","",IF($C746="SUPERSTORE","Superstore","DH"))</f>
        <v/>
      </c>
      <c r="O746">
        <f>IF($B746="","",IFERROR(VLOOKUP($B746,Mapping!$A:$C,2,0),"Not Mapped"))</f>
        <v/>
      </c>
      <c r="P746">
        <f>IF($B746="","",IFERROR(VLOOKUP($B746,Mapping!$A:$C,3,0),"Not Mapped"))</f>
        <v/>
      </c>
      <c r="Q746">
        <f>IF($B746="","",IF(COUNTIF(Exclusions!$A:$A,$B746)&gt;0,"Yes","No"))</f>
        <v/>
      </c>
      <c r="R746" s="17">
        <f>IF($B746="","",MIN(1,DAY($A746)/IF($N746="Superstore",Settings!$B$5,Settings!$B$4)))</f>
        <v/>
      </c>
      <c r="S746" s="17">
        <f>IF(OR($B746="",$G746="",$R746=0),"",$G746/$R746)</f>
        <v/>
      </c>
      <c r="T746">
        <f>IF($S746="","",IF($S746&lt;Settings!$B$8,"Critical",IF($S746&lt;Settings!$B$9,"Semi Critical","Non Critical")))</f>
        <v/>
      </c>
      <c r="U746">
        <f>IF($B746="","",IFERROR(VLOOKUP($O746,Leaders!$A:$B,2,0),"Not Mapped"))</f>
        <v/>
      </c>
    </row>
    <row r="747">
      <c r="A747" s="16" t="n"/>
      <c r="G747" s="17" t="n"/>
      <c r="H747" s="17" t="n"/>
      <c r="I747" s="17" t="n"/>
      <c r="J747" s="17" t="n"/>
      <c r="K747" s="17" t="n"/>
      <c r="L747" s="17" t="n"/>
      <c r="N747">
        <f>IF($B747="","",IF($C747="SUPERSTORE","Superstore","DH"))</f>
        <v/>
      </c>
      <c r="O747">
        <f>IF($B747="","",IFERROR(VLOOKUP($B747,Mapping!$A:$C,2,0),"Not Mapped"))</f>
        <v/>
      </c>
      <c r="P747">
        <f>IF($B747="","",IFERROR(VLOOKUP($B747,Mapping!$A:$C,3,0),"Not Mapped"))</f>
        <v/>
      </c>
      <c r="Q747">
        <f>IF($B747="","",IF(COUNTIF(Exclusions!$A:$A,$B747)&gt;0,"Yes","No"))</f>
        <v/>
      </c>
      <c r="R747" s="17">
        <f>IF($B747="","",MIN(1,DAY($A747)/IF($N747="Superstore",Settings!$B$5,Settings!$B$4)))</f>
        <v/>
      </c>
      <c r="S747" s="17">
        <f>IF(OR($B747="",$G747="",$R747=0),"",$G747/$R747)</f>
        <v/>
      </c>
      <c r="T747">
        <f>IF($S747="","",IF($S747&lt;Settings!$B$8,"Critical",IF($S747&lt;Settings!$B$9,"Semi Critical","Non Critical")))</f>
        <v/>
      </c>
      <c r="U747">
        <f>IF($B747="","",IFERROR(VLOOKUP($O747,Leaders!$A:$B,2,0),"Not Mapped"))</f>
        <v/>
      </c>
    </row>
    <row r="748">
      <c r="A748" s="16" t="n"/>
      <c r="G748" s="17" t="n"/>
      <c r="H748" s="17" t="n"/>
      <c r="I748" s="17" t="n"/>
      <c r="J748" s="17" t="n"/>
      <c r="K748" s="17" t="n"/>
      <c r="L748" s="17" t="n"/>
      <c r="N748">
        <f>IF($B748="","",IF($C748="SUPERSTORE","Superstore","DH"))</f>
        <v/>
      </c>
      <c r="O748">
        <f>IF($B748="","",IFERROR(VLOOKUP($B748,Mapping!$A:$C,2,0),"Not Mapped"))</f>
        <v/>
      </c>
      <c r="P748">
        <f>IF($B748="","",IFERROR(VLOOKUP($B748,Mapping!$A:$C,3,0),"Not Mapped"))</f>
        <v/>
      </c>
      <c r="Q748">
        <f>IF($B748="","",IF(COUNTIF(Exclusions!$A:$A,$B748)&gt;0,"Yes","No"))</f>
        <v/>
      </c>
      <c r="R748" s="17">
        <f>IF($B748="","",MIN(1,DAY($A748)/IF($N748="Superstore",Settings!$B$5,Settings!$B$4)))</f>
        <v/>
      </c>
      <c r="S748" s="17">
        <f>IF(OR($B748="",$G748="",$R748=0),"",$G748/$R748)</f>
        <v/>
      </c>
      <c r="T748">
        <f>IF($S748="","",IF($S748&lt;Settings!$B$8,"Critical",IF($S748&lt;Settings!$B$9,"Semi Critical","Non Critical")))</f>
        <v/>
      </c>
      <c r="U748">
        <f>IF($B748="","",IFERROR(VLOOKUP($O748,Leaders!$A:$B,2,0),"Not Mapped"))</f>
        <v/>
      </c>
    </row>
    <row r="749">
      <c r="A749" s="16" t="n"/>
      <c r="G749" s="17" t="n"/>
      <c r="H749" s="17" t="n"/>
      <c r="I749" s="17" t="n"/>
      <c r="J749" s="17" t="n"/>
      <c r="K749" s="17" t="n"/>
      <c r="L749" s="17" t="n"/>
      <c r="N749">
        <f>IF($B749="","",IF($C749="SUPERSTORE","Superstore","DH"))</f>
        <v/>
      </c>
      <c r="O749">
        <f>IF($B749="","",IFERROR(VLOOKUP($B749,Mapping!$A:$C,2,0),"Not Mapped"))</f>
        <v/>
      </c>
      <c r="P749">
        <f>IF($B749="","",IFERROR(VLOOKUP($B749,Mapping!$A:$C,3,0),"Not Mapped"))</f>
        <v/>
      </c>
      <c r="Q749">
        <f>IF($B749="","",IF(COUNTIF(Exclusions!$A:$A,$B749)&gt;0,"Yes","No"))</f>
        <v/>
      </c>
      <c r="R749" s="17">
        <f>IF($B749="","",MIN(1,DAY($A749)/IF($N749="Superstore",Settings!$B$5,Settings!$B$4)))</f>
        <v/>
      </c>
      <c r="S749" s="17">
        <f>IF(OR($B749="",$G749="",$R749=0),"",$G749/$R749)</f>
        <v/>
      </c>
      <c r="T749">
        <f>IF($S749="","",IF($S749&lt;Settings!$B$8,"Critical",IF($S749&lt;Settings!$B$9,"Semi Critical","Non Critical")))</f>
        <v/>
      </c>
      <c r="U749">
        <f>IF($B749="","",IFERROR(VLOOKUP($O749,Leaders!$A:$B,2,0),"Not Mapped"))</f>
        <v/>
      </c>
    </row>
    <row r="750">
      <c r="A750" s="16" t="n"/>
      <c r="G750" s="17" t="n"/>
      <c r="H750" s="17" t="n"/>
      <c r="I750" s="17" t="n"/>
      <c r="J750" s="17" t="n"/>
      <c r="K750" s="17" t="n"/>
      <c r="L750" s="17" t="n"/>
      <c r="N750">
        <f>IF($B750="","",IF($C750="SUPERSTORE","Superstore","DH"))</f>
        <v/>
      </c>
      <c r="O750">
        <f>IF($B750="","",IFERROR(VLOOKUP($B750,Mapping!$A:$C,2,0),"Not Mapped"))</f>
        <v/>
      </c>
      <c r="P750">
        <f>IF($B750="","",IFERROR(VLOOKUP($B750,Mapping!$A:$C,3,0),"Not Mapped"))</f>
        <v/>
      </c>
      <c r="Q750">
        <f>IF($B750="","",IF(COUNTIF(Exclusions!$A:$A,$B750)&gt;0,"Yes","No"))</f>
        <v/>
      </c>
      <c r="R750" s="17">
        <f>IF($B750="","",MIN(1,DAY($A750)/IF($N750="Superstore",Settings!$B$5,Settings!$B$4)))</f>
        <v/>
      </c>
      <c r="S750" s="17">
        <f>IF(OR($B750="",$G750="",$R750=0),"",$G750/$R750)</f>
        <v/>
      </c>
      <c r="T750">
        <f>IF($S750="","",IF($S750&lt;Settings!$B$8,"Critical",IF($S750&lt;Settings!$B$9,"Semi Critical","Non Critical")))</f>
        <v/>
      </c>
      <c r="U750">
        <f>IF($B750="","",IFERROR(VLOOKUP($O750,Leaders!$A:$B,2,0),"Not Mapped"))</f>
        <v/>
      </c>
    </row>
    <row r="751">
      <c r="A751" s="16" t="n"/>
      <c r="G751" s="17" t="n"/>
      <c r="H751" s="17" t="n"/>
      <c r="I751" s="17" t="n"/>
      <c r="J751" s="17" t="n"/>
      <c r="K751" s="17" t="n"/>
      <c r="L751" s="17" t="n"/>
      <c r="N751">
        <f>IF($B751="","",IF($C751="SUPERSTORE","Superstore","DH"))</f>
        <v/>
      </c>
      <c r="O751">
        <f>IF($B751="","",IFERROR(VLOOKUP($B751,Mapping!$A:$C,2,0),"Not Mapped"))</f>
        <v/>
      </c>
      <c r="P751">
        <f>IF($B751="","",IFERROR(VLOOKUP($B751,Mapping!$A:$C,3,0),"Not Mapped"))</f>
        <v/>
      </c>
      <c r="Q751">
        <f>IF($B751="","",IF(COUNTIF(Exclusions!$A:$A,$B751)&gt;0,"Yes","No"))</f>
        <v/>
      </c>
      <c r="R751" s="17">
        <f>IF($B751="","",MIN(1,DAY($A751)/IF($N751="Superstore",Settings!$B$5,Settings!$B$4)))</f>
        <v/>
      </c>
      <c r="S751" s="17">
        <f>IF(OR($B751="",$G751="",$R751=0),"",$G751/$R751)</f>
        <v/>
      </c>
      <c r="T751">
        <f>IF($S751="","",IF($S751&lt;Settings!$B$8,"Critical",IF($S751&lt;Settings!$B$9,"Semi Critical","Non Critical")))</f>
        <v/>
      </c>
      <c r="U751">
        <f>IF($B751="","",IFERROR(VLOOKUP($O751,Leaders!$A:$B,2,0),"Not Mapped"))</f>
        <v/>
      </c>
    </row>
    <row r="752">
      <c r="A752" s="16" t="n"/>
      <c r="G752" s="17" t="n"/>
      <c r="H752" s="17" t="n"/>
      <c r="I752" s="17" t="n"/>
      <c r="J752" s="17" t="n"/>
      <c r="K752" s="17" t="n"/>
      <c r="L752" s="17" t="n"/>
      <c r="N752">
        <f>IF($B752="","",IF($C752="SUPERSTORE","Superstore","DH"))</f>
        <v/>
      </c>
      <c r="O752">
        <f>IF($B752="","",IFERROR(VLOOKUP($B752,Mapping!$A:$C,2,0),"Not Mapped"))</f>
        <v/>
      </c>
      <c r="P752">
        <f>IF($B752="","",IFERROR(VLOOKUP($B752,Mapping!$A:$C,3,0),"Not Mapped"))</f>
        <v/>
      </c>
      <c r="Q752">
        <f>IF($B752="","",IF(COUNTIF(Exclusions!$A:$A,$B752)&gt;0,"Yes","No"))</f>
        <v/>
      </c>
      <c r="R752" s="17">
        <f>IF($B752="","",MIN(1,DAY($A752)/IF($N752="Superstore",Settings!$B$5,Settings!$B$4)))</f>
        <v/>
      </c>
      <c r="S752" s="17">
        <f>IF(OR($B752="",$G752="",$R752=0),"",$G752/$R752)</f>
        <v/>
      </c>
      <c r="T752">
        <f>IF($S752="","",IF($S752&lt;Settings!$B$8,"Critical",IF($S752&lt;Settings!$B$9,"Semi Critical","Non Critical")))</f>
        <v/>
      </c>
      <c r="U752">
        <f>IF($B752="","",IFERROR(VLOOKUP($O752,Leaders!$A:$B,2,0),"Not Mapped"))</f>
        <v/>
      </c>
    </row>
    <row r="753">
      <c r="A753" s="16" t="n"/>
      <c r="G753" s="17" t="n"/>
      <c r="H753" s="17" t="n"/>
      <c r="I753" s="17" t="n"/>
      <c r="J753" s="17" t="n"/>
      <c r="K753" s="17" t="n"/>
      <c r="L753" s="17" t="n"/>
      <c r="N753">
        <f>IF($B753="","",IF($C753="SUPERSTORE","Superstore","DH"))</f>
        <v/>
      </c>
      <c r="O753">
        <f>IF($B753="","",IFERROR(VLOOKUP($B753,Mapping!$A:$C,2,0),"Not Mapped"))</f>
        <v/>
      </c>
      <c r="P753">
        <f>IF($B753="","",IFERROR(VLOOKUP($B753,Mapping!$A:$C,3,0),"Not Mapped"))</f>
        <v/>
      </c>
      <c r="Q753">
        <f>IF($B753="","",IF(COUNTIF(Exclusions!$A:$A,$B753)&gt;0,"Yes","No"))</f>
        <v/>
      </c>
      <c r="R753" s="17">
        <f>IF($B753="","",MIN(1,DAY($A753)/IF($N753="Superstore",Settings!$B$5,Settings!$B$4)))</f>
        <v/>
      </c>
      <c r="S753" s="17">
        <f>IF(OR($B753="",$G753="",$R753=0),"",$G753/$R753)</f>
        <v/>
      </c>
      <c r="T753">
        <f>IF($S753="","",IF($S753&lt;Settings!$B$8,"Critical",IF($S753&lt;Settings!$B$9,"Semi Critical","Non Critical")))</f>
        <v/>
      </c>
      <c r="U753">
        <f>IF($B753="","",IFERROR(VLOOKUP($O753,Leaders!$A:$B,2,0),"Not Mapped"))</f>
        <v/>
      </c>
    </row>
    <row r="754">
      <c r="A754" s="16" t="n"/>
      <c r="G754" s="17" t="n"/>
      <c r="H754" s="17" t="n"/>
      <c r="I754" s="17" t="n"/>
      <c r="J754" s="17" t="n"/>
      <c r="K754" s="17" t="n"/>
      <c r="L754" s="17" t="n"/>
      <c r="N754">
        <f>IF($B754="","",IF($C754="SUPERSTORE","Superstore","DH"))</f>
        <v/>
      </c>
      <c r="O754">
        <f>IF($B754="","",IFERROR(VLOOKUP($B754,Mapping!$A:$C,2,0),"Not Mapped"))</f>
        <v/>
      </c>
      <c r="P754">
        <f>IF($B754="","",IFERROR(VLOOKUP($B754,Mapping!$A:$C,3,0),"Not Mapped"))</f>
        <v/>
      </c>
      <c r="Q754">
        <f>IF($B754="","",IF(COUNTIF(Exclusions!$A:$A,$B754)&gt;0,"Yes","No"))</f>
        <v/>
      </c>
      <c r="R754" s="17">
        <f>IF($B754="","",MIN(1,DAY($A754)/IF($N754="Superstore",Settings!$B$5,Settings!$B$4)))</f>
        <v/>
      </c>
      <c r="S754" s="17">
        <f>IF(OR($B754="",$G754="",$R754=0),"",$G754/$R754)</f>
        <v/>
      </c>
      <c r="T754">
        <f>IF($S754="","",IF($S754&lt;Settings!$B$8,"Critical",IF($S754&lt;Settings!$B$9,"Semi Critical","Non Critical")))</f>
        <v/>
      </c>
      <c r="U754">
        <f>IF($B754="","",IFERROR(VLOOKUP($O754,Leaders!$A:$B,2,0),"Not Mapped"))</f>
        <v/>
      </c>
    </row>
    <row r="755">
      <c r="A755" s="16" t="n"/>
      <c r="G755" s="17" t="n"/>
      <c r="H755" s="17" t="n"/>
      <c r="I755" s="17" t="n"/>
      <c r="J755" s="17" t="n"/>
      <c r="K755" s="17" t="n"/>
      <c r="L755" s="17" t="n"/>
      <c r="N755">
        <f>IF($B755="","",IF($C755="SUPERSTORE","Superstore","DH"))</f>
        <v/>
      </c>
      <c r="O755">
        <f>IF($B755="","",IFERROR(VLOOKUP($B755,Mapping!$A:$C,2,0),"Not Mapped"))</f>
        <v/>
      </c>
      <c r="P755">
        <f>IF($B755="","",IFERROR(VLOOKUP($B755,Mapping!$A:$C,3,0),"Not Mapped"))</f>
        <v/>
      </c>
      <c r="Q755">
        <f>IF($B755="","",IF(COUNTIF(Exclusions!$A:$A,$B755)&gt;0,"Yes","No"))</f>
        <v/>
      </c>
      <c r="R755" s="17">
        <f>IF($B755="","",MIN(1,DAY($A755)/IF($N755="Superstore",Settings!$B$5,Settings!$B$4)))</f>
        <v/>
      </c>
      <c r="S755" s="17">
        <f>IF(OR($B755="",$G755="",$R755=0),"",$G755/$R755)</f>
        <v/>
      </c>
      <c r="T755">
        <f>IF($S755="","",IF($S755&lt;Settings!$B$8,"Critical",IF($S755&lt;Settings!$B$9,"Semi Critical","Non Critical")))</f>
        <v/>
      </c>
      <c r="U755">
        <f>IF($B755="","",IFERROR(VLOOKUP($O755,Leaders!$A:$B,2,0),"Not Mapped"))</f>
        <v/>
      </c>
    </row>
    <row r="756">
      <c r="A756" s="16" t="n"/>
      <c r="G756" s="17" t="n"/>
      <c r="H756" s="17" t="n"/>
      <c r="I756" s="17" t="n"/>
      <c r="J756" s="17" t="n"/>
      <c r="K756" s="17" t="n"/>
      <c r="L756" s="17" t="n"/>
      <c r="N756">
        <f>IF($B756="","",IF($C756="SUPERSTORE","Superstore","DH"))</f>
        <v/>
      </c>
      <c r="O756">
        <f>IF($B756="","",IFERROR(VLOOKUP($B756,Mapping!$A:$C,2,0),"Not Mapped"))</f>
        <v/>
      </c>
      <c r="P756">
        <f>IF($B756="","",IFERROR(VLOOKUP($B756,Mapping!$A:$C,3,0),"Not Mapped"))</f>
        <v/>
      </c>
      <c r="Q756">
        <f>IF($B756="","",IF(COUNTIF(Exclusions!$A:$A,$B756)&gt;0,"Yes","No"))</f>
        <v/>
      </c>
      <c r="R756" s="17">
        <f>IF($B756="","",MIN(1,DAY($A756)/IF($N756="Superstore",Settings!$B$5,Settings!$B$4)))</f>
        <v/>
      </c>
      <c r="S756" s="17">
        <f>IF(OR($B756="",$G756="",$R756=0),"",$G756/$R756)</f>
        <v/>
      </c>
      <c r="T756">
        <f>IF($S756="","",IF($S756&lt;Settings!$B$8,"Critical",IF($S756&lt;Settings!$B$9,"Semi Critical","Non Critical")))</f>
        <v/>
      </c>
      <c r="U756">
        <f>IF($B756="","",IFERROR(VLOOKUP($O756,Leaders!$A:$B,2,0),"Not Mapped"))</f>
        <v/>
      </c>
    </row>
    <row r="757">
      <c r="A757" s="16" t="n"/>
      <c r="G757" s="17" t="n"/>
      <c r="H757" s="17" t="n"/>
      <c r="I757" s="17" t="n"/>
      <c r="J757" s="17" t="n"/>
      <c r="K757" s="17" t="n"/>
      <c r="L757" s="17" t="n"/>
      <c r="N757">
        <f>IF($B757="","",IF($C757="SUPERSTORE","Superstore","DH"))</f>
        <v/>
      </c>
      <c r="O757">
        <f>IF($B757="","",IFERROR(VLOOKUP($B757,Mapping!$A:$C,2,0),"Not Mapped"))</f>
        <v/>
      </c>
      <c r="P757">
        <f>IF($B757="","",IFERROR(VLOOKUP($B757,Mapping!$A:$C,3,0),"Not Mapped"))</f>
        <v/>
      </c>
      <c r="Q757">
        <f>IF($B757="","",IF(COUNTIF(Exclusions!$A:$A,$B757)&gt;0,"Yes","No"))</f>
        <v/>
      </c>
      <c r="R757" s="17">
        <f>IF($B757="","",MIN(1,DAY($A757)/IF($N757="Superstore",Settings!$B$5,Settings!$B$4)))</f>
        <v/>
      </c>
      <c r="S757" s="17">
        <f>IF(OR($B757="",$G757="",$R757=0),"",$G757/$R757)</f>
        <v/>
      </c>
      <c r="T757">
        <f>IF($S757="","",IF($S757&lt;Settings!$B$8,"Critical",IF($S757&lt;Settings!$B$9,"Semi Critical","Non Critical")))</f>
        <v/>
      </c>
      <c r="U757">
        <f>IF($B757="","",IFERROR(VLOOKUP($O757,Leaders!$A:$B,2,0),"Not Mapped"))</f>
        <v/>
      </c>
    </row>
    <row r="758">
      <c r="A758" s="16" t="n"/>
      <c r="G758" s="17" t="n"/>
      <c r="H758" s="17" t="n"/>
      <c r="I758" s="17" t="n"/>
      <c r="J758" s="17" t="n"/>
      <c r="K758" s="17" t="n"/>
      <c r="L758" s="17" t="n"/>
      <c r="N758">
        <f>IF($B758="","",IF($C758="SUPERSTORE","Superstore","DH"))</f>
        <v/>
      </c>
      <c r="O758">
        <f>IF($B758="","",IFERROR(VLOOKUP($B758,Mapping!$A:$C,2,0),"Not Mapped"))</f>
        <v/>
      </c>
      <c r="P758">
        <f>IF($B758="","",IFERROR(VLOOKUP($B758,Mapping!$A:$C,3,0),"Not Mapped"))</f>
        <v/>
      </c>
      <c r="Q758">
        <f>IF($B758="","",IF(COUNTIF(Exclusions!$A:$A,$B758)&gt;0,"Yes","No"))</f>
        <v/>
      </c>
      <c r="R758" s="17">
        <f>IF($B758="","",MIN(1,DAY($A758)/IF($N758="Superstore",Settings!$B$5,Settings!$B$4)))</f>
        <v/>
      </c>
      <c r="S758" s="17">
        <f>IF(OR($B758="",$G758="",$R758=0),"",$G758/$R758)</f>
        <v/>
      </c>
      <c r="T758">
        <f>IF($S758="","",IF($S758&lt;Settings!$B$8,"Critical",IF($S758&lt;Settings!$B$9,"Semi Critical","Non Critical")))</f>
        <v/>
      </c>
      <c r="U758">
        <f>IF($B758="","",IFERROR(VLOOKUP($O758,Leaders!$A:$B,2,0),"Not Mapped"))</f>
        <v/>
      </c>
    </row>
    <row r="759">
      <c r="A759" s="16" t="n"/>
      <c r="G759" s="17" t="n"/>
      <c r="H759" s="17" t="n"/>
      <c r="I759" s="17" t="n"/>
      <c r="J759" s="17" t="n"/>
      <c r="K759" s="17" t="n"/>
      <c r="L759" s="17" t="n"/>
      <c r="N759">
        <f>IF($B759="","",IF($C759="SUPERSTORE","Superstore","DH"))</f>
        <v/>
      </c>
      <c r="O759">
        <f>IF($B759="","",IFERROR(VLOOKUP($B759,Mapping!$A:$C,2,0),"Not Mapped"))</f>
        <v/>
      </c>
      <c r="P759">
        <f>IF($B759="","",IFERROR(VLOOKUP($B759,Mapping!$A:$C,3,0),"Not Mapped"))</f>
        <v/>
      </c>
      <c r="Q759">
        <f>IF($B759="","",IF(COUNTIF(Exclusions!$A:$A,$B759)&gt;0,"Yes","No"))</f>
        <v/>
      </c>
      <c r="R759" s="17">
        <f>IF($B759="","",MIN(1,DAY($A759)/IF($N759="Superstore",Settings!$B$5,Settings!$B$4)))</f>
        <v/>
      </c>
      <c r="S759" s="17">
        <f>IF(OR($B759="",$G759="",$R759=0),"",$G759/$R759)</f>
        <v/>
      </c>
      <c r="T759">
        <f>IF($S759="","",IF($S759&lt;Settings!$B$8,"Critical",IF($S759&lt;Settings!$B$9,"Semi Critical","Non Critical")))</f>
        <v/>
      </c>
      <c r="U759">
        <f>IF($B759="","",IFERROR(VLOOKUP($O759,Leaders!$A:$B,2,0),"Not Mapped"))</f>
        <v/>
      </c>
    </row>
    <row r="760">
      <c r="A760" s="16" t="n"/>
      <c r="G760" s="17" t="n"/>
      <c r="H760" s="17" t="n"/>
      <c r="I760" s="17" t="n"/>
      <c r="J760" s="17" t="n"/>
      <c r="K760" s="17" t="n"/>
      <c r="L760" s="17" t="n"/>
      <c r="N760">
        <f>IF($B760="","",IF($C760="SUPERSTORE","Superstore","DH"))</f>
        <v/>
      </c>
      <c r="O760">
        <f>IF($B760="","",IFERROR(VLOOKUP($B760,Mapping!$A:$C,2,0),"Not Mapped"))</f>
        <v/>
      </c>
      <c r="P760">
        <f>IF($B760="","",IFERROR(VLOOKUP($B760,Mapping!$A:$C,3,0),"Not Mapped"))</f>
        <v/>
      </c>
      <c r="Q760">
        <f>IF($B760="","",IF(COUNTIF(Exclusions!$A:$A,$B760)&gt;0,"Yes","No"))</f>
        <v/>
      </c>
      <c r="R760" s="17">
        <f>IF($B760="","",MIN(1,DAY($A760)/IF($N760="Superstore",Settings!$B$5,Settings!$B$4)))</f>
        <v/>
      </c>
      <c r="S760" s="17">
        <f>IF(OR($B760="",$G760="",$R760=0),"",$G760/$R760)</f>
        <v/>
      </c>
      <c r="T760">
        <f>IF($S760="","",IF($S760&lt;Settings!$B$8,"Critical",IF($S760&lt;Settings!$B$9,"Semi Critical","Non Critical")))</f>
        <v/>
      </c>
      <c r="U760">
        <f>IF($B760="","",IFERROR(VLOOKUP($O760,Leaders!$A:$B,2,0),"Not Mapped"))</f>
        <v/>
      </c>
    </row>
    <row r="761">
      <c r="A761" s="16" t="n"/>
      <c r="G761" s="17" t="n"/>
      <c r="H761" s="17" t="n"/>
      <c r="I761" s="17" t="n"/>
      <c r="J761" s="17" t="n"/>
      <c r="K761" s="17" t="n"/>
      <c r="L761" s="17" t="n"/>
      <c r="N761">
        <f>IF($B761="","",IF($C761="SUPERSTORE","Superstore","DH"))</f>
        <v/>
      </c>
      <c r="O761">
        <f>IF($B761="","",IFERROR(VLOOKUP($B761,Mapping!$A:$C,2,0),"Not Mapped"))</f>
        <v/>
      </c>
      <c r="P761">
        <f>IF($B761="","",IFERROR(VLOOKUP($B761,Mapping!$A:$C,3,0),"Not Mapped"))</f>
        <v/>
      </c>
      <c r="Q761">
        <f>IF($B761="","",IF(COUNTIF(Exclusions!$A:$A,$B761)&gt;0,"Yes","No"))</f>
        <v/>
      </c>
      <c r="R761" s="17">
        <f>IF($B761="","",MIN(1,DAY($A761)/IF($N761="Superstore",Settings!$B$5,Settings!$B$4)))</f>
        <v/>
      </c>
      <c r="S761" s="17">
        <f>IF(OR($B761="",$G761="",$R761=0),"",$G761/$R761)</f>
        <v/>
      </c>
      <c r="T761">
        <f>IF($S761="","",IF($S761&lt;Settings!$B$8,"Critical",IF($S761&lt;Settings!$B$9,"Semi Critical","Non Critical")))</f>
        <v/>
      </c>
      <c r="U761">
        <f>IF($B761="","",IFERROR(VLOOKUP($O761,Leaders!$A:$B,2,0),"Not Mapped"))</f>
        <v/>
      </c>
    </row>
    <row r="762">
      <c r="A762" s="16" t="n"/>
      <c r="G762" s="17" t="n"/>
      <c r="H762" s="17" t="n"/>
      <c r="I762" s="17" t="n"/>
      <c r="J762" s="17" t="n"/>
      <c r="K762" s="17" t="n"/>
      <c r="L762" s="17" t="n"/>
      <c r="N762">
        <f>IF($B762="","",IF($C762="SUPERSTORE","Superstore","DH"))</f>
        <v/>
      </c>
      <c r="O762">
        <f>IF($B762="","",IFERROR(VLOOKUP($B762,Mapping!$A:$C,2,0),"Not Mapped"))</f>
        <v/>
      </c>
      <c r="P762">
        <f>IF($B762="","",IFERROR(VLOOKUP($B762,Mapping!$A:$C,3,0),"Not Mapped"))</f>
        <v/>
      </c>
      <c r="Q762">
        <f>IF($B762="","",IF(COUNTIF(Exclusions!$A:$A,$B762)&gt;0,"Yes","No"))</f>
        <v/>
      </c>
      <c r="R762" s="17">
        <f>IF($B762="","",MIN(1,DAY($A762)/IF($N762="Superstore",Settings!$B$5,Settings!$B$4)))</f>
        <v/>
      </c>
      <c r="S762" s="17">
        <f>IF(OR($B762="",$G762="",$R762=0),"",$G762/$R762)</f>
        <v/>
      </c>
      <c r="T762">
        <f>IF($S762="","",IF($S762&lt;Settings!$B$8,"Critical",IF($S762&lt;Settings!$B$9,"Semi Critical","Non Critical")))</f>
        <v/>
      </c>
      <c r="U762">
        <f>IF($B762="","",IFERROR(VLOOKUP($O762,Leaders!$A:$B,2,0),"Not Mapped"))</f>
        <v/>
      </c>
    </row>
    <row r="763">
      <c r="A763" s="16" t="n"/>
      <c r="G763" s="17" t="n"/>
      <c r="H763" s="17" t="n"/>
      <c r="I763" s="17" t="n"/>
      <c r="J763" s="17" t="n"/>
      <c r="K763" s="17" t="n"/>
      <c r="L763" s="17" t="n"/>
      <c r="N763">
        <f>IF($B763="","",IF($C763="SUPERSTORE","Superstore","DH"))</f>
        <v/>
      </c>
      <c r="O763">
        <f>IF($B763="","",IFERROR(VLOOKUP($B763,Mapping!$A:$C,2,0),"Not Mapped"))</f>
        <v/>
      </c>
      <c r="P763">
        <f>IF($B763="","",IFERROR(VLOOKUP($B763,Mapping!$A:$C,3,0),"Not Mapped"))</f>
        <v/>
      </c>
      <c r="Q763">
        <f>IF($B763="","",IF(COUNTIF(Exclusions!$A:$A,$B763)&gt;0,"Yes","No"))</f>
        <v/>
      </c>
      <c r="R763" s="17">
        <f>IF($B763="","",MIN(1,DAY($A763)/IF($N763="Superstore",Settings!$B$5,Settings!$B$4)))</f>
        <v/>
      </c>
      <c r="S763" s="17">
        <f>IF(OR($B763="",$G763="",$R763=0),"",$G763/$R763)</f>
        <v/>
      </c>
      <c r="T763">
        <f>IF($S763="","",IF($S763&lt;Settings!$B$8,"Critical",IF($S763&lt;Settings!$B$9,"Semi Critical","Non Critical")))</f>
        <v/>
      </c>
      <c r="U763">
        <f>IF($B763="","",IFERROR(VLOOKUP($O763,Leaders!$A:$B,2,0),"Not Mapped"))</f>
        <v/>
      </c>
    </row>
    <row r="764">
      <c r="A764" s="16" t="n"/>
      <c r="G764" s="17" t="n"/>
      <c r="H764" s="17" t="n"/>
      <c r="I764" s="17" t="n"/>
      <c r="J764" s="17" t="n"/>
      <c r="K764" s="17" t="n"/>
      <c r="L764" s="17" t="n"/>
      <c r="N764">
        <f>IF($B764="","",IF($C764="SUPERSTORE","Superstore","DH"))</f>
        <v/>
      </c>
      <c r="O764">
        <f>IF($B764="","",IFERROR(VLOOKUP($B764,Mapping!$A:$C,2,0),"Not Mapped"))</f>
        <v/>
      </c>
      <c r="P764">
        <f>IF($B764="","",IFERROR(VLOOKUP($B764,Mapping!$A:$C,3,0),"Not Mapped"))</f>
        <v/>
      </c>
      <c r="Q764">
        <f>IF($B764="","",IF(COUNTIF(Exclusions!$A:$A,$B764)&gt;0,"Yes","No"))</f>
        <v/>
      </c>
      <c r="R764" s="17">
        <f>IF($B764="","",MIN(1,DAY($A764)/IF($N764="Superstore",Settings!$B$5,Settings!$B$4)))</f>
        <v/>
      </c>
      <c r="S764" s="17">
        <f>IF(OR($B764="",$G764="",$R764=0),"",$G764/$R764)</f>
        <v/>
      </c>
      <c r="T764">
        <f>IF($S764="","",IF($S764&lt;Settings!$B$8,"Critical",IF($S764&lt;Settings!$B$9,"Semi Critical","Non Critical")))</f>
        <v/>
      </c>
      <c r="U764">
        <f>IF($B764="","",IFERROR(VLOOKUP($O764,Leaders!$A:$B,2,0),"Not Mapped"))</f>
        <v/>
      </c>
    </row>
    <row r="765">
      <c r="A765" s="16" t="n"/>
      <c r="G765" s="17" t="n"/>
      <c r="H765" s="17" t="n"/>
      <c r="I765" s="17" t="n"/>
      <c r="J765" s="17" t="n"/>
      <c r="K765" s="17" t="n"/>
      <c r="L765" s="17" t="n"/>
      <c r="N765">
        <f>IF($B765="","",IF($C765="SUPERSTORE","Superstore","DH"))</f>
        <v/>
      </c>
      <c r="O765">
        <f>IF($B765="","",IFERROR(VLOOKUP($B765,Mapping!$A:$C,2,0),"Not Mapped"))</f>
        <v/>
      </c>
      <c r="P765">
        <f>IF($B765="","",IFERROR(VLOOKUP($B765,Mapping!$A:$C,3,0),"Not Mapped"))</f>
        <v/>
      </c>
      <c r="Q765">
        <f>IF($B765="","",IF(COUNTIF(Exclusions!$A:$A,$B765)&gt;0,"Yes","No"))</f>
        <v/>
      </c>
      <c r="R765" s="17">
        <f>IF($B765="","",MIN(1,DAY($A765)/IF($N765="Superstore",Settings!$B$5,Settings!$B$4)))</f>
        <v/>
      </c>
      <c r="S765" s="17">
        <f>IF(OR($B765="",$G765="",$R765=0),"",$G765/$R765)</f>
        <v/>
      </c>
      <c r="T765">
        <f>IF($S765="","",IF($S765&lt;Settings!$B$8,"Critical",IF($S765&lt;Settings!$B$9,"Semi Critical","Non Critical")))</f>
        <v/>
      </c>
      <c r="U765">
        <f>IF($B765="","",IFERROR(VLOOKUP($O765,Leaders!$A:$B,2,0),"Not Mapped"))</f>
        <v/>
      </c>
    </row>
    <row r="766">
      <c r="A766" s="16" t="n"/>
      <c r="G766" s="17" t="n"/>
      <c r="H766" s="17" t="n"/>
      <c r="I766" s="17" t="n"/>
      <c r="J766" s="17" t="n"/>
      <c r="K766" s="17" t="n"/>
      <c r="L766" s="17" t="n"/>
      <c r="N766">
        <f>IF($B766="","",IF($C766="SUPERSTORE","Superstore","DH"))</f>
        <v/>
      </c>
      <c r="O766">
        <f>IF($B766="","",IFERROR(VLOOKUP($B766,Mapping!$A:$C,2,0),"Not Mapped"))</f>
        <v/>
      </c>
      <c r="P766">
        <f>IF($B766="","",IFERROR(VLOOKUP($B766,Mapping!$A:$C,3,0),"Not Mapped"))</f>
        <v/>
      </c>
      <c r="Q766">
        <f>IF($B766="","",IF(COUNTIF(Exclusions!$A:$A,$B766)&gt;0,"Yes","No"))</f>
        <v/>
      </c>
      <c r="R766" s="17">
        <f>IF($B766="","",MIN(1,DAY($A766)/IF($N766="Superstore",Settings!$B$5,Settings!$B$4)))</f>
        <v/>
      </c>
      <c r="S766" s="17">
        <f>IF(OR($B766="",$G766="",$R766=0),"",$G766/$R766)</f>
        <v/>
      </c>
      <c r="T766">
        <f>IF($S766="","",IF($S766&lt;Settings!$B$8,"Critical",IF($S766&lt;Settings!$B$9,"Semi Critical","Non Critical")))</f>
        <v/>
      </c>
      <c r="U766">
        <f>IF($B766="","",IFERROR(VLOOKUP($O766,Leaders!$A:$B,2,0),"Not Mapped"))</f>
        <v/>
      </c>
    </row>
    <row r="767">
      <c r="A767" s="16" t="n"/>
      <c r="G767" s="17" t="n"/>
      <c r="H767" s="17" t="n"/>
      <c r="I767" s="17" t="n"/>
      <c r="J767" s="17" t="n"/>
      <c r="K767" s="17" t="n"/>
      <c r="L767" s="17" t="n"/>
      <c r="N767">
        <f>IF($B767="","",IF($C767="SUPERSTORE","Superstore","DH"))</f>
        <v/>
      </c>
      <c r="O767">
        <f>IF($B767="","",IFERROR(VLOOKUP($B767,Mapping!$A:$C,2,0),"Not Mapped"))</f>
        <v/>
      </c>
      <c r="P767">
        <f>IF($B767="","",IFERROR(VLOOKUP($B767,Mapping!$A:$C,3,0),"Not Mapped"))</f>
        <v/>
      </c>
      <c r="Q767">
        <f>IF($B767="","",IF(COUNTIF(Exclusions!$A:$A,$B767)&gt;0,"Yes","No"))</f>
        <v/>
      </c>
      <c r="R767" s="17">
        <f>IF($B767="","",MIN(1,DAY($A767)/IF($N767="Superstore",Settings!$B$5,Settings!$B$4)))</f>
        <v/>
      </c>
      <c r="S767" s="17">
        <f>IF(OR($B767="",$G767="",$R767=0),"",$G767/$R767)</f>
        <v/>
      </c>
      <c r="T767">
        <f>IF($S767="","",IF($S767&lt;Settings!$B$8,"Critical",IF($S767&lt;Settings!$B$9,"Semi Critical","Non Critical")))</f>
        <v/>
      </c>
      <c r="U767">
        <f>IF($B767="","",IFERROR(VLOOKUP($O767,Leaders!$A:$B,2,0),"Not Mapped"))</f>
        <v/>
      </c>
    </row>
    <row r="768">
      <c r="A768" s="16" t="n"/>
      <c r="G768" s="17" t="n"/>
      <c r="H768" s="17" t="n"/>
      <c r="I768" s="17" t="n"/>
      <c r="J768" s="17" t="n"/>
      <c r="K768" s="17" t="n"/>
      <c r="L768" s="17" t="n"/>
      <c r="N768">
        <f>IF($B768="","",IF($C768="SUPERSTORE","Superstore","DH"))</f>
        <v/>
      </c>
      <c r="O768">
        <f>IF($B768="","",IFERROR(VLOOKUP($B768,Mapping!$A:$C,2,0),"Not Mapped"))</f>
        <v/>
      </c>
      <c r="P768">
        <f>IF($B768="","",IFERROR(VLOOKUP($B768,Mapping!$A:$C,3,0),"Not Mapped"))</f>
        <v/>
      </c>
      <c r="Q768">
        <f>IF($B768="","",IF(COUNTIF(Exclusions!$A:$A,$B768)&gt;0,"Yes","No"))</f>
        <v/>
      </c>
      <c r="R768" s="17">
        <f>IF($B768="","",MIN(1,DAY($A768)/IF($N768="Superstore",Settings!$B$5,Settings!$B$4)))</f>
        <v/>
      </c>
      <c r="S768" s="17">
        <f>IF(OR($B768="",$G768="",$R768=0),"",$G768/$R768)</f>
        <v/>
      </c>
      <c r="T768">
        <f>IF($S768="","",IF($S768&lt;Settings!$B$8,"Critical",IF($S768&lt;Settings!$B$9,"Semi Critical","Non Critical")))</f>
        <v/>
      </c>
      <c r="U768">
        <f>IF($B768="","",IFERROR(VLOOKUP($O768,Leaders!$A:$B,2,0),"Not Mapped"))</f>
        <v/>
      </c>
    </row>
    <row r="769">
      <c r="A769" s="16" t="n"/>
      <c r="G769" s="17" t="n"/>
      <c r="H769" s="17" t="n"/>
      <c r="I769" s="17" t="n"/>
      <c r="J769" s="17" t="n"/>
      <c r="K769" s="17" t="n"/>
      <c r="L769" s="17" t="n"/>
      <c r="N769">
        <f>IF($B769="","",IF($C769="SUPERSTORE","Superstore","DH"))</f>
        <v/>
      </c>
      <c r="O769">
        <f>IF($B769="","",IFERROR(VLOOKUP($B769,Mapping!$A:$C,2,0),"Not Mapped"))</f>
        <v/>
      </c>
      <c r="P769">
        <f>IF($B769="","",IFERROR(VLOOKUP($B769,Mapping!$A:$C,3,0),"Not Mapped"))</f>
        <v/>
      </c>
      <c r="Q769">
        <f>IF($B769="","",IF(COUNTIF(Exclusions!$A:$A,$B769)&gt;0,"Yes","No"))</f>
        <v/>
      </c>
      <c r="R769" s="17">
        <f>IF($B769="","",MIN(1,DAY($A769)/IF($N769="Superstore",Settings!$B$5,Settings!$B$4)))</f>
        <v/>
      </c>
      <c r="S769" s="17">
        <f>IF(OR($B769="",$G769="",$R769=0),"",$G769/$R769)</f>
        <v/>
      </c>
      <c r="T769">
        <f>IF($S769="","",IF($S769&lt;Settings!$B$8,"Critical",IF($S769&lt;Settings!$B$9,"Semi Critical","Non Critical")))</f>
        <v/>
      </c>
      <c r="U769">
        <f>IF($B769="","",IFERROR(VLOOKUP($O769,Leaders!$A:$B,2,0),"Not Mapped"))</f>
        <v/>
      </c>
    </row>
    <row r="770">
      <c r="A770" s="16" t="n"/>
      <c r="G770" s="17" t="n"/>
      <c r="H770" s="17" t="n"/>
      <c r="I770" s="17" t="n"/>
      <c r="J770" s="17" t="n"/>
      <c r="K770" s="17" t="n"/>
      <c r="L770" s="17" t="n"/>
      <c r="N770">
        <f>IF($B770="","",IF($C770="SUPERSTORE","Superstore","DH"))</f>
        <v/>
      </c>
      <c r="O770">
        <f>IF($B770="","",IFERROR(VLOOKUP($B770,Mapping!$A:$C,2,0),"Not Mapped"))</f>
        <v/>
      </c>
      <c r="P770">
        <f>IF($B770="","",IFERROR(VLOOKUP($B770,Mapping!$A:$C,3,0),"Not Mapped"))</f>
        <v/>
      </c>
      <c r="Q770">
        <f>IF($B770="","",IF(COUNTIF(Exclusions!$A:$A,$B770)&gt;0,"Yes","No"))</f>
        <v/>
      </c>
      <c r="R770" s="17">
        <f>IF($B770="","",MIN(1,DAY($A770)/IF($N770="Superstore",Settings!$B$5,Settings!$B$4)))</f>
        <v/>
      </c>
      <c r="S770" s="17">
        <f>IF(OR($B770="",$G770="",$R770=0),"",$G770/$R770)</f>
        <v/>
      </c>
      <c r="T770">
        <f>IF($S770="","",IF($S770&lt;Settings!$B$8,"Critical",IF($S770&lt;Settings!$B$9,"Semi Critical","Non Critical")))</f>
        <v/>
      </c>
      <c r="U770">
        <f>IF($B770="","",IFERROR(VLOOKUP($O770,Leaders!$A:$B,2,0),"Not Mapped"))</f>
        <v/>
      </c>
    </row>
    <row r="771">
      <c r="A771" s="16" t="n"/>
      <c r="G771" s="17" t="n"/>
      <c r="H771" s="17" t="n"/>
      <c r="I771" s="17" t="n"/>
      <c r="J771" s="17" t="n"/>
      <c r="K771" s="17" t="n"/>
      <c r="L771" s="17" t="n"/>
      <c r="N771">
        <f>IF($B771="","",IF($C771="SUPERSTORE","Superstore","DH"))</f>
        <v/>
      </c>
      <c r="O771">
        <f>IF($B771="","",IFERROR(VLOOKUP($B771,Mapping!$A:$C,2,0),"Not Mapped"))</f>
        <v/>
      </c>
      <c r="P771">
        <f>IF($B771="","",IFERROR(VLOOKUP($B771,Mapping!$A:$C,3,0),"Not Mapped"))</f>
        <v/>
      </c>
      <c r="Q771">
        <f>IF($B771="","",IF(COUNTIF(Exclusions!$A:$A,$B771)&gt;0,"Yes","No"))</f>
        <v/>
      </c>
      <c r="R771" s="17">
        <f>IF($B771="","",MIN(1,DAY($A771)/IF($N771="Superstore",Settings!$B$5,Settings!$B$4)))</f>
        <v/>
      </c>
      <c r="S771" s="17">
        <f>IF(OR($B771="",$G771="",$R771=0),"",$G771/$R771)</f>
        <v/>
      </c>
      <c r="T771">
        <f>IF($S771="","",IF($S771&lt;Settings!$B$8,"Critical",IF($S771&lt;Settings!$B$9,"Semi Critical","Non Critical")))</f>
        <v/>
      </c>
      <c r="U771">
        <f>IF($B771="","",IFERROR(VLOOKUP($O771,Leaders!$A:$B,2,0),"Not Mapped"))</f>
        <v/>
      </c>
    </row>
    <row r="772">
      <c r="A772" s="16" t="n"/>
      <c r="G772" s="17" t="n"/>
      <c r="H772" s="17" t="n"/>
      <c r="I772" s="17" t="n"/>
      <c r="J772" s="17" t="n"/>
      <c r="K772" s="17" t="n"/>
      <c r="L772" s="17" t="n"/>
      <c r="N772">
        <f>IF($B772="","",IF($C772="SUPERSTORE","Superstore","DH"))</f>
        <v/>
      </c>
      <c r="O772">
        <f>IF($B772="","",IFERROR(VLOOKUP($B772,Mapping!$A:$C,2,0),"Not Mapped"))</f>
        <v/>
      </c>
      <c r="P772">
        <f>IF($B772="","",IFERROR(VLOOKUP($B772,Mapping!$A:$C,3,0),"Not Mapped"))</f>
        <v/>
      </c>
      <c r="Q772">
        <f>IF($B772="","",IF(COUNTIF(Exclusions!$A:$A,$B772)&gt;0,"Yes","No"))</f>
        <v/>
      </c>
      <c r="R772" s="17">
        <f>IF($B772="","",MIN(1,DAY($A772)/IF($N772="Superstore",Settings!$B$5,Settings!$B$4)))</f>
        <v/>
      </c>
      <c r="S772" s="17">
        <f>IF(OR($B772="",$G772="",$R772=0),"",$G772/$R772)</f>
        <v/>
      </c>
      <c r="T772">
        <f>IF($S772="","",IF($S772&lt;Settings!$B$8,"Critical",IF($S772&lt;Settings!$B$9,"Semi Critical","Non Critical")))</f>
        <v/>
      </c>
      <c r="U772">
        <f>IF($B772="","",IFERROR(VLOOKUP($O772,Leaders!$A:$B,2,0),"Not Mapped"))</f>
        <v/>
      </c>
    </row>
    <row r="773">
      <c r="A773" s="16" t="n"/>
      <c r="G773" s="17" t="n"/>
      <c r="H773" s="17" t="n"/>
      <c r="I773" s="17" t="n"/>
      <c r="J773" s="17" t="n"/>
      <c r="K773" s="17" t="n"/>
      <c r="L773" s="17" t="n"/>
      <c r="N773">
        <f>IF($B773="","",IF($C773="SUPERSTORE","Superstore","DH"))</f>
        <v/>
      </c>
      <c r="O773">
        <f>IF($B773="","",IFERROR(VLOOKUP($B773,Mapping!$A:$C,2,0),"Not Mapped"))</f>
        <v/>
      </c>
      <c r="P773">
        <f>IF($B773="","",IFERROR(VLOOKUP($B773,Mapping!$A:$C,3,0),"Not Mapped"))</f>
        <v/>
      </c>
      <c r="Q773">
        <f>IF($B773="","",IF(COUNTIF(Exclusions!$A:$A,$B773)&gt;0,"Yes","No"))</f>
        <v/>
      </c>
      <c r="R773" s="17">
        <f>IF($B773="","",MIN(1,DAY($A773)/IF($N773="Superstore",Settings!$B$5,Settings!$B$4)))</f>
        <v/>
      </c>
      <c r="S773" s="17">
        <f>IF(OR($B773="",$G773="",$R773=0),"",$G773/$R773)</f>
        <v/>
      </c>
      <c r="T773">
        <f>IF($S773="","",IF($S773&lt;Settings!$B$8,"Critical",IF($S773&lt;Settings!$B$9,"Semi Critical","Non Critical")))</f>
        <v/>
      </c>
      <c r="U773">
        <f>IF($B773="","",IFERROR(VLOOKUP($O773,Leaders!$A:$B,2,0),"Not Mapped"))</f>
        <v/>
      </c>
    </row>
    <row r="774">
      <c r="A774" s="16" t="n"/>
      <c r="G774" s="17" t="n"/>
      <c r="H774" s="17" t="n"/>
      <c r="I774" s="17" t="n"/>
      <c r="J774" s="17" t="n"/>
      <c r="K774" s="17" t="n"/>
      <c r="L774" s="17" t="n"/>
      <c r="N774">
        <f>IF($B774="","",IF($C774="SUPERSTORE","Superstore","DH"))</f>
        <v/>
      </c>
      <c r="O774">
        <f>IF($B774="","",IFERROR(VLOOKUP($B774,Mapping!$A:$C,2,0),"Not Mapped"))</f>
        <v/>
      </c>
      <c r="P774">
        <f>IF($B774="","",IFERROR(VLOOKUP($B774,Mapping!$A:$C,3,0),"Not Mapped"))</f>
        <v/>
      </c>
      <c r="Q774">
        <f>IF($B774="","",IF(COUNTIF(Exclusions!$A:$A,$B774)&gt;0,"Yes","No"))</f>
        <v/>
      </c>
      <c r="R774" s="17">
        <f>IF($B774="","",MIN(1,DAY($A774)/IF($N774="Superstore",Settings!$B$5,Settings!$B$4)))</f>
        <v/>
      </c>
      <c r="S774" s="17">
        <f>IF(OR($B774="",$G774="",$R774=0),"",$G774/$R774)</f>
        <v/>
      </c>
      <c r="T774">
        <f>IF($S774="","",IF($S774&lt;Settings!$B$8,"Critical",IF($S774&lt;Settings!$B$9,"Semi Critical","Non Critical")))</f>
        <v/>
      </c>
      <c r="U774">
        <f>IF($B774="","",IFERROR(VLOOKUP($O774,Leaders!$A:$B,2,0),"Not Mapped"))</f>
        <v/>
      </c>
    </row>
    <row r="775">
      <c r="A775" s="16" t="n"/>
      <c r="G775" s="17" t="n"/>
      <c r="H775" s="17" t="n"/>
      <c r="I775" s="17" t="n"/>
      <c r="J775" s="17" t="n"/>
      <c r="K775" s="17" t="n"/>
      <c r="L775" s="17" t="n"/>
      <c r="N775">
        <f>IF($B775="","",IF($C775="SUPERSTORE","Superstore","DH"))</f>
        <v/>
      </c>
      <c r="O775">
        <f>IF($B775="","",IFERROR(VLOOKUP($B775,Mapping!$A:$C,2,0),"Not Mapped"))</f>
        <v/>
      </c>
      <c r="P775">
        <f>IF($B775="","",IFERROR(VLOOKUP($B775,Mapping!$A:$C,3,0),"Not Mapped"))</f>
        <v/>
      </c>
      <c r="Q775">
        <f>IF($B775="","",IF(COUNTIF(Exclusions!$A:$A,$B775)&gt;0,"Yes","No"))</f>
        <v/>
      </c>
      <c r="R775" s="17">
        <f>IF($B775="","",MIN(1,DAY($A775)/IF($N775="Superstore",Settings!$B$5,Settings!$B$4)))</f>
        <v/>
      </c>
      <c r="S775" s="17">
        <f>IF(OR($B775="",$G775="",$R775=0),"",$G775/$R775)</f>
        <v/>
      </c>
      <c r="T775">
        <f>IF($S775="","",IF($S775&lt;Settings!$B$8,"Critical",IF($S775&lt;Settings!$B$9,"Semi Critical","Non Critical")))</f>
        <v/>
      </c>
      <c r="U775">
        <f>IF($B775="","",IFERROR(VLOOKUP($O775,Leaders!$A:$B,2,0),"Not Mapped"))</f>
        <v/>
      </c>
    </row>
    <row r="776">
      <c r="A776" s="16" t="n"/>
      <c r="G776" s="17" t="n"/>
      <c r="H776" s="17" t="n"/>
      <c r="I776" s="17" t="n"/>
      <c r="J776" s="17" t="n"/>
      <c r="K776" s="17" t="n"/>
      <c r="L776" s="17" t="n"/>
      <c r="N776">
        <f>IF($B776="","",IF($C776="SUPERSTORE","Superstore","DH"))</f>
        <v/>
      </c>
      <c r="O776">
        <f>IF($B776="","",IFERROR(VLOOKUP($B776,Mapping!$A:$C,2,0),"Not Mapped"))</f>
        <v/>
      </c>
      <c r="P776">
        <f>IF($B776="","",IFERROR(VLOOKUP($B776,Mapping!$A:$C,3,0),"Not Mapped"))</f>
        <v/>
      </c>
      <c r="Q776">
        <f>IF($B776="","",IF(COUNTIF(Exclusions!$A:$A,$B776)&gt;0,"Yes","No"))</f>
        <v/>
      </c>
      <c r="R776" s="17">
        <f>IF($B776="","",MIN(1,DAY($A776)/IF($N776="Superstore",Settings!$B$5,Settings!$B$4)))</f>
        <v/>
      </c>
      <c r="S776" s="17">
        <f>IF(OR($B776="",$G776="",$R776=0),"",$G776/$R776)</f>
        <v/>
      </c>
      <c r="T776">
        <f>IF($S776="","",IF($S776&lt;Settings!$B$8,"Critical",IF($S776&lt;Settings!$B$9,"Semi Critical","Non Critical")))</f>
        <v/>
      </c>
      <c r="U776">
        <f>IF($B776="","",IFERROR(VLOOKUP($O776,Leaders!$A:$B,2,0),"Not Mapped"))</f>
        <v/>
      </c>
    </row>
    <row r="777">
      <c r="A777" s="16" t="n"/>
      <c r="G777" s="17" t="n"/>
      <c r="H777" s="17" t="n"/>
      <c r="I777" s="17" t="n"/>
      <c r="J777" s="17" t="n"/>
      <c r="K777" s="17" t="n"/>
      <c r="L777" s="17" t="n"/>
      <c r="N777">
        <f>IF($B777="","",IF($C777="SUPERSTORE","Superstore","DH"))</f>
        <v/>
      </c>
      <c r="O777">
        <f>IF($B777="","",IFERROR(VLOOKUP($B777,Mapping!$A:$C,2,0),"Not Mapped"))</f>
        <v/>
      </c>
      <c r="P777">
        <f>IF($B777="","",IFERROR(VLOOKUP($B777,Mapping!$A:$C,3,0),"Not Mapped"))</f>
        <v/>
      </c>
      <c r="Q777">
        <f>IF($B777="","",IF(COUNTIF(Exclusions!$A:$A,$B777)&gt;0,"Yes","No"))</f>
        <v/>
      </c>
      <c r="R777" s="17">
        <f>IF($B777="","",MIN(1,DAY($A777)/IF($N777="Superstore",Settings!$B$5,Settings!$B$4)))</f>
        <v/>
      </c>
      <c r="S777" s="17">
        <f>IF(OR($B777="",$G777="",$R777=0),"",$G777/$R777)</f>
        <v/>
      </c>
      <c r="T777">
        <f>IF($S777="","",IF($S777&lt;Settings!$B$8,"Critical",IF($S777&lt;Settings!$B$9,"Semi Critical","Non Critical")))</f>
        <v/>
      </c>
      <c r="U777">
        <f>IF($B777="","",IFERROR(VLOOKUP($O777,Leaders!$A:$B,2,0),"Not Mapped"))</f>
        <v/>
      </c>
    </row>
    <row r="778">
      <c r="A778" s="16" t="n"/>
      <c r="G778" s="17" t="n"/>
      <c r="H778" s="17" t="n"/>
      <c r="I778" s="17" t="n"/>
      <c r="J778" s="17" t="n"/>
      <c r="K778" s="17" t="n"/>
      <c r="L778" s="17" t="n"/>
      <c r="N778">
        <f>IF($B778="","",IF($C778="SUPERSTORE","Superstore","DH"))</f>
        <v/>
      </c>
      <c r="O778">
        <f>IF($B778="","",IFERROR(VLOOKUP($B778,Mapping!$A:$C,2,0),"Not Mapped"))</f>
        <v/>
      </c>
      <c r="P778">
        <f>IF($B778="","",IFERROR(VLOOKUP($B778,Mapping!$A:$C,3,0),"Not Mapped"))</f>
        <v/>
      </c>
      <c r="Q778">
        <f>IF($B778="","",IF(COUNTIF(Exclusions!$A:$A,$B778)&gt;0,"Yes","No"))</f>
        <v/>
      </c>
      <c r="R778" s="17">
        <f>IF($B778="","",MIN(1,DAY($A778)/IF($N778="Superstore",Settings!$B$5,Settings!$B$4)))</f>
        <v/>
      </c>
      <c r="S778" s="17">
        <f>IF(OR($B778="",$G778="",$R778=0),"",$G778/$R778)</f>
        <v/>
      </c>
      <c r="T778">
        <f>IF($S778="","",IF($S778&lt;Settings!$B$8,"Critical",IF($S778&lt;Settings!$B$9,"Semi Critical","Non Critical")))</f>
        <v/>
      </c>
      <c r="U778">
        <f>IF($B778="","",IFERROR(VLOOKUP($O778,Leaders!$A:$B,2,0),"Not Mapped"))</f>
        <v/>
      </c>
    </row>
    <row r="779">
      <c r="A779" s="16" t="n"/>
      <c r="G779" s="17" t="n"/>
      <c r="H779" s="17" t="n"/>
      <c r="I779" s="17" t="n"/>
      <c r="J779" s="17" t="n"/>
      <c r="K779" s="17" t="n"/>
      <c r="L779" s="17" t="n"/>
      <c r="N779">
        <f>IF($B779="","",IF($C779="SUPERSTORE","Superstore","DH"))</f>
        <v/>
      </c>
      <c r="O779">
        <f>IF($B779="","",IFERROR(VLOOKUP($B779,Mapping!$A:$C,2,0),"Not Mapped"))</f>
        <v/>
      </c>
      <c r="P779">
        <f>IF($B779="","",IFERROR(VLOOKUP($B779,Mapping!$A:$C,3,0),"Not Mapped"))</f>
        <v/>
      </c>
      <c r="Q779">
        <f>IF($B779="","",IF(COUNTIF(Exclusions!$A:$A,$B779)&gt;0,"Yes","No"))</f>
        <v/>
      </c>
      <c r="R779" s="17">
        <f>IF($B779="","",MIN(1,DAY($A779)/IF($N779="Superstore",Settings!$B$5,Settings!$B$4)))</f>
        <v/>
      </c>
      <c r="S779" s="17">
        <f>IF(OR($B779="",$G779="",$R779=0),"",$G779/$R779)</f>
        <v/>
      </c>
      <c r="T779">
        <f>IF($S779="","",IF($S779&lt;Settings!$B$8,"Critical",IF($S779&lt;Settings!$B$9,"Semi Critical","Non Critical")))</f>
        <v/>
      </c>
      <c r="U779">
        <f>IF($B779="","",IFERROR(VLOOKUP($O779,Leaders!$A:$B,2,0),"Not Mapped"))</f>
        <v/>
      </c>
    </row>
    <row r="780">
      <c r="A780" s="16" t="n"/>
      <c r="G780" s="17" t="n"/>
      <c r="H780" s="17" t="n"/>
      <c r="I780" s="17" t="n"/>
      <c r="J780" s="17" t="n"/>
      <c r="K780" s="17" t="n"/>
      <c r="L780" s="17" t="n"/>
      <c r="N780">
        <f>IF($B780="","",IF($C780="SUPERSTORE","Superstore","DH"))</f>
        <v/>
      </c>
      <c r="O780">
        <f>IF($B780="","",IFERROR(VLOOKUP($B780,Mapping!$A:$C,2,0),"Not Mapped"))</f>
        <v/>
      </c>
      <c r="P780">
        <f>IF($B780="","",IFERROR(VLOOKUP($B780,Mapping!$A:$C,3,0),"Not Mapped"))</f>
        <v/>
      </c>
      <c r="Q780">
        <f>IF($B780="","",IF(COUNTIF(Exclusions!$A:$A,$B780)&gt;0,"Yes","No"))</f>
        <v/>
      </c>
      <c r="R780" s="17">
        <f>IF($B780="","",MIN(1,DAY($A780)/IF($N780="Superstore",Settings!$B$5,Settings!$B$4)))</f>
        <v/>
      </c>
      <c r="S780" s="17">
        <f>IF(OR($B780="",$G780="",$R780=0),"",$G780/$R780)</f>
        <v/>
      </c>
      <c r="T780">
        <f>IF($S780="","",IF($S780&lt;Settings!$B$8,"Critical",IF($S780&lt;Settings!$B$9,"Semi Critical","Non Critical")))</f>
        <v/>
      </c>
      <c r="U780">
        <f>IF($B780="","",IFERROR(VLOOKUP($O780,Leaders!$A:$B,2,0),"Not Mapped"))</f>
        <v/>
      </c>
    </row>
    <row r="781">
      <c r="A781" s="16" t="n"/>
      <c r="G781" s="17" t="n"/>
      <c r="H781" s="17" t="n"/>
      <c r="I781" s="17" t="n"/>
      <c r="J781" s="17" t="n"/>
      <c r="K781" s="17" t="n"/>
      <c r="L781" s="17" t="n"/>
      <c r="N781">
        <f>IF($B781="","",IF($C781="SUPERSTORE","Superstore","DH"))</f>
        <v/>
      </c>
      <c r="O781">
        <f>IF($B781="","",IFERROR(VLOOKUP($B781,Mapping!$A:$C,2,0),"Not Mapped"))</f>
        <v/>
      </c>
      <c r="P781">
        <f>IF($B781="","",IFERROR(VLOOKUP($B781,Mapping!$A:$C,3,0),"Not Mapped"))</f>
        <v/>
      </c>
      <c r="Q781">
        <f>IF($B781="","",IF(COUNTIF(Exclusions!$A:$A,$B781)&gt;0,"Yes","No"))</f>
        <v/>
      </c>
      <c r="R781" s="17">
        <f>IF($B781="","",MIN(1,DAY($A781)/IF($N781="Superstore",Settings!$B$5,Settings!$B$4)))</f>
        <v/>
      </c>
      <c r="S781" s="17">
        <f>IF(OR($B781="",$G781="",$R781=0),"",$G781/$R781)</f>
        <v/>
      </c>
      <c r="T781">
        <f>IF($S781="","",IF($S781&lt;Settings!$B$8,"Critical",IF($S781&lt;Settings!$B$9,"Semi Critical","Non Critical")))</f>
        <v/>
      </c>
      <c r="U781">
        <f>IF($B781="","",IFERROR(VLOOKUP($O781,Leaders!$A:$B,2,0),"Not Mapped"))</f>
        <v/>
      </c>
    </row>
    <row r="782">
      <c r="A782" s="16" t="n"/>
      <c r="G782" s="17" t="n"/>
      <c r="H782" s="17" t="n"/>
      <c r="I782" s="17" t="n"/>
      <c r="J782" s="17" t="n"/>
      <c r="K782" s="17" t="n"/>
      <c r="L782" s="17" t="n"/>
      <c r="N782">
        <f>IF($B782="","",IF($C782="SUPERSTORE","Superstore","DH"))</f>
        <v/>
      </c>
      <c r="O782">
        <f>IF($B782="","",IFERROR(VLOOKUP($B782,Mapping!$A:$C,2,0),"Not Mapped"))</f>
        <v/>
      </c>
      <c r="P782">
        <f>IF($B782="","",IFERROR(VLOOKUP($B782,Mapping!$A:$C,3,0),"Not Mapped"))</f>
        <v/>
      </c>
      <c r="Q782">
        <f>IF($B782="","",IF(COUNTIF(Exclusions!$A:$A,$B782)&gt;0,"Yes","No"))</f>
        <v/>
      </c>
      <c r="R782" s="17">
        <f>IF($B782="","",MIN(1,DAY($A782)/IF($N782="Superstore",Settings!$B$5,Settings!$B$4)))</f>
        <v/>
      </c>
      <c r="S782" s="17">
        <f>IF(OR($B782="",$G782="",$R782=0),"",$G782/$R782)</f>
        <v/>
      </c>
      <c r="T782">
        <f>IF($S782="","",IF($S782&lt;Settings!$B$8,"Critical",IF($S782&lt;Settings!$B$9,"Semi Critical","Non Critical")))</f>
        <v/>
      </c>
      <c r="U782">
        <f>IF($B782="","",IFERROR(VLOOKUP($O782,Leaders!$A:$B,2,0),"Not Mapped"))</f>
        <v/>
      </c>
    </row>
    <row r="783">
      <c r="A783" s="16" t="n"/>
      <c r="G783" s="17" t="n"/>
      <c r="H783" s="17" t="n"/>
      <c r="I783" s="17" t="n"/>
      <c r="J783" s="17" t="n"/>
      <c r="K783" s="17" t="n"/>
      <c r="L783" s="17" t="n"/>
      <c r="N783">
        <f>IF($B783="","",IF($C783="SUPERSTORE","Superstore","DH"))</f>
        <v/>
      </c>
      <c r="O783">
        <f>IF($B783="","",IFERROR(VLOOKUP($B783,Mapping!$A:$C,2,0),"Not Mapped"))</f>
        <v/>
      </c>
      <c r="P783">
        <f>IF($B783="","",IFERROR(VLOOKUP($B783,Mapping!$A:$C,3,0),"Not Mapped"))</f>
        <v/>
      </c>
      <c r="Q783">
        <f>IF($B783="","",IF(COUNTIF(Exclusions!$A:$A,$B783)&gt;0,"Yes","No"))</f>
        <v/>
      </c>
      <c r="R783" s="17">
        <f>IF($B783="","",MIN(1,DAY($A783)/IF($N783="Superstore",Settings!$B$5,Settings!$B$4)))</f>
        <v/>
      </c>
      <c r="S783" s="17">
        <f>IF(OR($B783="",$G783="",$R783=0),"",$G783/$R783)</f>
        <v/>
      </c>
      <c r="T783">
        <f>IF($S783="","",IF($S783&lt;Settings!$B$8,"Critical",IF($S783&lt;Settings!$B$9,"Semi Critical","Non Critical")))</f>
        <v/>
      </c>
      <c r="U783">
        <f>IF($B783="","",IFERROR(VLOOKUP($O783,Leaders!$A:$B,2,0),"Not Mapped"))</f>
        <v/>
      </c>
    </row>
    <row r="784">
      <c r="A784" s="16" t="n"/>
      <c r="G784" s="17" t="n"/>
      <c r="H784" s="17" t="n"/>
      <c r="I784" s="17" t="n"/>
      <c r="J784" s="17" t="n"/>
      <c r="K784" s="17" t="n"/>
      <c r="L784" s="17" t="n"/>
      <c r="N784">
        <f>IF($B784="","",IF($C784="SUPERSTORE","Superstore","DH"))</f>
        <v/>
      </c>
      <c r="O784">
        <f>IF($B784="","",IFERROR(VLOOKUP($B784,Mapping!$A:$C,2,0),"Not Mapped"))</f>
        <v/>
      </c>
      <c r="P784">
        <f>IF($B784="","",IFERROR(VLOOKUP($B784,Mapping!$A:$C,3,0),"Not Mapped"))</f>
        <v/>
      </c>
      <c r="Q784">
        <f>IF($B784="","",IF(COUNTIF(Exclusions!$A:$A,$B784)&gt;0,"Yes","No"))</f>
        <v/>
      </c>
      <c r="R784" s="17">
        <f>IF($B784="","",MIN(1,DAY($A784)/IF($N784="Superstore",Settings!$B$5,Settings!$B$4)))</f>
        <v/>
      </c>
      <c r="S784" s="17">
        <f>IF(OR($B784="",$G784="",$R784=0),"",$G784/$R784)</f>
        <v/>
      </c>
      <c r="T784">
        <f>IF($S784="","",IF($S784&lt;Settings!$B$8,"Critical",IF($S784&lt;Settings!$B$9,"Semi Critical","Non Critical")))</f>
        <v/>
      </c>
      <c r="U784">
        <f>IF($B784="","",IFERROR(VLOOKUP($O784,Leaders!$A:$B,2,0),"Not Mapped"))</f>
        <v/>
      </c>
    </row>
    <row r="785">
      <c r="A785" s="16" t="n"/>
      <c r="G785" s="17" t="n"/>
      <c r="H785" s="17" t="n"/>
      <c r="I785" s="17" t="n"/>
      <c r="J785" s="17" t="n"/>
      <c r="K785" s="17" t="n"/>
      <c r="L785" s="17" t="n"/>
      <c r="N785">
        <f>IF($B785="","",IF($C785="SUPERSTORE","Superstore","DH"))</f>
        <v/>
      </c>
      <c r="O785">
        <f>IF($B785="","",IFERROR(VLOOKUP($B785,Mapping!$A:$C,2,0),"Not Mapped"))</f>
        <v/>
      </c>
      <c r="P785">
        <f>IF($B785="","",IFERROR(VLOOKUP($B785,Mapping!$A:$C,3,0),"Not Mapped"))</f>
        <v/>
      </c>
      <c r="Q785">
        <f>IF($B785="","",IF(COUNTIF(Exclusions!$A:$A,$B785)&gt;0,"Yes","No"))</f>
        <v/>
      </c>
      <c r="R785" s="17">
        <f>IF($B785="","",MIN(1,DAY($A785)/IF($N785="Superstore",Settings!$B$5,Settings!$B$4)))</f>
        <v/>
      </c>
      <c r="S785" s="17">
        <f>IF(OR($B785="",$G785="",$R785=0),"",$G785/$R785)</f>
        <v/>
      </c>
      <c r="T785">
        <f>IF($S785="","",IF($S785&lt;Settings!$B$8,"Critical",IF($S785&lt;Settings!$B$9,"Semi Critical","Non Critical")))</f>
        <v/>
      </c>
      <c r="U785">
        <f>IF($B785="","",IFERROR(VLOOKUP($O785,Leaders!$A:$B,2,0),"Not Mapped"))</f>
        <v/>
      </c>
    </row>
    <row r="786">
      <c r="A786" s="16" t="n"/>
      <c r="G786" s="17" t="n"/>
      <c r="H786" s="17" t="n"/>
      <c r="I786" s="17" t="n"/>
      <c r="J786" s="17" t="n"/>
      <c r="K786" s="17" t="n"/>
      <c r="L786" s="17" t="n"/>
      <c r="N786">
        <f>IF($B786="","",IF($C786="SUPERSTORE","Superstore","DH"))</f>
        <v/>
      </c>
      <c r="O786">
        <f>IF($B786="","",IFERROR(VLOOKUP($B786,Mapping!$A:$C,2,0),"Not Mapped"))</f>
        <v/>
      </c>
      <c r="P786">
        <f>IF($B786="","",IFERROR(VLOOKUP($B786,Mapping!$A:$C,3,0),"Not Mapped"))</f>
        <v/>
      </c>
      <c r="Q786">
        <f>IF($B786="","",IF(COUNTIF(Exclusions!$A:$A,$B786)&gt;0,"Yes","No"))</f>
        <v/>
      </c>
      <c r="R786" s="17">
        <f>IF($B786="","",MIN(1,DAY($A786)/IF($N786="Superstore",Settings!$B$5,Settings!$B$4)))</f>
        <v/>
      </c>
      <c r="S786" s="17">
        <f>IF(OR($B786="",$G786="",$R786=0),"",$G786/$R786)</f>
        <v/>
      </c>
      <c r="T786">
        <f>IF($S786="","",IF($S786&lt;Settings!$B$8,"Critical",IF($S786&lt;Settings!$B$9,"Semi Critical","Non Critical")))</f>
        <v/>
      </c>
      <c r="U786">
        <f>IF($B786="","",IFERROR(VLOOKUP($O786,Leaders!$A:$B,2,0),"Not Mapped"))</f>
        <v/>
      </c>
    </row>
    <row r="787">
      <c r="A787" s="16" t="n"/>
      <c r="G787" s="17" t="n"/>
      <c r="H787" s="17" t="n"/>
      <c r="I787" s="17" t="n"/>
      <c r="J787" s="17" t="n"/>
      <c r="K787" s="17" t="n"/>
      <c r="L787" s="17" t="n"/>
      <c r="N787">
        <f>IF($B787="","",IF($C787="SUPERSTORE","Superstore","DH"))</f>
        <v/>
      </c>
      <c r="O787">
        <f>IF($B787="","",IFERROR(VLOOKUP($B787,Mapping!$A:$C,2,0),"Not Mapped"))</f>
        <v/>
      </c>
      <c r="P787">
        <f>IF($B787="","",IFERROR(VLOOKUP($B787,Mapping!$A:$C,3,0),"Not Mapped"))</f>
        <v/>
      </c>
      <c r="Q787">
        <f>IF($B787="","",IF(COUNTIF(Exclusions!$A:$A,$B787)&gt;0,"Yes","No"))</f>
        <v/>
      </c>
      <c r="R787" s="17">
        <f>IF($B787="","",MIN(1,DAY($A787)/IF($N787="Superstore",Settings!$B$5,Settings!$B$4)))</f>
        <v/>
      </c>
      <c r="S787" s="17">
        <f>IF(OR($B787="",$G787="",$R787=0),"",$G787/$R787)</f>
        <v/>
      </c>
      <c r="T787">
        <f>IF($S787="","",IF($S787&lt;Settings!$B$8,"Critical",IF($S787&lt;Settings!$B$9,"Semi Critical","Non Critical")))</f>
        <v/>
      </c>
      <c r="U787">
        <f>IF($B787="","",IFERROR(VLOOKUP($O787,Leaders!$A:$B,2,0),"Not Mapped"))</f>
        <v/>
      </c>
    </row>
    <row r="788">
      <c r="A788" s="16" t="n"/>
      <c r="G788" s="17" t="n"/>
      <c r="H788" s="17" t="n"/>
      <c r="I788" s="17" t="n"/>
      <c r="J788" s="17" t="n"/>
      <c r="K788" s="17" t="n"/>
      <c r="L788" s="17" t="n"/>
      <c r="N788">
        <f>IF($B788="","",IF($C788="SUPERSTORE","Superstore","DH"))</f>
        <v/>
      </c>
      <c r="O788">
        <f>IF($B788="","",IFERROR(VLOOKUP($B788,Mapping!$A:$C,2,0),"Not Mapped"))</f>
        <v/>
      </c>
      <c r="P788">
        <f>IF($B788="","",IFERROR(VLOOKUP($B788,Mapping!$A:$C,3,0),"Not Mapped"))</f>
        <v/>
      </c>
      <c r="Q788">
        <f>IF($B788="","",IF(COUNTIF(Exclusions!$A:$A,$B788)&gt;0,"Yes","No"))</f>
        <v/>
      </c>
      <c r="R788" s="17">
        <f>IF($B788="","",MIN(1,DAY($A788)/IF($N788="Superstore",Settings!$B$5,Settings!$B$4)))</f>
        <v/>
      </c>
      <c r="S788" s="17">
        <f>IF(OR($B788="",$G788="",$R788=0),"",$G788/$R788)</f>
        <v/>
      </c>
      <c r="T788">
        <f>IF($S788="","",IF($S788&lt;Settings!$B$8,"Critical",IF($S788&lt;Settings!$B$9,"Semi Critical","Non Critical")))</f>
        <v/>
      </c>
      <c r="U788">
        <f>IF($B788="","",IFERROR(VLOOKUP($O788,Leaders!$A:$B,2,0),"Not Mapped"))</f>
        <v/>
      </c>
    </row>
    <row r="789">
      <c r="A789" s="16" t="n"/>
      <c r="G789" s="17" t="n"/>
      <c r="H789" s="17" t="n"/>
      <c r="I789" s="17" t="n"/>
      <c r="J789" s="17" t="n"/>
      <c r="K789" s="17" t="n"/>
      <c r="L789" s="17" t="n"/>
      <c r="N789">
        <f>IF($B789="","",IF($C789="SUPERSTORE","Superstore","DH"))</f>
        <v/>
      </c>
      <c r="O789">
        <f>IF($B789="","",IFERROR(VLOOKUP($B789,Mapping!$A:$C,2,0),"Not Mapped"))</f>
        <v/>
      </c>
      <c r="P789">
        <f>IF($B789="","",IFERROR(VLOOKUP($B789,Mapping!$A:$C,3,0),"Not Mapped"))</f>
        <v/>
      </c>
      <c r="Q789">
        <f>IF($B789="","",IF(COUNTIF(Exclusions!$A:$A,$B789)&gt;0,"Yes","No"))</f>
        <v/>
      </c>
      <c r="R789" s="17">
        <f>IF($B789="","",MIN(1,DAY($A789)/IF($N789="Superstore",Settings!$B$5,Settings!$B$4)))</f>
        <v/>
      </c>
      <c r="S789" s="17">
        <f>IF(OR($B789="",$G789="",$R789=0),"",$G789/$R789)</f>
        <v/>
      </c>
      <c r="T789">
        <f>IF($S789="","",IF($S789&lt;Settings!$B$8,"Critical",IF($S789&lt;Settings!$B$9,"Semi Critical","Non Critical")))</f>
        <v/>
      </c>
      <c r="U789">
        <f>IF($B789="","",IFERROR(VLOOKUP($O789,Leaders!$A:$B,2,0),"Not Mapped"))</f>
        <v/>
      </c>
    </row>
    <row r="790">
      <c r="A790" s="16" t="n"/>
      <c r="G790" s="17" t="n"/>
      <c r="H790" s="17" t="n"/>
      <c r="I790" s="17" t="n"/>
      <c r="J790" s="17" t="n"/>
      <c r="K790" s="17" t="n"/>
      <c r="L790" s="17" t="n"/>
      <c r="N790">
        <f>IF($B790="","",IF($C790="SUPERSTORE","Superstore","DH"))</f>
        <v/>
      </c>
      <c r="O790">
        <f>IF($B790="","",IFERROR(VLOOKUP($B790,Mapping!$A:$C,2,0),"Not Mapped"))</f>
        <v/>
      </c>
      <c r="P790">
        <f>IF($B790="","",IFERROR(VLOOKUP($B790,Mapping!$A:$C,3,0),"Not Mapped"))</f>
        <v/>
      </c>
      <c r="Q790">
        <f>IF($B790="","",IF(COUNTIF(Exclusions!$A:$A,$B790)&gt;0,"Yes","No"))</f>
        <v/>
      </c>
      <c r="R790" s="17">
        <f>IF($B790="","",MIN(1,DAY($A790)/IF($N790="Superstore",Settings!$B$5,Settings!$B$4)))</f>
        <v/>
      </c>
      <c r="S790" s="17">
        <f>IF(OR($B790="",$G790="",$R790=0),"",$G790/$R790)</f>
        <v/>
      </c>
      <c r="T790">
        <f>IF($S790="","",IF($S790&lt;Settings!$B$8,"Critical",IF($S790&lt;Settings!$B$9,"Semi Critical","Non Critical")))</f>
        <v/>
      </c>
      <c r="U790">
        <f>IF($B790="","",IFERROR(VLOOKUP($O790,Leaders!$A:$B,2,0),"Not Mapped"))</f>
        <v/>
      </c>
    </row>
    <row r="791">
      <c r="A791" s="16" t="n"/>
      <c r="G791" s="17" t="n"/>
      <c r="H791" s="17" t="n"/>
      <c r="I791" s="17" t="n"/>
      <c r="J791" s="17" t="n"/>
      <c r="K791" s="17" t="n"/>
      <c r="L791" s="17" t="n"/>
      <c r="N791">
        <f>IF($B791="","",IF($C791="SUPERSTORE","Superstore","DH"))</f>
        <v/>
      </c>
      <c r="O791">
        <f>IF($B791="","",IFERROR(VLOOKUP($B791,Mapping!$A:$C,2,0),"Not Mapped"))</f>
        <v/>
      </c>
      <c r="P791">
        <f>IF($B791="","",IFERROR(VLOOKUP($B791,Mapping!$A:$C,3,0),"Not Mapped"))</f>
        <v/>
      </c>
      <c r="Q791">
        <f>IF($B791="","",IF(COUNTIF(Exclusions!$A:$A,$B791)&gt;0,"Yes","No"))</f>
        <v/>
      </c>
      <c r="R791" s="17">
        <f>IF($B791="","",MIN(1,DAY($A791)/IF($N791="Superstore",Settings!$B$5,Settings!$B$4)))</f>
        <v/>
      </c>
      <c r="S791" s="17">
        <f>IF(OR($B791="",$G791="",$R791=0),"",$G791/$R791)</f>
        <v/>
      </c>
      <c r="T791">
        <f>IF($S791="","",IF($S791&lt;Settings!$B$8,"Critical",IF($S791&lt;Settings!$B$9,"Semi Critical","Non Critical")))</f>
        <v/>
      </c>
      <c r="U791">
        <f>IF($B791="","",IFERROR(VLOOKUP($O791,Leaders!$A:$B,2,0),"Not Mapped"))</f>
        <v/>
      </c>
    </row>
    <row r="792">
      <c r="A792" s="16" t="n"/>
      <c r="G792" s="17" t="n"/>
      <c r="H792" s="17" t="n"/>
      <c r="I792" s="17" t="n"/>
      <c r="J792" s="17" t="n"/>
      <c r="K792" s="17" t="n"/>
      <c r="L792" s="17" t="n"/>
      <c r="N792">
        <f>IF($B792="","",IF($C792="SUPERSTORE","Superstore","DH"))</f>
        <v/>
      </c>
      <c r="O792">
        <f>IF($B792="","",IFERROR(VLOOKUP($B792,Mapping!$A:$C,2,0),"Not Mapped"))</f>
        <v/>
      </c>
      <c r="P792">
        <f>IF($B792="","",IFERROR(VLOOKUP($B792,Mapping!$A:$C,3,0),"Not Mapped"))</f>
        <v/>
      </c>
      <c r="Q792">
        <f>IF($B792="","",IF(COUNTIF(Exclusions!$A:$A,$B792)&gt;0,"Yes","No"))</f>
        <v/>
      </c>
      <c r="R792" s="17">
        <f>IF($B792="","",MIN(1,DAY($A792)/IF($N792="Superstore",Settings!$B$5,Settings!$B$4)))</f>
        <v/>
      </c>
      <c r="S792" s="17">
        <f>IF(OR($B792="",$G792="",$R792=0),"",$G792/$R792)</f>
        <v/>
      </c>
      <c r="T792">
        <f>IF($S792="","",IF($S792&lt;Settings!$B$8,"Critical",IF($S792&lt;Settings!$B$9,"Semi Critical","Non Critical")))</f>
        <v/>
      </c>
      <c r="U792">
        <f>IF($B792="","",IFERROR(VLOOKUP($O792,Leaders!$A:$B,2,0),"Not Mapped"))</f>
        <v/>
      </c>
    </row>
    <row r="793">
      <c r="A793" s="16" t="n"/>
      <c r="G793" s="17" t="n"/>
      <c r="H793" s="17" t="n"/>
      <c r="I793" s="17" t="n"/>
      <c r="J793" s="17" t="n"/>
      <c r="K793" s="17" t="n"/>
      <c r="L793" s="17" t="n"/>
      <c r="N793">
        <f>IF($B793="","",IF($C793="SUPERSTORE","Superstore","DH"))</f>
        <v/>
      </c>
      <c r="O793">
        <f>IF($B793="","",IFERROR(VLOOKUP($B793,Mapping!$A:$C,2,0),"Not Mapped"))</f>
        <v/>
      </c>
      <c r="P793">
        <f>IF($B793="","",IFERROR(VLOOKUP($B793,Mapping!$A:$C,3,0),"Not Mapped"))</f>
        <v/>
      </c>
      <c r="Q793">
        <f>IF($B793="","",IF(COUNTIF(Exclusions!$A:$A,$B793)&gt;0,"Yes","No"))</f>
        <v/>
      </c>
      <c r="R793" s="17">
        <f>IF($B793="","",MIN(1,DAY($A793)/IF($N793="Superstore",Settings!$B$5,Settings!$B$4)))</f>
        <v/>
      </c>
      <c r="S793" s="17">
        <f>IF(OR($B793="",$G793="",$R793=0),"",$G793/$R793)</f>
        <v/>
      </c>
      <c r="T793">
        <f>IF($S793="","",IF($S793&lt;Settings!$B$8,"Critical",IF($S793&lt;Settings!$B$9,"Semi Critical","Non Critical")))</f>
        <v/>
      </c>
      <c r="U793">
        <f>IF($B793="","",IFERROR(VLOOKUP($O793,Leaders!$A:$B,2,0),"Not Mapped"))</f>
        <v/>
      </c>
    </row>
    <row r="794">
      <c r="A794" s="16" t="n"/>
      <c r="G794" s="17" t="n"/>
      <c r="H794" s="17" t="n"/>
      <c r="I794" s="17" t="n"/>
      <c r="J794" s="17" t="n"/>
      <c r="K794" s="17" t="n"/>
      <c r="L794" s="17" t="n"/>
      <c r="N794">
        <f>IF($B794="","",IF($C794="SUPERSTORE","Superstore","DH"))</f>
        <v/>
      </c>
      <c r="O794">
        <f>IF($B794="","",IFERROR(VLOOKUP($B794,Mapping!$A:$C,2,0),"Not Mapped"))</f>
        <v/>
      </c>
      <c r="P794">
        <f>IF($B794="","",IFERROR(VLOOKUP($B794,Mapping!$A:$C,3,0),"Not Mapped"))</f>
        <v/>
      </c>
      <c r="Q794">
        <f>IF($B794="","",IF(COUNTIF(Exclusions!$A:$A,$B794)&gt;0,"Yes","No"))</f>
        <v/>
      </c>
      <c r="R794" s="17">
        <f>IF($B794="","",MIN(1,DAY($A794)/IF($N794="Superstore",Settings!$B$5,Settings!$B$4)))</f>
        <v/>
      </c>
      <c r="S794" s="17">
        <f>IF(OR($B794="",$G794="",$R794=0),"",$G794/$R794)</f>
        <v/>
      </c>
      <c r="T794">
        <f>IF($S794="","",IF($S794&lt;Settings!$B$8,"Critical",IF($S794&lt;Settings!$B$9,"Semi Critical","Non Critical")))</f>
        <v/>
      </c>
      <c r="U794">
        <f>IF($B794="","",IFERROR(VLOOKUP($O794,Leaders!$A:$B,2,0),"Not Mapped"))</f>
        <v/>
      </c>
    </row>
    <row r="795">
      <c r="A795" s="16" t="n"/>
      <c r="G795" s="17" t="n"/>
      <c r="H795" s="17" t="n"/>
      <c r="I795" s="17" t="n"/>
      <c r="J795" s="17" t="n"/>
      <c r="K795" s="17" t="n"/>
      <c r="L795" s="17" t="n"/>
      <c r="N795">
        <f>IF($B795="","",IF($C795="SUPERSTORE","Superstore","DH"))</f>
        <v/>
      </c>
      <c r="O795">
        <f>IF($B795="","",IFERROR(VLOOKUP($B795,Mapping!$A:$C,2,0),"Not Mapped"))</f>
        <v/>
      </c>
      <c r="P795">
        <f>IF($B795="","",IFERROR(VLOOKUP($B795,Mapping!$A:$C,3,0),"Not Mapped"))</f>
        <v/>
      </c>
      <c r="Q795">
        <f>IF($B795="","",IF(COUNTIF(Exclusions!$A:$A,$B795)&gt;0,"Yes","No"))</f>
        <v/>
      </c>
      <c r="R795" s="17">
        <f>IF($B795="","",MIN(1,DAY($A795)/IF($N795="Superstore",Settings!$B$5,Settings!$B$4)))</f>
        <v/>
      </c>
      <c r="S795" s="17">
        <f>IF(OR($B795="",$G795="",$R795=0),"",$G795/$R795)</f>
        <v/>
      </c>
      <c r="T795">
        <f>IF($S795="","",IF($S795&lt;Settings!$B$8,"Critical",IF($S795&lt;Settings!$B$9,"Semi Critical","Non Critical")))</f>
        <v/>
      </c>
      <c r="U795">
        <f>IF($B795="","",IFERROR(VLOOKUP($O795,Leaders!$A:$B,2,0),"Not Mapped"))</f>
        <v/>
      </c>
    </row>
    <row r="796">
      <c r="A796" s="16" t="n"/>
      <c r="G796" s="17" t="n"/>
      <c r="H796" s="17" t="n"/>
      <c r="I796" s="17" t="n"/>
      <c r="J796" s="17" t="n"/>
      <c r="K796" s="17" t="n"/>
      <c r="L796" s="17" t="n"/>
      <c r="N796">
        <f>IF($B796="","",IF($C796="SUPERSTORE","Superstore","DH"))</f>
        <v/>
      </c>
      <c r="O796">
        <f>IF($B796="","",IFERROR(VLOOKUP($B796,Mapping!$A:$C,2,0),"Not Mapped"))</f>
        <v/>
      </c>
      <c r="P796">
        <f>IF($B796="","",IFERROR(VLOOKUP($B796,Mapping!$A:$C,3,0),"Not Mapped"))</f>
        <v/>
      </c>
      <c r="Q796">
        <f>IF($B796="","",IF(COUNTIF(Exclusions!$A:$A,$B796)&gt;0,"Yes","No"))</f>
        <v/>
      </c>
      <c r="R796" s="17">
        <f>IF($B796="","",MIN(1,DAY($A796)/IF($N796="Superstore",Settings!$B$5,Settings!$B$4)))</f>
        <v/>
      </c>
      <c r="S796" s="17">
        <f>IF(OR($B796="",$G796="",$R796=0),"",$G796/$R796)</f>
        <v/>
      </c>
      <c r="T796">
        <f>IF($S796="","",IF($S796&lt;Settings!$B$8,"Critical",IF($S796&lt;Settings!$B$9,"Semi Critical","Non Critical")))</f>
        <v/>
      </c>
      <c r="U796">
        <f>IF($B796="","",IFERROR(VLOOKUP($O796,Leaders!$A:$B,2,0),"Not Mapped"))</f>
        <v/>
      </c>
    </row>
    <row r="797">
      <c r="A797" s="16" t="n"/>
      <c r="G797" s="17" t="n"/>
      <c r="H797" s="17" t="n"/>
      <c r="I797" s="17" t="n"/>
      <c r="J797" s="17" t="n"/>
      <c r="K797" s="17" t="n"/>
      <c r="L797" s="17" t="n"/>
      <c r="N797">
        <f>IF($B797="","",IF($C797="SUPERSTORE","Superstore","DH"))</f>
        <v/>
      </c>
      <c r="O797">
        <f>IF($B797="","",IFERROR(VLOOKUP($B797,Mapping!$A:$C,2,0),"Not Mapped"))</f>
        <v/>
      </c>
      <c r="P797">
        <f>IF($B797="","",IFERROR(VLOOKUP($B797,Mapping!$A:$C,3,0),"Not Mapped"))</f>
        <v/>
      </c>
      <c r="Q797">
        <f>IF($B797="","",IF(COUNTIF(Exclusions!$A:$A,$B797)&gt;0,"Yes","No"))</f>
        <v/>
      </c>
      <c r="R797" s="17">
        <f>IF($B797="","",MIN(1,DAY($A797)/IF($N797="Superstore",Settings!$B$5,Settings!$B$4)))</f>
        <v/>
      </c>
      <c r="S797" s="17">
        <f>IF(OR($B797="",$G797="",$R797=0),"",$G797/$R797)</f>
        <v/>
      </c>
      <c r="T797">
        <f>IF($S797="","",IF($S797&lt;Settings!$B$8,"Critical",IF($S797&lt;Settings!$B$9,"Semi Critical","Non Critical")))</f>
        <v/>
      </c>
      <c r="U797">
        <f>IF($B797="","",IFERROR(VLOOKUP($O797,Leaders!$A:$B,2,0),"Not Mapped"))</f>
        <v/>
      </c>
    </row>
    <row r="798">
      <c r="A798" s="16" t="n"/>
      <c r="G798" s="17" t="n"/>
      <c r="H798" s="17" t="n"/>
      <c r="I798" s="17" t="n"/>
      <c r="J798" s="17" t="n"/>
      <c r="K798" s="17" t="n"/>
      <c r="L798" s="17" t="n"/>
      <c r="N798">
        <f>IF($B798="","",IF($C798="SUPERSTORE","Superstore","DH"))</f>
        <v/>
      </c>
      <c r="O798">
        <f>IF($B798="","",IFERROR(VLOOKUP($B798,Mapping!$A:$C,2,0),"Not Mapped"))</f>
        <v/>
      </c>
      <c r="P798">
        <f>IF($B798="","",IFERROR(VLOOKUP($B798,Mapping!$A:$C,3,0),"Not Mapped"))</f>
        <v/>
      </c>
      <c r="Q798">
        <f>IF($B798="","",IF(COUNTIF(Exclusions!$A:$A,$B798)&gt;0,"Yes","No"))</f>
        <v/>
      </c>
      <c r="R798" s="17">
        <f>IF($B798="","",MIN(1,DAY($A798)/IF($N798="Superstore",Settings!$B$5,Settings!$B$4)))</f>
        <v/>
      </c>
      <c r="S798" s="17">
        <f>IF(OR($B798="",$G798="",$R798=0),"",$G798/$R798)</f>
        <v/>
      </c>
      <c r="T798">
        <f>IF($S798="","",IF($S798&lt;Settings!$B$8,"Critical",IF($S798&lt;Settings!$B$9,"Semi Critical","Non Critical")))</f>
        <v/>
      </c>
      <c r="U798">
        <f>IF($B798="","",IFERROR(VLOOKUP($O798,Leaders!$A:$B,2,0),"Not Mapped"))</f>
        <v/>
      </c>
    </row>
    <row r="799">
      <c r="A799" s="16" t="n"/>
      <c r="G799" s="17" t="n"/>
      <c r="H799" s="17" t="n"/>
      <c r="I799" s="17" t="n"/>
      <c r="J799" s="17" t="n"/>
      <c r="K799" s="17" t="n"/>
      <c r="L799" s="17" t="n"/>
      <c r="N799">
        <f>IF($B799="","",IF($C799="SUPERSTORE","Superstore","DH"))</f>
        <v/>
      </c>
      <c r="O799">
        <f>IF($B799="","",IFERROR(VLOOKUP($B799,Mapping!$A:$C,2,0),"Not Mapped"))</f>
        <v/>
      </c>
      <c r="P799">
        <f>IF($B799="","",IFERROR(VLOOKUP($B799,Mapping!$A:$C,3,0),"Not Mapped"))</f>
        <v/>
      </c>
      <c r="Q799">
        <f>IF($B799="","",IF(COUNTIF(Exclusions!$A:$A,$B799)&gt;0,"Yes","No"))</f>
        <v/>
      </c>
      <c r="R799" s="17">
        <f>IF($B799="","",MIN(1,DAY($A799)/IF($N799="Superstore",Settings!$B$5,Settings!$B$4)))</f>
        <v/>
      </c>
      <c r="S799" s="17">
        <f>IF(OR($B799="",$G799="",$R799=0),"",$G799/$R799)</f>
        <v/>
      </c>
      <c r="T799">
        <f>IF($S799="","",IF($S799&lt;Settings!$B$8,"Critical",IF($S799&lt;Settings!$B$9,"Semi Critical","Non Critical")))</f>
        <v/>
      </c>
      <c r="U799">
        <f>IF($B799="","",IFERROR(VLOOKUP($O799,Leaders!$A:$B,2,0),"Not Mapped"))</f>
        <v/>
      </c>
    </row>
    <row r="800">
      <c r="A800" s="16" t="n"/>
      <c r="G800" s="17" t="n"/>
      <c r="H800" s="17" t="n"/>
      <c r="I800" s="17" t="n"/>
      <c r="J800" s="17" t="n"/>
      <c r="K800" s="17" t="n"/>
      <c r="L800" s="17" t="n"/>
      <c r="N800">
        <f>IF($B800="","",IF($C800="SUPERSTORE","Superstore","DH"))</f>
        <v/>
      </c>
      <c r="O800">
        <f>IF($B800="","",IFERROR(VLOOKUP($B800,Mapping!$A:$C,2,0),"Not Mapped"))</f>
        <v/>
      </c>
      <c r="P800">
        <f>IF($B800="","",IFERROR(VLOOKUP($B800,Mapping!$A:$C,3,0),"Not Mapped"))</f>
        <v/>
      </c>
      <c r="Q800">
        <f>IF($B800="","",IF(COUNTIF(Exclusions!$A:$A,$B800)&gt;0,"Yes","No"))</f>
        <v/>
      </c>
      <c r="R800" s="17">
        <f>IF($B800="","",MIN(1,DAY($A800)/IF($N800="Superstore",Settings!$B$5,Settings!$B$4)))</f>
        <v/>
      </c>
      <c r="S800" s="17">
        <f>IF(OR($B800="",$G800="",$R800=0),"",$G800/$R800)</f>
        <v/>
      </c>
      <c r="T800">
        <f>IF($S800="","",IF($S800&lt;Settings!$B$8,"Critical",IF($S800&lt;Settings!$B$9,"Semi Critical","Non Critical")))</f>
        <v/>
      </c>
      <c r="U800">
        <f>IF($B800="","",IFERROR(VLOOKUP($O800,Leaders!$A:$B,2,0),"Not Mapped"))</f>
        <v/>
      </c>
    </row>
    <row r="801">
      <c r="A801" s="16" t="n"/>
      <c r="G801" s="17" t="n"/>
      <c r="H801" s="17" t="n"/>
      <c r="I801" s="17" t="n"/>
      <c r="J801" s="17" t="n"/>
      <c r="K801" s="17" t="n"/>
      <c r="L801" s="17" t="n"/>
      <c r="N801">
        <f>IF($B801="","",IF($C801="SUPERSTORE","Superstore","DH"))</f>
        <v/>
      </c>
      <c r="O801">
        <f>IF($B801="","",IFERROR(VLOOKUP($B801,Mapping!$A:$C,2,0),"Not Mapped"))</f>
        <v/>
      </c>
      <c r="P801">
        <f>IF($B801="","",IFERROR(VLOOKUP($B801,Mapping!$A:$C,3,0),"Not Mapped"))</f>
        <v/>
      </c>
      <c r="Q801">
        <f>IF($B801="","",IF(COUNTIF(Exclusions!$A:$A,$B801)&gt;0,"Yes","No"))</f>
        <v/>
      </c>
      <c r="R801" s="17">
        <f>IF($B801="","",MIN(1,DAY($A801)/IF($N801="Superstore",Settings!$B$5,Settings!$B$4)))</f>
        <v/>
      </c>
      <c r="S801" s="17">
        <f>IF(OR($B801="",$G801="",$R801=0),"",$G801/$R801)</f>
        <v/>
      </c>
      <c r="T801">
        <f>IF($S801="","",IF($S801&lt;Settings!$B$8,"Critical",IF($S801&lt;Settings!$B$9,"Semi Critical","Non Critical")))</f>
        <v/>
      </c>
      <c r="U801">
        <f>IF($B801="","",IFERROR(VLOOKUP($O801,Leaders!$A:$B,2,0),"Not Mapped"))</f>
        <v/>
      </c>
    </row>
    <row r="802">
      <c r="A802" s="16" t="n"/>
      <c r="G802" s="17" t="n"/>
      <c r="H802" s="17" t="n"/>
      <c r="I802" s="17" t="n"/>
      <c r="J802" s="17" t="n"/>
      <c r="K802" s="17" t="n"/>
      <c r="L802" s="17" t="n"/>
      <c r="N802">
        <f>IF($B802="","",IF($C802="SUPERSTORE","Superstore","DH"))</f>
        <v/>
      </c>
      <c r="O802">
        <f>IF($B802="","",IFERROR(VLOOKUP($B802,Mapping!$A:$C,2,0),"Not Mapped"))</f>
        <v/>
      </c>
      <c r="P802">
        <f>IF($B802="","",IFERROR(VLOOKUP($B802,Mapping!$A:$C,3,0),"Not Mapped"))</f>
        <v/>
      </c>
      <c r="Q802">
        <f>IF($B802="","",IF(COUNTIF(Exclusions!$A:$A,$B802)&gt;0,"Yes","No"))</f>
        <v/>
      </c>
      <c r="R802" s="17">
        <f>IF($B802="","",MIN(1,DAY($A802)/IF($N802="Superstore",Settings!$B$5,Settings!$B$4)))</f>
        <v/>
      </c>
      <c r="S802" s="17">
        <f>IF(OR($B802="",$G802="",$R802=0),"",$G802/$R802)</f>
        <v/>
      </c>
      <c r="T802">
        <f>IF($S802="","",IF($S802&lt;Settings!$B$8,"Critical",IF($S802&lt;Settings!$B$9,"Semi Critical","Non Critical")))</f>
        <v/>
      </c>
      <c r="U802">
        <f>IF($B802="","",IFERROR(VLOOKUP($O802,Leaders!$A:$B,2,0),"Not Mapped"))</f>
        <v/>
      </c>
    </row>
    <row r="803">
      <c r="A803" s="16" t="n"/>
      <c r="G803" s="17" t="n"/>
      <c r="H803" s="17" t="n"/>
      <c r="I803" s="17" t="n"/>
      <c r="J803" s="17" t="n"/>
      <c r="K803" s="17" t="n"/>
      <c r="L803" s="17" t="n"/>
      <c r="N803">
        <f>IF($B803="","",IF($C803="SUPERSTORE","Superstore","DH"))</f>
        <v/>
      </c>
      <c r="O803">
        <f>IF($B803="","",IFERROR(VLOOKUP($B803,Mapping!$A:$C,2,0),"Not Mapped"))</f>
        <v/>
      </c>
      <c r="P803">
        <f>IF($B803="","",IFERROR(VLOOKUP($B803,Mapping!$A:$C,3,0),"Not Mapped"))</f>
        <v/>
      </c>
      <c r="Q803">
        <f>IF($B803="","",IF(COUNTIF(Exclusions!$A:$A,$B803)&gt;0,"Yes","No"))</f>
        <v/>
      </c>
      <c r="R803" s="17">
        <f>IF($B803="","",MIN(1,DAY($A803)/IF($N803="Superstore",Settings!$B$5,Settings!$B$4)))</f>
        <v/>
      </c>
      <c r="S803" s="17">
        <f>IF(OR($B803="",$G803="",$R803=0),"",$G803/$R803)</f>
        <v/>
      </c>
      <c r="T803">
        <f>IF($S803="","",IF($S803&lt;Settings!$B$8,"Critical",IF($S803&lt;Settings!$B$9,"Semi Critical","Non Critical")))</f>
        <v/>
      </c>
      <c r="U803">
        <f>IF($B803="","",IFERROR(VLOOKUP($O803,Leaders!$A:$B,2,0),"Not Mapped"))</f>
        <v/>
      </c>
    </row>
    <row r="804">
      <c r="A804" s="16" t="n"/>
      <c r="G804" s="17" t="n"/>
      <c r="H804" s="17" t="n"/>
      <c r="I804" s="17" t="n"/>
      <c r="J804" s="17" t="n"/>
      <c r="K804" s="17" t="n"/>
      <c r="L804" s="17" t="n"/>
      <c r="N804">
        <f>IF($B804="","",IF($C804="SUPERSTORE","Superstore","DH"))</f>
        <v/>
      </c>
      <c r="O804">
        <f>IF($B804="","",IFERROR(VLOOKUP($B804,Mapping!$A:$C,2,0),"Not Mapped"))</f>
        <v/>
      </c>
      <c r="P804">
        <f>IF($B804="","",IFERROR(VLOOKUP($B804,Mapping!$A:$C,3,0),"Not Mapped"))</f>
        <v/>
      </c>
      <c r="Q804">
        <f>IF($B804="","",IF(COUNTIF(Exclusions!$A:$A,$B804)&gt;0,"Yes","No"))</f>
        <v/>
      </c>
      <c r="R804" s="17">
        <f>IF($B804="","",MIN(1,DAY($A804)/IF($N804="Superstore",Settings!$B$5,Settings!$B$4)))</f>
        <v/>
      </c>
      <c r="S804" s="17">
        <f>IF(OR($B804="",$G804="",$R804=0),"",$G804/$R804)</f>
        <v/>
      </c>
      <c r="T804">
        <f>IF($S804="","",IF($S804&lt;Settings!$B$8,"Critical",IF($S804&lt;Settings!$B$9,"Semi Critical","Non Critical")))</f>
        <v/>
      </c>
      <c r="U804">
        <f>IF($B804="","",IFERROR(VLOOKUP($O804,Leaders!$A:$B,2,0),"Not Mapped"))</f>
        <v/>
      </c>
    </row>
    <row r="805">
      <c r="A805" s="16" t="n"/>
      <c r="G805" s="17" t="n"/>
      <c r="H805" s="17" t="n"/>
      <c r="I805" s="17" t="n"/>
      <c r="J805" s="17" t="n"/>
      <c r="K805" s="17" t="n"/>
      <c r="L805" s="17" t="n"/>
      <c r="N805">
        <f>IF($B805="","",IF($C805="SUPERSTORE","Superstore","DH"))</f>
        <v/>
      </c>
      <c r="O805">
        <f>IF($B805="","",IFERROR(VLOOKUP($B805,Mapping!$A:$C,2,0),"Not Mapped"))</f>
        <v/>
      </c>
      <c r="P805">
        <f>IF($B805="","",IFERROR(VLOOKUP($B805,Mapping!$A:$C,3,0),"Not Mapped"))</f>
        <v/>
      </c>
      <c r="Q805">
        <f>IF($B805="","",IF(COUNTIF(Exclusions!$A:$A,$B805)&gt;0,"Yes","No"))</f>
        <v/>
      </c>
      <c r="R805" s="17">
        <f>IF($B805="","",MIN(1,DAY($A805)/IF($N805="Superstore",Settings!$B$5,Settings!$B$4)))</f>
        <v/>
      </c>
      <c r="S805" s="17">
        <f>IF(OR($B805="",$G805="",$R805=0),"",$G805/$R805)</f>
        <v/>
      </c>
      <c r="T805">
        <f>IF($S805="","",IF($S805&lt;Settings!$B$8,"Critical",IF($S805&lt;Settings!$B$9,"Semi Critical","Non Critical")))</f>
        <v/>
      </c>
      <c r="U805">
        <f>IF($B805="","",IFERROR(VLOOKUP($O805,Leaders!$A:$B,2,0),"Not Mapped"))</f>
        <v/>
      </c>
    </row>
    <row r="806">
      <c r="A806" s="16" t="n"/>
      <c r="G806" s="17" t="n"/>
      <c r="H806" s="17" t="n"/>
      <c r="I806" s="17" t="n"/>
      <c r="J806" s="17" t="n"/>
      <c r="K806" s="17" t="n"/>
      <c r="L806" s="17" t="n"/>
      <c r="N806">
        <f>IF($B806="","",IF($C806="SUPERSTORE","Superstore","DH"))</f>
        <v/>
      </c>
      <c r="O806">
        <f>IF($B806="","",IFERROR(VLOOKUP($B806,Mapping!$A:$C,2,0),"Not Mapped"))</f>
        <v/>
      </c>
      <c r="P806">
        <f>IF($B806="","",IFERROR(VLOOKUP($B806,Mapping!$A:$C,3,0),"Not Mapped"))</f>
        <v/>
      </c>
      <c r="Q806">
        <f>IF($B806="","",IF(COUNTIF(Exclusions!$A:$A,$B806)&gt;0,"Yes","No"))</f>
        <v/>
      </c>
      <c r="R806" s="17">
        <f>IF($B806="","",MIN(1,DAY($A806)/IF($N806="Superstore",Settings!$B$5,Settings!$B$4)))</f>
        <v/>
      </c>
      <c r="S806" s="17">
        <f>IF(OR($B806="",$G806="",$R806=0),"",$G806/$R806)</f>
        <v/>
      </c>
      <c r="T806">
        <f>IF($S806="","",IF($S806&lt;Settings!$B$8,"Critical",IF($S806&lt;Settings!$B$9,"Semi Critical","Non Critical")))</f>
        <v/>
      </c>
      <c r="U806">
        <f>IF($B806="","",IFERROR(VLOOKUP($O806,Leaders!$A:$B,2,0),"Not Mapped"))</f>
        <v/>
      </c>
    </row>
    <row r="807">
      <c r="A807" s="16" t="n"/>
      <c r="G807" s="17" t="n"/>
      <c r="H807" s="17" t="n"/>
      <c r="I807" s="17" t="n"/>
      <c r="J807" s="17" t="n"/>
      <c r="K807" s="17" t="n"/>
      <c r="L807" s="17" t="n"/>
      <c r="N807">
        <f>IF($B807="","",IF($C807="SUPERSTORE","Superstore","DH"))</f>
        <v/>
      </c>
      <c r="O807">
        <f>IF($B807="","",IFERROR(VLOOKUP($B807,Mapping!$A:$C,2,0),"Not Mapped"))</f>
        <v/>
      </c>
      <c r="P807">
        <f>IF($B807="","",IFERROR(VLOOKUP($B807,Mapping!$A:$C,3,0),"Not Mapped"))</f>
        <v/>
      </c>
      <c r="Q807">
        <f>IF($B807="","",IF(COUNTIF(Exclusions!$A:$A,$B807)&gt;0,"Yes","No"))</f>
        <v/>
      </c>
      <c r="R807" s="17">
        <f>IF($B807="","",MIN(1,DAY($A807)/IF($N807="Superstore",Settings!$B$5,Settings!$B$4)))</f>
        <v/>
      </c>
      <c r="S807" s="17">
        <f>IF(OR($B807="",$G807="",$R807=0),"",$G807/$R807)</f>
        <v/>
      </c>
      <c r="T807">
        <f>IF($S807="","",IF($S807&lt;Settings!$B$8,"Critical",IF($S807&lt;Settings!$B$9,"Semi Critical","Non Critical")))</f>
        <v/>
      </c>
      <c r="U807">
        <f>IF($B807="","",IFERROR(VLOOKUP($O807,Leaders!$A:$B,2,0),"Not Mapped"))</f>
        <v/>
      </c>
    </row>
    <row r="808">
      <c r="A808" s="16" t="n"/>
      <c r="G808" s="17" t="n"/>
      <c r="H808" s="17" t="n"/>
      <c r="I808" s="17" t="n"/>
      <c r="J808" s="17" t="n"/>
      <c r="K808" s="17" t="n"/>
      <c r="L808" s="17" t="n"/>
      <c r="N808">
        <f>IF($B808="","",IF($C808="SUPERSTORE","Superstore","DH"))</f>
        <v/>
      </c>
      <c r="O808">
        <f>IF($B808="","",IFERROR(VLOOKUP($B808,Mapping!$A:$C,2,0),"Not Mapped"))</f>
        <v/>
      </c>
      <c r="P808">
        <f>IF($B808="","",IFERROR(VLOOKUP($B808,Mapping!$A:$C,3,0),"Not Mapped"))</f>
        <v/>
      </c>
      <c r="Q808">
        <f>IF($B808="","",IF(COUNTIF(Exclusions!$A:$A,$B808)&gt;0,"Yes","No"))</f>
        <v/>
      </c>
      <c r="R808" s="17">
        <f>IF($B808="","",MIN(1,DAY($A808)/IF($N808="Superstore",Settings!$B$5,Settings!$B$4)))</f>
        <v/>
      </c>
      <c r="S808" s="17">
        <f>IF(OR($B808="",$G808="",$R808=0),"",$G808/$R808)</f>
        <v/>
      </c>
      <c r="T808">
        <f>IF($S808="","",IF($S808&lt;Settings!$B$8,"Critical",IF($S808&lt;Settings!$B$9,"Semi Critical","Non Critical")))</f>
        <v/>
      </c>
      <c r="U808">
        <f>IF($B808="","",IFERROR(VLOOKUP($O808,Leaders!$A:$B,2,0),"Not Mapped"))</f>
        <v/>
      </c>
    </row>
    <row r="809">
      <c r="A809" s="16" t="n"/>
      <c r="G809" s="17" t="n"/>
      <c r="H809" s="17" t="n"/>
      <c r="I809" s="17" t="n"/>
      <c r="J809" s="17" t="n"/>
      <c r="K809" s="17" t="n"/>
      <c r="L809" s="17" t="n"/>
      <c r="N809">
        <f>IF($B809="","",IF($C809="SUPERSTORE","Superstore","DH"))</f>
        <v/>
      </c>
      <c r="O809">
        <f>IF($B809="","",IFERROR(VLOOKUP($B809,Mapping!$A:$C,2,0),"Not Mapped"))</f>
        <v/>
      </c>
      <c r="P809">
        <f>IF($B809="","",IFERROR(VLOOKUP($B809,Mapping!$A:$C,3,0),"Not Mapped"))</f>
        <v/>
      </c>
      <c r="Q809">
        <f>IF($B809="","",IF(COUNTIF(Exclusions!$A:$A,$B809)&gt;0,"Yes","No"))</f>
        <v/>
      </c>
      <c r="R809" s="17">
        <f>IF($B809="","",MIN(1,DAY($A809)/IF($N809="Superstore",Settings!$B$5,Settings!$B$4)))</f>
        <v/>
      </c>
      <c r="S809" s="17">
        <f>IF(OR($B809="",$G809="",$R809=0),"",$G809/$R809)</f>
        <v/>
      </c>
      <c r="T809">
        <f>IF($S809="","",IF($S809&lt;Settings!$B$8,"Critical",IF($S809&lt;Settings!$B$9,"Semi Critical","Non Critical")))</f>
        <v/>
      </c>
      <c r="U809">
        <f>IF($B809="","",IFERROR(VLOOKUP($O809,Leaders!$A:$B,2,0),"Not Mapped"))</f>
        <v/>
      </c>
    </row>
    <row r="810">
      <c r="A810" s="16" t="n"/>
      <c r="G810" s="17" t="n"/>
      <c r="H810" s="17" t="n"/>
      <c r="I810" s="17" t="n"/>
      <c r="J810" s="17" t="n"/>
      <c r="K810" s="17" t="n"/>
      <c r="L810" s="17" t="n"/>
      <c r="N810">
        <f>IF($B810="","",IF($C810="SUPERSTORE","Superstore","DH"))</f>
        <v/>
      </c>
      <c r="O810">
        <f>IF($B810="","",IFERROR(VLOOKUP($B810,Mapping!$A:$C,2,0),"Not Mapped"))</f>
        <v/>
      </c>
      <c r="P810">
        <f>IF($B810="","",IFERROR(VLOOKUP($B810,Mapping!$A:$C,3,0),"Not Mapped"))</f>
        <v/>
      </c>
      <c r="Q810">
        <f>IF($B810="","",IF(COUNTIF(Exclusions!$A:$A,$B810)&gt;0,"Yes","No"))</f>
        <v/>
      </c>
      <c r="R810" s="17">
        <f>IF($B810="","",MIN(1,DAY($A810)/IF($N810="Superstore",Settings!$B$5,Settings!$B$4)))</f>
        <v/>
      </c>
      <c r="S810" s="17">
        <f>IF(OR($B810="",$G810="",$R810=0),"",$G810/$R810)</f>
        <v/>
      </c>
      <c r="T810">
        <f>IF($S810="","",IF($S810&lt;Settings!$B$8,"Critical",IF($S810&lt;Settings!$B$9,"Semi Critical","Non Critical")))</f>
        <v/>
      </c>
      <c r="U810">
        <f>IF($B810="","",IFERROR(VLOOKUP($O810,Leaders!$A:$B,2,0),"Not Mapped"))</f>
        <v/>
      </c>
    </row>
    <row r="811">
      <c r="A811" s="16" t="n"/>
      <c r="G811" s="17" t="n"/>
      <c r="H811" s="17" t="n"/>
      <c r="I811" s="17" t="n"/>
      <c r="J811" s="17" t="n"/>
      <c r="K811" s="17" t="n"/>
      <c r="L811" s="17" t="n"/>
      <c r="N811">
        <f>IF($B811="","",IF($C811="SUPERSTORE","Superstore","DH"))</f>
        <v/>
      </c>
      <c r="O811">
        <f>IF($B811="","",IFERROR(VLOOKUP($B811,Mapping!$A:$C,2,0),"Not Mapped"))</f>
        <v/>
      </c>
      <c r="P811">
        <f>IF($B811="","",IFERROR(VLOOKUP($B811,Mapping!$A:$C,3,0),"Not Mapped"))</f>
        <v/>
      </c>
      <c r="Q811">
        <f>IF($B811="","",IF(COUNTIF(Exclusions!$A:$A,$B811)&gt;0,"Yes","No"))</f>
        <v/>
      </c>
      <c r="R811" s="17">
        <f>IF($B811="","",MIN(1,DAY($A811)/IF($N811="Superstore",Settings!$B$5,Settings!$B$4)))</f>
        <v/>
      </c>
      <c r="S811" s="17">
        <f>IF(OR($B811="",$G811="",$R811=0),"",$G811/$R811)</f>
        <v/>
      </c>
      <c r="T811">
        <f>IF($S811="","",IF($S811&lt;Settings!$B$8,"Critical",IF($S811&lt;Settings!$B$9,"Semi Critical","Non Critical")))</f>
        <v/>
      </c>
      <c r="U811">
        <f>IF($B811="","",IFERROR(VLOOKUP($O811,Leaders!$A:$B,2,0),"Not Mapped"))</f>
        <v/>
      </c>
    </row>
    <row r="812">
      <c r="A812" s="16" t="n"/>
      <c r="G812" s="17" t="n"/>
      <c r="H812" s="17" t="n"/>
      <c r="I812" s="17" t="n"/>
      <c r="J812" s="17" t="n"/>
      <c r="K812" s="17" t="n"/>
      <c r="L812" s="17" t="n"/>
      <c r="N812">
        <f>IF($B812="","",IF($C812="SUPERSTORE","Superstore","DH"))</f>
        <v/>
      </c>
      <c r="O812">
        <f>IF($B812="","",IFERROR(VLOOKUP($B812,Mapping!$A:$C,2,0),"Not Mapped"))</f>
        <v/>
      </c>
      <c r="P812">
        <f>IF($B812="","",IFERROR(VLOOKUP($B812,Mapping!$A:$C,3,0),"Not Mapped"))</f>
        <v/>
      </c>
      <c r="Q812">
        <f>IF($B812="","",IF(COUNTIF(Exclusions!$A:$A,$B812)&gt;0,"Yes","No"))</f>
        <v/>
      </c>
      <c r="R812" s="17">
        <f>IF($B812="","",MIN(1,DAY($A812)/IF($N812="Superstore",Settings!$B$5,Settings!$B$4)))</f>
        <v/>
      </c>
      <c r="S812" s="17">
        <f>IF(OR($B812="",$G812="",$R812=0),"",$G812/$R812)</f>
        <v/>
      </c>
      <c r="T812">
        <f>IF($S812="","",IF($S812&lt;Settings!$B$8,"Critical",IF($S812&lt;Settings!$B$9,"Semi Critical","Non Critical")))</f>
        <v/>
      </c>
      <c r="U812">
        <f>IF($B812="","",IFERROR(VLOOKUP($O812,Leaders!$A:$B,2,0),"Not Mapped"))</f>
        <v/>
      </c>
    </row>
    <row r="813">
      <c r="A813" s="16" t="n"/>
      <c r="G813" s="17" t="n"/>
      <c r="H813" s="17" t="n"/>
      <c r="I813" s="17" t="n"/>
      <c r="J813" s="17" t="n"/>
      <c r="K813" s="17" t="n"/>
      <c r="L813" s="17" t="n"/>
      <c r="N813">
        <f>IF($B813="","",IF($C813="SUPERSTORE","Superstore","DH"))</f>
        <v/>
      </c>
      <c r="O813">
        <f>IF($B813="","",IFERROR(VLOOKUP($B813,Mapping!$A:$C,2,0),"Not Mapped"))</f>
        <v/>
      </c>
      <c r="P813">
        <f>IF($B813="","",IFERROR(VLOOKUP($B813,Mapping!$A:$C,3,0),"Not Mapped"))</f>
        <v/>
      </c>
      <c r="Q813">
        <f>IF($B813="","",IF(COUNTIF(Exclusions!$A:$A,$B813)&gt;0,"Yes","No"))</f>
        <v/>
      </c>
      <c r="R813" s="17">
        <f>IF($B813="","",MIN(1,DAY($A813)/IF($N813="Superstore",Settings!$B$5,Settings!$B$4)))</f>
        <v/>
      </c>
      <c r="S813" s="17">
        <f>IF(OR($B813="",$G813="",$R813=0),"",$G813/$R813)</f>
        <v/>
      </c>
      <c r="T813">
        <f>IF($S813="","",IF($S813&lt;Settings!$B$8,"Critical",IF($S813&lt;Settings!$B$9,"Semi Critical","Non Critical")))</f>
        <v/>
      </c>
      <c r="U813">
        <f>IF($B813="","",IFERROR(VLOOKUP($O813,Leaders!$A:$B,2,0),"Not Mapped"))</f>
        <v/>
      </c>
    </row>
    <row r="814">
      <c r="A814" s="16" t="n"/>
      <c r="G814" s="17" t="n"/>
      <c r="H814" s="17" t="n"/>
      <c r="I814" s="17" t="n"/>
      <c r="J814" s="17" t="n"/>
      <c r="K814" s="17" t="n"/>
      <c r="L814" s="17" t="n"/>
      <c r="N814">
        <f>IF($B814="","",IF($C814="SUPERSTORE","Superstore","DH"))</f>
        <v/>
      </c>
      <c r="O814">
        <f>IF($B814="","",IFERROR(VLOOKUP($B814,Mapping!$A:$C,2,0),"Not Mapped"))</f>
        <v/>
      </c>
      <c r="P814">
        <f>IF($B814="","",IFERROR(VLOOKUP($B814,Mapping!$A:$C,3,0),"Not Mapped"))</f>
        <v/>
      </c>
      <c r="Q814">
        <f>IF($B814="","",IF(COUNTIF(Exclusions!$A:$A,$B814)&gt;0,"Yes","No"))</f>
        <v/>
      </c>
      <c r="R814" s="17">
        <f>IF($B814="","",MIN(1,DAY($A814)/IF($N814="Superstore",Settings!$B$5,Settings!$B$4)))</f>
        <v/>
      </c>
      <c r="S814" s="17">
        <f>IF(OR($B814="",$G814="",$R814=0),"",$G814/$R814)</f>
        <v/>
      </c>
      <c r="T814">
        <f>IF($S814="","",IF($S814&lt;Settings!$B$8,"Critical",IF($S814&lt;Settings!$B$9,"Semi Critical","Non Critical")))</f>
        <v/>
      </c>
      <c r="U814">
        <f>IF($B814="","",IFERROR(VLOOKUP($O814,Leaders!$A:$B,2,0),"Not Mapped"))</f>
        <v/>
      </c>
    </row>
    <row r="815">
      <c r="A815" s="16" t="n"/>
      <c r="G815" s="17" t="n"/>
      <c r="H815" s="17" t="n"/>
      <c r="I815" s="17" t="n"/>
      <c r="J815" s="17" t="n"/>
      <c r="K815" s="17" t="n"/>
      <c r="L815" s="17" t="n"/>
      <c r="N815">
        <f>IF($B815="","",IF($C815="SUPERSTORE","Superstore","DH"))</f>
        <v/>
      </c>
      <c r="O815">
        <f>IF($B815="","",IFERROR(VLOOKUP($B815,Mapping!$A:$C,2,0),"Not Mapped"))</f>
        <v/>
      </c>
      <c r="P815">
        <f>IF($B815="","",IFERROR(VLOOKUP($B815,Mapping!$A:$C,3,0),"Not Mapped"))</f>
        <v/>
      </c>
      <c r="Q815">
        <f>IF($B815="","",IF(COUNTIF(Exclusions!$A:$A,$B815)&gt;0,"Yes","No"))</f>
        <v/>
      </c>
      <c r="R815" s="17">
        <f>IF($B815="","",MIN(1,DAY($A815)/IF($N815="Superstore",Settings!$B$5,Settings!$B$4)))</f>
        <v/>
      </c>
      <c r="S815" s="17">
        <f>IF(OR($B815="",$G815="",$R815=0),"",$G815/$R815)</f>
        <v/>
      </c>
      <c r="T815">
        <f>IF($S815="","",IF($S815&lt;Settings!$B$8,"Critical",IF($S815&lt;Settings!$B$9,"Semi Critical","Non Critical")))</f>
        <v/>
      </c>
      <c r="U815">
        <f>IF($B815="","",IFERROR(VLOOKUP($O815,Leaders!$A:$B,2,0),"Not Mapped"))</f>
        <v/>
      </c>
    </row>
    <row r="816">
      <c r="A816" s="16" t="n"/>
      <c r="G816" s="17" t="n"/>
      <c r="H816" s="17" t="n"/>
      <c r="I816" s="17" t="n"/>
      <c r="J816" s="17" t="n"/>
      <c r="K816" s="17" t="n"/>
      <c r="L816" s="17" t="n"/>
      <c r="N816">
        <f>IF($B816="","",IF($C816="SUPERSTORE","Superstore","DH"))</f>
        <v/>
      </c>
      <c r="O816">
        <f>IF($B816="","",IFERROR(VLOOKUP($B816,Mapping!$A:$C,2,0),"Not Mapped"))</f>
        <v/>
      </c>
      <c r="P816">
        <f>IF($B816="","",IFERROR(VLOOKUP($B816,Mapping!$A:$C,3,0),"Not Mapped"))</f>
        <v/>
      </c>
      <c r="Q816">
        <f>IF($B816="","",IF(COUNTIF(Exclusions!$A:$A,$B816)&gt;0,"Yes","No"))</f>
        <v/>
      </c>
      <c r="R816" s="17">
        <f>IF($B816="","",MIN(1,DAY($A816)/IF($N816="Superstore",Settings!$B$5,Settings!$B$4)))</f>
        <v/>
      </c>
      <c r="S816" s="17">
        <f>IF(OR($B816="",$G816="",$R816=0),"",$G816/$R816)</f>
        <v/>
      </c>
      <c r="T816">
        <f>IF($S816="","",IF($S816&lt;Settings!$B$8,"Critical",IF($S816&lt;Settings!$B$9,"Semi Critical","Non Critical")))</f>
        <v/>
      </c>
      <c r="U816">
        <f>IF($B816="","",IFERROR(VLOOKUP($O816,Leaders!$A:$B,2,0),"Not Mapped"))</f>
        <v/>
      </c>
    </row>
    <row r="817">
      <c r="A817" s="16" t="n"/>
      <c r="G817" s="17" t="n"/>
      <c r="H817" s="17" t="n"/>
      <c r="I817" s="17" t="n"/>
      <c r="J817" s="17" t="n"/>
      <c r="K817" s="17" t="n"/>
      <c r="L817" s="17" t="n"/>
      <c r="N817">
        <f>IF($B817="","",IF($C817="SUPERSTORE","Superstore","DH"))</f>
        <v/>
      </c>
      <c r="O817">
        <f>IF($B817="","",IFERROR(VLOOKUP($B817,Mapping!$A:$C,2,0),"Not Mapped"))</f>
        <v/>
      </c>
      <c r="P817">
        <f>IF($B817="","",IFERROR(VLOOKUP($B817,Mapping!$A:$C,3,0),"Not Mapped"))</f>
        <v/>
      </c>
      <c r="Q817">
        <f>IF($B817="","",IF(COUNTIF(Exclusions!$A:$A,$B817)&gt;0,"Yes","No"))</f>
        <v/>
      </c>
      <c r="R817" s="17">
        <f>IF($B817="","",MIN(1,DAY($A817)/IF($N817="Superstore",Settings!$B$5,Settings!$B$4)))</f>
        <v/>
      </c>
      <c r="S817" s="17">
        <f>IF(OR($B817="",$G817="",$R817=0),"",$G817/$R817)</f>
        <v/>
      </c>
      <c r="T817">
        <f>IF($S817="","",IF($S817&lt;Settings!$B$8,"Critical",IF($S817&lt;Settings!$B$9,"Semi Critical","Non Critical")))</f>
        <v/>
      </c>
      <c r="U817">
        <f>IF($B817="","",IFERROR(VLOOKUP($O817,Leaders!$A:$B,2,0),"Not Mapped"))</f>
        <v/>
      </c>
    </row>
    <row r="818">
      <c r="A818" s="16" t="n"/>
      <c r="G818" s="17" t="n"/>
      <c r="H818" s="17" t="n"/>
      <c r="I818" s="17" t="n"/>
      <c r="J818" s="17" t="n"/>
      <c r="K818" s="17" t="n"/>
      <c r="L818" s="17" t="n"/>
      <c r="N818">
        <f>IF($B818="","",IF($C818="SUPERSTORE","Superstore","DH"))</f>
        <v/>
      </c>
      <c r="O818">
        <f>IF($B818="","",IFERROR(VLOOKUP($B818,Mapping!$A:$C,2,0),"Not Mapped"))</f>
        <v/>
      </c>
      <c r="P818">
        <f>IF($B818="","",IFERROR(VLOOKUP($B818,Mapping!$A:$C,3,0),"Not Mapped"))</f>
        <v/>
      </c>
      <c r="Q818">
        <f>IF($B818="","",IF(COUNTIF(Exclusions!$A:$A,$B818)&gt;0,"Yes","No"))</f>
        <v/>
      </c>
      <c r="R818" s="17">
        <f>IF($B818="","",MIN(1,DAY($A818)/IF($N818="Superstore",Settings!$B$5,Settings!$B$4)))</f>
        <v/>
      </c>
      <c r="S818" s="17">
        <f>IF(OR($B818="",$G818="",$R818=0),"",$G818/$R818)</f>
        <v/>
      </c>
      <c r="T818">
        <f>IF($S818="","",IF($S818&lt;Settings!$B$8,"Critical",IF($S818&lt;Settings!$B$9,"Semi Critical","Non Critical")))</f>
        <v/>
      </c>
      <c r="U818">
        <f>IF($B818="","",IFERROR(VLOOKUP($O818,Leaders!$A:$B,2,0),"Not Mapped"))</f>
        <v/>
      </c>
    </row>
    <row r="819">
      <c r="A819" s="16" t="n"/>
      <c r="G819" s="17" t="n"/>
      <c r="H819" s="17" t="n"/>
      <c r="I819" s="17" t="n"/>
      <c r="J819" s="17" t="n"/>
      <c r="K819" s="17" t="n"/>
      <c r="L819" s="17" t="n"/>
      <c r="N819">
        <f>IF($B819="","",IF($C819="SUPERSTORE","Superstore","DH"))</f>
        <v/>
      </c>
      <c r="O819">
        <f>IF($B819="","",IFERROR(VLOOKUP($B819,Mapping!$A:$C,2,0),"Not Mapped"))</f>
        <v/>
      </c>
      <c r="P819">
        <f>IF($B819="","",IFERROR(VLOOKUP($B819,Mapping!$A:$C,3,0),"Not Mapped"))</f>
        <v/>
      </c>
      <c r="Q819">
        <f>IF($B819="","",IF(COUNTIF(Exclusions!$A:$A,$B819)&gt;0,"Yes","No"))</f>
        <v/>
      </c>
      <c r="R819" s="17">
        <f>IF($B819="","",MIN(1,DAY($A819)/IF($N819="Superstore",Settings!$B$5,Settings!$B$4)))</f>
        <v/>
      </c>
      <c r="S819" s="17">
        <f>IF(OR($B819="",$G819="",$R819=0),"",$G819/$R819)</f>
        <v/>
      </c>
      <c r="T819">
        <f>IF($S819="","",IF($S819&lt;Settings!$B$8,"Critical",IF($S819&lt;Settings!$B$9,"Semi Critical","Non Critical")))</f>
        <v/>
      </c>
      <c r="U819">
        <f>IF($B819="","",IFERROR(VLOOKUP($O819,Leaders!$A:$B,2,0),"Not Mapped"))</f>
        <v/>
      </c>
    </row>
    <row r="820">
      <c r="A820" s="16" t="n"/>
      <c r="G820" s="17" t="n"/>
      <c r="H820" s="17" t="n"/>
      <c r="I820" s="17" t="n"/>
      <c r="J820" s="17" t="n"/>
      <c r="K820" s="17" t="n"/>
      <c r="L820" s="17" t="n"/>
      <c r="N820">
        <f>IF($B820="","",IF($C820="SUPERSTORE","Superstore","DH"))</f>
        <v/>
      </c>
      <c r="O820">
        <f>IF($B820="","",IFERROR(VLOOKUP($B820,Mapping!$A:$C,2,0),"Not Mapped"))</f>
        <v/>
      </c>
      <c r="P820">
        <f>IF($B820="","",IFERROR(VLOOKUP($B820,Mapping!$A:$C,3,0),"Not Mapped"))</f>
        <v/>
      </c>
      <c r="Q820">
        <f>IF($B820="","",IF(COUNTIF(Exclusions!$A:$A,$B820)&gt;0,"Yes","No"))</f>
        <v/>
      </c>
      <c r="R820" s="17">
        <f>IF($B820="","",MIN(1,DAY($A820)/IF($N820="Superstore",Settings!$B$5,Settings!$B$4)))</f>
        <v/>
      </c>
      <c r="S820" s="17">
        <f>IF(OR($B820="",$G820="",$R820=0),"",$G820/$R820)</f>
        <v/>
      </c>
      <c r="T820">
        <f>IF($S820="","",IF($S820&lt;Settings!$B$8,"Critical",IF($S820&lt;Settings!$B$9,"Semi Critical","Non Critical")))</f>
        <v/>
      </c>
      <c r="U820">
        <f>IF($B820="","",IFERROR(VLOOKUP($O820,Leaders!$A:$B,2,0),"Not Mapped"))</f>
        <v/>
      </c>
    </row>
    <row r="821">
      <c r="A821" s="16" t="n"/>
      <c r="G821" s="17" t="n"/>
      <c r="H821" s="17" t="n"/>
      <c r="I821" s="17" t="n"/>
      <c r="J821" s="17" t="n"/>
      <c r="K821" s="17" t="n"/>
      <c r="L821" s="17" t="n"/>
      <c r="N821">
        <f>IF($B821="","",IF($C821="SUPERSTORE","Superstore","DH"))</f>
        <v/>
      </c>
      <c r="O821">
        <f>IF($B821="","",IFERROR(VLOOKUP($B821,Mapping!$A:$C,2,0),"Not Mapped"))</f>
        <v/>
      </c>
      <c r="P821">
        <f>IF($B821="","",IFERROR(VLOOKUP($B821,Mapping!$A:$C,3,0),"Not Mapped"))</f>
        <v/>
      </c>
      <c r="Q821">
        <f>IF($B821="","",IF(COUNTIF(Exclusions!$A:$A,$B821)&gt;0,"Yes","No"))</f>
        <v/>
      </c>
      <c r="R821" s="17">
        <f>IF($B821="","",MIN(1,DAY($A821)/IF($N821="Superstore",Settings!$B$5,Settings!$B$4)))</f>
        <v/>
      </c>
      <c r="S821" s="17">
        <f>IF(OR($B821="",$G821="",$R821=0),"",$G821/$R821)</f>
        <v/>
      </c>
      <c r="T821">
        <f>IF($S821="","",IF($S821&lt;Settings!$B$8,"Critical",IF($S821&lt;Settings!$B$9,"Semi Critical","Non Critical")))</f>
        <v/>
      </c>
      <c r="U821">
        <f>IF($B821="","",IFERROR(VLOOKUP($O821,Leaders!$A:$B,2,0),"Not Mapped"))</f>
        <v/>
      </c>
    </row>
    <row r="822">
      <c r="A822" s="16" t="n"/>
      <c r="G822" s="17" t="n"/>
      <c r="H822" s="17" t="n"/>
      <c r="I822" s="17" t="n"/>
      <c r="J822" s="17" t="n"/>
      <c r="K822" s="17" t="n"/>
      <c r="L822" s="17" t="n"/>
      <c r="N822">
        <f>IF($B822="","",IF($C822="SUPERSTORE","Superstore","DH"))</f>
        <v/>
      </c>
      <c r="O822">
        <f>IF($B822="","",IFERROR(VLOOKUP($B822,Mapping!$A:$C,2,0),"Not Mapped"))</f>
        <v/>
      </c>
      <c r="P822">
        <f>IF($B822="","",IFERROR(VLOOKUP($B822,Mapping!$A:$C,3,0),"Not Mapped"))</f>
        <v/>
      </c>
      <c r="Q822">
        <f>IF($B822="","",IF(COUNTIF(Exclusions!$A:$A,$B822)&gt;0,"Yes","No"))</f>
        <v/>
      </c>
      <c r="R822" s="17">
        <f>IF($B822="","",MIN(1,DAY($A822)/IF($N822="Superstore",Settings!$B$5,Settings!$B$4)))</f>
        <v/>
      </c>
      <c r="S822" s="17">
        <f>IF(OR($B822="",$G822="",$R822=0),"",$G822/$R822)</f>
        <v/>
      </c>
      <c r="T822">
        <f>IF($S822="","",IF($S822&lt;Settings!$B$8,"Critical",IF($S822&lt;Settings!$B$9,"Semi Critical","Non Critical")))</f>
        <v/>
      </c>
      <c r="U822">
        <f>IF($B822="","",IFERROR(VLOOKUP($O822,Leaders!$A:$B,2,0),"Not Mapped"))</f>
        <v/>
      </c>
    </row>
    <row r="823">
      <c r="A823" s="16" t="n"/>
      <c r="G823" s="17" t="n"/>
      <c r="H823" s="17" t="n"/>
      <c r="I823" s="17" t="n"/>
      <c r="J823" s="17" t="n"/>
      <c r="K823" s="17" t="n"/>
      <c r="L823" s="17" t="n"/>
      <c r="N823">
        <f>IF($B823="","",IF($C823="SUPERSTORE","Superstore","DH"))</f>
        <v/>
      </c>
      <c r="O823">
        <f>IF($B823="","",IFERROR(VLOOKUP($B823,Mapping!$A:$C,2,0),"Not Mapped"))</f>
        <v/>
      </c>
      <c r="P823">
        <f>IF($B823="","",IFERROR(VLOOKUP($B823,Mapping!$A:$C,3,0),"Not Mapped"))</f>
        <v/>
      </c>
      <c r="Q823">
        <f>IF($B823="","",IF(COUNTIF(Exclusions!$A:$A,$B823)&gt;0,"Yes","No"))</f>
        <v/>
      </c>
      <c r="R823" s="17">
        <f>IF($B823="","",MIN(1,DAY($A823)/IF($N823="Superstore",Settings!$B$5,Settings!$B$4)))</f>
        <v/>
      </c>
      <c r="S823" s="17">
        <f>IF(OR($B823="",$G823="",$R823=0),"",$G823/$R823)</f>
        <v/>
      </c>
      <c r="T823">
        <f>IF($S823="","",IF($S823&lt;Settings!$B$8,"Critical",IF($S823&lt;Settings!$B$9,"Semi Critical","Non Critical")))</f>
        <v/>
      </c>
      <c r="U823">
        <f>IF($B823="","",IFERROR(VLOOKUP($O823,Leaders!$A:$B,2,0),"Not Mapped"))</f>
        <v/>
      </c>
    </row>
    <row r="824">
      <c r="A824" s="16" t="n"/>
      <c r="G824" s="17" t="n"/>
      <c r="H824" s="17" t="n"/>
      <c r="I824" s="17" t="n"/>
      <c r="J824" s="17" t="n"/>
      <c r="K824" s="17" t="n"/>
      <c r="L824" s="17" t="n"/>
      <c r="N824">
        <f>IF($B824="","",IF($C824="SUPERSTORE","Superstore","DH"))</f>
        <v/>
      </c>
      <c r="O824">
        <f>IF($B824="","",IFERROR(VLOOKUP($B824,Mapping!$A:$C,2,0),"Not Mapped"))</f>
        <v/>
      </c>
      <c r="P824">
        <f>IF($B824="","",IFERROR(VLOOKUP($B824,Mapping!$A:$C,3,0),"Not Mapped"))</f>
        <v/>
      </c>
      <c r="Q824">
        <f>IF($B824="","",IF(COUNTIF(Exclusions!$A:$A,$B824)&gt;0,"Yes","No"))</f>
        <v/>
      </c>
      <c r="R824" s="17">
        <f>IF($B824="","",MIN(1,DAY($A824)/IF($N824="Superstore",Settings!$B$5,Settings!$B$4)))</f>
        <v/>
      </c>
      <c r="S824" s="17">
        <f>IF(OR($B824="",$G824="",$R824=0),"",$G824/$R824)</f>
        <v/>
      </c>
      <c r="T824">
        <f>IF($S824="","",IF($S824&lt;Settings!$B$8,"Critical",IF($S824&lt;Settings!$B$9,"Semi Critical","Non Critical")))</f>
        <v/>
      </c>
      <c r="U824">
        <f>IF($B824="","",IFERROR(VLOOKUP($O824,Leaders!$A:$B,2,0),"Not Mapped"))</f>
        <v/>
      </c>
    </row>
    <row r="825">
      <c r="A825" s="16" t="n"/>
      <c r="G825" s="17" t="n"/>
      <c r="H825" s="17" t="n"/>
      <c r="I825" s="17" t="n"/>
      <c r="J825" s="17" t="n"/>
      <c r="K825" s="17" t="n"/>
      <c r="L825" s="17" t="n"/>
      <c r="N825">
        <f>IF($B825="","",IF($C825="SUPERSTORE","Superstore","DH"))</f>
        <v/>
      </c>
      <c r="O825">
        <f>IF($B825="","",IFERROR(VLOOKUP($B825,Mapping!$A:$C,2,0),"Not Mapped"))</f>
        <v/>
      </c>
      <c r="P825">
        <f>IF($B825="","",IFERROR(VLOOKUP($B825,Mapping!$A:$C,3,0),"Not Mapped"))</f>
        <v/>
      </c>
      <c r="Q825">
        <f>IF($B825="","",IF(COUNTIF(Exclusions!$A:$A,$B825)&gt;0,"Yes","No"))</f>
        <v/>
      </c>
      <c r="R825" s="17">
        <f>IF($B825="","",MIN(1,DAY($A825)/IF($N825="Superstore",Settings!$B$5,Settings!$B$4)))</f>
        <v/>
      </c>
      <c r="S825" s="17">
        <f>IF(OR($B825="",$G825="",$R825=0),"",$G825/$R825)</f>
        <v/>
      </c>
      <c r="T825">
        <f>IF($S825="","",IF($S825&lt;Settings!$B$8,"Critical",IF($S825&lt;Settings!$B$9,"Semi Critical","Non Critical")))</f>
        <v/>
      </c>
      <c r="U825">
        <f>IF($B825="","",IFERROR(VLOOKUP($O825,Leaders!$A:$B,2,0),"Not Mapped"))</f>
        <v/>
      </c>
    </row>
    <row r="826">
      <c r="A826" s="16" t="n"/>
      <c r="G826" s="17" t="n"/>
      <c r="H826" s="17" t="n"/>
      <c r="I826" s="17" t="n"/>
      <c r="J826" s="17" t="n"/>
      <c r="K826" s="17" t="n"/>
      <c r="L826" s="17" t="n"/>
      <c r="N826">
        <f>IF($B826="","",IF($C826="SUPERSTORE","Superstore","DH"))</f>
        <v/>
      </c>
      <c r="O826">
        <f>IF($B826="","",IFERROR(VLOOKUP($B826,Mapping!$A:$C,2,0),"Not Mapped"))</f>
        <v/>
      </c>
      <c r="P826">
        <f>IF($B826="","",IFERROR(VLOOKUP($B826,Mapping!$A:$C,3,0),"Not Mapped"))</f>
        <v/>
      </c>
      <c r="Q826">
        <f>IF($B826="","",IF(COUNTIF(Exclusions!$A:$A,$B826)&gt;0,"Yes","No"))</f>
        <v/>
      </c>
      <c r="R826" s="17">
        <f>IF($B826="","",MIN(1,DAY($A826)/IF($N826="Superstore",Settings!$B$5,Settings!$B$4)))</f>
        <v/>
      </c>
      <c r="S826" s="17">
        <f>IF(OR($B826="",$G826="",$R826=0),"",$G826/$R826)</f>
        <v/>
      </c>
      <c r="T826">
        <f>IF($S826="","",IF($S826&lt;Settings!$B$8,"Critical",IF($S826&lt;Settings!$B$9,"Semi Critical","Non Critical")))</f>
        <v/>
      </c>
      <c r="U826">
        <f>IF($B826="","",IFERROR(VLOOKUP($O826,Leaders!$A:$B,2,0),"Not Mapped"))</f>
        <v/>
      </c>
    </row>
    <row r="827">
      <c r="A827" s="16" t="n"/>
      <c r="G827" s="17" t="n"/>
      <c r="H827" s="17" t="n"/>
      <c r="I827" s="17" t="n"/>
      <c r="J827" s="17" t="n"/>
      <c r="K827" s="17" t="n"/>
      <c r="L827" s="17" t="n"/>
      <c r="N827">
        <f>IF($B827="","",IF($C827="SUPERSTORE","Superstore","DH"))</f>
        <v/>
      </c>
      <c r="O827">
        <f>IF($B827="","",IFERROR(VLOOKUP($B827,Mapping!$A:$C,2,0),"Not Mapped"))</f>
        <v/>
      </c>
      <c r="P827">
        <f>IF($B827="","",IFERROR(VLOOKUP($B827,Mapping!$A:$C,3,0),"Not Mapped"))</f>
        <v/>
      </c>
      <c r="Q827">
        <f>IF($B827="","",IF(COUNTIF(Exclusions!$A:$A,$B827)&gt;0,"Yes","No"))</f>
        <v/>
      </c>
      <c r="R827" s="17">
        <f>IF($B827="","",MIN(1,DAY($A827)/IF($N827="Superstore",Settings!$B$5,Settings!$B$4)))</f>
        <v/>
      </c>
      <c r="S827" s="17">
        <f>IF(OR($B827="",$G827="",$R827=0),"",$G827/$R827)</f>
        <v/>
      </c>
      <c r="T827">
        <f>IF($S827="","",IF($S827&lt;Settings!$B$8,"Critical",IF($S827&lt;Settings!$B$9,"Semi Critical","Non Critical")))</f>
        <v/>
      </c>
      <c r="U827">
        <f>IF($B827="","",IFERROR(VLOOKUP($O827,Leaders!$A:$B,2,0),"Not Mapped"))</f>
        <v/>
      </c>
    </row>
    <row r="828">
      <c r="A828" s="16" t="n"/>
      <c r="G828" s="17" t="n"/>
      <c r="H828" s="17" t="n"/>
      <c r="I828" s="17" t="n"/>
      <c r="J828" s="17" t="n"/>
      <c r="K828" s="17" t="n"/>
      <c r="L828" s="17" t="n"/>
      <c r="N828">
        <f>IF($B828="","",IF($C828="SUPERSTORE","Superstore","DH"))</f>
        <v/>
      </c>
      <c r="O828">
        <f>IF($B828="","",IFERROR(VLOOKUP($B828,Mapping!$A:$C,2,0),"Not Mapped"))</f>
        <v/>
      </c>
      <c r="P828">
        <f>IF($B828="","",IFERROR(VLOOKUP($B828,Mapping!$A:$C,3,0),"Not Mapped"))</f>
        <v/>
      </c>
      <c r="Q828">
        <f>IF($B828="","",IF(COUNTIF(Exclusions!$A:$A,$B828)&gt;0,"Yes","No"))</f>
        <v/>
      </c>
      <c r="R828" s="17">
        <f>IF($B828="","",MIN(1,DAY($A828)/IF($N828="Superstore",Settings!$B$5,Settings!$B$4)))</f>
        <v/>
      </c>
      <c r="S828" s="17">
        <f>IF(OR($B828="",$G828="",$R828=0),"",$G828/$R828)</f>
        <v/>
      </c>
      <c r="T828">
        <f>IF($S828="","",IF($S828&lt;Settings!$B$8,"Critical",IF($S828&lt;Settings!$B$9,"Semi Critical","Non Critical")))</f>
        <v/>
      </c>
      <c r="U828">
        <f>IF($B828="","",IFERROR(VLOOKUP($O828,Leaders!$A:$B,2,0),"Not Mapped"))</f>
        <v/>
      </c>
    </row>
    <row r="829">
      <c r="A829" s="16" t="n"/>
      <c r="G829" s="17" t="n"/>
      <c r="H829" s="17" t="n"/>
      <c r="I829" s="17" t="n"/>
      <c r="J829" s="17" t="n"/>
      <c r="K829" s="17" t="n"/>
      <c r="L829" s="17" t="n"/>
      <c r="N829">
        <f>IF($B829="","",IF($C829="SUPERSTORE","Superstore","DH"))</f>
        <v/>
      </c>
      <c r="O829">
        <f>IF($B829="","",IFERROR(VLOOKUP($B829,Mapping!$A:$C,2,0),"Not Mapped"))</f>
        <v/>
      </c>
      <c r="P829">
        <f>IF($B829="","",IFERROR(VLOOKUP($B829,Mapping!$A:$C,3,0),"Not Mapped"))</f>
        <v/>
      </c>
      <c r="Q829">
        <f>IF($B829="","",IF(COUNTIF(Exclusions!$A:$A,$B829)&gt;0,"Yes","No"))</f>
        <v/>
      </c>
      <c r="R829" s="17">
        <f>IF($B829="","",MIN(1,DAY($A829)/IF($N829="Superstore",Settings!$B$5,Settings!$B$4)))</f>
        <v/>
      </c>
      <c r="S829" s="17">
        <f>IF(OR($B829="",$G829="",$R829=0),"",$G829/$R829)</f>
        <v/>
      </c>
      <c r="T829">
        <f>IF($S829="","",IF($S829&lt;Settings!$B$8,"Critical",IF($S829&lt;Settings!$B$9,"Semi Critical","Non Critical")))</f>
        <v/>
      </c>
      <c r="U829">
        <f>IF($B829="","",IFERROR(VLOOKUP($O829,Leaders!$A:$B,2,0),"Not Mapped"))</f>
        <v/>
      </c>
    </row>
    <row r="830">
      <c r="A830" s="16" t="n"/>
      <c r="G830" s="17" t="n"/>
      <c r="H830" s="17" t="n"/>
      <c r="I830" s="17" t="n"/>
      <c r="J830" s="17" t="n"/>
      <c r="K830" s="17" t="n"/>
      <c r="L830" s="17" t="n"/>
      <c r="N830">
        <f>IF($B830="","",IF($C830="SUPERSTORE","Superstore","DH"))</f>
        <v/>
      </c>
      <c r="O830">
        <f>IF($B830="","",IFERROR(VLOOKUP($B830,Mapping!$A:$C,2,0),"Not Mapped"))</f>
        <v/>
      </c>
      <c r="P830">
        <f>IF($B830="","",IFERROR(VLOOKUP($B830,Mapping!$A:$C,3,0),"Not Mapped"))</f>
        <v/>
      </c>
      <c r="Q830">
        <f>IF($B830="","",IF(COUNTIF(Exclusions!$A:$A,$B830)&gt;0,"Yes","No"))</f>
        <v/>
      </c>
      <c r="R830" s="17">
        <f>IF($B830="","",MIN(1,DAY($A830)/IF($N830="Superstore",Settings!$B$5,Settings!$B$4)))</f>
        <v/>
      </c>
      <c r="S830" s="17">
        <f>IF(OR($B830="",$G830="",$R830=0),"",$G830/$R830)</f>
        <v/>
      </c>
      <c r="T830">
        <f>IF($S830="","",IF($S830&lt;Settings!$B$8,"Critical",IF($S830&lt;Settings!$B$9,"Semi Critical","Non Critical")))</f>
        <v/>
      </c>
      <c r="U830">
        <f>IF($B830="","",IFERROR(VLOOKUP($O830,Leaders!$A:$B,2,0),"Not Mapped"))</f>
        <v/>
      </c>
    </row>
    <row r="831">
      <c r="A831" s="16" t="n"/>
      <c r="G831" s="17" t="n"/>
      <c r="H831" s="17" t="n"/>
      <c r="I831" s="17" t="n"/>
      <c r="J831" s="17" t="n"/>
      <c r="K831" s="17" t="n"/>
      <c r="L831" s="17" t="n"/>
      <c r="N831">
        <f>IF($B831="","",IF($C831="SUPERSTORE","Superstore","DH"))</f>
        <v/>
      </c>
      <c r="O831">
        <f>IF($B831="","",IFERROR(VLOOKUP($B831,Mapping!$A:$C,2,0),"Not Mapped"))</f>
        <v/>
      </c>
      <c r="P831">
        <f>IF($B831="","",IFERROR(VLOOKUP($B831,Mapping!$A:$C,3,0),"Not Mapped"))</f>
        <v/>
      </c>
      <c r="Q831">
        <f>IF($B831="","",IF(COUNTIF(Exclusions!$A:$A,$B831)&gt;0,"Yes","No"))</f>
        <v/>
      </c>
      <c r="R831" s="17">
        <f>IF($B831="","",MIN(1,DAY($A831)/IF($N831="Superstore",Settings!$B$5,Settings!$B$4)))</f>
        <v/>
      </c>
      <c r="S831" s="17">
        <f>IF(OR($B831="",$G831="",$R831=0),"",$G831/$R831)</f>
        <v/>
      </c>
      <c r="T831">
        <f>IF($S831="","",IF($S831&lt;Settings!$B$8,"Critical",IF($S831&lt;Settings!$B$9,"Semi Critical","Non Critical")))</f>
        <v/>
      </c>
      <c r="U831">
        <f>IF($B831="","",IFERROR(VLOOKUP($O831,Leaders!$A:$B,2,0),"Not Mapped"))</f>
        <v/>
      </c>
    </row>
    <row r="832">
      <c r="A832" s="16" t="n"/>
      <c r="G832" s="17" t="n"/>
      <c r="H832" s="17" t="n"/>
      <c r="I832" s="17" t="n"/>
      <c r="J832" s="17" t="n"/>
      <c r="K832" s="17" t="n"/>
      <c r="L832" s="17" t="n"/>
      <c r="N832">
        <f>IF($B832="","",IF($C832="SUPERSTORE","Superstore","DH"))</f>
        <v/>
      </c>
      <c r="O832">
        <f>IF($B832="","",IFERROR(VLOOKUP($B832,Mapping!$A:$C,2,0),"Not Mapped"))</f>
        <v/>
      </c>
      <c r="P832">
        <f>IF($B832="","",IFERROR(VLOOKUP($B832,Mapping!$A:$C,3,0),"Not Mapped"))</f>
        <v/>
      </c>
      <c r="Q832">
        <f>IF($B832="","",IF(COUNTIF(Exclusions!$A:$A,$B832)&gt;0,"Yes","No"))</f>
        <v/>
      </c>
      <c r="R832" s="17">
        <f>IF($B832="","",MIN(1,DAY($A832)/IF($N832="Superstore",Settings!$B$5,Settings!$B$4)))</f>
        <v/>
      </c>
      <c r="S832" s="17">
        <f>IF(OR($B832="",$G832="",$R832=0),"",$G832/$R832)</f>
        <v/>
      </c>
      <c r="T832">
        <f>IF($S832="","",IF($S832&lt;Settings!$B$8,"Critical",IF($S832&lt;Settings!$B$9,"Semi Critical","Non Critical")))</f>
        <v/>
      </c>
      <c r="U832">
        <f>IF($B832="","",IFERROR(VLOOKUP($O832,Leaders!$A:$B,2,0),"Not Mapped"))</f>
        <v/>
      </c>
    </row>
    <row r="833">
      <c r="A833" s="16" t="n"/>
      <c r="G833" s="17" t="n"/>
      <c r="H833" s="17" t="n"/>
      <c r="I833" s="17" t="n"/>
      <c r="J833" s="17" t="n"/>
      <c r="K833" s="17" t="n"/>
      <c r="L833" s="17" t="n"/>
      <c r="N833">
        <f>IF($B833="","",IF($C833="SUPERSTORE","Superstore","DH"))</f>
        <v/>
      </c>
      <c r="O833">
        <f>IF($B833="","",IFERROR(VLOOKUP($B833,Mapping!$A:$C,2,0),"Not Mapped"))</f>
        <v/>
      </c>
      <c r="P833">
        <f>IF($B833="","",IFERROR(VLOOKUP($B833,Mapping!$A:$C,3,0),"Not Mapped"))</f>
        <v/>
      </c>
      <c r="Q833">
        <f>IF($B833="","",IF(COUNTIF(Exclusions!$A:$A,$B833)&gt;0,"Yes","No"))</f>
        <v/>
      </c>
      <c r="R833" s="17">
        <f>IF($B833="","",MIN(1,DAY($A833)/IF($N833="Superstore",Settings!$B$5,Settings!$B$4)))</f>
        <v/>
      </c>
      <c r="S833" s="17">
        <f>IF(OR($B833="",$G833="",$R833=0),"",$G833/$R833)</f>
        <v/>
      </c>
      <c r="T833">
        <f>IF($S833="","",IF($S833&lt;Settings!$B$8,"Critical",IF($S833&lt;Settings!$B$9,"Semi Critical","Non Critical")))</f>
        <v/>
      </c>
      <c r="U833">
        <f>IF($B833="","",IFERROR(VLOOKUP($O833,Leaders!$A:$B,2,0),"Not Mapped"))</f>
        <v/>
      </c>
    </row>
    <row r="834">
      <c r="A834" s="16" t="n"/>
      <c r="G834" s="17" t="n"/>
      <c r="H834" s="17" t="n"/>
      <c r="I834" s="17" t="n"/>
      <c r="J834" s="17" t="n"/>
      <c r="K834" s="17" t="n"/>
      <c r="L834" s="17" t="n"/>
      <c r="N834">
        <f>IF($B834="","",IF($C834="SUPERSTORE","Superstore","DH"))</f>
        <v/>
      </c>
      <c r="O834">
        <f>IF($B834="","",IFERROR(VLOOKUP($B834,Mapping!$A:$C,2,0),"Not Mapped"))</f>
        <v/>
      </c>
      <c r="P834">
        <f>IF($B834="","",IFERROR(VLOOKUP($B834,Mapping!$A:$C,3,0),"Not Mapped"))</f>
        <v/>
      </c>
      <c r="Q834">
        <f>IF($B834="","",IF(COUNTIF(Exclusions!$A:$A,$B834)&gt;0,"Yes","No"))</f>
        <v/>
      </c>
      <c r="R834" s="17">
        <f>IF($B834="","",MIN(1,DAY($A834)/IF($N834="Superstore",Settings!$B$5,Settings!$B$4)))</f>
        <v/>
      </c>
      <c r="S834" s="17">
        <f>IF(OR($B834="",$G834="",$R834=0),"",$G834/$R834)</f>
        <v/>
      </c>
      <c r="T834">
        <f>IF($S834="","",IF($S834&lt;Settings!$B$8,"Critical",IF($S834&lt;Settings!$B$9,"Semi Critical","Non Critical")))</f>
        <v/>
      </c>
      <c r="U834">
        <f>IF($B834="","",IFERROR(VLOOKUP($O834,Leaders!$A:$B,2,0),"Not Mapped"))</f>
        <v/>
      </c>
    </row>
    <row r="835">
      <c r="A835" s="16" t="n"/>
      <c r="G835" s="17" t="n"/>
      <c r="H835" s="17" t="n"/>
      <c r="I835" s="17" t="n"/>
      <c r="J835" s="17" t="n"/>
      <c r="K835" s="17" t="n"/>
      <c r="L835" s="17" t="n"/>
      <c r="N835">
        <f>IF($B835="","",IF($C835="SUPERSTORE","Superstore","DH"))</f>
        <v/>
      </c>
      <c r="O835">
        <f>IF($B835="","",IFERROR(VLOOKUP($B835,Mapping!$A:$C,2,0),"Not Mapped"))</f>
        <v/>
      </c>
      <c r="P835">
        <f>IF($B835="","",IFERROR(VLOOKUP($B835,Mapping!$A:$C,3,0),"Not Mapped"))</f>
        <v/>
      </c>
      <c r="Q835">
        <f>IF($B835="","",IF(COUNTIF(Exclusions!$A:$A,$B835)&gt;0,"Yes","No"))</f>
        <v/>
      </c>
      <c r="R835" s="17">
        <f>IF($B835="","",MIN(1,DAY($A835)/IF($N835="Superstore",Settings!$B$5,Settings!$B$4)))</f>
        <v/>
      </c>
      <c r="S835" s="17">
        <f>IF(OR($B835="",$G835="",$R835=0),"",$G835/$R835)</f>
        <v/>
      </c>
      <c r="T835">
        <f>IF($S835="","",IF($S835&lt;Settings!$B$8,"Critical",IF($S835&lt;Settings!$B$9,"Semi Critical","Non Critical")))</f>
        <v/>
      </c>
      <c r="U835">
        <f>IF($B835="","",IFERROR(VLOOKUP($O835,Leaders!$A:$B,2,0),"Not Mapped"))</f>
        <v/>
      </c>
    </row>
    <row r="836">
      <c r="A836" s="16" t="n"/>
      <c r="G836" s="17" t="n"/>
      <c r="H836" s="17" t="n"/>
      <c r="I836" s="17" t="n"/>
      <c r="J836" s="17" t="n"/>
      <c r="K836" s="17" t="n"/>
      <c r="L836" s="17" t="n"/>
      <c r="N836">
        <f>IF($B836="","",IF($C836="SUPERSTORE","Superstore","DH"))</f>
        <v/>
      </c>
      <c r="O836">
        <f>IF($B836="","",IFERROR(VLOOKUP($B836,Mapping!$A:$C,2,0),"Not Mapped"))</f>
        <v/>
      </c>
      <c r="P836">
        <f>IF($B836="","",IFERROR(VLOOKUP($B836,Mapping!$A:$C,3,0),"Not Mapped"))</f>
        <v/>
      </c>
      <c r="Q836">
        <f>IF($B836="","",IF(COUNTIF(Exclusions!$A:$A,$B836)&gt;0,"Yes","No"))</f>
        <v/>
      </c>
      <c r="R836" s="17">
        <f>IF($B836="","",MIN(1,DAY($A836)/IF($N836="Superstore",Settings!$B$5,Settings!$B$4)))</f>
        <v/>
      </c>
      <c r="S836" s="17">
        <f>IF(OR($B836="",$G836="",$R836=0),"",$G836/$R836)</f>
        <v/>
      </c>
      <c r="T836">
        <f>IF($S836="","",IF($S836&lt;Settings!$B$8,"Critical",IF($S836&lt;Settings!$B$9,"Semi Critical","Non Critical")))</f>
        <v/>
      </c>
      <c r="U836">
        <f>IF($B836="","",IFERROR(VLOOKUP($O836,Leaders!$A:$B,2,0),"Not Mapped"))</f>
        <v/>
      </c>
    </row>
    <row r="837">
      <c r="A837" s="16" t="n"/>
      <c r="G837" s="17" t="n"/>
      <c r="H837" s="17" t="n"/>
      <c r="I837" s="17" t="n"/>
      <c r="J837" s="17" t="n"/>
      <c r="K837" s="17" t="n"/>
      <c r="L837" s="17" t="n"/>
      <c r="N837">
        <f>IF($B837="","",IF($C837="SUPERSTORE","Superstore","DH"))</f>
        <v/>
      </c>
      <c r="O837">
        <f>IF($B837="","",IFERROR(VLOOKUP($B837,Mapping!$A:$C,2,0),"Not Mapped"))</f>
        <v/>
      </c>
      <c r="P837">
        <f>IF($B837="","",IFERROR(VLOOKUP($B837,Mapping!$A:$C,3,0),"Not Mapped"))</f>
        <v/>
      </c>
      <c r="Q837">
        <f>IF($B837="","",IF(COUNTIF(Exclusions!$A:$A,$B837)&gt;0,"Yes","No"))</f>
        <v/>
      </c>
      <c r="R837" s="17">
        <f>IF($B837="","",MIN(1,DAY($A837)/IF($N837="Superstore",Settings!$B$5,Settings!$B$4)))</f>
        <v/>
      </c>
      <c r="S837" s="17">
        <f>IF(OR($B837="",$G837="",$R837=0),"",$G837/$R837)</f>
        <v/>
      </c>
      <c r="T837">
        <f>IF($S837="","",IF($S837&lt;Settings!$B$8,"Critical",IF($S837&lt;Settings!$B$9,"Semi Critical","Non Critical")))</f>
        <v/>
      </c>
      <c r="U837">
        <f>IF($B837="","",IFERROR(VLOOKUP($O837,Leaders!$A:$B,2,0),"Not Mapped"))</f>
        <v/>
      </c>
    </row>
    <row r="838">
      <c r="A838" s="16" t="n"/>
      <c r="G838" s="17" t="n"/>
      <c r="H838" s="17" t="n"/>
      <c r="I838" s="17" t="n"/>
      <c r="J838" s="17" t="n"/>
      <c r="K838" s="17" t="n"/>
      <c r="L838" s="17" t="n"/>
      <c r="N838">
        <f>IF($B838="","",IF($C838="SUPERSTORE","Superstore","DH"))</f>
        <v/>
      </c>
      <c r="O838">
        <f>IF($B838="","",IFERROR(VLOOKUP($B838,Mapping!$A:$C,2,0),"Not Mapped"))</f>
        <v/>
      </c>
      <c r="P838">
        <f>IF($B838="","",IFERROR(VLOOKUP($B838,Mapping!$A:$C,3,0),"Not Mapped"))</f>
        <v/>
      </c>
      <c r="Q838">
        <f>IF($B838="","",IF(COUNTIF(Exclusions!$A:$A,$B838)&gt;0,"Yes","No"))</f>
        <v/>
      </c>
      <c r="R838" s="17">
        <f>IF($B838="","",MIN(1,DAY($A838)/IF($N838="Superstore",Settings!$B$5,Settings!$B$4)))</f>
        <v/>
      </c>
      <c r="S838" s="17">
        <f>IF(OR($B838="",$G838="",$R838=0),"",$G838/$R838)</f>
        <v/>
      </c>
      <c r="T838">
        <f>IF($S838="","",IF($S838&lt;Settings!$B$8,"Critical",IF($S838&lt;Settings!$B$9,"Semi Critical","Non Critical")))</f>
        <v/>
      </c>
      <c r="U838">
        <f>IF($B838="","",IFERROR(VLOOKUP($O838,Leaders!$A:$B,2,0),"Not Mapped"))</f>
        <v/>
      </c>
    </row>
    <row r="839">
      <c r="A839" s="16" t="n"/>
      <c r="G839" s="17" t="n"/>
      <c r="H839" s="17" t="n"/>
      <c r="I839" s="17" t="n"/>
      <c r="J839" s="17" t="n"/>
      <c r="K839" s="17" t="n"/>
      <c r="L839" s="17" t="n"/>
      <c r="N839">
        <f>IF($B839="","",IF($C839="SUPERSTORE","Superstore","DH"))</f>
        <v/>
      </c>
      <c r="O839">
        <f>IF($B839="","",IFERROR(VLOOKUP($B839,Mapping!$A:$C,2,0),"Not Mapped"))</f>
        <v/>
      </c>
      <c r="P839">
        <f>IF($B839="","",IFERROR(VLOOKUP($B839,Mapping!$A:$C,3,0),"Not Mapped"))</f>
        <v/>
      </c>
      <c r="Q839">
        <f>IF($B839="","",IF(COUNTIF(Exclusions!$A:$A,$B839)&gt;0,"Yes","No"))</f>
        <v/>
      </c>
      <c r="R839" s="17">
        <f>IF($B839="","",MIN(1,DAY($A839)/IF($N839="Superstore",Settings!$B$5,Settings!$B$4)))</f>
        <v/>
      </c>
      <c r="S839" s="17">
        <f>IF(OR($B839="",$G839="",$R839=0),"",$G839/$R839)</f>
        <v/>
      </c>
      <c r="T839">
        <f>IF($S839="","",IF($S839&lt;Settings!$B$8,"Critical",IF($S839&lt;Settings!$B$9,"Semi Critical","Non Critical")))</f>
        <v/>
      </c>
      <c r="U839">
        <f>IF($B839="","",IFERROR(VLOOKUP($O839,Leaders!$A:$B,2,0),"Not Mapped"))</f>
        <v/>
      </c>
    </row>
    <row r="840">
      <c r="A840" s="16" t="n"/>
      <c r="G840" s="17" t="n"/>
      <c r="H840" s="17" t="n"/>
      <c r="I840" s="17" t="n"/>
      <c r="J840" s="17" t="n"/>
      <c r="K840" s="17" t="n"/>
      <c r="L840" s="17" t="n"/>
      <c r="N840">
        <f>IF($B840="","",IF($C840="SUPERSTORE","Superstore","DH"))</f>
        <v/>
      </c>
      <c r="O840">
        <f>IF($B840="","",IFERROR(VLOOKUP($B840,Mapping!$A:$C,2,0),"Not Mapped"))</f>
        <v/>
      </c>
      <c r="P840">
        <f>IF($B840="","",IFERROR(VLOOKUP($B840,Mapping!$A:$C,3,0),"Not Mapped"))</f>
        <v/>
      </c>
      <c r="Q840">
        <f>IF($B840="","",IF(COUNTIF(Exclusions!$A:$A,$B840)&gt;0,"Yes","No"))</f>
        <v/>
      </c>
      <c r="R840" s="17">
        <f>IF($B840="","",MIN(1,DAY($A840)/IF($N840="Superstore",Settings!$B$5,Settings!$B$4)))</f>
        <v/>
      </c>
      <c r="S840" s="17">
        <f>IF(OR($B840="",$G840="",$R840=0),"",$G840/$R840)</f>
        <v/>
      </c>
      <c r="T840">
        <f>IF($S840="","",IF($S840&lt;Settings!$B$8,"Critical",IF($S840&lt;Settings!$B$9,"Semi Critical","Non Critical")))</f>
        <v/>
      </c>
      <c r="U840">
        <f>IF($B840="","",IFERROR(VLOOKUP($O840,Leaders!$A:$B,2,0),"Not Mapped"))</f>
        <v/>
      </c>
    </row>
    <row r="841">
      <c r="A841" s="16" t="n"/>
      <c r="G841" s="17" t="n"/>
      <c r="H841" s="17" t="n"/>
      <c r="I841" s="17" t="n"/>
      <c r="J841" s="17" t="n"/>
      <c r="K841" s="17" t="n"/>
      <c r="L841" s="17" t="n"/>
      <c r="N841">
        <f>IF($B841="","",IF($C841="SUPERSTORE","Superstore","DH"))</f>
        <v/>
      </c>
      <c r="O841">
        <f>IF($B841="","",IFERROR(VLOOKUP($B841,Mapping!$A:$C,2,0),"Not Mapped"))</f>
        <v/>
      </c>
      <c r="P841">
        <f>IF($B841="","",IFERROR(VLOOKUP($B841,Mapping!$A:$C,3,0),"Not Mapped"))</f>
        <v/>
      </c>
      <c r="Q841">
        <f>IF($B841="","",IF(COUNTIF(Exclusions!$A:$A,$B841)&gt;0,"Yes","No"))</f>
        <v/>
      </c>
      <c r="R841" s="17">
        <f>IF($B841="","",MIN(1,DAY($A841)/IF($N841="Superstore",Settings!$B$5,Settings!$B$4)))</f>
        <v/>
      </c>
      <c r="S841" s="17">
        <f>IF(OR($B841="",$G841="",$R841=0),"",$G841/$R841)</f>
        <v/>
      </c>
      <c r="T841">
        <f>IF($S841="","",IF($S841&lt;Settings!$B$8,"Critical",IF($S841&lt;Settings!$B$9,"Semi Critical","Non Critical")))</f>
        <v/>
      </c>
      <c r="U841">
        <f>IF($B841="","",IFERROR(VLOOKUP($O841,Leaders!$A:$B,2,0),"Not Mapped"))</f>
        <v/>
      </c>
    </row>
    <row r="842">
      <c r="A842" s="16" t="n"/>
      <c r="G842" s="17" t="n"/>
      <c r="H842" s="17" t="n"/>
      <c r="I842" s="17" t="n"/>
      <c r="J842" s="17" t="n"/>
      <c r="K842" s="17" t="n"/>
      <c r="L842" s="17" t="n"/>
      <c r="N842">
        <f>IF($B842="","",IF($C842="SUPERSTORE","Superstore","DH"))</f>
        <v/>
      </c>
      <c r="O842">
        <f>IF($B842="","",IFERROR(VLOOKUP($B842,Mapping!$A:$C,2,0),"Not Mapped"))</f>
        <v/>
      </c>
      <c r="P842">
        <f>IF($B842="","",IFERROR(VLOOKUP($B842,Mapping!$A:$C,3,0),"Not Mapped"))</f>
        <v/>
      </c>
      <c r="Q842">
        <f>IF($B842="","",IF(COUNTIF(Exclusions!$A:$A,$B842)&gt;0,"Yes","No"))</f>
        <v/>
      </c>
      <c r="R842" s="17">
        <f>IF($B842="","",MIN(1,DAY($A842)/IF($N842="Superstore",Settings!$B$5,Settings!$B$4)))</f>
        <v/>
      </c>
      <c r="S842" s="17">
        <f>IF(OR($B842="",$G842="",$R842=0),"",$G842/$R842)</f>
        <v/>
      </c>
      <c r="T842">
        <f>IF($S842="","",IF($S842&lt;Settings!$B$8,"Critical",IF($S842&lt;Settings!$B$9,"Semi Critical","Non Critical")))</f>
        <v/>
      </c>
      <c r="U842">
        <f>IF($B842="","",IFERROR(VLOOKUP($O842,Leaders!$A:$B,2,0),"Not Mapped"))</f>
        <v/>
      </c>
    </row>
    <row r="843">
      <c r="A843" s="16" t="n"/>
      <c r="G843" s="17" t="n"/>
      <c r="H843" s="17" t="n"/>
      <c r="I843" s="17" t="n"/>
      <c r="J843" s="17" t="n"/>
      <c r="K843" s="17" t="n"/>
      <c r="L843" s="17" t="n"/>
      <c r="N843">
        <f>IF($B843="","",IF($C843="SUPERSTORE","Superstore","DH"))</f>
        <v/>
      </c>
      <c r="O843">
        <f>IF($B843="","",IFERROR(VLOOKUP($B843,Mapping!$A:$C,2,0),"Not Mapped"))</f>
        <v/>
      </c>
      <c r="P843">
        <f>IF($B843="","",IFERROR(VLOOKUP($B843,Mapping!$A:$C,3,0),"Not Mapped"))</f>
        <v/>
      </c>
      <c r="Q843">
        <f>IF($B843="","",IF(COUNTIF(Exclusions!$A:$A,$B843)&gt;0,"Yes","No"))</f>
        <v/>
      </c>
      <c r="R843" s="17">
        <f>IF($B843="","",MIN(1,DAY($A843)/IF($N843="Superstore",Settings!$B$5,Settings!$B$4)))</f>
        <v/>
      </c>
      <c r="S843" s="17">
        <f>IF(OR($B843="",$G843="",$R843=0),"",$G843/$R843)</f>
        <v/>
      </c>
      <c r="T843">
        <f>IF($S843="","",IF($S843&lt;Settings!$B$8,"Critical",IF($S843&lt;Settings!$B$9,"Semi Critical","Non Critical")))</f>
        <v/>
      </c>
      <c r="U843">
        <f>IF($B843="","",IFERROR(VLOOKUP($O843,Leaders!$A:$B,2,0),"Not Mapped"))</f>
        <v/>
      </c>
    </row>
    <row r="844">
      <c r="A844" s="16" t="n"/>
      <c r="G844" s="17" t="n"/>
      <c r="H844" s="17" t="n"/>
      <c r="I844" s="17" t="n"/>
      <c r="J844" s="17" t="n"/>
      <c r="K844" s="17" t="n"/>
      <c r="L844" s="17" t="n"/>
      <c r="N844">
        <f>IF($B844="","",IF($C844="SUPERSTORE","Superstore","DH"))</f>
        <v/>
      </c>
      <c r="O844">
        <f>IF($B844="","",IFERROR(VLOOKUP($B844,Mapping!$A:$C,2,0),"Not Mapped"))</f>
        <v/>
      </c>
      <c r="P844">
        <f>IF($B844="","",IFERROR(VLOOKUP($B844,Mapping!$A:$C,3,0),"Not Mapped"))</f>
        <v/>
      </c>
      <c r="Q844">
        <f>IF($B844="","",IF(COUNTIF(Exclusions!$A:$A,$B844)&gt;0,"Yes","No"))</f>
        <v/>
      </c>
      <c r="R844" s="17">
        <f>IF($B844="","",MIN(1,DAY($A844)/IF($N844="Superstore",Settings!$B$5,Settings!$B$4)))</f>
        <v/>
      </c>
      <c r="S844" s="17">
        <f>IF(OR($B844="",$G844="",$R844=0),"",$G844/$R844)</f>
        <v/>
      </c>
      <c r="T844">
        <f>IF($S844="","",IF($S844&lt;Settings!$B$8,"Critical",IF($S844&lt;Settings!$B$9,"Semi Critical","Non Critical")))</f>
        <v/>
      </c>
      <c r="U844">
        <f>IF($B844="","",IFERROR(VLOOKUP($O844,Leaders!$A:$B,2,0),"Not Mapped"))</f>
        <v/>
      </c>
    </row>
    <row r="845">
      <c r="A845" s="16" t="n"/>
      <c r="G845" s="17" t="n"/>
      <c r="H845" s="17" t="n"/>
      <c r="I845" s="17" t="n"/>
      <c r="J845" s="17" t="n"/>
      <c r="K845" s="17" t="n"/>
      <c r="L845" s="17" t="n"/>
      <c r="N845">
        <f>IF($B845="","",IF($C845="SUPERSTORE","Superstore","DH"))</f>
        <v/>
      </c>
      <c r="O845">
        <f>IF($B845="","",IFERROR(VLOOKUP($B845,Mapping!$A:$C,2,0),"Not Mapped"))</f>
        <v/>
      </c>
      <c r="P845">
        <f>IF($B845="","",IFERROR(VLOOKUP($B845,Mapping!$A:$C,3,0),"Not Mapped"))</f>
        <v/>
      </c>
      <c r="Q845">
        <f>IF($B845="","",IF(COUNTIF(Exclusions!$A:$A,$B845)&gt;0,"Yes","No"))</f>
        <v/>
      </c>
      <c r="R845" s="17">
        <f>IF($B845="","",MIN(1,DAY($A845)/IF($N845="Superstore",Settings!$B$5,Settings!$B$4)))</f>
        <v/>
      </c>
      <c r="S845" s="17">
        <f>IF(OR($B845="",$G845="",$R845=0),"",$G845/$R845)</f>
        <v/>
      </c>
      <c r="T845">
        <f>IF($S845="","",IF($S845&lt;Settings!$B$8,"Critical",IF($S845&lt;Settings!$B$9,"Semi Critical","Non Critical")))</f>
        <v/>
      </c>
      <c r="U845">
        <f>IF($B845="","",IFERROR(VLOOKUP($O845,Leaders!$A:$B,2,0),"Not Mapped"))</f>
        <v/>
      </c>
    </row>
    <row r="846">
      <c r="A846" s="16" t="n"/>
      <c r="G846" s="17" t="n"/>
      <c r="H846" s="17" t="n"/>
      <c r="I846" s="17" t="n"/>
      <c r="J846" s="17" t="n"/>
      <c r="K846" s="17" t="n"/>
      <c r="L846" s="17" t="n"/>
      <c r="N846">
        <f>IF($B846="","",IF($C846="SUPERSTORE","Superstore","DH"))</f>
        <v/>
      </c>
      <c r="O846">
        <f>IF($B846="","",IFERROR(VLOOKUP($B846,Mapping!$A:$C,2,0),"Not Mapped"))</f>
        <v/>
      </c>
      <c r="P846">
        <f>IF($B846="","",IFERROR(VLOOKUP($B846,Mapping!$A:$C,3,0),"Not Mapped"))</f>
        <v/>
      </c>
      <c r="Q846">
        <f>IF($B846="","",IF(COUNTIF(Exclusions!$A:$A,$B846)&gt;0,"Yes","No"))</f>
        <v/>
      </c>
      <c r="R846" s="17">
        <f>IF($B846="","",MIN(1,DAY($A846)/IF($N846="Superstore",Settings!$B$5,Settings!$B$4)))</f>
        <v/>
      </c>
      <c r="S846" s="17">
        <f>IF(OR($B846="",$G846="",$R846=0),"",$G846/$R846)</f>
        <v/>
      </c>
      <c r="T846">
        <f>IF($S846="","",IF($S846&lt;Settings!$B$8,"Critical",IF($S846&lt;Settings!$B$9,"Semi Critical","Non Critical")))</f>
        <v/>
      </c>
      <c r="U846">
        <f>IF($B846="","",IFERROR(VLOOKUP($O846,Leaders!$A:$B,2,0),"Not Mapped"))</f>
        <v/>
      </c>
    </row>
    <row r="847">
      <c r="A847" s="16" t="n"/>
      <c r="G847" s="17" t="n"/>
      <c r="H847" s="17" t="n"/>
      <c r="I847" s="17" t="n"/>
      <c r="J847" s="17" t="n"/>
      <c r="K847" s="17" t="n"/>
      <c r="L847" s="17" t="n"/>
      <c r="N847">
        <f>IF($B847="","",IF($C847="SUPERSTORE","Superstore","DH"))</f>
        <v/>
      </c>
      <c r="O847">
        <f>IF($B847="","",IFERROR(VLOOKUP($B847,Mapping!$A:$C,2,0),"Not Mapped"))</f>
        <v/>
      </c>
      <c r="P847">
        <f>IF($B847="","",IFERROR(VLOOKUP($B847,Mapping!$A:$C,3,0),"Not Mapped"))</f>
        <v/>
      </c>
      <c r="Q847">
        <f>IF($B847="","",IF(COUNTIF(Exclusions!$A:$A,$B847)&gt;0,"Yes","No"))</f>
        <v/>
      </c>
      <c r="R847" s="17">
        <f>IF($B847="","",MIN(1,DAY($A847)/IF($N847="Superstore",Settings!$B$5,Settings!$B$4)))</f>
        <v/>
      </c>
      <c r="S847" s="17">
        <f>IF(OR($B847="",$G847="",$R847=0),"",$G847/$R847)</f>
        <v/>
      </c>
      <c r="T847">
        <f>IF($S847="","",IF($S847&lt;Settings!$B$8,"Critical",IF($S847&lt;Settings!$B$9,"Semi Critical","Non Critical")))</f>
        <v/>
      </c>
      <c r="U847">
        <f>IF($B847="","",IFERROR(VLOOKUP($O847,Leaders!$A:$B,2,0),"Not Mapped"))</f>
        <v/>
      </c>
    </row>
    <row r="848">
      <c r="A848" s="16" t="n"/>
      <c r="G848" s="17" t="n"/>
      <c r="H848" s="17" t="n"/>
      <c r="I848" s="17" t="n"/>
      <c r="J848" s="17" t="n"/>
      <c r="K848" s="17" t="n"/>
      <c r="L848" s="17" t="n"/>
      <c r="N848">
        <f>IF($B848="","",IF($C848="SUPERSTORE","Superstore","DH"))</f>
        <v/>
      </c>
      <c r="O848">
        <f>IF($B848="","",IFERROR(VLOOKUP($B848,Mapping!$A:$C,2,0),"Not Mapped"))</f>
        <v/>
      </c>
      <c r="P848">
        <f>IF($B848="","",IFERROR(VLOOKUP($B848,Mapping!$A:$C,3,0),"Not Mapped"))</f>
        <v/>
      </c>
      <c r="Q848">
        <f>IF($B848="","",IF(COUNTIF(Exclusions!$A:$A,$B848)&gt;0,"Yes","No"))</f>
        <v/>
      </c>
      <c r="R848" s="17">
        <f>IF($B848="","",MIN(1,DAY($A848)/IF($N848="Superstore",Settings!$B$5,Settings!$B$4)))</f>
        <v/>
      </c>
      <c r="S848" s="17">
        <f>IF(OR($B848="",$G848="",$R848=0),"",$G848/$R848)</f>
        <v/>
      </c>
      <c r="T848">
        <f>IF($S848="","",IF($S848&lt;Settings!$B$8,"Critical",IF($S848&lt;Settings!$B$9,"Semi Critical","Non Critical")))</f>
        <v/>
      </c>
      <c r="U848">
        <f>IF($B848="","",IFERROR(VLOOKUP($O848,Leaders!$A:$B,2,0),"Not Mapped"))</f>
        <v/>
      </c>
    </row>
    <row r="849">
      <c r="A849" s="16" t="n"/>
      <c r="G849" s="17" t="n"/>
      <c r="H849" s="17" t="n"/>
      <c r="I849" s="17" t="n"/>
      <c r="J849" s="17" t="n"/>
      <c r="K849" s="17" t="n"/>
      <c r="L849" s="17" t="n"/>
      <c r="N849">
        <f>IF($B849="","",IF($C849="SUPERSTORE","Superstore","DH"))</f>
        <v/>
      </c>
      <c r="O849">
        <f>IF($B849="","",IFERROR(VLOOKUP($B849,Mapping!$A:$C,2,0),"Not Mapped"))</f>
        <v/>
      </c>
      <c r="P849">
        <f>IF($B849="","",IFERROR(VLOOKUP($B849,Mapping!$A:$C,3,0),"Not Mapped"))</f>
        <v/>
      </c>
      <c r="Q849">
        <f>IF($B849="","",IF(COUNTIF(Exclusions!$A:$A,$B849)&gt;0,"Yes","No"))</f>
        <v/>
      </c>
      <c r="R849" s="17">
        <f>IF($B849="","",MIN(1,DAY($A849)/IF($N849="Superstore",Settings!$B$5,Settings!$B$4)))</f>
        <v/>
      </c>
      <c r="S849" s="17">
        <f>IF(OR($B849="",$G849="",$R849=0),"",$G849/$R849)</f>
        <v/>
      </c>
      <c r="T849">
        <f>IF($S849="","",IF($S849&lt;Settings!$B$8,"Critical",IF($S849&lt;Settings!$B$9,"Semi Critical","Non Critical")))</f>
        <v/>
      </c>
      <c r="U849">
        <f>IF($B849="","",IFERROR(VLOOKUP($O849,Leaders!$A:$B,2,0),"Not Mapped"))</f>
        <v/>
      </c>
    </row>
    <row r="850">
      <c r="A850" s="16" t="n"/>
      <c r="G850" s="17" t="n"/>
      <c r="H850" s="17" t="n"/>
      <c r="I850" s="17" t="n"/>
      <c r="J850" s="17" t="n"/>
      <c r="K850" s="17" t="n"/>
      <c r="L850" s="17" t="n"/>
      <c r="N850">
        <f>IF($B850="","",IF($C850="SUPERSTORE","Superstore","DH"))</f>
        <v/>
      </c>
      <c r="O850">
        <f>IF($B850="","",IFERROR(VLOOKUP($B850,Mapping!$A:$C,2,0),"Not Mapped"))</f>
        <v/>
      </c>
      <c r="P850">
        <f>IF($B850="","",IFERROR(VLOOKUP($B850,Mapping!$A:$C,3,0),"Not Mapped"))</f>
        <v/>
      </c>
      <c r="Q850">
        <f>IF($B850="","",IF(COUNTIF(Exclusions!$A:$A,$B850)&gt;0,"Yes","No"))</f>
        <v/>
      </c>
      <c r="R850" s="17">
        <f>IF($B850="","",MIN(1,DAY($A850)/IF($N850="Superstore",Settings!$B$5,Settings!$B$4)))</f>
        <v/>
      </c>
      <c r="S850" s="17">
        <f>IF(OR($B850="",$G850="",$R850=0),"",$G850/$R850)</f>
        <v/>
      </c>
      <c r="T850">
        <f>IF($S850="","",IF($S850&lt;Settings!$B$8,"Critical",IF($S850&lt;Settings!$B$9,"Semi Critical","Non Critical")))</f>
        <v/>
      </c>
      <c r="U850">
        <f>IF($B850="","",IFERROR(VLOOKUP($O850,Leaders!$A:$B,2,0),"Not Mapped"))</f>
        <v/>
      </c>
    </row>
    <row r="851">
      <c r="A851" s="16" t="n"/>
      <c r="G851" s="17" t="n"/>
      <c r="H851" s="17" t="n"/>
      <c r="I851" s="17" t="n"/>
      <c r="J851" s="17" t="n"/>
      <c r="K851" s="17" t="n"/>
      <c r="L851" s="17" t="n"/>
      <c r="N851">
        <f>IF($B851="","",IF($C851="SUPERSTORE","Superstore","DH"))</f>
        <v/>
      </c>
      <c r="O851">
        <f>IF($B851="","",IFERROR(VLOOKUP($B851,Mapping!$A:$C,2,0),"Not Mapped"))</f>
        <v/>
      </c>
      <c r="P851">
        <f>IF($B851="","",IFERROR(VLOOKUP($B851,Mapping!$A:$C,3,0),"Not Mapped"))</f>
        <v/>
      </c>
      <c r="Q851">
        <f>IF($B851="","",IF(COUNTIF(Exclusions!$A:$A,$B851)&gt;0,"Yes","No"))</f>
        <v/>
      </c>
      <c r="R851" s="17">
        <f>IF($B851="","",MIN(1,DAY($A851)/IF($N851="Superstore",Settings!$B$5,Settings!$B$4)))</f>
        <v/>
      </c>
      <c r="S851" s="17">
        <f>IF(OR($B851="",$G851="",$R851=0),"",$G851/$R851)</f>
        <v/>
      </c>
      <c r="T851">
        <f>IF($S851="","",IF($S851&lt;Settings!$B$8,"Critical",IF($S851&lt;Settings!$B$9,"Semi Critical","Non Critical")))</f>
        <v/>
      </c>
      <c r="U851">
        <f>IF($B851="","",IFERROR(VLOOKUP($O851,Leaders!$A:$B,2,0),"Not Mapped"))</f>
        <v/>
      </c>
    </row>
    <row r="852">
      <c r="A852" s="16" t="n"/>
      <c r="G852" s="17" t="n"/>
      <c r="H852" s="17" t="n"/>
      <c r="I852" s="17" t="n"/>
      <c r="J852" s="17" t="n"/>
      <c r="K852" s="17" t="n"/>
      <c r="L852" s="17" t="n"/>
      <c r="N852">
        <f>IF($B852="","",IF($C852="SUPERSTORE","Superstore","DH"))</f>
        <v/>
      </c>
      <c r="O852">
        <f>IF($B852="","",IFERROR(VLOOKUP($B852,Mapping!$A:$C,2,0),"Not Mapped"))</f>
        <v/>
      </c>
      <c r="P852">
        <f>IF($B852="","",IFERROR(VLOOKUP($B852,Mapping!$A:$C,3,0),"Not Mapped"))</f>
        <v/>
      </c>
      <c r="Q852">
        <f>IF($B852="","",IF(COUNTIF(Exclusions!$A:$A,$B852)&gt;0,"Yes","No"))</f>
        <v/>
      </c>
      <c r="R852" s="17">
        <f>IF($B852="","",MIN(1,DAY($A852)/IF($N852="Superstore",Settings!$B$5,Settings!$B$4)))</f>
        <v/>
      </c>
      <c r="S852" s="17">
        <f>IF(OR($B852="",$G852="",$R852=0),"",$G852/$R852)</f>
        <v/>
      </c>
      <c r="T852">
        <f>IF($S852="","",IF($S852&lt;Settings!$B$8,"Critical",IF($S852&lt;Settings!$B$9,"Semi Critical","Non Critical")))</f>
        <v/>
      </c>
      <c r="U852">
        <f>IF($B852="","",IFERROR(VLOOKUP($O852,Leaders!$A:$B,2,0),"Not Mapped"))</f>
        <v/>
      </c>
    </row>
    <row r="853">
      <c r="A853" s="16" t="n"/>
      <c r="G853" s="17" t="n"/>
      <c r="H853" s="17" t="n"/>
      <c r="I853" s="17" t="n"/>
      <c r="J853" s="17" t="n"/>
      <c r="K853" s="17" t="n"/>
      <c r="L853" s="17" t="n"/>
      <c r="N853">
        <f>IF($B853="","",IF($C853="SUPERSTORE","Superstore","DH"))</f>
        <v/>
      </c>
      <c r="O853">
        <f>IF($B853="","",IFERROR(VLOOKUP($B853,Mapping!$A:$C,2,0),"Not Mapped"))</f>
        <v/>
      </c>
      <c r="P853">
        <f>IF($B853="","",IFERROR(VLOOKUP($B853,Mapping!$A:$C,3,0),"Not Mapped"))</f>
        <v/>
      </c>
      <c r="Q853">
        <f>IF($B853="","",IF(COUNTIF(Exclusions!$A:$A,$B853)&gt;0,"Yes","No"))</f>
        <v/>
      </c>
      <c r="R853" s="17">
        <f>IF($B853="","",MIN(1,DAY($A853)/IF($N853="Superstore",Settings!$B$5,Settings!$B$4)))</f>
        <v/>
      </c>
      <c r="S853" s="17">
        <f>IF(OR($B853="",$G853="",$R853=0),"",$G853/$R853)</f>
        <v/>
      </c>
      <c r="T853">
        <f>IF($S853="","",IF($S853&lt;Settings!$B$8,"Critical",IF($S853&lt;Settings!$B$9,"Semi Critical","Non Critical")))</f>
        <v/>
      </c>
      <c r="U853">
        <f>IF($B853="","",IFERROR(VLOOKUP($O853,Leaders!$A:$B,2,0),"Not Mapped"))</f>
        <v/>
      </c>
    </row>
    <row r="854">
      <c r="A854" s="16" t="n"/>
      <c r="G854" s="17" t="n"/>
      <c r="H854" s="17" t="n"/>
      <c r="I854" s="17" t="n"/>
      <c r="J854" s="17" t="n"/>
      <c r="K854" s="17" t="n"/>
      <c r="L854" s="17" t="n"/>
      <c r="N854">
        <f>IF($B854="","",IF($C854="SUPERSTORE","Superstore","DH"))</f>
        <v/>
      </c>
      <c r="O854">
        <f>IF($B854="","",IFERROR(VLOOKUP($B854,Mapping!$A:$C,2,0),"Not Mapped"))</f>
        <v/>
      </c>
      <c r="P854">
        <f>IF($B854="","",IFERROR(VLOOKUP($B854,Mapping!$A:$C,3,0),"Not Mapped"))</f>
        <v/>
      </c>
      <c r="Q854">
        <f>IF($B854="","",IF(COUNTIF(Exclusions!$A:$A,$B854)&gt;0,"Yes","No"))</f>
        <v/>
      </c>
      <c r="R854" s="17">
        <f>IF($B854="","",MIN(1,DAY($A854)/IF($N854="Superstore",Settings!$B$5,Settings!$B$4)))</f>
        <v/>
      </c>
      <c r="S854" s="17">
        <f>IF(OR($B854="",$G854="",$R854=0),"",$G854/$R854)</f>
        <v/>
      </c>
      <c r="T854">
        <f>IF($S854="","",IF($S854&lt;Settings!$B$8,"Critical",IF($S854&lt;Settings!$B$9,"Semi Critical","Non Critical")))</f>
        <v/>
      </c>
      <c r="U854">
        <f>IF($B854="","",IFERROR(VLOOKUP($O854,Leaders!$A:$B,2,0),"Not Mapped"))</f>
        <v/>
      </c>
    </row>
    <row r="855">
      <c r="A855" s="16" t="n"/>
      <c r="G855" s="17" t="n"/>
      <c r="H855" s="17" t="n"/>
      <c r="I855" s="17" t="n"/>
      <c r="J855" s="17" t="n"/>
      <c r="K855" s="17" t="n"/>
      <c r="L855" s="17" t="n"/>
      <c r="N855">
        <f>IF($B855="","",IF($C855="SUPERSTORE","Superstore","DH"))</f>
        <v/>
      </c>
      <c r="O855">
        <f>IF($B855="","",IFERROR(VLOOKUP($B855,Mapping!$A:$C,2,0),"Not Mapped"))</f>
        <v/>
      </c>
      <c r="P855">
        <f>IF($B855="","",IFERROR(VLOOKUP($B855,Mapping!$A:$C,3,0),"Not Mapped"))</f>
        <v/>
      </c>
      <c r="Q855">
        <f>IF($B855="","",IF(COUNTIF(Exclusions!$A:$A,$B855)&gt;0,"Yes","No"))</f>
        <v/>
      </c>
      <c r="R855" s="17">
        <f>IF($B855="","",MIN(1,DAY($A855)/IF($N855="Superstore",Settings!$B$5,Settings!$B$4)))</f>
        <v/>
      </c>
      <c r="S855" s="17">
        <f>IF(OR($B855="",$G855="",$R855=0),"",$G855/$R855)</f>
        <v/>
      </c>
      <c r="T855">
        <f>IF($S855="","",IF($S855&lt;Settings!$B$8,"Critical",IF($S855&lt;Settings!$B$9,"Semi Critical","Non Critical")))</f>
        <v/>
      </c>
      <c r="U855">
        <f>IF($B855="","",IFERROR(VLOOKUP($O855,Leaders!$A:$B,2,0),"Not Mapped"))</f>
        <v/>
      </c>
    </row>
    <row r="856">
      <c r="A856" s="16" t="n"/>
      <c r="G856" s="17" t="n"/>
      <c r="H856" s="17" t="n"/>
      <c r="I856" s="17" t="n"/>
      <c r="J856" s="17" t="n"/>
      <c r="K856" s="17" t="n"/>
      <c r="L856" s="17" t="n"/>
      <c r="N856">
        <f>IF($B856="","",IF($C856="SUPERSTORE","Superstore","DH"))</f>
        <v/>
      </c>
      <c r="O856">
        <f>IF($B856="","",IFERROR(VLOOKUP($B856,Mapping!$A:$C,2,0),"Not Mapped"))</f>
        <v/>
      </c>
      <c r="P856">
        <f>IF($B856="","",IFERROR(VLOOKUP($B856,Mapping!$A:$C,3,0),"Not Mapped"))</f>
        <v/>
      </c>
      <c r="Q856">
        <f>IF($B856="","",IF(COUNTIF(Exclusions!$A:$A,$B856)&gt;0,"Yes","No"))</f>
        <v/>
      </c>
      <c r="R856" s="17">
        <f>IF($B856="","",MIN(1,DAY($A856)/IF($N856="Superstore",Settings!$B$5,Settings!$B$4)))</f>
        <v/>
      </c>
      <c r="S856" s="17">
        <f>IF(OR($B856="",$G856="",$R856=0),"",$G856/$R856)</f>
        <v/>
      </c>
      <c r="T856">
        <f>IF($S856="","",IF($S856&lt;Settings!$B$8,"Critical",IF($S856&lt;Settings!$B$9,"Semi Critical","Non Critical")))</f>
        <v/>
      </c>
      <c r="U856">
        <f>IF($B856="","",IFERROR(VLOOKUP($O856,Leaders!$A:$B,2,0),"Not Mapped"))</f>
        <v/>
      </c>
    </row>
    <row r="857">
      <c r="A857" s="16" t="n"/>
      <c r="G857" s="17" t="n"/>
      <c r="H857" s="17" t="n"/>
      <c r="I857" s="17" t="n"/>
      <c r="J857" s="17" t="n"/>
      <c r="K857" s="17" t="n"/>
      <c r="L857" s="17" t="n"/>
      <c r="N857">
        <f>IF($B857="","",IF($C857="SUPERSTORE","Superstore","DH"))</f>
        <v/>
      </c>
      <c r="O857">
        <f>IF($B857="","",IFERROR(VLOOKUP($B857,Mapping!$A:$C,2,0),"Not Mapped"))</f>
        <v/>
      </c>
      <c r="P857">
        <f>IF($B857="","",IFERROR(VLOOKUP($B857,Mapping!$A:$C,3,0),"Not Mapped"))</f>
        <v/>
      </c>
      <c r="Q857">
        <f>IF($B857="","",IF(COUNTIF(Exclusions!$A:$A,$B857)&gt;0,"Yes","No"))</f>
        <v/>
      </c>
      <c r="R857" s="17">
        <f>IF($B857="","",MIN(1,DAY($A857)/IF($N857="Superstore",Settings!$B$5,Settings!$B$4)))</f>
        <v/>
      </c>
      <c r="S857" s="17">
        <f>IF(OR($B857="",$G857="",$R857=0),"",$G857/$R857)</f>
        <v/>
      </c>
      <c r="T857">
        <f>IF($S857="","",IF($S857&lt;Settings!$B$8,"Critical",IF($S857&lt;Settings!$B$9,"Semi Critical","Non Critical")))</f>
        <v/>
      </c>
      <c r="U857">
        <f>IF($B857="","",IFERROR(VLOOKUP($O857,Leaders!$A:$B,2,0),"Not Mapped"))</f>
        <v/>
      </c>
    </row>
    <row r="858">
      <c r="A858" s="16" t="n"/>
      <c r="G858" s="17" t="n"/>
      <c r="H858" s="17" t="n"/>
      <c r="I858" s="17" t="n"/>
      <c r="J858" s="17" t="n"/>
      <c r="K858" s="17" t="n"/>
      <c r="L858" s="17" t="n"/>
      <c r="N858">
        <f>IF($B858="","",IF($C858="SUPERSTORE","Superstore","DH"))</f>
        <v/>
      </c>
      <c r="O858">
        <f>IF($B858="","",IFERROR(VLOOKUP($B858,Mapping!$A:$C,2,0),"Not Mapped"))</f>
        <v/>
      </c>
      <c r="P858">
        <f>IF($B858="","",IFERROR(VLOOKUP($B858,Mapping!$A:$C,3,0),"Not Mapped"))</f>
        <v/>
      </c>
      <c r="Q858">
        <f>IF($B858="","",IF(COUNTIF(Exclusions!$A:$A,$B858)&gt;0,"Yes","No"))</f>
        <v/>
      </c>
      <c r="R858" s="17">
        <f>IF($B858="","",MIN(1,DAY($A858)/IF($N858="Superstore",Settings!$B$5,Settings!$B$4)))</f>
        <v/>
      </c>
      <c r="S858" s="17">
        <f>IF(OR($B858="",$G858="",$R858=0),"",$G858/$R858)</f>
        <v/>
      </c>
      <c r="T858">
        <f>IF($S858="","",IF($S858&lt;Settings!$B$8,"Critical",IF($S858&lt;Settings!$B$9,"Semi Critical","Non Critical")))</f>
        <v/>
      </c>
      <c r="U858">
        <f>IF($B858="","",IFERROR(VLOOKUP($O858,Leaders!$A:$B,2,0),"Not Mapped"))</f>
        <v/>
      </c>
    </row>
    <row r="859">
      <c r="A859" s="16" t="n"/>
      <c r="G859" s="17" t="n"/>
      <c r="H859" s="17" t="n"/>
      <c r="I859" s="17" t="n"/>
      <c r="J859" s="17" t="n"/>
      <c r="K859" s="17" t="n"/>
      <c r="L859" s="17" t="n"/>
      <c r="N859">
        <f>IF($B859="","",IF($C859="SUPERSTORE","Superstore","DH"))</f>
        <v/>
      </c>
      <c r="O859">
        <f>IF($B859="","",IFERROR(VLOOKUP($B859,Mapping!$A:$C,2,0),"Not Mapped"))</f>
        <v/>
      </c>
      <c r="P859">
        <f>IF($B859="","",IFERROR(VLOOKUP($B859,Mapping!$A:$C,3,0),"Not Mapped"))</f>
        <v/>
      </c>
      <c r="Q859">
        <f>IF($B859="","",IF(COUNTIF(Exclusions!$A:$A,$B859)&gt;0,"Yes","No"))</f>
        <v/>
      </c>
      <c r="R859" s="17">
        <f>IF($B859="","",MIN(1,DAY($A859)/IF($N859="Superstore",Settings!$B$5,Settings!$B$4)))</f>
        <v/>
      </c>
      <c r="S859" s="17">
        <f>IF(OR($B859="",$G859="",$R859=0),"",$G859/$R859)</f>
        <v/>
      </c>
      <c r="T859">
        <f>IF($S859="","",IF($S859&lt;Settings!$B$8,"Critical",IF($S859&lt;Settings!$B$9,"Semi Critical","Non Critical")))</f>
        <v/>
      </c>
      <c r="U859">
        <f>IF($B859="","",IFERROR(VLOOKUP($O859,Leaders!$A:$B,2,0),"Not Mapped"))</f>
        <v/>
      </c>
    </row>
    <row r="860">
      <c r="A860" s="16" t="n"/>
      <c r="G860" s="17" t="n"/>
      <c r="H860" s="17" t="n"/>
      <c r="I860" s="17" t="n"/>
      <c r="J860" s="17" t="n"/>
      <c r="K860" s="17" t="n"/>
      <c r="L860" s="17" t="n"/>
      <c r="N860">
        <f>IF($B860="","",IF($C860="SUPERSTORE","Superstore","DH"))</f>
        <v/>
      </c>
      <c r="O860">
        <f>IF($B860="","",IFERROR(VLOOKUP($B860,Mapping!$A:$C,2,0),"Not Mapped"))</f>
        <v/>
      </c>
      <c r="P860">
        <f>IF($B860="","",IFERROR(VLOOKUP($B860,Mapping!$A:$C,3,0),"Not Mapped"))</f>
        <v/>
      </c>
      <c r="Q860">
        <f>IF($B860="","",IF(COUNTIF(Exclusions!$A:$A,$B860)&gt;0,"Yes","No"))</f>
        <v/>
      </c>
      <c r="R860" s="17">
        <f>IF($B860="","",MIN(1,DAY($A860)/IF($N860="Superstore",Settings!$B$5,Settings!$B$4)))</f>
        <v/>
      </c>
      <c r="S860" s="17">
        <f>IF(OR($B860="",$G860="",$R860=0),"",$G860/$R860)</f>
        <v/>
      </c>
      <c r="T860">
        <f>IF($S860="","",IF($S860&lt;Settings!$B$8,"Critical",IF($S860&lt;Settings!$B$9,"Semi Critical","Non Critical")))</f>
        <v/>
      </c>
      <c r="U860">
        <f>IF($B860="","",IFERROR(VLOOKUP($O860,Leaders!$A:$B,2,0),"Not Mapped"))</f>
        <v/>
      </c>
    </row>
    <row r="861">
      <c r="A861" s="16" t="n"/>
      <c r="G861" s="17" t="n"/>
      <c r="H861" s="17" t="n"/>
      <c r="I861" s="17" t="n"/>
      <c r="J861" s="17" t="n"/>
      <c r="K861" s="17" t="n"/>
      <c r="L861" s="17" t="n"/>
      <c r="N861">
        <f>IF($B861="","",IF($C861="SUPERSTORE","Superstore","DH"))</f>
        <v/>
      </c>
      <c r="O861">
        <f>IF($B861="","",IFERROR(VLOOKUP($B861,Mapping!$A:$C,2,0),"Not Mapped"))</f>
        <v/>
      </c>
      <c r="P861">
        <f>IF($B861="","",IFERROR(VLOOKUP($B861,Mapping!$A:$C,3,0),"Not Mapped"))</f>
        <v/>
      </c>
      <c r="Q861">
        <f>IF($B861="","",IF(COUNTIF(Exclusions!$A:$A,$B861)&gt;0,"Yes","No"))</f>
        <v/>
      </c>
      <c r="R861" s="17">
        <f>IF($B861="","",MIN(1,DAY($A861)/IF($N861="Superstore",Settings!$B$5,Settings!$B$4)))</f>
        <v/>
      </c>
      <c r="S861" s="17">
        <f>IF(OR($B861="",$G861="",$R861=0),"",$G861/$R861)</f>
        <v/>
      </c>
      <c r="T861">
        <f>IF($S861="","",IF($S861&lt;Settings!$B$8,"Critical",IF($S861&lt;Settings!$B$9,"Semi Critical","Non Critical")))</f>
        <v/>
      </c>
      <c r="U861">
        <f>IF($B861="","",IFERROR(VLOOKUP($O861,Leaders!$A:$B,2,0),"Not Mapped"))</f>
        <v/>
      </c>
    </row>
    <row r="862">
      <c r="A862" s="16" t="n"/>
      <c r="G862" s="17" t="n"/>
      <c r="H862" s="17" t="n"/>
      <c r="I862" s="17" t="n"/>
      <c r="J862" s="17" t="n"/>
      <c r="K862" s="17" t="n"/>
      <c r="L862" s="17" t="n"/>
      <c r="N862">
        <f>IF($B862="","",IF($C862="SUPERSTORE","Superstore","DH"))</f>
        <v/>
      </c>
      <c r="O862">
        <f>IF($B862="","",IFERROR(VLOOKUP($B862,Mapping!$A:$C,2,0),"Not Mapped"))</f>
        <v/>
      </c>
      <c r="P862">
        <f>IF($B862="","",IFERROR(VLOOKUP($B862,Mapping!$A:$C,3,0),"Not Mapped"))</f>
        <v/>
      </c>
      <c r="Q862">
        <f>IF($B862="","",IF(COUNTIF(Exclusions!$A:$A,$B862)&gt;0,"Yes","No"))</f>
        <v/>
      </c>
      <c r="R862" s="17">
        <f>IF($B862="","",MIN(1,DAY($A862)/IF($N862="Superstore",Settings!$B$5,Settings!$B$4)))</f>
        <v/>
      </c>
      <c r="S862" s="17">
        <f>IF(OR($B862="",$G862="",$R862=0),"",$G862/$R862)</f>
        <v/>
      </c>
      <c r="T862">
        <f>IF($S862="","",IF($S862&lt;Settings!$B$8,"Critical",IF($S862&lt;Settings!$B$9,"Semi Critical","Non Critical")))</f>
        <v/>
      </c>
      <c r="U862">
        <f>IF($B862="","",IFERROR(VLOOKUP($O862,Leaders!$A:$B,2,0),"Not Mapped"))</f>
        <v/>
      </c>
    </row>
    <row r="863">
      <c r="A863" s="16" t="n"/>
      <c r="G863" s="17" t="n"/>
      <c r="H863" s="17" t="n"/>
      <c r="I863" s="17" t="n"/>
      <c r="J863" s="17" t="n"/>
      <c r="K863" s="17" t="n"/>
      <c r="L863" s="17" t="n"/>
      <c r="N863">
        <f>IF($B863="","",IF($C863="SUPERSTORE","Superstore","DH"))</f>
        <v/>
      </c>
      <c r="O863">
        <f>IF($B863="","",IFERROR(VLOOKUP($B863,Mapping!$A:$C,2,0),"Not Mapped"))</f>
        <v/>
      </c>
      <c r="P863">
        <f>IF($B863="","",IFERROR(VLOOKUP($B863,Mapping!$A:$C,3,0),"Not Mapped"))</f>
        <v/>
      </c>
      <c r="Q863">
        <f>IF($B863="","",IF(COUNTIF(Exclusions!$A:$A,$B863)&gt;0,"Yes","No"))</f>
        <v/>
      </c>
      <c r="R863" s="17">
        <f>IF($B863="","",MIN(1,DAY($A863)/IF($N863="Superstore",Settings!$B$5,Settings!$B$4)))</f>
        <v/>
      </c>
      <c r="S863" s="17">
        <f>IF(OR($B863="",$G863="",$R863=0),"",$G863/$R863)</f>
        <v/>
      </c>
      <c r="T863">
        <f>IF($S863="","",IF($S863&lt;Settings!$B$8,"Critical",IF($S863&lt;Settings!$B$9,"Semi Critical","Non Critical")))</f>
        <v/>
      </c>
      <c r="U863">
        <f>IF($B863="","",IFERROR(VLOOKUP($O863,Leaders!$A:$B,2,0),"Not Mapped"))</f>
        <v/>
      </c>
    </row>
    <row r="864">
      <c r="A864" s="16" t="n"/>
      <c r="G864" s="17" t="n"/>
      <c r="H864" s="17" t="n"/>
      <c r="I864" s="17" t="n"/>
      <c r="J864" s="17" t="n"/>
      <c r="K864" s="17" t="n"/>
      <c r="L864" s="17" t="n"/>
      <c r="N864">
        <f>IF($B864="","",IF($C864="SUPERSTORE","Superstore","DH"))</f>
        <v/>
      </c>
      <c r="O864">
        <f>IF($B864="","",IFERROR(VLOOKUP($B864,Mapping!$A:$C,2,0),"Not Mapped"))</f>
        <v/>
      </c>
      <c r="P864">
        <f>IF($B864="","",IFERROR(VLOOKUP($B864,Mapping!$A:$C,3,0),"Not Mapped"))</f>
        <v/>
      </c>
      <c r="Q864">
        <f>IF($B864="","",IF(COUNTIF(Exclusions!$A:$A,$B864)&gt;0,"Yes","No"))</f>
        <v/>
      </c>
      <c r="R864" s="17">
        <f>IF($B864="","",MIN(1,DAY($A864)/IF($N864="Superstore",Settings!$B$5,Settings!$B$4)))</f>
        <v/>
      </c>
      <c r="S864" s="17">
        <f>IF(OR($B864="",$G864="",$R864=0),"",$G864/$R864)</f>
        <v/>
      </c>
      <c r="T864">
        <f>IF($S864="","",IF($S864&lt;Settings!$B$8,"Critical",IF($S864&lt;Settings!$B$9,"Semi Critical","Non Critical")))</f>
        <v/>
      </c>
      <c r="U864">
        <f>IF($B864="","",IFERROR(VLOOKUP($O864,Leaders!$A:$B,2,0),"Not Mapped"))</f>
        <v/>
      </c>
    </row>
    <row r="865">
      <c r="A865" s="16" t="n"/>
      <c r="G865" s="17" t="n"/>
      <c r="H865" s="17" t="n"/>
      <c r="I865" s="17" t="n"/>
      <c r="J865" s="17" t="n"/>
      <c r="K865" s="17" t="n"/>
      <c r="L865" s="17" t="n"/>
      <c r="N865">
        <f>IF($B865="","",IF($C865="SUPERSTORE","Superstore","DH"))</f>
        <v/>
      </c>
      <c r="O865">
        <f>IF($B865="","",IFERROR(VLOOKUP($B865,Mapping!$A:$C,2,0),"Not Mapped"))</f>
        <v/>
      </c>
      <c r="P865">
        <f>IF($B865="","",IFERROR(VLOOKUP($B865,Mapping!$A:$C,3,0),"Not Mapped"))</f>
        <v/>
      </c>
      <c r="Q865">
        <f>IF($B865="","",IF(COUNTIF(Exclusions!$A:$A,$B865)&gt;0,"Yes","No"))</f>
        <v/>
      </c>
      <c r="R865" s="17">
        <f>IF($B865="","",MIN(1,DAY($A865)/IF($N865="Superstore",Settings!$B$5,Settings!$B$4)))</f>
        <v/>
      </c>
      <c r="S865" s="17">
        <f>IF(OR($B865="",$G865="",$R865=0),"",$G865/$R865)</f>
        <v/>
      </c>
      <c r="T865">
        <f>IF($S865="","",IF($S865&lt;Settings!$B$8,"Critical",IF($S865&lt;Settings!$B$9,"Semi Critical","Non Critical")))</f>
        <v/>
      </c>
      <c r="U865">
        <f>IF($B865="","",IFERROR(VLOOKUP($O865,Leaders!$A:$B,2,0),"Not Mapped"))</f>
        <v/>
      </c>
    </row>
    <row r="866">
      <c r="A866" s="16" t="n"/>
      <c r="G866" s="17" t="n"/>
      <c r="H866" s="17" t="n"/>
      <c r="I866" s="17" t="n"/>
      <c r="J866" s="17" t="n"/>
      <c r="K866" s="17" t="n"/>
      <c r="L866" s="17" t="n"/>
      <c r="N866">
        <f>IF($B866="","",IF($C866="SUPERSTORE","Superstore","DH"))</f>
        <v/>
      </c>
      <c r="O866">
        <f>IF($B866="","",IFERROR(VLOOKUP($B866,Mapping!$A:$C,2,0),"Not Mapped"))</f>
        <v/>
      </c>
      <c r="P866">
        <f>IF($B866="","",IFERROR(VLOOKUP($B866,Mapping!$A:$C,3,0),"Not Mapped"))</f>
        <v/>
      </c>
      <c r="Q866">
        <f>IF($B866="","",IF(COUNTIF(Exclusions!$A:$A,$B866)&gt;0,"Yes","No"))</f>
        <v/>
      </c>
      <c r="R866" s="17">
        <f>IF($B866="","",MIN(1,DAY($A866)/IF($N866="Superstore",Settings!$B$5,Settings!$B$4)))</f>
        <v/>
      </c>
      <c r="S866" s="17">
        <f>IF(OR($B866="",$G866="",$R866=0),"",$G866/$R866)</f>
        <v/>
      </c>
      <c r="T866">
        <f>IF($S866="","",IF($S866&lt;Settings!$B$8,"Critical",IF($S866&lt;Settings!$B$9,"Semi Critical","Non Critical")))</f>
        <v/>
      </c>
      <c r="U866">
        <f>IF($B866="","",IFERROR(VLOOKUP($O866,Leaders!$A:$B,2,0),"Not Mapped"))</f>
        <v/>
      </c>
    </row>
    <row r="867">
      <c r="A867" s="16" t="n"/>
      <c r="G867" s="17" t="n"/>
      <c r="H867" s="17" t="n"/>
      <c r="I867" s="17" t="n"/>
      <c r="J867" s="17" t="n"/>
      <c r="K867" s="17" t="n"/>
      <c r="L867" s="17" t="n"/>
      <c r="N867">
        <f>IF($B867="","",IF($C867="SUPERSTORE","Superstore","DH"))</f>
        <v/>
      </c>
      <c r="O867">
        <f>IF($B867="","",IFERROR(VLOOKUP($B867,Mapping!$A:$C,2,0),"Not Mapped"))</f>
        <v/>
      </c>
      <c r="P867">
        <f>IF($B867="","",IFERROR(VLOOKUP($B867,Mapping!$A:$C,3,0),"Not Mapped"))</f>
        <v/>
      </c>
      <c r="Q867">
        <f>IF($B867="","",IF(COUNTIF(Exclusions!$A:$A,$B867)&gt;0,"Yes","No"))</f>
        <v/>
      </c>
      <c r="R867" s="17">
        <f>IF($B867="","",MIN(1,DAY($A867)/IF($N867="Superstore",Settings!$B$5,Settings!$B$4)))</f>
        <v/>
      </c>
      <c r="S867" s="17">
        <f>IF(OR($B867="",$G867="",$R867=0),"",$G867/$R867)</f>
        <v/>
      </c>
      <c r="T867">
        <f>IF($S867="","",IF($S867&lt;Settings!$B$8,"Critical",IF($S867&lt;Settings!$B$9,"Semi Critical","Non Critical")))</f>
        <v/>
      </c>
      <c r="U867">
        <f>IF($B867="","",IFERROR(VLOOKUP($O867,Leaders!$A:$B,2,0),"Not Mapped"))</f>
        <v/>
      </c>
    </row>
    <row r="868">
      <c r="A868" s="16" t="n"/>
      <c r="G868" s="17" t="n"/>
      <c r="H868" s="17" t="n"/>
      <c r="I868" s="17" t="n"/>
      <c r="J868" s="17" t="n"/>
      <c r="K868" s="17" t="n"/>
      <c r="L868" s="17" t="n"/>
      <c r="N868">
        <f>IF($B868="","",IF($C868="SUPERSTORE","Superstore","DH"))</f>
        <v/>
      </c>
      <c r="O868">
        <f>IF($B868="","",IFERROR(VLOOKUP($B868,Mapping!$A:$C,2,0),"Not Mapped"))</f>
        <v/>
      </c>
      <c r="P868">
        <f>IF($B868="","",IFERROR(VLOOKUP($B868,Mapping!$A:$C,3,0),"Not Mapped"))</f>
        <v/>
      </c>
      <c r="Q868">
        <f>IF($B868="","",IF(COUNTIF(Exclusions!$A:$A,$B868)&gt;0,"Yes","No"))</f>
        <v/>
      </c>
      <c r="R868" s="17">
        <f>IF($B868="","",MIN(1,DAY($A868)/IF($N868="Superstore",Settings!$B$5,Settings!$B$4)))</f>
        <v/>
      </c>
      <c r="S868" s="17">
        <f>IF(OR($B868="",$G868="",$R868=0),"",$G868/$R868)</f>
        <v/>
      </c>
      <c r="T868">
        <f>IF($S868="","",IF($S868&lt;Settings!$B$8,"Critical",IF($S868&lt;Settings!$B$9,"Semi Critical","Non Critical")))</f>
        <v/>
      </c>
      <c r="U868">
        <f>IF($B868="","",IFERROR(VLOOKUP($O868,Leaders!$A:$B,2,0),"Not Mapped"))</f>
        <v/>
      </c>
    </row>
    <row r="869">
      <c r="A869" s="16" t="n"/>
      <c r="G869" s="17" t="n"/>
      <c r="H869" s="17" t="n"/>
      <c r="I869" s="17" t="n"/>
      <c r="J869" s="17" t="n"/>
      <c r="K869" s="17" t="n"/>
      <c r="L869" s="17" t="n"/>
      <c r="N869">
        <f>IF($B869="","",IF($C869="SUPERSTORE","Superstore","DH"))</f>
        <v/>
      </c>
      <c r="O869">
        <f>IF($B869="","",IFERROR(VLOOKUP($B869,Mapping!$A:$C,2,0),"Not Mapped"))</f>
        <v/>
      </c>
      <c r="P869">
        <f>IF($B869="","",IFERROR(VLOOKUP($B869,Mapping!$A:$C,3,0),"Not Mapped"))</f>
        <v/>
      </c>
      <c r="Q869">
        <f>IF($B869="","",IF(COUNTIF(Exclusions!$A:$A,$B869)&gt;0,"Yes","No"))</f>
        <v/>
      </c>
      <c r="R869" s="17">
        <f>IF($B869="","",MIN(1,DAY($A869)/IF($N869="Superstore",Settings!$B$5,Settings!$B$4)))</f>
        <v/>
      </c>
      <c r="S869" s="17">
        <f>IF(OR($B869="",$G869="",$R869=0),"",$G869/$R869)</f>
        <v/>
      </c>
      <c r="T869">
        <f>IF($S869="","",IF($S869&lt;Settings!$B$8,"Critical",IF($S869&lt;Settings!$B$9,"Semi Critical","Non Critical")))</f>
        <v/>
      </c>
      <c r="U869">
        <f>IF($B869="","",IFERROR(VLOOKUP($O869,Leaders!$A:$B,2,0),"Not Mapped"))</f>
        <v/>
      </c>
    </row>
    <row r="870">
      <c r="A870" s="16" t="n"/>
      <c r="G870" s="17" t="n"/>
      <c r="H870" s="17" t="n"/>
      <c r="I870" s="17" t="n"/>
      <c r="J870" s="17" t="n"/>
      <c r="K870" s="17" t="n"/>
      <c r="L870" s="17" t="n"/>
      <c r="N870">
        <f>IF($B870="","",IF($C870="SUPERSTORE","Superstore","DH"))</f>
        <v/>
      </c>
      <c r="O870">
        <f>IF($B870="","",IFERROR(VLOOKUP($B870,Mapping!$A:$C,2,0),"Not Mapped"))</f>
        <v/>
      </c>
      <c r="P870">
        <f>IF($B870="","",IFERROR(VLOOKUP($B870,Mapping!$A:$C,3,0),"Not Mapped"))</f>
        <v/>
      </c>
      <c r="Q870">
        <f>IF($B870="","",IF(COUNTIF(Exclusions!$A:$A,$B870)&gt;0,"Yes","No"))</f>
        <v/>
      </c>
      <c r="R870" s="17">
        <f>IF($B870="","",MIN(1,DAY($A870)/IF($N870="Superstore",Settings!$B$5,Settings!$B$4)))</f>
        <v/>
      </c>
      <c r="S870" s="17">
        <f>IF(OR($B870="",$G870="",$R870=0),"",$G870/$R870)</f>
        <v/>
      </c>
      <c r="T870">
        <f>IF($S870="","",IF($S870&lt;Settings!$B$8,"Critical",IF($S870&lt;Settings!$B$9,"Semi Critical","Non Critical")))</f>
        <v/>
      </c>
      <c r="U870">
        <f>IF($B870="","",IFERROR(VLOOKUP($O870,Leaders!$A:$B,2,0),"Not Mapped"))</f>
        <v/>
      </c>
    </row>
    <row r="871">
      <c r="A871" s="16" t="n"/>
      <c r="G871" s="17" t="n"/>
      <c r="H871" s="17" t="n"/>
      <c r="I871" s="17" t="n"/>
      <c r="J871" s="17" t="n"/>
      <c r="K871" s="17" t="n"/>
      <c r="L871" s="17" t="n"/>
      <c r="N871">
        <f>IF($B871="","",IF($C871="SUPERSTORE","Superstore","DH"))</f>
        <v/>
      </c>
      <c r="O871">
        <f>IF($B871="","",IFERROR(VLOOKUP($B871,Mapping!$A:$C,2,0),"Not Mapped"))</f>
        <v/>
      </c>
      <c r="P871">
        <f>IF($B871="","",IFERROR(VLOOKUP($B871,Mapping!$A:$C,3,0),"Not Mapped"))</f>
        <v/>
      </c>
      <c r="Q871">
        <f>IF($B871="","",IF(COUNTIF(Exclusions!$A:$A,$B871)&gt;0,"Yes","No"))</f>
        <v/>
      </c>
      <c r="R871" s="17">
        <f>IF($B871="","",MIN(1,DAY($A871)/IF($N871="Superstore",Settings!$B$5,Settings!$B$4)))</f>
        <v/>
      </c>
      <c r="S871" s="17">
        <f>IF(OR($B871="",$G871="",$R871=0),"",$G871/$R871)</f>
        <v/>
      </c>
      <c r="T871">
        <f>IF($S871="","",IF($S871&lt;Settings!$B$8,"Critical",IF($S871&lt;Settings!$B$9,"Semi Critical","Non Critical")))</f>
        <v/>
      </c>
      <c r="U871">
        <f>IF($B871="","",IFERROR(VLOOKUP($O871,Leaders!$A:$B,2,0),"Not Mapped"))</f>
        <v/>
      </c>
    </row>
    <row r="872">
      <c r="A872" s="16" t="n"/>
      <c r="G872" s="17" t="n"/>
      <c r="H872" s="17" t="n"/>
      <c r="I872" s="17" t="n"/>
      <c r="J872" s="17" t="n"/>
      <c r="K872" s="17" t="n"/>
      <c r="L872" s="17" t="n"/>
      <c r="N872">
        <f>IF($B872="","",IF($C872="SUPERSTORE","Superstore","DH"))</f>
        <v/>
      </c>
      <c r="O872">
        <f>IF($B872="","",IFERROR(VLOOKUP($B872,Mapping!$A:$C,2,0),"Not Mapped"))</f>
        <v/>
      </c>
      <c r="P872">
        <f>IF($B872="","",IFERROR(VLOOKUP($B872,Mapping!$A:$C,3,0),"Not Mapped"))</f>
        <v/>
      </c>
      <c r="Q872">
        <f>IF($B872="","",IF(COUNTIF(Exclusions!$A:$A,$B872)&gt;0,"Yes","No"))</f>
        <v/>
      </c>
      <c r="R872" s="17">
        <f>IF($B872="","",MIN(1,DAY($A872)/IF($N872="Superstore",Settings!$B$5,Settings!$B$4)))</f>
        <v/>
      </c>
      <c r="S872" s="17">
        <f>IF(OR($B872="",$G872="",$R872=0),"",$G872/$R872)</f>
        <v/>
      </c>
      <c r="T872">
        <f>IF($S872="","",IF($S872&lt;Settings!$B$8,"Critical",IF($S872&lt;Settings!$B$9,"Semi Critical","Non Critical")))</f>
        <v/>
      </c>
      <c r="U872">
        <f>IF($B872="","",IFERROR(VLOOKUP($O872,Leaders!$A:$B,2,0),"Not Mapped"))</f>
        <v/>
      </c>
    </row>
    <row r="873">
      <c r="A873" s="16" t="n"/>
      <c r="G873" s="17" t="n"/>
      <c r="H873" s="17" t="n"/>
      <c r="I873" s="17" t="n"/>
      <c r="J873" s="17" t="n"/>
      <c r="K873" s="17" t="n"/>
      <c r="L873" s="17" t="n"/>
      <c r="N873">
        <f>IF($B873="","",IF($C873="SUPERSTORE","Superstore","DH"))</f>
        <v/>
      </c>
      <c r="O873">
        <f>IF($B873="","",IFERROR(VLOOKUP($B873,Mapping!$A:$C,2,0),"Not Mapped"))</f>
        <v/>
      </c>
      <c r="P873">
        <f>IF($B873="","",IFERROR(VLOOKUP($B873,Mapping!$A:$C,3,0),"Not Mapped"))</f>
        <v/>
      </c>
      <c r="Q873">
        <f>IF($B873="","",IF(COUNTIF(Exclusions!$A:$A,$B873)&gt;0,"Yes","No"))</f>
        <v/>
      </c>
      <c r="R873" s="17">
        <f>IF($B873="","",MIN(1,DAY($A873)/IF($N873="Superstore",Settings!$B$5,Settings!$B$4)))</f>
        <v/>
      </c>
      <c r="S873" s="17">
        <f>IF(OR($B873="",$G873="",$R873=0),"",$G873/$R873)</f>
        <v/>
      </c>
      <c r="T873">
        <f>IF($S873="","",IF($S873&lt;Settings!$B$8,"Critical",IF($S873&lt;Settings!$B$9,"Semi Critical","Non Critical")))</f>
        <v/>
      </c>
      <c r="U873">
        <f>IF($B873="","",IFERROR(VLOOKUP($O873,Leaders!$A:$B,2,0),"Not Mapped"))</f>
        <v/>
      </c>
    </row>
    <row r="874">
      <c r="A874" s="16" t="n"/>
      <c r="G874" s="17" t="n"/>
      <c r="H874" s="17" t="n"/>
      <c r="I874" s="17" t="n"/>
      <c r="J874" s="17" t="n"/>
      <c r="K874" s="17" t="n"/>
      <c r="L874" s="17" t="n"/>
      <c r="N874">
        <f>IF($B874="","",IF($C874="SUPERSTORE","Superstore","DH"))</f>
        <v/>
      </c>
      <c r="O874">
        <f>IF($B874="","",IFERROR(VLOOKUP($B874,Mapping!$A:$C,2,0),"Not Mapped"))</f>
        <v/>
      </c>
      <c r="P874">
        <f>IF($B874="","",IFERROR(VLOOKUP($B874,Mapping!$A:$C,3,0),"Not Mapped"))</f>
        <v/>
      </c>
      <c r="Q874">
        <f>IF($B874="","",IF(COUNTIF(Exclusions!$A:$A,$B874)&gt;0,"Yes","No"))</f>
        <v/>
      </c>
      <c r="R874" s="17">
        <f>IF($B874="","",MIN(1,DAY($A874)/IF($N874="Superstore",Settings!$B$5,Settings!$B$4)))</f>
        <v/>
      </c>
      <c r="S874" s="17">
        <f>IF(OR($B874="",$G874="",$R874=0),"",$G874/$R874)</f>
        <v/>
      </c>
      <c r="T874">
        <f>IF($S874="","",IF($S874&lt;Settings!$B$8,"Critical",IF($S874&lt;Settings!$B$9,"Semi Critical","Non Critical")))</f>
        <v/>
      </c>
      <c r="U874">
        <f>IF($B874="","",IFERROR(VLOOKUP($O874,Leaders!$A:$B,2,0),"Not Mapped"))</f>
        <v/>
      </c>
    </row>
    <row r="875">
      <c r="A875" s="16" t="n"/>
      <c r="G875" s="17" t="n"/>
      <c r="H875" s="17" t="n"/>
      <c r="I875" s="17" t="n"/>
      <c r="J875" s="17" t="n"/>
      <c r="K875" s="17" t="n"/>
      <c r="L875" s="17" t="n"/>
      <c r="N875">
        <f>IF($B875="","",IF($C875="SUPERSTORE","Superstore","DH"))</f>
        <v/>
      </c>
      <c r="O875">
        <f>IF($B875="","",IFERROR(VLOOKUP($B875,Mapping!$A:$C,2,0),"Not Mapped"))</f>
        <v/>
      </c>
      <c r="P875">
        <f>IF($B875="","",IFERROR(VLOOKUP($B875,Mapping!$A:$C,3,0),"Not Mapped"))</f>
        <v/>
      </c>
      <c r="Q875">
        <f>IF($B875="","",IF(COUNTIF(Exclusions!$A:$A,$B875)&gt;0,"Yes","No"))</f>
        <v/>
      </c>
      <c r="R875" s="17">
        <f>IF($B875="","",MIN(1,DAY($A875)/IF($N875="Superstore",Settings!$B$5,Settings!$B$4)))</f>
        <v/>
      </c>
      <c r="S875" s="17">
        <f>IF(OR($B875="",$G875="",$R875=0),"",$G875/$R875)</f>
        <v/>
      </c>
      <c r="T875">
        <f>IF($S875="","",IF($S875&lt;Settings!$B$8,"Critical",IF($S875&lt;Settings!$B$9,"Semi Critical","Non Critical")))</f>
        <v/>
      </c>
      <c r="U875">
        <f>IF($B875="","",IFERROR(VLOOKUP($O875,Leaders!$A:$B,2,0),"Not Mapped"))</f>
        <v/>
      </c>
    </row>
    <row r="876">
      <c r="A876" s="16" t="n"/>
      <c r="G876" s="17" t="n"/>
      <c r="H876" s="17" t="n"/>
      <c r="I876" s="17" t="n"/>
      <c r="J876" s="17" t="n"/>
      <c r="K876" s="17" t="n"/>
      <c r="L876" s="17" t="n"/>
      <c r="N876">
        <f>IF($B876="","",IF($C876="SUPERSTORE","Superstore","DH"))</f>
        <v/>
      </c>
      <c r="O876">
        <f>IF($B876="","",IFERROR(VLOOKUP($B876,Mapping!$A:$C,2,0),"Not Mapped"))</f>
        <v/>
      </c>
      <c r="P876">
        <f>IF($B876="","",IFERROR(VLOOKUP($B876,Mapping!$A:$C,3,0),"Not Mapped"))</f>
        <v/>
      </c>
      <c r="Q876">
        <f>IF($B876="","",IF(COUNTIF(Exclusions!$A:$A,$B876)&gt;0,"Yes","No"))</f>
        <v/>
      </c>
      <c r="R876" s="17">
        <f>IF($B876="","",MIN(1,DAY($A876)/IF($N876="Superstore",Settings!$B$5,Settings!$B$4)))</f>
        <v/>
      </c>
      <c r="S876" s="17">
        <f>IF(OR($B876="",$G876="",$R876=0),"",$G876/$R876)</f>
        <v/>
      </c>
      <c r="T876">
        <f>IF($S876="","",IF($S876&lt;Settings!$B$8,"Critical",IF($S876&lt;Settings!$B$9,"Semi Critical","Non Critical")))</f>
        <v/>
      </c>
      <c r="U876">
        <f>IF($B876="","",IFERROR(VLOOKUP($O876,Leaders!$A:$B,2,0),"Not Mapped"))</f>
        <v/>
      </c>
    </row>
    <row r="877">
      <c r="A877" s="16" t="n"/>
      <c r="G877" s="17" t="n"/>
      <c r="H877" s="17" t="n"/>
      <c r="I877" s="17" t="n"/>
      <c r="J877" s="17" t="n"/>
      <c r="K877" s="17" t="n"/>
      <c r="L877" s="17" t="n"/>
      <c r="N877">
        <f>IF($B877="","",IF($C877="SUPERSTORE","Superstore","DH"))</f>
        <v/>
      </c>
      <c r="O877">
        <f>IF($B877="","",IFERROR(VLOOKUP($B877,Mapping!$A:$C,2,0),"Not Mapped"))</f>
        <v/>
      </c>
      <c r="P877">
        <f>IF($B877="","",IFERROR(VLOOKUP($B877,Mapping!$A:$C,3,0),"Not Mapped"))</f>
        <v/>
      </c>
      <c r="Q877">
        <f>IF($B877="","",IF(COUNTIF(Exclusions!$A:$A,$B877)&gt;0,"Yes","No"))</f>
        <v/>
      </c>
      <c r="R877" s="17">
        <f>IF($B877="","",MIN(1,DAY($A877)/IF($N877="Superstore",Settings!$B$5,Settings!$B$4)))</f>
        <v/>
      </c>
      <c r="S877" s="17">
        <f>IF(OR($B877="",$G877="",$R877=0),"",$G877/$R877)</f>
        <v/>
      </c>
      <c r="T877">
        <f>IF($S877="","",IF($S877&lt;Settings!$B$8,"Critical",IF($S877&lt;Settings!$B$9,"Semi Critical","Non Critical")))</f>
        <v/>
      </c>
      <c r="U877">
        <f>IF($B877="","",IFERROR(VLOOKUP($O877,Leaders!$A:$B,2,0),"Not Mapped"))</f>
        <v/>
      </c>
    </row>
    <row r="878">
      <c r="A878" s="16" t="n"/>
      <c r="G878" s="17" t="n"/>
      <c r="H878" s="17" t="n"/>
      <c r="I878" s="17" t="n"/>
      <c r="J878" s="17" t="n"/>
      <c r="K878" s="17" t="n"/>
      <c r="L878" s="17" t="n"/>
      <c r="N878">
        <f>IF($B878="","",IF($C878="SUPERSTORE","Superstore","DH"))</f>
        <v/>
      </c>
      <c r="O878">
        <f>IF($B878="","",IFERROR(VLOOKUP($B878,Mapping!$A:$C,2,0),"Not Mapped"))</f>
        <v/>
      </c>
      <c r="P878">
        <f>IF($B878="","",IFERROR(VLOOKUP($B878,Mapping!$A:$C,3,0),"Not Mapped"))</f>
        <v/>
      </c>
      <c r="Q878">
        <f>IF($B878="","",IF(COUNTIF(Exclusions!$A:$A,$B878)&gt;0,"Yes","No"))</f>
        <v/>
      </c>
      <c r="R878" s="17">
        <f>IF($B878="","",MIN(1,DAY($A878)/IF($N878="Superstore",Settings!$B$5,Settings!$B$4)))</f>
        <v/>
      </c>
      <c r="S878" s="17">
        <f>IF(OR($B878="",$G878="",$R878=0),"",$G878/$R878)</f>
        <v/>
      </c>
      <c r="T878">
        <f>IF($S878="","",IF($S878&lt;Settings!$B$8,"Critical",IF($S878&lt;Settings!$B$9,"Semi Critical","Non Critical")))</f>
        <v/>
      </c>
      <c r="U878">
        <f>IF($B878="","",IFERROR(VLOOKUP($O878,Leaders!$A:$B,2,0),"Not Mapped"))</f>
        <v/>
      </c>
    </row>
    <row r="879">
      <c r="A879" s="16" t="n"/>
      <c r="G879" s="17" t="n"/>
      <c r="H879" s="17" t="n"/>
      <c r="I879" s="17" t="n"/>
      <c r="J879" s="17" t="n"/>
      <c r="K879" s="17" t="n"/>
      <c r="L879" s="17" t="n"/>
      <c r="N879">
        <f>IF($B879="","",IF($C879="SUPERSTORE","Superstore","DH"))</f>
        <v/>
      </c>
      <c r="O879">
        <f>IF($B879="","",IFERROR(VLOOKUP($B879,Mapping!$A:$C,2,0),"Not Mapped"))</f>
        <v/>
      </c>
      <c r="P879">
        <f>IF($B879="","",IFERROR(VLOOKUP($B879,Mapping!$A:$C,3,0),"Not Mapped"))</f>
        <v/>
      </c>
      <c r="Q879">
        <f>IF($B879="","",IF(COUNTIF(Exclusions!$A:$A,$B879)&gt;0,"Yes","No"))</f>
        <v/>
      </c>
      <c r="R879" s="17">
        <f>IF($B879="","",MIN(1,DAY($A879)/IF($N879="Superstore",Settings!$B$5,Settings!$B$4)))</f>
        <v/>
      </c>
      <c r="S879" s="17">
        <f>IF(OR($B879="",$G879="",$R879=0),"",$G879/$R879)</f>
        <v/>
      </c>
      <c r="T879">
        <f>IF($S879="","",IF($S879&lt;Settings!$B$8,"Critical",IF($S879&lt;Settings!$B$9,"Semi Critical","Non Critical")))</f>
        <v/>
      </c>
      <c r="U879">
        <f>IF($B879="","",IFERROR(VLOOKUP($O879,Leaders!$A:$B,2,0),"Not Mapped"))</f>
        <v/>
      </c>
    </row>
    <row r="880">
      <c r="A880" s="16" t="n"/>
      <c r="G880" s="17" t="n"/>
      <c r="H880" s="17" t="n"/>
      <c r="I880" s="17" t="n"/>
      <c r="J880" s="17" t="n"/>
      <c r="K880" s="17" t="n"/>
      <c r="L880" s="17" t="n"/>
      <c r="N880">
        <f>IF($B880="","",IF($C880="SUPERSTORE","Superstore","DH"))</f>
        <v/>
      </c>
      <c r="O880">
        <f>IF($B880="","",IFERROR(VLOOKUP($B880,Mapping!$A:$C,2,0),"Not Mapped"))</f>
        <v/>
      </c>
      <c r="P880">
        <f>IF($B880="","",IFERROR(VLOOKUP($B880,Mapping!$A:$C,3,0),"Not Mapped"))</f>
        <v/>
      </c>
      <c r="Q880">
        <f>IF($B880="","",IF(COUNTIF(Exclusions!$A:$A,$B880)&gt;0,"Yes","No"))</f>
        <v/>
      </c>
      <c r="R880" s="17">
        <f>IF($B880="","",MIN(1,DAY($A880)/IF($N880="Superstore",Settings!$B$5,Settings!$B$4)))</f>
        <v/>
      </c>
      <c r="S880" s="17">
        <f>IF(OR($B880="",$G880="",$R880=0),"",$G880/$R880)</f>
        <v/>
      </c>
      <c r="T880">
        <f>IF($S880="","",IF($S880&lt;Settings!$B$8,"Critical",IF($S880&lt;Settings!$B$9,"Semi Critical","Non Critical")))</f>
        <v/>
      </c>
      <c r="U880">
        <f>IF($B880="","",IFERROR(VLOOKUP($O880,Leaders!$A:$B,2,0),"Not Mapped"))</f>
        <v/>
      </c>
    </row>
    <row r="881">
      <c r="A881" s="16" t="n"/>
      <c r="G881" s="17" t="n"/>
      <c r="H881" s="17" t="n"/>
      <c r="I881" s="17" t="n"/>
      <c r="J881" s="17" t="n"/>
      <c r="K881" s="17" t="n"/>
      <c r="L881" s="17" t="n"/>
      <c r="N881">
        <f>IF($B881="","",IF($C881="SUPERSTORE","Superstore","DH"))</f>
        <v/>
      </c>
      <c r="O881">
        <f>IF($B881="","",IFERROR(VLOOKUP($B881,Mapping!$A:$C,2,0),"Not Mapped"))</f>
        <v/>
      </c>
      <c r="P881">
        <f>IF($B881="","",IFERROR(VLOOKUP($B881,Mapping!$A:$C,3,0),"Not Mapped"))</f>
        <v/>
      </c>
      <c r="Q881">
        <f>IF($B881="","",IF(COUNTIF(Exclusions!$A:$A,$B881)&gt;0,"Yes","No"))</f>
        <v/>
      </c>
      <c r="R881" s="17">
        <f>IF($B881="","",MIN(1,DAY($A881)/IF($N881="Superstore",Settings!$B$5,Settings!$B$4)))</f>
        <v/>
      </c>
      <c r="S881" s="17">
        <f>IF(OR($B881="",$G881="",$R881=0),"",$G881/$R881)</f>
        <v/>
      </c>
      <c r="T881">
        <f>IF($S881="","",IF($S881&lt;Settings!$B$8,"Critical",IF($S881&lt;Settings!$B$9,"Semi Critical","Non Critical")))</f>
        <v/>
      </c>
      <c r="U881">
        <f>IF($B881="","",IFERROR(VLOOKUP($O881,Leaders!$A:$B,2,0),"Not Mapped"))</f>
        <v/>
      </c>
    </row>
    <row r="882">
      <c r="A882" s="16" t="n"/>
      <c r="G882" s="17" t="n"/>
      <c r="H882" s="17" t="n"/>
      <c r="I882" s="17" t="n"/>
      <c r="J882" s="17" t="n"/>
      <c r="K882" s="17" t="n"/>
      <c r="L882" s="17" t="n"/>
      <c r="N882">
        <f>IF($B882="","",IF($C882="SUPERSTORE","Superstore","DH"))</f>
        <v/>
      </c>
      <c r="O882">
        <f>IF($B882="","",IFERROR(VLOOKUP($B882,Mapping!$A:$C,2,0),"Not Mapped"))</f>
        <v/>
      </c>
      <c r="P882">
        <f>IF($B882="","",IFERROR(VLOOKUP($B882,Mapping!$A:$C,3,0),"Not Mapped"))</f>
        <v/>
      </c>
      <c r="Q882">
        <f>IF($B882="","",IF(COUNTIF(Exclusions!$A:$A,$B882)&gt;0,"Yes","No"))</f>
        <v/>
      </c>
      <c r="R882" s="17">
        <f>IF($B882="","",MIN(1,DAY($A882)/IF($N882="Superstore",Settings!$B$5,Settings!$B$4)))</f>
        <v/>
      </c>
      <c r="S882" s="17">
        <f>IF(OR($B882="",$G882="",$R882=0),"",$G882/$R882)</f>
        <v/>
      </c>
      <c r="T882">
        <f>IF($S882="","",IF($S882&lt;Settings!$B$8,"Critical",IF($S882&lt;Settings!$B$9,"Semi Critical","Non Critical")))</f>
        <v/>
      </c>
      <c r="U882">
        <f>IF($B882="","",IFERROR(VLOOKUP($O882,Leaders!$A:$B,2,0),"Not Mapped"))</f>
        <v/>
      </c>
    </row>
    <row r="883">
      <c r="A883" s="16" t="n"/>
      <c r="G883" s="17" t="n"/>
      <c r="H883" s="17" t="n"/>
      <c r="I883" s="17" t="n"/>
      <c r="J883" s="17" t="n"/>
      <c r="K883" s="17" t="n"/>
      <c r="L883" s="17" t="n"/>
      <c r="N883">
        <f>IF($B883="","",IF($C883="SUPERSTORE","Superstore","DH"))</f>
        <v/>
      </c>
      <c r="O883">
        <f>IF($B883="","",IFERROR(VLOOKUP($B883,Mapping!$A:$C,2,0),"Not Mapped"))</f>
        <v/>
      </c>
      <c r="P883">
        <f>IF($B883="","",IFERROR(VLOOKUP($B883,Mapping!$A:$C,3,0),"Not Mapped"))</f>
        <v/>
      </c>
      <c r="Q883">
        <f>IF($B883="","",IF(COUNTIF(Exclusions!$A:$A,$B883)&gt;0,"Yes","No"))</f>
        <v/>
      </c>
      <c r="R883" s="17">
        <f>IF($B883="","",MIN(1,DAY($A883)/IF($N883="Superstore",Settings!$B$5,Settings!$B$4)))</f>
        <v/>
      </c>
      <c r="S883" s="17">
        <f>IF(OR($B883="",$G883="",$R883=0),"",$G883/$R883)</f>
        <v/>
      </c>
      <c r="T883">
        <f>IF($S883="","",IF($S883&lt;Settings!$B$8,"Critical",IF($S883&lt;Settings!$B$9,"Semi Critical","Non Critical")))</f>
        <v/>
      </c>
      <c r="U883">
        <f>IF($B883="","",IFERROR(VLOOKUP($O883,Leaders!$A:$B,2,0),"Not Mapped"))</f>
        <v/>
      </c>
    </row>
    <row r="884">
      <c r="A884" s="16" t="n"/>
      <c r="G884" s="17" t="n"/>
      <c r="H884" s="17" t="n"/>
      <c r="I884" s="17" t="n"/>
      <c r="J884" s="17" t="n"/>
      <c r="K884" s="17" t="n"/>
      <c r="L884" s="17" t="n"/>
      <c r="N884">
        <f>IF($B884="","",IF($C884="SUPERSTORE","Superstore","DH"))</f>
        <v/>
      </c>
      <c r="O884">
        <f>IF($B884="","",IFERROR(VLOOKUP($B884,Mapping!$A:$C,2,0),"Not Mapped"))</f>
        <v/>
      </c>
      <c r="P884">
        <f>IF($B884="","",IFERROR(VLOOKUP($B884,Mapping!$A:$C,3,0),"Not Mapped"))</f>
        <v/>
      </c>
      <c r="Q884">
        <f>IF($B884="","",IF(COUNTIF(Exclusions!$A:$A,$B884)&gt;0,"Yes","No"))</f>
        <v/>
      </c>
      <c r="R884" s="17">
        <f>IF($B884="","",MIN(1,DAY($A884)/IF($N884="Superstore",Settings!$B$5,Settings!$B$4)))</f>
        <v/>
      </c>
      <c r="S884" s="17">
        <f>IF(OR($B884="",$G884="",$R884=0),"",$G884/$R884)</f>
        <v/>
      </c>
      <c r="T884">
        <f>IF($S884="","",IF($S884&lt;Settings!$B$8,"Critical",IF($S884&lt;Settings!$B$9,"Semi Critical","Non Critical")))</f>
        <v/>
      </c>
      <c r="U884">
        <f>IF($B884="","",IFERROR(VLOOKUP($O884,Leaders!$A:$B,2,0),"Not Mapped"))</f>
        <v/>
      </c>
    </row>
    <row r="885">
      <c r="A885" s="16" t="n"/>
      <c r="G885" s="17" t="n"/>
      <c r="H885" s="17" t="n"/>
      <c r="I885" s="17" t="n"/>
      <c r="J885" s="17" t="n"/>
      <c r="K885" s="17" t="n"/>
      <c r="L885" s="17" t="n"/>
      <c r="N885">
        <f>IF($B885="","",IF($C885="SUPERSTORE","Superstore","DH"))</f>
        <v/>
      </c>
      <c r="O885">
        <f>IF($B885="","",IFERROR(VLOOKUP($B885,Mapping!$A:$C,2,0),"Not Mapped"))</f>
        <v/>
      </c>
      <c r="P885">
        <f>IF($B885="","",IFERROR(VLOOKUP($B885,Mapping!$A:$C,3,0),"Not Mapped"))</f>
        <v/>
      </c>
      <c r="Q885">
        <f>IF($B885="","",IF(COUNTIF(Exclusions!$A:$A,$B885)&gt;0,"Yes","No"))</f>
        <v/>
      </c>
      <c r="R885" s="17">
        <f>IF($B885="","",MIN(1,DAY($A885)/IF($N885="Superstore",Settings!$B$5,Settings!$B$4)))</f>
        <v/>
      </c>
      <c r="S885" s="17">
        <f>IF(OR($B885="",$G885="",$R885=0),"",$G885/$R885)</f>
        <v/>
      </c>
      <c r="T885">
        <f>IF($S885="","",IF($S885&lt;Settings!$B$8,"Critical",IF($S885&lt;Settings!$B$9,"Semi Critical","Non Critical")))</f>
        <v/>
      </c>
      <c r="U885">
        <f>IF($B885="","",IFERROR(VLOOKUP($O885,Leaders!$A:$B,2,0),"Not Mapped"))</f>
        <v/>
      </c>
    </row>
    <row r="886">
      <c r="A886" s="16" t="n"/>
      <c r="G886" s="17" t="n"/>
      <c r="H886" s="17" t="n"/>
      <c r="I886" s="17" t="n"/>
      <c r="J886" s="17" t="n"/>
      <c r="K886" s="17" t="n"/>
      <c r="L886" s="17" t="n"/>
      <c r="N886">
        <f>IF($B886="","",IF($C886="SUPERSTORE","Superstore","DH"))</f>
        <v/>
      </c>
      <c r="O886">
        <f>IF($B886="","",IFERROR(VLOOKUP($B886,Mapping!$A:$C,2,0),"Not Mapped"))</f>
        <v/>
      </c>
      <c r="P886">
        <f>IF($B886="","",IFERROR(VLOOKUP($B886,Mapping!$A:$C,3,0),"Not Mapped"))</f>
        <v/>
      </c>
      <c r="Q886">
        <f>IF($B886="","",IF(COUNTIF(Exclusions!$A:$A,$B886)&gt;0,"Yes","No"))</f>
        <v/>
      </c>
      <c r="R886" s="17">
        <f>IF($B886="","",MIN(1,DAY($A886)/IF($N886="Superstore",Settings!$B$5,Settings!$B$4)))</f>
        <v/>
      </c>
      <c r="S886" s="17">
        <f>IF(OR($B886="",$G886="",$R886=0),"",$G886/$R886)</f>
        <v/>
      </c>
      <c r="T886">
        <f>IF($S886="","",IF($S886&lt;Settings!$B$8,"Critical",IF($S886&lt;Settings!$B$9,"Semi Critical","Non Critical")))</f>
        <v/>
      </c>
      <c r="U886">
        <f>IF($B886="","",IFERROR(VLOOKUP($O886,Leaders!$A:$B,2,0),"Not Mapped"))</f>
        <v/>
      </c>
    </row>
    <row r="887">
      <c r="A887" s="16" t="n"/>
      <c r="G887" s="17" t="n"/>
      <c r="H887" s="17" t="n"/>
      <c r="I887" s="17" t="n"/>
      <c r="J887" s="17" t="n"/>
      <c r="K887" s="17" t="n"/>
      <c r="L887" s="17" t="n"/>
      <c r="N887">
        <f>IF($B887="","",IF($C887="SUPERSTORE","Superstore","DH"))</f>
        <v/>
      </c>
      <c r="O887">
        <f>IF($B887="","",IFERROR(VLOOKUP($B887,Mapping!$A:$C,2,0),"Not Mapped"))</f>
        <v/>
      </c>
      <c r="P887">
        <f>IF($B887="","",IFERROR(VLOOKUP($B887,Mapping!$A:$C,3,0),"Not Mapped"))</f>
        <v/>
      </c>
      <c r="Q887">
        <f>IF($B887="","",IF(COUNTIF(Exclusions!$A:$A,$B887)&gt;0,"Yes","No"))</f>
        <v/>
      </c>
      <c r="R887" s="17">
        <f>IF($B887="","",MIN(1,DAY($A887)/IF($N887="Superstore",Settings!$B$5,Settings!$B$4)))</f>
        <v/>
      </c>
      <c r="S887" s="17">
        <f>IF(OR($B887="",$G887="",$R887=0),"",$G887/$R887)</f>
        <v/>
      </c>
      <c r="T887">
        <f>IF($S887="","",IF($S887&lt;Settings!$B$8,"Critical",IF($S887&lt;Settings!$B$9,"Semi Critical","Non Critical")))</f>
        <v/>
      </c>
      <c r="U887">
        <f>IF($B887="","",IFERROR(VLOOKUP($O887,Leaders!$A:$B,2,0),"Not Mapped"))</f>
        <v/>
      </c>
    </row>
    <row r="888">
      <c r="A888" s="16" t="n"/>
      <c r="G888" s="17" t="n"/>
      <c r="H888" s="17" t="n"/>
      <c r="I888" s="17" t="n"/>
      <c r="J888" s="17" t="n"/>
      <c r="K888" s="17" t="n"/>
      <c r="L888" s="17" t="n"/>
      <c r="N888">
        <f>IF($B888="","",IF($C888="SUPERSTORE","Superstore","DH"))</f>
        <v/>
      </c>
      <c r="O888">
        <f>IF($B888="","",IFERROR(VLOOKUP($B888,Mapping!$A:$C,2,0),"Not Mapped"))</f>
        <v/>
      </c>
      <c r="P888">
        <f>IF($B888="","",IFERROR(VLOOKUP($B888,Mapping!$A:$C,3,0),"Not Mapped"))</f>
        <v/>
      </c>
      <c r="Q888">
        <f>IF($B888="","",IF(COUNTIF(Exclusions!$A:$A,$B888)&gt;0,"Yes","No"))</f>
        <v/>
      </c>
      <c r="R888" s="17">
        <f>IF($B888="","",MIN(1,DAY($A888)/IF($N888="Superstore",Settings!$B$5,Settings!$B$4)))</f>
        <v/>
      </c>
      <c r="S888" s="17">
        <f>IF(OR($B888="",$G888="",$R888=0),"",$G888/$R888)</f>
        <v/>
      </c>
      <c r="T888">
        <f>IF($S888="","",IF($S888&lt;Settings!$B$8,"Critical",IF($S888&lt;Settings!$B$9,"Semi Critical","Non Critical")))</f>
        <v/>
      </c>
      <c r="U888">
        <f>IF($B888="","",IFERROR(VLOOKUP($O888,Leaders!$A:$B,2,0),"Not Mapped"))</f>
        <v/>
      </c>
    </row>
    <row r="889">
      <c r="A889" s="16" t="n"/>
      <c r="G889" s="17" t="n"/>
      <c r="H889" s="17" t="n"/>
      <c r="I889" s="17" t="n"/>
      <c r="J889" s="17" t="n"/>
      <c r="K889" s="17" t="n"/>
      <c r="L889" s="17" t="n"/>
      <c r="N889">
        <f>IF($B889="","",IF($C889="SUPERSTORE","Superstore","DH"))</f>
        <v/>
      </c>
      <c r="O889">
        <f>IF($B889="","",IFERROR(VLOOKUP($B889,Mapping!$A:$C,2,0),"Not Mapped"))</f>
        <v/>
      </c>
      <c r="P889">
        <f>IF($B889="","",IFERROR(VLOOKUP($B889,Mapping!$A:$C,3,0),"Not Mapped"))</f>
        <v/>
      </c>
      <c r="Q889">
        <f>IF($B889="","",IF(COUNTIF(Exclusions!$A:$A,$B889)&gt;0,"Yes","No"))</f>
        <v/>
      </c>
      <c r="R889" s="17">
        <f>IF($B889="","",MIN(1,DAY($A889)/IF($N889="Superstore",Settings!$B$5,Settings!$B$4)))</f>
        <v/>
      </c>
      <c r="S889" s="17">
        <f>IF(OR($B889="",$G889="",$R889=0),"",$G889/$R889)</f>
        <v/>
      </c>
      <c r="T889">
        <f>IF($S889="","",IF($S889&lt;Settings!$B$8,"Critical",IF($S889&lt;Settings!$B$9,"Semi Critical","Non Critical")))</f>
        <v/>
      </c>
      <c r="U889">
        <f>IF($B889="","",IFERROR(VLOOKUP($O889,Leaders!$A:$B,2,0),"Not Mapped"))</f>
        <v/>
      </c>
    </row>
    <row r="890">
      <c r="A890" s="16" t="n"/>
      <c r="G890" s="17" t="n"/>
      <c r="H890" s="17" t="n"/>
      <c r="I890" s="17" t="n"/>
      <c r="J890" s="17" t="n"/>
      <c r="K890" s="17" t="n"/>
      <c r="L890" s="17" t="n"/>
      <c r="N890">
        <f>IF($B890="","",IF($C890="SUPERSTORE","Superstore","DH"))</f>
        <v/>
      </c>
      <c r="O890">
        <f>IF($B890="","",IFERROR(VLOOKUP($B890,Mapping!$A:$C,2,0),"Not Mapped"))</f>
        <v/>
      </c>
      <c r="P890">
        <f>IF($B890="","",IFERROR(VLOOKUP($B890,Mapping!$A:$C,3,0),"Not Mapped"))</f>
        <v/>
      </c>
      <c r="Q890">
        <f>IF($B890="","",IF(COUNTIF(Exclusions!$A:$A,$B890)&gt;0,"Yes","No"))</f>
        <v/>
      </c>
      <c r="R890" s="17">
        <f>IF($B890="","",MIN(1,DAY($A890)/IF($N890="Superstore",Settings!$B$5,Settings!$B$4)))</f>
        <v/>
      </c>
      <c r="S890" s="17">
        <f>IF(OR($B890="",$G890="",$R890=0),"",$G890/$R890)</f>
        <v/>
      </c>
      <c r="T890">
        <f>IF($S890="","",IF($S890&lt;Settings!$B$8,"Critical",IF($S890&lt;Settings!$B$9,"Semi Critical","Non Critical")))</f>
        <v/>
      </c>
      <c r="U890">
        <f>IF($B890="","",IFERROR(VLOOKUP($O890,Leaders!$A:$B,2,0),"Not Mapped"))</f>
        <v/>
      </c>
    </row>
    <row r="891">
      <c r="A891" s="16" t="n"/>
      <c r="G891" s="17" t="n"/>
      <c r="H891" s="17" t="n"/>
      <c r="I891" s="17" t="n"/>
      <c r="J891" s="17" t="n"/>
      <c r="K891" s="17" t="n"/>
      <c r="L891" s="17" t="n"/>
      <c r="N891">
        <f>IF($B891="","",IF($C891="SUPERSTORE","Superstore","DH"))</f>
        <v/>
      </c>
      <c r="O891">
        <f>IF($B891="","",IFERROR(VLOOKUP($B891,Mapping!$A:$C,2,0),"Not Mapped"))</f>
        <v/>
      </c>
      <c r="P891">
        <f>IF($B891="","",IFERROR(VLOOKUP($B891,Mapping!$A:$C,3,0),"Not Mapped"))</f>
        <v/>
      </c>
      <c r="Q891">
        <f>IF($B891="","",IF(COUNTIF(Exclusions!$A:$A,$B891)&gt;0,"Yes","No"))</f>
        <v/>
      </c>
      <c r="R891" s="17">
        <f>IF($B891="","",MIN(1,DAY($A891)/IF($N891="Superstore",Settings!$B$5,Settings!$B$4)))</f>
        <v/>
      </c>
      <c r="S891" s="17">
        <f>IF(OR($B891="",$G891="",$R891=0),"",$G891/$R891)</f>
        <v/>
      </c>
      <c r="T891">
        <f>IF($S891="","",IF($S891&lt;Settings!$B$8,"Critical",IF($S891&lt;Settings!$B$9,"Semi Critical","Non Critical")))</f>
        <v/>
      </c>
      <c r="U891">
        <f>IF($B891="","",IFERROR(VLOOKUP($O891,Leaders!$A:$B,2,0),"Not Mapped"))</f>
        <v/>
      </c>
    </row>
    <row r="892">
      <c r="A892" s="16" t="n"/>
      <c r="G892" s="17" t="n"/>
      <c r="H892" s="17" t="n"/>
      <c r="I892" s="17" t="n"/>
      <c r="J892" s="17" t="n"/>
      <c r="K892" s="17" t="n"/>
      <c r="L892" s="17" t="n"/>
      <c r="N892">
        <f>IF($B892="","",IF($C892="SUPERSTORE","Superstore","DH"))</f>
        <v/>
      </c>
      <c r="O892">
        <f>IF($B892="","",IFERROR(VLOOKUP($B892,Mapping!$A:$C,2,0),"Not Mapped"))</f>
        <v/>
      </c>
      <c r="P892">
        <f>IF($B892="","",IFERROR(VLOOKUP($B892,Mapping!$A:$C,3,0),"Not Mapped"))</f>
        <v/>
      </c>
      <c r="Q892">
        <f>IF($B892="","",IF(COUNTIF(Exclusions!$A:$A,$B892)&gt;0,"Yes","No"))</f>
        <v/>
      </c>
      <c r="R892" s="17">
        <f>IF($B892="","",MIN(1,DAY($A892)/IF($N892="Superstore",Settings!$B$5,Settings!$B$4)))</f>
        <v/>
      </c>
      <c r="S892" s="17">
        <f>IF(OR($B892="",$G892="",$R892=0),"",$G892/$R892)</f>
        <v/>
      </c>
      <c r="T892">
        <f>IF($S892="","",IF($S892&lt;Settings!$B$8,"Critical",IF($S892&lt;Settings!$B$9,"Semi Critical","Non Critical")))</f>
        <v/>
      </c>
      <c r="U892">
        <f>IF($B892="","",IFERROR(VLOOKUP($O892,Leaders!$A:$B,2,0),"Not Mapped"))</f>
        <v/>
      </c>
    </row>
    <row r="893">
      <c r="A893" s="16" t="n"/>
      <c r="G893" s="17" t="n"/>
      <c r="H893" s="17" t="n"/>
      <c r="I893" s="17" t="n"/>
      <c r="J893" s="17" t="n"/>
      <c r="K893" s="17" t="n"/>
      <c r="L893" s="17" t="n"/>
      <c r="N893">
        <f>IF($B893="","",IF($C893="SUPERSTORE","Superstore","DH"))</f>
        <v/>
      </c>
      <c r="O893">
        <f>IF($B893="","",IFERROR(VLOOKUP($B893,Mapping!$A:$C,2,0),"Not Mapped"))</f>
        <v/>
      </c>
      <c r="P893">
        <f>IF($B893="","",IFERROR(VLOOKUP($B893,Mapping!$A:$C,3,0),"Not Mapped"))</f>
        <v/>
      </c>
      <c r="Q893">
        <f>IF($B893="","",IF(COUNTIF(Exclusions!$A:$A,$B893)&gt;0,"Yes","No"))</f>
        <v/>
      </c>
      <c r="R893" s="17">
        <f>IF($B893="","",MIN(1,DAY($A893)/IF($N893="Superstore",Settings!$B$5,Settings!$B$4)))</f>
        <v/>
      </c>
      <c r="S893" s="17">
        <f>IF(OR($B893="",$G893="",$R893=0),"",$G893/$R893)</f>
        <v/>
      </c>
      <c r="T893">
        <f>IF($S893="","",IF($S893&lt;Settings!$B$8,"Critical",IF($S893&lt;Settings!$B$9,"Semi Critical","Non Critical")))</f>
        <v/>
      </c>
      <c r="U893">
        <f>IF($B893="","",IFERROR(VLOOKUP($O893,Leaders!$A:$B,2,0),"Not Mapped"))</f>
        <v/>
      </c>
    </row>
    <row r="894">
      <c r="A894" s="16" t="n"/>
      <c r="G894" s="17" t="n"/>
      <c r="H894" s="17" t="n"/>
      <c r="I894" s="17" t="n"/>
      <c r="J894" s="17" t="n"/>
      <c r="K894" s="17" t="n"/>
      <c r="L894" s="17" t="n"/>
      <c r="N894">
        <f>IF($B894="","",IF($C894="SUPERSTORE","Superstore","DH"))</f>
        <v/>
      </c>
      <c r="O894">
        <f>IF($B894="","",IFERROR(VLOOKUP($B894,Mapping!$A:$C,2,0),"Not Mapped"))</f>
        <v/>
      </c>
      <c r="P894">
        <f>IF($B894="","",IFERROR(VLOOKUP($B894,Mapping!$A:$C,3,0),"Not Mapped"))</f>
        <v/>
      </c>
      <c r="Q894">
        <f>IF($B894="","",IF(COUNTIF(Exclusions!$A:$A,$B894)&gt;0,"Yes","No"))</f>
        <v/>
      </c>
      <c r="R894" s="17">
        <f>IF($B894="","",MIN(1,DAY($A894)/IF($N894="Superstore",Settings!$B$5,Settings!$B$4)))</f>
        <v/>
      </c>
      <c r="S894" s="17">
        <f>IF(OR($B894="",$G894="",$R894=0),"",$G894/$R894)</f>
        <v/>
      </c>
      <c r="T894">
        <f>IF($S894="","",IF($S894&lt;Settings!$B$8,"Critical",IF($S894&lt;Settings!$B$9,"Semi Critical","Non Critical")))</f>
        <v/>
      </c>
      <c r="U894">
        <f>IF($B894="","",IFERROR(VLOOKUP($O894,Leaders!$A:$B,2,0),"Not Mapped"))</f>
        <v/>
      </c>
    </row>
    <row r="895">
      <c r="A895" s="16" t="n"/>
      <c r="G895" s="17" t="n"/>
      <c r="H895" s="17" t="n"/>
      <c r="I895" s="17" t="n"/>
      <c r="J895" s="17" t="n"/>
      <c r="K895" s="17" t="n"/>
      <c r="L895" s="17" t="n"/>
      <c r="N895">
        <f>IF($B895="","",IF($C895="SUPERSTORE","Superstore","DH"))</f>
        <v/>
      </c>
      <c r="O895">
        <f>IF($B895="","",IFERROR(VLOOKUP($B895,Mapping!$A:$C,2,0),"Not Mapped"))</f>
        <v/>
      </c>
      <c r="P895">
        <f>IF($B895="","",IFERROR(VLOOKUP($B895,Mapping!$A:$C,3,0),"Not Mapped"))</f>
        <v/>
      </c>
      <c r="Q895">
        <f>IF($B895="","",IF(COUNTIF(Exclusions!$A:$A,$B895)&gt;0,"Yes","No"))</f>
        <v/>
      </c>
      <c r="R895" s="17">
        <f>IF($B895="","",MIN(1,DAY($A895)/IF($N895="Superstore",Settings!$B$5,Settings!$B$4)))</f>
        <v/>
      </c>
      <c r="S895" s="17">
        <f>IF(OR($B895="",$G895="",$R895=0),"",$G895/$R895)</f>
        <v/>
      </c>
      <c r="T895">
        <f>IF($S895="","",IF($S895&lt;Settings!$B$8,"Critical",IF($S895&lt;Settings!$B$9,"Semi Critical","Non Critical")))</f>
        <v/>
      </c>
      <c r="U895">
        <f>IF($B895="","",IFERROR(VLOOKUP($O895,Leaders!$A:$B,2,0),"Not Mapped"))</f>
        <v/>
      </c>
    </row>
    <row r="896">
      <c r="A896" s="16" t="n"/>
      <c r="G896" s="17" t="n"/>
      <c r="H896" s="17" t="n"/>
      <c r="I896" s="17" t="n"/>
      <c r="J896" s="17" t="n"/>
      <c r="K896" s="17" t="n"/>
      <c r="L896" s="17" t="n"/>
      <c r="N896">
        <f>IF($B896="","",IF($C896="SUPERSTORE","Superstore","DH"))</f>
        <v/>
      </c>
      <c r="O896">
        <f>IF($B896="","",IFERROR(VLOOKUP($B896,Mapping!$A:$C,2,0),"Not Mapped"))</f>
        <v/>
      </c>
      <c r="P896">
        <f>IF($B896="","",IFERROR(VLOOKUP($B896,Mapping!$A:$C,3,0),"Not Mapped"))</f>
        <v/>
      </c>
      <c r="Q896">
        <f>IF($B896="","",IF(COUNTIF(Exclusions!$A:$A,$B896)&gt;0,"Yes","No"))</f>
        <v/>
      </c>
      <c r="R896" s="17">
        <f>IF($B896="","",MIN(1,DAY($A896)/IF($N896="Superstore",Settings!$B$5,Settings!$B$4)))</f>
        <v/>
      </c>
      <c r="S896" s="17">
        <f>IF(OR($B896="",$G896="",$R896=0),"",$G896/$R896)</f>
        <v/>
      </c>
      <c r="T896">
        <f>IF($S896="","",IF($S896&lt;Settings!$B$8,"Critical",IF($S896&lt;Settings!$B$9,"Semi Critical","Non Critical")))</f>
        <v/>
      </c>
      <c r="U896">
        <f>IF($B896="","",IFERROR(VLOOKUP($O896,Leaders!$A:$B,2,0),"Not Mapped"))</f>
        <v/>
      </c>
    </row>
    <row r="897">
      <c r="A897" s="16" t="n"/>
      <c r="G897" s="17" t="n"/>
      <c r="H897" s="17" t="n"/>
      <c r="I897" s="17" t="n"/>
      <c r="J897" s="17" t="n"/>
      <c r="K897" s="17" t="n"/>
      <c r="L897" s="17" t="n"/>
      <c r="N897">
        <f>IF($B897="","",IF($C897="SUPERSTORE","Superstore","DH"))</f>
        <v/>
      </c>
      <c r="O897">
        <f>IF($B897="","",IFERROR(VLOOKUP($B897,Mapping!$A:$C,2,0),"Not Mapped"))</f>
        <v/>
      </c>
      <c r="P897">
        <f>IF($B897="","",IFERROR(VLOOKUP($B897,Mapping!$A:$C,3,0),"Not Mapped"))</f>
        <v/>
      </c>
      <c r="Q897">
        <f>IF($B897="","",IF(COUNTIF(Exclusions!$A:$A,$B897)&gt;0,"Yes","No"))</f>
        <v/>
      </c>
      <c r="R897" s="17">
        <f>IF($B897="","",MIN(1,DAY($A897)/IF($N897="Superstore",Settings!$B$5,Settings!$B$4)))</f>
        <v/>
      </c>
      <c r="S897" s="17">
        <f>IF(OR($B897="",$G897="",$R897=0),"",$G897/$R897)</f>
        <v/>
      </c>
      <c r="T897">
        <f>IF($S897="","",IF($S897&lt;Settings!$B$8,"Critical",IF($S897&lt;Settings!$B$9,"Semi Critical","Non Critical")))</f>
        <v/>
      </c>
      <c r="U897">
        <f>IF($B897="","",IFERROR(VLOOKUP($O897,Leaders!$A:$B,2,0),"Not Mapped"))</f>
        <v/>
      </c>
    </row>
    <row r="898">
      <c r="A898" s="16" t="n"/>
      <c r="G898" s="17" t="n"/>
      <c r="H898" s="17" t="n"/>
      <c r="I898" s="17" t="n"/>
      <c r="J898" s="17" t="n"/>
      <c r="K898" s="17" t="n"/>
      <c r="L898" s="17" t="n"/>
      <c r="N898">
        <f>IF($B898="","",IF($C898="SUPERSTORE","Superstore","DH"))</f>
        <v/>
      </c>
      <c r="O898">
        <f>IF($B898="","",IFERROR(VLOOKUP($B898,Mapping!$A:$C,2,0),"Not Mapped"))</f>
        <v/>
      </c>
      <c r="P898">
        <f>IF($B898="","",IFERROR(VLOOKUP($B898,Mapping!$A:$C,3,0),"Not Mapped"))</f>
        <v/>
      </c>
      <c r="Q898">
        <f>IF($B898="","",IF(COUNTIF(Exclusions!$A:$A,$B898)&gt;0,"Yes","No"))</f>
        <v/>
      </c>
      <c r="R898" s="17">
        <f>IF($B898="","",MIN(1,DAY($A898)/IF($N898="Superstore",Settings!$B$5,Settings!$B$4)))</f>
        <v/>
      </c>
      <c r="S898" s="17">
        <f>IF(OR($B898="",$G898="",$R898=0),"",$G898/$R898)</f>
        <v/>
      </c>
      <c r="T898">
        <f>IF($S898="","",IF($S898&lt;Settings!$B$8,"Critical",IF($S898&lt;Settings!$B$9,"Semi Critical","Non Critical")))</f>
        <v/>
      </c>
      <c r="U898">
        <f>IF($B898="","",IFERROR(VLOOKUP($O898,Leaders!$A:$B,2,0),"Not Mapped"))</f>
        <v/>
      </c>
    </row>
    <row r="899">
      <c r="A899" s="16" t="n"/>
      <c r="G899" s="17" t="n"/>
      <c r="H899" s="17" t="n"/>
      <c r="I899" s="17" t="n"/>
      <c r="J899" s="17" t="n"/>
      <c r="K899" s="17" t="n"/>
      <c r="L899" s="17" t="n"/>
      <c r="N899">
        <f>IF($B899="","",IF($C899="SUPERSTORE","Superstore","DH"))</f>
        <v/>
      </c>
      <c r="O899">
        <f>IF($B899="","",IFERROR(VLOOKUP($B899,Mapping!$A:$C,2,0),"Not Mapped"))</f>
        <v/>
      </c>
      <c r="P899">
        <f>IF($B899="","",IFERROR(VLOOKUP($B899,Mapping!$A:$C,3,0),"Not Mapped"))</f>
        <v/>
      </c>
      <c r="Q899">
        <f>IF($B899="","",IF(COUNTIF(Exclusions!$A:$A,$B899)&gt;0,"Yes","No"))</f>
        <v/>
      </c>
      <c r="R899" s="17">
        <f>IF($B899="","",MIN(1,DAY($A899)/IF($N899="Superstore",Settings!$B$5,Settings!$B$4)))</f>
        <v/>
      </c>
      <c r="S899" s="17">
        <f>IF(OR($B899="",$G899="",$R899=0),"",$G899/$R899)</f>
        <v/>
      </c>
      <c r="T899">
        <f>IF($S899="","",IF($S899&lt;Settings!$B$8,"Critical",IF($S899&lt;Settings!$B$9,"Semi Critical","Non Critical")))</f>
        <v/>
      </c>
      <c r="U899">
        <f>IF($B899="","",IFERROR(VLOOKUP($O899,Leaders!$A:$B,2,0),"Not Mapped"))</f>
        <v/>
      </c>
    </row>
    <row r="900">
      <c r="A900" s="16" t="n"/>
      <c r="G900" s="17" t="n"/>
      <c r="H900" s="17" t="n"/>
      <c r="I900" s="17" t="n"/>
      <c r="J900" s="17" t="n"/>
      <c r="K900" s="17" t="n"/>
      <c r="L900" s="17" t="n"/>
      <c r="N900">
        <f>IF($B900="","",IF($C900="SUPERSTORE","Superstore","DH"))</f>
        <v/>
      </c>
      <c r="O900">
        <f>IF($B900="","",IFERROR(VLOOKUP($B900,Mapping!$A:$C,2,0),"Not Mapped"))</f>
        <v/>
      </c>
      <c r="P900">
        <f>IF($B900="","",IFERROR(VLOOKUP($B900,Mapping!$A:$C,3,0),"Not Mapped"))</f>
        <v/>
      </c>
      <c r="Q900">
        <f>IF($B900="","",IF(COUNTIF(Exclusions!$A:$A,$B900)&gt;0,"Yes","No"))</f>
        <v/>
      </c>
      <c r="R900" s="17">
        <f>IF($B900="","",MIN(1,DAY($A900)/IF($N900="Superstore",Settings!$B$5,Settings!$B$4)))</f>
        <v/>
      </c>
      <c r="S900" s="17">
        <f>IF(OR($B900="",$G900="",$R900=0),"",$G900/$R900)</f>
        <v/>
      </c>
      <c r="T900">
        <f>IF($S900="","",IF($S900&lt;Settings!$B$8,"Critical",IF($S900&lt;Settings!$B$9,"Semi Critical","Non Critical")))</f>
        <v/>
      </c>
      <c r="U900">
        <f>IF($B900="","",IFERROR(VLOOKUP($O900,Leaders!$A:$B,2,0),"Not Mapped"))</f>
        <v/>
      </c>
    </row>
    <row r="901">
      <c r="A901" s="16" t="n"/>
      <c r="G901" s="17" t="n"/>
      <c r="H901" s="17" t="n"/>
      <c r="I901" s="17" t="n"/>
      <c r="J901" s="17" t="n"/>
      <c r="K901" s="17" t="n"/>
      <c r="L901" s="17" t="n"/>
      <c r="N901">
        <f>IF($B901="","",IF($C901="SUPERSTORE","Superstore","DH"))</f>
        <v/>
      </c>
      <c r="O901">
        <f>IF($B901="","",IFERROR(VLOOKUP($B901,Mapping!$A:$C,2,0),"Not Mapped"))</f>
        <v/>
      </c>
      <c r="P901">
        <f>IF($B901="","",IFERROR(VLOOKUP($B901,Mapping!$A:$C,3,0),"Not Mapped"))</f>
        <v/>
      </c>
      <c r="Q901">
        <f>IF($B901="","",IF(COUNTIF(Exclusions!$A:$A,$B901)&gt;0,"Yes","No"))</f>
        <v/>
      </c>
      <c r="R901" s="17">
        <f>IF($B901="","",MIN(1,DAY($A901)/IF($N901="Superstore",Settings!$B$5,Settings!$B$4)))</f>
        <v/>
      </c>
      <c r="S901" s="17">
        <f>IF(OR($B901="",$G901="",$R901=0),"",$G901/$R901)</f>
        <v/>
      </c>
      <c r="T901">
        <f>IF($S901="","",IF($S901&lt;Settings!$B$8,"Critical",IF($S901&lt;Settings!$B$9,"Semi Critical","Non Critical")))</f>
        <v/>
      </c>
      <c r="U901">
        <f>IF($B901="","",IFERROR(VLOOKUP($O901,Leaders!$A:$B,2,0),"Not Mapped"))</f>
        <v/>
      </c>
    </row>
    <row r="902">
      <c r="A902" s="16" t="n"/>
      <c r="G902" s="17" t="n"/>
      <c r="H902" s="17" t="n"/>
      <c r="I902" s="17" t="n"/>
      <c r="J902" s="17" t="n"/>
      <c r="K902" s="17" t="n"/>
      <c r="L902" s="17" t="n"/>
      <c r="N902">
        <f>IF($B902="","",IF($C902="SUPERSTORE","Superstore","DH"))</f>
        <v/>
      </c>
      <c r="O902">
        <f>IF($B902="","",IFERROR(VLOOKUP($B902,Mapping!$A:$C,2,0),"Not Mapped"))</f>
        <v/>
      </c>
      <c r="P902">
        <f>IF($B902="","",IFERROR(VLOOKUP($B902,Mapping!$A:$C,3,0),"Not Mapped"))</f>
        <v/>
      </c>
      <c r="Q902">
        <f>IF($B902="","",IF(COUNTIF(Exclusions!$A:$A,$B902)&gt;0,"Yes","No"))</f>
        <v/>
      </c>
      <c r="R902" s="17">
        <f>IF($B902="","",MIN(1,DAY($A902)/IF($N902="Superstore",Settings!$B$5,Settings!$B$4)))</f>
        <v/>
      </c>
      <c r="S902" s="17">
        <f>IF(OR($B902="",$G902="",$R902=0),"",$G902/$R902)</f>
        <v/>
      </c>
      <c r="T902">
        <f>IF($S902="","",IF($S902&lt;Settings!$B$8,"Critical",IF($S902&lt;Settings!$B$9,"Semi Critical","Non Critical")))</f>
        <v/>
      </c>
      <c r="U902">
        <f>IF($B902="","",IFERROR(VLOOKUP($O902,Leaders!$A:$B,2,0),"Not Mapped"))</f>
        <v/>
      </c>
    </row>
    <row r="903">
      <c r="A903" s="16" t="n"/>
      <c r="G903" s="17" t="n"/>
      <c r="H903" s="17" t="n"/>
      <c r="I903" s="17" t="n"/>
      <c r="J903" s="17" t="n"/>
      <c r="K903" s="17" t="n"/>
      <c r="L903" s="17" t="n"/>
      <c r="N903">
        <f>IF($B903="","",IF($C903="SUPERSTORE","Superstore","DH"))</f>
        <v/>
      </c>
      <c r="O903">
        <f>IF($B903="","",IFERROR(VLOOKUP($B903,Mapping!$A:$C,2,0),"Not Mapped"))</f>
        <v/>
      </c>
      <c r="P903">
        <f>IF($B903="","",IFERROR(VLOOKUP($B903,Mapping!$A:$C,3,0),"Not Mapped"))</f>
        <v/>
      </c>
      <c r="Q903">
        <f>IF($B903="","",IF(COUNTIF(Exclusions!$A:$A,$B903)&gt;0,"Yes","No"))</f>
        <v/>
      </c>
      <c r="R903" s="17">
        <f>IF($B903="","",MIN(1,DAY($A903)/IF($N903="Superstore",Settings!$B$5,Settings!$B$4)))</f>
        <v/>
      </c>
      <c r="S903" s="17">
        <f>IF(OR($B903="",$G903="",$R903=0),"",$G903/$R903)</f>
        <v/>
      </c>
      <c r="T903">
        <f>IF($S903="","",IF($S903&lt;Settings!$B$8,"Critical",IF($S903&lt;Settings!$B$9,"Semi Critical","Non Critical")))</f>
        <v/>
      </c>
      <c r="U903">
        <f>IF($B903="","",IFERROR(VLOOKUP($O903,Leaders!$A:$B,2,0),"Not Mapped"))</f>
        <v/>
      </c>
    </row>
    <row r="904">
      <c r="A904" s="16" t="n"/>
      <c r="G904" s="17" t="n"/>
      <c r="H904" s="17" t="n"/>
      <c r="I904" s="17" t="n"/>
      <c r="J904" s="17" t="n"/>
      <c r="K904" s="17" t="n"/>
      <c r="L904" s="17" t="n"/>
      <c r="N904">
        <f>IF($B904="","",IF($C904="SUPERSTORE","Superstore","DH"))</f>
        <v/>
      </c>
      <c r="O904">
        <f>IF($B904="","",IFERROR(VLOOKUP($B904,Mapping!$A:$C,2,0),"Not Mapped"))</f>
        <v/>
      </c>
      <c r="P904">
        <f>IF($B904="","",IFERROR(VLOOKUP($B904,Mapping!$A:$C,3,0),"Not Mapped"))</f>
        <v/>
      </c>
      <c r="Q904">
        <f>IF($B904="","",IF(COUNTIF(Exclusions!$A:$A,$B904)&gt;0,"Yes","No"))</f>
        <v/>
      </c>
      <c r="R904" s="17">
        <f>IF($B904="","",MIN(1,DAY($A904)/IF($N904="Superstore",Settings!$B$5,Settings!$B$4)))</f>
        <v/>
      </c>
      <c r="S904" s="17">
        <f>IF(OR($B904="",$G904="",$R904=0),"",$G904/$R904)</f>
        <v/>
      </c>
      <c r="T904">
        <f>IF($S904="","",IF($S904&lt;Settings!$B$8,"Critical",IF($S904&lt;Settings!$B$9,"Semi Critical","Non Critical")))</f>
        <v/>
      </c>
      <c r="U904">
        <f>IF($B904="","",IFERROR(VLOOKUP($O904,Leaders!$A:$B,2,0),"Not Mapped"))</f>
        <v/>
      </c>
    </row>
    <row r="905">
      <c r="A905" s="16" t="n"/>
      <c r="G905" s="17" t="n"/>
      <c r="H905" s="17" t="n"/>
      <c r="I905" s="17" t="n"/>
      <c r="J905" s="17" t="n"/>
      <c r="K905" s="17" t="n"/>
      <c r="L905" s="17" t="n"/>
      <c r="N905">
        <f>IF($B905="","",IF($C905="SUPERSTORE","Superstore","DH"))</f>
        <v/>
      </c>
      <c r="O905">
        <f>IF($B905="","",IFERROR(VLOOKUP($B905,Mapping!$A:$C,2,0),"Not Mapped"))</f>
        <v/>
      </c>
      <c r="P905">
        <f>IF($B905="","",IFERROR(VLOOKUP($B905,Mapping!$A:$C,3,0),"Not Mapped"))</f>
        <v/>
      </c>
      <c r="Q905">
        <f>IF($B905="","",IF(COUNTIF(Exclusions!$A:$A,$B905)&gt;0,"Yes","No"))</f>
        <v/>
      </c>
      <c r="R905" s="17">
        <f>IF($B905="","",MIN(1,DAY($A905)/IF($N905="Superstore",Settings!$B$5,Settings!$B$4)))</f>
        <v/>
      </c>
      <c r="S905" s="17">
        <f>IF(OR($B905="",$G905="",$R905=0),"",$G905/$R905)</f>
        <v/>
      </c>
      <c r="T905">
        <f>IF($S905="","",IF($S905&lt;Settings!$B$8,"Critical",IF($S905&lt;Settings!$B$9,"Semi Critical","Non Critical")))</f>
        <v/>
      </c>
      <c r="U905">
        <f>IF($B905="","",IFERROR(VLOOKUP($O905,Leaders!$A:$B,2,0),"Not Mapped"))</f>
        <v/>
      </c>
    </row>
    <row r="906">
      <c r="A906" s="16" t="n"/>
      <c r="G906" s="17" t="n"/>
      <c r="H906" s="17" t="n"/>
      <c r="I906" s="17" t="n"/>
      <c r="J906" s="17" t="n"/>
      <c r="K906" s="17" t="n"/>
      <c r="L906" s="17" t="n"/>
      <c r="N906">
        <f>IF($B906="","",IF($C906="SUPERSTORE","Superstore","DH"))</f>
        <v/>
      </c>
      <c r="O906">
        <f>IF($B906="","",IFERROR(VLOOKUP($B906,Mapping!$A:$C,2,0),"Not Mapped"))</f>
        <v/>
      </c>
      <c r="P906">
        <f>IF($B906="","",IFERROR(VLOOKUP($B906,Mapping!$A:$C,3,0),"Not Mapped"))</f>
        <v/>
      </c>
      <c r="Q906">
        <f>IF($B906="","",IF(COUNTIF(Exclusions!$A:$A,$B906)&gt;0,"Yes","No"))</f>
        <v/>
      </c>
      <c r="R906" s="17">
        <f>IF($B906="","",MIN(1,DAY($A906)/IF($N906="Superstore",Settings!$B$5,Settings!$B$4)))</f>
        <v/>
      </c>
      <c r="S906" s="17">
        <f>IF(OR($B906="",$G906="",$R906=0),"",$G906/$R906)</f>
        <v/>
      </c>
      <c r="T906">
        <f>IF($S906="","",IF($S906&lt;Settings!$B$8,"Critical",IF($S906&lt;Settings!$B$9,"Semi Critical","Non Critical")))</f>
        <v/>
      </c>
      <c r="U906">
        <f>IF($B906="","",IFERROR(VLOOKUP($O906,Leaders!$A:$B,2,0),"Not Mapped"))</f>
        <v/>
      </c>
    </row>
    <row r="907">
      <c r="A907" s="16" t="n"/>
      <c r="G907" s="17" t="n"/>
      <c r="H907" s="17" t="n"/>
      <c r="I907" s="17" t="n"/>
      <c r="J907" s="17" t="n"/>
      <c r="K907" s="17" t="n"/>
      <c r="L907" s="17" t="n"/>
      <c r="N907">
        <f>IF($B907="","",IF($C907="SUPERSTORE","Superstore","DH"))</f>
        <v/>
      </c>
      <c r="O907">
        <f>IF($B907="","",IFERROR(VLOOKUP($B907,Mapping!$A:$C,2,0),"Not Mapped"))</f>
        <v/>
      </c>
      <c r="P907">
        <f>IF($B907="","",IFERROR(VLOOKUP($B907,Mapping!$A:$C,3,0),"Not Mapped"))</f>
        <v/>
      </c>
      <c r="Q907">
        <f>IF($B907="","",IF(COUNTIF(Exclusions!$A:$A,$B907)&gt;0,"Yes","No"))</f>
        <v/>
      </c>
      <c r="R907" s="17">
        <f>IF($B907="","",MIN(1,DAY($A907)/IF($N907="Superstore",Settings!$B$5,Settings!$B$4)))</f>
        <v/>
      </c>
      <c r="S907" s="17">
        <f>IF(OR($B907="",$G907="",$R907=0),"",$G907/$R907)</f>
        <v/>
      </c>
      <c r="T907">
        <f>IF($S907="","",IF($S907&lt;Settings!$B$8,"Critical",IF($S907&lt;Settings!$B$9,"Semi Critical","Non Critical")))</f>
        <v/>
      </c>
      <c r="U907">
        <f>IF($B907="","",IFERROR(VLOOKUP($O907,Leaders!$A:$B,2,0),"Not Mapped"))</f>
        <v/>
      </c>
    </row>
    <row r="908">
      <c r="A908" s="16" t="n"/>
      <c r="G908" s="17" t="n"/>
      <c r="H908" s="17" t="n"/>
      <c r="I908" s="17" t="n"/>
      <c r="J908" s="17" t="n"/>
      <c r="K908" s="17" t="n"/>
      <c r="L908" s="17" t="n"/>
      <c r="N908">
        <f>IF($B908="","",IF($C908="SUPERSTORE","Superstore","DH"))</f>
        <v/>
      </c>
      <c r="O908">
        <f>IF($B908="","",IFERROR(VLOOKUP($B908,Mapping!$A:$C,2,0),"Not Mapped"))</f>
        <v/>
      </c>
      <c r="P908">
        <f>IF($B908="","",IFERROR(VLOOKUP($B908,Mapping!$A:$C,3,0),"Not Mapped"))</f>
        <v/>
      </c>
      <c r="Q908">
        <f>IF($B908="","",IF(COUNTIF(Exclusions!$A:$A,$B908)&gt;0,"Yes","No"))</f>
        <v/>
      </c>
      <c r="R908" s="17">
        <f>IF($B908="","",MIN(1,DAY($A908)/IF($N908="Superstore",Settings!$B$5,Settings!$B$4)))</f>
        <v/>
      </c>
      <c r="S908" s="17">
        <f>IF(OR($B908="",$G908="",$R908=0),"",$G908/$R908)</f>
        <v/>
      </c>
      <c r="T908">
        <f>IF($S908="","",IF($S908&lt;Settings!$B$8,"Critical",IF($S908&lt;Settings!$B$9,"Semi Critical","Non Critical")))</f>
        <v/>
      </c>
      <c r="U908">
        <f>IF($B908="","",IFERROR(VLOOKUP($O908,Leaders!$A:$B,2,0),"Not Mapped"))</f>
        <v/>
      </c>
    </row>
    <row r="909">
      <c r="A909" s="16" t="n"/>
      <c r="G909" s="17" t="n"/>
      <c r="H909" s="17" t="n"/>
      <c r="I909" s="17" t="n"/>
      <c r="J909" s="17" t="n"/>
      <c r="K909" s="17" t="n"/>
      <c r="L909" s="17" t="n"/>
      <c r="N909">
        <f>IF($B909="","",IF($C909="SUPERSTORE","Superstore","DH"))</f>
        <v/>
      </c>
      <c r="O909">
        <f>IF($B909="","",IFERROR(VLOOKUP($B909,Mapping!$A:$C,2,0),"Not Mapped"))</f>
        <v/>
      </c>
      <c r="P909">
        <f>IF($B909="","",IFERROR(VLOOKUP($B909,Mapping!$A:$C,3,0),"Not Mapped"))</f>
        <v/>
      </c>
      <c r="Q909">
        <f>IF($B909="","",IF(COUNTIF(Exclusions!$A:$A,$B909)&gt;0,"Yes","No"))</f>
        <v/>
      </c>
      <c r="R909" s="17">
        <f>IF($B909="","",MIN(1,DAY($A909)/IF($N909="Superstore",Settings!$B$5,Settings!$B$4)))</f>
        <v/>
      </c>
      <c r="S909" s="17">
        <f>IF(OR($B909="",$G909="",$R909=0),"",$G909/$R909)</f>
        <v/>
      </c>
      <c r="T909">
        <f>IF($S909="","",IF($S909&lt;Settings!$B$8,"Critical",IF($S909&lt;Settings!$B$9,"Semi Critical","Non Critical")))</f>
        <v/>
      </c>
      <c r="U909">
        <f>IF($B909="","",IFERROR(VLOOKUP($O909,Leaders!$A:$B,2,0),"Not Mapped"))</f>
        <v/>
      </c>
    </row>
    <row r="910">
      <c r="A910" s="16" t="n"/>
      <c r="G910" s="17" t="n"/>
      <c r="H910" s="17" t="n"/>
      <c r="I910" s="17" t="n"/>
      <c r="J910" s="17" t="n"/>
      <c r="K910" s="17" t="n"/>
      <c r="L910" s="17" t="n"/>
      <c r="N910">
        <f>IF($B910="","",IF($C910="SUPERSTORE","Superstore","DH"))</f>
        <v/>
      </c>
      <c r="O910">
        <f>IF($B910="","",IFERROR(VLOOKUP($B910,Mapping!$A:$C,2,0),"Not Mapped"))</f>
        <v/>
      </c>
      <c r="P910">
        <f>IF($B910="","",IFERROR(VLOOKUP($B910,Mapping!$A:$C,3,0),"Not Mapped"))</f>
        <v/>
      </c>
      <c r="Q910">
        <f>IF($B910="","",IF(COUNTIF(Exclusions!$A:$A,$B910)&gt;0,"Yes","No"))</f>
        <v/>
      </c>
      <c r="R910" s="17">
        <f>IF($B910="","",MIN(1,DAY($A910)/IF($N910="Superstore",Settings!$B$5,Settings!$B$4)))</f>
        <v/>
      </c>
      <c r="S910" s="17">
        <f>IF(OR($B910="",$G910="",$R910=0),"",$G910/$R910)</f>
        <v/>
      </c>
      <c r="T910">
        <f>IF($S910="","",IF($S910&lt;Settings!$B$8,"Critical",IF($S910&lt;Settings!$B$9,"Semi Critical","Non Critical")))</f>
        <v/>
      </c>
      <c r="U910">
        <f>IF($B910="","",IFERROR(VLOOKUP($O910,Leaders!$A:$B,2,0),"Not Mapped"))</f>
        <v/>
      </c>
    </row>
    <row r="911">
      <c r="A911" s="16" t="n"/>
      <c r="G911" s="17" t="n"/>
      <c r="H911" s="17" t="n"/>
      <c r="I911" s="17" t="n"/>
      <c r="J911" s="17" t="n"/>
      <c r="K911" s="17" t="n"/>
      <c r="L911" s="17" t="n"/>
      <c r="N911">
        <f>IF($B911="","",IF($C911="SUPERSTORE","Superstore","DH"))</f>
        <v/>
      </c>
      <c r="O911">
        <f>IF($B911="","",IFERROR(VLOOKUP($B911,Mapping!$A:$C,2,0),"Not Mapped"))</f>
        <v/>
      </c>
      <c r="P911">
        <f>IF($B911="","",IFERROR(VLOOKUP($B911,Mapping!$A:$C,3,0),"Not Mapped"))</f>
        <v/>
      </c>
      <c r="Q911">
        <f>IF($B911="","",IF(COUNTIF(Exclusions!$A:$A,$B911)&gt;0,"Yes","No"))</f>
        <v/>
      </c>
      <c r="R911" s="17">
        <f>IF($B911="","",MIN(1,DAY($A911)/IF($N911="Superstore",Settings!$B$5,Settings!$B$4)))</f>
        <v/>
      </c>
      <c r="S911" s="17">
        <f>IF(OR($B911="",$G911="",$R911=0),"",$G911/$R911)</f>
        <v/>
      </c>
      <c r="T911">
        <f>IF($S911="","",IF($S911&lt;Settings!$B$8,"Critical",IF($S911&lt;Settings!$B$9,"Semi Critical","Non Critical")))</f>
        <v/>
      </c>
      <c r="U911">
        <f>IF($B911="","",IFERROR(VLOOKUP($O911,Leaders!$A:$B,2,0),"Not Mapped"))</f>
        <v/>
      </c>
    </row>
    <row r="912">
      <c r="A912" s="16" t="n"/>
      <c r="G912" s="17" t="n"/>
      <c r="H912" s="17" t="n"/>
      <c r="I912" s="17" t="n"/>
      <c r="J912" s="17" t="n"/>
      <c r="K912" s="17" t="n"/>
      <c r="L912" s="17" t="n"/>
      <c r="N912">
        <f>IF($B912="","",IF($C912="SUPERSTORE","Superstore","DH"))</f>
        <v/>
      </c>
      <c r="O912">
        <f>IF($B912="","",IFERROR(VLOOKUP($B912,Mapping!$A:$C,2,0),"Not Mapped"))</f>
        <v/>
      </c>
      <c r="P912">
        <f>IF($B912="","",IFERROR(VLOOKUP($B912,Mapping!$A:$C,3,0),"Not Mapped"))</f>
        <v/>
      </c>
      <c r="Q912">
        <f>IF($B912="","",IF(COUNTIF(Exclusions!$A:$A,$B912)&gt;0,"Yes","No"))</f>
        <v/>
      </c>
      <c r="R912" s="17">
        <f>IF($B912="","",MIN(1,DAY($A912)/IF($N912="Superstore",Settings!$B$5,Settings!$B$4)))</f>
        <v/>
      </c>
      <c r="S912" s="17">
        <f>IF(OR($B912="",$G912="",$R912=0),"",$G912/$R912)</f>
        <v/>
      </c>
      <c r="T912">
        <f>IF($S912="","",IF($S912&lt;Settings!$B$8,"Critical",IF($S912&lt;Settings!$B$9,"Semi Critical","Non Critical")))</f>
        <v/>
      </c>
      <c r="U912">
        <f>IF($B912="","",IFERROR(VLOOKUP($O912,Leaders!$A:$B,2,0),"Not Mapped"))</f>
        <v/>
      </c>
    </row>
    <row r="913">
      <c r="A913" s="16" t="n"/>
      <c r="G913" s="17" t="n"/>
      <c r="H913" s="17" t="n"/>
      <c r="I913" s="17" t="n"/>
      <c r="J913" s="17" t="n"/>
      <c r="K913" s="17" t="n"/>
      <c r="L913" s="17" t="n"/>
      <c r="N913">
        <f>IF($B913="","",IF($C913="SUPERSTORE","Superstore","DH"))</f>
        <v/>
      </c>
      <c r="O913">
        <f>IF($B913="","",IFERROR(VLOOKUP($B913,Mapping!$A:$C,2,0),"Not Mapped"))</f>
        <v/>
      </c>
      <c r="P913">
        <f>IF($B913="","",IFERROR(VLOOKUP($B913,Mapping!$A:$C,3,0),"Not Mapped"))</f>
        <v/>
      </c>
      <c r="Q913">
        <f>IF($B913="","",IF(COUNTIF(Exclusions!$A:$A,$B913)&gt;0,"Yes","No"))</f>
        <v/>
      </c>
      <c r="R913" s="17">
        <f>IF($B913="","",MIN(1,DAY($A913)/IF($N913="Superstore",Settings!$B$5,Settings!$B$4)))</f>
        <v/>
      </c>
      <c r="S913" s="17">
        <f>IF(OR($B913="",$G913="",$R913=0),"",$G913/$R913)</f>
        <v/>
      </c>
      <c r="T913">
        <f>IF($S913="","",IF($S913&lt;Settings!$B$8,"Critical",IF($S913&lt;Settings!$B$9,"Semi Critical","Non Critical")))</f>
        <v/>
      </c>
      <c r="U913">
        <f>IF($B913="","",IFERROR(VLOOKUP($O913,Leaders!$A:$B,2,0),"Not Mapped"))</f>
        <v/>
      </c>
    </row>
    <row r="914">
      <c r="A914" s="16" t="n"/>
      <c r="G914" s="17" t="n"/>
      <c r="H914" s="17" t="n"/>
      <c r="I914" s="17" t="n"/>
      <c r="J914" s="17" t="n"/>
      <c r="K914" s="17" t="n"/>
      <c r="L914" s="17" t="n"/>
      <c r="N914">
        <f>IF($B914="","",IF($C914="SUPERSTORE","Superstore","DH"))</f>
        <v/>
      </c>
      <c r="O914">
        <f>IF($B914="","",IFERROR(VLOOKUP($B914,Mapping!$A:$C,2,0),"Not Mapped"))</f>
        <v/>
      </c>
      <c r="P914">
        <f>IF($B914="","",IFERROR(VLOOKUP($B914,Mapping!$A:$C,3,0),"Not Mapped"))</f>
        <v/>
      </c>
      <c r="Q914">
        <f>IF($B914="","",IF(COUNTIF(Exclusions!$A:$A,$B914)&gt;0,"Yes","No"))</f>
        <v/>
      </c>
      <c r="R914" s="17">
        <f>IF($B914="","",MIN(1,DAY($A914)/IF($N914="Superstore",Settings!$B$5,Settings!$B$4)))</f>
        <v/>
      </c>
      <c r="S914" s="17">
        <f>IF(OR($B914="",$G914="",$R914=0),"",$G914/$R914)</f>
        <v/>
      </c>
      <c r="T914">
        <f>IF($S914="","",IF($S914&lt;Settings!$B$8,"Critical",IF($S914&lt;Settings!$B$9,"Semi Critical","Non Critical")))</f>
        <v/>
      </c>
      <c r="U914">
        <f>IF($B914="","",IFERROR(VLOOKUP($O914,Leaders!$A:$B,2,0),"Not Mapped"))</f>
        <v/>
      </c>
    </row>
    <row r="915">
      <c r="A915" s="16" t="n"/>
      <c r="G915" s="17" t="n"/>
      <c r="H915" s="17" t="n"/>
      <c r="I915" s="17" t="n"/>
      <c r="J915" s="17" t="n"/>
      <c r="K915" s="17" t="n"/>
      <c r="L915" s="17" t="n"/>
      <c r="N915">
        <f>IF($B915="","",IF($C915="SUPERSTORE","Superstore","DH"))</f>
        <v/>
      </c>
      <c r="O915">
        <f>IF($B915="","",IFERROR(VLOOKUP($B915,Mapping!$A:$C,2,0),"Not Mapped"))</f>
        <v/>
      </c>
      <c r="P915">
        <f>IF($B915="","",IFERROR(VLOOKUP($B915,Mapping!$A:$C,3,0),"Not Mapped"))</f>
        <v/>
      </c>
      <c r="Q915">
        <f>IF($B915="","",IF(COUNTIF(Exclusions!$A:$A,$B915)&gt;0,"Yes","No"))</f>
        <v/>
      </c>
      <c r="R915" s="17">
        <f>IF($B915="","",MIN(1,DAY($A915)/IF($N915="Superstore",Settings!$B$5,Settings!$B$4)))</f>
        <v/>
      </c>
      <c r="S915" s="17">
        <f>IF(OR($B915="",$G915="",$R915=0),"",$G915/$R915)</f>
        <v/>
      </c>
      <c r="T915">
        <f>IF($S915="","",IF($S915&lt;Settings!$B$8,"Critical",IF($S915&lt;Settings!$B$9,"Semi Critical","Non Critical")))</f>
        <v/>
      </c>
      <c r="U915">
        <f>IF($B915="","",IFERROR(VLOOKUP($O915,Leaders!$A:$B,2,0),"Not Mapped"))</f>
        <v/>
      </c>
    </row>
    <row r="916">
      <c r="A916" s="16" t="n"/>
      <c r="G916" s="17" t="n"/>
      <c r="H916" s="17" t="n"/>
      <c r="I916" s="17" t="n"/>
      <c r="J916" s="17" t="n"/>
      <c r="K916" s="17" t="n"/>
      <c r="L916" s="17" t="n"/>
      <c r="N916">
        <f>IF($B916="","",IF($C916="SUPERSTORE","Superstore","DH"))</f>
        <v/>
      </c>
      <c r="O916">
        <f>IF($B916="","",IFERROR(VLOOKUP($B916,Mapping!$A:$C,2,0),"Not Mapped"))</f>
        <v/>
      </c>
      <c r="P916">
        <f>IF($B916="","",IFERROR(VLOOKUP($B916,Mapping!$A:$C,3,0),"Not Mapped"))</f>
        <v/>
      </c>
      <c r="Q916">
        <f>IF($B916="","",IF(COUNTIF(Exclusions!$A:$A,$B916)&gt;0,"Yes","No"))</f>
        <v/>
      </c>
      <c r="R916" s="17">
        <f>IF($B916="","",MIN(1,DAY($A916)/IF($N916="Superstore",Settings!$B$5,Settings!$B$4)))</f>
        <v/>
      </c>
      <c r="S916" s="17">
        <f>IF(OR($B916="",$G916="",$R916=0),"",$G916/$R916)</f>
        <v/>
      </c>
      <c r="T916">
        <f>IF($S916="","",IF($S916&lt;Settings!$B$8,"Critical",IF($S916&lt;Settings!$B$9,"Semi Critical","Non Critical")))</f>
        <v/>
      </c>
      <c r="U916">
        <f>IF($B916="","",IFERROR(VLOOKUP($O916,Leaders!$A:$B,2,0),"Not Mapped"))</f>
        <v/>
      </c>
    </row>
    <row r="917">
      <c r="A917" s="16" t="n"/>
      <c r="G917" s="17" t="n"/>
      <c r="H917" s="17" t="n"/>
      <c r="I917" s="17" t="n"/>
      <c r="J917" s="17" t="n"/>
      <c r="K917" s="17" t="n"/>
      <c r="L917" s="17" t="n"/>
      <c r="N917">
        <f>IF($B917="","",IF($C917="SUPERSTORE","Superstore","DH"))</f>
        <v/>
      </c>
      <c r="O917">
        <f>IF($B917="","",IFERROR(VLOOKUP($B917,Mapping!$A:$C,2,0),"Not Mapped"))</f>
        <v/>
      </c>
      <c r="P917">
        <f>IF($B917="","",IFERROR(VLOOKUP($B917,Mapping!$A:$C,3,0),"Not Mapped"))</f>
        <v/>
      </c>
      <c r="Q917">
        <f>IF($B917="","",IF(COUNTIF(Exclusions!$A:$A,$B917)&gt;0,"Yes","No"))</f>
        <v/>
      </c>
      <c r="R917" s="17">
        <f>IF($B917="","",MIN(1,DAY($A917)/IF($N917="Superstore",Settings!$B$5,Settings!$B$4)))</f>
        <v/>
      </c>
      <c r="S917" s="17">
        <f>IF(OR($B917="",$G917="",$R917=0),"",$G917/$R917)</f>
        <v/>
      </c>
      <c r="T917">
        <f>IF($S917="","",IF($S917&lt;Settings!$B$8,"Critical",IF($S917&lt;Settings!$B$9,"Semi Critical","Non Critical")))</f>
        <v/>
      </c>
      <c r="U917">
        <f>IF($B917="","",IFERROR(VLOOKUP($O917,Leaders!$A:$B,2,0),"Not Mapped"))</f>
        <v/>
      </c>
    </row>
    <row r="918">
      <c r="A918" s="16" t="n"/>
      <c r="G918" s="17" t="n"/>
      <c r="H918" s="17" t="n"/>
      <c r="I918" s="17" t="n"/>
      <c r="J918" s="17" t="n"/>
      <c r="K918" s="17" t="n"/>
      <c r="L918" s="17" t="n"/>
      <c r="N918">
        <f>IF($B918="","",IF($C918="SUPERSTORE","Superstore","DH"))</f>
        <v/>
      </c>
      <c r="O918">
        <f>IF($B918="","",IFERROR(VLOOKUP($B918,Mapping!$A:$C,2,0),"Not Mapped"))</f>
        <v/>
      </c>
      <c r="P918">
        <f>IF($B918="","",IFERROR(VLOOKUP($B918,Mapping!$A:$C,3,0),"Not Mapped"))</f>
        <v/>
      </c>
      <c r="Q918">
        <f>IF($B918="","",IF(COUNTIF(Exclusions!$A:$A,$B918)&gt;0,"Yes","No"))</f>
        <v/>
      </c>
      <c r="R918" s="17">
        <f>IF($B918="","",MIN(1,DAY($A918)/IF($N918="Superstore",Settings!$B$5,Settings!$B$4)))</f>
        <v/>
      </c>
      <c r="S918" s="17">
        <f>IF(OR($B918="",$G918="",$R918=0),"",$G918/$R918)</f>
        <v/>
      </c>
      <c r="T918">
        <f>IF($S918="","",IF($S918&lt;Settings!$B$8,"Critical",IF($S918&lt;Settings!$B$9,"Semi Critical","Non Critical")))</f>
        <v/>
      </c>
      <c r="U918">
        <f>IF($B918="","",IFERROR(VLOOKUP($O918,Leaders!$A:$B,2,0),"Not Mapped"))</f>
        <v/>
      </c>
    </row>
    <row r="919">
      <c r="A919" s="16" t="n"/>
      <c r="G919" s="17" t="n"/>
      <c r="H919" s="17" t="n"/>
      <c r="I919" s="17" t="n"/>
      <c r="J919" s="17" t="n"/>
      <c r="K919" s="17" t="n"/>
      <c r="L919" s="17" t="n"/>
      <c r="N919">
        <f>IF($B919="","",IF($C919="SUPERSTORE","Superstore","DH"))</f>
        <v/>
      </c>
      <c r="O919">
        <f>IF($B919="","",IFERROR(VLOOKUP($B919,Mapping!$A:$C,2,0),"Not Mapped"))</f>
        <v/>
      </c>
      <c r="P919">
        <f>IF($B919="","",IFERROR(VLOOKUP($B919,Mapping!$A:$C,3,0),"Not Mapped"))</f>
        <v/>
      </c>
      <c r="Q919">
        <f>IF($B919="","",IF(COUNTIF(Exclusions!$A:$A,$B919)&gt;0,"Yes","No"))</f>
        <v/>
      </c>
      <c r="R919" s="17">
        <f>IF($B919="","",MIN(1,DAY($A919)/IF($N919="Superstore",Settings!$B$5,Settings!$B$4)))</f>
        <v/>
      </c>
      <c r="S919" s="17">
        <f>IF(OR($B919="",$G919="",$R919=0),"",$G919/$R919)</f>
        <v/>
      </c>
      <c r="T919">
        <f>IF($S919="","",IF($S919&lt;Settings!$B$8,"Critical",IF($S919&lt;Settings!$B$9,"Semi Critical","Non Critical")))</f>
        <v/>
      </c>
      <c r="U919">
        <f>IF($B919="","",IFERROR(VLOOKUP($O919,Leaders!$A:$B,2,0),"Not Mapped"))</f>
        <v/>
      </c>
    </row>
    <row r="920">
      <c r="A920" s="16" t="n"/>
      <c r="G920" s="17" t="n"/>
      <c r="H920" s="17" t="n"/>
      <c r="I920" s="17" t="n"/>
      <c r="J920" s="17" t="n"/>
      <c r="K920" s="17" t="n"/>
      <c r="L920" s="17" t="n"/>
      <c r="N920">
        <f>IF($B920="","",IF($C920="SUPERSTORE","Superstore","DH"))</f>
        <v/>
      </c>
      <c r="O920">
        <f>IF($B920="","",IFERROR(VLOOKUP($B920,Mapping!$A:$C,2,0),"Not Mapped"))</f>
        <v/>
      </c>
      <c r="P920">
        <f>IF($B920="","",IFERROR(VLOOKUP($B920,Mapping!$A:$C,3,0),"Not Mapped"))</f>
        <v/>
      </c>
      <c r="Q920">
        <f>IF($B920="","",IF(COUNTIF(Exclusions!$A:$A,$B920)&gt;0,"Yes","No"))</f>
        <v/>
      </c>
      <c r="R920" s="17">
        <f>IF($B920="","",MIN(1,DAY($A920)/IF($N920="Superstore",Settings!$B$5,Settings!$B$4)))</f>
        <v/>
      </c>
      <c r="S920" s="17">
        <f>IF(OR($B920="",$G920="",$R920=0),"",$G920/$R920)</f>
        <v/>
      </c>
      <c r="T920">
        <f>IF($S920="","",IF($S920&lt;Settings!$B$8,"Critical",IF($S920&lt;Settings!$B$9,"Semi Critical","Non Critical")))</f>
        <v/>
      </c>
      <c r="U920">
        <f>IF($B920="","",IFERROR(VLOOKUP($O920,Leaders!$A:$B,2,0),"Not Mapped"))</f>
        <v/>
      </c>
    </row>
    <row r="921">
      <c r="A921" s="16" t="n"/>
      <c r="G921" s="17" t="n"/>
      <c r="H921" s="17" t="n"/>
      <c r="I921" s="17" t="n"/>
      <c r="J921" s="17" t="n"/>
      <c r="K921" s="17" t="n"/>
      <c r="L921" s="17" t="n"/>
      <c r="N921">
        <f>IF($B921="","",IF($C921="SUPERSTORE","Superstore","DH"))</f>
        <v/>
      </c>
      <c r="O921">
        <f>IF($B921="","",IFERROR(VLOOKUP($B921,Mapping!$A:$C,2,0),"Not Mapped"))</f>
        <v/>
      </c>
      <c r="P921">
        <f>IF($B921="","",IFERROR(VLOOKUP($B921,Mapping!$A:$C,3,0),"Not Mapped"))</f>
        <v/>
      </c>
      <c r="Q921">
        <f>IF($B921="","",IF(COUNTIF(Exclusions!$A:$A,$B921)&gt;0,"Yes","No"))</f>
        <v/>
      </c>
      <c r="R921" s="17">
        <f>IF($B921="","",MIN(1,DAY($A921)/IF($N921="Superstore",Settings!$B$5,Settings!$B$4)))</f>
        <v/>
      </c>
      <c r="S921" s="17">
        <f>IF(OR($B921="",$G921="",$R921=0),"",$G921/$R921)</f>
        <v/>
      </c>
      <c r="T921">
        <f>IF($S921="","",IF($S921&lt;Settings!$B$8,"Critical",IF($S921&lt;Settings!$B$9,"Semi Critical","Non Critical")))</f>
        <v/>
      </c>
      <c r="U921">
        <f>IF($B921="","",IFERROR(VLOOKUP($O921,Leaders!$A:$B,2,0),"Not Mapped"))</f>
        <v/>
      </c>
    </row>
    <row r="922">
      <c r="A922" s="16" t="n"/>
      <c r="G922" s="17" t="n"/>
      <c r="H922" s="17" t="n"/>
      <c r="I922" s="17" t="n"/>
      <c r="J922" s="17" t="n"/>
      <c r="K922" s="17" t="n"/>
      <c r="L922" s="17" t="n"/>
      <c r="N922">
        <f>IF($B922="","",IF($C922="SUPERSTORE","Superstore","DH"))</f>
        <v/>
      </c>
      <c r="O922">
        <f>IF($B922="","",IFERROR(VLOOKUP($B922,Mapping!$A:$C,2,0),"Not Mapped"))</f>
        <v/>
      </c>
      <c r="P922">
        <f>IF($B922="","",IFERROR(VLOOKUP($B922,Mapping!$A:$C,3,0),"Not Mapped"))</f>
        <v/>
      </c>
      <c r="Q922">
        <f>IF($B922="","",IF(COUNTIF(Exclusions!$A:$A,$B922)&gt;0,"Yes","No"))</f>
        <v/>
      </c>
      <c r="R922" s="17">
        <f>IF($B922="","",MIN(1,DAY($A922)/IF($N922="Superstore",Settings!$B$5,Settings!$B$4)))</f>
        <v/>
      </c>
      <c r="S922" s="17">
        <f>IF(OR($B922="",$G922="",$R922=0),"",$G922/$R922)</f>
        <v/>
      </c>
      <c r="T922">
        <f>IF($S922="","",IF($S922&lt;Settings!$B$8,"Critical",IF($S922&lt;Settings!$B$9,"Semi Critical","Non Critical")))</f>
        <v/>
      </c>
      <c r="U922">
        <f>IF($B922="","",IFERROR(VLOOKUP($O922,Leaders!$A:$B,2,0),"Not Mapped"))</f>
        <v/>
      </c>
    </row>
    <row r="923">
      <c r="A923" s="16" t="n"/>
      <c r="G923" s="17" t="n"/>
      <c r="H923" s="17" t="n"/>
      <c r="I923" s="17" t="n"/>
      <c r="J923" s="17" t="n"/>
      <c r="K923" s="17" t="n"/>
      <c r="L923" s="17" t="n"/>
      <c r="N923">
        <f>IF($B923="","",IF($C923="SUPERSTORE","Superstore","DH"))</f>
        <v/>
      </c>
      <c r="O923">
        <f>IF($B923="","",IFERROR(VLOOKUP($B923,Mapping!$A:$C,2,0),"Not Mapped"))</f>
        <v/>
      </c>
      <c r="P923">
        <f>IF($B923="","",IFERROR(VLOOKUP($B923,Mapping!$A:$C,3,0),"Not Mapped"))</f>
        <v/>
      </c>
      <c r="Q923">
        <f>IF($B923="","",IF(COUNTIF(Exclusions!$A:$A,$B923)&gt;0,"Yes","No"))</f>
        <v/>
      </c>
      <c r="R923" s="17">
        <f>IF($B923="","",MIN(1,DAY($A923)/IF($N923="Superstore",Settings!$B$5,Settings!$B$4)))</f>
        <v/>
      </c>
      <c r="S923" s="17">
        <f>IF(OR($B923="",$G923="",$R923=0),"",$G923/$R923)</f>
        <v/>
      </c>
      <c r="T923">
        <f>IF($S923="","",IF($S923&lt;Settings!$B$8,"Critical",IF($S923&lt;Settings!$B$9,"Semi Critical","Non Critical")))</f>
        <v/>
      </c>
      <c r="U923">
        <f>IF($B923="","",IFERROR(VLOOKUP($O923,Leaders!$A:$B,2,0),"Not Mapped"))</f>
        <v/>
      </c>
    </row>
    <row r="924">
      <c r="A924" s="16" t="n"/>
      <c r="G924" s="17" t="n"/>
      <c r="H924" s="17" t="n"/>
      <c r="I924" s="17" t="n"/>
      <c r="J924" s="17" t="n"/>
      <c r="K924" s="17" t="n"/>
      <c r="L924" s="17" t="n"/>
      <c r="N924">
        <f>IF($B924="","",IF($C924="SUPERSTORE","Superstore","DH"))</f>
        <v/>
      </c>
      <c r="O924">
        <f>IF($B924="","",IFERROR(VLOOKUP($B924,Mapping!$A:$C,2,0),"Not Mapped"))</f>
        <v/>
      </c>
      <c r="P924">
        <f>IF($B924="","",IFERROR(VLOOKUP($B924,Mapping!$A:$C,3,0),"Not Mapped"))</f>
        <v/>
      </c>
      <c r="Q924">
        <f>IF($B924="","",IF(COUNTIF(Exclusions!$A:$A,$B924)&gt;0,"Yes","No"))</f>
        <v/>
      </c>
      <c r="R924" s="17">
        <f>IF($B924="","",MIN(1,DAY($A924)/IF($N924="Superstore",Settings!$B$5,Settings!$B$4)))</f>
        <v/>
      </c>
      <c r="S924" s="17">
        <f>IF(OR($B924="",$G924="",$R924=0),"",$G924/$R924)</f>
        <v/>
      </c>
      <c r="T924">
        <f>IF($S924="","",IF($S924&lt;Settings!$B$8,"Critical",IF($S924&lt;Settings!$B$9,"Semi Critical","Non Critical")))</f>
        <v/>
      </c>
      <c r="U924">
        <f>IF($B924="","",IFERROR(VLOOKUP($O924,Leaders!$A:$B,2,0),"Not Mapped"))</f>
        <v/>
      </c>
    </row>
    <row r="925">
      <c r="A925" s="16" t="n"/>
      <c r="G925" s="17" t="n"/>
      <c r="H925" s="17" t="n"/>
      <c r="I925" s="17" t="n"/>
      <c r="J925" s="17" t="n"/>
      <c r="K925" s="17" t="n"/>
      <c r="L925" s="17" t="n"/>
      <c r="N925">
        <f>IF($B925="","",IF($C925="SUPERSTORE","Superstore","DH"))</f>
        <v/>
      </c>
      <c r="O925">
        <f>IF($B925="","",IFERROR(VLOOKUP($B925,Mapping!$A:$C,2,0),"Not Mapped"))</f>
        <v/>
      </c>
      <c r="P925">
        <f>IF($B925="","",IFERROR(VLOOKUP($B925,Mapping!$A:$C,3,0),"Not Mapped"))</f>
        <v/>
      </c>
      <c r="Q925">
        <f>IF($B925="","",IF(COUNTIF(Exclusions!$A:$A,$B925)&gt;0,"Yes","No"))</f>
        <v/>
      </c>
      <c r="R925" s="17">
        <f>IF($B925="","",MIN(1,DAY($A925)/IF($N925="Superstore",Settings!$B$5,Settings!$B$4)))</f>
        <v/>
      </c>
      <c r="S925" s="17">
        <f>IF(OR($B925="",$G925="",$R925=0),"",$G925/$R925)</f>
        <v/>
      </c>
      <c r="T925">
        <f>IF($S925="","",IF($S925&lt;Settings!$B$8,"Critical",IF($S925&lt;Settings!$B$9,"Semi Critical","Non Critical")))</f>
        <v/>
      </c>
      <c r="U925">
        <f>IF($B925="","",IFERROR(VLOOKUP($O925,Leaders!$A:$B,2,0),"Not Mapped"))</f>
        <v/>
      </c>
    </row>
    <row r="926">
      <c r="A926" s="16" t="n"/>
      <c r="G926" s="17" t="n"/>
      <c r="H926" s="17" t="n"/>
      <c r="I926" s="17" t="n"/>
      <c r="J926" s="17" t="n"/>
      <c r="K926" s="17" t="n"/>
      <c r="L926" s="17" t="n"/>
      <c r="N926">
        <f>IF($B926="","",IF($C926="SUPERSTORE","Superstore","DH"))</f>
        <v/>
      </c>
      <c r="O926">
        <f>IF($B926="","",IFERROR(VLOOKUP($B926,Mapping!$A:$C,2,0),"Not Mapped"))</f>
        <v/>
      </c>
      <c r="P926">
        <f>IF($B926="","",IFERROR(VLOOKUP($B926,Mapping!$A:$C,3,0),"Not Mapped"))</f>
        <v/>
      </c>
      <c r="Q926">
        <f>IF($B926="","",IF(COUNTIF(Exclusions!$A:$A,$B926)&gt;0,"Yes","No"))</f>
        <v/>
      </c>
      <c r="R926" s="17">
        <f>IF($B926="","",MIN(1,DAY($A926)/IF($N926="Superstore",Settings!$B$5,Settings!$B$4)))</f>
        <v/>
      </c>
      <c r="S926" s="17">
        <f>IF(OR($B926="",$G926="",$R926=0),"",$G926/$R926)</f>
        <v/>
      </c>
      <c r="T926">
        <f>IF($S926="","",IF($S926&lt;Settings!$B$8,"Critical",IF($S926&lt;Settings!$B$9,"Semi Critical","Non Critical")))</f>
        <v/>
      </c>
      <c r="U926">
        <f>IF($B926="","",IFERROR(VLOOKUP($O926,Leaders!$A:$B,2,0),"Not Mapped"))</f>
        <v/>
      </c>
    </row>
    <row r="927">
      <c r="A927" s="16" t="n"/>
      <c r="G927" s="17" t="n"/>
      <c r="H927" s="17" t="n"/>
      <c r="I927" s="17" t="n"/>
      <c r="J927" s="17" t="n"/>
      <c r="K927" s="17" t="n"/>
      <c r="L927" s="17" t="n"/>
      <c r="N927">
        <f>IF($B927="","",IF($C927="SUPERSTORE","Superstore","DH"))</f>
        <v/>
      </c>
      <c r="O927">
        <f>IF($B927="","",IFERROR(VLOOKUP($B927,Mapping!$A:$C,2,0),"Not Mapped"))</f>
        <v/>
      </c>
      <c r="P927">
        <f>IF($B927="","",IFERROR(VLOOKUP($B927,Mapping!$A:$C,3,0),"Not Mapped"))</f>
        <v/>
      </c>
      <c r="Q927">
        <f>IF($B927="","",IF(COUNTIF(Exclusions!$A:$A,$B927)&gt;0,"Yes","No"))</f>
        <v/>
      </c>
      <c r="R927" s="17">
        <f>IF($B927="","",MIN(1,DAY($A927)/IF($N927="Superstore",Settings!$B$5,Settings!$B$4)))</f>
        <v/>
      </c>
      <c r="S927" s="17">
        <f>IF(OR($B927="",$G927="",$R927=0),"",$G927/$R927)</f>
        <v/>
      </c>
      <c r="T927">
        <f>IF($S927="","",IF($S927&lt;Settings!$B$8,"Critical",IF($S927&lt;Settings!$B$9,"Semi Critical","Non Critical")))</f>
        <v/>
      </c>
      <c r="U927">
        <f>IF($B927="","",IFERROR(VLOOKUP($O927,Leaders!$A:$B,2,0),"Not Mapped"))</f>
        <v/>
      </c>
    </row>
    <row r="928">
      <c r="A928" s="16" t="n"/>
      <c r="G928" s="17" t="n"/>
      <c r="H928" s="17" t="n"/>
      <c r="I928" s="17" t="n"/>
      <c r="J928" s="17" t="n"/>
      <c r="K928" s="17" t="n"/>
      <c r="L928" s="17" t="n"/>
      <c r="N928">
        <f>IF($B928="","",IF($C928="SUPERSTORE","Superstore","DH"))</f>
        <v/>
      </c>
      <c r="O928">
        <f>IF($B928="","",IFERROR(VLOOKUP($B928,Mapping!$A:$C,2,0),"Not Mapped"))</f>
        <v/>
      </c>
      <c r="P928">
        <f>IF($B928="","",IFERROR(VLOOKUP($B928,Mapping!$A:$C,3,0),"Not Mapped"))</f>
        <v/>
      </c>
      <c r="Q928">
        <f>IF($B928="","",IF(COUNTIF(Exclusions!$A:$A,$B928)&gt;0,"Yes","No"))</f>
        <v/>
      </c>
      <c r="R928" s="17">
        <f>IF($B928="","",MIN(1,DAY($A928)/IF($N928="Superstore",Settings!$B$5,Settings!$B$4)))</f>
        <v/>
      </c>
      <c r="S928" s="17">
        <f>IF(OR($B928="",$G928="",$R928=0),"",$G928/$R928)</f>
        <v/>
      </c>
      <c r="T928">
        <f>IF($S928="","",IF($S928&lt;Settings!$B$8,"Critical",IF($S928&lt;Settings!$B$9,"Semi Critical","Non Critical")))</f>
        <v/>
      </c>
      <c r="U928">
        <f>IF($B928="","",IFERROR(VLOOKUP($O928,Leaders!$A:$B,2,0),"Not Mapped"))</f>
        <v/>
      </c>
    </row>
    <row r="929">
      <c r="A929" s="16" t="n"/>
      <c r="G929" s="17" t="n"/>
      <c r="H929" s="17" t="n"/>
      <c r="I929" s="17" t="n"/>
      <c r="J929" s="17" t="n"/>
      <c r="K929" s="17" t="n"/>
      <c r="L929" s="17" t="n"/>
      <c r="N929">
        <f>IF($B929="","",IF($C929="SUPERSTORE","Superstore","DH"))</f>
        <v/>
      </c>
      <c r="O929">
        <f>IF($B929="","",IFERROR(VLOOKUP($B929,Mapping!$A:$C,2,0),"Not Mapped"))</f>
        <v/>
      </c>
      <c r="P929">
        <f>IF($B929="","",IFERROR(VLOOKUP($B929,Mapping!$A:$C,3,0),"Not Mapped"))</f>
        <v/>
      </c>
      <c r="Q929">
        <f>IF($B929="","",IF(COUNTIF(Exclusions!$A:$A,$B929)&gt;0,"Yes","No"))</f>
        <v/>
      </c>
      <c r="R929" s="17">
        <f>IF($B929="","",MIN(1,DAY($A929)/IF($N929="Superstore",Settings!$B$5,Settings!$B$4)))</f>
        <v/>
      </c>
      <c r="S929" s="17">
        <f>IF(OR($B929="",$G929="",$R929=0),"",$G929/$R929)</f>
        <v/>
      </c>
      <c r="T929">
        <f>IF($S929="","",IF($S929&lt;Settings!$B$8,"Critical",IF($S929&lt;Settings!$B$9,"Semi Critical","Non Critical")))</f>
        <v/>
      </c>
      <c r="U929">
        <f>IF($B929="","",IFERROR(VLOOKUP($O929,Leaders!$A:$B,2,0),"Not Mapped"))</f>
        <v/>
      </c>
    </row>
    <row r="930">
      <c r="A930" s="16" t="n"/>
      <c r="G930" s="17" t="n"/>
      <c r="H930" s="17" t="n"/>
      <c r="I930" s="17" t="n"/>
      <c r="J930" s="17" t="n"/>
      <c r="K930" s="17" t="n"/>
      <c r="L930" s="17" t="n"/>
      <c r="N930">
        <f>IF($B930="","",IF($C930="SUPERSTORE","Superstore","DH"))</f>
        <v/>
      </c>
      <c r="O930">
        <f>IF($B930="","",IFERROR(VLOOKUP($B930,Mapping!$A:$C,2,0),"Not Mapped"))</f>
        <v/>
      </c>
      <c r="P930">
        <f>IF($B930="","",IFERROR(VLOOKUP($B930,Mapping!$A:$C,3,0),"Not Mapped"))</f>
        <v/>
      </c>
      <c r="Q930">
        <f>IF($B930="","",IF(COUNTIF(Exclusions!$A:$A,$B930)&gt;0,"Yes","No"))</f>
        <v/>
      </c>
      <c r="R930" s="17">
        <f>IF($B930="","",MIN(1,DAY($A930)/IF($N930="Superstore",Settings!$B$5,Settings!$B$4)))</f>
        <v/>
      </c>
      <c r="S930" s="17">
        <f>IF(OR($B930="",$G930="",$R930=0),"",$G930/$R930)</f>
        <v/>
      </c>
      <c r="T930">
        <f>IF($S930="","",IF($S930&lt;Settings!$B$8,"Critical",IF($S930&lt;Settings!$B$9,"Semi Critical","Non Critical")))</f>
        <v/>
      </c>
      <c r="U930">
        <f>IF($B930="","",IFERROR(VLOOKUP($O930,Leaders!$A:$B,2,0),"Not Mapped"))</f>
        <v/>
      </c>
    </row>
    <row r="931">
      <c r="A931" s="16" t="n"/>
      <c r="G931" s="17" t="n"/>
      <c r="H931" s="17" t="n"/>
      <c r="I931" s="17" t="n"/>
      <c r="J931" s="17" t="n"/>
      <c r="K931" s="17" t="n"/>
      <c r="L931" s="17" t="n"/>
      <c r="N931">
        <f>IF($B931="","",IF($C931="SUPERSTORE","Superstore","DH"))</f>
        <v/>
      </c>
      <c r="O931">
        <f>IF($B931="","",IFERROR(VLOOKUP($B931,Mapping!$A:$C,2,0),"Not Mapped"))</f>
        <v/>
      </c>
      <c r="P931">
        <f>IF($B931="","",IFERROR(VLOOKUP($B931,Mapping!$A:$C,3,0),"Not Mapped"))</f>
        <v/>
      </c>
      <c r="Q931">
        <f>IF($B931="","",IF(COUNTIF(Exclusions!$A:$A,$B931)&gt;0,"Yes","No"))</f>
        <v/>
      </c>
      <c r="R931" s="17">
        <f>IF($B931="","",MIN(1,DAY($A931)/IF($N931="Superstore",Settings!$B$5,Settings!$B$4)))</f>
        <v/>
      </c>
      <c r="S931" s="17">
        <f>IF(OR($B931="",$G931="",$R931=0),"",$G931/$R931)</f>
        <v/>
      </c>
      <c r="T931">
        <f>IF($S931="","",IF($S931&lt;Settings!$B$8,"Critical",IF($S931&lt;Settings!$B$9,"Semi Critical","Non Critical")))</f>
        <v/>
      </c>
      <c r="U931">
        <f>IF($B931="","",IFERROR(VLOOKUP($O931,Leaders!$A:$B,2,0),"Not Mapped"))</f>
        <v/>
      </c>
    </row>
    <row r="932">
      <c r="A932" s="16" t="n"/>
      <c r="G932" s="17" t="n"/>
      <c r="H932" s="17" t="n"/>
      <c r="I932" s="17" t="n"/>
      <c r="J932" s="17" t="n"/>
      <c r="K932" s="17" t="n"/>
      <c r="L932" s="17" t="n"/>
      <c r="N932">
        <f>IF($B932="","",IF($C932="SUPERSTORE","Superstore","DH"))</f>
        <v/>
      </c>
      <c r="O932">
        <f>IF($B932="","",IFERROR(VLOOKUP($B932,Mapping!$A:$C,2,0),"Not Mapped"))</f>
        <v/>
      </c>
      <c r="P932">
        <f>IF($B932="","",IFERROR(VLOOKUP($B932,Mapping!$A:$C,3,0),"Not Mapped"))</f>
        <v/>
      </c>
      <c r="Q932">
        <f>IF($B932="","",IF(COUNTIF(Exclusions!$A:$A,$B932)&gt;0,"Yes","No"))</f>
        <v/>
      </c>
      <c r="R932" s="17">
        <f>IF($B932="","",MIN(1,DAY($A932)/IF($N932="Superstore",Settings!$B$5,Settings!$B$4)))</f>
        <v/>
      </c>
      <c r="S932" s="17">
        <f>IF(OR($B932="",$G932="",$R932=0),"",$G932/$R932)</f>
        <v/>
      </c>
      <c r="T932">
        <f>IF($S932="","",IF($S932&lt;Settings!$B$8,"Critical",IF($S932&lt;Settings!$B$9,"Semi Critical","Non Critical")))</f>
        <v/>
      </c>
      <c r="U932">
        <f>IF($B932="","",IFERROR(VLOOKUP($O932,Leaders!$A:$B,2,0),"Not Mapped"))</f>
        <v/>
      </c>
    </row>
    <row r="933">
      <c r="A933" s="16" t="n"/>
      <c r="G933" s="17" t="n"/>
      <c r="H933" s="17" t="n"/>
      <c r="I933" s="17" t="n"/>
      <c r="J933" s="17" t="n"/>
      <c r="K933" s="17" t="n"/>
      <c r="L933" s="17" t="n"/>
      <c r="N933">
        <f>IF($B933="","",IF($C933="SUPERSTORE","Superstore","DH"))</f>
        <v/>
      </c>
      <c r="O933">
        <f>IF($B933="","",IFERROR(VLOOKUP($B933,Mapping!$A:$C,2,0),"Not Mapped"))</f>
        <v/>
      </c>
      <c r="P933">
        <f>IF($B933="","",IFERROR(VLOOKUP($B933,Mapping!$A:$C,3,0),"Not Mapped"))</f>
        <v/>
      </c>
      <c r="Q933">
        <f>IF($B933="","",IF(COUNTIF(Exclusions!$A:$A,$B933)&gt;0,"Yes","No"))</f>
        <v/>
      </c>
      <c r="R933" s="17">
        <f>IF($B933="","",MIN(1,DAY($A933)/IF($N933="Superstore",Settings!$B$5,Settings!$B$4)))</f>
        <v/>
      </c>
      <c r="S933" s="17">
        <f>IF(OR($B933="",$G933="",$R933=0),"",$G933/$R933)</f>
        <v/>
      </c>
      <c r="T933">
        <f>IF($S933="","",IF($S933&lt;Settings!$B$8,"Critical",IF($S933&lt;Settings!$B$9,"Semi Critical","Non Critical")))</f>
        <v/>
      </c>
      <c r="U933">
        <f>IF($B933="","",IFERROR(VLOOKUP($O933,Leaders!$A:$B,2,0),"Not Mapped"))</f>
        <v/>
      </c>
    </row>
    <row r="934">
      <c r="A934" s="16" t="n"/>
      <c r="G934" s="17" t="n"/>
      <c r="H934" s="17" t="n"/>
      <c r="I934" s="17" t="n"/>
      <c r="J934" s="17" t="n"/>
      <c r="K934" s="17" t="n"/>
      <c r="L934" s="17" t="n"/>
      <c r="N934">
        <f>IF($B934="","",IF($C934="SUPERSTORE","Superstore","DH"))</f>
        <v/>
      </c>
      <c r="O934">
        <f>IF($B934="","",IFERROR(VLOOKUP($B934,Mapping!$A:$C,2,0),"Not Mapped"))</f>
        <v/>
      </c>
      <c r="P934">
        <f>IF($B934="","",IFERROR(VLOOKUP($B934,Mapping!$A:$C,3,0),"Not Mapped"))</f>
        <v/>
      </c>
      <c r="Q934">
        <f>IF($B934="","",IF(COUNTIF(Exclusions!$A:$A,$B934)&gt;0,"Yes","No"))</f>
        <v/>
      </c>
      <c r="R934" s="17">
        <f>IF($B934="","",MIN(1,DAY($A934)/IF($N934="Superstore",Settings!$B$5,Settings!$B$4)))</f>
        <v/>
      </c>
      <c r="S934" s="17">
        <f>IF(OR($B934="",$G934="",$R934=0),"",$G934/$R934)</f>
        <v/>
      </c>
      <c r="T934">
        <f>IF($S934="","",IF($S934&lt;Settings!$B$8,"Critical",IF($S934&lt;Settings!$B$9,"Semi Critical","Non Critical")))</f>
        <v/>
      </c>
      <c r="U934">
        <f>IF($B934="","",IFERROR(VLOOKUP($O934,Leaders!$A:$B,2,0),"Not Mapped"))</f>
        <v/>
      </c>
    </row>
    <row r="935">
      <c r="A935" s="16" t="n"/>
      <c r="G935" s="17" t="n"/>
      <c r="H935" s="17" t="n"/>
      <c r="I935" s="17" t="n"/>
      <c r="J935" s="17" t="n"/>
      <c r="K935" s="17" t="n"/>
      <c r="L935" s="17" t="n"/>
      <c r="N935">
        <f>IF($B935="","",IF($C935="SUPERSTORE","Superstore","DH"))</f>
        <v/>
      </c>
      <c r="O935">
        <f>IF($B935="","",IFERROR(VLOOKUP($B935,Mapping!$A:$C,2,0),"Not Mapped"))</f>
        <v/>
      </c>
      <c r="P935">
        <f>IF($B935="","",IFERROR(VLOOKUP($B935,Mapping!$A:$C,3,0),"Not Mapped"))</f>
        <v/>
      </c>
      <c r="Q935">
        <f>IF($B935="","",IF(COUNTIF(Exclusions!$A:$A,$B935)&gt;0,"Yes","No"))</f>
        <v/>
      </c>
      <c r="R935" s="17">
        <f>IF($B935="","",MIN(1,DAY($A935)/IF($N935="Superstore",Settings!$B$5,Settings!$B$4)))</f>
        <v/>
      </c>
      <c r="S935" s="17">
        <f>IF(OR($B935="",$G935="",$R935=0),"",$G935/$R935)</f>
        <v/>
      </c>
      <c r="T935">
        <f>IF($S935="","",IF($S935&lt;Settings!$B$8,"Critical",IF($S935&lt;Settings!$B$9,"Semi Critical","Non Critical")))</f>
        <v/>
      </c>
      <c r="U935">
        <f>IF($B935="","",IFERROR(VLOOKUP($O935,Leaders!$A:$B,2,0),"Not Mapped"))</f>
        <v/>
      </c>
    </row>
    <row r="936">
      <c r="A936" s="16" t="n"/>
      <c r="G936" s="17" t="n"/>
      <c r="H936" s="17" t="n"/>
      <c r="I936" s="17" t="n"/>
      <c r="J936" s="17" t="n"/>
      <c r="K936" s="17" t="n"/>
      <c r="L936" s="17" t="n"/>
      <c r="N936">
        <f>IF($B936="","",IF($C936="SUPERSTORE","Superstore","DH"))</f>
        <v/>
      </c>
      <c r="O936">
        <f>IF($B936="","",IFERROR(VLOOKUP($B936,Mapping!$A:$C,2,0),"Not Mapped"))</f>
        <v/>
      </c>
      <c r="P936">
        <f>IF($B936="","",IFERROR(VLOOKUP($B936,Mapping!$A:$C,3,0),"Not Mapped"))</f>
        <v/>
      </c>
      <c r="Q936">
        <f>IF($B936="","",IF(COUNTIF(Exclusions!$A:$A,$B936)&gt;0,"Yes","No"))</f>
        <v/>
      </c>
      <c r="R936" s="17">
        <f>IF($B936="","",MIN(1,DAY($A936)/IF($N936="Superstore",Settings!$B$5,Settings!$B$4)))</f>
        <v/>
      </c>
      <c r="S936" s="17">
        <f>IF(OR($B936="",$G936="",$R936=0),"",$G936/$R936)</f>
        <v/>
      </c>
      <c r="T936">
        <f>IF($S936="","",IF($S936&lt;Settings!$B$8,"Critical",IF($S936&lt;Settings!$B$9,"Semi Critical","Non Critical")))</f>
        <v/>
      </c>
      <c r="U936">
        <f>IF($B936="","",IFERROR(VLOOKUP($O936,Leaders!$A:$B,2,0),"Not Mapped"))</f>
        <v/>
      </c>
    </row>
    <row r="937">
      <c r="A937" s="16" t="n"/>
      <c r="G937" s="17" t="n"/>
      <c r="H937" s="17" t="n"/>
      <c r="I937" s="17" t="n"/>
      <c r="J937" s="17" t="n"/>
      <c r="K937" s="17" t="n"/>
      <c r="L937" s="17" t="n"/>
      <c r="N937">
        <f>IF($B937="","",IF($C937="SUPERSTORE","Superstore","DH"))</f>
        <v/>
      </c>
      <c r="O937">
        <f>IF($B937="","",IFERROR(VLOOKUP($B937,Mapping!$A:$C,2,0),"Not Mapped"))</f>
        <v/>
      </c>
      <c r="P937">
        <f>IF($B937="","",IFERROR(VLOOKUP($B937,Mapping!$A:$C,3,0),"Not Mapped"))</f>
        <v/>
      </c>
      <c r="Q937">
        <f>IF($B937="","",IF(COUNTIF(Exclusions!$A:$A,$B937)&gt;0,"Yes","No"))</f>
        <v/>
      </c>
      <c r="R937" s="17">
        <f>IF($B937="","",MIN(1,DAY($A937)/IF($N937="Superstore",Settings!$B$5,Settings!$B$4)))</f>
        <v/>
      </c>
      <c r="S937" s="17">
        <f>IF(OR($B937="",$G937="",$R937=0),"",$G937/$R937)</f>
        <v/>
      </c>
      <c r="T937">
        <f>IF($S937="","",IF($S937&lt;Settings!$B$8,"Critical",IF($S937&lt;Settings!$B$9,"Semi Critical","Non Critical")))</f>
        <v/>
      </c>
      <c r="U937">
        <f>IF($B937="","",IFERROR(VLOOKUP($O937,Leaders!$A:$B,2,0),"Not Mapped"))</f>
        <v/>
      </c>
    </row>
    <row r="938">
      <c r="A938" s="16" t="n"/>
      <c r="G938" s="17" t="n"/>
      <c r="H938" s="17" t="n"/>
      <c r="I938" s="17" t="n"/>
      <c r="J938" s="17" t="n"/>
      <c r="K938" s="17" t="n"/>
      <c r="L938" s="17" t="n"/>
      <c r="N938">
        <f>IF($B938="","",IF($C938="SUPERSTORE","Superstore","DH"))</f>
        <v/>
      </c>
      <c r="O938">
        <f>IF($B938="","",IFERROR(VLOOKUP($B938,Mapping!$A:$C,2,0),"Not Mapped"))</f>
        <v/>
      </c>
      <c r="P938">
        <f>IF($B938="","",IFERROR(VLOOKUP($B938,Mapping!$A:$C,3,0),"Not Mapped"))</f>
        <v/>
      </c>
      <c r="Q938">
        <f>IF($B938="","",IF(COUNTIF(Exclusions!$A:$A,$B938)&gt;0,"Yes","No"))</f>
        <v/>
      </c>
      <c r="R938" s="17">
        <f>IF($B938="","",MIN(1,DAY($A938)/IF($N938="Superstore",Settings!$B$5,Settings!$B$4)))</f>
        <v/>
      </c>
      <c r="S938" s="17">
        <f>IF(OR($B938="",$G938="",$R938=0),"",$G938/$R938)</f>
        <v/>
      </c>
      <c r="T938">
        <f>IF($S938="","",IF($S938&lt;Settings!$B$8,"Critical",IF($S938&lt;Settings!$B$9,"Semi Critical","Non Critical")))</f>
        <v/>
      </c>
      <c r="U938">
        <f>IF($B938="","",IFERROR(VLOOKUP($O938,Leaders!$A:$B,2,0),"Not Mapped"))</f>
        <v/>
      </c>
    </row>
    <row r="939">
      <c r="A939" s="16" t="n"/>
      <c r="G939" s="17" t="n"/>
      <c r="H939" s="17" t="n"/>
      <c r="I939" s="17" t="n"/>
      <c r="J939" s="17" t="n"/>
      <c r="K939" s="17" t="n"/>
      <c r="L939" s="17" t="n"/>
      <c r="N939">
        <f>IF($B939="","",IF($C939="SUPERSTORE","Superstore","DH"))</f>
        <v/>
      </c>
      <c r="O939">
        <f>IF($B939="","",IFERROR(VLOOKUP($B939,Mapping!$A:$C,2,0),"Not Mapped"))</f>
        <v/>
      </c>
      <c r="P939">
        <f>IF($B939="","",IFERROR(VLOOKUP($B939,Mapping!$A:$C,3,0),"Not Mapped"))</f>
        <v/>
      </c>
      <c r="Q939">
        <f>IF($B939="","",IF(COUNTIF(Exclusions!$A:$A,$B939)&gt;0,"Yes","No"))</f>
        <v/>
      </c>
      <c r="R939" s="17">
        <f>IF($B939="","",MIN(1,DAY($A939)/IF($N939="Superstore",Settings!$B$5,Settings!$B$4)))</f>
        <v/>
      </c>
      <c r="S939" s="17">
        <f>IF(OR($B939="",$G939="",$R939=0),"",$G939/$R939)</f>
        <v/>
      </c>
      <c r="T939">
        <f>IF($S939="","",IF($S939&lt;Settings!$B$8,"Critical",IF($S939&lt;Settings!$B$9,"Semi Critical","Non Critical")))</f>
        <v/>
      </c>
      <c r="U939">
        <f>IF($B939="","",IFERROR(VLOOKUP($O939,Leaders!$A:$B,2,0),"Not Mapped"))</f>
        <v/>
      </c>
    </row>
    <row r="940">
      <c r="A940" s="16" t="n"/>
      <c r="G940" s="17" t="n"/>
      <c r="H940" s="17" t="n"/>
      <c r="I940" s="17" t="n"/>
      <c r="J940" s="17" t="n"/>
      <c r="K940" s="17" t="n"/>
      <c r="L940" s="17" t="n"/>
      <c r="N940">
        <f>IF($B940="","",IF($C940="SUPERSTORE","Superstore","DH"))</f>
        <v/>
      </c>
      <c r="O940">
        <f>IF($B940="","",IFERROR(VLOOKUP($B940,Mapping!$A:$C,2,0),"Not Mapped"))</f>
        <v/>
      </c>
      <c r="P940">
        <f>IF($B940="","",IFERROR(VLOOKUP($B940,Mapping!$A:$C,3,0),"Not Mapped"))</f>
        <v/>
      </c>
      <c r="Q940">
        <f>IF($B940="","",IF(COUNTIF(Exclusions!$A:$A,$B940)&gt;0,"Yes","No"))</f>
        <v/>
      </c>
      <c r="R940" s="17">
        <f>IF($B940="","",MIN(1,DAY($A940)/IF($N940="Superstore",Settings!$B$5,Settings!$B$4)))</f>
        <v/>
      </c>
      <c r="S940" s="17">
        <f>IF(OR($B940="",$G940="",$R940=0),"",$G940/$R940)</f>
        <v/>
      </c>
      <c r="T940">
        <f>IF($S940="","",IF($S940&lt;Settings!$B$8,"Critical",IF($S940&lt;Settings!$B$9,"Semi Critical","Non Critical")))</f>
        <v/>
      </c>
      <c r="U940">
        <f>IF($B940="","",IFERROR(VLOOKUP($O940,Leaders!$A:$B,2,0),"Not Mapped"))</f>
        <v/>
      </c>
    </row>
    <row r="941">
      <c r="A941" s="16" t="n"/>
      <c r="G941" s="17" t="n"/>
      <c r="H941" s="17" t="n"/>
      <c r="I941" s="17" t="n"/>
      <c r="J941" s="17" t="n"/>
      <c r="K941" s="17" t="n"/>
      <c r="L941" s="17" t="n"/>
      <c r="N941">
        <f>IF($B941="","",IF($C941="SUPERSTORE","Superstore","DH"))</f>
        <v/>
      </c>
      <c r="O941">
        <f>IF($B941="","",IFERROR(VLOOKUP($B941,Mapping!$A:$C,2,0),"Not Mapped"))</f>
        <v/>
      </c>
      <c r="P941">
        <f>IF($B941="","",IFERROR(VLOOKUP($B941,Mapping!$A:$C,3,0),"Not Mapped"))</f>
        <v/>
      </c>
      <c r="Q941">
        <f>IF($B941="","",IF(COUNTIF(Exclusions!$A:$A,$B941)&gt;0,"Yes","No"))</f>
        <v/>
      </c>
      <c r="R941" s="17">
        <f>IF($B941="","",MIN(1,DAY($A941)/IF($N941="Superstore",Settings!$B$5,Settings!$B$4)))</f>
        <v/>
      </c>
      <c r="S941" s="17">
        <f>IF(OR($B941="",$G941="",$R941=0),"",$G941/$R941)</f>
        <v/>
      </c>
      <c r="T941">
        <f>IF($S941="","",IF($S941&lt;Settings!$B$8,"Critical",IF($S941&lt;Settings!$B$9,"Semi Critical","Non Critical")))</f>
        <v/>
      </c>
      <c r="U941">
        <f>IF($B941="","",IFERROR(VLOOKUP($O941,Leaders!$A:$B,2,0),"Not Mapped"))</f>
        <v/>
      </c>
    </row>
    <row r="942">
      <c r="A942" s="16" t="n"/>
      <c r="G942" s="17" t="n"/>
      <c r="H942" s="17" t="n"/>
      <c r="I942" s="17" t="n"/>
      <c r="J942" s="17" t="n"/>
      <c r="K942" s="17" t="n"/>
      <c r="L942" s="17" t="n"/>
      <c r="N942">
        <f>IF($B942="","",IF($C942="SUPERSTORE","Superstore","DH"))</f>
        <v/>
      </c>
      <c r="O942">
        <f>IF($B942="","",IFERROR(VLOOKUP($B942,Mapping!$A:$C,2,0),"Not Mapped"))</f>
        <v/>
      </c>
      <c r="P942">
        <f>IF($B942="","",IFERROR(VLOOKUP($B942,Mapping!$A:$C,3,0),"Not Mapped"))</f>
        <v/>
      </c>
      <c r="Q942">
        <f>IF($B942="","",IF(COUNTIF(Exclusions!$A:$A,$B942)&gt;0,"Yes","No"))</f>
        <v/>
      </c>
      <c r="R942" s="17">
        <f>IF($B942="","",MIN(1,DAY($A942)/IF($N942="Superstore",Settings!$B$5,Settings!$B$4)))</f>
        <v/>
      </c>
      <c r="S942" s="17">
        <f>IF(OR($B942="",$G942="",$R942=0),"",$G942/$R942)</f>
        <v/>
      </c>
      <c r="T942">
        <f>IF($S942="","",IF($S942&lt;Settings!$B$8,"Critical",IF($S942&lt;Settings!$B$9,"Semi Critical","Non Critical")))</f>
        <v/>
      </c>
      <c r="U942">
        <f>IF($B942="","",IFERROR(VLOOKUP($O942,Leaders!$A:$B,2,0),"Not Mapped"))</f>
        <v/>
      </c>
    </row>
    <row r="943">
      <c r="A943" s="16" t="n"/>
      <c r="G943" s="17" t="n"/>
      <c r="H943" s="17" t="n"/>
      <c r="I943" s="17" t="n"/>
      <c r="J943" s="17" t="n"/>
      <c r="K943" s="17" t="n"/>
      <c r="L943" s="17" t="n"/>
      <c r="N943">
        <f>IF($B943="","",IF($C943="SUPERSTORE","Superstore","DH"))</f>
        <v/>
      </c>
      <c r="O943">
        <f>IF($B943="","",IFERROR(VLOOKUP($B943,Mapping!$A:$C,2,0),"Not Mapped"))</f>
        <v/>
      </c>
      <c r="P943">
        <f>IF($B943="","",IFERROR(VLOOKUP($B943,Mapping!$A:$C,3,0),"Not Mapped"))</f>
        <v/>
      </c>
      <c r="Q943">
        <f>IF($B943="","",IF(COUNTIF(Exclusions!$A:$A,$B943)&gt;0,"Yes","No"))</f>
        <v/>
      </c>
      <c r="R943" s="17">
        <f>IF($B943="","",MIN(1,DAY($A943)/IF($N943="Superstore",Settings!$B$5,Settings!$B$4)))</f>
        <v/>
      </c>
      <c r="S943" s="17">
        <f>IF(OR($B943="",$G943="",$R943=0),"",$G943/$R943)</f>
        <v/>
      </c>
      <c r="T943">
        <f>IF($S943="","",IF($S943&lt;Settings!$B$8,"Critical",IF($S943&lt;Settings!$B$9,"Semi Critical","Non Critical")))</f>
        <v/>
      </c>
      <c r="U943">
        <f>IF($B943="","",IFERROR(VLOOKUP($O943,Leaders!$A:$B,2,0),"Not Mapped"))</f>
        <v/>
      </c>
    </row>
    <row r="944">
      <c r="A944" s="16" t="n"/>
      <c r="G944" s="17" t="n"/>
      <c r="H944" s="17" t="n"/>
      <c r="I944" s="17" t="n"/>
      <c r="J944" s="17" t="n"/>
      <c r="K944" s="17" t="n"/>
      <c r="L944" s="17" t="n"/>
      <c r="N944">
        <f>IF($B944="","",IF($C944="SUPERSTORE","Superstore","DH"))</f>
        <v/>
      </c>
      <c r="O944">
        <f>IF($B944="","",IFERROR(VLOOKUP($B944,Mapping!$A:$C,2,0),"Not Mapped"))</f>
        <v/>
      </c>
      <c r="P944">
        <f>IF($B944="","",IFERROR(VLOOKUP($B944,Mapping!$A:$C,3,0),"Not Mapped"))</f>
        <v/>
      </c>
      <c r="Q944">
        <f>IF($B944="","",IF(COUNTIF(Exclusions!$A:$A,$B944)&gt;0,"Yes","No"))</f>
        <v/>
      </c>
      <c r="R944" s="17">
        <f>IF($B944="","",MIN(1,DAY($A944)/IF($N944="Superstore",Settings!$B$5,Settings!$B$4)))</f>
        <v/>
      </c>
      <c r="S944" s="17">
        <f>IF(OR($B944="",$G944="",$R944=0),"",$G944/$R944)</f>
        <v/>
      </c>
      <c r="T944">
        <f>IF($S944="","",IF($S944&lt;Settings!$B$8,"Critical",IF($S944&lt;Settings!$B$9,"Semi Critical","Non Critical")))</f>
        <v/>
      </c>
      <c r="U944">
        <f>IF($B944="","",IFERROR(VLOOKUP($O944,Leaders!$A:$B,2,0),"Not Mapped"))</f>
        <v/>
      </c>
    </row>
    <row r="945">
      <c r="A945" s="16" t="n"/>
      <c r="G945" s="17" t="n"/>
      <c r="H945" s="17" t="n"/>
      <c r="I945" s="17" t="n"/>
      <c r="J945" s="17" t="n"/>
      <c r="K945" s="17" t="n"/>
      <c r="L945" s="17" t="n"/>
      <c r="N945">
        <f>IF($B945="","",IF($C945="SUPERSTORE","Superstore","DH"))</f>
        <v/>
      </c>
      <c r="O945">
        <f>IF($B945="","",IFERROR(VLOOKUP($B945,Mapping!$A:$C,2,0),"Not Mapped"))</f>
        <v/>
      </c>
      <c r="P945">
        <f>IF($B945="","",IFERROR(VLOOKUP($B945,Mapping!$A:$C,3,0),"Not Mapped"))</f>
        <v/>
      </c>
      <c r="Q945">
        <f>IF($B945="","",IF(COUNTIF(Exclusions!$A:$A,$B945)&gt;0,"Yes","No"))</f>
        <v/>
      </c>
      <c r="R945" s="17">
        <f>IF($B945="","",MIN(1,DAY($A945)/IF($N945="Superstore",Settings!$B$5,Settings!$B$4)))</f>
        <v/>
      </c>
      <c r="S945" s="17">
        <f>IF(OR($B945="",$G945="",$R945=0),"",$G945/$R945)</f>
        <v/>
      </c>
      <c r="T945">
        <f>IF($S945="","",IF($S945&lt;Settings!$B$8,"Critical",IF($S945&lt;Settings!$B$9,"Semi Critical","Non Critical")))</f>
        <v/>
      </c>
      <c r="U945">
        <f>IF($B945="","",IFERROR(VLOOKUP($O945,Leaders!$A:$B,2,0),"Not Mapped"))</f>
        <v/>
      </c>
    </row>
    <row r="946">
      <c r="A946" s="16" t="n"/>
      <c r="G946" s="17" t="n"/>
      <c r="H946" s="17" t="n"/>
      <c r="I946" s="17" t="n"/>
      <c r="J946" s="17" t="n"/>
      <c r="K946" s="17" t="n"/>
      <c r="L946" s="17" t="n"/>
      <c r="N946">
        <f>IF($B946="","",IF($C946="SUPERSTORE","Superstore","DH"))</f>
        <v/>
      </c>
      <c r="O946">
        <f>IF($B946="","",IFERROR(VLOOKUP($B946,Mapping!$A:$C,2,0),"Not Mapped"))</f>
        <v/>
      </c>
      <c r="P946">
        <f>IF($B946="","",IFERROR(VLOOKUP($B946,Mapping!$A:$C,3,0),"Not Mapped"))</f>
        <v/>
      </c>
      <c r="Q946">
        <f>IF($B946="","",IF(COUNTIF(Exclusions!$A:$A,$B946)&gt;0,"Yes","No"))</f>
        <v/>
      </c>
      <c r="R946" s="17">
        <f>IF($B946="","",MIN(1,DAY($A946)/IF($N946="Superstore",Settings!$B$5,Settings!$B$4)))</f>
        <v/>
      </c>
      <c r="S946" s="17">
        <f>IF(OR($B946="",$G946="",$R946=0),"",$G946/$R946)</f>
        <v/>
      </c>
      <c r="T946">
        <f>IF($S946="","",IF($S946&lt;Settings!$B$8,"Critical",IF($S946&lt;Settings!$B$9,"Semi Critical","Non Critical")))</f>
        <v/>
      </c>
      <c r="U946">
        <f>IF($B946="","",IFERROR(VLOOKUP($O946,Leaders!$A:$B,2,0),"Not Mapped"))</f>
        <v/>
      </c>
    </row>
    <row r="947">
      <c r="A947" s="16" t="n"/>
      <c r="G947" s="17" t="n"/>
      <c r="H947" s="17" t="n"/>
      <c r="I947" s="17" t="n"/>
      <c r="J947" s="17" t="n"/>
      <c r="K947" s="17" t="n"/>
      <c r="L947" s="17" t="n"/>
      <c r="N947">
        <f>IF($B947="","",IF($C947="SUPERSTORE","Superstore","DH"))</f>
        <v/>
      </c>
      <c r="O947">
        <f>IF($B947="","",IFERROR(VLOOKUP($B947,Mapping!$A:$C,2,0),"Not Mapped"))</f>
        <v/>
      </c>
      <c r="P947">
        <f>IF($B947="","",IFERROR(VLOOKUP($B947,Mapping!$A:$C,3,0),"Not Mapped"))</f>
        <v/>
      </c>
      <c r="Q947">
        <f>IF($B947="","",IF(COUNTIF(Exclusions!$A:$A,$B947)&gt;0,"Yes","No"))</f>
        <v/>
      </c>
      <c r="R947" s="17">
        <f>IF($B947="","",MIN(1,DAY($A947)/IF($N947="Superstore",Settings!$B$5,Settings!$B$4)))</f>
        <v/>
      </c>
      <c r="S947" s="17">
        <f>IF(OR($B947="",$G947="",$R947=0),"",$G947/$R947)</f>
        <v/>
      </c>
      <c r="T947">
        <f>IF($S947="","",IF($S947&lt;Settings!$B$8,"Critical",IF($S947&lt;Settings!$B$9,"Semi Critical","Non Critical")))</f>
        <v/>
      </c>
      <c r="U947">
        <f>IF($B947="","",IFERROR(VLOOKUP($O947,Leaders!$A:$B,2,0),"Not Mapped"))</f>
        <v/>
      </c>
    </row>
    <row r="948">
      <c r="A948" s="16" t="n"/>
      <c r="G948" s="17" t="n"/>
      <c r="H948" s="17" t="n"/>
      <c r="I948" s="17" t="n"/>
      <c r="J948" s="17" t="n"/>
      <c r="K948" s="17" t="n"/>
      <c r="L948" s="17" t="n"/>
      <c r="N948">
        <f>IF($B948="","",IF($C948="SUPERSTORE","Superstore","DH"))</f>
        <v/>
      </c>
      <c r="O948">
        <f>IF($B948="","",IFERROR(VLOOKUP($B948,Mapping!$A:$C,2,0),"Not Mapped"))</f>
        <v/>
      </c>
      <c r="P948">
        <f>IF($B948="","",IFERROR(VLOOKUP($B948,Mapping!$A:$C,3,0),"Not Mapped"))</f>
        <v/>
      </c>
      <c r="Q948">
        <f>IF($B948="","",IF(COUNTIF(Exclusions!$A:$A,$B948)&gt;0,"Yes","No"))</f>
        <v/>
      </c>
      <c r="R948" s="17">
        <f>IF($B948="","",MIN(1,DAY($A948)/IF($N948="Superstore",Settings!$B$5,Settings!$B$4)))</f>
        <v/>
      </c>
      <c r="S948" s="17">
        <f>IF(OR($B948="",$G948="",$R948=0),"",$G948/$R948)</f>
        <v/>
      </c>
      <c r="T948">
        <f>IF($S948="","",IF($S948&lt;Settings!$B$8,"Critical",IF($S948&lt;Settings!$B$9,"Semi Critical","Non Critical")))</f>
        <v/>
      </c>
      <c r="U948">
        <f>IF($B948="","",IFERROR(VLOOKUP($O948,Leaders!$A:$B,2,0),"Not Mapped"))</f>
        <v/>
      </c>
    </row>
    <row r="949">
      <c r="A949" s="16" t="n"/>
      <c r="G949" s="17" t="n"/>
      <c r="H949" s="17" t="n"/>
      <c r="I949" s="17" t="n"/>
      <c r="J949" s="17" t="n"/>
      <c r="K949" s="17" t="n"/>
      <c r="L949" s="17" t="n"/>
      <c r="N949">
        <f>IF($B949="","",IF($C949="SUPERSTORE","Superstore","DH"))</f>
        <v/>
      </c>
      <c r="O949">
        <f>IF($B949="","",IFERROR(VLOOKUP($B949,Mapping!$A:$C,2,0),"Not Mapped"))</f>
        <v/>
      </c>
      <c r="P949">
        <f>IF($B949="","",IFERROR(VLOOKUP($B949,Mapping!$A:$C,3,0),"Not Mapped"))</f>
        <v/>
      </c>
      <c r="Q949">
        <f>IF($B949="","",IF(COUNTIF(Exclusions!$A:$A,$B949)&gt;0,"Yes","No"))</f>
        <v/>
      </c>
      <c r="R949" s="17">
        <f>IF($B949="","",MIN(1,DAY($A949)/IF($N949="Superstore",Settings!$B$5,Settings!$B$4)))</f>
        <v/>
      </c>
      <c r="S949" s="17">
        <f>IF(OR($B949="",$G949="",$R949=0),"",$G949/$R949)</f>
        <v/>
      </c>
      <c r="T949">
        <f>IF($S949="","",IF($S949&lt;Settings!$B$8,"Critical",IF($S949&lt;Settings!$B$9,"Semi Critical","Non Critical")))</f>
        <v/>
      </c>
      <c r="U949">
        <f>IF($B949="","",IFERROR(VLOOKUP($O949,Leaders!$A:$B,2,0),"Not Mapped"))</f>
        <v/>
      </c>
    </row>
    <row r="950">
      <c r="A950" s="16" t="n"/>
      <c r="G950" s="17" t="n"/>
      <c r="H950" s="17" t="n"/>
      <c r="I950" s="17" t="n"/>
      <c r="J950" s="17" t="n"/>
      <c r="K950" s="17" t="n"/>
      <c r="L950" s="17" t="n"/>
      <c r="N950">
        <f>IF($B950="","",IF($C950="SUPERSTORE","Superstore","DH"))</f>
        <v/>
      </c>
      <c r="O950">
        <f>IF($B950="","",IFERROR(VLOOKUP($B950,Mapping!$A:$C,2,0),"Not Mapped"))</f>
        <v/>
      </c>
      <c r="P950">
        <f>IF($B950="","",IFERROR(VLOOKUP($B950,Mapping!$A:$C,3,0),"Not Mapped"))</f>
        <v/>
      </c>
      <c r="Q950">
        <f>IF($B950="","",IF(COUNTIF(Exclusions!$A:$A,$B950)&gt;0,"Yes","No"))</f>
        <v/>
      </c>
      <c r="R950" s="17">
        <f>IF($B950="","",MIN(1,DAY($A950)/IF($N950="Superstore",Settings!$B$5,Settings!$B$4)))</f>
        <v/>
      </c>
      <c r="S950" s="17">
        <f>IF(OR($B950="",$G950="",$R950=0),"",$G950/$R950)</f>
        <v/>
      </c>
      <c r="T950">
        <f>IF($S950="","",IF($S950&lt;Settings!$B$8,"Critical",IF($S950&lt;Settings!$B$9,"Semi Critical","Non Critical")))</f>
        <v/>
      </c>
      <c r="U950">
        <f>IF($B950="","",IFERROR(VLOOKUP($O950,Leaders!$A:$B,2,0),"Not Mapped"))</f>
        <v/>
      </c>
    </row>
    <row r="951">
      <c r="A951" s="16" t="n"/>
      <c r="G951" s="17" t="n"/>
      <c r="H951" s="17" t="n"/>
      <c r="I951" s="17" t="n"/>
      <c r="J951" s="17" t="n"/>
      <c r="K951" s="17" t="n"/>
      <c r="L951" s="17" t="n"/>
      <c r="N951">
        <f>IF($B951="","",IF($C951="SUPERSTORE","Superstore","DH"))</f>
        <v/>
      </c>
      <c r="O951">
        <f>IF($B951="","",IFERROR(VLOOKUP($B951,Mapping!$A:$C,2,0),"Not Mapped"))</f>
        <v/>
      </c>
      <c r="P951">
        <f>IF($B951="","",IFERROR(VLOOKUP($B951,Mapping!$A:$C,3,0),"Not Mapped"))</f>
        <v/>
      </c>
      <c r="Q951">
        <f>IF($B951="","",IF(COUNTIF(Exclusions!$A:$A,$B951)&gt;0,"Yes","No"))</f>
        <v/>
      </c>
      <c r="R951" s="17">
        <f>IF($B951="","",MIN(1,DAY($A951)/IF($N951="Superstore",Settings!$B$5,Settings!$B$4)))</f>
        <v/>
      </c>
      <c r="S951" s="17">
        <f>IF(OR($B951="",$G951="",$R951=0),"",$G951/$R951)</f>
        <v/>
      </c>
      <c r="T951">
        <f>IF($S951="","",IF($S951&lt;Settings!$B$8,"Critical",IF($S951&lt;Settings!$B$9,"Semi Critical","Non Critical")))</f>
        <v/>
      </c>
      <c r="U951">
        <f>IF($B951="","",IFERROR(VLOOKUP($O951,Leaders!$A:$B,2,0),"Not Mapped"))</f>
        <v/>
      </c>
    </row>
    <row r="952">
      <c r="A952" s="16" t="n"/>
      <c r="G952" s="17" t="n"/>
      <c r="H952" s="17" t="n"/>
      <c r="I952" s="17" t="n"/>
      <c r="J952" s="17" t="n"/>
      <c r="K952" s="17" t="n"/>
      <c r="L952" s="17" t="n"/>
      <c r="N952">
        <f>IF($B952="","",IF($C952="SUPERSTORE","Superstore","DH"))</f>
        <v/>
      </c>
      <c r="O952">
        <f>IF($B952="","",IFERROR(VLOOKUP($B952,Mapping!$A:$C,2,0),"Not Mapped"))</f>
        <v/>
      </c>
      <c r="P952">
        <f>IF($B952="","",IFERROR(VLOOKUP($B952,Mapping!$A:$C,3,0),"Not Mapped"))</f>
        <v/>
      </c>
      <c r="Q952">
        <f>IF($B952="","",IF(COUNTIF(Exclusions!$A:$A,$B952)&gt;0,"Yes","No"))</f>
        <v/>
      </c>
      <c r="R952" s="17">
        <f>IF($B952="","",MIN(1,DAY($A952)/IF($N952="Superstore",Settings!$B$5,Settings!$B$4)))</f>
        <v/>
      </c>
      <c r="S952" s="17">
        <f>IF(OR($B952="",$G952="",$R952=0),"",$G952/$R952)</f>
        <v/>
      </c>
      <c r="T952">
        <f>IF($S952="","",IF($S952&lt;Settings!$B$8,"Critical",IF($S952&lt;Settings!$B$9,"Semi Critical","Non Critical")))</f>
        <v/>
      </c>
      <c r="U952">
        <f>IF($B952="","",IFERROR(VLOOKUP($O952,Leaders!$A:$B,2,0),"Not Mapped"))</f>
        <v/>
      </c>
    </row>
    <row r="953">
      <c r="A953" s="16" t="n"/>
      <c r="G953" s="17" t="n"/>
      <c r="H953" s="17" t="n"/>
      <c r="I953" s="17" t="n"/>
      <c r="J953" s="17" t="n"/>
      <c r="K953" s="17" t="n"/>
      <c r="L953" s="17" t="n"/>
      <c r="N953">
        <f>IF($B953="","",IF($C953="SUPERSTORE","Superstore","DH"))</f>
        <v/>
      </c>
      <c r="O953">
        <f>IF($B953="","",IFERROR(VLOOKUP($B953,Mapping!$A:$C,2,0),"Not Mapped"))</f>
        <v/>
      </c>
      <c r="P953">
        <f>IF($B953="","",IFERROR(VLOOKUP($B953,Mapping!$A:$C,3,0),"Not Mapped"))</f>
        <v/>
      </c>
      <c r="Q953">
        <f>IF($B953="","",IF(COUNTIF(Exclusions!$A:$A,$B953)&gt;0,"Yes","No"))</f>
        <v/>
      </c>
      <c r="R953" s="17">
        <f>IF($B953="","",MIN(1,DAY($A953)/IF($N953="Superstore",Settings!$B$5,Settings!$B$4)))</f>
        <v/>
      </c>
      <c r="S953" s="17">
        <f>IF(OR($B953="",$G953="",$R953=0),"",$G953/$R953)</f>
        <v/>
      </c>
      <c r="T953">
        <f>IF($S953="","",IF($S953&lt;Settings!$B$8,"Critical",IF($S953&lt;Settings!$B$9,"Semi Critical","Non Critical")))</f>
        <v/>
      </c>
      <c r="U953">
        <f>IF($B953="","",IFERROR(VLOOKUP($O953,Leaders!$A:$B,2,0),"Not Mapped"))</f>
        <v/>
      </c>
    </row>
    <row r="954">
      <c r="A954" s="16" t="n"/>
      <c r="G954" s="17" t="n"/>
      <c r="H954" s="17" t="n"/>
      <c r="I954" s="17" t="n"/>
      <c r="J954" s="17" t="n"/>
      <c r="K954" s="17" t="n"/>
      <c r="L954" s="17" t="n"/>
      <c r="N954">
        <f>IF($B954="","",IF($C954="SUPERSTORE","Superstore","DH"))</f>
        <v/>
      </c>
      <c r="O954">
        <f>IF($B954="","",IFERROR(VLOOKUP($B954,Mapping!$A:$C,2,0),"Not Mapped"))</f>
        <v/>
      </c>
      <c r="P954">
        <f>IF($B954="","",IFERROR(VLOOKUP($B954,Mapping!$A:$C,3,0),"Not Mapped"))</f>
        <v/>
      </c>
      <c r="Q954">
        <f>IF($B954="","",IF(COUNTIF(Exclusions!$A:$A,$B954)&gt;0,"Yes","No"))</f>
        <v/>
      </c>
      <c r="R954" s="17">
        <f>IF($B954="","",MIN(1,DAY($A954)/IF($N954="Superstore",Settings!$B$5,Settings!$B$4)))</f>
        <v/>
      </c>
      <c r="S954" s="17">
        <f>IF(OR($B954="",$G954="",$R954=0),"",$G954/$R954)</f>
        <v/>
      </c>
      <c r="T954">
        <f>IF($S954="","",IF($S954&lt;Settings!$B$8,"Critical",IF($S954&lt;Settings!$B$9,"Semi Critical","Non Critical")))</f>
        <v/>
      </c>
      <c r="U954">
        <f>IF($B954="","",IFERROR(VLOOKUP($O954,Leaders!$A:$B,2,0),"Not Mapped"))</f>
        <v/>
      </c>
    </row>
    <row r="955">
      <c r="A955" s="16" t="n"/>
      <c r="G955" s="17" t="n"/>
      <c r="H955" s="17" t="n"/>
      <c r="I955" s="17" t="n"/>
      <c r="J955" s="17" t="n"/>
      <c r="K955" s="17" t="n"/>
      <c r="L955" s="17" t="n"/>
      <c r="N955">
        <f>IF($B955="","",IF($C955="SUPERSTORE","Superstore","DH"))</f>
        <v/>
      </c>
      <c r="O955">
        <f>IF($B955="","",IFERROR(VLOOKUP($B955,Mapping!$A:$C,2,0),"Not Mapped"))</f>
        <v/>
      </c>
      <c r="P955">
        <f>IF($B955="","",IFERROR(VLOOKUP($B955,Mapping!$A:$C,3,0),"Not Mapped"))</f>
        <v/>
      </c>
      <c r="Q955">
        <f>IF($B955="","",IF(COUNTIF(Exclusions!$A:$A,$B955)&gt;0,"Yes","No"))</f>
        <v/>
      </c>
      <c r="R955" s="17">
        <f>IF($B955="","",MIN(1,DAY($A955)/IF($N955="Superstore",Settings!$B$5,Settings!$B$4)))</f>
        <v/>
      </c>
      <c r="S955" s="17">
        <f>IF(OR($B955="",$G955="",$R955=0),"",$G955/$R955)</f>
        <v/>
      </c>
      <c r="T955">
        <f>IF($S955="","",IF($S955&lt;Settings!$B$8,"Critical",IF($S955&lt;Settings!$B$9,"Semi Critical","Non Critical")))</f>
        <v/>
      </c>
      <c r="U955">
        <f>IF($B955="","",IFERROR(VLOOKUP($O955,Leaders!$A:$B,2,0),"Not Mapped"))</f>
        <v/>
      </c>
    </row>
    <row r="956">
      <c r="A956" s="16" t="n"/>
      <c r="G956" s="17" t="n"/>
      <c r="H956" s="17" t="n"/>
      <c r="I956" s="17" t="n"/>
      <c r="J956" s="17" t="n"/>
      <c r="K956" s="17" t="n"/>
      <c r="L956" s="17" t="n"/>
      <c r="N956">
        <f>IF($B956="","",IF($C956="SUPERSTORE","Superstore","DH"))</f>
        <v/>
      </c>
      <c r="O956">
        <f>IF($B956="","",IFERROR(VLOOKUP($B956,Mapping!$A:$C,2,0),"Not Mapped"))</f>
        <v/>
      </c>
      <c r="P956">
        <f>IF($B956="","",IFERROR(VLOOKUP($B956,Mapping!$A:$C,3,0),"Not Mapped"))</f>
        <v/>
      </c>
      <c r="Q956">
        <f>IF($B956="","",IF(COUNTIF(Exclusions!$A:$A,$B956)&gt;0,"Yes","No"))</f>
        <v/>
      </c>
      <c r="R956" s="17">
        <f>IF($B956="","",MIN(1,DAY($A956)/IF($N956="Superstore",Settings!$B$5,Settings!$B$4)))</f>
        <v/>
      </c>
      <c r="S956" s="17">
        <f>IF(OR($B956="",$G956="",$R956=0),"",$G956/$R956)</f>
        <v/>
      </c>
      <c r="T956">
        <f>IF($S956="","",IF($S956&lt;Settings!$B$8,"Critical",IF($S956&lt;Settings!$B$9,"Semi Critical","Non Critical")))</f>
        <v/>
      </c>
      <c r="U956">
        <f>IF($B956="","",IFERROR(VLOOKUP($O956,Leaders!$A:$B,2,0),"Not Mapped"))</f>
        <v/>
      </c>
    </row>
    <row r="957">
      <c r="A957" s="16" t="n"/>
      <c r="G957" s="17" t="n"/>
      <c r="H957" s="17" t="n"/>
      <c r="I957" s="17" t="n"/>
      <c r="J957" s="17" t="n"/>
      <c r="K957" s="17" t="n"/>
      <c r="L957" s="17" t="n"/>
      <c r="N957">
        <f>IF($B957="","",IF($C957="SUPERSTORE","Superstore","DH"))</f>
        <v/>
      </c>
      <c r="O957">
        <f>IF($B957="","",IFERROR(VLOOKUP($B957,Mapping!$A:$C,2,0),"Not Mapped"))</f>
        <v/>
      </c>
      <c r="P957">
        <f>IF($B957="","",IFERROR(VLOOKUP($B957,Mapping!$A:$C,3,0),"Not Mapped"))</f>
        <v/>
      </c>
      <c r="Q957">
        <f>IF($B957="","",IF(COUNTIF(Exclusions!$A:$A,$B957)&gt;0,"Yes","No"))</f>
        <v/>
      </c>
      <c r="R957" s="17">
        <f>IF($B957="","",MIN(1,DAY($A957)/IF($N957="Superstore",Settings!$B$5,Settings!$B$4)))</f>
        <v/>
      </c>
      <c r="S957" s="17">
        <f>IF(OR($B957="",$G957="",$R957=0),"",$G957/$R957)</f>
        <v/>
      </c>
      <c r="T957">
        <f>IF($S957="","",IF($S957&lt;Settings!$B$8,"Critical",IF($S957&lt;Settings!$B$9,"Semi Critical","Non Critical")))</f>
        <v/>
      </c>
      <c r="U957">
        <f>IF($B957="","",IFERROR(VLOOKUP($O957,Leaders!$A:$B,2,0),"Not Mapped"))</f>
        <v/>
      </c>
    </row>
    <row r="958">
      <c r="A958" s="16" t="n"/>
      <c r="G958" s="17" t="n"/>
      <c r="H958" s="17" t="n"/>
      <c r="I958" s="17" t="n"/>
      <c r="J958" s="17" t="n"/>
      <c r="K958" s="17" t="n"/>
      <c r="L958" s="17" t="n"/>
      <c r="N958">
        <f>IF($B958="","",IF($C958="SUPERSTORE","Superstore","DH"))</f>
        <v/>
      </c>
      <c r="O958">
        <f>IF($B958="","",IFERROR(VLOOKUP($B958,Mapping!$A:$C,2,0),"Not Mapped"))</f>
        <v/>
      </c>
      <c r="P958">
        <f>IF($B958="","",IFERROR(VLOOKUP($B958,Mapping!$A:$C,3,0),"Not Mapped"))</f>
        <v/>
      </c>
      <c r="Q958">
        <f>IF($B958="","",IF(COUNTIF(Exclusions!$A:$A,$B958)&gt;0,"Yes","No"))</f>
        <v/>
      </c>
      <c r="R958" s="17">
        <f>IF($B958="","",MIN(1,DAY($A958)/IF($N958="Superstore",Settings!$B$5,Settings!$B$4)))</f>
        <v/>
      </c>
      <c r="S958" s="17">
        <f>IF(OR($B958="",$G958="",$R958=0),"",$G958/$R958)</f>
        <v/>
      </c>
      <c r="T958">
        <f>IF($S958="","",IF($S958&lt;Settings!$B$8,"Critical",IF($S958&lt;Settings!$B$9,"Semi Critical","Non Critical")))</f>
        <v/>
      </c>
      <c r="U958">
        <f>IF($B958="","",IFERROR(VLOOKUP($O958,Leaders!$A:$B,2,0),"Not Mapped"))</f>
        <v/>
      </c>
    </row>
    <row r="959">
      <c r="A959" s="16" t="n"/>
      <c r="G959" s="17" t="n"/>
      <c r="H959" s="17" t="n"/>
      <c r="I959" s="17" t="n"/>
      <c r="J959" s="17" t="n"/>
      <c r="K959" s="17" t="n"/>
      <c r="L959" s="17" t="n"/>
      <c r="N959">
        <f>IF($B959="","",IF($C959="SUPERSTORE","Superstore","DH"))</f>
        <v/>
      </c>
      <c r="O959">
        <f>IF($B959="","",IFERROR(VLOOKUP($B959,Mapping!$A:$C,2,0),"Not Mapped"))</f>
        <v/>
      </c>
      <c r="P959">
        <f>IF($B959="","",IFERROR(VLOOKUP($B959,Mapping!$A:$C,3,0),"Not Mapped"))</f>
        <v/>
      </c>
      <c r="Q959">
        <f>IF($B959="","",IF(COUNTIF(Exclusions!$A:$A,$B959)&gt;0,"Yes","No"))</f>
        <v/>
      </c>
      <c r="R959" s="17">
        <f>IF($B959="","",MIN(1,DAY($A959)/IF($N959="Superstore",Settings!$B$5,Settings!$B$4)))</f>
        <v/>
      </c>
      <c r="S959" s="17">
        <f>IF(OR($B959="",$G959="",$R959=0),"",$G959/$R959)</f>
        <v/>
      </c>
      <c r="T959">
        <f>IF($S959="","",IF($S959&lt;Settings!$B$8,"Critical",IF($S959&lt;Settings!$B$9,"Semi Critical","Non Critical")))</f>
        <v/>
      </c>
      <c r="U959">
        <f>IF($B959="","",IFERROR(VLOOKUP($O959,Leaders!$A:$B,2,0),"Not Mapped"))</f>
        <v/>
      </c>
    </row>
    <row r="960">
      <c r="A960" s="16" t="n"/>
      <c r="G960" s="17" t="n"/>
      <c r="H960" s="17" t="n"/>
      <c r="I960" s="17" t="n"/>
      <c r="J960" s="17" t="n"/>
      <c r="K960" s="17" t="n"/>
      <c r="L960" s="17" t="n"/>
      <c r="N960">
        <f>IF($B960="","",IF($C960="SUPERSTORE","Superstore","DH"))</f>
        <v/>
      </c>
      <c r="O960">
        <f>IF($B960="","",IFERROR(VLOOKUP($B960,Mapping!$A:$C,2,0),"Not Mapped"))</f>
        <v/>
      </c>
      <c r="P960">
        <f>IF($B960="","",IFERROR(VLOOKUP($B960,Mapping!$A:$C,3,0),"Not Mapped"))</f>
        <v/>
      </c>
      <c r="Q960">
        <f>IF($B960="","",IF(COUNTIF(Exclusions!$A:$A,$B960)&gt;0,"Yes","No"))</f>
        <v/>
      </c>
      <c r="R960" s="17">
        <f>IF($B960="","",MIN(1,DAY($A960)/IF($N960="Superstore",Settings!$B$5,Settings!$B$4)))</f>
        <v/>
      </c>
      <c r="S960" s="17">
        <f>IF(OR($B960="",$G960="",$R960=0),"",$G960/$R960)</f>
        <v/>
      </c>
      <c r="T960">
        <f>IF($S960="","",IF($S960&lt;Settings!$B$8,"Critical",IF($S960&lt;Settings!$B$9,"Semi Critical","Non Critical")))</f>
        <v/>
      </c>
      <c r="U960">
        <f>IF($B960="","",IFERROR(VLOOKUP($O960,Leaders!$A:$B,2,0),"Not Mapped"))</f>
        <v/>
      </c>
    </row>
    <row r="961">
      <c r="A961" s="16" t="n"/>
      <c r="G961" s="17" t="n"/>
      <c r="H961" s="17" t="n"/>
      <c r="I961" s="17" t="n"/>
      <c r="J961" s="17" t="n"/>
      <c r="K961" s="17" t="n"/>
      <c r="L961" s="17" t="n"/>
      <c r="N961">
        <f>IF($B961="","",IF($C961="SUPERSTORE","Superstore","DH"))</f>
        <v/>
      </c>
      <c r="O961">
        <f>IF($B961="","",IFERROR(VLOOKUP($B961,Mapping!$A:$C,2,0),"Not Mapped"))</f>
        <v/>
      </c>
      <c r="P961">
        <f>IF($B961="","",IFERROR(VLOOKUP($B961,Mapping!$A:$C,3,0),"Not Mapped"))</f>
        <v/>
      </c>
      <c r="Q961">
        <f>IF($B961="","",IF(COUNTIF(Exclusions!$A:$A,$B961)&gt;0,"Yes","No"))</f>
        <v/>
      </c>
      <c r="R961" s="17">
        <f>IF($B961="","",MIN(1,DAY($A961)/IF($N961="Superstore",Settings!$B$5,Settings!$B$4)))</f>
        <v/>
      </c>
      <c r="S961" s="17">
        <f>IF(OR($B961="",$G961="",$R961=0),"",$G961/$R961)</f>
        <v/>
      </c>
      <c r="T961">
        <f>IF($S961="","",IF($S961&lt;Settings!$B$8,"Critical",IF($S961&lt;Settings!$B$9,"Semi Critical","Non Critical")))</f>
        <v/>
      </c>
      <c r="U961">
        <f>IF($B961="","",IFERROR(VLOOKUP($O961,Leaders!$A:$B,2,0),"Not Mapped"))</f>
        <v/>
      </c>
    </row>
    <row r="962">
      <c r="A962" s="16" t="n"/>
      <c r="G962" s="17" t="n"/>
      <c r="H962" s="17" t="n"/>
      <c r="I962" s="17" t="n"/>
      <c r="J962" s="17" t="n"/>
      <c r="K962" s="17" t="n"/>
      <c r="L962" s="17" t="n"/>
      <c r="N962">
        <f>IF($B962="","",IF($C962="SUPERSTORE","Superstore","DH"))</f>
        <v/>
      </c>
      <c r="O962">
        <f>IF($B962="","",IFERROR(VLOOKUP($B962,Mapping!$A:$C,2,0),"Not Mapped"))</f>
        <v/>
      </c>
      <c r="P962">
        <f>IF($B962="","",IFERROR(VLOOKUP($B962,Mapping!$A:$C,3,0),"Not Mapped"))</f>
        <v/>
      </c>
      <c r="Q962">
        <f>IF($B962="","",IF(COUNTIF(Exclusions!$A:$A,$B962)&gt;0,"Yes","No"))</f>
        <v/>
      </c>
      <c r="R962" s="17">
        <f>IF($B962="","",MIN(1,DAY($A962)/IF($N962="Superstore",Settings!$B$5,Settings!$B$4)))</f>
        <v/>
      </c>
      <c r="S962" s="17">
        <f>IF(OR($B962="",$G962="",$R962=0),"",$G962/$R962)</f>
        <v/>
      </c>
      <c r="T962">
        <f>IF($S962="","",IF($S962&lt;Settings!$B$8,"Critical",IF($S962&lt;Settings!$B$9,"Semi Critical","Non Critical")))</f>
        <v/>
      </c>
      <c r="U962">
        <f>IF($B962="","",IFERROR(VLOOKUP($O962,Leaders!$A:$B,2,0),"Not Mapped"))</f>
        <v/>
      </c>
    </row>
    <row r="963">
      <c r="A963" s="16" t="n"/>
      <c r="G963" s="17" t="n"/>
      <c r="H963" s="17" t="n"/>
      <c r="I963" s="17" t="n"/>
      <c r="J963" s="17" t="n"/>
      <c r="K963" s="17" t="n"/>
      <c r="L963" s="17" t="n"/>
      <c r="N963">
        <f>IF($B963="","",IF($C963="SUPERSTORE","Superstore","DH"))</f>
        <v/>
      </c>
      <c r="O963">
        <f>IF($B963="","",IFERROR(VLOOKUP($B963,Mapping!$A:$C,2,0),"Not Mapped"))</f>
        <v/>
      </c>
      <c r="P963">
        <f>IF($B963="","",IFERROR(VLOOKUP($B963,Mapping!$A:$C,3,0),"Not Mapped"))</f>
        <v/>
      </c>
      <c r="Q963">
        <f>IF($B963="","",IF(COUNTIF(Exclusions!$A:$A,$B963)&gt;0,"Yes","No"))</f>
        <v/>
      </c>
      <c r="R963" s="17">
        <f>IF($B963="","",MIN(1,DAY($A963)/IF($N963="Superstore",Settings!$B$5,Settings!$B$4)))</f>
        <v/>
      </c>
      <c r="S963" s="17">
        <f>IF(OR($B963="",$G963="",$R963=0),"",$G963/$R963)</f>
        <v/>
      </c>
      <c r="T963">
        <f>IF($S963="","",IF($S963&lt;Settings!$B$8,"Critical",IF($S963&lt;Settings!$B$9,"Semi Critical","Non Critical")))</f>
        <v/>
      </c>
      <c r="U963">
        <f>IF($B963="","",IFERROR(VLOOKUP($O963,Leaders!$A:$B,2,0),"Not Mapped"))</f>
        <v/>
      </c>
    </row>
    <row r="964">
      <c r="A964" s="16" t="n"/>
      <c r="G964" s="17" t="n"/>
      <c r="H964" s="17" t="n"/>
      <c r="I964" s="17" t="n"/>
      <c r="J964" s="17" t="n"/>
      <c r="K964" s="17" t="n"/>
      <c r="L964" s="17" t="n"/>
      <c r="N964">
        <f>IF($B964="","",IF($C964="SUPERSTORE","Superstore","DH"))</f>
        <v/>
      </c>
      <c r="O964">
        <f>IF($B964="","",IFERROR(VLOOKUP($B964,Mapping!$A:$C,2,0),"Not Mapped"))</f>
        <v/>
      </c>
      <c r="P964">
        <f>IF($B964="","",IFERROR(VLOOKUP($B964,Mapping!$A:$C,3,0),"Not Mapped"))</f>
        <v/>
      </c>
      <c r="Q964">
        <f>IF($B964="","",IF(COUNTIF(Exclusions!$A:$A,$B964)&gt;0,"Yes","No"))</f>
        <v/>
      </c>
      <c r="R964" s="17">
        <f>IF($B964="","",MIN(1,DAY($A964)/IF($N964="Superstore",Settings!$B$5,Settings!$B$4)))</f>
        <v/>
      </c>
      <c r="S964" s="17">
        <f>IF(OR($B964="",$G964="",$R964=0),"",$G964/$R964)</f>
        <v/>
      </c>
      <c r="T964">
        <f>IF($S964="","",IF($S964&lt;Settings!$B$8,"Critical",IF($S964&lt;Settings!$B$9,"Semi Critical","Non Critical")))</f>
        <v/>
      </c>
      <c r="U964">
        <f>IF($B964="","",IFERROR(VLOOKUP($O964,Leaders!$A:$B,2,0),"Not Mapped"))</f>
        <v/>
      </c>
    </row>
    <row r="965">
      <c r="A965" s="16" t="n"/>
      <c r="G965" s="17" t="n"/>
      <c r="H965" s="17" t="n"/>
      <c r="I965" s="17" t="n"/>
      <c r="J965" s="17" t="n"/>
      <c r="K965" s="17" t="n"/>
      <c r="L965" s="17" t="n"/>
      <c r="N965">
        <f>IF($B965="","",IF($C965="SUPERSTORE","Superstore","DH"))</f>
        <v/>
      </c>
      <c r="O965">
        <f>IF($B965="","",IFERROR(VLOOKUP($B965,Mapping!$A:$C,2,0),"Not Mapped"))</f>
        <v/>
      </c>
      <c r="P965">
        <f>IF($B965="","",IFERROR(VLOOKUP($B965,Mapping!$A:$C,3,0),"Not Mapped"))</f>
        <v/>
      </c>
      <c r="Q965">
        <f>IF($B965="","",IF(COUNTIF(Exclusions!$A:$A,$B965)&gt;0,"Yes","No"))</f>
        <v/>
      </c>
      <c r="R965" s="17">
        <f>IF($B965="","",MIN(1,DAY($A965)/IF($N965="Superstore",Settings!$B$5,Settings!$B$4)))</f>
        <v/>
      </c>
      <c r="S965" s="17">
        <f>IF(OR($B965="",$G965="",$R965=0),"",$G965/$R965)</f>
        <v/>
      </c>
      <c r="T965">
        <f>IF($S965="","",IF($S965&lt;Settings!$B$8,"Critical",IF($S965&lt;Settings!$B$9,"Semi Critical","Non Critical")))</f>
        <v/>
      </c>
      <c r="U965">
        <f>IF($B965="","",IFERROR(VLOOKUP($O965,Leaders!$A:$B,2,0),"Not Mapped"))</f>
        <v/>
      </c>
    </row>
    <row r="966">
      <c r="A966" s="16" t="n"/>
      <c r="G966" s="17" t="n"/>
      <c r="H966" s="17" t="n"/>
      <c r="I966" s="17" t="n"/>
      <c r="J966" s="17" t="n"/>
      <c r="K966" s="17" t="n"/>
      <c r="L966" s="17" t="n"/>
      <c r="N966">
        <f>IF($B966="","",IF($C966="SUPERSTORE","Superstore","DH"))</f>
        <v/>
      </c>
      <c r="O966">
        <f>IF($B966="","",IFERROR(VLOOKUP($B966,Mapping!$A:$C,2,0),"Not Mapped"))</f>
        <v/>
      </c>
      <c r="P966">
        <f>IF($B966="","",IFERROR(VLOOKUP($B966,Mapping!$A:$C,3,0),"Not Mapped"))</f>
        <v/>
      </c>
      <c r="Q966">
        <f>IF($B966="","",IF(COUNTIF(Exclusions!$A:$A,$B966)&gt;0,"Yes","No"))</f>
        <v/>
      </c>
      <c r="R966" s="17">
        <f>IF($B966="","",MIN(1,DAY($A966)/IF($N966="Superstore",Settings!$B$5,Settings!$B$4)))</f>
        <v/>
      </c>
      <c r="S966" s="17">
        <f>IF(OR($B966="",$G966="",$R966=0),"",$G966/$R966)</f>
        <v/>
      </c>
      <c r="T966">
        <f>IF($S966="","",IF($S966&lt;Settings!$B$8,"Critical",IF($S966&lt;Settings!$B$9,"Semi Critical","Non Critical")))</f>
        <v/>
      </c>
      <c r="U966">
        <f>IF($B966="","",IFERROR(VLOOKUP($O966,Leaders!$A:$B,2,0),"Not Mapped"))</f>
        <v/>
      </c>
    </row>
    <row r="967">
      <c r="A967" s="16" t="n"/>
      <c r="G967" s="17" t="n"/>
      <c r="H967" s="17" t="n"/>
      <c r="I967" s="17" t="n"/>
      <c r="J967" s="17" t="n"/>
      <c r="K967" s="17" t="n"/>
      <c r="L967" s="17" t="n"/>
      <c r="N967">
        <f>IF($B967="","",IF($C967="SUPERSTORE","Superstore","DH"))</f>
        <v/>
      </c>
      <c r="O967">
        <f>IF($B967="","",IFERROR(VLOOKUP($B967,Mapping!$A:$C,2,0),"Not Mapped"))</f>
        <v/>
      </c>
      <c r="P967">
        <f>IF($B967="","",IFERROR(VLOOKUP($B967,Mapping!$A:$C,3,0),"Not Mapped"))</f>
        <v/>
      </c>
      <c r="Q967">
        <f>IF($B967="","",IF(COUNTIF(Exclusions!$A:$A,$B967)&gt;0,"Yes","No"))</f>
        <v/>
      </c>
      <c r="R967" s="17">
        <f>IF($B967="","",MIN(1,DAY($A967)/IF($N967="Superstore",Settings!$B$5,Settings!$B$4)))</f>
        <v/>
      </c>
      <c r="S967" s="17">
        <f>IF(OR($B967="",$G967="",$R967=0),"",$G967/$R967)</f>
        <v/>
      </c>
      <c r="T967">
        <f>IF($S967="","",IF($S967&lt;Settings!$B$8,"Critical",IF($S967&lt;Settings!$B$9,"Semi Critical","Non Critical")))</f>
        <v/>
      </c>
      <c r="U967">
        <f>IF($B967="","",IFERROR(VLOOKUP($O967,Leaders!$A:$B,2,0),"Not Mapped"))</f>
        <v/>
      </c>
    </row>
    <row r="968">
      <c r="A968" s="16" t="n"/>
      <c r="G968" s="17" t="n"/>
      <c r="H968" s="17" t="n"/>
      <c r="I968" s="17" t="n"/>
      <c r="J968" s="17" t="n"/>
      <c r="K968" s="17" t="n"/>
      <c r="L968" s="17" t="n"/>
      <c r="N968">
        <f>IF($B968="","",IF($C968="SUPERSTORE","Superstore","DH"))</f>
        <v/>
      </c>
      <c r="O968">
        <f>IF($B968="","",IFERROR(VLOOKUP($B968,Mapping!$A:$C,2,0),"Not Mapped"))</f>
        <v/>
      </c>
      <c r="P968">
        <f>IF($B968="","",IFERROR(VLOOKUP($B968,Mapping!$A:$C,3,0),"Not Mapped"))</f>
        <v/>
      </c>
      <c r="Q968">
        <f>IF($B968="","",IF(COUNTIF(Exclusions!$A:$A,$B968)&gt;0,"Yes","No"))</f>
        <v/>
      </c>
      <c r="R968" s="17">
        <f>IF($B968="","",MIN(1,DAY($A968)/IF($N968="Superstore",Settings!$B$5,Settings!$B$4)))</f>
        <v/>
      </c>
      <c r="S968" s="17">
        <f>IF(OR($B968="",$G968="",$R968=0),"",$G968/$R968)</f>
        <v/>
      </c>
      <c r="T968">
        <f>IF($S968="","",IF($S968&lt;Settings!$B$8,"Critical",IF($S968&lt;Settings!$B$9,"Semi Critical","Non Critical")))</f>
        <v/>
      </c>
      <c r="U968">
        <f>IF($B968="","",IFERROR(VLOOKUP($O968,Leaders!$A:$B,2,0),"Not Mapped"))</f>
        <v/>
      </c>
    </row>
    <row r="969">
      <c r="A969" s="16" t="n"/>
      <c r="G969" s="17" t="n"/>
      <c r="H969" s="17" t="n"/>
      <c r="I969" s="17" t="n"/>
      <c r="J969" s="17" t="n"/>
      <c r="K969" s="17" t="n"/>
      <c r="L969" s="17" t="n"/>
      <c r="N969">
        <f>IF($B969="","",IF($C969="SUPERSTORE","Superstore","DH"))</f>
        <v/>
      </c>
      <c r="O969">
        <f>IF($B969="","",IFERROR(VLOOKUP($B969,Mapping!$A:$C,2,0),"Not Mapped"))</f>
        <v/>
      </c>
      <c r="P969">
        <f>IF($B969="","",IFERROR(VLOOKUP($B969,Mapping!$A:$C,3,0),"Not Mapped"))</f>
        <v/>
      </c>
      <c r="Q969">
        <f>IF($B969="","",IF(COUNTIF(Exclusions!$A:$A,$B969)&gt;0,"Yes","No"))</f>
        <v/>
      </c>
      <c r="R969" s="17">
        <f>IF($B969="","",MIN(1,DAY($A969)/IF($N969="Superstore",Settings!$B$5,Settings!$B$4)))</f>
        <v/>
      </c>
      <c r="S969" s="17">
        <f>IF(OR($B969="",$G969="",$R969=0),"",$G969/$R969)</f>
        <v/>
      </c>
      <c r="T969">
        <f>IF($S969="","",IF($S969&lt;Settings!$B$8,"Critical",IF($S969&lt;Settings!$B$9,"Semi Critical","Non Critical")))</f>
        <v/>
      </c>
      <c r="U969">
        <f>IF($B969="","",IFERROR(VLOOKUP($O969,Leaders!$A:$B,2,0),"Not Mapped"))</f>
        <v/>
      </c>
    </row>
    <row r="970">
      <c r="A970" s="16" t="n"/>
      <c r="G970" s="17" t="n"/>
      <c r="H970" s="17" t="n"/>
      <c r="I970" s="17" t="n"/>
      <c r="J970" s="17" t="n"/>
      <c r="K970" s="17" t="n"/>
      <c r="L970" s="17" t="n"/>
      <c r="N970">
        <f>IF($B970="","",IF($C970="SUPERSTORE","Superstore","DH"))</f>
        <v/>
      </c>
      <c r="O970">
        <f>IF($B970="","",IFERROR(VLOOKUP($B970,Mapping!$A:$C,2,0),"Not Mapped"))</f>
        <v/>
      </c>
      <c r="P970">
        <f>IF($B970="","",IFERROR(VLOOKUP($B970,Mapping!$A:$C,3,0),"Not Mapped"))</f>
        <v/>
      </c>
      <c r="Q970">
        <f>IF($B970="","",IF(COUNTIF(Exclusions!$A:$A,$B970)&gt;0,"Yes","No"))</f>
        <v/>
      </c>
      <c r="R970" s="17">
        <f>IF($B970="","",MIN(1,DAY($A970)/IF($N970="Superstore",Settings!$B$5,Settings!$B$4)))</f>
        <v/>
      </c>
      <c r="S970" s="17">
        <f>IF(OR($B970="",$G970="",$R970=0),"",$G970/$R970)</f>
        <v/>
      </c>
      <c r="T970">
        <f>IF($S970="","",IF($S970&lt;Settings!$B$8,"Critical",IF($S970&lt;Settings!$B$9,"Semi Critical","Non Critical")))</f>
        <v/>
      </c>
      <c r="U970">
        <f>IF($B970="","",IFERROR(VLOOKUP($O970,Leaders!$A:$B,2,0),"Not Mapped"))</f>
        <v/>
      </c>
    </row>
    <row r="971">
      <c r="A971" s="16" t="n"/>
      <c r="G971" s="17" t="n"/>
      <c r="H971" s="17" t="n"/>
      <c r="I971" s="17" t="n"/>
      <c r="J971" s="17" t="n"/>
      <c r="K971" s="17" t="n"/>
      <c r="L971" s="17" t="n"/>
      <c r="N971">
        <f>IF($B971="","",IF($C971="SUPERSTORE","Superstore","DH"))</f>
        <v/>
      </c>
      <c r="O971">
        <f>IF($B971="","",IFERROR(VLOOKUP($B971,Mapping!$A:$C,2,0),"Not Mapped"))</f>
        <v/>
      </c>
      <c r="P971">
        <f>IF($B971="","",IFERROR(VLOOKUP($B971,Mapping!$A:$C,3,0),"Not Mapped"))</f>
        <v/>
      </c>
      <c r="Q971">
        <f>IF($B971="","",IF(COUNTIF(Exclusions!$A:$A,$B971)&gt;0,"Yes","No"))</f>
        <v/>
      </c>
      <c r="R971" s="17">
        <f>IF($B971="","",MIN(1,DAY($A971)/IF($N971="Superstore",Settings!$B$5,Settings!$B$4)))</f>
        <v/>
      </c>
      <c r="S971" s="17">
        <f>IF(OR($B971="",$G971="",$R971=0),"",$G971/$R971)</f>
        <v/>
      </c>
      <c r="T971">
        <f>IF($S971="","",IF($S971&lt;Settings!$B$8,"Critical",IF($S971&lt;Settings!$B$9,"Semi Critical","Non Critical")))</f>
        <v/>
      </c>
      <c r="U971">
        <f>IF($B971="","",IFERROR(VLOOKUP($O971,Leaders!$A:$B,2,0),"Not Mapped"))</f>
        <v/>
      </c>
    </row>
    <row r="972">
      <c r="A972" s="16" t="n"/>
      <c r="G972" s="17" t="n"/>
      <c r="H972" s="17" t="n"/>
      <c r="I972" s="17" t="n"/>
      <c r="J972" s="17" t="n"/>
      <c r="K972" s="17" t="n"/>
      <c r="L972" s="17" t="n"/>
      <c r="N972">
        <f>IF($B972="","",IF($C972="SUPERSTORE","Superstore","DH"))</f>
        <v/>
      </c>
      <c r="O972">
        <f>IF($B972="","",IFERROR(VLOOKUP($B972,Mapping!$A:$C,2,0),"Not Mapped"))</f>
        <v/>
      </c>
      <c r="P972">
        <f>IF($B972="","",IFERROR(VLOOKUP($B972,Mapping!$A:$C,3,0),"Not Mapped"))</f>
        <v/>
      </c>
      <c r="Q972">
        <f>IF($B972="","",IF(COUNTIF(Exclusions!$A:$A,$B972)&gt;0,"Yes","No"))</f>
        <v/>
      </c>
      <c r="R972" s="17">
        <f>IF($B972="","",MIN(1,DAY($A972)/IF($N972="Superstore",Settings!$B$5,Settings!$B$4)))</f>
        <v/>
      </c>
      <c r="S972" s="17">
        <f>IF(OR($B972="",$G972="",$R972=0),"",$G972/$R972)</f>
        <v/>
      </c>
      <c r="T972">
        <f>IF($S972="","",IF($S972&lt;Settings!$B$8,"Critical",IF($S972&lt;Settings!$B$9,"Semi Critical","Non Critical")))</f>
        <v/>
      </c>
      <c r="U972">
        <f>IF($B972="","",IFERROR(VLOOKUP($O972,Leaders!$A:$B,2,0),"Not Mapped"))</f>
        <v/>
      </c>
    </row>
    <row r="973">
      <c r="A973" s="16" t="n"/>
      <c r="G973" s="17" t="n"/>
      <c r="H973" s="17" t="n"/>
      <c r="I973" s="17" t="n"/>
      <c r="J973" s="17" t="n"/>
      <c r="K973" s="17" t="n"/>
      <c r="L973" s="17" t="n"/>
      <c r="N973">
        <f>IF($B973="","",IF($C973="SUPERSTORE","Superstore","DH"))</f>
        <v/>
      </c>
      <c r="O973">
        <f>IF($B973="","",IFERROR(VLOOKUP($B973,Mapping!$A:$C,2,0),"Not Mapped"))</f>
        <v/>
      </c>
      <c r="P973">
        <f>IF($B973="","",IFERROR(VLOOKUP($B973,Mapping!$A:$C,3,0),"Not Mapped"))</f>
        <v/>
      </c>
      <c r="Q973">
        <f>IF($B973="","",IF(COUNTIF(Exclusions!$A:$A,$B973)&gt;0,"Yes","No"))</f>
        <v/>
      </c>
      <c r="R973" s="17">
        <f>IF($B973="","",MIN(1,DAY($A973)/IF($N973="Superstore",Settings!$B$5,Settings!$B$4)))</f>
        <v/>
      </c>
      <c r="S973" s="17">
        <f>IF(OR($B973="",$G973="",$R973=0),"",$G973/$R973)</f>
        <v/>
      </c>
      <c r="T973">
        <f>IF($S973="","",IF($S973&lt;Settings!$B$8,"Critical",IF($S973&lt;Settings!$B$9,"Semi Critical","Non Critical")))</f>
        <v/>
      </c>
      <c r="U973">
        <f>IF($B973="","",IFERROR(VLOOKUP($O973,Leaders!$A:$B,2,0),"Not Mapped"))</f>
        <v/>
      </c>
    </row>
    <row r="974">
      <c r="A974" s="16" t="n"/>
      <c r="G974" s="17" t="n"/>
      <c r="H974" s="17" t="n"/>
      <c r="I974" s="17" t="n"/>
      <c r="J974" s="17" t="n"/>
      <c r="K974" s="17" t="n"/>
      <c r="L974" s="17" t="n"/>
      <c r="N974">
        <f>IF($B974="","",IF($C974="SUPERSTORE","Superstore","DH"))</f>
        <v/>
      </c>
      <c r="O974">
        <f>IF($B974="","",IFERROR(VLOOKUP($B974,Mapping!$A:$C,2,0),"Not Mapped"))</f>
        <v/>
      </c>
      <c r="P974">
        <f>IF($B974="","",IFERROR(VLOOKUP($B974,Mapping!$A:$C,3,0),"Not Mapped"))</f>
        <v/>
      </c>
      <c r="Q974">
        <f>IF($B974="","",IF(COUNTIF(Exclusions!$A:$A,$B974)&gt;0,"Yes","No"))</f>
        <v/>
      </c>
      <c r="R974" s="17">
        <f>IF($B974="","",MIN(1,DAY($A974)/IF($N974="Superstore",Settings!$B$5,Settings!$B$4)))</f>
        <v/>
      </c>
      <c r="S974" s="17">
        <f>IF(OR($B974="",$G974="",$R974=0),"",$G974/$R974)</f>
        <v/>
      </c>
      <c r="T974">
        <f>IF($S974="","",IF($S974&lt;Settings!$B$8,"Critical",IF($S974&lt;Settings!$B$9,"Semi Critical","Non Critical")))</f>
        <v/>
      </c>
      <c r="U974">
        <f>IF($B974="","",IFERROR(VLOOKUP($O974,Leaders!$A:$B,2,0),"Not Mapped"))</f>
        <v/>
      </c>
    </row>
    <row r="975">
      <c r="A975" s="16" t="n"/>
      <c r="G975" s="17" t="n"/>
      <c r="H975" s="17" t="n"/>
      <c r="I975" s="17" t="n"/>
      <c r="J975" s="17" t="n"/>
      <c r="K975" s="17" t="n"/>
      <c r="L975" s="17" t="n"/>
      <c r="N975">
        <f>IF($B975="","",IF($C975="SUPERSTORE","Superstore","DH"))</f>
        <v/>
      </c>
      <c r="O975">
        <f>IF($B975="","",IFERROR(VLOOKUP($B975,Mapping!$A:$C,2,0),"Not Mapped"))</f>
        <v/>
      </c>
      <c r="P975">
        <f>IF($B975="","",IFERROR(VLOOKUP($B975,Mapping!$A:$C,3,0),"Not Mapped"))</f>
        <v/>
      </c>
      <c r="Q975">
        <f>IF($B975="","",IF(COUNTIF(Exclusions!$A:$A,$B975)&gt;0,"Yes","No"))</f>
        <v/>
      </c>
      <c r="R975" s="17">
        <f>IF($B975="","",MIN(1,DAY($A975)/IF($N975="Superstore",Settings!$B$5,Settings!$B$4)))</f>
        <v/>
      </c>
      <c r="S975" s="17">
        <f>IF(OR($B975="",$G975="",$R975=0),"",$G975/$R975)</f>
        <v/>
      </c>
      <c r="T975">
        <f>IF($S975="","",IF($S975&lt;Settings!$B$8,"Critical",IF($S975&lt;Settings!$B$9,"Semi Critical","Non Critical")))</f>
        <v/>
      </c>
      <c r="U975">
        <f>IF($B975="","",IFERROR(VLOOKUP($O975,Leaders!$A:$B,2,0),"Not Mapped"))</f>
        <v/>
      </c>
    </row>
    <row r="976">
      <c r="A976" s="16" t="n"/>
      <c r="G976" s="17" t="n"/>
      <c r="H976" s="17" t="n"/>
      <c r="I976" s="17" t="n"/>
      <c r="J976" s="17" t="n"/>
      <c r="K976" s="17" t="n"/>
      <c r="L976" s="17" t="n"/>
      <c r="N976">
        <f>IF($B976="","",IF($C976="SUPERSTORE","Superstore","DH"))</f>
        <v/>
      </c>
      <c r="O976">
        <f>IF($B976="","",IFERROR(VLOOKUP($B976,Mapping!$A:$C,2,0),"Not Mapped"))</f>
        <v/>
      </c>
      <c r="P976">
        <f>IF($B976="","",IFERROR(VLOOKUP($B976,Mapping!$A:$C,3,0),"Not Mapped"))</f>
        <v/>
      </c>
      <c r="Q976">
        <f>IF($B976="","",IF(COUNTIF(Exclusions!$A:$A,$B976)&gt;0,"Yes","No"))</f>
        <v/>
      </c>
      <c r="R976" s="17">
        <f>IF($B976="","",MIN(1,DAY($A976)/IF($N976="Superstore",Settings!$B$5,Settings!$B$4)))</f>
        <v/>
      </c>
      <c r="S976" s="17">
        <f>IF(OR($B976="",$G976="",$R976=0),"",$G976/$R976)</f>
        <v/>
      </c>
      <c r="T976">
        <f>IF($S976="","",IF($S976&lt;Settings!$B$8,"Critical",IF($S976&lt;Settings!$B$9,"Semi Critical","Non Critical")))</f>
        <v/>
      </c>
      <c r="U976">
        <f>IF($B976="","",IFERROR(VLOOKUP($O976,Leaders!$A:$B,2,0),"Not Mapped"))</f>
        <v/>
      </c>
    </row>
    <row r="977">
      <c r="A977" s="16" t="n"/>
      <c r="G977" s="17" t="n"/>
      <c r="H977" s="17" t="n"/>
      <c r="I977" s="17" t="n"/>
      <c r="J977" s="17" t="n"/>
      <c r="K977" s="17" t="n"/>
      <c r="L977" s="17" t="n"/>
      <c r="N977">
        <f>IF($B977="","",IF($C977="SUPERSTORE","Superstore","DH"))</f>
        <v/>
      </c>
      <c r="O977">
        <f>IF($B977="","",IFERROR(VLOOKUP($B977,Mapping!$A:$C,2,0),"Not Mapped"))</f>
        <v/>
      </c>
      <c r="P977">
        <f>IF($B977="","",IFERROR(VLOOKUP($B977,Mapping!$A:$C,3,0),"Not Mapped"))</f>
        <v/>
      </c>
      <c r="Q977">
        <f>IF($B977="","",IF(COUNTIF(Exclusions!$A:$A,$B977)&gt;0,"Yes","No"))</f>
        <v/>
      </c>
      <c r="R977" s="17">
        <f>IF($B977="","",MIN(1,DAY($A977)/IF($N977="Superstore",Settings!$B$5,Settings!$B$4)))</f>
        <v/>
      </c>
      <c r="S977" s="17">
        <f>IF(OR($B977="",$G977="",$R977=0),"",$G977/$R977)</f>
        <v/>
      </c>
      <c r="T977">
        <f>IF($S977="","",IF($S977&lt;Settings!$B$8,"Critical",IF($S977&lt;Settings!$B$9,"Semi Critical","Non Critical")))</f>
        <v/>
      </c>
      <c r="U977">
        <f>IF($B977="","",IFERROR(VLOOKUP($O977,Leaders!$A:$B,2,0),"Not Mapped"))</f>
        <v/>
      </c>
    </row>
    <row r="978">
      <c r="A978" s="16" t="n"/>
      <c r="G978" s="17" t="n"/>
      <c r="H978" s="17" t="n"/>
      <c r="I978" s="17" t="n"/>
      <c r="J978" s="17" t="n"/>
      <c r="K978" s="17" t="n"/>
      <c r="L978" s="17" t="n"/>
      <c r="N978">
        <f>IF($B978="","",IF($C978="SUPERSTORE","Superstore","DH"))</f>
        <v/>
      </c>
      <c r="O978">
        <f>IF($B978="","",IFERROR(VLOOKUP($B978,Mapping!$A:$C,2,0),"Not Mapped"))</f>
        <v/>
      </c>
      <c r="P978">
        <f>IF($B978="","",IFERROR(VLOOKUP($B978,Mapping!$A:$C,3,0),"Not Mapped"))</f>
        <v/>
      </c>
      <c r="Q978">
        <f>IF($B978="","",IF(COUNTIF(Exclusions!$A:$A,$B978)&gt;0,"Yes","No"))</f>
        <v/>
      </c>
      <c r="R978" s="17">
        <f>IF($B978="","",MIN(1,DAY($A978)/IF($N978="Superstore",Settings!$B$5,Settings!$B$4)))</f>
        <v/>
      </c>
      <c r="S978" s="17">
        <f>IF(OR($B978="",$G978="",$R978=0),"",$G978/$R978)</f>
        <v/>
      </c>
      <c r="T978">
        <f>IF($S978="","",IF($S978&lt;Settings!$B$8,"Critical",IF($S978&lt;Settings!$B$9,"Semi Critical","Non Critical")))</f>
        <v/>
      </c>
      <c r="U978">
        <f>IF($B978="","",IFERROR(VLOOKUP($O978,Leaders!$A:$B,2,0),"Not Mapped"))</f>
        <v/>
      </c>
    </row>
    <row r="979">
      <c r="A979" s="16" t="n"/>
      <c r="G979" s="17" t="n"/>
      <c r="H979" s="17" t="n"/>
      <c r="I979" s="17" t="n"/>
      <c r="J979" s="17" t="n"/>
      <c r="K979" s="17" t="n"/>
      <c r="L979" s="17" t="n"/>
      <c r="N979">
        <f>IF($B979="","",IF($C979="SUPERSTORE","Superstore","DH"))</f>
        <v/>
      </c>
      <c r="O979">
        <f>IF($B979="","",IFERROR(VLOOKUP($B979,Mapping!$A:$C,2,0),"Not Mapped"))</f>
        <v/>
      </c>
      <c r="P979">
        <f>IF($B979="","",IFERROR(VLOOKUP($B979,Mapping!$A:$C,3,0),"Not Mapped"))</f>
        <v/>
      </c>
      <c r="Q979">
        <f>IF($B979="","",IF(COUNTIF(Exclusions!$A:$A,$B979)&gt;0,"Yes","No"))</f>
        <v/>
      </c>
      <c r="R979" s="17">
        <f>IF($B979="","",MIN(1,DAY($A979)/IF($N979="Superstore",Settings!$B$5,Settings!$B$4)))</f>
        <v/>
      </c>
      <c r="S979" s="17">
        <f>IF(OR($B979="",$G979="",$R979=0),"",$G979/$R979)</f>
        <v/>
      </c>
      <c r="T979">
        <f>IF($S979="","",IF($S979&lt;Settings!$B$8,"Critical",IF($S979&lt;Settings!$B$9,"Semi Critical","Non Critical")))</f>
        <v/>
      </c>
      <c r="U979">
        <f>IF($B979="","",IFERROR(VLOOKUP($O979,Leaders!$A:$B,2,0),"Not Mapped"))</f>
        <v/>
      </c>
    </row>
    <row r="980">
      <c r="A980" s="16" t="n"/>
      <c r="G980" s="17" t="n"/>
      <c r="H980" s="17" t="n"/>
      <c r="I980" s="17" t="n"/>
      <c r="J980" s="17" t="n"/>
      <c r="K980" s="17" t="n"/>
      <c r="L980" s="17" t="n"/>
      <c r="N980">
        <f>IF($B980="","",IF($C980="SUPERSTORE","Superstore","DH"))</f>
        <v/>
      </c>
      <c r="O980">
        <f>IF($B980="","",IFERROR(VLOOKUP($B980,Mapping!$A:$C,2,0),"Not Mapped"))</f>
        <v/>
      </c>
      <c r="P980">
        <f>IF($B980="","",IFERROR(VLOOKUP($B980,Mapping!$A:$C,3,0),"Not Mapped"))</f>
        <v/>
      </c>
      <c r="Q980">
        <f>IF($B980="","",IF(COUNTIF(Exclusions!$A:$A,$B980)&gt;0,"Yes","No"))</f>
        <v/>
      </c>
      <c r="R980" s="17">
        <f>IF($B980="","",MIN(1,DAY($A980)/IF($N980="Superstore",Settings!$B$5,Settings!$B$4)))</f>
        <v/>
      </c>
      <c r="S980" s="17">
        <f>IF(OR($B980="",$G980="",$R980=0),"",$G980/$R980)</f>
        <v/>
      </c>
      <c r="T980">
        <f>IF($S980="","",IF($S980&lt;Settings!$B$8,"Critical",IF($S980&lt;Settings!$B$9,"Semi Critical","Non Critical")))</f>
        <v/>
      </c>
      <c r="U980">
        <f>IF($B980="","",IFERROR(VLOOKUP($O980,Leaders!$A:$B,2,0),"Not Mapped"))</f>
        <v/>
      </c>
    </row>
    <row r="981">
      <c r="A981" s="16" t="n"/>
      <c r="G981" s="17" t="n"/>
      <c r="H981" s="17" t="n"/>
      <c r="I981" s="17" t="n"/>
      <c r="J981" s="17" t="n"/>
      <c r="K981" s="17" t="n"/>
      <c r="L981" s="17" t="n"/>
      <c r="N981">
        <f>IF($B981="","",IF($C981="SUPERSTORE","Superstore","DH"))</f>
        <v/>
      </c>
      <c r="O981">
        <f>IF($B981="","",IFERROR(VLOOKUP($B981,Mapping!$A:$C,2,0),"Not Mapped"))</f>
        <v/>
      </c>
      <c r="P981">
        <f>IF($B981="","",IFERROR(VLOOKUP($B981,Mapping!$A:$C,3,0),"Not Mapped"))</f>
        <v/>
      </c>
      <c r="Q981">
        <f>IF($B981="","",IF(COUNTIF(Exclusions!$A:$A,$B981)&gt;0,"Yes","No"))</f>
        <v/>
      </c>
      <c r="R981" s="17">
        <f>IF($B981="","",MIN(1,DAY($A981)/IF($N981="Superstore",Settings!$B$5,Settings!$B$4)))</f>
        <v/>
      </c>
      <c r="S981" s="17">
        <f>IF(OR($B981="",$G981="",$R981=0),"",$G981/$R981)</f>
        <v/>
      </c>
      <c r="T981">
        <f>IF($S981="","",IF($S981&lt;Settings!$B$8,"Critical",IF($S981&lt;Settings!$B$9,"Semi Critical","Non Critical")))</f>
        <v/>
      </c>
      <c r="U981">
        <f>IF($B981="","",IFERROR(VLOOKUP($O981,Leaders!$A:$B,2,0),"Not Mapped"))</f>
        <v/>
      </c>
    </row>
    <row r="982">
      <c r="A982" s="16" t="n"/>
      <c r="G982" s="17" t="n"/>
      <c r="H982" s="17" t="n"/>
      <c r="I982" s="17" t="n"/>
      <c r="J982" s="17" t="n"/>
      <c r="K982" s="17" t="n"/>
      <c r="L982" s="17" t="n"/>
      <c r="N982">
        <f>IF($B982="","",IF($C982="SUPERSTORE","Superstore","DH"))</f>
        <v/>
      </c>
      <c r="O982">
        <f>IF($B982="","",IFERROR(VLOOKUP($B982,Mapping!$A:$C,2,0),"Not Mapped"))</f>
        <v/>
      </c>
      <c r="P982">
        <f>IF($B982="","",IFERROR(VLOOKUP($B982,Mapping!$A:$C,3,0),"Not Mapped"))</f>
        <v/>
      </c>
      <c r="Q982">
        <f>IF($B982="","",IF(COUNTIF(Exclusions!$A:$A,$B982)&gt;0,"Yes","No"))</f>
        <v/>
      </c>
      <c r="R982" s="17">
        <f>IF($B982="","",MIN(1,DAY($A982)/IF($N982="Superstore",Settings!$B$5,Settings!$B$4)))</f>
        <v/>
      </c>
      <c r="S982" s="17">
        <f>IF(OR($B982="",$G982="",$R982=0),"",$G982/$R982)</f>
        <v/>
      </c>
      <c r="T982">
        <f>IF($S982="","",IF($S982&lt;Settings!$B$8,"Critical",IF($S982&lt;Settings!$B$9,"Semi Critical","Non Critical")))</f>
        <v/>
      </c>
      <c r="U982">
        <f>IF($B982="","",IFERROR(VLOOKUP($O982,Leaders!$A:$B,2,0),"Not Mapped"))</f>
        <v/>
      </c>
    </row>
    <row r="983">
      <c r="A983" s="16" t="n"/>
      <c r="G983" s="17" t="n"/>
      <c r="H983" s="17" t="n"/>
      <c r="I983" s="17" t="n"/>
      <c r="J983" s="17" t="n"/>
      <c r="K983" s="17" t="n"/>
      <c r="L983" s="17" t="n"/>
      <c r="N983">
        <f>IF($B983="","",IF($C983="SUPERSTORE","Superstore","DH"))</f>
        <v/>
      </c>
      <c r="O983">
        <f>IF($B983="","",IFERROR(VLOOKUP($B983,Mapping!$A:$C,2,0),"Not Mapped"))</f>
        <v/>
      </c>
      <c r="P983">
        <f>IF($B983="","",IFERROR(VLOOKUP($B983,Mapping!$A:$C,3,0),"Not Mapped"))</f>
        <v/>
      </c>
      <c r="Q983">
        <f>IF($B983="","",IF(COUNTIF(Exclusions!$A:$A,$B983)&gt;0,"Yes","No"))</f>
        <v/>
      </c>
      <c r="R983" s="17">
        <f>IF($B983="","",MIN(1,DAY($A983)/IF($N983="Superstore",Settings!$B$5,Settings!$B$4)))</f>
        <v/>
      </c>
      <c r="S983" s="17">
        <f>IF(OR($B983="",$G983="",$R983=0),"",$G983/$R983)</f>
        <v/>
      </c>
      <c r="T983">
        <f>IF($S983="","",IF($S983&lt;Settings!$B$8,"Critical",IF($S983&lt;Settings!$B$9,"Semi Critical","Non Critical")))</f>
        <v/>
      </c>
      <c r="U983">
        <f>IF($B983="","",IFERROR(VLOOKUP($O983,Leaders!$A:$B,2,0),"Not Mapped"))</f>
        <v/>
      </c>
    </row>
    <row r="984">
      <c r="A984" s="16" t="n"/>
      <c r="G984" s="17" t="n"/>
      <c r="H984" s="17" t="n"/>
      <c r="I984" s="17" t="n"/>
      <c r="J984" s="17" t="n"/>
      <c r="K984" s="17" t="n"/>
      <c r="L984" s="17" t="n"/>
      <c r="N984">
        <f>IF($B984="","",IF($C984="SUPERSTORE","Superstore","DH"))</f>
        <v/>
      </c>
      <c r="O984">
        <f>IF($B984="","",IFERROR(VLOOKUP($B984,Mapping!$A:$C,2,0),"Not Mapped"))</f>
        <v/>
      </c>
      <c r="P984">
        <f>IF($B984="","",IFERROR(VLOOKUP($B984,Mapping!$A:$C,3,0),"Not Mapped"))</f>
        <v/>
      </c>
      <c r="Q984">
        <f>IF($B984="","",IF(COUNTIF(Exclusions!$A:$A,$B984)&gt;0,"Yes","No"))</f>
        <v/>
      </c>
      <c r="R984" s="17">
        <f>IF($B984="","",MIN(1,DAY($A984)/IF($N984="Superstore",Settings!$B$5,Settings!$B$4)))</f>
        <v/>
      </c>
      <c r="S984" s="17">
        <f>IF(OR($B984="",$G984="",$R984=0),"",$G984/$R984)</f>
        <v/>
      </c>
      <c r="T984">
        <f>IF($S984="","",IF($S984&lt;Settings!$B$8,"Critical",IF($S984&lt;Settings!$B$9,"Semi Critical","Non Critical")))</f>
        <v/>
      </c>
      <c r="U984">
        <f>IF($B984="","",IFERROR(VLOOKUP($O984,Leaders!$A:$B,2,0),"Not Mapped"))</f>
        <v/>
      </c>
    </row>
    <row r="985">
      <c r="A985" s="16" t="n"/>
      <c r="G985" s="17" t="n"/>
      <c r="H985" s="17" t="n"/>
      <c r="I985" s="17" t="n"/>
      <c r="J985" s="17" t="n"/>
      <c r="K985" s="17" t="n"/>
      <c r="L985" s="17" t="n"/>
      <c r="N985">
        <f>IF($B985="","",IF($C985="SUPERSTORE","Superstore","DH"))</f>
        <v/>
      </c>
      <c r="O985">
        <f>IF($B985="","",IFERROR(VLOOKUP($B985,Mapping!$A:$C,2,0),"Not Mapped"))</f>
        <v/>
      </c>
      <c r="P985">
        <f>IF($B985="","",IFERROR(VLOOKUP($B985,Mapping!$A:$C,3,0),"Not Mapped"))</f>
        <v/>
      </c>
      <c r="Q985">
        <f>IF($B985="","",IF(COUNTIF(Exclusions!$A:$A,$B985)&gt;0,"Yes","No"))</f>
        <v/>
      </c>
      <c r="R985" s="17">
        <f>IF($B985="","",MIN(1,DAY($A985)/IF($N985="Superstore",Settings!$B$5,Settings!$B$4)))</f>
        <v/>
      </c>
      <c r="S985" s="17">
        <f>IF(OR($B985="",$G985="",$R985=0),"",$G985/$R985)</f>
        <v/>
      </c>
      <c r="T985">
        <f>IF($S985="","",IF($S985&lt;Settings!$B$8,"Critical",IF($S985&lt;Settings!$B$9,"Semi Critical","Non Critical")))</f>
        <v/>
      </c>
      <c r="U985">
        <f>IF($B985="","",IFERROR(VLOOKUP($O985,Leaders!$A:$B,2,0),"Not Mapped"))</f>
        <v/>
      </c>
    </row>
    <row r="986">
      <c r="A986" s="16" t="n"/>
      <c r="G986" s="17" t="n"/>
      <c r="H986" s="17" t="n"/>
      <c r="I986" s="17" t="n"/>
      <c r="J986" s="17" t="n"/>
      <c r="K986" s="17" t="n"/>
      <c r="L986" s="17" t="n"/>
      <c r="N986">
        <f>IF($B986="","",IF($C986="SUPERSTORE","Superstore","DH"))</f>
        <v/>
      </c>
      <c r="O986">
        <f>IF($B986="","",IFERROR(VLOOKUP($B986,Mapping!$A:$C,2,0),"Not Mapped"))</f>
        <v/>
      </c>
      <c r="P986">
        <f>IF($B986="","",IFERROR(VLOOKUP($B986,Mapping!$A:$C,3,0),"Not Mapped"))</f>
        <v/>
      </c>
      <c r="Q986">
        <f>IF($B986="","",IF(COUNTIF(Exclusions!$A:$A,$B986)&gt;0,"Yes","No"))</f>
        <v/>
      </c>
      <c r="R986" s="17">
        <f>IF($B986="","",MIN(1,DAY($A986)/IF($N986="Superstore",Settings!$B$5,Settings!$B$4)))</f>
        <v/>
      </c>
      <c r="S986" s="17">
        <f>IF(OR($B986="",$G986="",$R986=0),"",$G986/$R986)</f>
        <v/>
      </c>
      <c r="T986">
        <f>IF($S986="","",IF($S986&lt;Settings!$B$8,"Critical",IF($S986&lt;Settings!$B$9,"Semi Critical","Non Critical")))</f>
        <v/>
      </c>
      <c r="U986">
        <f>IF($B986="","",IFERROR(VLOOKUP($O986,Leaders!$A:$B,2,0),"Not Mapped"))</f>
        <v/>
      </c>
    </row>
    <row r="987">
      <c r="A987" s="16" t="n"/>
      <c r="G987" s="17" t="n"/>
      <c r="H987" s="17" t="n"/>
      <c r="I987" s="17" t="n"/>
      <c r="J987" s="17" t="n"/>
      <c r="K987" s="17" t="n"/>
      <c r="L987" s="17" t="n"/>
      <c r="N987">
        <f>IF($B987="","",IF($C987="SUPERSTORE","Superstore","DH"))</f>
        <v/>
      </c>
      <c r="O987">
        <f>IF($B987="","",IFERROR(VLOOKUP($B987,Mapping!$A:$C,2,0),"Not Mapped"))</f>
        <v/>
      </c>
      <c r="P987">
        <f>IF($B987="","",IFERROR(VLOOKUP($B987,Mapping!$A:$C,3,0),"Not Mapped"))</f>
        <v/>
      </c>
      <c r="Q987">
        <f>IF($B987="","",IF(COUNTIF(Exclusions!$A:$A,$B987)&gt;0,"Yes","No"))</f>
        <v/>
      </c>
      <c r="R987" s="17">
        <f>IF($B987="","",MIN(1,DAY($A987)/IF($N987="Superstore",Settings!$B$5,Settings!$B$4)))</f>
        <v/>
      </c>
      <c r="S987" s="17">
        <f>IF(OR($B987="",$G987="",$R987=0),"",$G987/$R987)</f>
        <v/>
      </c>
      <c r="T987">
        <f>IF($S987="","",IF($S987&lt;Settings!$B$8,"Critical",IF($S987&lt;Settings!$B$9,"Semi Critical","Non Critical")))</f>
        <v/>
      </c>
      <c r="U987">
        <f>IF($B987="","",IFERROR(VLOOKUP($O987,Leaders!$A:$B,2,0),"Not Mapped"))</f>
        <v/>
      </c>
    </row>
    <row r="988">
      <c r="A988" s="16" t="n"/>
      <c r="G988" s="17" t="n"/>
      <c r="H988" s="17" t="n"/>
      <c r="I988" s="17" t="n"/>
      <c r="J988" s="17" t="n"/>
      <c r="K988" s="17" t="n"/>
      <c r="L988" s="17" t="n"/>
      <c r="N988">
        <f>IF($B988="","",IF($C988="SUPERSTORE","Superstore","DH"))</f>
        <v/>
      </c>
      <c r="O988">
        <f>IF($B988="","",IFERROR(VLOOKUP($B988,Mapping!$A:$C,2,0),"Not Mapped"))</f>
        <v/>
      </c>
      <c r="P988">
        <f>IF($B988="","",IFERROR(VLOOKUP($B988,Mapping!$A:$C,3,0),"Not Mapped"))</f>
        <v/>
      </c>
      <c r="Q988">
        <f>IF($B988="","",IF(COUNTIF(Exclusions!$A:$A,$B988)&gt;0,"Yes","No"))</f>
        <v/>
      </c>
      <c r="R988" s="17">
        <f>IF($B988="","",MIN(1,DAY($A988)/IF($N988="Superstore",Settings!$B$5,Settings!$B$4)))</f>
        <v/>
      </c>
      <c r="S988" s="17">
        <f>IF(OR($B988="",$G988="",$R988=0),"",$G988/$R988)</f>
        <v/>
      </c>
      <c r="T988">
        <f>IF($S988="","",IF($S988&lt;Settings!$B$8,"Critical",IF($S988&lt;Settings!$B$9,"Semi Critical","Non Critical")))</f>
        <v/>
      </c>
      <c r="U988">
        <f>IF($B988="","",IFERROR(VLOOKUP($O988,Leaders!$A:$B,2,0),"Not Mapped"))</f>
        <v/>
      </c>
    </row>
    <row r="989">
      <c r="A989" s="16" t="n"/>
      <c r="G989" s="17" t="n"/>
      <c r="H989" s="17" t="n"/>
      <c r="I989" s="17" t="n"/>
      <c r="J989" s="17" t="n"/>
      <c r="K989" s="17" t="n"/>
      <c r="L989" s="17" t="n"/>
      <c r="N989">
        <f>IF($B989="","",IF($C989="SUPERSTORE","Superstore","DH"))</f>
        <v/>
      </c>
      <c r="O989">
        <f>IF($B989="","",IFERROR(VLOOKUP($B989,Mapping!$A:$C,2,0),"Not Mapped"))</f>
        <v/>
      </c>
      <c r="P989">
        <f>IF($B989="","",IFERROR(VLOOKUP($B989,Mapping!$A:$C,3,0),"Not Mapped"))</f>
        <v/>
      </c>
      <c r="Q989">
        <f>IF($B989="","",IF(COUNTIF(Exclusions!$A:$A,$B989)&gt;0,"Yes","No"))</f>
        <v/>
      </c>
      <c r="R989" s="17">
        <f>IF($B989="","",MIN(1,DAY($A989)/IF($N989="Superstore",Settings!$B$5,Settings!$B$4)))</f>
        <v/>
      </c>
      <c r="S989" s="17">
        <f>IF(OR($B989="",$G989="",$R989=0),"",$G989/$R989)</f>
        <v/>
      </c>
      <c r="T989">
        <f>IF($S989="","",IF($S989&lt;Settings!$B$8,"Critical",IF($S989&lt;Settings!$B$9,"Semi Critical","Non Critical")))</f>
        <v/>
      </c>
      <c r="U989">
        <f>IF($B989="","",IFERROR(VLOOKUP($O989,Leaders!$A:$B,2,0),"Not Mapped"))</f>
        <v/>
      </c>
    </row>
    <row r="990">
      <c r="A990" s="16" t="n"/>
      <c r="G990" s="17" t="n"/>
      <c r="H990" s="17" t="n"/>
      <c r="I990" s="17" t="n"/>
      <c r="J990" s="17" t="n"/>
      <c r="K990" s="17" t="n"/>
      <c r="L990" s="17" t="n"/>
      <c r="N990">
        <f>IF($B990="","",IF($C990="SUPERSTORE","Superstore","DH"))</f>
        <v/>
      </c>
      <c r="O990">
        <f>IF($B990="","",IFERROR(VLOOKUP($B990,Mapping!$A:$C,2,0),"Not Mapped"))</f>
        <v/>
      </c>
      <c r="P990">
        <f>IF($B990="","",IFERROR(VLOOKUP($B990,Mapping!$A:$C,3,0),"Not Mapped"))</f>
        <v/>
      </c>
      <c r="Q990">
        <f>IF($B990="","",IF(COUNTIF(Exclusions!$A:$A,$B990)&gt;0,"Yes","No"))</f>
        <v/>
      </c>
      <c r="R990" s="17">
        <f>IF($B990="","",MIN(1,DAY($A990)/IF($N990="Superstore",Settings!$B$5,Settings!$B$4)))</f>
        <v/>
      </c>
      <c r="S990" s="17">
        <f>IF(OR($B990="",$G990="",$R990=0),"",$G990/$R990)</f>
        <v/>
      </c>
      <c r="T990">
        <f>IF($S990="","",IF($S990&lt;Settings!$B$8,"Critical",IF($S990&lt;Settings!$B$9,"Semi Critical","Non Critical")))</f>
        <v/>
      </c>
      <c r="U990">
        <f>IF($B990="","",IFERROR(VLOOKUP($O990,Leaders!$A:$B,2,0),"Not Mapped"))</f>
        <v/>
      </c>
    </row>
    <row r="991">
      <c r="A991" s="16" t="n"/>
      <c r="G991" s="17" t="n"/>
      <c r="H991" s="17" t="n"/>
      <c r="I991" s="17" t="n"/>
      <c r="J991" s="17" t="n"/>
      <c r="K991" s="17" t="n"/>
      <c r="L991" s="17" t="n"/>
      <c r="N991">
        <f>IF($B991="","",IF($C991="SUPERSTORE","Superstore","DH"))</f>
        <v/>
      </c>
      <c r="O991">
        <f>IF($B991="","",IFERROR(VLOOKUP($B991,Mapping!$A:$C,2,0),"Not Mapped"))</f>
        <v/>
      </c>
      <c r="P991">
        <f>IF($B991="","",IFERROR(VLOOKUP($B991,Mapping!$A:$C,3,0),"Not Mapped"))</f>
        <v/>
      </c>
      <c r="Q991">
        <f>IF($B991="","",IF(COUNTIF(Exclusions!$A:$A,$B991)&gt;0,"Yes","No"))</f>
        <v/>
      </c>
      <c r="R991" s="17">
        <f>IF($B991="","",MIN(1,DAY($A991)/IF($N991="Superstore",Settings!$B$5,Settings!$B$4)))</f>
        <v/>
      </c>
      <c r="S991" s="17">
        <f>IF(OR($B991="",$G991="",$R991=0),"",$G991/$R991)</f>
        <v/>
      </c>
      <c r="T991">
        <f>IF($S991="","",IF($S991&lt;Settings!$B$8,"Critical",IF($S991&lt;Settings!$B$9,"Semi Critical","Non Critical")))</f>
        <v/>
      </c>
      <c r="U991">
        <f>IF($B991="","",IFERROR(VLOOKUP($O991,Leaders!$A:$B,2,0),"Not Mapped"))</f>
        <v/>
      </c>
    </row>
    <row r="992">
      <c r="A992" s="16" t="n"/>
      <c r="G992" s="17" t="n"/>
      <c r="H992" s="17" t="n"/>
      <c r="I992" s="17" t="n"/>
      <c r="J992" s="17" t="n"/>
      <c r="K992" s="17" t="n"/>
      <c r="L992" s="17" t="n"/>
      <c r="N992">
        <f>IF($B992="","",IF($C992="SUPERSTORE","Superstore","DH"))</f>
        <v/>
      </c>
      <c r="O992">
        <f>IF($B992="","",IFERROR(VLOOKUP($B992,Mapping!$A:$C,2,0),"Not Mapped"))</f>
        <v/>
      </c>
      <c r="P992">
        <f>IF($B992="","",IFERROR(VLOOKUP($B992,Mapping!$A:$C,3,0),"Not Mapped"))</f>
        <v/>
      </c>
      <c r="Q992">
        <f>IF($B992="","",IF(COUNTIF(Exclusions!$A:$A,$B992)&gt;0,"Yes","No"))</f>
        <v/>
      </c>
      <c r="R992" s="17">
        <f>IF($B992="","",MIN(1,DAY($A992)/IF($N992="Superstore",Settings!$B$5,Settings!$B$4)))</f>
        <v/>
      </c>
      <c r="S992" s="17">
        <f>IF(OR($B992="",$G992="",$R992=0),"",$G992/$R992)</f>
        <v/>
      </c>
      <c r="T992">
        <f>IF($S992="","",IF($S992&lt;Settings!$B$8,"Critical",IF($S992&lt;Settings!$B$9,"Semi Critical","Non Critical")))</f>
        <v/>
      </c>
      <c r="U992">
        <f>IF($B992="","",IFERROR(VLOOKUP($O992,Leaders!$A:$B,2,0),"Not Mapped"))</f>
        <v/>
      </c>
    </row>
    <row r="993">
      <c r="A993" s="16" t="n"/>
      <c r="G993" s="17" t="n"/>
      <c r="H993" s="17" t="n"/>
      <c r="I993" s="17" t="n"/>
      <c r="J993" s="17" t="n"/>
      <c r="K993" s="17" t="n"/>
      <c r="L993" s="17" t="n"/>
      <c r="N993">
        <f>IF($B993="","",IF($C993="SUPERSTORE","Superstore","DH"))</f>
        <v/>
      </c>
      <c r="O993">
        <f>IF($B993="","",IFERROR(VLOOKUP($B993,Mapping!$A:$C,2,0),"Not Mapped"))</f>
        <v/>
      </c>
      <c r="P993">
        <f>IF($B993="","",IFERROR(VLOOKUP($B993,Mapping!$A:$C,3,0),"Not Mapped"))</f>
        <v/>
      </c>
      <c r="Q993">
        <f>IF($B993="","",IF(COUNTIF(Exclusions!$A:$A,$B993)&gt;0,"Yes","No"))</f>
        <v/>
      </c>
      <c r="R993" s="17">
        <f>IF($B993="","",MIN(1,DAY($A993)/IF($N993="Superstore",Settings!$B$5,Settings!$B$4)))</f>
        <v/>
      </c>
      <c r="S993" s="17">
        <f>IF(OR($B993="",$G993="",$R993=0),"",$G993/$R993)</f>
        <v/>
      </c>
      <c r="T993">
        <f>IF($S993="","",IF($S993&lt;Settings!$B$8,"Critical",IF($S993&lt;Settings!$B$9,"Semi Critical","Non Critical")))</f>
        <v/>
      </c>
      <c r="U993">
        <f>IF($B993="","",IFERROR(VLOOKUP($O993,Leaders!$A:$B,2,0),"Not Mapped"))</f>
        <v/>
      </c>
    </row>
    <row r="994">
      <c r="A994" s="16" t="n"/>
      <c r="G994" s="17" t="n"/>
      <c r="H994" s="17" t="n"/>
      <c r="I994" s="17" t="n"/>
      <c r="J994" s="17" t="n"/>
      <c r="K994" s="17" t="n"/>
      <c r="L994" s="17" t="n"/>
      <c r="N994">
        <f>IF($B994="","",IF($C994="SUPERSTORE","Superstore","DH"))</f>
        <v/>
      </c>
      <c r="O994">
        <f>IF($B994="","",IFERROR(VLOOKUP($B994,Mapping!$A:$C,2,0),"Not Mapped"))</f>
        <v/>
      </c>
      <c r="P994">
        <f>IF($B994="","",IFERROR(VLOOKUP($B994,Mapping!$A:$C,3,0),"Not Mapped"))</f>
        <v/>
      </c>
      <c r="Q994">
        <f>IF($B994="","",IF(COUNTIF(Exclusions!$A:$A,$B994)&gt;0,"Yes","No"))</f>
        <v/>
      </c>
      <c r="R994" s="17">
        <f>IF($B994="","",MIN(1,DAY($A994)/IF($N994="Superstore",Settings!$B$5,Settings!$B$4)))</f>
        <v/>
      </c>
      <c r="S994" s="17">
        <f>IF(OR($B994="",$G994="",$R994=0),"",$G994/$R994)</f>
        <v/>
      </c>
      <c r="T994">
        <f>IF($S994="","",IF($S994&lt;Settings!$B$8,"Critical",IF($S994&lt;Settings!$B$9,"Semi Critical","Non Critical")))</f>
        <v/>
      </c>
      <c r="U994">
        <f>IF($B994="","",IFERROR(VLOOKUP($O994,Leaders!$A:$B,2,0),"Not Mapped"))</f>
        <v/>
      </c>
    </row>
    <row r="995">
      <c r="A995" s="16" t="n"/>
      <c r="G995" s="17" t="n"/>
      <c r="H995" s="17" t="n"/>
      <c r="I995" s="17" t="n"/>
      <c r="J995" s="17" t="n"/>
      <c r="K995" s="17" t="n"/>
      <c r="L995" s="17" t="n"/>
      <c r="N995">
        <f>IF($B995="","",IF($C995="SUPERSTORE","Superstore","DH"))</f>
        <v/>
      </c>
      <c r="O995">
        <f>IF($B995="","",IFERROR(VLOOKUP($B995,Mapping!$A:$C,2,0),"Not Mapped"))</f>
        <v/>
      </c>
      <c r="P995">
        <f>IF($B995="","",IFERROR(VLOOKUP($B995,Mapping!$A:$C,3,0),"Not Mapped"))</f>
        <v/>
      </c>
      <c r="Q995">
        <f>IF($B995="","",IF(COUNTIF(Exclusions!$A:$A,$B995)&gt;0,"Yes","No"))</f>
        <v/>
      </c>
      <c r="R995" s="17">
        <f>IF($B995="","",MIN(1,DAY($A995)/IF($N995="Superstore",Settings!$B$5,Settings!$B$4)))</f>
        <v/>
      </c>
      <c r="S995" s="17">
        <f>IF(OR($B995="",$G995="",$R995=0),"",$G995/$R995)</f>
        <v/>
      </c>
      <c r="T995">
        <f>IF($S995="","",IF($S995&lt;Settings!$B$8,"Critical",IF($S995&lt;Settings!$B$9,"Semi Critical","Non Critical")))</f>
        <v/>
      </c>
      <c r="U995">
        <f>IF($B995="","",IFERROR(VLOOKUP($O995,Leaders!$A:$B,2,0),"Not Mapped"))</f>
        <v/>
      </c>
    </row>
    <row r="996">
      <c r="A996" s="16" t="n"/>
      <c r="G996" s="17" t="n"/>
      <c r="H996" s="17" t="n"/>
      <c r="I996" s="17" t="n"/>
      <c r="J996" s="17" t="n"/>
      <c r="K996" s="17" t="n"/>
      <c r="L996" s="17" t="n"/>
      <c r="N996">
        <f>IF($B996="","",IF($C996="SUPERSTORE","Superstore","DH"))</f>
        <v/>
      </c>
      <c r="O996">
        <f>IF($B996="","",IFERROR(VLOOKUP($B996,Mapping!$A:$C,2,0),"Not Mapped"))</f>
        <v/>
      </c>
      <c r="P996">
        <f>IF($B996="","",IFERROR(VLOOKUP($B996,Mapping!$A:$C,3,0),"Not Mapped"))</f>
        <v/>
      </c>
      <c r="Q996">
        <f>IF($B996="","",IF(COUNTIF(Exclusions!$A:$A,$B996)&gt;0,"Yes","No"))</f>
        <v/>
      </c>
      <c r="R996" s="17">
        <f>IF($B996="","",MIN(1,DAY($A996)/IF($N996="Superstore",Settings!$B$5,Settings!$B$4)))</f>
        <v/>
      </c>
      <c r="S996" s="17">
        <f>IF(OR($B996="",$G996="",$R996=0),"",$G996/$R996)</f>
        <v/>
      </c>
      <c r="T996">
        <f>IF($S996="","",IF($S996&lt;Settings!$B$8,"Critical",IF($S996&lt;Settings!$B$9,"Semi Critical","Non Critical")))</f>
        <v/>
      </c>
      <c r="U996">
        <f>IF($B996="","",IFERROR(VLOOKUP($O996,Leaders!$A:$B,2,0),"Not Mapped"))</f>
        <v/>
      </c>
    </row>
    <row r="997">
      <c r="A997" s="16" t="n"/>
      <c r="G997" s="17" t="n"/>
      <c r="H997" s="17" t="n"/>
      <c r="I997" s="17" t="n"/>
      <c r="J997" s="17" t="n"/>
      <c r="K997" s="17" t="n"/>
      <c r="L997" s="17" t="n"/>
      <c r="N997">
        <f>IF($B997="","",IF($C997="SUPERSTORE","Superstore","DH"))</f>
        <v/>
      </c>
      <c r="O997">
        <f>IF($B997="","",IFERROR(VLOOKUP($B997,Mapping!$A:$C,2,0),"Not Mapped"))</f>
        <v/>
      </c>
      <c r="P997">
        <f>IF($B997="","",IFERROR(VLOOKUP($B997,Mapping!$A:$C,3,0),"Not Mapped"))</f>
        <v/>
      </c>
      <c r="Q997">
        <f>IF($B997="","",IF(COUNTIF(Exclusions!$A:$A,$B997)&gt;0,"Yes","No"))</f>
        <v/>
      </c>
      <c r="R997" s="17">
        <f>IF($B997="","",MIN(1,DAY($A997)/IF($N997="Superstore",Settings!$B$5,Settings!$B$4)))</f>
        <v/>
      </c>
      <c r="S997" s="17">
        <f>IF(OR($B997="",$G997="",$R997=0),"",$G997/$R997)</f>
        <v/>
      </c>
      <c r="T997">
        <f>IF($S997="","",IF($S997&lt;Settings!$B$8,"Critical",IF($S997&lt;Settings!$B$9,"Semi Critical","Non Critical")))</f>
        <v/>
      </c>
      <c r="U997">
        <f>IF($B997="","",IFERROR(VLOOKUP($O997,Leaders!$A:$B,2,0),"Not Mapped"))</f>
        <v/>
      </c>
    </row>
    <row r="998">
      <c r="A998" s="16" t="n"/>
      <c r="G998" s="17" t="n"/>
      <c r="H998" s="17" t="n"/>
      <c r="I998" s="17" t="n"/>
      <c r="J998" s="17" t="n"/>
      <c r="K998" s="17" t="n"/>
      <c r="L998" s="17" t="n"/>
      <c r="N998">
        <f>IF($B998="","",IF($C998="SUPERSTORE","Superstore","DH"))</f>
        <v/>
      </c>
      <c r="O998">
        <f>IF($B998="","",IFERROR(VLOOKUP($B998,Mapping!$A:$C,2,0),"Not Mapped"))</f>
        <v/>
      </c>
      <c r="P998">
        <f>IF($B998="","",IFERROR(VLOOKUP($B998,Mapping!$A:$C,3,0),"Not Mapped"))</f>
        <v/>
      </c>
      <c r="Q998">
        <f>IF($B998="","",IF(COUNTIF(Exclusions!$A:$A,$B998)&gt;0,"Yes","No"))</f>
        <v/>
      </c>
      <c r="R998" s="17">
        <f>IF($B998="","",MIN(1,DAY($A998)/IF($N998="Superstore",Settings!$B$5,Settings!$B$4)))</f>
        <v/>
      </c>
      <c r="S998" s="17">
        <f>IF(OR($B998="",$G998="",$R998=0),"",$G998/$R998)</f>
        <v/>
      </c>
      <c r="T998">
        <f>IF($S998="","",IF($S998&lt;Settings!$B$8,"Critical",IF($S998&lt;Settings!$B$9,"Semi Critical","Non Critical")))</f>
        <v/>
      </c>
      <c r="U998">
        <f>IF($B998="","",IFERROR(VLOOKUP($O998,Leaders!$A:$B,2,0),"Not Mapped"))</f>
        <v/>
      </c>
    </row>
    <row r="999">
      <c r="A999" s="16" t="n"/>
      <c r="G999" s="17" t="n"/>
      <c r="H999" s="17" t="n"/>
      <c r="I999" s="17" t="n"/>
      <c r="J999" s="17" t="n"/>
      <c r="K999" s="17" t="n"/>
      <c r="L999" s="17" t="n"/>
      <c r="N999">
        <f>IF($B999="","",IF($C999="SUPERSTORE","Superstore","DH"))</f>
        <v/>
      </c>
      <c r="O999">
        <f>IF($B999="","",IFERROR(VLOOKUP($B999,Mapping!$A:$C,2,0),"Not Mapped"))</f>
        <v/>
      </c>
      <c r="P999">
        <f>IF($B999="","",IFERROR(VLOOKUP($B999,Mapping!$A:$C,3,0),"Not Mapped"))</f>
        <v/>
      </c>
      <c r="Q999">
        <f>IF($B999="","",IF(COUNTIF(Exclusions!$A:$A,$B999)&gt;0,"Yes","No"))</f>
        <v/>
      </c>
      <c r="R999" s="17">
        <f>IF($B999="","",MIN(1,DAY($A999)/IF($N999="Superstore",Settings!$B$5,Settings!$B$4)))</f>
        <v/>
      </c>
      <c r="S999" s="17">
        <f>IF(OR($B999="",$G999="",$R999=0),"",$G999/$R999)</f>
        <v/>
      </c>
      <c r="T999">
        <f>IF($S999="","",IF($S999&lt;Settings!$B$8,"Critical",IF($S999&lt;Settings!$B$9,"Semi Critical","Non Critical")))</f>
        <v/>
      </c>
      <c r="U999">
        <f>IF($B999="","",IFERROR(VLOOKUP($O999,Leaders!$A:$B,2,0),"Not Mapped"))</f>
        <v/>
      </c>
    </row>
    <row r="1000">
      <c r="A1000" s="16" t="n"/>
      <c r="G1000" s="17" t="n"/>
      <c r="H1000" s="17" t="n"/>
      <c r="I1000" s="17" t="n"/>
      <c r="J1000" s="17" t="n"/>
      <c r="K1000" s="17" t="n"/>
      <c r="L1000" s="17" t="n"/>
      <c r="N1000">
        <f>IF($B1000="","",IF($C1000="SUPERSTORE","Superstore","DH"))</f>
        <v/>
      </c>
      <c r="O1000">
        <f>IF($B1000="","",IFERROR(VLOOKUP($B1000,Mapping!$A:$C,2,0),"Not Mapped"))</f>
        <v/>
      </c>
      <c r="P1000">
        <f>IF($B1000="","",IFERROR(VLOOKUP($B1000,Mapping!$A:$C,3,0),"Not Mapped"))</f>
        <v/>
      </c>
      <c r="Q1000">
        <f>IF($B1000="","",IF(COUNTIF(Exclusions!$A:$A,$B1000)&gt;0,"Yes","No"))</f>
        <v/>
      </c>
      <c r="R1000" s="17">
        <f>IF($B1000="","",MIN(1,DAY($A1000)/IF($N1000="Superstore",Settings!$B$5,Settings!$B$4)))</f>
        <v/>
      </c>
      <c r="S1000" s="17">
        <f>IF(OR($B1000="",$G1000="",$R1000=0),"",$G1000/$R1000)</f>
        <v/>
      </c>
      <c r="T1000">
        <f>IF($S1000="","",IF($S1000&lt;Settings!$B$8,"Critical",IF($S1000&lt;Settings!$B$9,"Semi Critical","Non Critical")))</f>
        <v/>
      </c>
      <c r="U1000">
        <f>IF($B1000="","",IFERROR(VLOOKUP($O1000,Leaders!$A:$B,2,0),"Not Mapped"))</f>
        <v/>
      </c>
    </row>
    <row r="1001">
      <c r="A1001" s="16" t="n"/>
      <c r="G1001" s="17" t="n"/>
      <c r="H1001" s="17" t="n"/>
      <c r="I1001" s="17" t="n"/>
      <c r="J1001" s="17" t="n"/>
      <c r="K1001" s="17" t="n"/>
      <c r="L1001" s="17" t="n"/>
      <c r="N1001">
        <f>IF($B1001="","",IF($C1001="SUPERSTORE","Superstore","DH"))</f>
        <v/>
      </c>
      <c r="O1001">
        <f>IF($B1001="","",IFERROR(VLOOKUP($B1001,Mapping!$A:$C,2,0),"Not Mapped"))</f>
        <v/>
      </c>
      <c r="P1001">
        <f>IF($B1001="","",IFERROR(VLOOKUP($B1001,Mapping!$A:$C,3,0),"Not Mapped"))</f>
        <v/>
      </c>
      <c r="Q1001">
        <f>IF($B1001="","",IF(COUNTIF(Exclusions!$A:$A,$B1001)&gt;0,"Yes","No"))</f>
        <v/>
      </c>
      <c r="R1001" s="17">
        <f>IF($B1001="","",MIN(1,DAY($A1001)/IF($N1001="Superstore",Settings!$B$5,Settings!$B$4)))</f>
        <v/>
      </c>
      <c r="S1001" s="17">
        <f>IF(OR($B1001="",$G1001="",$R1001=0),"",$G1001/$R1001)</f>
        <v/>
      </c>
      <c r="T1001">
        <f>IF($S1001="","",IF($S1001&lt;Settings!$B$8,"Critical",IF($S1001&lt;Settings!$B$9,"Semi Critical","Non Critical")))</f>
        <v/>
      </c>
      <c r="U1001">
        <f>IF($B1001="","",IFERROR(VLOOKUP($O1001,Leaders!$A:$B,2,0),"Not Mapped"))</f>
        <v/>
      </c>
    </row>
    <row r="1002">
      <c r="A1002" s="16" t="n"/>
      <c r="G1002" s="17" t="n"/>
      <c r="H1002" s="17" t="n"/>
      <c r="I1002" s="17" t="n"/>
      <c r="J1002" s="17" t="n"/>
      <c r="K1002" s="17" t="n"/>
      <c r="L1002" s="17" t="n"/>
      <c r="N1002">
        <f>IF($B1002="","",IF($C1002="SUPERSTORE","Superstore","DH"))</f>
        <v/>
      </c>
      <c r="O1002">
        <f>IF($B1002="","",IFERROR(VLOOKUP($B1002,Mapping!$A:$C,2,0),"Not Mapped"))</f>
        <v/>
      </c>
      <c r="P1002">
        <f>IF($B1002="","",IFERROR(VLOOKUP($B1002,Mapping!$A:$C,3,0),"Not Mapped"))</f>
        <v/>
      </c>
      <c r="Q1002">
        <f>IF($B1002="","",IF(COUNTIF(Exclusions!$A:$A,$B1002)&gt;0,"Yes","No"))</f>
        <v/>
      </c>
      <c r="R1002" s="17">
        <f>IF($B1002="","",MIN(1,DAY($A1002)/IF($N1002="Superstore",Settings!$B$5,Settings!$B$4)))</f>
        <v/>
      </c>
      <c r="S1002" s="17">
        <f>IF(OR($B1002="",$G1002="",$R1002=0),"",$G1002/$R1002)</f>
        <v/>
      </c>
      <c r="T1002">
        <f>IF($S1002="","",IF($S1002&lt;Settings!$B$8,"Critical",IF($S1002&lt;Settings!$B$9,"Semi Critical","Non Critical")))</f>
        <v/>
      </c>
      <c r="U1002">
        <f>IF($B1002="","",IFERROR(VLOOKUP($O1002,Leaders!$A:$B,2,0),"Not Mapped"))</f>
        <v/>
      </c>
    </row>
    <row r="1003">
      <c r="A1003" s="16" t="n"/>
      <c r="G1003" s="17" t="n"/>
      <c r="H1003" s="17" t="n"/>
      <c r="I1003" s="17" t="n"/>
      <c r="J1003" s="17" t="n"/>
      <c r="K1003" s="17" t="n"/>
      <c r="L1003" s="17" t="n"/>
      <c r="N1003">
        <f>IF($B1003="","",IF($C1003="SUPERSTORE","Superstore","DH"))</f>
        <v/>
      </c>
      <c r="O1003">
        <f>IF($B1003="","",IFERROR(VLOOKUP($B1003,Mapping!$A:$C,2,0),"Not Mapped"))</f>
        <v/>
      </c>
      <c r="P1003">
        <f>IF($B1003="","",IFERROR(VLOOKUP($B1003,Mapping!$A:$C,3,0),"Not Mapped"))</f>
        <v/>
      </c>
      <c r="Q1003">
        <f>IF($B1003="","",IF(COUNTIF(Exclusions!$A:$A,$B1003)&gt;0,"Yes","No"))</f>
        <v/>
      </c>
      <c r="R1003" s="17">
        <f>IF($B1003="","",MIN(1,DAY($A1003)/IF($N1003="Superstore",Settings!$B$5,Settings!$B$4)))</f>
        <v/>
      </c>
      <c r="S1003" s="17">
        <f>IF(OR($B1003="",$G1003="",$R1003=0),"",$G1003/$R1003)</f>
        <v/>
      </c>
      <c r="T1003">
        <f>IF($S1003="","",IF($S1003&lt;Settings!$B$8,"Critical",IF($S1003&lt;Settings!$B$9,"Semi Critical","Non Critical")))</f>
        <v/>
      </c>
      <c r="U1003">
        <f>IF($B1003="","",IFERROR(VLOOKUP($O1003,Leaders!$A:$B,2,0),"Not Mapped"))</f>
        <v/>
      </c>
    </row>
    <row r="1004">
      <c r="A1004" s="16" t="n"/>
      <c r="G1004" s="17" t="n"/>
      <c r="H1004" s="17" t="n"/>
      <c r="I1004" s="17" t="n"/>
      <c r="J1004" s="17" t="n"/>
      <c r="K1004" s="17" t="n"/>
      <c r="L1004" s="17" t="n"/>
      <c r="N1004">
        <f>IF($B1004="","",IF($C1004="SUPERSTORE","Superstore","DH"))</f>
        <v/>
      </c>
      <c r="O1004">
        <f>IF($B1004="","",IFERROR(VLOOKUP($B1004,Mapping!$A:$C,2,0),"Not Mapped"))</f>
        <v/>
      </c>
      <c r="P1004">
        <f>IF($B1004="","",IFERROR(VLOOKUP($B1004,Mapping!$A:$C,3,0),"Not Mapped"))</f>
        <v/>
      </c>
      <c r="Q1004">
        <f>IF($B1004="","",IF(COUNTIF(Exclusions!$A:$A,$B1004)&gt;0,"Yes","No"))</f>
        <v/>
      </c>
      <c r="R1004" s="17">
        <f>IF($B1004="","",MIN(1,DAY($A1004)/IF($N1004="Superstore",Settings!$B$5,Settings!$B$4)))</f>
        <v/>
      </c>
      <c r="S1004" s="17">
        <f>IF(OR($B1004="",$G1004="",$R1004=0),"",$G1004/$R1004)</f>
        <v/>
      </c>
      <c r="T1004">
        <f>IF($S1004="","",IF($S1004&lt;Settings!$B$8,"Critical",IF($S1004&lt;Settings!$B$9,"Semi Critical","Non Critical")))</f>
        <v/>
      </c>
      <c r="U1004">
        <f>IF($B1004="","",IFERROR(VLOOKUP($O1004,Leaders!$A:$B,2,0),"Not Mapped"))</f>
        <v/>
      </c>
    </row>
    <row r="1005">
      <c r="A1005" s="16" t="n"/>
      <c r="G1005" s="17" t="n"/>
      <c r="H1005" s="17" t="n"/>
      <c r="I1005" s="17" t="n"/>
      <c r="J1005" s="17" t="n"/>
      <c r="K1005" s="17" t="n"/>
      <c r="L1005" s="17" t="n"/>
      <c r="N1005">
        <f>IF($B1005="","",IF($C1005="SUPERSTORE","Superstore","DH"))</f>
        <v/>
      </c>
      <c r="O1005">
        <f>IF($B1005="","",IFERROR(VLOOKUP($B1005,Mapping!$A:$C,2,0),"Not Mapped"))</f>
        <v/>
      </c>
      <c r="P1005">
        <f>IF($B1005="","",IFERROR(VLOOKUP($B1005,Mapping!$A:$C,3,0),"Not Mapped"))</f>
        <v/>
      </c>
      <c r="Q1005">
        <f>IF($B1005="","",IF(COUNTIF(Exclusions!$A:$A,$B1005)&gt;0,"Yes","No"))</f>
        <v/>
      </c>
      <c r="R1005" s="17">
        <f>IF($B1005="","",MIN(1,DAY($A1005)/IF($N1005="Superstore",Settings!$B$5,Settings!$B$4)))</f>
        <v/>
      </c>
      <c r="S1005" s="17">
        <f>IF(OR($B1005="",$G1005="",$R1005=0),"",$G1005/$R1005)</f>
        <v/>
      </c>
      <c r="T1005">
        <f>IF($S1005="","",IF($S1005&lt;Settings!$B$8,"Critical",IF($S1005&lt;Settings!$B$9,"Semi Critical","Non Critical")))</f>
        <v/>
      </c>
      <c r="U1005">
        <f>IF($B1005="","",IFERROR(VLOOKUP($O1005,Leaders!$A:$B,2,0),"Not Mapped"))</f>
        <v/>
      </c>
    </row>
    <row r="1006">
      <c r="A1006" s="16" t="n"/>
      <c r="G1006" s="17" t="n"/>
      <c r="H1006" s="17" t="n"/>
      <c r="I1006" s="17" t="n"/>
      <c r="J1006" s="17" t="n"/>
      <c r="K1006" s="17" t="n"/>
      <c r="L1006" s="17" t="n"/>
      <c r="N1006">
        <f>IF($B1006="","",IF($C1006="SUPERSTORE","Superstore","DH"))</f>
        <v/>
      </c>
      <c r="O1006">
        <f>IF($B1006="","",IFERROR(VLOOKUP($B1006,Mapping!$A:$C,2,0),"Not Mapped"))</f>
        <v/>
      </c>
      <c r="P1006">
        <f>IF($B1006="","",IFERROR(VLOOKUP($B1006,Mapping!$A:$C,3,0),"Not Mapped"))</f>
        <v/>
      </c>
      <c r="Q1006">
        <f>IF($B1006="","",IF(COUNTIF(Exclusions!$A:$A,$B1006)&gt;0,"Yes","No"))</f>
        <v/>
      </c>
      <c r="R1006" s="17">
        <f>IF($B1006="","",MIN(1,DAY($A1006)/IF($N1006="Superstore",Settings!$B$5,Settings!$B$4)))</f>
        <v/>
      </c>
      <c r="S1006" s="17">
        <f>IF(OR($B1006="",$G1006="",$R1006=0),"",$G1006/$R1006)</f>
        <v/>
      </c>
      <c r="T1006">
        <f>IF($S1006="","",IF($S1006&lt;Settings!$B$8,"Critical",IF($S1006&lt;Settings!$B$9,"Semi Critical","Non Critical")))</f>
        <v/>
      </c>
      <c r="U1006">
        <f>IF($B1006="","",IFERROR(VLOOKUP($O1006,Leaders!$A:$B,2,0),"Not Mapped"))</f>
        <v/>
      </c>
    </row>
    <row r="1007">
      <c r="A1007" s="16" t="n"/>
      <c r="G1007" s="17" t="n"/>
      <c r="H1007" s="17" t="n"/>
      <c r="I1007" s="17" t="n"/>
      <c r="J1007" s="17" t="n"/>
      <c r="K1007" s="17" t="n"/>
      <c r="L1007" s="17" t="n"/>
      <c r="N1007">
        <f>IF($B1007="","",IF($C1007="SUPERSTORE","Superstore","DH"))</f>
        <v/>
      </c>
      <c r="O1007">
        <f>IF($B1007="","",IFERROR(VLOOKUP($B1007,Mapping!$A:$C,2,0),"Not Mapped"))</f>
        <v/>
      </c>
      <c r="P1007">
        <f>IF($B1007="","",IFERROR(VLOOKUP($B1007,Mapping!$A:$C,3,0),"Not Mapped"))</f>
        <v/>
      </c>
      <c r="Q1007">
        <f>IF($B1007="","",IF(COUNTIF(Exclusions!$A:$A,$B1007)&gt;0,"Yes","No"))</f>
        <v/>
      </c>
      <c r="R1007" s="17">
        <f>IF($B1007="","",MIN(1,DAY($A1007)/IF($N1007="Superstore",Settings!$B$5,Settings!$B$4)))</f>
        <v/>
      </c>
      <c r="S1007" s="17">
        <f>IF(OR($B1007="",$G1007="",$R1007=0),"",$G1007/$R1007)</f>
        <v/>
      </c>
      <c r="T1007">
        <f>IF($S1007="","",IF($S1007&lt;Settings!$B$8,"Critical",IF($S1007&lt;Settings!$B$9,"Semi Critical","Non Critical")))</f>
        <v/>
      </c>
      <c r="U1007">
        <f>IF($B1007="","",IFERROR(VLOOKUP($O1007,Leaders!$A:$B,2,0),"Not Mapped"))</f>
        <v/>
      </c>
    </row>
    <row r="1008">
      <c r="A1008" s="16" t="n"/>
      <c r="G1008" s="17" t="n"/>
      <c r="H1008" s="17" t="n"/>
      <c r="I1008" s="17" t="n"/>
      <c r="J1008" s="17" t="n"/>
      <c r="K1008" s="17" t="n"/>
      <c r="L1008" s="17" t="n"/>
      <c r="N1008">
        <f>IF($B1008="","",IF($C1008="SUPERSTORE","Superstore","DH"))</f>
        <v/>
      </c>
      <c r="O1008">
        <f>IF($B1008="","",IFERROR(VLOOKUP($B1008,Mapping!$A:$C,2,0),"Not Mapped"))</f>
        <v/>
      </c>
      <c r="P1008">
        <f>IF($B1008="","",IFERROR(VLOOKUP($B1008,Mapping!$A:$C,3,0),"Not Mapped"))</f>
        <v/>
      </c>
      <c r="Q1008">
        <f>IF($B1008="","",IF(COUNTIF(Exclusions!$A:$A,$B1008)&gt;0,"Yes","No"))</f>
        <v/>
      </c>
      <c r="R1008" s="17">
        <f>IF($B1008="","",MIN(1,DAY($A1008)/IF($N1008="Superstore",Settings!$B$5,Settings!$B$4)))</f>
        <v/>
      </c>
      <c r="S1008" s="17">
        <f>IF(OR($B1008="",$G1008="",$R1008=0),"",$G1008/$R1008)</f>
        <v/>
      </c>
      <c r="T1008">
        <f>IF($S1008="","",IF($S1008&lt;Settings!$B$8,"Critical",IF($S1008&lt;Settings!$B$9,"Semi Critical","Non Critical")))</f>
        <v/>
      </c>
      <c r="U1008">
        <f>IF($B1008="","",IFERROR(VLOOKUP($O1008,Leaders!$A:$B,2,0),"Not Mapped"))</f>
        <v/>
      </c>
    </row>
    <row r="1009">
      <c r="A1009" s="16" t="n"/>
      <c r="G1009" s="17" t="n"/>
      <c r="H1009" s="17" t="n"/>
      <c r="I1009" s="17" t="n"/>
      <c r="J1009" s="17" t="n"/>
      <c r="K1009" s="17" t="n"/>
      <c r="L1009" s="17" t="n"/>
      <c r="N1009">
        <f>IF($B1009="","",IF($C1009="SUPERSTORE","Superstore","DH"))</f>
        <v/>
      </c>
      <c r="O1009">
        <f>IF($B1009="","",IFERROR(VLOOKUP($B1009,Mapping!$A:$C,2,0),"Not Mapped"))</f>
        <v/>
      </c>
      <c r="P1009">
        <f>IF($B1009="","",IFERROR(VLOOKUP($B1009,Mapping!$A:$C,3,0),"Not Mapped"))</f>
        <v/>
      </c>
      <c r="Q1009">
        <f>IF($B1009="","",IF(COUNTIF(Exclusions!$A:$A,$B1009)&gt;0,"Yes","No"))</f>
        <v/>
      </c>
      <c r="R1009" s="17">
        <f>IF($B1009="","",MIN(1,DAY($A1009)/IF($N1009="Superstore",Settings!$B$5,Settings!$B$4)))</f>
        <v/>
      </c>
      <c r="S1009" s="17">
        <f>IF(OR($B1009="",$G1009="",$R1009=0),"",$G1009/$R1009)</f>
        <v/>
      </c>
      <c r="T1009">
        <f>IF($S1009="","",IF($S1009&lt;Settings!$B$8,"Critical",IF($S1009&lt;Settings!$B$9,"Semi Critical","Non Critical")))</f>
        <v/>
      </c>
      <c r="U1009">
        <f>IF($B1009="","",IFERROR(VLOOKUP($O1009,Leaders!$A:$B,2,0),"Not Mapped"))</f>
        <v/>
      </c>
    </row>
    <row r="1010">
      <c r="A1010" s="16" t="n"/>
      <c r="G1010" s="17" t="n"/>
      <c r="H1010" s="17" t="n"/>
      <c r="I1010" s="17" t="n"/>
      <c r="J1010" s="17" t="n"/>
      <c r="K1010" s="17" t="n"/>
      <c r="L1010" s="17" t="n"/>
      <c r="N1010">
        <f>IF($B1010="","",IF($C1010="SUPERSTORE","Superstore","DH"))</f>
        <v/>
      </c>
      <c r="O1010">
        <f>IF($B1010="","",IFERROR(VLOOKUP($B1010,Mapping!$A:$C,2,0),"Not Mapped"))</f>
        <v/>
      </c>
      <c r="P1010">
        <f>IF($B1010="","",IFERROR(VLOOKUP($B1010,Mapping!$A:$C,3,0),"Not Mapped"))</f>
        <v/>
      </c>
      <c r="Q1010">
        <f>IF($B1010="","",IF(COUNTIF(Exclusions!$A:$A,$B1010)&gt;0,"Yes","No"))</f>
        <v/>
      </c>
      <c r="R1010" s="17">
        <f>IF($B1010="","",MIN(1,DAY($A1010)/IF($N1010="Superstore",Settings!$B$5,Settings!$B$4)))</f>
        <v/>
      </c>
      <c r="S1010" s="17">
        <f>IF(OR($B1010="",$G1010="",$R1010=0),"",$G1010/$R1010)</f>
        <v/>
      </c>
      <c r="T1010">
        <f>IF($S1010="","",IF($S1010&lt;Settings!$B$8,"Critical",IF($S1010&lt;Settings!$B$9,"Semi Critical","Non Critical")))</f>
        <v/>
      </c>
      <c r="U1010">
        <f>IF($B1010="","",IFERROR(VLOOKUP($O1010,Leaders!$A:$B,2,0),"Not Mapped"))</f>
        <v/>
      </c>
    </row>
    <row r="1011">
      <c r="A1011" s="16" t="n"/>
      <c r="G1011" s="17" t="n"/>
      <c r="H1011" s="17" t="n"/>
      <c r="I1011" s="17" t="n"/>
      <c r="J1011" s="17" t="n"/>
      <c r="K1011" s="17" t="n"/>
      <c r="L1011" s="17" t="n"/>
      <c r="N1011">
        <f>IF($B1011="","",IF($C1011="SUPERSTORE","Superstore","DH"))</f>
        <v/>
      </c>
      <c r="O1011">
        <f>IF($B1011="","",IFERROR(VLOOKUP($B1011,Mapping!$A:$C,2,0),"Not Mapped"))</f>
        <v/>
      </c>
      <c r="P1011">
        <f>IF($B1011="","",IFERROR(VLOOKUP($B1011,Mapping!$A:$C,3,0),"Not Mapped"))</f>
        <v/>
      </c>
      <c r="Q1011">
        <f>IF($B1011="","",IF(COUNTIF(Exclusions!$A:$A,$B1011)&gt;0,"Yes","No"))</f>
        <v/>
      </c>
      <c r="R1011" s="17">
        <f>IF($B1011="","",MIN(1,DAY($A1011)/IF($N1011="Superstore",Settings!$B$5,Settings!$B$4)))</f>
        <v/>
      </c>
      <c r="S1011" s="17">
        <f>IF(OR($B1011="",$G1011="",$R1011=0),"",$G1011/$R1011)</f>
        <v/>
      </c>
      <c r="T1011">
        <f>IF($S1011="","",IF($S1011&lt;Settings!$B$8,"Critical",IF($S1011&lt;Settings!$B$9,"Semi Critical","Non Critical")))</f>
        <v/>
      </c>
      <c r="U1011">
        <f>IF($B1011="","",IFERROR(VLOOKUP($O1011,Leaders!$A:$B,2,0),"Not Mapped"))</f>
        <v/>
      </c>
    </row>
    <row r="1012">
      <c r="A1012" s="16" t="n"/>
      <c r="G1012" s="17" t="n"/>
      <c r="H1012" s="17" t="n"/>
      <c r="I1012" s="17" t="n"/>
      <c r="J1012" s="17" t="n"/>
      <c r="K1012" s="17" t="n"/>
      <c r="L1012" s="17" t="n"/>
      <c r="N1012">
        <f>IF($B1012="","",IF($C1012="SUPERSTORE","Superstore","DH"))</f>
        <v/>
      </c>
      <c r="O1012">
        <f>IF($B1012="","",IFERROR(VLOOKUP($B1012,Mapping!$A:$C,2,0),"Not Mapped"))</f>
        <v/>
      </c>
      <c r="P1012">
        <f>IF($B1012="","",IFERROR(VLOOKUP($B1012,Mapping!$A:$C,3,0),"Not Mapped"))</f>
        <v/>
      </c>
      <c r="Q1012">
        <f>IF($B1012="","",IF(COUNTIF(Exclusions!$A:$A,$B1012)&gt;0,"Yes","No"))</f>
        <v/>
      </c>
      <c r="R1012" s="17">
        <f>IF($B1012="","",MIN(1,DAY($A1012)/IF($N1012="Superstore",Settings!$B$5,Settings!$B$4)))</f>
        <v/>
      </c>
      <c r="S1012" s="17">
        <f>IF(OR($B1012="",$G1012="",$R1012=0),"",$G1012/$R1012)</f>
        <v/>
      </c>
      <c r="T1012">
        <f>IF($S1012="","",IF($S1012&lt;Settings!$B$8,"Critical",IF($S1012&lt;Settings!$B$9,"Semi Critical","Non Critical")))</f>
        <v/>
      </c>
      <c r="U1012">
        <f>IF($B1012="","",IFERROR(VLOOKUP($O1012,Leaders!$A:$B,2,0),"Not Mapped"))</f>
        <v/>
      </c>
    </row>
    <row r="1013">
      <c r="A1013" s="16" t="n"/>
      <c r="G1013" s="17" t="n"/>
      <c r="H1013" s="17" t="n"/>
      <c r="I1013" s="17" t="n"/>
      <c r="J1013" s="17" t="n"/>
      <c r="K1013" s="17" t="n"/>
      <c r="L1013" s="17" t="n"/>
      <c r="N1013">
        <f>IF($B1013="","",IF($C1013="SUPERSTORE","Superstore","DH"))</f>
        <v/>
      </c>
      <c r="O1013">
        <f>IF($B1013="","",IFERROR(VLOOKUP($B1013,Mapping!$A:$C,2,0),"Not Mapped"))</f>
        <v/>
      </c>
      <c r="P1013">
        <f>IF($B1013="","",IFERROR(VLOOKUP($B1013,Mapping!$A:$C,3,0),"Not Mapped"))</f>
        <v/>
      </c>
      <c r="Q1013">
        <f>IF($B1013="","",IF(COUNTIF(Exclusions!$A:$A,$B1013)&gt;0,"Yes","No"))</f>
        <v/>
      </c>
      <c r="R1013" s="17">
        <f>IF($B1013="","",MIN(1,DAY($A1013)/IF($N1013="Superstore",Settings!$B$5,Settings!$B$4)))</f>
        <v/>
      </c>
      <c r="S1013" s="17">
        <f>IF(OR($B1013="",$G1013="",$R1013=0),"",$G1013/$R1013)</f>
        <v/>
      </c>
      <c r="T1013">
        <f>IF($S1013="","",IF($S1013&lt;Settings!$B$8,"Critical",IF($S1013&lt;Settings!$B$9,"Semi Critical","Non Critical")))</f>
        <v/>
      </c>
      <c r="U1013">
        <f>IF($B1013="","",IFERROR(VLOOKUP($O1013,Leaders!$A:$B,2,0),"Not Mapped"))</f>
        <v/>
      </c>
    </row>
    <row r="1014">
      <c r="A1014" s="16" t="n"/>
      <c r="G1014" s="17" t="n"/>
      <c r="H1014" s="17" t="n"/>
      <c r="I1014" s="17" t="n"/>
      <c r="J1014" s="17" t="n"/>
      <c r="K1014" s="17" t="n"/>
      <c r="L1014" s="17" t="n"/>
      <c r="N1014">
        <f>IF($B1014="","",IF($C1014="SUPERSTORE","Superstore","DH"))</f>
        <v/>
      </c>
      <c r="O1014">
        <f>IF($B1014="","",IFERROR(VLOOKUP($B1014,Mapping!$A:$C,2,0),"Not Mapped"))</f>
        <v/>
      </c>
      <c r="P1014">
        <f>IF($B1014="","",IFERROR(VLOOKUP($B1014,Mapping!$A:$C,3,0),"Not Mapped"))</f>
        <v/>
      </c>
      <c r="Q1014">
        <f>IF($B1014="","",IF(COUNTIF(Exclusions!$A:$A,$B1014)&gt;0,"Yes","No"))</f>
        <v/>
      </c>
      <c r="R1014" s="17">
        <f>IF($B1014="","",MIN(1,DAY($A1014)/IF($N1014="Superstore",Settings!$B$5,Settings!$B$4)))</f>
        <v/>
      </c>
      <c r="S1014" s="17">
        <f>IF(OR($B1014="",$G1014="",$R1014=0),"",$G1014/$R1014)</f>
        <v/>
      </c>
      <c r="T1014">
        <f>IF($S1014="","",IF($S1014&lt;Settings!$B$8,"Critical",IF($S1014&lt;Settings!$B$9,"Semi Critical","Non Critical")))</f>
        <v/>
      </c>
      <c r="U1014">
        <f>IF($B1014="","",IFERROR(VLOOKUP($O1014,Leaders!$A:$B,2,0),"Not Mapped"))</f>
        <v/>
      </c>
    </row>
    <row r="1015">
      <c r="A1015" s="16" t="n"/>
      <c r="G1015" s="17" t="n"/>
      <c r="H1015" s="17" t="n"/>
      <c r="I1015" s="17" t="n"/>
      <c r="J1015" s="17" t="n"/>
      <c r="K1015" s="17" t="n"/>
      <c r="L1015" s="17" t="n"/>
      <c r="N1015">
        <f>IF($B1015="","",IF($C1015="SUPERSTORE","Superstore","DH"))</f>
        <v/>
      </c>
      <c r="O1015">
        <f>IF($B1015="","",IFERROR(VLOOKUP($B1015,Mapping!$A:$C,2,0),"Not Mapped"))</f>
        <v/>
      </c>
      <c r="P1015">
        <f>IF($B1015="","",IFERROR(VLOOKUP($B1015,Mapping!$A:$C,3,0),"Not Mapped"))</f>
        <v/>
      </c>
      <c r="Q1015">
        <f>IF($B1015="","",IF(COUNTIF(Exclusions!$A:$A,$B1015)&gt;0,"Yes","No"))</f>
        <v/>
      </c>
      <c r="R1015" s="17">
        <f>IF($B1015="","",MIN(1,DAY($A1015)/IF($N1015="Superstore",Settings!$B$5,Settings!$B$4)))</f>
        <v/>
      </c>
      <c r="S1015" s="17">
        <f>IF(OR($B1015="",$G1015="",$R1015=0),"",$G1015/$R1015)</f>
        <v/>
      </c>
      <c r="T1015">
        <f>IF($S1015="","",IF($S1015&lt;Settings!$B$8,"Critical",IF($S1015&lt;Settings!$B$9,"Semi Critical","Non Critical")))</f>
        <v/>
      </c>
      <c r="U1015">
        <f>IF($B1015="","",IFERROR(VLOOKUP($O1015,Leaders!$A:$B,2,0),"Not Mapped"))</f>
        <v/>
      </c>
    </row>
    <row r="1016">
      <c r="A1016" s="16" t="n"/>
      <c r="G1016" s="17" t="n"/>
      <c r="H1016" s="17" t="n"/>
      <c r="I1016" s="17" t="n"/>
      <c r="J1016" s="17" t="n"/>
      <c r="K1016" s="17" t="n"/>
      <c r="L1016" s="17" t="n"/>
      <c r="N1016">
        <f>IF($B1016="","",IF($C1016="SUPERSTORE","Superstore","DH"))</f>
        <v/>
      </c>
      <c r="O1016">
        <f>IF($B1016="","",IFERROR(VLOOKUP($B1016,Mapping!$A:$C,2,0),"Not Mapped"))</f>
        <v/>
      </c>
      <c r="P1016">
        <f>IF($B1016="","",IFERROR(VLOOKUP($B1016,Mapping!$A:$C,3,0),"Not Mapped"))</f>
        <v/>
      </c>
      <c r="Q1016">
        <f>IF($B1016="","",IF(COUNTIF(Exclusions!$A:$A,$B1016)&gt;0,"Yes","No"))</f>
        <v/>
      </c>
      <c r="R1016" s="17">
        <f>IF($B1016="","",MIN(1,DAY($A1016)/IF($N1016="Superstore",Settings!$B$5,Settings!$B$4)))</f>
        <v/>
      </c>
      <c r="S1016" s="17">
        <f>IF(OR($B1016="",$G1016="",$R1016=0),"",$G1016/$R1016)</f>
        <v/>
      </c>
      <c r="T1016">
        <f>IF($S1016="","",IF($S1016&lt;Settings!$B$8,"Critical",IF($S1016&lt;Settings!$B$9,"Semi Critical","Non Critical")))</f>
        <v/>
      </c>
      <c r="U1016">
        <f>IF($B1016="","",IFERROR(VLOOKUP($O1016,Leaders!$A:$B,2,0),"Not Mapped"))</f>
        <v/>
      </c>
    </row>
    <row r="1017">
      <c r="A1017" s="16" t="n"/>
      <c r="G1017" s="17" t="n"/>
      <c r="H1017" s="17" t="n"/>
      <c r="I1017" s="17" t="n"/>
      <c r="J1017" s="17" t="n"/>
      <c r="K1017" s="17" t="n"/>
      <c r="L1017" s="17" t="n"/>
      <c r="N1017">
        <f>IF($B1017="","",IF($C1017="SUPERSTORE","Superstore","DH"))</f>
        <v/>
      </c>
      <c r="O1017">
        <f>IF($B1017="","",IFERROR(VLOOKUP($B1017,Mapping!$A:$C,2,0),"Not Mapped"))</f>
        <v/>
      </c>
      <c r="P1017">
        <f>IF($B1017="","",IFERROR(VLOOKUP($B1017,Mapping!$A:$C,3,0),"Not Mapped"))</f>
        <v/>
      </c>
      <c r="Q1017">
        <f>IF($B1017="","",IF(COUNTIF(Exclusions!$A:$A,$B1017)&gt;0,"Yes","No"))</f>
        <v/>
      </c>
      <c r="R1017" s="17">
        <f>IF($B1017="","",MIN(1,DAY($A1017)/IF($N1017="Superstore",Settings!$B$5,Settings!$B$4)))</f>
        <v/>
      </c>
      <c r="S1017" s="17">
        <f>IF(OR($B1017="",$G1017="",$R1017=0),"",$G1017/$R1017)</f>
        <v/>
      </c>
      <c r="T1017">
        <f>IF($S1017="","",IF($S1017&lt;Settings!$B$8,"Critical",IF($S1017&lt;Settings!$B$9,"Semi Critical","Non Critical")))</f>
        <v/>
      </c>
      <c r="U1017">
        <f>IF($B1017="","",IFERROR(VLOOKUP($O1017,Leaders!$A:$B,2,0),"Not Mapped"))</f>
        <v/>
      </c>
    </row>
    <row r="1018">
      <c r="A1018" s="16" t="n"/>
      <c r="G1018" s="17" t="n"/>
      <c r="H1018" s="17" t="n"/>
      <c r="I1018" s="17" t="n"/>
      <c r="J1018" s="17" t="n"/>
      <c r="K1018" s="17" t="n"/>
      <c r="L1018" s="17" t="n"/>
      <c r="N1018">
        <f>IF($B1018="","",IF($C1018="SUPERSTORE","Superstore","DH"))</f>
        <v/>
      </c>
      <c r="O1018">
        <f>IF($B1018="","",IFERROR(VLOOKUP($B1018,Mapping!$A:$C,2,0),"Not Mapped"))</f>
        <v/>
      </c>
      <c r="P1018">
        <f>IF($B1018="","",IFERROR(VLOOKUP($B1018,Mapping!$A:$C,3,0),"Not Mapped"))</f>
        <v/>
      </c>
      <c r="Q1018">
        <f>IF($B1018="","",IF(COUNTIF(Exclusions!$A:$A,$B1018)&gt;0,"Yes","No"))</f>
        <v/>
      </c>
      <c r="R1018" s="17">
        <f>IF($B1018="","",MIN(1,DAY($A1018)/IF($N1018="Superstore",Settings!$B$5,Settings!$B$4)))</f>
        <v/>
      </c>
      <c r="S1018" s="17">
        <f>IF(OR($B1018="",$G1018="",$R1018=0),"",$G1018/$R1018)</f>
        <v/>
      </c>
      <c r="T1018">
        <f>IF($S1018="","",IF($S1018&lt;Settings!$B$8,"Critical",IF($S1018&lt;Settings!$B$9,"Semi Critical","Non Critical")))</f>
        <v/>
      </c>
      <c r="U1018">
        <f>IF($B1018="","",IFERROR(VLOOKUP($O1018,Leaders!$A:$B,2,0),"Not Mapped"))</f>
        <v/>
      </c>
    </row>
    <row r="1019">
      <c r="A1019" s="16" t="n"/>
      <c r="G1019" s="17" t="n"/>
      <c r="H1019" s="17" t="n"/>
      <c r="I1019" s="17" t="n"/>
      <c r="J1019" s="17" t="n"/>
      <c r="K1019" s="17" t="n"/>
      <c r="L1019" s="17" t="n"/>
      <c r="N1019">
        <f>IF($B1019="","",IF($C1019="SUPERSTORE","Superstore","DH"))</f>
        <v/>
      </c>
      <c r="O1019">
        <f>IF($B1019="","",IFERROR(VLOOKUP($B1019,Mapping!$A:$C,2,0),"Not Mapped"))</f>
        <v/>
      </c>
      <c r="P1019">
        <f>IF($B1019="","",IFERROR(VLOOKUP($B1019,Mapping!$A:$C,3,0),"Not Mapped"))</f>
        <v/>
      </c>
      <c r="Q1019">
        <f>IF($B1019="","",IF(COUNTIF(Exclusions!$A:$A,$B1019)&gt;0,"Yes","No"))</f>
        <v/>
      </c>
      <c r="R1019" s="17">
        <f>IF($B1019="","",MIN(1,DAY($A1019)/IF($N1019="Superstore",Settings!$B$5,Settings!$B$4)))</f>
        <v/>
      </c>
      <c r="S1019" s="17">
        <f>IF(OR($B1019="",$G1019="",$R1019=0),"",$G1019/$R1019)</f>
        <v/>
      </c>
      <c r="T1019">
        <f>IF($S1019="","",IF($S1019&lt;Settings!$B$8,"Critical",IF($S1019&lt;Settings!$B$9,"Semi Critical","Non Critical")))</f>
        <v/>
      </c>
      <c r="U1019">
        <f>IF($B1019="","",IFERROR(VLOOKUP($O1019,Leaders!$A:$B,2,0),"Not Mapped"))</f>
        <v/>
      </c>
    </row>
    <row r="1020">
      <c r="A1020" s="16" t="n"/>
      <c r="G1020" s="17" t="n"/>
      <c r="H1020" s="17" t="n"/>
      <c r="I1020" s="17" t="n"/>
      <c r="J1020" s="17" t="n"/>
      <c r="K1020" s="17" t="n"/>
      <c r="L1020" s="17" t="n"/>
      <c r="N1020">
        <f>IF($B1020="","",IF($C1020="SUPERSTORE","Superstore","DH"))</f>
        <v/>
      </c>
      <c r="O1020">
        <f>IF($B1020="","",IFERROR(VLOOKUP($B1020,Mapping!$A:$C,2,0),"Not Mapped"))</f>
        <v/>
      </c>
      <c r="P1020">
        <f>IF($B1020="","",IFERROR(VLOOKUP($B1020,Mapping!$A:$C,3,0),"Not Mapped"))</f>
        <v/>
      </c>
      <c r="Q1020">
        <f>IF($B1020="","",IF(COUNTIF(Exclusions!$A:$A,$B1020)&gt;0,"Yes","No"))</f>
        <v/>
      </c>
      <c r="R1020" s="17">
        <f>IF($B1020="","",MIN(1,DAY($A1020)/IF($N1020="Superstore",Settings!$B$5,Settings!$B$4)))</f>
        <v/>
      </c>
      <c r="S1020" s="17">
        <f>IF(OR($B1020="",$G1020="",$R1020=0),"",$G1020/$R1020)</f>
        <v/>
      </c>
      <c r="T1020">
        <f>IF($S1020="","",IF($S1020&lt;Settings!$B$8,"Critical",IF($S1020&lt;Settings!$B$9,"Semi Critical","Non Critical")))</f>
        <v/>
      </c>
      <c r="U1020">
        <f>IF($B1020="","",IFERROR(VLOOKUP($O1020,Leaders!$A:$B,2,0),"Not Mapped"))</f>
        <v/>
      </c>
    </row>
    <row r="1021">
      <c r="A1021" s="16" t="n"/>
      <c r="G1021" s="17" t="n"/>
      <c r="H1021" s="17" t="n"/>
      <c r="I1021" s="17" t="n"/>
      <c r="J1021" s="17" t="n"/>
      <c r="K1021" s="17" t="n"/>
      <c r="L1021" s="17" t="n"/>
      <c r="N1021">
        <f>IF($B1021="","",IF($C1021="SUPERSTORE","Superstore","DH"))</f>
        <v/>
      </c>
      <c r="O1021">
        <f>IF($B1021="","",IFERROR(VLOOKUP($B1021,Mapping!$A:$C,2,0),"Not Mapped"))</f>
        <v/>
      </c>
      <c r="P1021">
        <f>IF($B1021="","",IFERROR(VLOOKUP($B1021,Mapping!$A:$C,3,0),"Not Mapped"))</f>
        <v/>
      </c>
      <c r="Q1021">
        <f>IF($B1021="","",IF(COUNTIF(Exclusions!$A:$A,$B1021)&gt;0,"Yes","No"))</f>
        <v/>
      </c>
      <c r="R1021" s="17">
        <f>IF($B1021="","",MIN(1,DAY($A1021)/IF($N1021="Superstore",Settings!$B$5,Settings!$B$4)))</f>
        <v/>
      </c>
      <c r="S1021" s="17">
        <f>IF(OR($B1021="",$G1021="",$R1021=0),"",$G1021/$R1021)</f>
        <v/>
      </c>
      <c r="T1021">
        <f>IF($S1021="","",IF($S1021&lt;Settings!$B$8,"Critical",IF($S1021&lt;Settings!$B$9,"Semi Critical","Non Critical")))</f>
        <v/>
      </c>
      <c r="U1021">
        <f>IF($B1021="","",IFERROR(VLOOKUP($O1021,Leaders!$A:$B,2,0),"Not Mapped"))</f>
        <v/>
      </c>
    </row>
    <row r="1022">
      <c r="A1022" s="16" t="n"/>
      <c r="G1022" s="17" t="n"/>
      <c r="H1022" s="17" t="n"/>
      <c r="I1022" s="17" t="n"/>
      <c r="J1022" s="17" t="n"/>
      <c r="K1022" s="17" t="n"/>
      <c r="L1022" s="17" t="n"/>
      <c r="N1022">
        <f>IF($B1022="","",IF($C1022="SUPERSTORE","Superstore","DH"))</f>
        <v/>
      </c>
      <c r="O1022">
        <f>IF($B1022="","",IFERROR(VLOOKUP($B1022,Mapping!$A:$C,2,0),"Not Mapped"))</f>
        <v/>
      </c>
      <c r="P1022">
        <f>IF($B1022="","",IFERROR(VLOOKUP($B1022,Mapping!$A:$C,3,0),"Not Mapped"))</f>
        <v/>
      </c>
      <c r="Q1022">
        <f>IF($B1022="","",IF(COUNTIF(Exclusions!$A:$A,$B1022)&gt;0,"Yes","No"))</f>
        <v/>
      </c>
      <c r="R1022" s="17">
        <f>IF($B1022="","",MIN(1,DAY($A1022)/IF($N1022="Superstore",Settings!$B$5,Settings!$B$4)))</f>
        <v/>
      </c>
      <c r="S1022" s="17">
        <f>IF(OR($B1022="",$G1022="",$R1022=0),"",$G1022/$R1022)</f>
        <v/>
      </c>
      <c r="T1022">
        <f>IF($S1022="","",IF($S1022&lt;Settings!$B$8,"Critical",IF($S1022&lt;Settings!$B$9,"Semi Critical","Non Critical")))</f>
        <v/>
      </c>
      <c r="U1022">
        <f>IF($B1022="","",IFERROR(VLOOKUP($O1022,Leaders!$A:$B,2,0),"Not Mapped"))</f>
        <v/>
      </c>
    </row>
    <row r="1023">
      <c r="A1023" s="16" t="n"/>
      <c r="G1023" s="17" t="n"/>
      <c r="H1023" s="17" t="n"/>
      <c r="I1023" s="17" t="n"/>
      <c r="J1023" s="17" t="n"/>
      <c r="K1023" s="17" t="n"/>
      <c r="L1023" s="17" t="n"/>
      <c r="N1023">
        <f>IF($B1023="","",IF($C1023="SUPERSTORE","Superstore","DH"))</f>
        <v/>
      </c>
      <c r="O1023">
        <f>IF($B1023="","",IFERROR(VLOOKUP($B1023,Mapping!$A:$C,2,0),"Not Mapped"))</f>
        <v/>
      </c>
      <c r="P1023">
        <f>IF($B1023="","",IFERROR(VLOOKUP($B1023,Mapping!$A:$C,3,0),"Not Mapped"))</f>
        <v/>
      </c>
      <c r="Q1023">
        <f>IF($B1023="","",IF(COUNTIF(Exclusions!$A:$A,$B1023)&gt;0,"Yes","No"))</f>
        <v/>
      </c>
      <c r="R1023" s="17">
        <f>IF($B1023="","",MIN(1,DAY($A1023)/IF($N1023="Superstore",Settings!$B$5,Settings!$B$4)))</f>
        <v/>
      </c>
      <c r="S1023" s="17">
        <f>IF(OR($B1023="",$G1023="",$R1023=0),"",$G1023/$R1023)</f>
        <v/>
      </c>
      <c r="T1023">
        <f>IF($S1023="","",IF($S1023&lt;Settings!$B$8,"Critical",IF($S1023&lt;Settings!$B$9,"Semi Critical","Non Critical")))</f>
        <v/>
      </c>
      <c r="U1023">
        <f>IF($B1023="","",IFERROR(VLOOKUP($O1023,Leaders!$A:$B,2,0),"Not Mapped"))</f>
        <v/>
      </c>
    </row>
    <row r="1024">
      <c r="A1024" s="16" t="n"/>
      <c r="G1024" s="17" t="n"/>
      <c r="H1024" s="17" t="n"/>
      <c r="I1024" s="17" t="n"/>
      <c r="J1024" s="17" t="n"/>
      <c r="K1024" s="17" t="n"/>
      <c r="L1024" s="17" t="n"/>
      <c r="N1024">
        <f>IF($B1024="","",IF($C1024="SUPERSTORE","Superstore","DH"))</f>
        <v/>
      </c>
      <c r="O1024">
        <f>IF($B1024="","",IFERROR(VLOOKUP($B1024,Mapping!$A:$C,2,0),"Not Mapped"))</f>
        <v/>
      </c>
      <c r="P1024">
        <f>IF($B1024="","",IFERROR(VLOOKUP($B1024,Mapping!$A:$C,3,0),"Not Mapped"))</f>
        <v/>
      </c>
      <c r="Q1024">
        <f>IF($B1024="","",IF(COUNTIF(Exclusions!$A:$A,$B1024)&gt;0,"Yes","No"))</f>
        <v/>
      </c>
      <c r="R1024" s="17">
        <f>IF($B1024="","",MIN(1,DAY($A1024)/IF($N1024="Superstore",Settings!$B$5,Settings!$B$4)))</f>
        <v/>
      </c>
      <c r="S1024" s="17">
        <f>IF(OR($B1024="",$G1024="",$R1024=0),"",$G1024/$R1024)</f>
        <v/>
      </c>
      <c r="T1024">
        <f>IF($S1024="","",IF($S1024&lt;Settings!$B$8,"Critical",IF($S1024&lt;Settings!$B$9,"Semi Critical","Non Critical")))</f>
        <v/>
      </c>
      <c r="U1024">
        <f>IF($B1024="","",IFERROR(VLOOKUP($O1024,Leaders!$A:$B,2,0),"Not Mapped"))</f>
        <v/>
      </c>
    </row>
    <row r="1025">
      <c r="A1025" s="16" t="n"/>
      <c r="G1025" s="17" t="n"/>
      <c r="H1025" s="17" t="n"/>
      <c r="I1025" s="17" t="n"/>
      <c r="J1025" s="17" t="n"/>
      <c r="K1025" s="17" t="n"/>
      <c r="L1025" s="17" t="n"/>
      <c r="N1025">
        <f>IF($B1025="","",IF($C1025="SUPERSTORE","Superstore","DH"))</f>
        <v/>
      </c>
      <c r="O1025">
        <f>IF($B1025="","",IFERROR(VLOOKUP($B1025,Mapping!$A:$C,2,0),"Not Mapped"))</f>
        <v/>
      </c>
      <c r="P1025">
        <f>IF($B1025="","",IFERROR(VLOOKUP($B1025,Mapping!$A:$C,3,0),"Not Mapped"))</f>
        <v/>
      </c>
      <c r="Q1025">
        <f>IF($B1025="","",IF(COUNTIF(Exclusions!$A:$A,$B1025)&gt;0,"Yes","No"))</f>
        <v/>
      </c>
      <c r="R1025" s="17">
        <f>IF($B1025="","",MIN(1,DAY($A1025)/IF($N1025="Superstore",Settings!$B$5,Settings!$B$4)))</f>
        <v/>
      </c>
      <c r="S1025" s="17">
        <f>IF(OR($B1025="",$G1025="",$R1025=0),"",$G1025/$R1025)</f>
        <v/>
      </c>
      <c r="T1025">
        <f>IF($S1025="","",IF($S1025&lt;Settings!$B$8,"Critical",IF($S1025&lt;Settings!$B$9,"Semi Critical","Non Critical")))</f>
        <v/>
      </c>
      <c r="U1025">
        <f>IF($B1025="","",IFERROR(VLOOKUP($O1025,Leaders!$A:$B,2,0),"Not Mapped"))</f>
        <v/>
      </c>
    </row>
    <row r="1026">
      <c r="A1026" s="16" t="n"/>
      <c r="G1026" s="17" t="n"/>
      <c r="H1026" s="17" t="n"/>
      <c r="I1026" s="17" t="n"/>
      <c r="J1026" s="17" t="n"/>
      <c r="K1026" s="17" t="n"/>
      <c r="L1026" s="17" t="n"/>
      <c r="N1026">
        <f>IF($B1026="","",IF($C1026="SUPERSTORE","Superstore","DH"))</f>
        <v/>
      </c>
      <c r="O1026">
        <f>IF($B1026="","",IFERROR(VLOOKUP($B1026,Mapping!$A:$C,2,0),"Not Mapped"))</f>
        <v/>
      </c>
      <c r="P1026">
        <f>IF($B1026="","",IFERROR(VLOOKUP($B1026,Mapping!$A:$C,3,0),"Not Mapped"))</f>
        <v/>
      </c>
      <c r="Q1026">
        <f>IF($B1026="","",IF(COUNTIF(Exclusions!$A:$A,$B1026)&gt;0,"Yes","No"))</f>
        <v/>
      </c>
      <c r="R1026" s="17">
        <f>IF($B1026="","",MIN(1,DAY($A1026)/IF($N1026="Superstore",Settings!$B$5,Settings!$B$4)))</f>
        <v/>
      </c>
      <c r="S1026" s="17">
        <f>IF(OR($B1026="",$G1026="",$R1026=0),"",$G1026/$R1026)</f>
        <v/>
      </c>
      <c r="T1026">
        <f>IF($S1026="","",IF($S1026&lt;Settings!$B$8,"Critical",IF($S1026&lt;Settings!$B$9,"Semi Critical","Non Critical")))</f>
        <v/>
      </c>
      <c r="U1026">
        <f>IF($B1026="","",IFERROR(VLOOKUP($O1026,Leaders!$A:$B,2,0),"Not Mapped"))</f>
        <v/>
      </c>
    </row>
    <row r="1027">
      <c r="A1027" s="16" t="n"/>
      <c r="G1027" s="17" t="n"/>
      <c r="H1027" s="17" t="n"/>
      <c r="I1027" s="17" t="n"/>
      <c r="J1027" s="17" t="n"/>
      <c r="K1027" s="17" t="n"/>
      <c r="L1027" s="17" t="n"/>
      <c r="N1027">
        <f>IF($B1027="","",IF($C1027="SUPERSTORE","Superstore","DH"))</f>
        <v/>
      </c>
      <c r="O1027">
        <f>IF($B1027="","",IFERROR(VLOOKUP($B1027,Mapping!$A:$C,2,0),"Not Mapped"))</f>
        <v/>
      </c>
      <c r="P1027">
        <f>IF($B1027="","",IFERROR(VLOOKUP($B1027,Mapping!$A:$C,3,0),"Not Mapped"))</f>
        <v/>
      </c>
      <c r="Q1027">
        <f>IF($B1027="","",IF(COUNTIF(Exclusions!$A:$A,$B1027)&gt;0,"Yes","No"))</f>
        <v/>
      </c>
      <c r="R1027" s="17">
        <f>IF($B1027="","",MIN(1,DAY($A1027)/IF($N1027="Superstore",Settings!$B$5,Settings!$B$4)))</f>
        <v/>
      </c>
      <c r="S1027" s="17">
        <f>IF(OR($B1027="",$G1027="",$R1027=0),"",$G1027/$R1027)</f>
        <v/>
      </c>
      <c r="T1027">
        <f>IF($S1027="","",IF($S1027&lt;Settings!$B$8,"Critical",IF($S1027&lt;Settings!$B$9,"Semi Critical","Non Critical")))</f>
        <v/>
      </c>
      <c r="U1027">
        <f>IF($B1027="","",IFERROR(VLOOKUP($O1027,Leaders!$A:$B,2,0),"Not Mapped"))</f>
        <v/>
      </c>
    </row>
    <row r="1028">
      <c r="A1028" s="16" t="n"/>
      <c r="G1028" s="17" t="n"/>
      <c r="H1028" s="17" t="n"/>
      <c r="I1028" s="17" t="n"/>
      <c r="J1028" s="17" t="n"/>
      <c r="K1028" s="17" t="n"/>
      <c r="L1028" s="17" t="n"/>
      <c r="N1028">
        <f>IF($B1028="","",IF($C1028="SUPERSTORE","Superstore","DH"))</f>
        <v/>
      </c>
      <c r="O1028">
        <f>IF($B1028="","",IFERROR(VLOOKUP($B1028,Mapping!$A:$C,2,0),"Not Mapped"))</f>
        <v/>
      </c>
      <c r="P1028">
        <f>IF($B1028="","",IFERROR(VLOOKUP($B1028,Mapping!$A:$C,3,0),"Not Mapped"))</f>
        <v/>
      </c>
      <c r="Q1028">
        <f>IF($B1028="","",IF(COUNTIF(Exclusions!$A:$A,$B1028)&gt;0,"Yes","No"))</f>
        <v/>
      </c>
      <c r="R1028" s="17">
        <f>IF($B1028="","",MIN(1,DAY($A1028)/IF($N1028="Superstore",Settings!$B$5,Settings!$B$4)))</f>
        <v/>
      </c>
      <c r="S1028" s="17">
        <f>IF(OR($B1028="",$G1028="",$R1028=0),"",$G1028/$R1028)</f>
        <v/>
      </c>
      <c r="T1028">
        <f>IF($S1028="","",IF($S1028&lt;Settings!$B$8,"Critical",IF($S1028&lt;Settings!$B$9,"Semi Critical","Non Critical")))</f>
        <v/>
      </c>
      <c r="U1028">
        <f>IF($B1028="","",IFERROR(VLOOKUP($O1028,Leaders!$A:$B,2,0),"Not Mapped"))</f>
        <v/>
      </c>
    </row>
    <row r="1029">
      <c r="A1029" s="16" t="n"/>
      <c r="G1029" s="17" t="n"/>
      <c r="H1029" s="17" t="n"/>
      <c r="I1029" s="17" t="n"/>
      <c r="J1029" s="17" t="n"/>
      <c r="K1029" s="17" t="n"/>
      <c r="L1029" s="17" t="n"/>
      <c r="N1029">
        <f>IF($B1029="","",IF($C1029="SUPERSTORE","Superstore","DH"))</f>
        <v/>
      </c>
      <c r="O1029">
        <f>IF($B1029="","",IFERROR(VLOOKUP($B1029,Mapping!$A:$C,2,0),"Not Mapped"))</f>
        <v/>
      </c>
      <c r="P1029">
        <f>IF($B1029="","",IFERROR(VLOOKUP($B1029,Mapping!$A:$C,3,0),"Not Mapped"))</f>
        <v/>
      </c>
      <c r="Q1029">
        <f>IF($B1029="","",IF(COUNTIF(Exclusions!$A:$A,$B1029)&gt;0,"Yes","No"))</f>
        <v/>
      </c>
      <c r="R1029" s="17">
        <f>IF($B1029="","",MIN(1,DAY($A1029)/IF($N1029="Superstore",Settings!$B$5,Settings!$B$4)))</f>
        <v/>
      </c>
      <c r="S1029" s="17">
        <f>IF(OR($B1029="",$G1029="",$R1029=0),"",$G1029/$R1029)</f>
        <v/>
      </c>
      <c r="T1029">
        <f>IF($S1029="","",IF($S1029&lt;Settings!$B$8,"Critical",IF($S1029&lt;Settings!$B$9,"Semi Critical","Non Critical")))</f>
        <v/>
      </c>
      <c r="U1029">
        <f>IF($B1029="","",IFERROR(VLOOKUP($O1029,Leaders!$A:$B,2,0),"Not Mapped"))</f>
        <v/>
      </c>
    </row>
    <row r="1030">
      <c r="A1030" s="16" t="n"/>
      <c r="G1030" s="17" t="n"/>
      <c r="H1030" s="17" t="n"/>
      <c r="I1030" s="17" t="n"/>
      <c r="J1030" s="17" t="n"/>
      <c r="K1030" s="17" t="n"/>
      <c r="L1030" s="17" t="n"/>
      <c r="N1030">
        <f>IF($B1030="","",IF($C1030="SUPERSTORE","Superstore","DH"))</f>
        <v/>
      </c>
      <c r="O1030">
        <f>IF($B1030="","",IFERROR(VLOOKUP($B1030,Mapping!$A:$C,2,0),"Not Mapped"))</f>
        <v/>
      </c>
      <c r="P1030">
        <f>IF($B1030="","",IFERROR(VLOOKUP($B1030,Mapping!$A:$C,3,0),"Not Mapped"))</f>
        <v/>
      </c>
      <c r="Q1030">
        <f>IF($B1030="","",IF(COUNTIF(Exclusions!$A:$A,$B1030)&gt;0,"Yes","No"))</f>
        <v/>
      </c>
      <c r="R1030" s="17">
        <f>IF($B1030="","",MIN(1,DAY($A1030)/IF($N1030="Superstore",Settings!$B$5,Settings!$B$4)))</f>
        <v/>
      </c>
      <c r="S1030" s="17">
        <f>IF(OR($B1030="",$G1030="",$R1030=0),"",$G1030/$R1030)</f>
        <v/>
      </c>
      <c r="T1030">
        <f>IF($S1030="","",IF($S1030&lt;Settings!$B$8,"Critical",IF($S1030&lt;Settings!$B$9,"Semi Critical","Non Critical")))</f>
        <v/>
      </c>
      <c r="U1030">
        <f>IF($B1030="","",IFERROR(VLOOKUP($O1030,Leaders!$A:$B,2,0),"Not Mapped"))</f>
        <v/>
      </c>
    </row>
    <row r="1031">
      <c r="A1031" s="16" t="n"/>
      <c r="G1031" s="17" t="n"/>
      <c r="H1031" s="17" t="n"/>
      <c r="I1031" s="17" t="n"/>
      <c r="J1031" s="17" t="n"/>
      <c r="K1031" s="17" t="n"/>
      <c r="L1031" s="17" t="n"/>
      <c r="N1031">
        <f>IF($B1031="","",IF($C1031="SUPERSTORE","Superstore","DH"))</f>
        <v/>
      </c>
      <c r="O1031">
        <f>IF($B1031="","",IFERROR(VLOOKUP($B1031,Mapping!$A:$C,2,0),"Not Mapped"))</f>
        <v/>
      </c>
      <c r="P1031">
        <f>IF($B1031="","",IFERROR(VLOOKUP($B1031,Mapping!$A:$C,3,0),"Not Mapped"))</f>
        <v/>
      </c>
      <c r="Q1031">
        <f>IF($B1031="","",IF(COUNTIF(Exclusions!$A:$A,$B1031)&gt;0,"Yes","No"))</f>
        <v/>
      </c>
      <c r="R1031" s="17">
        <f>IF($B1031="","",MIN(1,DAY($A1031)/IF($N1031="Superstore",Settings!$B$5,Settings!$B$4)))</f>
        <v/>
      </c>
      <c r="S1031" s="17">
        <f>IF(OR($B1031="",$G1031="",$R1031=0),"",$G1031/$R1031)</f>
        <v/>
      </c>
      <c r="T1031">
        <f>IF($S1031="","",IF($S1031&lt;Settings!$B$8,"Critical",IF($S1031&lt;Settings!$B$9,"Semi Critical","Non Critical")))</f>
        <v/>
      </c>
      <c r="U1031">
        <f>IF($B1031="","",IFERROR(VLOOKUP($O1031,Leaders!$A:$B,2,0),"Not Mapped"))</f>
        <v/>
      </c>
    </row>
    <row r="1032">
      <c r="A1032" s="16" t="n"/>
      <c r="G1032" s="17" t="n"/>
      <c r="H1032" s="17" t="n"/>
      <c r="I1032" s="17" t="n"/>
      <c r="J1032" s="17" t="n"/>
      <c r="K1032" s="17" t="n"/>
      <c r="L1032" s="17" t="n"/>
      <c r="N1032">
        <f>IF($B1032="","",IF($C1032="SUPERSTORE","Superstore","DH"))</f>
        <v/>
      </c>
      <c r="O1032">
        <f>IF($B1032="","",IFERROR(VLOOKUP($B1032,Mapping!$A:$C,2,0),"Not Mapped"))</f>
        <v/>
      </c>
      <c r="P1032">
        <f>IF($B1032="","",IFERROR(VLOOKUP($B1032,Mapping!$A:$C,3,0),"Not Mapped"))</f>
        <v/>
      </c>
      <c r="Q1032">
        <f>IF($B1032="","",IF(COUNTIF(Exclusions!$A:$A,$B1032)&gt;0,"Yes","No"))</f>
        <v/>
      </c>
      <c r="R1032" s="17">
        <f>IF($B1032="","",MIN(1,DAY($A1032)/IF($N1032="Superstore",Settings!$B$5,Settings!$B$4)))</f>
        <v/>
      </c>
      <c r="S1032" s="17">
        <f>IF(OR($B1032="",$G1032="",$R1032=0),"",$G1032/$R1032)</f>
        <v/>
      </c>
      <c r="T1032">
        <f>IF($S1032="","",IF($S1032&lt;Settings!$B$8,"Critical",IF($S1032&lt;Settings!$B$9,"Semi Critical","Non Critical")))</f>
        <v/>
      </c>
      <c r="U1032">
        <f>IF($B1032="","",IFERROR(VLOOKUP($O1032,Leaders!$A:$B,2,0),"Not Mapped"))</f>
        <v/>
      </c>
    </row>
    <row r="1033">
      <c r="A1033" s="16" t="n"/>
      <c r="G1033" s="17" t="n"/>
      <c r="H1033" s="17" t="n"/>
      <c r="I1033" s="17" t="n"/>
      <c r="J1033" s="17" t="n"/>
      <c r="K1033" s="17" t="n"/>
      <c r="L1033" s="17" t="n"/>
      <c r="N1033">
        <f>IF($B1033="","",IF($C1033="SUPERSTORE","Superstore","DH"))</f>
        <v/>
      </c>
      <c r="O1033">
        <f>IF($B1033="","",IFERROR(VLOOKUP($B1033,Mapping!$A:$C,2,0),"Not Mapped"))</f>
        <v/>
      </c>
      <c r="P1033">
        <f>IF($B1033="","",IFERROR(VLOOKUP($B1033,Mapping!$A:$C,3,0),"Not Mapped"))</f>
        <v/>
      </c>
      <c r="Q1033">
        <f>IF($B1033="","",IF(COUNTIF(Exclusions!$A:$A,$B1033)&gt;0,"Yes","No"))</f>
        <v/>
      </c>
      <c r="R1033" s="17">
        <f>IF($B1033="","",MIN(1,DAY($A1033)/IF($N1033="Superstore",Settings!$B$5,Settings!$B$4)))</f>
        <v/>
      </c>
      <c r="S1033" s="17">
        <f>IF(OR($B1033="",$G1033="",$R1033=0),"",$G1033/$R1033)</f>
        <v/>
      </c>
      <c r="T1033">
        <f>IF($S1033="","",IF($S1033&lt;Settings!$B$8,"Critical",IF($S1033&lt;Settings!$B$9,"Semi Critical","Non Critical")))</f>
        <v/>
      </c>
      <c r="U1033">
        <f>IF($B1033="","",IFERROR(VLOOKUP($O1033,Leaders!$A:$B,2,0),"Not Mapped"))</f>
        <v/>
      </c>
    </row>
    <row r="1034">
      <c r="A1034" s="16" t="n"/>
      <c r="G1034" s="17" t="n"/>
      <c r="H1034" s="17" t="n"/>
      <c r="I1034" s="17" t="n"/>
      <c r="J1034" s="17" t="n"/>
      <c r="K1034" s="17" t="n"/>
      <c r="L1034" s="17" t="n"/>
      <c r="N1034">
        <f>IF($B1034="","",IF($C1034="SUPERSTORE","Superstore","DH"))</f>
        <v/>
      </c>
      <c r="O1034">
        <f>IF($B1034="","",IFERROR(VLOOKUP($B1034,Mapping!$A:$C,2,0),"Not Mapped"))</f>
        <v/>
      </c>
      <c r="P1034">
        <f>IF($B1034="","",IFERROR(VLOOKUP($B1034,Mapping!$A:$C,3,0),"Not Mapped"))</f>
        <v/>
      </c>
      <c r="Q1034">
        <f>IF($B1034="","",IF(COUNTIF(Exclusions!$A:$A,$B1034)&gt;0,"Yes","No"))</f>
        <v/>
      </c>
      <c r="R1034" s="17">
        <f>IF($B1034="","",MIN(1,DAY($A1034)/IF($N1034="Superstore",Settings!$B$5,Settings!$B$4)))</f>
        <v/>
      </c>
      <c r="S1034" s="17">
        <f>IF(OR($B1034="",$G1034="",$R1034=0),"",$G1034/$R1034)</f>
        <v/>
      </c>
      <c r="T1034">
        <f>IF($S1034="","",IF($S1034&lt;Settings!$B$8,"Critical",IF($S1034&lt;Settings!$B$9,"Semi Critical","Non Critical")))</f>
        <v/>
      </c>
      <c r="U1034">
        <f>IF($B1034="","",IFERROR(VLOOKUP($O1034,Leaders!$A:$B,2,0),"Not Mapped"))</f>
        <v/>
      </c>
    </row>
    <row r="1035">
      <c r="A1035" s="16" t="n"/>
      <c r="G1035" s="17" t="n"/>
      <c r="H1035" s="17" t="n"/>
      <c r="I1035" s="17" t="n"/>
      <c r="J1035" s="17" t="n"/>
      <c r="K1035" s="17" t="n"/>
      <c r="L1035" s="17" t="n"/>
      <c r="N1035">
        <f>IF($B1035="","",IF($C1035="SUPERSTORE","Superstore","DH"))</f>
        <v/>
      </c>
      <c r="O1035">
        <f>IF($B1035="","",IFERROR(VLOOKUP($B1035,Mapping!$A:$C,2,0),"Not Mapped"))</f>
        <v/>
      </c>
      <c r="P1035">
        <f>IF($B1035="","",IFERROR(VLOOKUP($B1035,Mapping!$A:$C,3,0),"Not Mapped"))</f>
        <v/>
      </c>
      <c r="Q1035">
        <f>IF($B1035="","",IF(COUNTIF(Exclusions!$A:$A,$B1035)&gt;0,"Yes","No"))</f>
        <v/>
      </c>
      <c r="R1035" s="17">
        <f>IF($B1035="","",MIN(1,DAY($A1035)/IF($N1035="Superstore",Settings!$B$5,Settings!$B$4)))</f>
        <v/>
      </c>
      <c r="S1035" s="17">
        <f>IF(OR($B1035="",$G1035="",$R1035=0),"",$G1035/$R1035)</f>
        <v/>
      </c>
      <c r="T1035">
        <f>IF($S1035="","",IF($S1035&lt;Settings!$B$8,"Critical",IF($S1035&lt;Settings!$B$9,"Semi Critical","Non Critical")))</f>
        <v/>
      </c>
      <c r="U1035">
        <f>IF($B1035="","",IFERROR(VLOOKUP($O1035,Leaders!$A:$B,2,0),"Not Mapped"))</f>
        <v/>
      </c>
    </row>
    <row r="1036">
      <c r="A1036" s="16" t="n"/>
      <c r="G1036" s="17" t="n"/>
      <c r="H1036" s="17" t="n"/>
      <c r="I1036" s="17" t="n"/>
      <c r="J1036" s="17" t="n"/>
      <c r="K1036" s="17" t="n"/>
      <c r="L1036" s="17" t="n"/>
      <c r="N1036">
        <f>IF($B1036="","",IF($C1036="SUPERSTORE","Superstore","DH"))</f>
        <v/>
      </c>
      <c r="O1036">
        <f>IF($B1036="","",IFERROR(VLOOKUP($B1036,Mapping!$A:$C,2,0),"Not Mapped"))</f>
        <v/>
      </c>
      <c r="P1036">
        <f>IF($B1036="","",IFERROR(VLOOKUP($B1036,Mapping!$A:$C,3,0),"Not Mapped"))</f>
        <v/>
      </c>
      <c r="Q1036">
        <f>IF($B1036="","",IF(COUNTIF(Exclusions!$A:$A,$B1036)&gt;0,"Yes","No"))</f>
        <v/>
      </c>
      <c r="R1036" s="17">
        <f>IF($B1036="","",MIN(1,DAY($A1036)/IF($N1036="Superstore",Settings!$B$5,Settings!$B$4)))</f>
        <v/>
      </c>
      <c r="S1036" s="17">
        <f>IF(OR($B1036="",$G1036="",$R1036=0),"",$G1036/$R1036)</f>
        <v/>
      </c>
      <c r="T1036">
        <f>IF($S1036="","",IF($S1036&lt;Settings!$B$8,"Critical",IF($S1036&lt;Settings!$B$9,"Semi Critical","Non Critical")))</f>
        <v/>
      </c>
      <c r="U1036">
        <f>IF($B1036="","",IFERROR(VLOOKUP($O1036,Leaders!$A:$B,2,0),"Not Mapped"))</f>
        <v/>
      </c>
    </row>
    <row r="1037">
      <c r="A1037" s="16" t="n"/>
      <c r="G1037" s="17" t="n"/>
      <c r="H1037" s="17" t="n"/>
      <c r="I1037" s="17" t="n"/>
      <c r="J1037" s="17" t="n"/>
      <c r="K1037" s="17" t="n"/>
      <c r="L1037" s="17" t="n"/>
      <c r="N1037">
        <f>IF($B1037="","",IF($C1037="SUPERSTORE","Superstore","DH"))</f>
        <v/>
      </c>
      <c r="O1037">
        <f>IF($B1037="","",IFERROR(VLOOKUP($B1037,Mapping!$A:$C,2,0),"Not Mapped"))</f>
        <v/>
      </c>
      <c r="P1037">
        <f>IF($B1037="","",IFERROR(VLOOKUP($B1037,Mapping!$A:$C,3,0),"Not Mapped"))</f>
        <v/>
      </c>
      <c r="Q1037">
        <f>IF($B1037="","",IF(COUNTIF(Exclusions!$A:$A,$B1037)&gt;0,"Yes","No"))</f>
        <v/>
      </c>
      <c r="R1037" s="17">
        <f>IF($B1037="","",MIN(1,DAY($A1037)/IF($N1037="Superstore",Settings!$B$5,Settings!$B$4)))</f>
        <v/>
      </c>
      <c r="S1037" s="17">
        <f>IF(OR($B1037="",$G1037="",$R1037=0),"",$G1037/$R1037)</f>
        <v/>
      </c>
      <c r="T1037">
        <f>IF($S1037="","",IF($S1037&lt;Settings!$B$8,"Critical",IF($S1037&lt;Settings!$B$9,"Semi Critical","Non Critical")))</f>
        <v/>
      </c>
      <c r="U1037">
        <f>IF($B1037="","",IFERROR(VLOOKUP($O1037,Leaders!$A:$B,2,0),"Not Mapped"))</f>
        <v/>
      </c>
    </row>
    <row r="1038">
      <c r="A1038" s="16" t="n"/>
      <c r="G1038" s="17" t="n"/>
      <c r="H1038" s="17" t="n"/>
      <c r="I1038" s="17" t="n"/>
      <c r="J1038" s="17" t="n"/>
      <c r="K1038" s="17" t="n"/>
      <c r="L1038" s="17" t="n"/>
      <c r="N1038">
        <f>IF($B1038="","",IF($C1038="SUPERSTORE","Superstore","DH"))</f>
        <v/>
      </c>
      <c r="O1038">
        <f>IF($B1038="","",IFERROR(VLOOKUP($B1038,Mapping!$A:$C,2,0),"Not Mapped"))</f>
        <v/>
      </c>
      <c r="P1038">
        <f>IF($B1038="","",IFERROR(VLOOKUP($B1038,Mapping!$A:$C,3,0),"Not Mapped"))</f>
        <v/>
      </c>
      <c r="Q1038">
        <f>IF($B1038="","",IF(COUNTIF(Exclusions!$A:$A,$B1038)&gt;0,"Yes","No"))</f>
        <v/>
      </c>
      <c r="R1038" s="17">
        <f>IF($B1038="","",MIN(1,DAY($A1038)/IF($N1038="Superstore",Settings!$B$5,Settings!$B$4)))</f>
        <v/>
      </c>
      <c r="S1038" s="17">
        <f>IF(OR($B1038="",$G1038="",$R1038=0),"",$G1038/$R1038)</f>
        <v/>
      </c>
      <c r="T1038">
        <f>IF($S1038="","",IF($S1038&lt;Settings!$B$8,"Critical",IF($S1038&lt;Settings!$B$9,"Semi Critical","Non Critical")))</f>
        <v/>
      </c>
      <c r="U1038">
        <f>IF($B1038="","",IFERROR(VLOOKUP($O1038,Leaders!$A:$B,2,0),"Not Mapped"))</f>
        <v/>
      </c>
    </row>
    <row r="1039">
      <c r="A1039" s="16" t="n"/>
      <c r="G1039" s="17" t="n"/>
      <c r="H1039" s="17" t="n"/>
      <c r="I1039" s="17" t="n"/>
      <c r="J1039" s="17" t="n"/>
      <c r="K1039" s="17" t="n"/>
      <c r="L1039" s="17" t="n"/>
      <c r="N1039">
        <f>IF($B1039="","",IF($C1039="SUPERSTORE","Superstore","DH"))</f>
        <v/>
      </c>
      <c r="O1039">
        <f>IF($B1039="","",IFERROR(VLOOKUP($B1039,Mapping!$A:$C,2,0),"Not Mapped"))</f>
        <v/>
      </c>
      <c r="P1039">
        <f>IF($B1039="","",IFERROR(VLOOKUP($B1039,Mapping!$A:$C,3,0),"Not Mapped"))</f>
        <v/>
      </c>
      <c r="Q1039">
        <f>IF($B1039="","",IF(COUNTIF(Exclusions!$A:$A,$B1039)&gt;0,"Yes","No"))</f>
        <v/>
      </c>
      <c r="R1039" s="17">
        <f>IF($B1039="","",MIN(1,DAY($A1039)/IF($N1039="Superstore",Settings!$B$5,Settings!$B$4)))</f>
        <v/>
      </c>
      <c r="S1039" s="17">
        <f>IF(OR($B1039="",$G1039="",$R1039=0),"",$G1039/$R1039)</f>
        <v/>
      </c>
      <c r="T1039">
        <f>IF($S1039="","",IF($S1039&lt;Settings!$B$8,"Critical",IF($S1039&lt;Settings!$B$9,"Semi Critical","Non Critical")))</f>
        <v/>
      </c>
      <c r="U1039">
        <f>IF($B1039="","",IFERROR(VLOOKUP($O1039,Leaders!$A:$B,2,0),"Not Mapped"))</f>
        <v/>
      </c>
    </row>
    <row r="1040">
      <c r="A1040" s="16" t="n"/>
      <c r="G1040" s="17" t="n"/>
      <c r="H1040" s="17" t="n"/>
      <c r="I1040" s="17" t="n"/>
      <c r="J1040" s="17" t="n"/>
      <c r="K1040" s="17" t="n"/>
      <c r="L1040" s="17" t="n"/>
      <c r="N1040">
        <f>IF($B1040="","",IF($C1040="SUPERSTORE","Superstore","DH"))</f>
        <v/>
      </c>
      <c r="O1040">
        <f>IF($B1040="","",IFERROR(VLOOKUP($B1040,Mapping!$A:$C,2,0),"Not Mapped"))</f>
        <v/>
      </c>
      <c r="P1040">
        <f>IF($B1040="","",IFERROR(VLOOKUP($B1040,Mapping!$A:$C,3,0),"Not Mapped"))</f>
        <v/>
      </c>
      <c r="Q1040">
        <f>IF($B1040="","",IF(COUNTIF(Exclusions!$A:$A,$B1040)&gt;0,"Yes","No"))</f>
        <v/>
      </c>
      <c r="R1040" s="17">
        <f>IF($B1040="","",MIN(1,DAY($A1040)/IF($N1040="Superstore",Settings!$B$5,Settings!$B$4)))</f>
        <v/>
      </c>
      <c r="S1040" s="17">
        <f>IF(OR($B1040="",$G1040="",$R1040=0),"",$G1040/$R1040)</f>
        <v/>
      </c>
      <c r="T1040">
        <f>IF($S1040="","",IF($S1040&lt;Settings!$B$8,"Critical",IF($S1040&lt;Settings!$B$9,"Semi Critical","Non Critical")))</f>
        <v/>
      </c>
      <c r="U1040">
        <f>IF($B1040="","",IFERROR(VLOOKUP($O1040,Leaders!$A:$B,2,0),"Not Mapped"))</f>
        <v/>
      </c>
    </row>
    <row r="1041">
      <c r="A1041" s="16" t="n"/>
      <c r="G1041" s="17" t="n"/>
      <c r="H1041" s="17" t="n"/>
      <c r="I1041" s="17" t="n"/>
      <c r="J1041" s="17" t="n"/>
      <c r="K1041" s="17" t="n"/>
      <c r="L1041" s="17" t="n"/>
      <c r="N1041">
        <f>IF($B1041="","",IF($C1041="SUPERSTORE","Superstore","DH"))</f>
        <v/>
      </c>
      <c r="O1041">
        <f>IF($B1041="","",IFERROR(VLOOKUP($B1041,Mapping!$A:$C,2,0),"Not Mapped"))</f>
        <v/>
      </c>
      <c r="P1041">
        <f>IF($B1041="","",IFERROR(VLOOKUP($B1041,Mapping!$A:$C,3,0),"Not Mapped"))</f>
        <v/>
      </c>
      <c r="Q1041">
        <f>IF($B1041="","",IF(COUNTIF(Exclusions!$A:$A,$B1041)&gt;0,"Yes","No"))</f>
        <v/>
      </c>
      <c r="R1041" s="17">
        <f>IF($B1041="","",MIN(1,DAY($A1041)/IF($N1041="Superstore",Settings!$B$5,Settings!$B$4)))</f>
        <v/>
      </c>
      <c r="S1041" s="17">
        <f>IF(OR($B1041="",$G1041="",$R1041=0),"",$G1041/$R1041)</f>
        <v/>
      </c>
      <c r="T1041">
        <f>IF($S1041="","",IF($S1041&lt;Settings!$B$8,"Critical",IF($S1041&lt;Settings!$B$9,"Semi Critical","Non Critical")))</f>
        <v/>
      </c>
      <c r="U1041">
        <f>IF($B1041="","",IFERROR(VLOOKUP($O1041,Leaders!$A:$B,2,0),"Not Mapped"))</f>
        <v/>
      </c>
    </row>
    <row r="1042">
      <c r="A1042" s="16" t="n"/>
      <c r="G1042" s="17" t="n"/>
      <c r="H1042" s="17" t="n"/>
      <c r="I1042" s="17" t="n"/>
      <c r="J1042" s="17" t="n"/>
      <c r="K1042" s="17" t="n"/>
      <c r="L1042" s="17" t="n"/>
      <c r="N1042">
        <f>IF($B1042="","",IF($C1042="SUPERSTORE","Superstore","DH"))</f>
        <v/>
      </c>
      <c r="O1042">
        <f>IF($B1042="","",IFERROR(VLOOKUP($B1042,Mapping!$A:$C,2,0),"Not Mapped"))</f>
        <v/>
      </c>
      <c r="P1042">
        <f>IF($B1042="","",IFERROR(VLOOKUP($B1042,Mapping!$A:$C,3,0),"Not Mapped"))</f>
        <v/>
      </c>
      <c r="Q1042">
        <f>IF($B1042="","",IF(COUNTIF(Exclusions!$A:$A,$B1042)&gt;0,"Yes","No"))</f>
        <v/>
      </c>
      <c r="R1042" s="17">
        <f>IF($B1042="","",MIN(1,DAY($A1042)/IF($N1042="Superstore",Settings!$B$5,Settings!$B$4)))</f>
        <v/>
      </c>
      <c r="S1042" s="17">
        <f>IF(OR($B1042="",$G1042="",$R1042=0),"",$G1042/$R1042)</f>
        <v/>
      </c>
      <c r="T1042">
        <f>IF($S1042="","",IF($S1042&lt;Settings!$B$8,"Critical",IF($S1042&lt;Settings!$B$9,"Semi Critical","Non Critical")))</f>
        <v/>
      </c>
      <c r="U1042">
        <f>IF($B1042="","",IFERROR(VLOOKUP($O1042,Leaders!$A:$B,2,0),"Not Mapped"))</f>
        <v/>
      </c>
    </row>
    <row r="1043">
      <c r="A1043" s="16" t="n"/>
      <c r="G1043" s="17" t="n"/>
      <c r="H1043" s="17" t="n"/>
      <c r="I1043" s="17" t="n"/>
      <c r="J1043" s="17" t="n"/>
      <c r="K1043" s="17" t="n"/>
      <c r="L1043" s="17" t="n"/>
      <c r="N1043">
        <f>IF($B1043="","",IF($C1043="SUPERSTORE","Superstore","DH"))</f>
        <v/>
      </c>
      <c r="O1043">
        <f>IF($B1043="","",IFERROR(VLOOKUP($B1043,Mapping!$A:$C,2,0),"Not Mapped"))</f>
        <v/>
      </c>
      <c r="P1043">
        <f>IF($B1043="","",IFERROR(VLOOKUP($B1043,Mapping!$A:$C,3,0),"Not Mapped"))</f>
        <v/>
      </c>
      <c r="Q1043">
        <f>IF($B1043="","",IF(COUNTIF(Exclusions!$A:$A,$B1043)&gt;0,"Yes","No"))</f>
        <v/>
      </c>
      <c r="R1043" s="17">
        <f>IF($B1043="","",MIN(1,DAY($A1043)/IF($N1043="Superstore",Settings!$B$5,Settings!$B$4)))</f>
        <v/>
      </c>
      <c r="S1043" s="17">
        <f>IF(OR($B1043="",$G1043="",$R1043=0),"",$G1043/$R1043)</f>
        <v/>
      </c>
      <c r="T1043">
        <f>IF($S1043="","",IF($S1043&lt;Settings!$B$8,"Critical",IF($S1043&lt;Settings!$B$9,"Semi Critical","Non Critical")))</f>
        <v/>
      </c>
      <c r="U1043">
        <f>IF($B1043="","",IFERROR(VLOOKUP($O1043,Leaders!$A:$B,2,0),"Not Mapped"))</f>
        <v/>
      </c>
    </row>
    <row r="1044">
      <c r="A1044" s="16" t="n"/>
      <c r="G1044" s="17" t="n"/>
      <c r="H1044" s="17" t="n"/>
      <c r="I1044" s="17" t="n"/>
      <c r="J1044" s="17" t="n"/>
      <c r="K1044" s="17" t="n"/>
      <c r="L1044" s="17" t="n"/>
      <c r="N1044">
        <f>IF($B1044="","",IF($C1044="SUPERSTORE","Superstore","DH"))</f>
        <v/>
      </c>
      <c r="O1044">
        <f>IF($B1044="","",IFERROR(VLOOKUP($B1044,Mapping!$A:$C,2,0),"Not Mapped"))</f>
        <v/>
      </c>
      <c r="P1044">
        <f>IF($B1044="","",IFERROR(VLOOKUP($B1044,Mapping!$A:$C,3,0),"Not Mapped"))</f>
        <v/>
      </c>
      <c r="Q1044">
        <f>IF($B1044="","",IF(COUNTIF(Exclusions!$A:$A,$B1044)&gt;0,"Yes","No"))</f>
        <v/>
      </c>
      <c r="R1044" s="17">
        <f>IF($B1044="","",MIN(1,DAY($A1044)/IF($N1044="Superstore",Settings!$B$5,Settings!$B$4)))</f>
        <v/>
      </c>
      <c r="S1044" s="17">
        <f>IF(OR($B1044="",$G1044="",$R1044=0),"",$G1044/$R1044)</f>
        <v/>
      </c>
      <c r="T1044">
        <f>IF($S1044="","",IF($S1044&lt;Settings!$B$8,"Critical",IF($S1044&lt;Settings!$B$9,"Semi Critical","Non Critical")))</f>
        <v/>
      </c>
      <c r="U1044">
        <f>IF($B1044="","",IFERROR(VLOOKUP($O1044,Leaders!$A:$B,2,0),"Not Mapped"))</f>
        <v/>
      </c>
    </row>
    <row r="1045">
      <c r="A1045" s="16" t="n"/>
      <c r="G1045" s="17" t="n"/>
      <c r="H1045" s="17" t="n"/>
      <c r="I1045" s="17" t="n"/>
      <c r="J1045" s="17" t="n"/>
      <c r="K1045" s="17" t="n"/>
      <c r="L1045" s="17" t="n"/>
      <c r="N1045">
        <f>IF($B1045="","",IF($C1045="SUPERSTORE","Superstore","DH"))</f>
        <v/>
      </c>
      <c r="O1045">
        <f>IF($B1045="","",IFERROR(VLOOKUP($B1045,Mapping!$A:$C,2,0),"Not Mapped"))</f>
        <v/>
      </c>
      <c r="P1045">
        <f>IF($B1045="","",IFERROR(VLOOKUP($B1045,Mapping!$A:$C,3,0),"Not Mapped"))</f>
        <v/>
      </c>
      <c r="Q1045">
        <f>IF($B1045="","",IF(COUNTIF(Exclusions!$A:$A,$B1045)&gt;0,"Yes","No"))</f>
        <v/>
      </c>
      <c r="R1045" s="17">
        <f>IF($B1045="","",MIN(1,DAY($A1045)/IF($N1045="Superstore",Settings!$B$5,Settings!$B$4)))</f>
        <v/>
      </c>
      <c r="S1045" s="17">
        <f>IF(OR($B1045="",$G1045="",$R1045=0),"",$G1045/$R1045)</f>
        <v/>
      </c>
      <c r="T1045">
        <f>IF($S1045="","",IF($S1045&lt;Settings!$B$8,"Critical",IF($S1045&lt;Settings!$B$9,"Semi Critical","Non Critical")))</f>
        <v/>
      </c>
      <c r="U1045">
        <f>IF($B1045="","",IFERROR(VLOOKUP($O1045,Leaders!$A:$B,2,0),"Not Mapped"))</f>
        <v/>
      </c>
    </row>
    <row r="1046">
      <c r="A1046" s="16" t="n"/>
      <c r="G1046" s="17" t="n"/>
      <c r="H1046" s="17" t="n"/>
      <c r="I1046" s="17" t="n"/>
      <c r="J1046" s="17" t="n"/>
      <c r="K1046" s="17" t="n"/>
      <c r="L1046" s="17" t="n"/>
      <c r="N1046">
        <f>IF($B1046="","",IF($C1046="SUPERSTORE","Superstore","DH"))</f>
        <v/>
      </c>
      <c r="O1046">
        <f>IF($B1046="","",IFERROR(VLOOKUP($B1046,Mapping!$A:$C,2,0),"Not Mapped"))</f>
        <v/>
      </c>
      <c r="P1046">
        <f>IF($B1046="","",IFERROR(VLOOKUP($B1046,Mapping!$A:$C,3,0),"Not Mapped"))</f>
        <v/>
      </c>
      <c r="Q1046">
        <f>IF($B1046="","",IF(COUNTIF(Exclusions!$A:$A,$B1046)&gt;0,"Yes","No"))</f>
        <v/>
      </c>
      <c r="R1046" s="17">
        <f>IF($B1046="","",MIN(1,DAY($A1046)/IF($N1046="Superstore",Settings!$B$5,Settings!$B$4)))</f>
        <v/>
      </c>
      <c r="S1046" s="17">
        <f>IF(OR($B1046="",$G1046="",$R1046=0),"",$G1046/$R1046)</f>
        <v/>
      </c>
      <c r="T1046">
        <f>IF($S1046="","",IF($S1046&lt;Settings!$B$8,"Critical",IF($S1046&lt;Settings!$B$9,"Semi Critical","Non Critical")))</f>
        <v/>
      </c>
      <c r="U1046">
        <f>IF($B1046="","",IFERROR(VLOOKUP($O1046,Leaders!$A:$B,2,0),"Not Mapped"))</f>
        <v/>
      </c>
    </row>
    <row r="1047">
      <c r="A1047" s="16" t="n"/>
      <c r="G1047" s="17" t="n"/>
      <c r="H1047" s="17" t="n"/>
      <c r="I1047" s="17" t="n"/>
      <c r="J1047" s="17" t="n"/>
      <c r="K1047" s="17" t="n"/>
      <c r="L1047" s="17" t="n"/>
      <c r="N1047">
        <f>IF($B1047="","",IF($C1047="SUPERSTORE","Superstore","DH"))</f>
        <v/>
      </c>
      <c r="O1047">
        <f>IF($B1047="","",IFERROR(VLOOKUP($B1047,Mapping!$A:$C,2,0),"Not Mapped"))</f>
        <v/>
      </c>
      <c r="P1047">
        <f>IF($B1047="","",IFERROR(VLOOKUP($B1047,Mapping!$A:$C,3,0),"Not Mapped"))</f>
        <v/>
      </c>
      <c r="Q1047">
        <f>IF($B1047="","",IF(COUNTIF(Exclusions!$A:$A,$B1047)&gt;0,"Yes","No"))</f>
        <v/>
      </c>
      <c r="R1047" s="17">
        <f>IF($B1047="","",MIN(1,DAY($A1047)/IF($N1047="Superstore",Settings!$B$5,Settings!$B$4)))</f>
        <v/>
      </c>
      <c r="S1047" s="17">
        <f>IF(OR($B1047="",$G1047="",$R1047=0),"",$G1047/$R1047)</f>
        <v/>
      </c>
      <c r="T1047">
        <f>IF($S1047="","",IF($S1047&lt;Settings!$B$8,"Critical",IF($S1047&lt;Settings!$B$9,"Semi Critical","Non Critical")))</f>
        <v/>
      </c>
      <c r="U1047">
        <f>IF($B1047="","",IFERROR(VLOOKUP($O1047,Leaders!$A:$B,2,0),"Not Mapped"))</f>
        <v/>
      </c>
    </row>
    <row r="1048">
      <c r="A1048" s="16" t="n"/>
      <c r="G1048" s="17" t="n"/>
      <c r="H1048" s="17" t="n"/>
      <c r="I1048" s="17" t="n"/>
      <c r="J1048" s="17" t="n"/>
      <c r="K1048" s="17" t="n"/>
      <c r="L1048" s="17" t="n"/>
      <c r="N1048">
        <f>IF($B1048="","",IF($C1048="SUPERSTORE","Superstore","DH"))</f>
        <v/>
      </c>
      <c r="O1048">
        <f>IF($B1048="","",IFERROR(VLOOKUP($B1048,Mapping!$A:$C,2,0),"Not Mapped"))</f>
        <v/>
      </c>
      <c r="P1048">
        <f>IF($B1048="","",IFERROR(VLOOKUP($B1048,Mapping!$A:$C,3,0),"Not Mapped"))</f>
        <v/>
      </c>
      <c r="Q1048">
        <f>IF($B1048="","",IF(COUNTIF(Exclusions!$A:$A,$B1048)&gt;0,"Yes","No"))</f>
        <v/>
      </c>
      <c r="R1048" s="17">
        <f>IF($B1048="","",MIN(1,DAY($A1048)/IF($N1048="Superstore",Settings!$B$5,Settings!$B$4)))</f>
        <v/>
      </c>
      <c r="S1048" s="17">
        <f>IF(OR($B1048="",$G1048="",$R1048=0),"",$G1048/$R1048)</f>
        <v/>
      </c>
      <c r="T1048">
        <f>IF($S1048="","",IF($S1048&lt;Settings!$B$8,"Critical",IF($S1048&lt;Settings!$B$9,"Semi Critical","Non Critical")))</f>
        <v/>
      </c>
      <c r="U1048">
        <f>IF($B1048="","",IFERROR(VLOOKUP($O1048,Leaders!$A:$B,2,0),"Not Mapped"))</f>
        <v/>
      </c>
    </row>
    <row r="1049">
      <c r="A1049" s="16" t="n"/>
      <c r="G1049" s="17" t="n"/>
      <c r="H1049" s="17" t="n"/>
      <c r="I1049" s="17" t="n"/>
      <c r="J1049" s="17" t="n"/>
      <c r="K1049" s="17" t="n"/>
      <c r="L1049" s="17" t="n"/>
      <c r="N1049">
        <f>IF($B1049="","",IF($C1049="SUPERSTORE","Superstore","DH"))</f>
        <v/>
      </c>
      <c r="O1049">
        <f>IF($B1049="","",IFERROR(VLOOKUP($B1049,Mapping!$A:$C,2,0),"Not Mapped"))</f>
        <v/>
      </c>
      <c r="P1049">
        <f>IF($B1049="","",IFERROR(VLOOKUP($B1049,Mapping!$A:$C,3,0),"Not Mapped"))</f>
        <v/>
      </c>
      <c r="Q1049">
        <f>IF($B1049="","",IF(COUNTIF(Exclusions!$A:$A,$B1049)&gt;0,"Yes","No"))</f>
        <v/>
      </c>
      <c r="R1049" s="17">
        <f>IF($B1049="","",MIN(1,DAY($A1049)/IF($N1049="Superstore",Settings!$B$5,Settings!$B$4)))</f>
        <v/>
      </c>
      <c r="S1049" s="17">
        <f>IF(OR($B1049="",$G1049="",$R1049=0),"",$G1049/$R1049)</f>
        <v/>
      </c>
      <c r="T1049">
        <f>IF($S1049="","",IF($S1049&lt;Settings!$B$8,"Critical",IF($S1049&lt;Settings!$B$9,"Semi Critical","Non Critical")))</f>
        <v/>
      </c>
      <c r="U1049">
        <f>IF($B1049="","",IFERROR(VLOOKUP($O1049,Leaders!$A:$B,2,0),"Not Mapped"))</f>
        <v/>
      </c>
    </row>
    <row r="1050">
      <c r="A1050" s="16" t="n"/>
      <c r="G1050" s="17" t="n"/>
      <c r="H1050" s="17" t="n"/>
      <c r="I1050" s="17" t="n"/>
      <c r="J1050" s="17" t="n"/>
      <c r="K1050" s="17" t="n"/>
      <c r="L1050" s="17" t="n"/>
      <c r="N1050">
        <f>IF($B1050="","",IF($C1050="SUPERSTORE","Superstore","DH"))</f>
        <v/>
      </c>
      <c r="O1050">
        <f>IF($B1050="","",IFERROR(VLOOKUP($B1050,Mapping!$A:$C,2,0),"Not Mapped"))</f>
        <v/>
      </c>
      <c r="P1050">
        <f>IF($B1050="","",IFERROR(VLOOKUP($B1050,Mapping!$A:$C,3,0),"Not Mapped"))</f>
        <v/>
      </c>
      <c r="Q1050">
        <f>IF($B1050="","",IF(COUNTIF(Exclusions!$A:$A,$B1050)&gt;0,"Yes","No"))</f>
        <v/>
      </c>
      <c r="R1050" s="17">
        <f>IF($B1050="","",MIN(1,DAY($A1050)/IF($N1050="Superstore",Settings!$B$5,Settings!$B$4)))</f>
        <v/>
      </c>
      <c r="S1050" s="17">
        <f>IF(OR($B1050="",$G1050="",$R1050=0),"",$G1050/$R1050)</f>
        <v/>
      </c>
      <c r="T1050">
        <f>IF($S1050="","",IF($S1050&lt;Settings!$B$8,"Critical",IF($S1050&lt;Settings!$B$9,"Semi Critical","Non Critical")))</f>
        <v/>
      </c>
      <c r="U1050">
        <f>IF($B1050="","",IFERROR(VLOOKUP($O1050,Leaders!$A:$B,2,0),"Not Mapped"))</f>
        <v/>
      </c>
    </row>
    <row r="1051">
      <c r="A1051" s="16" t="n"/>
      <c r="G1051" s="17" t="n"/>
      <c r="H1051" s="17" t="n"/>
      <c r="I1051" s="17" t="n"/>
      <c r="J1051" s="17" t="n"/>
      <c r="K1051" s="17" t="n"/>
      <c r="L1051" s="17" t="n"/>
      <c r="N1051">
        <f>IF($B1051="","",IF($C1051="SUPERSTORE","Superstore","DH"))</f>
        <v/>
      </c>
      <c r="O1051">
        <f>IF($B1051="","",IFERROR(VLOOKUP($B1051,Mapping!$A:$C,2,0),"Not Mapped"))</f>
        <v/>
      </c>
      <c r="P1051">
        <f>IF($B1051="","",IFERROR(VLOOKUP($B1051,Mapping!$A:$C,3,0),"Not Mapped"))</f>
        <v/>
      </c>
      <c r="Q1051">
        <f>IF($B1051="","",IF(COUNTIF(Exclusions!$A:$A,$B1051)&gt;0,"Yes","No"))</f>
        <v/>
      </c>
      <c r="R1051" s="17">
        <f>IF($B1051="","",MIN(1,DAY($A1051)/IF($N1051="Superstore",Settings!$B$5,Settings!$B$4)))</f>
        <v/>
      </c>
      <c r="S1051" s="17">
        <f>IF(OR($B1051="",$G1051="",$R1051=0),"",$G1051/$R1051)</f>
        <v/>
      </c>
      <c r="T1051">
        <f>IF($S1051="","",IF($S1051&lt;Settings!$B$8,"Critical",IF($S1051&lt;Settings!$B$9,"Semi Critical","Non Critical")))</f>
        <v/>
      </c>
      <c r="U1051">
        <f>IF($B1051="","",IFERROR(VLOOKUP($O1051,Leaders!$A:$B,2,0),"Not Mapped"))</f>
        <v/>
      </c>
    </row>
    <row r="1052">
      <c r="A1052" s="16" t="n"/>
      <c r="G1052" s="17" t="n"/>
      <c r="H1052" s="17" t="n"/>
      <c r="I1052" s="17" t="n"/>
      <c r="J1052" s="17" t="n"/>
      <c r="K1052" s="17" t="n"/>
      <c r="L1052" s="17" t="n"/>
      <c r="N1052">
        <f>IF($B1052="","",IF($C1052="SUPERSTORE","Superstore","DH"))</f>
        <v/>
      </c>
      <c r="O1052">
        <f>IF($B1052="","",IFERROR(VLOOKUP($B1052,Mapping!$A:$C,2,0),"Not Mapped"))</f>
        <v/>
      </c>
      <c r="P1052">
        <f>IF($B1052="","",IFERROR(VLOOKUP($B1052,Mapping!$A:$C,3,0),"Not Mapped"))</f>
        <v/>
      </c>
      <c r="Q1052">
        <f>IF($B1052="","",IF(COUNTIF(Exclusions!$A:$A,$B1052)&gt;0,"Yes","No"))</f>
        <v/>
      </c>
      <c r="R1052" s="17">
        <f>IF($B1052="","",MIN(1,DAY($A1052)/IF($N1052="Superstore",Settings!$B$5,Settings!$B$4)))</f>
        <v/>
      </c>
      <c r="S1052" s="17">
        <f>IF(OR($B1052="",$G1052="",$R1052=0),"",$G1052/$R1052)</f>
        <v/>
      </c>
      <c r="T1052">
        <f>IF($S1052="","",IF($S1052&lt;Settings!$B$8,"Critical",IF($S1052&lt;Settings!$B$9,"Semi Critical","Non Critical")))</f>
        <v/>
      </c>
      <c r="U1052">
        <f>IF($B1052="","",IFERROR(VLOOKUP($O1052,Leaders!$A:$B,2,0),"Not Mapped"))</f>
        <v/>
      </c>
    </row>
    <row r="1053">
      <c r="A1053" s="16" t="n"/>
      <c r="G1053" s="17" t="n"/>
      <c r="H1053" s="17" t="n"/>
      <c r="I1053" s="17" t="n"/>
      <c r="J1053" s="17" t="n"/>
      <c r="K1053" s="17" t="n"/>
      <c r="L1053" s="17" t="n"/>
      <c r="N1053">
        <f>IF($B1053="","",IF($C1053="SUPERSTORE","Superstore","DH"))</f>
        <v/>
      </c>
      <c r="O1053">
        <f>IF($B1053="","",IFERROR(VLOOKUP($B1053,Mapping!$A:$C,2,0),"Not Mapped"))</f>
        <v/>
      </c>
      <c r="P1053">
        <f>IF($B1053="","",IFERROR(VLOOKUP($B1053,Mapping!$A:$C,3,0),"Not Mapped"))</f>
        <v/>
      </c>
      <c r="Q1053">
        <f>IF($B1053="","",IF(COUNTIF(Exclusions!$A:$A,$B1053)&gt;0,"Yes","No"))</f>
        <v/>
      </c>
      <c r="R1053" s="17">
        <f>IF($B1053="","",MIN(1,DAY($A1053)/IF($N1053="Superstore",Settings!$B$5,Settings!$B$4)))</f>
        <v/>
      </c>
      <c r="S1053" s="17">
        <f>IF(OR($B1053="",$G1053="",$R1053=0),"",$G1053/$R1053)</f>
        <v/>
      </c>
      <c r="T1053">
        <f>IF($S1053="","",IF($S1053&lt;Settings!$B$8,"Critical",IF($S1053&lt;Settings!$B$9,"Semi Critical","Non Critical")))</f>
        <v/>
      </c>
      <c r="U1053">
        <f>IF($B1053="","",IFERROR(VLOOKUP($O1053,Leaders!$A:$B,2,0),"Not Mapped"))</f>
        <v/>
      </c>
    </row>
    <row r="1054">
      <c r="A1054" s="16" t="n"/>
      <c r="G1054" s="17" t="n"/>
      <c r="H1054" s="17" t="n"/>
      <c r="I1054" s="17" t="n"/>
      <c r="J1054" s="17" t="n"/>
      <c r="K1054" s="17" t="n"/>
      <c r="L1054" s="17" t="n"/>
      <c r="N1054">
        <f>IF($B1054="","",IF($C1054="SUPERSTORE","Superstore","DH"))</f>
        <v/>
      </c>
      <c r="O1054">
        <f>IF($B1054="","",IFERROR(VLOOKUP($B1054,Mapping!$A:$C,2,0),"Not Mapped"))</f>
        <v/>
      </c>
      <c r="P1054">
        <f>IF($B1054="","",IFERROR(VLOOKUP($B1054,Mapping!$A:$C,3,0),"Not Mapped"))</f>
        <v/>
      </c>
      <c r="Q1054">
        <f>IF($B1054="","",IF(COUNTIF(Exclusions!$A:$A,$B1054)&gt;0,"Yes","No"))</f>
        <v/>
      </c>
      <c r="R1054" s="17">
        <f>IF($B1054="","",MIN(1,DAY($A1054)/IF($N1054="Superstore",Settings!$B$5,Settings!$B$4)))</f>
        <v/>
      </c>
      <c r="S1054" s="17">
        <f>IF(OR($B1054="",$G1054="",$R1054=0),"",$G1054/$R1054)</f>
        <v/>
      </c>
      <c r="T1054">
        <f>IF($S1054="","",IF($S1054&lt;Settings!$B$8,"Critical",IF($S1054&lt;Settings!$B$9,"Semi Critical","Non Critical")))</f>
        <v/>
      </c>
      <c r="U1054">
        <f>IF($B1054="","",IFERROR(VLOOKUP($O1054,Leaders!$A:$B,2,0),"Not Mapped"))</f>
        <v/>
      </c>
    </row>
    <row r="1055">
      <c r="A1055" s="16" t="n"/>
      <c r="G1055" s="17" t="n"/>
      <c r="H1055" s="17" t="n"/>
      <c r="I1055" s="17" t="n"/>
      <c r="J1055" s="17" t="n"/>
      <c r="K1055" s="17" t="n"/>
      <c r="L1055" s="17" t="n"/>
      <c r="N1055">
        <f>IF($B1055="","",IF($C1055="SUPERSTORE","Superstore","DH"))</f>
        <v/>
      </c>
      <c r="O1055">
        <f>IF($B1055="","",IFERROR(VLOOKUP($B1055,Mapping!$A:$C,2,0),"Not Mapped"))</f>
        <v/>
      </c>
      <c r="P1055">
        <f>IF($B1055="","",IFERROR(VLOOKUP($B1055,Mapping!$A:$C,3,0),"Not Mapped"))</f>
        <v/>
      </c>
      <c r="Q1055">
        <f>IF($B1055="","",IF(COUNTIF(Exclusions!$A:$A,$B1055)&gt;0,"Yes","No"))</f>
        <v/>
      </c>
      <c r="R1055" s="17">
        <f>IF($B1055="","",MIN(1,DAY($A1055)/IF($N1055="Superstore",Settings!$B$5,Settings!$B$4)))</f>
        <v/>
      </c>
      <c r="S1055" s="17">
        <f>IF(OR($B1055="",$G1055="",$R1055=0),"",$G1055/$R1055)</f>
        <v/>
      </c>
      <c r="T1055">
        <f>IF($S1055="","",IF($S1055&lt;Settings!$B$8,"Critical",IF($S1055&lt;Settings!$B$9,"Semi Critical","Non Critical")))</f>
        <v/>
      </c>
      <c r="U1055">
        <f>IF($B1055="","",IFERROR(VLOOKUP($O1055,Leaders!$A:$B,2,0),"Not Mapped"))</f>
        <v/>
      </c>
    </row>
    <row r="1056">
      <c r="A1056" s="16" t="n"/>
      <c r="G1056" s="17" t="n"/>
      <c r="H1056" s="17" t="n"/>
      <c r="I1056" s="17" t="n"/>
      <c r="J1056" s="17" t="n"/>
      <c r="K1056" s="17" t="n"/>
      <c r="L1056" s="17" t="n"/>
      <c r="N1056">
        <f>IF($B1056="","",IF($C1056="SUPERSTORE","Superstore","DH"))</f>
        <v/>
      </c>
      <c r="O1056">
        <f>IF($B1056="","",IFERROR(VLOOKUP($B1056,Mapping!$A:$C,2,0),"Not Mapped"))</f>
        <v/>
      </c>
      <c r="P1056">
        <f>IF($B1056="","",IFERROR(VLOOKUP($B1056,Mapping!$A:$C,3,0),"Not Mapped"))</f>
        <v/>
      </c>
      <c r="Q1056">
        <f>IF($B1056="","",IF(COUNTIF(Exclusions!$A:$A,$B1056)&gt;0,"Yes","No"))</f>
        <v/>
      </c>
      <c r="R1056" s="17">
        <f>IF($B1056="","",MIN(1,DAY($A1056)/IF($N1056="Superstore",Settings!$B$5,Settings!$B$4)))</f>
        <v/>
      </c>
      <c r="S1056" s="17">
        <f>IF(OR($B1056="",$G1056="",$R1056=0),"",$G1056/$R1056)</f>
        <v/>
      </c>
      <c r="T1056">
        <f>IF($S1056="","",IF($S1056&lt;Settings!$B$8,"Critical",IF($S1056&lt;Settings!$B$9,"Semi Critical","Non Critical")))</f>
        <v/>
      </c>
      <c r="U1056">
        <f>IF($B1056="","",IFERROR(VLOOKUP($O1056,Leaders!$A:$B,2,0),"Not Mapped"))</f>
        <v/>
      </c>
    </row>
    <row r="1057">
      <c r="A1057" s="16" t="n"/>
      <c r="G1057" s="17" t="n"/>
      <c r="H1057" s="17" t="n"/>
      <c r="I1057" s="17" t="n"/>
      <c r="J1057" s="17" t="n"/>
      <c r="K1057" s="17" t="n"/>
      <c r="L1057" s="17" t="n"/>
      <c r="N1057">
        <f>IF($B1057="","",IF($C1057="SUPERSTORE","Superstore","DH"))</f>
        <v/>
      </c>
      <c r="O1057">
        <f>IF($B1057="","",IFERROR(VLOOKUP($B1057,Mapping!$A:$C,2,0),"Not Mapped"))</f>
        <v/>
      </c>
      <c r="P1057">
        <f>IF($B1057="","",IFERROR(VLOOKUP($B1057,Mapping!$A:$C,3,0),"Not Mapped"))</f>
        <v/>
      </c>
      <c r="Q1057">
        <f>IF($B1057="","",IF(COUNTIF(Exclusions!$A:$A,$B1057)&gt;0,"Yes","No"))</f>
        <v/>
      </c>
      <c r="R1057" s="17">
        <f>IF($B1057="","",MIN(1,DAY($A1057)/IF($N1057="Superstore",Settings!$B$5,Settings!$B$4)))</f>
        <v/>
      </c>
      <c r="S1057" s="17">
        <f>IF(OR($B1057="",$G1057="",$R1057=0),"",$G1057/$R1057)</f>
        <v/>
      </c>
      <c r="T1057">
        <f>IF($S1057="","",IF($S1057&lt;Settings!$B$8,"Critical",IF($S1057&lt;Settings!$B$9,"Semi Critical","Non Critical")))</f>
        <v/>
      </c>
      <c r="U1057">
        <f>IF($B1057="","",IFERROR(VLOOKUP($O1057,Leaders!$A:$B,2,0),"Not Mapped"))</f>
        <v/>
      </c>
    </row>
    <row r="1058">
      <c r="A1058" s="16" t="n"/>
      <c r="G1058" s="17" t="n"/>
      <c r="H1058" s="17" t="n"/>
      <c r="I1058" s="17" t="n"/>
      <c r="J1058" s="17" t="n"/>
      <c r="K1058" s="17" t="n"/>
      <c r="L1058" s="17" t="n"/>
      <c r="N1058">
        <f>IF($B1058="","",IF($C1058="SUPERSTORE","Superstore","DH"))</f>
        <v/>
      </c>
      <c r="O1058">
        <f>IF($B1058="","",IFERROR(VLOOKUP($B1058,Mapping!$A:$C,2,0),"Not Mapped"))</f>
        <v/>
      </c>
      <c r="P1058">
        <f>IF($B1058="","",IFERROR(VLOOKUP($B1058,Mapping!$A:$C,3,0),"Not Mapped"))</f>
        <v/>
      </c>
      <c r="Q1058">
        <f>IF($B1058="","",IF(COUNTIF(Exclusions!$A:$A,$B1058)&gt;0,"Yes","No"))</f>
        <v/>
      </c>
      <c r="R1058" s="17">
        <f>IF($B1058="","",MIN(1,DAY($A1058)/IF($N1058="Superstore",Settings!$B$5,Settings!$B$4)))</f>
        <v/>
      </c>
      <c r="S1058" s="17">
        <f>IF(OR($B1058="",$G1058="",$R1058=0),"",$G1058/$R1058)</f>
        <v/>
      </c>
      <c r="T1058">
        <f>IF($S1058="","",IF($S1058&lt;Settings!$B$8,"Critical",IF($S1058&lt;Settings!$B$9,"Semi Critical","Non Critical")))</f>
        <v/>
      </c>
      <c r="U1058">
        <f>IF($B1058="","",IFERROR(VLOOKUP($O1058,Leaders!$A:$B,2,0),"Not Mapped"))</f>
        <v/>
      </c>
    </row>
    <row r="1059">
      <c r="A1059" s="16" t="n"/>
      <c r="G1059" s="17" t="n"/>
      <c r="H1059" s="17" t="n"/>
      <c r="I1059" s="17" t="n"/>
      <c r="J1059" s="17" t="n"/>
      <c r="K1059" s="17" t="n"/>
      <c r="L1059" s="17" t="n"/>
      <c r="N1059">
        <f>IF($B1059="","",IF($C1059="SUPERSTORE","Superstore","DH"))</f>
        <v/>
      </c>
      <c r="O1059">
        <f>IF($B1059="","",IFERROR(VLOOKUP($B1059,Mapping!$A:$C,2,0),"Not Mapped"))</f>
        <v/>
      </c>
      <c r="P1059">
        <f>IF($B1059="","",IFERROR(VLOOKUP($B1059,Mapping!$A:$C,3,0),"Not Mapped"))</f>
        <v/>
      </c>
      <c r="Q1059">
        <f>IF($B1059="","",IF(COUNTIF(Exclusions!$A:$A,$B1059)&gt;0,"Yes","No"))</f>
        <v/>
      </c>
      <c r="R1059" s="17">
        <f>IF($B1059="","",MIN(1,DAY($A1059)/IF($N1059="Superstore",Settings!$B$5,Settings!$B$4)))</f>
        <v/>
      </c>
      <c r="S1059" s="17">
        <f>IF(OR($B1059="",$G1059="",$R1059=0),"",$G1059/$R1059)</f>
        <v/>
      </c>
      <c r="T1059">
        <f>IF($S1059="","",IF($S1059&lt;Settings!$B$8,"Critical",IF($S1059&lt;Settings!$B$9,"Semi Critical","Non Critical")))</f>
        <v/>
      </c>
      <c r="U1059">
        <f>IF($B1059="","",IFERROR(VLOOKUP($O1059,Leaders!$A:$B,2,0),"Not Mapped"))</f>
        <v/>
      </c>
    </row>
    <row r="1060">
      <c r="A1060" s="16" t="n"/>
      <c r="G1060" s="17" t="n"/>
      <c r="H1060" s="17" t="n"/>
      <c r="I1060" s="17" t="n"/>
      <c r="J1060" s="17" t="n"/>
      <c r="K1060" s="17" t="n"/>
      <c r="L1060" s="17" t="n"/>
      <c r="N1060">
        <f>IF($B1060="","",IF($C1060="SUPERSTORE","Superstore","DH"))</f>
        <v/>
      </c>
      <c r="O1060">
        <f>IF($B1060="","",IFERROR(VLOOKUP($B1060,Mapping!$A:$C,2,0),"Not Mapped"))</f>
        <v/>
      </c>
      <c r="P1060">
        <f>IF($B1060="","",IFERROR(VLOOKUP($B1060,Mapping!$A:$C,3,0),"Not Mapped"))</f>
        <v/>
      </c>
      <c r="Q1060">
        <f>IF($B1060="","",IF(COUNTIF(Exclusions!$A:$A,$B1060)&gt;0,"Yes","No"))</f>
        <v/>
      </c>
      <c r="R1060" s="17">
        <f>IF($B1060="","",MIN(1,DAY($A1060)/IF($N1060="Superstore",Settings!$B$5,Settings!$B$4)))</f>
        <v/>
      </c>
      <c r="S1060" s="17">
        <f>IF(OR($B1060="",$G1060="",$R1060=0),"",$G1060/$R1060)</f>
        <v/>
      </c>
      <c r="T1060">
        <f>IF($S1060="","",IF($S1060&lt;Settings!$B$8,"Critical",IF($S1060&lt;Settings!$B$9,"Semi Critical","Non Critical")))</f>
        <v/>
      </c>
      <c r="U1060">
        <f>IF($B1060="","",IFERROR(VLOOKUP($O1060,Leaders!$A:$B,2,0),"Not Mapped"))</f>
        <v/>
      </c>
    </row>
    <row r="1061">
      <c r="A1061" s="16" t="n"/>
      <c r="G1061" s="17" t="n"/>
      <c r="H1061" s="17" t="n"/>
      <c r="I1061" s="17" t="n"/>
      <c r="J1061" s="17" t="n"/>
      <c r="K1061" s="17" t="n"/>
      <c r="L1061" s="17" t="n"/>
      <c r="N1061">
        <f>IF($B1061="","",IF($C1061="SUPERSTORE","Superstore","DH"))</f>
        <v/>
      </c>
      <c r="O1061">
        <f>IF($B1061="","",IFERROR(VLOOKUP($B1061,Mapping!$A:$C,2,0),"Not Mapped"))</f>
        <v/>
      </c>
      <c r="P1061">
        <f>IF($B1061="","",IFERROR(VLOOKUP($B1061,Mapping!$A:$C,3,0),"Not Mapped"))</f>
        <v/>
      </c>
      <c r="Q1061">
        <f>IF($B1061="","",IF(COUNTIF(Exclusions!$A:$A,$B1061)&gt;0,"Yes","No"))</f>
        <v/>
      </c>
      <c r="R1061" s="17">
        <f>IF($B1061="","",MIN(1,DAY($A1061)/IF($N1061="Superstore",Settings!$B$5,Settings!$B$4)))</f>
        <v/>
      </c>
      <c r="S1061" s="17">
        <f>IF(OR($B1061="",$G1061="",$R1061=0),"",$G1061/$R1061)</f>
        <v/>
      </c>
      <c r="T1061">
        <f>IF($S1061="","",IF($S1061&lt;Settings!$B$8,"Critical",IF($S1061&lt;Settings!$B$9,"Semi Critical","Non Critical")))</f>
        <v/>
      </c>
      <c r="U1061">
        <f>IF($B1061="","",IFERROR(VLOOKUP($O1061,Leaders!$A:$B,2,0),"Not Mapped"))</f>
        <v/>
      </c>
    </row>
    <row r="1062">
      <c r="A1062" s="16" t="n"/>
      <c r="G1062" s="17" t="n"/>
      <c r="H1062" s="17" t="n"/>
      <c r="I1062" s="17" t="n"/>
      <c r="J1062" s="17" t="n"/>
      <c r="K1062" s="17" t="n"/>
      <c r="L1062" s="17" t="n"/>
      <c r="N1062">
        <f>IF($B1062="","",IF($C1062="SUPERSTORE","Superstore","DH"))</f>
        <v/>
      </c>
      <c r="O1062">
        <f>IF($B1062="","",IFERROR(VLOOKUP($B1062,Mapping!$A:$C,2,0),"Not Mapped"))</f>
        <v/>
      </c>
      <c r="P1062">
        <f>IF($B1062="","",IFERROR(VLOOKUP($B1062,Mapping!$A:$C,3,0),"Not Mapped"))</f>
        <v/>
      </c>
      <c r="Q1062">
        <f>IF($B1062="","",IF(COUNTIF(Exclusions!$A:$A,$B1062)&gt;0,"Yes","No"))</f>
        <v/>
      </c>
      <c r="R1062" s="17">
        <f>IF($B1062="","",MIN(1,DAY($A1062)/IF($N1062="Superstore",Settings!$B$5,Settings!$B$4)))</f>
        <v/>
      </c>
      <c r="S1062" s="17">
        <f>IF(OR($B1062="",$G1062="",$R1062=0),"",$G1062/$R1062)</f>
        <v/>
      </c>
      <c r="T1062">
        <f>IF($S1062="","",IF($S1062&lt;Settings!$B$8,"Critical",IF($S1062&lt;Settings!$B$9,"Semi Critical","Non Critical")))</f>
        <v/>
      </c>
      <c r="U1062">
        <f>IF($B1062="","",IFERROR(VLOOKUP($O1062,Leaders!$A:$B,2,0),"Not Mapped"))</f>
        <v/>
      </c>
    </row>
    <row r="1063">
      <c r="A1063" s="16" t="n"/>
      <c r="G1063" s="17" t="n"/>
      <c r="H1063" s="17" t="n"/>
      <c r="I1063" s="17" t="n"/>
      <c r="J1063" s="17" t="n"/>
      <c r="K1063" s="17" t="n"/>
      <c r="L1063" s="17" t="n"/>
      <c r="N1063">
        <f>IF($B1063="","",IF($C1063="SUPERSTORE","Superstore","DH"))</f>
        <v/>
      </c>
      <c r="O1063">
        <f>IF($B1063="","",IFERROR(VLOOKUP($B1063,Mapping!$A:$C,2,0),"Not Mapped"))</f>
        <v/>
      </c>
      <c r="P1063">
        <f>IF($B1063="","",IFERROR(VLOOKUP($B1063,Mapping!$A:$C,3,0),"Not Mapped"))</f>
        <v/>
      </c>
      <c r="Q1063">
        <f>IF($B1063="","",IF(COUNTIF(Exclusions!$A:$A,$B1063)&gt;0,"Yes","No"))</f>
        <v/>
      </c>
      <c r="R1063" s="17">
        <f>IF($B1063="","",MIN(1,DAY($A1063)/IF($N1063="Superstore",Settings!$B$5,Settings!$B$4)))</f>
        <v/>
      </c>
      <c r="S1063" s="17">
        <f>IF(OR($B1063="",$G1063="",$R1063=0),"",$G1063/$R1063)</f>
        <v/>
      </c>
      <c r="T1063">
        <f>IF($S1063="","",IF($S1063&lt;Settings!$B$8,"Critical",IF($S1063&lt;Settings!$B$9,"Semi Critical","Non Critical")))</f>
        <v/>
      </c>
      <c r="U1063">
        <f>IF($B1063="","",IFERROR(VLOOKUP($O1063,Leaders!$A:$B,2,0),"Not Mapped"))</f>
        <v/>
      </c>
    </row>
    <row r="1064">
      <c r="A1064" s="16" t="n"/>
      <c r="G1064" s="17" t="n"/>
      <c r="H1064" s="17" t="n"/>
      <c r="I1064" s="17" t="n"/>
      <c r="J1064" s="17" t="n"/>
      <c r="K1064" s="17" t="n"/>
      <c r="L1064" s="17" t="n"/>
      <c r="N1064">
        <f>IF($B1064="","",IF($C1064="SUPERSTORE","Superstore","DH"))</f>
        <v/>
      </c>
      <c r="O1064">
        <f>IF($B1064="","",IFERROR(VLOOKUP($B1064,Mapping!$A:$C,2,0),"Not Mapped"))</f>
        <v/>
      </c>
      <c r="P1064">
        <f>IF($B1064="","",IFERROR(VLOOKUP($B1064,Mapping!$A:$C,3,0),"Not Mapped"))</f>
        <v/>
      </c>
      <c r="Q1064">
        <f>IF($B1064="","",IF(COUNTIF(Exclusions!$A:$A,$B1064)&gt;0,"Yes","No"))</f>
        <v/>
      </c>
      <c r="R1064" s="17">
        <f>IF($B1064="","",MIN(1,DAY($A1064)/IF($N1064="Superstore",Settings!$B$5,Settings!$B$4)))</f>
        <v/>
      </c>
      <c r="S1064" s="17">
        <f>IF(OR($B1064="",$G1064="",$R1064=0),"",$G1064/$R1064)</f>
        <v/>
      </c>
      <c r="T1064">
        <f>IF($S1064="","",IF($S1064&lt;Settings!$B$8,"Critical",IF($S1064&lt;Settings!$B$9,"Semi Critical","Non Critical")))</f>
        <v/>
      </c>
      <c r="U1064">
        <f>IF($B1064="","",IFERROR(VLOOKUP($O1064,Leaders!$A:$B,2,0),"Not Mapped"))</f>
        <v/>
      </c>
    </row>
    <row r="1065">
      <c r="A1065" s="16" t="n"/>
      <c r="G1065" s="17" t="n"/>
      <c r="H1065" s="17" t="n"/>
      <c r="I1065" s="17" t="n"/>
      <c r="J1065" s="17" t="n"/>
      <c r="K1065" s="17" t="n"/>
      <c r="L1065" s="17" t="n"/>
      <c r="N1065">
        <f>IF($B1065="","",IF($C1065="SUPERSTORE","Superstore","DH"))</f>
        <v/>
      </c>
      <c r="O1065">
        <f>IF($B1065="","",IFERROR(VLOOKUP($B1065,Mapping!$A:$C,2,0),"Not Mapped"))</f>
        <v/>
      </c>
      <c r="P1065">
        <f>IF($B1065="","",IFERROR(VLOOKUP($B1065,Mapping!$A:$C,3,0),"Not Mapped"))</f>
        <v/>
      </c>
      <c r="Q1065">
        <f>IF($B1065="","",IF(COUNTIF(Exclusions!$A:$A,$B1065)&gt;0,"Yes","No"))</f>
        <v/>
      </c>
      <c r="R1065" s="17">
        <f>IF($B1065="","",MIN(1,DAY($A1065)/IF($N1065="Superstore",Settings!$B$5,Settings!$B$4)))</f>
        <v/>
      </c>
      <c r="S1065" s="17">
        <f>IF(OR($B1065="",$G1065="",$R1065=0),"",$G1065/$R1065)</f>
        <v/>
      </c>
      <c r="T1065">
        <f>IF($S1065="","",IF($S1065&lt;Settings!$B$8,"Critical",IF($S1065&lt;Settings!$B$9,"Semi Critical","Non Critical")))</f>
        <v/>
      </c>
      <c r="U1065">
        <f>IF($B1065="","",IFERROR(VLOOKUP($O1065,Leaders!$A:$B,2,0),"Not Mapped"))</f>
        <v/>
      </c>
    </row>
    <row r="1066">
      <c r="A1066" s="16" t="n"/>
      <c r="G1066" s="17" t="n"/>
      <c r="H1066" s="17" t="n"/>
      <c r="I1066" s="17" t="n"/>
      <c r="J1066" s="17" t="n"/>
      <c r="K1066" s="17" t="n"/>
      <c r="L1066" s="17" t="n"/>
      <c r="N1066">
        <f>IF($B1066="","",IF($C1066="SUPERSTORE","Superstore","DH"))</f>
        <v/>
      </c>
      <c r="O1066">
        <f>IF($B1066="","",IFERROR(VLOOKUP($B1066,Mapping!$A:$C,2,0),"Not Mapped"))</f>
        <v/>
      </c>
      <c r="P1066">
        <f>IF($B1066="","",IFERROR(VLOOKUP($B1066,Mapping!$A:$C,3,0),"Not Mapped"))</f>
        <v/>
      </c>
      <c r="Q1066">
        <f>IF($B1066="","",IF(COUNTIF(Exclusions!$A:$A,$B1066)&gt;0,"Yes","No"))</f>
        <v/>
      </c>
      <c r="R1066" s="17">
        <f>IF($B1066="","",MIN(1,DAY($A1066)/IF($N1066="Superstore",Settings!$B$5,Settings!$B$4)))</f>
        <v/>
      </c>
      <c r="S1066" s="17">
        <f>IF(OR($B1066="",$G1066="",$R1066=0),"",$G1066/$R1066)</f>
        <v/>
      </c>
      <c r="T1066">
        <f>IF($S1066="","",IF($S1066&lt;Settings!$B$8,"Critical",IF($S1066&lt;Settings!$B$9,"Semi Critical","Non Critical")))</f>
        <v/>
      </c>
      <c r="U1066">
        <f>IF($B1066="","",IFERROR(VLOOKUP($O1066,Leaders!$A:$B,2,0),"Not Mapped"))</f>
        <v/>
      </c>
    </row>
    <row r="1067">
      <c r="A1067" s="16" t="n"/>
      <c r="G1067" s="17" t="n"/>
      <c r="H1067" s="17" t="n"/>
      <c r="I1067" s="17" t="n"/>
      <c r="J1067" s="17" t="n"/>
      <c r="K1067" s="17" t="n"/>
      <c r="L1067" s="17" t="n"/>
      <c r="N1067">
        <f>IF($B1067="","",IF($C1067="SUPERSTORE","Superstore","DH"))</f>
        <v/>
      </c>
      <c r="O1067">
        <f>IF($B1067="","",IFERROR(VLOOKUP($B1067,Mapping!$A:$C,2,0),"Not Mapped"))</f>
        <v/>
      </c>
      <c r="P1067">
        <f>IF($B1067="","",IFERROR(VLOOKUP($B1067,Mapping!$A:$C,3,0),"Not Mapped"))</f>
        <v/>
      </c>
      <c r="Q1067">
        <f>IF($B1067="","",IF(COUNTIF(Exclusions!$A:$A,$B1067)&gt;0,"Yes","No"))</f>
        <v/>
      </c>
      <c r="R1067" s="17">
        <f>IF($B1067="","",MIN(1,DAY($A1067)/IF($N1067="Superstore",Settings!$B$5,Settings!$B$4)))</f>
        <v/>
      </c>
      <c r="S1067" s="17">
        <f>IF(OR($B1067="",$G1067="",$R1067=0),"",$G1067/$R1067)</f>
        <v/>
      </c>
      <c r="T1067">
        <f>IF($S1067="","",IF($S1067&lt;Settings!$B$8,"Critical",IF($S1067&lt;Settings!$B$9,"Semi Critical","Non Critical")))</f>
        <v/>
      </c>
      <c r="U1067">
        <f>IF($B1067="","",IFERROR(VLOOKUP($O1067,Leaders!$A:$B,2,0),"Not Mapped"))</f>
        <v/>
      </c>
    </row>
    <row r="1068">
      <c r="A1068" s="16" t="n"/>
      <c r="G1068" s="17" t="n"/>
      <c r="H1068" s="17" t="n"/>
      <c r="I1068" s="17" t="n"/>
      <c r="J1068" s="17" t="n"/>
      <c r="K1068" s="17" t="n"/>
      <c r="L1068" s="17" t="n"/>
      <c r="N1068">
        <f>IF($B1068="","",IF($C1068="SUPERSTORE","Superstore","DH"))</f>
        <v/>
      </c>
      <c r="O1068">
        <f>IF($B1068="","",IFERROR(VLOOKUP($B1068,Mapping!$A:$C,2,0),"Not Mapped"))</f>
        <v/>
      </c>
      <c r="P1068">
        <f>IF($B1068="","",IFERROR(VLOOKUP($B1068,Mapping!$A:$C,3,0),"Not Mapped"))</f>
        <v/>
      </c>
      <c r="Q1068">
        <f>IF($B1068="","",IF(COUNTIF(Exclusions!$A:$A,$B1068)&gt;0,"Yes","No"))</f>
        <v/>
      </c>
      <c r="R1068" s="17">
        <f>IF($B1068="","",MIN(1,DAY($A1068)/IF($N1068="Superstore",Settings!$B$5,Settings!$B$4)))</f>
        <v/>
      </c>
      <c r="S1068" s="17">
        <f>IF(OR($B1068="",$G1068="",$R1068=0),"",$G1068/$R1068)</f>
        <v/>
      </c>
      <c r="T1068">
        <f>IF($S1068="","",IF($S1068&lt;Settings!$B$8,"Critical",IF($S1068&lt;Settings!$B$9,"Semi Critical","Non Critical")))</f>
        <v/>
      </c>
      <c r="U1068">
        <f>IF($B1068="","",IFERROR(VLOOKUP($O1068,Leaders!$A:$B,2,0),"Not Mapped"))</f>
        <v/>
      </c>
    </row>
    <row r="1069">
      <c r="A1069" s="16" t="n"/>
      <c r="G1069" s="17" t="n"/>
      <c r="H1069" s="17" t="n"/>
      <c r="I1069" s="17" t="n"/>
      <c r="J1069" s="17" t="n"/>
      <c r="K1069" s="17" t="n"/>
      <c r="L1069" s="17" t="n"/>
      <c r="N1069">
        <f>IF($B1069="","",IF($C1069="SUPERSTORE","Superstore","DH"))</f>
        <v/>
      </c>
      <c r="O1069">
        <f>IF($B1069="","",IFERROR(VLOOKUP($B1069,Mapping!$A:$C,2,0),"Not Mapped"))</f>
        <v/>
      </c>
      <c r="P1069">
        <f>IF($B1069="","",IFERROR(VLOOKUP($B1069,Mapping!$A:$C,3,0),"Not Mapped"))</f>
        <v/>
      </c>
      <c r="Q1069">
        <f>IF($B1069="","",IF(COUNTIF(Exclusions!$A:$A,$B1069)&gt;0,"Yes","No"))</f>
        <v/>
      </c>
      <c r="R1069" s="17">
        <f>IF($B1069="","",MIN(1,DAY($A1069)/IF($N1069="Superstore",Settings!$B$5,Settings!$B$4)))</f>
        <v/>
      </c>
      <c r="S1069" s="17">
        <f>IF(OR($B1069="",$G1069="",$R1069=0),"",$G1069/$R1069)</f>
        <v/>
      </c>
      <c r="T1069">
        <f>IF($S1069="","",IF($S1069&lt;Settings!$B$8,"Critical",IF($S1069&lt;Settings!$B$9,"Semi Critical","Non Critical")))</f>
        <v/>
      </c>
      <c r="U1069">
        <f>IF($B1069="","",IFERROR(VLOOKUP($O1069,Leaders!$A:$B,2,0),"Not Mapped"))</f>
        <v/>
      </c>
    </row>
    <row r="1070">
      <c r="A1070" s="16" t="n"/>
      <c r="G1070" s="17" t="n"/>
      <c r="H1070" s="17" t="n"/>
      <c r="I1070" s="17" t="n"/>
      <c r="J1070" s="17" t="n"/>
      <c r="K1070" s="17" t="n"/>
      <c r="L1070" s="17" t="n"/>
      <c r="N1070">
        <f>IF($B1070="","",IF($C1070="SUPERSTORE","Superstore","DH"))</f>
        <v/>
      </c>
      <c r="O1070">
        <f>IF($B1070="","",IFERROR(VLOOKUP($B1070,Mapping!$A:$C,2,0),"Not Mapped"))</f>
        <v/>
      </c>
      <c r="P1070">
        <f>IF($B1070="","",IFERROR(VLOOKUP($B1070,Mapping!$A:$C,3,0),"Not Mapped"))</f>
        <v/>
      </c>
      <c r="Q1070">
        <f>IF($B1070="","",IF(COUNTIF(Exclusions!$A:$A,$B1070)&gt;0,"Yes","No"))</f>
        <v/>
      </c>
      <c r="R1070" s="17">
        <f>IF($B1070="","",MIN(1,DAY($A1070)/IF($N1070="Superstore",Settings!$B$5,Settings!$B$4)))</f>
        <v/>
      </c>
      <c r="S1070" s="17">
        <f>IF(OR($B1070="",$G1070="",$R1070=0),"",$G1070/$R1070)</f>
        <v/>
      </c>
      <c r="T1070">
        <f>IF($S1070="","",IF($S1070&lt;Settings!$B$8,"Critical",IF($S1070&lt;Settings!$B$9,"Semi Critical","Non Critical")))</f>
        <v/>
      </c>
      <c r="U1070">
        <f>IF($B1070="","",IFERROR(VLOOKUP($O1070,Leaders!$A:$B,2,0),"Not Mapped"))</f>
        <v/>
      </c>
    </row>
    <row r="1071">
      <c r="A1071" s="16" t="n"/>
      <c r="G1071" s="17" t="n"/>
      <c r="H1071" s="17" t="n"/>
      <c r="I1071" s="17" t="n"/>
      <c r="J1071" s="17" t="n"/>
      <c r="K1071" s="17" t="n"/>
      <c r="L1071" s="17" t="n"/>
      <c r="N1071">
        <f>IF($B1071="","",IF($C1071="SUPERSTORE","Superstore","DH"))</f>
        <v/>
      </c>
      <c r="O1071">
        <f>IF($B1071="","",IFERROR(VLOOKUP($B1071,Mapping!$A:$C,2,0),"Not Mapped"))</f>
        <v/>
      </c>
      <c r="P1071">
        <f>IF($B1071="","",IFERROR(VLOOKUP($B1071,Mapping!$A:$C,3,0),"Not Mapped"))</f>
        <v/>
      </c>
      <c r="Q1071">
        <f>IF($B1071="","",IF(COUNTIF(Exclusions!$A:$A,$B1071)&gt;0,"Yes","No"))</f>
        <v/>
      </c>
      <c r="R1071" s="17">
        <f>IF($B1071="","",MIN(1,DAY($A1071)/IF($N1071="Superstore",Settings!$B$5,Settings!$B$4)))</f>
        <v/>
      </c>
      <c r="S1071" s="17">
        <f>IF(OR($B1071="",$G1071="",$R1071=0),"",$G1071/$R1071)</f>
        <v/>
      </c>
      <c r="T1071">
        <f>IF($S1071="","",IF($S1071&lt;Settings!$B$8,"Critical",IF($S1071&lt;Settings!$B$9,"Semi Critical","Non Critical")))</f>
        <v/>
      </c>
      <c r="U1071">
        <f>IF($B1071="","",IFERROR(VLOOKUP($O1071,Leaders!$A:$B,2,0),"Not Mapped"))</f>
        <v/>
      </c>
    </row>
    <row r="1072">
      <c r="A1072" s="16" t="n"/>
      <c r="G1072" s="17" t="n"/>
      <c r="H1072" s="17" t="n"/>
      <c r="I1072" s="17" t="n"/>
      <c r="J1072" s="17" t="n"/>
      <c r="K1072" s="17" t="n"/>
      <c r="L1072" s="17" t="n"/>
      <c r="N1072">
        <f>IF($B1072="","",IF($C1072="SUPERSTORE","Superstore","DH"))</f>
        <v/>
      </c>
      <c r="O1072">
        <f>IF($B1072="","",IFERROR(VLOOKUP($B1072,Mapping!$A:$C,2,0),"Not Mapped"))</f>
        <v/>
      </c>
      <c r="P1072">
        <f>IF($B1072="","",IFERROR(VLOOKUP($B1072,Mapping!$A:$C,3,0),"Not Mapped"))</f>
        <v/>
      </c>
      <c r="Q1072">
        <f>IF($B1072="","",IF(COUNTIF(Exclusions!$A:$A,$B1072)&gt;0,"Yes","No"))</f>
        <v/>
      </c>
      <c r="R1072" s="17">
        <f>IF($B1072="","",MIN(1,DAY($A1072)/IF($N1072="Superstore",Settings!$B$5,Settings!$B$4)))</f>
        <v/>
      </c>
      <c r="S1072" s="17">
        <f>IF(OR($B1072="",$G1072="",$R1072=0),"",$G1072/$R1072)</f>
        <v/>
      </c>
      <c r="T1072">
        <f>IF($S1072="","",IF($S1072&lt;Settings!$B$8,"Critical",IF($S1072&lt;Settings!$B$9,"Semi Critical","Non Critical")))</f>
        <v/>
      </c>
      <c r="U1072">
        <f>IF($B1072="","",IFERROR(VLOOKUP($O1072,Leaders!$A:$B,2,0),"Not Mapped"))</f>
        <v/>
      </c>
    </row>
    <row r="1073">
      <c r="A1073" s="16" t="n"/>
      <c r="G1073" s="17" t="n"/>
      <c r="H1073" s="17" t="n"/>
      <c r="I1073" s="17" t="n"/>
      <c r="J1073" s="17" t="n"/>
      <c r="K1073" s="17" t="n"/>
      <c r="L1073" s="17" t="n"/>
      <c r="N1073">
        <f>IF($B1073="","",IF($C1073="SUPERSTORE","Superstore","DH"))</f>
        <v/>
      </c>
      <c r="O1073">
        <f>IF($B1073="","",IFERROR(VLOOKUP($B1073,Mapping!$A:$C,2,0),"Not Mapped"))</f>
        <v/>
      </c>
      <c r="P1073">
        <f>IF($B1073="","",IFERROR(VLOOKUP($B1073,Mapping!$A:$C,3,0),"Not Mapped"))</f>
        <v/>
      </c>
      <c r="Q1073">
        <f>IF($B1073="","",IF(COUNTIF(Exclusions!$A:$A,$B1073)&gt;0,"Yes","No"))</f>
        <v/>
      </c>
      <c r="R1073" s="17">
        <f>IF($B1073="","",MIN(1,DAY($A1073)/IF($N1073="Superstore",Settings!$B$5,Settings!$B$4)))</f>
        <v/>
      </c>
      <c r="S1073" s="17">
        <f>IF(OR($B1073="",$G1073="",$R1073=0),"",$G1073/$R1073)</f>
        <v/>
      </c>
      <c r="T1073">
        <f>IF($S1073="","",IF($S1073&lt;Settings!$B$8,"Critical",IF($S1073&lt;Settings!$B$9,"Semi Critical","Non Critical")))</f>
        <v/>
      </c>
      <c r="U1073">
        <f>IF($B1073="","",IFERROR(VLOOKUP($O1073,Leaders!$A:$B,2,0),"Not Mapped"))</f>
        <v/>
      </c>
    </row>
    <row r="1074">
      <c r="A1074" s="16" t="n"/>
      <c r="G1074" s="17" t="n"/>
      <c r="H1074" s="17" t="n"/>
      <c r="I1074" s="17" t="n"/>
      <c r="J1074" s="17" t="n"/>
      <c r="K1074" s="17" t="n"/>
      <c r="L1074" s="17" t="n"/>
      <c r="N1074">
        <f>IF($B1074="","",IF($C1074="SUPERSTORE","Superstore","DH"))</f>
        <v/>
      </c>
      <c r="O1074">
        <f>IF($B1074="","",IFERROR(VLOOKUP($B1074,Mapping!$A:$C,2,0),"Not Mapped"))</f>
        <v/>
      </c>
      <c r="P1074">
        <f>IF($B1074="","",IFERROR(VLOOKUP($B1074,Mapping!$A:$C,3,0),"Not Mapped"))</f>
        <v/>
      </c>
      <c r="Q1074">
        <f>IF($B1074="","",IF(COUNTIF(Exclusions!$A:$A,$B1074)&gt;0,"Yes","No"))</f>
        <v/>
      </c>
      <c r="R1074" s="17">
        <f>IF($B1074="","",MIN(1,DAY($A1074)/IF($N1074="Superstore",Settings!$B$5,Settings!$B$4)))</f>
        <v/>
      </c>
      <c r="S1074" s="17">
        <f>IF(OR($B1074="",$G1074="",$R1074=0),"",$G1074/$R1074)</f>
        <v/>
      </c>
      <c r="T1074">
        <f>IF($S1074="","",IF($S1074&lt;Settings!$B$8,"Critical",IF($S1074&lt;Settings!$B$9,"Semi Critical","Non Critical")))</f>
        <v/>
      </c>
      <c r="U1074">
        <f>IF($B1074="","",IFERROR(VLOOKUP($O1074,Leaders!$A:$B,2,0),"Not Mapped"))</f>
        <v/>
      </c>
    </row>
    <row r="1075">
      <c r="A1075" s="16" t="n"/>
      <c r="G1075" s="17" t="n"/>
      <c r="H1075" s="17" t="n"/>
      <c r="I1075" s="17" t="n"/>
      <c r="J1075" s="17" t="n"/>
      <c r="K1075" s="17" t="n"/>
      <c r="L1075" s="17" t="n"/>
      <c r="N1075">
        <f>IF($B1075="","",IF($C1075="SUPERSTORE","Superstore","DH"))</f>
        <v/>
      </c>
      <c r="O1075">
        <f>IF($B1075="","",IFERROR(VLOOKUP($B1075,Mapping!$A:$C,2,0),"Not Mapped"))</f>
        <v/>
      </c>
      <c r="P1075">
        <f>IF($B1075="","",IFERROR(VLOOKUP($B1075,Mapping!$A:$C,3,0),"Not Mapped"))</f>
        <v/>
      </c>
      <c r="Q1075">
        <f>IF($B1075="","",IF(COUNTIF(Exclusions!$A:$A,$B1075)&gt;0,"Yes","No"))</f>
        <v/>
      </c>
      <c r="R1075" s="17">
        <f>IF($B1075="","",MIN(1,DAY($A1075)/IF($N1075="Superstore",Settings!$B$5,Settings!$B$4)))</f>
        <v/>
      </c>
      <c r="S1075" s="17">
        <f>IF(OR($B1075="",$G1075="",$R1075=0),"",$G1075/$R1075)</f>
        <v/>
      </c>
      <c r="T1075">
        <f>IF($S1075="","",IF($S1075&lt;Settings!$B$8,"Critical",IF($S1075&lt;Settings!$B$9,"Semi Critical","Non Critical")))</f>
        <v/>
      </c>
      <c r="U1075">
        <f>IF($B1075="","",IFERROR(VLOOKUP($O1075,Leaders!$A:$B,2,0),"Not Mapped"))</f>
        <v/>
      </c>
    </row>
    <row r="1076">
      <c r="A1076" s="16" t="n"/>
      <c r="G1076" s="17" t="n"/>
      <c r="H1076" s="17" t="n"/>
      <c r="I1076" s="17" t="n"/>
      <c r="J1076" s="17" t="n"/>
      <c r="K1076" s="17" t="n"/>
      <c r="L1076" s="17" t="n"/>
      <c r="N1076">
        <f>IF($B1076="","",IF($C1076="SUPERSTORE","Superstore","DH"))</f>
        <v/>
      </c>
      <c r="O1076">
        <f>IF($B1076="","",IFERROR(VLOOKUP($B1076,Mapping!$A:$C,2,0),"Not Mapped"))</f>
        <v/>
      </c>
      <c r="P1076">
        <f>IF($B1076="","",IFERROR(VLOOKUP($B1076,Mapping!$A:$C,3,0),"Not Mapped"))</f>
        <v/>
      </c>
      <c r="Q1076">
        <f>IF($B1076="","",IF(COUNTIF(Exclusions!$A:$A,$B1076)&gt;0,"Yes","No"))</f>
        <v/>
      </c>
      <c r="R1076" s="17">
        <f>IF($B1076="","",MIN(1,DAY($A1076)/IF($N1076="Superstore",Settings!$B$5,Settings!$B$4)))</f>
        <v/>
      </c>
      <c r="S1076" s="17">
        <f>IF(OR($B1076="",$G1076="",$R1076=0),"",$G1076/$R1076)</f>
        <v/>
      </c>
      <c r="T1076">
        <f>IF($S1076="","",IF($S1076&lt;Settings!$B$8,"Critical",IF($S1076&lt;Settings!$B$9,"Semi Critical","Non Critical")))</f>
        <v/>
      </c>
      <c r="U1076">
        <f>IF($B1076="","",IFERROR(VLOOKUP($O1076,Leaders!$A:$B,2,0),"Not Mapped"))</f>
        <v/>
      </c>
    </row>
    <row r="1077">
      <c r="A1077" s="16" t="n"/>
      <c r="G1077" s="17" t="n"/>
      <c r="H1077" s="17" t="n"/>
      <c r="I1077" s="17" t="n"/>
      <c r="J1077" s="17" t="n"/>
      <c r="K1077" s="17" t="n"/>
      <c r="L1077" s="17" t="n"/>
      <c r="N1077">
        <f>IF($B1077="","",IF($C1077="SUPERSTORE","Superstore","DH"))</f>
        <v/>
      </c>
      <c r="O1077">
        <f>IF($B1077="","",IFERROR(VLOOKUP($B1077,Mapping!$A:$C,2,0),"Not Mapped"))</f>
        <v/>
      </c>
      <c r="P1077">
        <f>IF($B1077="","",IFERROR(VLOOKUP($B1077,Mapping!$A:$C,3,0),"Not Mapped"))</f>
        <v/>
      </c>
      <c r="Q1077">
        <f>IF($B1077="","",IF(COUNTIF(Exclusions!$A:$A,$B1077)&gt;0,"Yes","No"))</f>
        <v/>
      </c>
      <c r="R1077" s="17">
        <f>IF($B1077="","",MIN(1,DAY($A1077)/IF($N1077="Superstore",Settings!$B$5,Settings!$B$4)))</f>
        <v/>
      </c>
      <c r="S1077" s="17">
        <f>IF(OR($B1077="",$G1077="",$R1077=0),"",$G1077/$R1077)</f>
        <v/>
      </c>
      <c r="T1077">
        <f>IF($S1077="","",IF($S1077&lt;Settings!$B$8,"Critical",IF($S1077&lt;Settings!$B$9,"Semi Critical","Non Critical")))</f>
        <v/>
      </c>
      <c r="U1077">
        <f>IF($B1077="","",IFERROR(VLOOKUP($O1077,Leaders!$A:$B,2,0),"Not Mapped"))</f>
        <v/>
      </c>
    </row>
    <row r="1078">
      <c r="A1078" s="16" t="n"/>
      <c r="G1078" s="17" t="n"/>
      <c r="H1078" s="17" t="n"/>
      <c r="I1078" s="17" t="n"/>
      <c r="J1078" s="17" t="n"/>
      <c r="K1078" s="17" t="n"/>
      <c r="L1078" s="17" t="n"/>
      <c r="N1078">
        <f>IF($B1078="","",IF($C1078="SUPERSTORE","Superstore","DH"))</f>
        <v/>
      </c>
      <c r="O1078">
        <f>IF($B1078="","",IFERROR(VLOOKUP($B1078,Mapping!$A:$C,2,0),"Not Mapped"))</f>
        <v/>
      </c>
      <c r="P1078">
        <f>IF($B1078="","",IFERROR(VLOOKUP($B1078,Mapping!$A:$C,3,0),"Not Mapped"))</f>
        <v/>
      </c>
      <c r="Q1078">
        <f>IF($B1078="","",IF(COUNTIF(Exclusions!$A:$A,$B1078)&gt;0,"Yes","No"))</f>
        <v/>
      </c>
      <c r="R1078" s="17">
        <f>IF($B1078="","",MIN(1,DAY($A1078)/IF($N1078="Superstore",Settings!$B$5,Settings!$B$4)))</f>
        <v/>
      </c>
      <c r="S1078" s="17">
        <f>IF(OR($B1078="",$G1078="",$R1078=0),"",$G1078/$R1078)</f>
        <v/>
      </c>
      <c r="T1078">
        <f>IF($S1078="","",IF($S1078&lt;Settings!$B$8,"Critical",IF($S1078&lt;Settings!$B$9,"Semi Critical","Non Critical")))</f>
        <v/>
      </c>
      <c r="U1078">
        <f>IF($B1078="","",IFERROR(VLOOKUP($O1078,Leaders!$A:$B,2,0),"Not Mapped"))</f>
        <v/>
      </c>
    </row>
    <row r="1079">
      <c r="A1079" s="16" t="n"/>
      <c r="G1079" s="17" t="n"/>
      <c r="H1079" s="17" t="n"/>
      <c r="I1079" s="17" t="n"/>
      <c r="J1079" s="17" t="n"/>
      <c r="K1079" s="17" t="n"/>
      <c r="L1079" s="17" t="n"/>
      <c r="N1079">
        <f>IF($B1079="","",IF($C1079="SUPERSTORE","Superstore","DH"))</f>
        <v/>
      </c>
      <c r="O1079">
        <f>IF($B1079="","",IFERROR(VLOOKUP($B1079,Mapping!$A:$C,2,0),"Not Mapped"))</f>
        <v/>
      </c>
      <c r="P1079">
        <f>IF($B1079="","",IFERROR(VLOOKUP($B1079,Mapping!$A:$C,3,0),"Not Mapped"))</f>
        <v/>
      </c>
      <c r="Q1079">
        <f>IF($B1079="","",IF(COUNTIF(Exclusions!$A:$A,$B1079)&gt;0,"Yes","No"))</f>
        <v/>
      </c>
      <c r="R1079" s="17">
        <f>IF($B1079="","",MIN(1,DAY($A1079)/IF($N1079="Superstore",Settings!$B$5,Settings!$B$4)))</f>
        <v/>
      </c>
      <c r="S1079" s="17">
        <f>IF(OR($B1079="",$G1079="",$R1079=0),"",$G1079/$R1079)</f>
        <v/>
      </c>
      <c r="T1079">
        <f>IF($S1079="","",IF($S1079&lt;Settings!$B$8,"Critical",IF($S1079&lt;Settings!$B$9,"Semi Critical","Non Critical")))</f>
        <v/>
      </c>
      <c r="U1079">
        <f>IF($B1079="","",IFERROR(VLOOKUP($O1079,Leaders!$A:$B,2,0),"Not Mapped"))</f>
        <v/>
      </c>
    </row>
    <row r="1080">
      <c r="A1080" s="16" t="n"/>
      <c r="G1080" s="17" t="n"/>
      <c r="H1080" s="17" t="n"/>
      <c r="I1080" s="17" t="n"/>
      <c r="J1080" s="17" t="n"/>
      <c r="K1080" s="17" t="n"/>
      <c r="L1080" s="17" t="n"/>
      <c r="N1080">
        <f>IF($B1080="","",IF($C1080="SUPERSTORE","Superstore","DH"))</f>
        <v/>
      </c>
      <c r="O1080">
        <f>IF($B1080="","",IFERROR(VLOOKUP($B1080,Mapping!$A:$C,2,0),"Not Mapped"))</f>
        <v/>
      </c>
      <c r="P1080">
        <f>IF($B1080="","",IFERROR(VLOOKUP($B1080,Mapping!$A:$C,3,0),"Not Mapped"))</f>
        <v/>
      </c>
      <c r="Q1080">
        <f>IF($B1080="","",IF(COUNTIF(Exclusions!$A:$A,$B1080)&gt;0,"Yes","No"))</f>
        <v/>
      </c>
      <c r="R1080" s="17">
        <f>IF($B1080="","",MIN(1,DAY($A1080)/IF($N1080="Superstore",Settings!$B$5,Settings!$B$4)))</f>
        <v/>
      </c>
      <c r="S1080" s="17">
        <f>IF(OR($B1080="",$G1080="",$R1080=0),"",$G1080/$R1080)</f>
        <v/>
      </c>
      <c r="T1080">
        <f>IF($S1080="","",IF($S1080&lt;Settings!$B$8,"Critical",IF($S1080&lt;Settings!$B$9,"Semi Critical","Non Critical")))</f>
        <v/>
      </c>
      <c r="U1080">
        <f>IF($B1080="","",IFERROR(VLOOKUP($O1080,Leaders!$A:$B,2,0),"Not Mapped"))</f>
        <v/>
      </c>
    </row>
    <row r="1081">
      <c r="A1081" s="16" t="n"/>
      <c r="G1081" s="17" t="n"/>
      <c r="H1081" s="17" t="n"/>
      <c r="I1081" s="17" t="n"/>
      <c r="J1081" s="17" t="n"/>
      <c r="K1081" s="17" t="n"/>
      <c r="L1081" s="17" t="n"/>
      <c r="N1081">
        <f>IF($B1081="","",IF($C1081="SUPERSTORE","Superstore","DH"))</f>
        <v/>
      </c>
      <c r="O1081">
        <f>IF($B1081="","",IFERROR(VLOOKUP($B1081,Mapping!$A:$C,2,0),"Not Mapped"))</f>
        <v/>
      </c>
      <c r="P1081">
        <f>IF($B1081="","",IFERROR(VLOOKUP($B1081,Mapping!$A:$C,3,0),"Not Mapped"))</f>
        <v/>
      </c>
      <c r="Q1081">
        <f>IF($B1081="","",IF(COUNTIF(Exclusions!$A:$A,$B1081)&gt;0,"Yes","No"))</f>
        <v/>
      </c>
      <c r="R1081" s="17">
        <f>IF($B1081="","",MIN(1,DAY($A1081)/IF($N1081="Superstore",Settings!$B$5,Settings!$B$4)))</f>
        <v/>
      </c>
      <c r="S1081" s="17">
        <f>IF(OR($B1081="",$G1081="",$R1081=0),"",$G1081/$R1081)</f>
        <v/>
      </c>
      <c r="T1081">
        <f>IF($S1081="","",IF($S1081&lt;Settings!$B$8,"Critical",IF($S1081&lt;Settings!$B$9,"Semi Critical","Non Critical")))</f>
        <v/>
      </c>
      <c r="U1081">
        <f>IF($B1081="","",IFERROR(VLOOKUP($O1081,Leaders!$A:$B,2,0),"Not Mapped"))</f>
        <v/>
      </c>
    </row>
    <row r="1082">
      <c r="A1082" s="16" t="n"/>
      <c r="G1082" s="17" t="n"/>
      <c r="H1082" s="17" t="n"/>
      <c r="I1082" s="17" t="n"/>
      <c r="J1082" s="17" t="n"/>
      <c r="K1082" s="17" t="n"/>
      <c r="L1082" s="17" t="n"/>
      <c r="N1082">
        <f>IF($B1082="","",IF($C1082="SUPERSTORE","Superstore","DH"))</f>
        <v/>
      </c>
      <c r="O1082">
        <f>IF($B1082="","",IFERROR(VLOOKUP($B1082,Mapping!$A:$C,2,0),"Not Mapped"))</f>
        <v/>
      </c>
      <c r="P1082">
        <f>IF($B1082="","",IFERROR(VLOOKUP($B1082,Mapping!$A:$C,3,0),"Not Mapped"))</f>
        <v/>
      </c>
      <c r="Q1082">
        <f>IF($B1082="","",IF(COUNTIF(Exclusions!$A:$A,$B1082)&gt;0,"Yes","No"))</f>
        <v/>
      </c>
      <c r="R1082" s="17">
        <f>IF($B1082="","",MIN(1,DAY($A1082)/IF($N1082="Superstore",Settings!$B$5,Settings!$B$4)))</f>
        <v/>
      </c>
      <c r="S1082" s="17">
        <f>IF(OR($B1082="",$G1082="",$R1082=0),"",$G1082/$R1082)</f>
        <v/>
      </c>
      <c r="T1082">
        <f>IF($S1082="","",IF($S1082&lt;Settings!$B$8,"Critical",IF($S1082&lt;Settings!$B$9,"Semi Critical","Non Critical")))</f>
        <v/>
      </c>
      <c r="U1082">
        <f>IF($B1082="","",IFERROR(VLOOKUP($O1082,Leaders!$A:$B,2,0),"Not Mapped"))</f>
        <v/>
      </c>
    </row>
    <row r="1083">
      <c r="A1083" s="16" t="n"/>
      <c r="G1083" s="17" t="n"/>
      <c r="H1083" s="17" t="n"/>
      <c r="I1083" s="17" t="n"/>
      <c r="J1083" s="17" t="n"/>
      <c r="K1083" s="17" t="n"/>
      <c r="L1083" s="17" t="n"/>
      <c r="N1083">
        <f>IF($B1083="","",IF($C1083="SUPERSTORE","Superstore","DH"))</f>
        <v/>
      </c>
      <c r="O1083">
        <f>IF($B1083="","",IFERROR(VLOOKUP($B1083,Mapping!$A:$C,2,0),"Not Mapped"))</f>
        <v/>
      </c>
      <c r="P1083">
        <f>IF($B1083="","",IFERROR(VLOOKUP($B1083,Mapping!$A:$C,3,0),"Not Mapped"))</f>
        <v/>
      </c>
      <c r="Q1083">
        <f>IF($B1083="","",IF(COUNTIF(Exclusions!$A:$A,$B1083)&gt;0,"Yes","No"))</f>
        <v/>
      </c>
      <c r="R1083" s="17">
        <f>IF($B1083="","",MIN(1,DAY($A1083)/IF($N1083="Superstore",Settings!$B$5,Settings!$B$4)))</f>
        <v/>
      </c>
      <c r="S1083" s="17">
        <f>IF(OR($B1083="",$G1083="",$R1083=0),"",$G1083/$R1083)</f>
        <v/>
      </c>
      <c r="T1083">
        <f>IF($S1083="","",IF($S1083&lt;Settings!$B$8,"Critical",IF($S1083&lt;Settings!$B$9,"Semi Critical","Non Critical")))</f>
        <v/>
      </c>
      <c r="U1083">
        <f>IF($B1083="","",IFERROR(VLOOKUP($O1083,Leaders!$A:$B,2,0),"Not Mapped"))</f>
        <v/>
      </c>
    </row>
    <row r="1084">
      <c r="A1084" s="16" t="n"/>
      <c r="G1084" s="17" t="n"/>
      <c r="H1084" s="17" t="n"/>
      <c r="I1084" s="17" t="n"/>
      <c r="J1084" s="17" t="n"/>
      <c r="K1084" s="17" t="n"/>
      <c r="L1084" s="17" t="n"/>
      <c r="N1084">
        <f>IF($B1084="","",IF($C1084="SUPERSTORE","Superstore","DH"))</f>
        <v/>
      </c>
      <c r="O1084">
        <f>IF($B1084="","",IFERROR(VLOOKUP($B1084,Mapping!$A:$C,2,0),"Not Mapped"))</f>
        <v/>
      </c>
      <c r="P1084">
        <f>IF($B1084="","",IFERROR(VLOOKUP($B1084,Mapping!$A:$C,3,0),"Not Mapped"))</f>
        <v/>
      </c>
      <c r="Q1084">
        <f>IF($B1084="","",IF(COUNTIF(Exclusions!$A:$A,$B1084)&gt;0,"Yes","No"))</f>
        <v/>
      </c>
      <c r="R1084" s="17">
        <f>IF($B1084="","",MIN(1,DAY($A1084)/IF($N1084="Superstore",Settings!$B$5,Settings!$B$4)))</f>
        <v/>
      </c>
      <c r="S1084" s="17">
        <f>IF(OR($B1084="",$G1084="",$R1084=0),"",$G1084/$R1084)</f>
        <v/>
      </c>
      <c r="T1084">
        <f>IF($S1084="","",IF($S1084&lt;Settings!$B$8,"Critical",IF($S1084&lt;Settings!$B$9,"Semi Critical","Non Critical")))</f>
        <v/>
      </c>
      <c r="U1084">
        <f>IF($B1084="","",IFERROR(VLOOKUP($O1084,Leaders!$A:$B,2,0),"Not Mapped"))</f>
        <v/>
      </c>
    </row>
    <row r="1085">
      <c r="A1085" s="16" t="n"/>
      <c r="G1085" s="17" t="n"/>
      <c r="H1085" s="17" t="n"/>
      <c r="I1085" s="17" t="n"/>
      <c r="J1085" s="17" t="n"/>
      <c r="K1085" s="17" t="n"/>
      <c r="L1085" s="17" t="n"/>
      <c r="N1085">
        <f>IF($B1085="","",IF($C1085="SUPERSTORE","Superstore","DH"))</f>
        <v/>
      </c>
      <c r="O1085">
        <f>IF($B1085="","",IFERROR(VLOOKUP($B1085,Mapping!$A:$C,2,0),"Not Mapped"))</f>
        <v/>
      </c>
      <c r="P1085">
        <f>IF($B1085="","",IFERROR(VLOOKUP($B1085,Mapping!$A:$C,3,0),"Not Mapped"))</f>
        <v/>
      </c>
      <c r="Q1085">
        <f>IF($B1085="","",IF(COUNTIF(Exclusions!$A:$A,$B1085)&gt;0,"Yes","No"))</f>
        <v/>
      </c>
      <c r="R1085" s="17">
        <f>IF($B1085="","",MIN(1,DAY($A1085)/IF($N1085="Superstore",Settings!$B$5,Settings!$B$4)))</f>
        <v/>
      </c>
      <c r="S1085" s="17">
        <f>IF(OR($B1085="",$G1085="",$R1085=0),"",$G1085/$R1085)</f>
        <v/>
      </c>
      <c r="T1085">
        <f>IF($S1085="","",IF($S1085&lt;Settings!$B$8,"Critical",IF($S1085&lt;Settings!$B$9,"Semi Critical","Non Critical")))</f>
        <v/>
      </c>
      <c r="U1085">
        <f>IF($B1085="","",IFERROR(VLOOKUP($O1085,Leaders!$A:$B,2,0),"Not Mapped"))</f>
        <v/>
      </c>
    </row>
    <row r="1086">
      <c r="A1086" s="16" t="n"/>
      <c r="G1086" s="17" t="n"/>
      <c r="H1086" s="17" t="n"/>
      <c r="I1086" s="17" t="n"/>
      <c r="J1086" s="17" t="n"/>
      <c r="K1086" s="17" t="n"/>
      <c r="L1086" s="17" t="n"/>
      <c r="N1086">
        <f>IF($B1086="","",IF($C1086="SUPERSTORE","Superstore","DH"))</f>
        <v/>
      </c>
      <c r="O1086">
        <f>IF($B1086="","",IFERROR(VLOOKUP($B1086,Mapping!$A:$C,2,0),"Not Mapped"))</f>
        <v/>
      </c>
      <c r="P1086">
        <f>IF($B1086="","",IFERROR(VLOOKUP($B1086,Mapping!$A:$C,3,0),"Not Mapped"))</f>
        <v/>
      </c>
      <c r="Q1086">
        <f>IF($B1086="","",IF(COUNTIF(Exclusions!$A:$A,$B1086)&gt;0,"Yes","No"))</f>
        <v/>
      </c>
      <c r="R1086" s="17">
        <f>IF($B1086="","",MIN(1,DAY($A1086)/IF($N1086="Superstore",Settings!$B$5,Settings!$B$4)))</f>
        <v/>
      </c>
      <c r="S1086" s="17">
        <f>IF(OR($B1086="",$G1086="",$R1086=0),"",$G1086/$R1086)</f>
        <v/>
      </c>
      <c r="T1086">
        <f>IF($S1086="","",IF($S1086&lt;Settings!$B$8,"Critical",IF($S1086&lt;Settings!$B$9,"Semi Critical","Non Critical")))</f>
        <v/>
      </c>
      <c r="U1086">
        <f>IF($B1086="","",IFERROR(VLOOKUP($O1086,Leaders!$A:$B,2,0),"Not Mapped"))</f>
        <v/>
      </c>
    </row>
    <row r="1087">
      <c r="A1087" s="16" t="n"/>
      <c r="G1087" s="17" t="n"/>
      <c r="H1087" s="17" t="n"/>
      <c r="I1087" s="17" t="n"/>
      <c r="J1087" s="17" t="n"/>
      <c r="K1087" s="17" t="n"/>
      <c r="L1087" s="17" t="n"/>
      <c r="N1087">
        <f>IF($B1087="","",IF($C1087="SUPERSTORE","Superstore","DH"))</f>
        <v/>
      </c>
      <c r="O1087">
        <f>IF($B1087="","",IFERROR(VLOOKUP($B1087,Mapping!$A:$C,2,0),"Not Mapped"))</f>
        <v/>
      </c>
      <c r="P1087">
        <f>IF($B1087="","",IFERROR(VLOOKUP($B1087,Mapping!$A:$C,3,0),"Not Mapped"))</f>
        <v/>
      </c>
      <c r="Q1087">
        <f>IF($B1087="","",IF(COUNTIF(Exclusions!$A:$A,$B1087)&gt;0,"Yes","No"))</f>
        <v/>
      </c>
      <c r="R1087" s="17">
        <f>IF($B1087="","",MIN(1,DAY($A1087)/IF($N1087="Superstore",Settings!$B$5,Settings!$B$4)))</f>
        <v/>
      </c>
      <c r="S1087" s="17">
        <f>IF(OR($B1087="",$G1087="",$R1087=0),"",$G1087/$R1087)</f>
        <v/>
      </c>
      <c r="T1087">
        <f>IF($S1087="","",IF($S1087&lt;Settings!$B$8,"Critical",IF($S1087&lt;Settings!$B$9,"Semi Critical","Non Critical")))</f>
        <v/>
      </c>
      <c r="U1087">
        <f>IF($B1087="","",IFERROR(VLOOKUP($O1087,Leaders!$A:$B,2,0),"Not Mapped"))</f>
        <v/>
      </c>
    </row>
    <row r="1088">
      <c r="A1088" s="16" t="n"/>
      <c r="G1088" s="17" t="n"/>
      <c r="H1088" s="17" t="n"/>
      <c r="I1088" s="17" t="n"/>
      <c r="J1088" s="17" t="n"/>
      <c r="K1088" s="17" t="n"/>
      <c r="L1088" s="17" t="n"/>
      <c r="N1088">
        <f>IF($B1088="","",IF($C1088="SUPERSTORE","Superstore","DH"))</f>
        <v/>
      </c>
      <c r="O1088">
        <f>IF($B1088="","",IFERROR(VLOOKUP($B1088,Mapping!$A:$C,2,0),"Not Mapped"))</f>
        <v/>
      </c>
      <c r="P1088">
        <f>IF($B1088="","",IFERROR(VLOOKUP($B1088,Mapping!$A:$C,3,0),"Not Mapped"))</f>
        <v/>
      </c>
      <c r="Q1088">
        <f>IF($B1088="","",IF(COUNTIF(Exclusions!$A:$A,$B1088)&gt;0,"Yes","No"))</f>
        <v/>
      </c>
      <c r="R1088" s="17">
        <f>IF($B1088="","",MIN(1,DAY($A1088)/IF($N1088="Superstore",Settings!$B$5,Settings!$B$4)))</f>
        <v/>
      </c>
      <c r="S1088" s="17">
        <f>IF(OR($B1088="",$G1088="",$R1088=0),"",$G1088/$R1088)</f>
        <v/>
      </c>
      <c r="T1088">
        <f>IF($S1088="","",IF($S1088&lt;Settings!$B$8,"Critical",IF($S1088&lt;Settings!$B$9,"Semi Critical","Non Critical")))</f>
        <v/>
      </c>
      <c r="U1088">
        <f>IF($B1088="","",IFERROR(VLOOKUP($O1088,Leaders!$A:$B,2,0),"Not Mapped"))</f>
        <v/>
      </c>
    </row>
    <row r="1089">
      <c r="A1089" s="16" t="n"/>
      <c r="G1089" s="17" t="n"/>
      <c r="H1089" s="17" t="n"/>
      <c r="I1089" s="17" t="n"/>
      <c r="J1089" s="17" t="n"/>
      <c r="K1089" s="17" t="n"/>
      <c r="L1089" s="17" t="n"/>
      <c r="N1089">
        <f>IF($B1089="","",IF($C1089="SUPERSTORE","Superstore","DH"))</f>
        <v/>
      </c>
      <c r="O1089">
        <f>IF($B1089="","",IFERROR(VLOOKUP($B1089,Mapping!$A:$C,2,0),"Not Mapped"))</f>
        <v/>
      </c>
      <c r="P1089">
        <f>IF($B1089="","",IFERROR(VLOOKUP($B1089,Mapping!$A:$C,3,0),"Not Mapped"))</f>
        <v/>
      </c>
      <c r="Q1089">
        <f>IF($B1089="","",IF(COUNTIF(Exclusions!$A:$A,$B1089)&gt;0,"Yes","No"))</f>
        <v/>
      </c>
      <c r="R1089" s="17">
        <f>IF($B1089="","",MIN(1,DAY($A1089)/IF($N1089="Superstore",Settings!$B$5,Settings!$B$4)))</f>
        <v/>
      </c>
      <c r="S1089" s="17">
        <f>IF(OR($B1089="",$G1089="",$R1089=0),"",$G1089/$R1089)</f>
        <v/>
      </c>
      <c r="T1089">
        <f>IF($S1089="","",IF($S1089&lt;Settings!$B$8,"Critical",IF($S1089&lt;Settings!$B$9,"Semi Critical","Non Critical")))</f>
        <v/>
      </c>
      <c r="U1089">
        <f>IF($B1089="","",IFERROR(VLOOKUP($O1089,Leaders!$A:$B,2,0),"Not Mapped"))</f>
        <v/>
      </c>
    </row>
    <row r="1090">
      <c r="A1090" s="16" t="n"/>
      <c r="G1090" s="17" t="n"/>
      <c r="H1090" s="17" t="n"/>
      <c r="I1090" s="17" t="n"/>
      <c r="J1090" s="17" t="n"/>
      <c r="K1090" s="17" t="n"/>
      <c r="L1090" s="17" t="n"/>
      <c r="N1090">
        <f>IF($B1090="","",IF($C1090="SUPERSTORE","Superstore","DH"))</f>
        <v/>
      </c>
      <c r="O1090">
        <f>IF($B1090="","",IFERROR(VLOOKUP($B1090,Mapping!$A:$C,2,0),"Not Mapped"))</f>
        <v/>
      </c>
      <c r="P1090">
        <f>IF($B1090="","",IFERROR(VLOOKUP($B1090,Mapping!$A:$C,3,0),"Not Mapped"))</f>
        <v/>
      </c>
      <c r="Q1090">
        <f>IF($B1090="","",IF(COUNTIF(Exclusions!$A:$A,$B1090)&gt;0,"Yes","No"))</f>
        <v/>
      </c>
      <c r="R1090" s="17">
        <f>IF($B1090="","",MIN(1,DAY($A1090)/IF($N1090="Superstore",Settings!$B$5,Settings!$B$4)))</f>
        <v/>
      </c>
      <c r="S1090" s="17">
        <f>IF(OR($B1090="",$G1090="",$R1090=0),"",$G1090/$R1090)</f>
        <v/>
      </c>
      <c r="T1090">
        <f>IF($S1090="","",IF($S1090&lt;Settings!$B$8,"Critical",IF($S1090&lt;Settings!$B$9,"Semi Critical","Non Critical")))</f>
        <v/>
      </c>
      <c r="U1090">
        <f>IF($B1090="","",IFERROR(VLOOKUP($O1090,Leaders!$A:$B,2,0),"Not Mapped"))</f>
        <v/>
      </c>
    </row>
    <row r="1091">
      <c r="A1091" s="16" t="n"/>
      <c r="G1091" s="17" t="n"/>
      <c r="H1091" s="17" t="n"/>
      <c r="I1091" s="17" t="n"/>
      <c r="J1091" s="17" t="n"/>
      <c r="K1091" s="17" t="n"/>
      <c r="L1091" s="17" t="n"/>
      <c r="N1091">
        <f>IF($B1091="","",IF($C1091="SUPERSTORE","Superstore","DH"))</f>
        <v/>
      </c>
      <c r="O1091">
        <f>IF($B1091="","",IFERROR(VLOOKUP($B1091,Mapping!$A:$C,2,0),"Not Mapped"))</f>
        <v/>
      </c>
      <c r="P1091">
        <f>IF($B1091="","",IFERROR(VLOOKUP($B1091,Mapping!$A:$C,3,0),"Not Mapped"))</f>
        <v/>
      </c>
      <c r="Q1091">
        <f>IF($B1091="","",IF(COUNTIF(Exclusions!$A:$A,$B1091)&gt;0,"Yes","No"))</f>
        <v/>
      </c>
      <c r="R1091" s="17">
        <f>IF($B1091="","",MIN(1,DAY($A1091)/IF($N1091="Superstore",Settings!$B$5,Settings!$B$4)))</f>
        <v/>
      </c>
      <c r="S1091" s="17">
        <f>IF(OR($B1091="",$G1091="",$R1091=0),"",$G1091/$R1091)</f>
        <v/>
      </c>
      <c r="T1091">
        <f>IF($S1091="","",IF($S1091&lt;Settings!$B$8,"Critical",IF($S1091&lt;Settings!$B$9,"Semi Critical","Non Critical")))</f>
        <v/>
      </c>
      <c r="U1091">
        <f>IF($B1091="","",IFERROR(VLOOKUP($O1091,Leaders!$A:$B,2,0),"Not Mapped"))</f>
        <v/>
      </c>
    </row>
    <row r="1092">
      <c r="A1092" s="16" t="n"/>
      <c r="G1092" s="17" t="n"/>
      <c r="H1092" s="17" t="n"/>
      <c r="I1092" s="17" t="n"/>
      <c r="J1092" s="17" t="n"/>
      <c r="K1092" s="17" t="n"/>
      <c r="L1092" s="17" t="n"/>
      <c r="N1092">
        <f>IF($B1092="","",IF($C1092="SUPERSTORE","Superstore","DH"))</f>
        <v/>
      </c>
      <c r="O1092">
        <f>IF($B1092="","",IFERROR(VLOOKUP($B1092,Mapping!$A:$C,2,0),"Not Mapped"))</f>
        <v/>
      </c>
      <c r="P1092">
        <f>IF($B1092="","",IFERROR(VLOOKUP($B1092,Mapping!$A:$C,3,0),"Not Mapped"))</f>
        <v/>
      </c>
      <c r="Q1092">
        <f>IF($B1092="","",IF(COUNTIF(Exclusions!$A:$A,$B1092)&gt;0,"Yes","No"))</f>
        <v/>
      </c>
      <c r="R1092" s="17">
        <f>IF($B1092="","",MIN(1,DAY($A1092)/IF($N1092="Superstore",Settings!$B$5,Settings!$B$4)))</f>
        <v/>
      </c>
      <c r="S1092" s="17">
        <f>IF(OR($B1092="",$G1092="",$R1092=0),"",$G1092/$R1092)</f>
        <v/>
      </c>
      <c r="T1092">
        <f>IF($S1092="","",IF($S1092&lt;Settings!$B$8,"Critical",IF($S1092&lt;Settings!$B$9,"Semi Critical","Non Critical")))</f>
        <v/>
      </c>
      <c r="U1092">
        <f>IF($B1092="","",IFERROR(VLOOKUP($O1092,Leaders!$A:$B,2,0),"Not Mapped"))</f>
        <v/>
      </c>
    </row>
    <row r="1093">
      <c r="A1093" s="16" t="n"/>
      <c r="G1093" s="17" t="n"/>
      <c r="H1093" s="17" t="n"/>
      <c r="I1093" s="17" t="n"/>
      <c r="J1093" s="17" t="n"/>
      <c r="K1093" s="17" t="n"/>
      <c r="L1093" s="17" t="n"/>
      <c r="N1093">
        <f>IF($B1093="","",IF($C1093="SUPERSTORE","Superstore","DH"))</f>
        <v/>
      </c>
      <c r="O1093">
        <f>IF($B1093="","",IFERROR(VLOOKUP($B1093,Mapping!$A:$C,2,0),"Not Mapped"))</f>
        <v/>
      </c>
      <c r="P1093">
        <f>IF($B1093="","",IFERROR(VLOOKUP($B1093,Mapping!$A:$C,3,0),"Not Mapped"))</f>
        <v/>
      </c>
      <c r="Q1093">
        <f>IF($B1093="","",IF(COUNTIF(Exclusions!$A:$A,$B1093)&gt;0,"Yes","No"))</f>
        <v/>
      </c>
      <c r="R1093" s="17">
        <f>IF($B1093="","",MIN(1,DAY($A1093)/IF($N1093="Superstore",Settings!$B$5,Settings!$B$4)))</f>
        <v/>
      </c>
      <c r="S1093" s="17">
        <f>IF(OR($B1093="",$G1093="",$R1093=0),"",$G1093/$R1093)</f>
        <v/>
      </c>
      <c r="T1093">
        <f>IF($S1093="","",IF($S1093&lt;Settings!$B$8,"Critical",IF($S1093&lt;Settings!$B$9,"Semi Critical","Non Critical")))</f>
        <v/>
      </c>
      <c r="U1093">
        <f>IF($B1093="","",IFERROR(VLOOKUP($O1093,Leaders!$A:$B,2,0),"Not Mapped"))</f>
        <v/>
      </c>
    </row>
    <row r="1094">
      <c r="A1094" s="16" t="n"/>
      <c r="G1094" s="17" t="n"/>
      <c r="H1094" s="17" t="n"/>
      <c r="I1094" s="17" t="n"/>
      <c r="J1094" s="17" t="n"/>
      <c r="K1094" s="17" t="n"/>
      <c r="L1094" s="17" t="n"/>
      <c r="N1094">
        <f>IF($B1094="","",IF($C1094="SUPERSTORE","Superstore","DH"))</f>
        <v/>
      </c>
      <c r="O1094">
        <f>IF($B1094="","",IFERROR(VLOOKUP($B1094,Mapping!$A:$C,2,0),"Not Mapped"))</f>
        <v/>
      </c>
      <c r="P1094">
        <f>IF($B1094="","",IFERROR(VLOOKUP($B1094,Mapping!$A:$C,3,0),"Not Mapped"))</f>
        <v/>
      </c>
      <c r="Q1094">
        <f>IF($B1094="","",IF(COUNTIF(Exclusions!$A:$A,$B1094)&gt;0,"Yes","No"))</f>
        <v/>
      </c>
      <c r="R1094" s="17">
        <f>IF($B1094="","",MIN(1,DAY($A1094)/IF($N1094="Superstore",Settings!$B$5,Settings!$B$4)))</f>
        <v/>
      </c>
      <c r="S1094" s="17">
        <f>IF(OR($B1094="",$G1094="",$R1094=0),"",$G1094/$R1094)</f>
        <v/>
      </c>
      <c r="T1094">
        <f>IF($S1094="","",IF($S1094&lt;Settings!$B$8,"Critical",IF($S1094&lt;Settings!$B$9,"Semi Critical","Non Critical")))</f>
        <v/>
      </c>
      <c r="U1094">
        <f>IF($B1094="","",IFERROR(VLOOKUP($O1094,Leaders!$A:$B,2,0),"Not Mapped"))</f>
        <v/>
      </c>
    </row>
    <row r="1095">
      <c r="A1095" s="16" t="n"/>
      <c r="G1095" s="17" t="n"/>
      <c r="H1095" s="17" t="n"/>
      <c r="I1095" s="17" t="n"/>
      <c r="J1095" s="17" t="n"/>
      <c r="K1095" s="17" t="n"/>
      <c r="L1095" s="17" t="n"/>
      <c r="N1095">
        <f>IF($B1095="","",IF($C1095="SUPERSTORE","Superstore","DH"))</f>
        <v/>
      </c>
      <c r="O1095">
        <f>IF($B1095="","",IFERROR(VLOOKUP($B1095,Mapping!$A:$C,2,0),"Not Mapped"))</f>
        <v/>
      </c>
      <c r="P1095">
        <f>IF($B1095="","",IFERROR(VLOOKUP($B1095,Mapping!$A:$C,3,0),"Not Mapped"))</f>
        <v/>
      </c>
      <c r="Q1095">
        <f>IF($B1095="","",IF(COUNTIF(Exclusions!$A:$A,$B1095)&gt;0,"Yes","No"))</f>
        <v/>
      </c>
      <c r="R1095" s="17">
        <f>IF($B1095="","",MIN(1,DAY($A1095)/IF($N1095="Superstore",Settings!$B$5,Settings!$B$4)))</f>
        <v/>
      </c>
      <c r="S1095" s="17">
        <f>IF(OR($B1095="",$G1095="",$R1095=0),"",$G1095/$R1095)</f>
        <v/>
      </c>
      <c r="T1095">
        <f>IF($S1095="","",IF($S1095&lt;Settings!$B$8,"Critical",IF($S1095&lt;Settings!$B$9,"Semi Critical","Non Critical")))</f>
        <v/>
      </c>
      <c r="U1095">
        <f>IF($B1095="","",IFERROR(VLOOKUP($O1095,Leaders!$A:$B,2,0),"Not Mapped"))</f>
        <v/>
      </c>
    </row>
    <row r="1096">
      <c r="A1096" s="16" t="n"/>
      <c r="G1096" s="17" t="n"/>
      <c r="H1096" s="17" t="n"/>
      <c r="I1096" s="17" t="n"/>
      <c r="J1096" s="17" t="n"/>
      <c r="K1096" s="17" t="n"/>
      <c r="L1096" s="17" t="n"/>
      <c r="N1096">
        <f>IF($B1096="","",IF($C1096="SUPERSTORE","Superstore","DH"))</f>
        <v/>
      </c>
      <c r="O1096">
        <f>IF($B1096="","",IFERROR(VLOOKUP($B1096,Mapping!$A:$C,2,0),"Not Mapped"))</f>
        <v/>
      </c>
      <c r="P1096">
        <f>IF($B1096="","",IFERROR(VLOOKUP($B1096,Mapping!$A:$C,3,0),"Not Mapped"))</f>
        <v/>
      </c>
      <c r="Q1096">
        <f>IF($B1096="","",IF(COUNTIF(Exclusions!$A:$A,$B1096)&gt;0,"Yes","No"))</f>
        <v/>
      </c>
      <c r="R1096" s="17">
        <f>IF($B1096="","",MIN(1,DAY($A1096)/IF($N1096="Superstore",Settings!$B$5,Settings!$B$4)))</f>
        <v/>
      </c>
      <c r="S1096" s="17">
        <f>IF(OR($B1096="",$G1096="",$R1096=0),"",$G1096/$R1096)</f>
        <v/>
      </c>
      <c r="T1096">
        <f>IF($S1096="","",IF($S1096&lt;Settings!$B$8,"Critical",IF($S1096&lt;Settings!$B$9,"Semi Critical","Non Critical")))</f>
        <v/>
      </c>
      <c r="U1096">
        <f>IF($B1096="","",IFERROR(VLOOKUP($O1096,Leaders!$A:$B,2,0),"Not Mapped"))</f>
        <v/>
      </c>
    </row>
    <row r="1097">
      <c r="A1097" s="16" t="n"/>
      <c r="G1097" s="17" t="n"/>
      <c r="H1097" s="17" t="n"/>
      <c r="I1097" s="17" t="n"/>
      <c r="J1097" s="17" t="n"/>
      <c r="K1097" s="17" t="n"/>
      <c r="L1097" s="17" t="n"/>
      <c r="N1097">
        <f>IF($B1097="","",IF($C1097="SUPERSTORE","Superstore","DH"))</f>
        <v/>
      </c>
      <c r="O1097">
        <f>IF($B1097="","",IFERROR(VLOOKUP($B1097,Mapping!$A:$C,2,0),"Not Mapped"))</f>
        <v/>
      </c>
      <c r="P1097">
        <f>IF($B1097="","",IFERROR(VLOOKUP($B1097,Mapping!$A:$C,3,0),"Not Mapped"))</f>
        <v/>
      </c>
      <c r="Q1097">
        <f>IF($B1097="","",IF(COUNTIF(Exclusions!$A:$A,$B1097)&gt;0,"Yes","No"))</f>
        <v/>
      </c>
      <c r="R1097" s="17">
        <f>IF($B1097="","",MIN(1,DAY($A1097)/IF($N1097="Superstore",Settings!$B$5,Settings!$B$4)))</f>
        <v/>
      </c>
      <c r="S1097" s="17">
        <f>IF(OR($B1097="",$G1097="",$R1097=0),"",$G1097/$R1097)</f>
        <v/>
      </c>
      <c r="T1097">
        <f>IF($S1097="","",IF($S1097&lt;Settings!$B$8,"Critical",IF($S1097&lt;Settings!$B$9,"Semi Critical","Non Critical")))</f>
        <v/>
      </c>
      <c r="U1097">
        <f>IF($B1097="","",IFERROR(VLOOKUP($O1097,Leaders!$A:$B,2,0),"Not Mapped"))</f>
        <v/>
      </c>
    </row>
    <row r="1098">
      <c r="A1098" s="16" t="n"/>
      <c r="G1098" s="17" t="n"/>
      <c r="H1098" s="17" t="n"/>
      <c r="I1098" s="17" t="n"/>
      <c r="J1098" s="17" t="n"/>
      <c r="K1098" s="17" t="n"/>
      <c r="L1098" s="17" t="n"/>
      <c r="N1098">
        <f>IF($B1098="","",IF($C1098="SUPERSTORE","Superstore","DH"))</f>
        <v/>
      </c>
      <c r="O1098">
        <f>IF($B1098="","",IFERROR(VLOOKUP($B1098,Mapping!$A:$C,2,0),"Not Mapped"))</f>
        <v/>
      </c>
      <c r="P1098">
        <f>IF($B1098="","",IFERROR(VLOOKUP($B1098,Mapping!$A:$C,3,0),"Not Mapped"))</f>
        <v/>
      </c>
      <c r="Q1098">
        <f>IF($B1098="","",IF(COUNTIF(Exclusions!$A:$A,$B1098)&gt;0,"Yes","No"))</f>
        <v/>
      </c>
      <c r="R1098" s="17">
        <f>IF($B1098="","",MIN(1,DAY($A1098)/IF($N1098="Superstore",Settings!$B$5,Settings!$B$4)))</f>
        <v/>
      </c>
      <c r="S1098" s="17">
        <f>IF(OR($B1098="",$G1098="",$R1098=0),"",$G1098/$R1098)</f>
        <v/>
      </c>
      <c r="T1098">
        <f>IF($S1098="","",IF($S1098&lt;Settings!$B$8,"Critical",IF($S1098&lt;Settings!$B$9,"Semi Critical","Non Critical")))</f>
        <v/>
      </c>
      <c r="U1098">
        <f>IF($B1098="","",IFERROR(VLOOKUP($O1098,Leaders!$A:$B,2,0),"Not Mapped"))</f>
        <v/>
      </c>
    </row>
    <row r="1099">
      <c r="A1099" s="16" t="n"/>
      <c r="G1099" s="17" t="n"/>
      <c r="H1099" s="17" t="n"/>
      <c r="I1099" s="17" t="n"/>
      <c r="J1099" s="17" t="n"/>
      <c r="K1099" s="17" t="n"/>
      <c r="L1099" s="17" t="n"/>
      <c r="N1099">
        <f>IF($B1099="","",IF($C1099="SUPERSTORE","Superstore","DH"))</f>
        <v/>
      </c>
      <c r="O1099">
        <f>IF($B1099="","",IFERROR(VLOOKUP($B1099,Mapping!$A:$C,2,0),"Not Mapped"))</f>
        <v/>
      </c>
      <c r="P1099">
        <f>IF($B1099="","",IFERROR(VLOOKUP($B1099,Mapping!$A:$C,3,0),"Not Mapped"))</f>
        <v/>
      </c>
      <c r="Q1099">
        <f>IF($B1099="","",IF(COUNTIF(Exclusions!$A:$A,$B1099)&gt;0,"Yes","No"))</f>
        <v/>
      </c>
      <c r="R1099" s="17">
        <f>IF($B1099="","",MIN(1,DAY($A1099)/IF($N1099="Superstore",Settings!$B$5,Settings!$B$4)))</f>
        <v/>
      </c>
      <c r="S1099" s="17">
        <f>IF(OR($B1099="",$G1099="",$R1099=0),"",$G1099/$R1099)</f>
        <v/>
      </c>
      <c r="T1099">
        <f>IF($S1099="","",IF($S1099&lt;Settings!$B$8,"Critical",IF($S1099&lt;Settings!$B$9,"Semi Critical","Non Critical")))</f>
        <v/>
      </c>
      <c r="U1099">
        <f>IF($B1099="","",IFERROR(VLOOKUP($O1099,Leaders!$A:$B,2,0),"Not Mapped"))</f>
        <v/>
      </c>
    </row>
    <row r="1100">
      <c r="A1100" s="16" t="n"/>
      <c r="G1100" s="17" t="n"/>
      <c r="H1100" s="17" t="n"/>
      <c r="I1100" s="17" t="n"/>
      <c r="J1100" s="17" t="n"/>
      <c r="K1100" s="17" t="n"/>
      <c r="L1100" s="17" t="n"/>
      <c r="N1100">
        <f>IF($B1100="","",IF($C1100="SUPERSTORE","Superstore","DH"))</f>
        <v/>
      </c>
      <c r="O1100">
        <f>IF($B1100="","",IFERROR(VLOOKUP($B1100,Mapping!$A:$C,2,0),"Not Mapped"))</f>
        <v/>
      </c>
      <c r="P1100">
        <f>IF($B1100="","",IFERROR(VLOOKUP($B1100,Mapping!$A:$C,3,0),"Not Mapped"))</f>
        <v/>
      </c>
      <c r="Q1100">
        <f>IF($B1100="","",IF(COUNTIF(Exclusions!$A:$A,$B1100)&gt;0,"Yes","No"))</f>
        <v/>
      </c>
      <c r="R1100" s="17">
        <f>IF($B1100="","",MIN(1,DAY($A1100)/IF($N1100="Superstore",Settings!$B$5,Settings!$B$4)))</f>
        <v/>
      </c>
      <c r="S1100" s="17">
        <f>IF(OR($B1100="",$G1100="",$R1100=0),"",$G1100/$R1100)</f>
        <v/>
      </c>
      <c r="T1100">
        <f>IF($S1100="","",IF($S1100&lt;Settings!$B$8,"Critical",IF($S1100&lt;Settings!$B$9,"Semi Critical","Non Critical")))</f>
        <v/>
      </c>
      <c r="U1100">
        <f>IF($B1100="","",IFERROR(VLOOKUP($O1100,Leaders!$A:$B,2,0),"Not Mapped"))</f>
        <v/>
      </c>
    </row>
    <row r="1101">
      <c r="A1101" s="16" t="n"/>
      <c r="G1101" s="17" t="n"/>
      <c r="H1101" s="17" t="n"/>
      <c r="I1101" s="17" t="n"/>
      <c r="J1101" s="17" t="n"/>
      <c r="K1101" s="17" t="n"/>
      <c r="L1101" s="17" t="n"/>
      <c r="N1101">
        <f>IF($B1101="","",IF($C1101="SUPERSTORE","Superstore","DH"))</f>
        <v/>
      </c>
      <c r="O1101">
        <f>IF($B1101="","",IFERROR(VLOOKUP($B1101,Mapping!$A:$C,2,0),"Not Mapped"))</f>
        <v/>
      </c>
      <c r="P1101">
        <f>IF($B1101="","",IFERROR(VLOOKUP($B1101,Mapping!$A:$C,3,0),"Not Mapped"))</f>
        <v/>
      </c>
      <c r="Q1101">
        <f>IF($B1101="","",IF(COUNTIF(Exclusions!$A:$A,$B1101)&gt;0,"Yes","No"))</f>
        <v/>
      </c>
      <c r="R1101" s="17">
        <f>IF($B1101="","",MIN(1,DAY($A1101)/IF($N1101="Superstore",Settings!$B$5,Settings!$B$4)))</f>
        <v/>
      </c>
      <c r="S1101" s="17">
        <f>IF(OR($B1101="",$G1101="",$R1101=0),"",$G1101/$R1101)</f>
        <v/>
      </c>
      <c r="T1101">
        <f>IF($S1101="","",IF($S1101&lt;Settings!$B$8,"Critical",IF($S1101&lt;Settings!$B$9,"Semi Critical","Non Critical")))</f>
        <v/>
      </c>
      <c r="U1101">
        <f>IF($B1101="","",IFERROR(VLOOKUP($O1101,Leaders!$A:$B,2,0),"Not Mapped"))</f>
        <v/>
      </c>
    </row>
    <row r="1102">
      <c r="A1102" s="16" t="n"/>
      <c r="G1102" s="17" t="n"/>
      <c r="H1102" s="17" t="n"/>
      <c r="I1102" s="17" t="n"/>
      <c r="J1102" s="17" t="n"/>
      <c r="K1102" s="17" t="n"/>
      <c r="L1102" s="17" t="n"/>
      <c r="N1102">
        <f>IF($B1102="","",IF($C1102="SUPERSTORE","Superstore","DH"))</f>
        <v/>
      </c>
      <c r="O1102">
        <f>IF($B1102="","",IFERROR(VLOOKUP($B1102,Mapping!$A:$C,2,0),"Not Mapped"))</f>
        <v/>
      </c>
      <c r="P1102">
        <f>IF($B1102="","",IFERROR(VLOOKUP($B1102,Mapping!$A:$C,3,0),"Not Mapped"))</f>
        <v/>
      </c>
      <c r="Q1102">
        <f>IF($B1102="","",IF(COUNTIF(Exclusions!$A:$A,$B1102)&gt;0,"Yes","No"))</f>
        <v/>
      </c>
      <c r="R1102" s="17">
        <f>IF($B1102="","",MIN(1,DAY($A1102)/IF($N1102="Superstore",Settings!$B$5,Settings!$B$4)))</f>
        <v/>
      </c>
      <c r="S1102" s="17">
        <f>IF(OR($B1102="",$G1102="",$R1102=0),"",$G1102/$R1102)</f>
        <v/>
      </c>
      <c r="T1102">
        <f>IF($S1102="","",IF($S1102&lt;Settings!$B$8,"Critical",IF($S1102&lt;Settings!$B$9,"Semi Critical","Non Critical")))</f>
        <v/>
      </c>
      <c r="U1102">
        <f>IF($B1102="","",IFERROR(VLOOKUP($O1102,Leaders!$A:$B,2,0),"Not Mapped"))</f>
        <v/>
      </c>
    </row>
    <row r="1103">
      <c r="A1103" s="16" t="n"/>
      <c r="G1103" s="17" t="n"/>
      <c r="H1103" s="17" t="n"/>
      <c r="I1103" s="17" t="n"/>
      <c r="J1103" s="17" t="n"/>
      <c r="K1103" s="17" t="n"/>
      <c r="L1103" s="17" t="n"/>
      <c r="N1103">
        <f>IF($B1103="","",IF($C1103="SUPERSTORE","Superstore","DH"))</f>
        <v/>
      </c>
      <c r="O1103">
        <f>IF($B1103="","",IFERROR(VLOOKUP($B1103,Mapping!$A:$C,2,0),"Not Mapped"))</f>
        <v/>
      </c>
      <c r="P1103">
        <f>IF($B1103="","",IFERROR(VLOOKUP($B1103,Mapping!$A:$C,3,0),"Not Mapped"))</f>
        <v/>
      </c>
      <c r="Q1103">
        <f>IF($B1103="","",IF(COUNTIF(Exclusions!$A:$A,$B1103)&gt;0,"Yes","No"))</f>
        <v/>
      </c>
      <c r="R1103" s="17">
        <f>IF($B1103="","",MIN(1,DAY($A1103)/IF($N1103="Superstore",Settings!$B$5,Settings!$B$4)))</f>
        <v/>
      </c>
      <c r="S1103" s="17">
        <f>IF(OR($B1103="",$G1103="",$R1103=0),"",$G1103/$R1103)</f>
        <v/>
      </c>
      <c r="T1103">
        <f>IF($S1103="","",IF($S1103&lt;Settings!$B$8,"Critical",IF($S1103&lt;Settings!$B$9,"Semi Critical","Non Critical")))</f>
        <v/>
      </c>
      <c r="U1103">
        <f>IF($B1103="","",IFERROR(VLOOKUP($O1103,Leaders!$A:$B,2,0),"Not Mapped"))</f>
        <v/>
      </c>
    </row>
    <row r="1104">
      <c r="A1104" s="16" t="n"/>
      <c r="G1104" s="17" t="n"/>
      <c r="H1104" s="17" t="n"/>
      <c r="I1104" s="17" t="n"/>
      <c r="J1104" s="17" t="n"/>
      <c r="K1104" s="17" t="n"/>
      <c r="L1104" s="17" t="n"/>
      <c r="N1104">
        <f>IF($B1104="","",IF($C1104="SUPERSTORE","Superstore","DH"))</f>
        <v/>
      </c>
      <c r="O1104">
        <f>IF($B1104="","",IFERROR(VLOOKUP($B1104,Mapping!$A:$C,2,0),"Not Mapped"))</f>
        <v/>
      </c>
      <c r="P1104">
        <f>IF($B1104="","",IFERROR(VLOOKUP($B1104,Mapping!$A:$C,3,0),"Not Mapped"))</f>
        <v/>
      </c>
      <c r="Q1104">
        <f>IF($B1104="","",IF(COUNTIF(Exclusions!$A:$A,$B1104)&gt;0,"Yes","No"))</f>
        <v/>
      </c>
      <c r="R1104" s="17">
        <f>IF($B1104="","",MIN(1,DAY($A1104)/IF($N1104="Superstore",Settings!$B$5,Settings!$B$4)))</f>
        <v/>
      </c>
      <c r="S1104" s="17">
        <f>IF(OR($B1104="",$G1104="",$R1104=0),"",$G1104/$R1104)</f>
        <v/>
      </c>
      <c r="T1104">
        <f>IF($S1104="","",IF($S1104&lt;Settings!$B$8,"Critical",IF($S1104&lt;Settings!$B$9,"Semi Critical","Non Critical")))</f>
        <v/>
      </c>
      <c r="U1104">
        <f>IF($B1104="","",IFERROR(VLOOKUP($O1104,Leaders!$A:$B,2,0),"Not Mapped"))</f>
        <v/>
      </c>
    </row>
    <row r="1105">
      <c r="A1105" s="16" t="n"/>
      <c r="G1105" s="17" t="n"/>
      <c r="H1105" s="17" t="n"/>
      <c r="I1105" s="17" t="n"/>
      <c r="J1105" s="17" t="n"/>
      <c r="K1105" s="17" t="n"/>
      <c r="L1105" s="17" t="n"/>
      <c r="N1105">
        <f>IF($B1105="","",IF($C1105="SUPERSTORE","Superstore","DH"))</f>
        <v/>
      </c>
      <c r="O1105">
        <f>IF($B1105="","",IFERROR(VLOOKUP($B1105,Mapping!$A:$C,2,0),"Not Mapped"))</f>
        <v/>
      </c>
      <c r="P1105">
        <f>IF($B1105="","",IFERROR(VLOOKUP($B1105,Mapping!$A:$C,3,0),"Not Mapped"))</f>
        <v/>
      </c>
      <c r="Q1105">
        <f>IF($B1105="","",IF(COUNTIF(Exclusions!$A:$A,$B1105)&gt;0,"Yes","No"))</f>
        <v/>
      </c>
      <c r="R1105" s="17">
        <f>IF($B1105="","",MIN(1,DAY($A1105)/IF($N1105="Superstore",Settings!$B$5,Settings!$B$4)))</f>
        <v/>
      </c>
      <c r="S1105" s="17">
        <f>IF(OR($B1105="",$G1105="",$R1105=0),"",$G1105/$R1105)</f>
        <v/>
      </c>
      <c r="T1105">
        <f>IF($S1105="","",IF($S1105&lt;Settings!$B$8,"Critical",IF($S1105&lt;Settings!$B$9,"Semi Critical","Non Critical")))</f>
        <v/>
      </c>
      <c r="U1105">
        <f>IF($B1105="","",IFERROR(VLOOKUP($O1105,Leaders!$A:$B,2,0),"Not Mapped"))</f>
        <v/>
      </c>
    </row>
    <row r="1106">
      <c r="A1106" s="16" t="n"/>
      <c r="G1106" s="17" t="n"/>
      <c r="H1106" s="17" t="n"/>
      <c r="I1106" s="17" t="n"/>
      <c r="J1106" s="17" t="n"/>
      <c r="K1106" s="17" t="n"/>
      <c r="L1106" s="17" t="n"/>
      <c r="N1106">
        <f>IF($B1106="","",IF($C1106="SUPERSTORE","Superstore","DH"))</f>
        <v/>
      </c>
      <c r="O1106">
        <f>IF($B1106="","",IFERROR(VLOOKUP($B1106,Mapping!$A:$C,2,0),"Not Mapped"))</f>
        <v/>
      </c>
      <c r="P1106">
        <f>IF($B1106="","",IFERROR(VLOOKUP($B1106,Mapping!$A:$C,3,0),"Not Mapped"))</f>
        <v/>
      </c>
      <c r="Q1106">
        <f>IF($B1106="","",IF(COUNTIF(Exclusions!$A:$A,$B1106)&gt;0,"Yes","No"))</f>
        <v/>
      </c>
      <c r="R1106" s="17">
        <f>IF($B1106="","",MIN(1,DAY($A1106)/IF($N1106="Superstore",Settings!$B$5,Settings!$B$4)))</f>
        <v/>
      </c>
      <c r="S1106" s="17">
        <f>IF(OR($B1106="",$G1106="",$R1106=0),"",$G1106/$R1106)</f>
        <v/>
      </c>
      <c r="T1106">
        <f>IF($S1106="","",IF($S1106&lt;Settings!$B$8,"Critical",IF($S1106&lt;Settings!$B$9,"Semi Critical","Non Critical")))</f>
        <v/>
      </c>
      <c r="U1106">
        <f>IF($B1106="","",IFERROR(VLOOKUP($O1106,Leaders!$A:$B,2,0),"Not Mapped"))</f>
        <v/>
      </c>
    </row>
    <row r="1107">
      <c r="A1107" s="16" t="n"/>
      <c r="G1107" s="17" t="n"/>
      <c r="H1107" s="17" t="n"/>
      <c r="I1107" s="17" t="n"/>
      <c r="J1107" s="17" t="n"/>
      <c r="K1107" s="17" t="n"/>
      <c r="L1107" s="17" t="n"/>
      <c r="N1107">
        <f>IF($B1107="","",IF($C1107="SUPERSTORE","Superstore","DH"))</f>
        <v/>
      </c>
      <c r="O1107">
        <f>IF($B1107="","",IFERROR(VLOOKUP($B1107,Mapping!$A:$C,2,0),"Not Mapped"))</f>
        <v/>
      </c>
      <c r="P1107">
        <f>IF($B1107="","",IFERROR(VLOOKUP($B1107,Mapping!$A:$C,3,0),"Not Mapped"))</f>
        <v/>
      </c>
      <c r="Q1107">
        <f>IF($B1107="","",IF(COUNTIF(Exclusions!$A:$A,$B1107)&gt;0,"Yes","No"))</f>
        <v/>
      </c>
      <c r="R1107" s="17">
        <f>IF($B1107="","",MIN(1,DAY($A1107)/IF($N1107="Superstore",Settings!$B$5,Settings!$B$4)))</f>
        <v/>
      </c>
      <c r="S1107" s="17">
        <f>IF(OR($B1107="",$G1107="",$R1107=0),"",$G1107/$R1107)</f>
        <v/>
      </c>
      <c r="T1107">
        <f>IF($S1107="","",IF($S1107&lt;Settings!$B$8,"Critical",IF($S1107&lt;Settings!$B$9,"Semi Critical","Non Critical")))</f>
        <v/>
      </c>
      <c r="U1107">
        <f>IF($B1107="","",IFERROR(VLOOKUP($O1107,Leaders!$A:$B,2,0),"Not Mapped"))</f>
        <v/>
      </c>
    </row>
    <row r="1108">
      <c r="A1108" s="16" t="n"/>
      <c r="G1108" s="17" t="n"/>
      <c r="H1108" s="17" t="n"/>
      <c r="I1108" s="17" t="n"/>
      <c r="J1108" s="17" t="n"/>
      <c r="K1108" s="17" t="n"/>
      <c r="L1108" s="17" t="n"/>
      <c r="N1108">
        <f>IF($B1108="","",IF($C1108="SUPERSTORE","Superstore","DH"))</f>
        <v/>
      </c>
      <c r="O1108">
        <f>IF($B1108="","",IFERROR(VLOOKUP($B1108,Mapping!$A:$C,2,0),"Not Mapped"))</f>
        <v/>
      </c>
      <c r="P1108">
        <f>IF($B1108="","",IFERROR(VLOOKUP($B1108,Mapping!$A:$C,3,0),"Not Mapped"))</f>
        <v/>
      </c>
      <c r="Q1108">
        <f>IF($B1108="","",IF(COUNTIF(Exclusions!$A:$A,$B1108)&gt;0,"Yes","No"))</f>
        <v/>
      </c>
      <c r="R1108" s="17">
        <f>IF($B1108="","",MIN(1,DAY($A1108)/IF($N1108="Superstore",Settings!$B$5,Settings!$B$4)))</f>
        <v/>
      </c>
      <c r="S1108" s="17">
        <f>IF(OR($B1108="",$G1108="",$R1108=0),"",$G1108/$R1108)</f>
        <v/>
      </c>
      <c r="T1108">
        <f>IF($S1108="","",IF($S1108&lt;Settings!$B$8,"Critical",IF($S1108&lt;Settings!$B$9,"Semi Critical","Non Critical")))</f>
        <v/>
      </c>
      <c r="U1108">
        <f>IF($B1108="","",IFERROR(VLOOKUP($O1108,Leaders!$A:$B,2,0),"Not Mapped"))</f>
        <v/>
      </c>
    </row>
    <row r="1109">
      <c r="A1109" s="16" t="n"/>
      <c r="G1109" s="17" t="n"/>
      <c r="H1109" s="17" t="n"/>
      <c r="I1109" s="17" t="n"/>
      <c r="J1109" s="17" t="n"/>
      <c r="K1109" s="17" t="n"/>
      <c r="L1109" s="17" t="n"/>
      <c r="N1109">
        <f>IF($B1109="","",IF($C1109="SUPERSTORE","Superstore","DH"))</f>
        <v/>
      </c>
      <c r="O1109">
        <f>IF($B1109="","",IFERROR(VLOOKUP($B1109,Mapping!$A:$C,2,0),"Not Mapped"))</f>
        <v/>
      </c>
      <c r="P1109">
        <f>IF($B1109="","",IFERROR(VLOOKUP($B1109,Mapping!$A:$C,3,0),"Not Mapped"))</f>
        <v/>
      </c>
      <c r="Q1109">
        <f>IF($B1109="","",IF(COUNTIF(Exclusions!$A:$A,$B1109)&gt;0,"Yes","No"))</f>
        <v/>
      </c>
      <c r="R1109" s="17">
        <f>IF($B1109="","",MIN(1,DAY($A1109)/IF($N1109="Superstore",Settings!$B$5,Settings!$B$4)))</f>
        <v/>
      </c>
      <c r="S1109" s="17">
        <f>IF(OR($B1109="",$G1109="",$R1109=0),"",$G1109/$R1109)</f>
        <v/>
      </c>
      <c r="T1109">
        <f>IF($S1109="","",IF($S1109&lt;Settings!$B$8,"Critical",IF($S1109&lt;Settings!$B$9,"Semi Critical","Non Critical")))</f>
        <v/>
      </c>
      <c r="U1109">
        <f>IF($B1109="","",IFERROR(VLOOKUP($O1109,Leaders!$A:$B,2,0),"Not Mapped"))</f>
        <v/>
      </c>
    </row>
    <row r="1110">
      <c r="A1110" s="16" t="n"/>
      <c r="G1110" s="17" t="n"/>
      <c r="H1110" s="17" t="n"/>
      <c r="I1110" s="17" t="n"/>
      <c r="J1110" s="17" t="n"/>
      <c r="K1110" s="17" t="n"/>
      <c r="L1110" s="17" t="n"/>
      <c r="N1110">
        <f>IF($B1110="","",IF($C1110="SUPERSTORE","Superstore","DH"))</f>
        <v/>
      </c>
      <c r="O1110">
        <f>IF($B1110="","",IFERROR(VLOOKUP($B1110,Mapping!$A:$C,2,0),"Not Mapped"))</f>
        <v/>
      </c>
      <c r="P1110">
        <f>IF($B1110="","",IFERROR(VLOOKUP($B1110,Mapping!$A:$C,3,0),"Not Mapped"))</f>
        <v/>
      </c>
      <c r="Q1110">
        <f>IF($B1110="","",IF(COUNTIF(Exclusions!$A:$A,$B1110)&gt;0,"Yes","No"))</f>
        <v/>
      </c>
      <c r="R1110" s="17">
        <f>IF($B1110="","",MIN(1,DAY($A1110)/IF($N1110="Superstore",Settings!$B$5,Settings!$B$4)))</f>
        <v/>
      </c>
      <c r="S1110" s="17">
        <f>IF(OR($B1110="",$G1110="",$R1110=0),"",$G1110/$R1110)</f>
        <v/>
      </c>
      <c r="T1110">
        <f>IF($S1110="","",IF($S1110&lt;Settings!$B$8,"Critical",IF($S1110&lt;Settings!$B$9,"Semi Critical","Non Critical")))</f>
        <v/>
      </c>
      <c r="U1110">
        <f>IF($B1110="","",IFERROR(VLOOKUP($O1110,Leaders!$A:$B,2,0),"Not Mapped"))</f>
        <v/>
      </c>
    </row>
    <row r="1111">
      <c r="A1111" s="16" t="n"/>
      <c r="G1111" s="17" t="n"/>
      <c r="H1111" s="17" t="n"/>
      <c r="I1111" s="17" t="n"/>
      <c r="J1111" s="17" t="n"/>
      <c r="K1111" s="17" t="n"/>
      <c r="L1111" s="17" t="n"/>
      <c r="N1111">
        <f>IF($B1111="","",IF($C1111="SUPERSTORE","Superstore","DH"))</f>
        <v/>
      </c>
      <c r="O1111">
        <f>IF($B1111="","",IFERROR(VLOOKUP($B1111,Mapping!$A:$C,2,0),"Not Mapped"))</f>
        <v/>
      </c>
      <c r="P1111">
        <f>IF($B1111="","",IFERROR(VLOOKUP($B1111,Mapping!$A:$C,3,0),"Not Mapped"))</f>
        <v/>
      </c>
      <c r="Q1111">
        <f>IF($B1111="","",IF(COUNTIF(Exclusions!$A:$A,$B1111)&gt;0,"Yes","No"))</f>
        <v/>
      </c>
      <c r="R1111" s="17">
        <f>IF($B1111="","",MIN(1,DAY($A1111)/IF($N1111="Superstore",Settings!$B$5,Settings!$B$4)))</f>
        <v/>
      </c>
      <c r="S1111" s="17">
        <f>IF(OR($B1111="",$G1111="",$R1111=0),"",$G1111/$R1111)</f>
        <v/>
      </c>
      <c r="T1111">
        <f>IF($S1111="","",IF($S1111&lt;Settings!$B$8,"Critical",IF($S1111&lt;Settings!$B$9,"Semi Critical","Non Critical")))</f>
        <v/>
      </c>
      <c r="U1111">
        <f>IF($B1111="","",IFERROR(VLOOKUP($O1111,Leaders!$A:$B,2,0),"Not Mapped"))</f>
        <v/>
      </c>
    </row>
    <row r="1112">
      <c r="A1112" s="16" t="n"/>
      <c r="G1112" s="17" t="n"/>
      <c r="H1112" s="17" t="n"/>
      <c r="I1112" s="17" t="n"/>
      <c r="J1112" s="17" t="n"/>
      <c r="K1112" s="17" t="n"/>
      <c r="L1112" s="17" t="n"/>
      <c r="N1112">
        <f>IF($B1112="","",IF($C1112="SUPERSTORE","Superstore","DH"))</f>
        <v/>
      </c>
      <c r="O1112">
        <f>IF($B1112="","",IFERROR(VLOOKUP($B1112,Mapping!$A:$C,2,0),"Not Mapped"))</f>
        <v/>
      </c>
      <c r="P1112">
        <f>IF($B1112="","",IFERROR(VLOOKUP($B1112,Mapping!$A:$C,3,0),"Not Mapped"))</f>
        <v/>
      </c>
      <c r="Q1112">
        <f>IF($B1112="","",IF(COUNTIF(Exclusions!$A:$A,$B1112)&gt;0,"Yes","No"))</f>
        <v/>
      </c>
      <c r="R1112" s="17">
        <f>IF($B1112="","",MIN(1,DAY($A1112)/IF($N1112="Superstore",Settings!$B$5,Settings!$B$4)))</f>
        <v/>
      </c>
      <c r="S1112" s="17">
        <f>IF(OR($B1112="",$G1112="",$R1112=0),"",$G1112/$R1112)</f>
        <v/>
      </c>
      <c r="T1112">
        <f>IF($S1112="","",IF($S1112&lt;Settings!$B$8,"Critical",IF($S1112&lt;Settings!$B$9,"Semi Critical","Non Critical")))</f>
        <v/>
      </c>
      <c r="U1112">
        <f>IF($B1112="","",IFERROR(VLOOKUP($O1112,Leaders!$A:$B,2,0),"Not Mapped"))</f>
        <v/>
      </c>
    </row>
    <row r="1113">
      <c r="A1113" s="16" t="n"/>
      <c r="G1113" s="17" t="n"/>
      <c r="H1113" s="17" t="n"/>
      <c r="I1113" s="17" t="n"/>
      <c r="J1113" s="17" t="n"/>
      <c r="K1113" s="17" t="n"/>
      <c r="L1113" s="17" t="n"/>
      <c r="N1113">
        <f>IF($B1113="","",IF($C1113="SUPERSTORE","Superstore","DH"))</f>
        <v/>
      </c>
      <c r="O1113">
        <f>IF($B1113="","",IFERROR(VLOOKUP($B1113,Mapping!$A:$C,2,0),"Not Mapped"))</f>
        <v/>
      </c>
      <c r="P1113">
        <f>IF($B1113="","",IFERROR(VLOOKUP($B1113,Mapping!$A:$C,3,0),"Not Mapped"))</f>
        <v/>
      </c>
      <c r="Q1113">
        <f>IF($B1113="","",IF(COUNTIF(Exclusions!$A:$A,$B1113)&gt;0,"Yes","No"))</f>
        <v/>
      </c>
      <c r="R1113" s="17">
        <f>IF($B1113="","",MIN(1,DAY($A1113)/IF($N1113="Superstore",Settings!$B$5,Settings!$B$4)))</f>
        <v/>
      </c>
      <c r="S1113" s="17">
        <f>IF(OR($B1113="",$G1113="",$R1113=0),"",$G1113/$R1113)</f>
        <v/>
      </c>
      <c r="T1113">
        <f>IF($S1113="","",IF($S1113&lt;Settings!$B$8,"Critical",IF($S1113&lt;Settings!$B$9,"Semi Critical","Non Critical")))</f>
        <v/>
      </c>
      <c r="U1113">
        <f>IF($B1113="","",IFERROR(VLOOKUP($O1113,Leaders!$A:$B,2,0),"Not Mapped"))</f>
        <v/>
      </c>
    </row>
    <row r="1114">
      <c r="A1114" s="16" t="n"/>
      <c r="G1114" s="17" t="n"/>
      <c r="H1114" s="17" t="n"/>
      <c r="I1114" s="17" t="n"/>
      <c r="J1114" s="17" t="n"/>
      <c r="K1114" s="17" t="n"/>
      <c r="L1114" s="17" t="n"/>
      <c r="N1114">
        <f>IF($B1114="","",IF($C1114="SUPERSTORE","Superstore","DH"))</f>
        <v/>
      </c>
      <c r="O1114">
        <f>IF($B1114="","",IFERROR(VLOOKUP($B1114,Mapping!$A:$C,2,0),"Not Mapped"))</f>
        <v/>
      </c>
      <c r="P1114">
        <f>IF($B1114="","",IFERROR(VLOOKUP($B1114,Mapping!$A:$C,3,0),"Not Mapped"))</f>
        <v/>
      </c>
      <c r="Q1114">
        <f>IF($B1114="","",IF(COUNTIF(Exclusions!$A:$A,$B1114)&gt;0,"Yes","No"))</f>
        <v/>
      </c>
      <c r="R1114" s="17">
        <f>IF($B1114="","",MIN(1,DAY($A1114)/IF($N1114="Superstore",Settings!$B$5,Settings!$B$4)))</f>
        <v/>
      </c>
      <c r="S1114" s="17">
        <f>IF(OR($B1114="",$G1114="",$R1114=0),"",$G1114/$R1114)</f>
        <v/>
      </c>
      <c r="T1114">
        <f>IF($S1114="","",IF($S1114&lt;Settings!$B$8,"Critical",IF($S1114&lt;Settings!$B$9,"Semi Critical","Non Critical")))</f>
        <v/>
      </c>
      <c r="U1114">
        <f>IF($B1114="","",IFERROR(VLOOKUP($O1114,Leaders!$A:$B,2,0),"Not Mapped"))</f>
        <v/>
      </c>
    </row>
    <row r="1115">
      <c r="A1115" s="16" t="n"/>
      <c r="G1115" s="17" t="n"/>
      <c r="H1115" s="17" t="n"/>
      <c r="I1115" s="17" t="n"/>
      <c r="J1115" s="17" t="n"/>
      <c r="K1115" s="17" t="n"/>
      <c r="L1115" s="17" t="n"/>
      <c r="N1115">
        <f>IF($B1115="","",IF($C1115="SUPERSTORE","Superstore","DH"))</f>
        <v/>
      </c>
      <c r="O1115">
        <f>IF($B1115="","",IFERROR(VLOOKUP($B1115,Mapping!$A:$C,2,0),"Not Mapped"))</f>
        <v/>
      </c>
      <c r="P1115">
        <f>IF($B1115="","",IFERROR(VLOOKUP($B1115,Mapping!$A:$C,3,0),"Not Mapped"))</f>
        <v/>
      </c>
      <c r="Q1115">
        <f>IF($B1115="","",IF(COUNTIF(Exclusions!$A:$A,$B1115)&gt;0,"Yes","No"))</f>
        <v/>
      </c>
      <c r="R1115" s="17">
        <f>IF($B1115="","",MIN(1,DAY($A1115)/IF($N1115="Superstore",Settings!$B$5,Settings!$B$4)))</f>
        <v/>
      </c>
      <c r="S1115" s="17">
        <f>IF(OR($B1115="",$G1115="",$R1115=0),"",$G1115/$R1115)</f>
        <v/>
      </c>
      <c r="T1115">
        <f>IF($S1115="","",IF($S1115&lt;Settings!$B$8,"Critical",IF($S1115&lt;Settings!$B$9,"Semi Critical","Non Critical")))</f>
        <v/>
      </c>
      <c r="U1115">
        <f>IF($B1115="","",IFERROR(VLOOKUP($O1115,Leaders!$A:$B,2,0),"Not Mapped"))</f>
        <v/>
      </c>
    </row>
    <row r="1116">
      <c r="A1116" s="16" t="n"/>
      <c r="G1116" s="17" t="n"/>
      <c r="H1116" s="17" t="n"/>
      <c r="I1116" s="17" t="n"/>
      <c r="J1116" s="17" t="n"/>
      <c r="K1116" s="17" t="n"/>
      <c r="L1116" s="17" t="n"/>
      <c r="N1116">
        <f>IF($B1116="","",IF($C1116="SUPERSTORE","Superstore","DH"))</f>
        <v/>
      </c>
      <c r="O1116">
        <f>IF($B1116="","",IFERROR(VLOOKUP($B1116,Mapping!$A:$C,2,0),"Not Mapped"))</f>
        <v/>
      </c>
      <c r="P1116">
        <f>IF($B1116="","",IFERROR(VLOOKUP($B1116,Mapping!$A:$C,3,0),"Not Mapped"))</f>
        <v/>
      </c>
      <c r="Q1116">
        <f>IF($B1116="","",IF(COUNTIF(Exclusions!$A:$A,$B1116)&gt;0,"Yes","No"))</f>
        <v/>
      </c>
      <c r="R1116" s="17">
        <f>IF($B1116="","",MIN(1,DAY($A1116)/IF($N1116="Superstore",Settings!$B$5,Settings!$B$4)))</f>
        <v/>
      </c>
      <c r="S1116" s="17">
        <f>IF(OR($B1116="",$G1116="",$R1116=0),"",$G1116/$R1116)</f>
        <v/>
      </c>
      <c r="T1116">
        <f>IF($S1116="","",IF($S1116&lt;Settings!$B$8,"Critical",IF($S1116&lt;Settings!$B$9,"Semi Critical","Non Critical")))</f>
        <v/>
      </c>
      <c r="U1116">
        <f>IF($B1116="","",IFERROR(VLOOKUP($O1116,Leaders!$A:$B,2,0),"Not Mapped"))</f>
        <v/>
      </c>
    </row>
    <row r="1117">
      <c r="A1117" s="16" t="n"/>
      <c r="G1117" s="17" t="n"/>
      <c r="H1117" s="17" t="n"/>
      <c r="I1117" s="17" t="n"/>
      <c r="J1117" s="17" t="n"/>
      <c r="K1117" s="17" t="n"/>
      <c r="L1117" s="17" t="n"/>
      <c r="N1117">
        <f>IF($B1117="","",IF($C1117="SUPERSTORE","Superstore","DH"))</f>
        <v/>
      </c>
      <c r="O1117">
        <f>IF($B1117="","",IFERROR(VLOOKUP($B1117,Mapping!$A:$C,2,0),"Not Mapped"))</f>
        <v/>
      </c>
      <c r="P1117">
        <f>IF($B1117="","",IFERROR(VLOOKUP($B1117,Mapping!$A:$C,3,0),"Not Mapped"))</f>
        <v/>
      </c>
      <c r="Q1117">
        <f>IF($B1117="","",IF(COUNTIF(Exclusions!$A:$A,$B1117)&gt;0,"Yes","No"))</f>
        <v/>
      </c>
      <c r="R1117" s="17">
        <f>IF($B1117="","",MIN(1,DAY($A1117)/IF($N1117="Superstore",Settings!$B$5,Settings!$B$4)))</f>
        <v/>
      </c>
      <c r="S1117" s="17">
        <f>IF(OR($B1117="",$G1117="",$R1117=0),"",$G1117/$R1117)</f>
        <v/>
      </c>
      <c r="T1117">
        <f>IF($S1117="","",IF($S1117&lt;Settings!$B$8,"Critical",IF($S1117&lt;Settings!$B$9,"Semi Critical","Non Critical")))</f>
        <v/>
      </c>
      <c r="U1117">
        <f>IF($B1117="","",IFERROR(VLOOKUP($O1117,Leaders!$A:$B,2,0),"Not Mapped"))</f>
        <v/>
      </c>
    </row>
    <row r="1118">
      <c r="A1118" s="16" t="n"/>
      <c r="G1118" s="17" t="n"/>
      <c r="H1118" s="17" t="n"/>
      <c r="I1118" s="17" t="n"/>
      <c r="J1118" s="17" t="n"/>
      <c r="K1118" s="17" t="n"/>
      <c r="L1118" s="17" t="n"/>
      <c r="N1118">
        <f>IF($B1118="","",IF($C1118="SUPERSTORE","Superstore","DH"))</f>
        <v/>
      </c>
      <c r="O1118">
        <f>IF($B1118="","",IFERROR(VLOOKUP($B1118,Mapping!$A:$C,2,0),"Not Mapped"))</f>
        <v/>
      </c>
      <c r="P1118">
        <f>IF($B1118="","",IFERROR(VLOOKUP($B1118,Mapping!$A:$C,3,0),"Not Mapped"))</f>
        <v/>
      </c>
      <c r="Q1118">
        <f>IF($B1118="","",IF(COUNTIF(Exclusions!$A:$A,$B1118)&gt;0,"Yes","No"))</f>
        <v/>
      </c>
      <c r="R1118" s="17">
        <f>IF($B1118="","",MIN(1,DAY($A1118)/IF($N1118="Superstore",Settings!$B$5,Settings!$B$4)))</f>
        <v/>
      </c>
      <c r="S1118" s="17">
        <f>IF(OR($B1118="",$G1118="",$R1118=0),"",$G1118/$R1118)</f>
        <v/>
      </c>
      <c r="T1118">
        <f>IF($S1118="","",IF($S1118&lt;Settings!$B$8,"Critical",IF($S1118&lt;Settings!$B$9,"Semi Critical","Non Critical")))</f>
        <v/>
      </c>
      <c r="U1118">
        <f>IF($B1118="","",IFERROR(VLOOKUP($O1118,Leaders!$A:$B,2,0),"Not Mapped"))</f>
        <v/>
      </c>
    </row>
    <row r="1119">
      <c r="A1119" s="16" t="n"/>
      <c r="G1119" s="17" t="n"/>
      <c r="H1119" s="17" t="n"/>
      <c r="I1119" s="17" t="n"/>
      <c r="J1119" s="17" t="n"/>
      <c r="K1119" s="17" t="n"/>
      <c r="L1119" s="17" t="n"/>
      <c r="N1119">
        <f>IF($B1119="","",IF($C1119="SUPERSTORE","Superstore","DH"))</f>
        <v/>
      </c>
      <c r="O1119">
        <f>IF($B1119="","",IFERROR(VLOOKUP($B1119,Mapping!$A:$C,2,0),"Not Mapped"))</f>
        <v/>
      </c>
      <c r="P1119">
        <f>IF($B1119="","",IFERROR(VLOOKUP($B1119,Mapping!$A:$C,3,0),"Not Mapped"))</f>
        <v/>
      </c>
      <c r="Q1119">
        <f>IF($B1119="","",IF(COUNTIF(Exclusions!$A:$A,$B1119)&gt;0,"Yes","No"))</f>
        <v/>
      </c>
      <c r="R1119" s="17">
        <f>IF($B1119="","",MIN(1,DAY($A1119)/IF($N1119="Superstore",Settings!$B$5,Settings!$B$4)))</f>
        <v/>
      </c>
      <c r="S1119" s="17">
        <f>IF(OR($B1119="",$G1119="",$R1119=0),"",$G1119/$R1119)</f>
        <v/>
      </c>
      <c r="T1119">
        <f>IF($S1119="","",IF($S1119&lt;Settings!$B$8,"Critical",IF($S1119&lt;Settings!$B$9,"Semi Critical","Non Critical")))</f>
        <v/>
      </c>
      <c r="U1119">
        <f>IF($B1119="","",IFERROR(VLOOKUP($O1119,Leaders!$A:$B,2,0),"Not Mapped"))</f>
        <v/>
      </c>
    </row>
    <row r="1120">
      <c r="A1120" s="16" t="n"/>
      <c r="G1120" s="17" t="n"/>
      <c r="H1120" s="17" t="n"/>
      <c r="I1120" s="17" t="n"/>
      <c r="J1120" s="17" t="n"/>
      <c r="K1120" s="17" t="n"/>
      <c r="L1120" s="17" t="n"/>
      <c r="N1120">
        <f>IF($B1120="","",IF($C1120="SUPERSTORE","Superstore","DH"))</f>
        <v/>
      </c>
      <c r="O1120">
        <f>IF($B1120="","",IFERROR(VLOOKUP($B1120,Mapping!$A:$C,2,0),"Not Mapped"))</f>
        <v/>
      </c>
      <c r="P1120">
        <f>IF($B1120="","",IFERROR(VLOOKUP($B1120,Mapping!$A:$C,3,0),"Not Mapped"))</f>
        <v/>
      </c>
      <c r="Q1120">
        <f>IF($B1120="","",IF(COUNTIF(Exclusions!$A:$A,$B1120)&gt;0,"Yes","No"))</f>
        <v/>
      </c>
      <c r="R1120" s="17">
        <f>IF($B1120="","",MIN(1,DAY($A1120)/IF($N1120="Superstore",Settings!$B$5,Settings!$B$4)))</f>
        <v/>
      </c>
      <c r="S1120" s="17">
        <f>IF(OR($B1120="",$G1120="",$R1120=0),"",$G1120/$R1120)</f>
        <v/>
      </c>
      <c r="T1120">
        <f>IF($S1120="","",IF($S1120&lt;Settings!$B$8,"Critical",IF($S1120&lt;Settings!$B$9,"Semi Critical","Non Critical")))</f>
        <v/>
      </c>
      <c r="U1120">
        <f>IF($B1120="","",IFERROR(VLOOKUP($O1120,Leaders!$A:$B,2,0),"Not Mapped"))</f>
        <v/>
      </c>
    </row>
    <row r="1121">
      <c r="A1121" s="16" t="n"/>
      <c r="G1121" s="17" t="n"/>
      <c r="H1121" s="17" t="n"/>
      <c r="I1121" s="17" t="n"/>
      <c r="J1121" s="17" t="n"/>
      <c r="K1121" s="17" t="n"/>
      <c r="L1121" s="17" t="n"/>
      <c r="N1121">
        <f>IF($B1121="","",IF($C1121="SUPERSTORE","Superstore","DH"))</f>
        <v/>
      </c>
      <c r="O1121">
        <f>IF($B1121="","",IFERROR(VLOOKUP($B1121,Mapping!$A:$C,2,0),"Not Mapped"))</f>
        <v/>
      </c>
      <c r="P1121">
        <f>IF($B1121="","",IFERROR(VLOOKUP($B1121,Mapping!$A:$C,3,0),"Not Mapped"))</f>
        <v/>
      </c>
      <c r="Q1121">
        <f>IF($B1121="","",IF(COUNTIF(Exclusions!$A:$A,$B1121)&gt;0,"Yes","No"))</f>
        <v/>
      </c>
      <c r="R1121" s="17">
        <f>IF($B1121="","",MIN(1,DAY($A1121)/IF($N1121="Superstore",Settings!$B$5,Settings!$B$4)))</f>
        <v/>
      </c>
      <c r="S1121" s="17">
        <f>IF(OR($B1121="",$G1121="",$R1121=0),"",$G1121/$R1121)</f>
        <v/>
      </c>
      <c r="T1121">
        <f>IF($S1121="","",IF($S1121&lt;Settings!$B$8,"Critical",IF($S1121&lt;Settings!$B$9,"Semi Critical","Non Critical")))</f>
        <v/>
      </c>
      <c r="U1121">
        <f>IF($B1121="","",IFERROR(VLOOKUP($O1121,Leaders!$A:$B,2,0),"Not Mapped"))</f>
        <v/>
      </c>
    </row>
    <row r="1122">
      <c r="A1122" s="16" t="n"/>
      <c r="G1122" s="17" t="n"/>
      <c r="H1122" s="17" t="n"/>
      <c r="I1122" s="17" t="n"/>
      <c r="J1122" s="17" t="n"/>
      <c r="K1122" s="17" t="n"/>
      <c r="L1122" s="17" t="n"/>
      <c r="N1122">
        <f>IF($B1122="","",IF($C1122="SUPERSTORE","Superstore","DH"))</f>
        <v/>
      </c>
      <c r="O1122">
        <f>IF($B1122="","",IFERROR(VLOOKUP($B1122,Mapping!$A:$C,2,0),"Not Mapped"))</f>
        <v/>
      </c>
      <c r="P1122">
        <f>IF($B1122="","",IFERROR(VLOOKUP($B1122,Mapping!$A:$C,3,0),"Not Mapped"))</f>
        <v/>
      </c>
      <c r="Q1122">
        <f>IF($B1122="","",IF(COUNTIF(Exclusions!$A:$A,$B1122)&gt;0,"Yes","No"))</f>
        <v/>
      </c>
      <c r="R1122" s="17">
        <f>IF($B1122="","",MIN(1,DAY($A1122)/IF($N1122="Superstore",Settings!$B$5,Settings!$B$4)))</f>
        <v/>
      </c>
      <c r="S1122" s="17">
        <f>IF(OR($B1122="",$G1122="",$R1122=0),"",$G1122/$R1122)</f>
        <v/>
      </c>
      <c r="T1122">
        <f>IF($S1122="","",IF($S1122&lt;Settings!$B$8,"Critical",IF($S1122&lt;Settings!$B$9,"Semi Critical","Non Critical")))</f>
        <v/>
      </c>
      <c r="U1122">
        <f>IF($B1122="","",IFERROR(VLOOKUP($O1122,Leaders!$A:$B,2,0),"Not Mapped"))</f>
        <v/>
      </c>
    </row>
    <row r="1123">
      <c r="A1123" s="16" t="n"/>
      <c r="G1123" s="17" t="n"/>
      <c r="H1123" s="17" t="n"/>
      <c r="I1123" s="17" t="n"/>
      <c r="J1123" s="17" t="n"/>
      <c r="K1123" s="17" t="n"/>
      <c r="L1123" s="17" t="n"/>
      <c r="N1123">
        <f>IF($B1123="","",IF($C1123="SUPERSTORE","Superstore","DH"))</f>
        <v/>
      </c>
      <c r="O1123">
        <f>IF($B1123="","",IFERROR(VLOOKUP($B1123,Mapping!$A:$C,2,0),"Not Mapped"))</f>
        <v/>
      </c>
      <c r="P1123">
        <f>IF($B1123="","",IFERROR(VLOOKUP($B1123,Mapping!$A:$C,3,0),"Not Mapped"))</f>
        <v/>
      </c>
      <c r="Q1123">
        <f>IF($B1123="","",IF(COUNTIF(Exclusions!$A:$A,$B1123)&gt;0,"Yes","No"))</f>
        <v/>
      </c>
      <c r="R1123" s="17">
        <f>IF($B1123="","",MIN(1,DAY($A1123)/IF($N1123="Superstore",Settings!$B$5,Settings!$B$4)))</f>
        <v/>
      </c>
      <c r="S1123" s="17">
        <f>IF(OR($B1123="",$G1123="",$R1123=0),"",$G1123/$R1123)</f>
        <v/>
      </c>
      <c r="T1123">
        <f>IF($S1123="","",IF($S1123&lt;Settings!$B$8,"Critical",IF($S1123&lt;Settings!$B$9,"Semi Critical","Non Critical")))</f>
        <v/>
      </c>
      <c r="U1123">
        <f>IF($B1123="","",IFERROR(VLOOKUP($O1123,Leaders!$A:$B,2,0),"Not Mapped"))</f>
        <v/>
      </c>
    </row>
    <row r="1124">
      <c r="A1124" s="16" t="n"/>
      <c r="G1124" s="17" t="n"/>
      <c r="H1124" s="17" t="n"/>
      <c r="I1124" s="17" t="n"/>
      <c r="J1124" s="17" t="n"/>
      <c r="K1124" s="17" t="n"/>
      <c r="L1124" s="17" t="n"/>
      <c r="N1124">
        <f>IF($B1124="","",IF($C1124="SUPERSTORE","Superstore","DH"))</f>
        <v/>
      </c>
      <c r="O1124">
        <f>IF($B1124="","",IFERROR(VLOOKUP($B1124,Mapping!$A:$C,2,0),"Not Mapped"))</f>
        <v/>
      </c>
      <c r="P1124">
        <f>IF($B1124="","",IFERROR(VLOOKUP($B1124,Mapping!$A:$C,3,0),"Not Mapped"))</f>
        <v/>
      </c>
      <c r="Q1124">
        <f>IF($B1124="","",IF(COUNTIF(Exclusions!$A:$A,$B1124)&gt;0,"Yes","No"))</f>
        <v/>
      </c>
      <c r="R1124" s="17">
        <f>IF($B1124="","",MIN(1,DAY($A1124)/IF($N1124="Superstore",Settings!$B$5,Settings!$B$4)))</f>
        <v/>
      </c>
      <c r="S1124" s="17">
        <f>IF(OR($B1124="",$G1124="",$R1124=0),"",$G1124/$R1124)</f>
        <v/>
      </c>
      <c r="T1124">
        <f>IF($S1124="","",IF($S1124&lt;Settings!$B$8,"Critical",IF($S1124&lt;Settings!$B$9,"Semi Critical","Non Critical")))</f>
        <v/>
      </c>
      <c r="U1124">
        <f>IF($B1124="","",IFERROR(VLOOKUP($O1124,Leaders!$A:$B,2,0),"Not Mapped"))</f>
        <v/>
      </c>
    </row>
    <row r="1125">
      <c r="A1125" s="16" t="n"/>
      <c r="G1125" s="17" t="n"/>
      <c r="H1125" s="17" t="n"/>
      <c r="I1125" s="17" t="n"/>
      <c r="J1125" s="17" t="n"/>
      <c r="K1125" s="17" t="n"/>
      <c r="L1125" s="17" t="n"/>
      <c r="N1125">
        <f>IF($B1125="","",IF($C1125="SUPERSTORE","Superstore","DH"))</f>
        <v/>
      </c>
      <c r="O1125">
        <f>IF($B1125="","",IFERROR(VLOOKUP($B1125,Mapping!$A:$C,2,0),"Not Mapped"))</f>
        <v/>
      </c>
      <c r="P1125">
        <f>IF($B1125="","",IFERROR(VLOOKUP($B1125,Mapping!$A:$C,3,0),"Not Mapped"))</f>
        <v/>
      </c>
      <c r="Q1125">
        <f>IF($B1125="","",IF(COUNTIF(Exclusions!$A:$A,$B1125)&gt;0,"Yes","No"))</f>
        <v/>
      </c>
      <c r="R1125" s="17">
        <f>IF($B1125="","",MIN(1,DAY($A1125)/IF($N1125="Superstore",Settings!$B$5,Settings!$B$4)))</f>
        <v/>
      </c>
      <c r="S1125" s="17">
        <f>IF(OR($B1125="",$G1125="",$R1125=0),"",$G1125/$R1125)</f>
        <v/>
      </c>
      <c r="T1125">
        <f>IF($S1125="","",IF($S1125&lt;Settings!$B$8,"Critical",IF($S1125&lt;Settings!$B$9,"Semi Critical","Non Critical")))</f>
        <v/>
      </c>
      <c r="U1125">
        <f>IF($B1125="","",IFERROR(VLOOKUP($O1125,Leaders!$A:$B,2,0),"Not Mapped"))</f>
        <v/>
      </c>
    </row>
    <row r="1126">
      <c r="A1126" s="16" t="n"/>
      <c r="G1126" s="17" t="n"/>
      <c r="H1126" s="17" t="n"/>
      <c r="I1126" s="17" t="n"/>
      <c r="J1126" s="17" t="n"/>
      <c r="K1126" s="17" t="n"/>
      <c r="L1126" s="17" t="n"/>
      <c r="N1126">
        <f>IF($B1126="","",IF($C1126="SUPERSTORE","Superstore","DH"))</f>
        <v/>
      </c>
      <c r="O1126">
        <f>IF($B1126="","",IFERROR(VLOOKUP($B1126,Mapping!$A:$C,2,0),"Not Mapped"))</f>
        <v/>
      </c>
      <c r="P1126">
        <f>IF($B1126="","",IFERROR(VLOOKUP($B1126,Mapping!$A:$C,3,0),"Not Mapped"))</f>
        <v/>
      </c>
      <c r="Q1126">
        <f>IF($B1126="","",IF(COUNTIF(Exclusions!$A:$A,$B1126)&gt;0,"Yes","No"))</f>
        <v/>
      </c>
      <c r="R1126" s="17">
        <f>IF($B1126="","",MIN(1,DAY($A1126)/IF($N1126="Superstore",Settings!$B$5,Settings!$B$4)))</f>
        <v/>
      </c>
      <c r="S1126" s="17">
        <f>IF(OR($B1126="",$G1126="",$R1126=0),"",$G1126/$R1126)</f>
        <v/>
      </c>
      <c r="T1126">
        <f>IF($S1126="","",IF($S1126&lt;Settings!$B$8,"Critical",IF($S1126&lt;Settings!$B$9,"Semi Critical","Non Critical")))</f>
        <v/>
      </c>
      <c r="U1126">
        <f>IF($B1126="","",IFERROR(VLOOKUP($O1126,Leaders!$A:$B,2,0),"Not Mapped"))</f>
        <v/>
      </c>
    </row>
    <row r="1127">
      <c r="A1127" s="16" t="n"/>
      <c r="G1127" s="17" t="n"/>
      <c r="H1127" s="17" t="n"/>
      <c r="I1127" s="17" t="n"/>
      <c r="J1127" s="17" t="n"/>
      <c r="K1127" s="17" t="n"/>
      <c r="L1127" s="17" t="n"/>
      <c r="N1127">
        <f>IF($B1127="","",IF($C1127="SUPERSTORE","Superstore","DH"))</f>
        <v/>
      </c>
      <c r="O1127">
        <f>IF($B1127="","",IFERROR(VLOOKUP($B1127,Mapping!$A:$C,2,0),"Not Mapped"))</f>
        <v/>
      </c>
      <c r="P1127">
        <f>IF($B1127="","",IFERROR(VLOOKUP($B1127,Mapping!$A:$C,3,0),"Not Mapped"))</f>
        <v/>
      </c>
      <c r="Q1127">
        <f>IF($B1127="","",IF(COUNTIF(Exclusions!$A:$A,$B1127)&gt;0,"Yes","No"))</f>
        <v/>
      </c>
      <c r="R1127" s="17">
        <f>IF($B1127="","",MIN(1,DAY($A1127)/IF($N1127="Superstore",Settings!$B$5,Settings!$B$4)))</f>
        <v/>
      </c>
      <c r="S1127" s="17">
        <f>IF(OR($B1127="",$G1127="",$R1127=0),"",$G1127/$R1127)</f>
        <v/>
      </c>
      <c r="T1127">
        <f>IF($S1127="","",IF($S1127&lt;Settings!$B$8,"Critical",IF($S1127&lt;Settings!$B$9,"Semi Critical","Non Critical")))</f>
        <v/>
      </c>
      <c r="U1127">
        <f>IF($B1127="","",IFERROR(VLOOKUP($O1127,Leaders!$A:$B,2,0),"Not Mapped"))</f>
        <v/>
      </c>
    </row>
    <row r="1128">
      <c r="A1128" s="16" t="n"/>
      <c r="G1128" s="17" t="n"/>
      <c r="H1128" s="17" t="n"/>
      <c r="I1128" s="17" t="n"/>
      <c r="J1128" s="17" t="n"/>
      <c r="K1128" s="17" t="n"/>
      <c r="L1128" s="17" t="n"/>
      <c r="N1128">
        <f>IF($B1128="","",IF($C1128="SUPERSTORE","Superstore","DH"))</f>
        <v/>
      </c>
      <c r="O1128">
        <f>IF($B1128="","",IFERROR(VLOOKUP($B1128,Mapping!$A:$C,2,0),"Not Mapped"))</f>
        <v/>
      </c>
      <c r="P1128">
        <f>IF($B1128="","",IFERROR(VLOOKUP($B1128,Mapping!$A:$C,3,0),"Not Mapped"))</f>
        <v/>
      </c>
      <c r="Q1128">
        <f>IF($B1128="","",IF(COUNTIF(Exclusions!$A:$A,$B1128)&gt;0,"Yes","No"))</f>
        <v/>
      </c>
      <c r="R1128" s="17">
        <f>IF($B1128="","",MIN(1,DAY($A1128)/IF($N1128="Superstore",Settings!$B$5,Settings!$B$4)))</f>
        <v/>
      </c>
      <c r="S1128" s="17">
        <f>IF(OR($B1128="",$G1128="",$R1128=0),"",$G1128/$R1128)</f>
        <v/>
      </c>
      <c r="T1128">
        <f>IF($S1128="","",IF($S1128&lt;Settings!$B$8,"Critical",IF($S1128&lt;Settings!$B$9,"Semi Critical","Non Critical")))</f>
        <v/>
      </c>
      <c r="U1128">
        <f>IF($B1128="","",IFERROR(VLOOKUP($O1128,Leaders!$A:$B,2,0),"Not Mapped"))</f>
        <v/>
      </c>
    </row>
    <row r="1129">
      <c r="A1129" s="16" t="n"/>
      <c r="G1129" s="17" t="n"/>
      <c r="H1129" s="17" t="n"/>
      <c r="I1129" s="17" t="n"/>
      <c r="J1129" s="17" t="n"/>
      <c r="K1129" s="17" t="n"/>
      <c r="L1129" s="17" t="n"/>
      <c r="N1129">
        <f>IF($B1129="","",IF($C1129="SUPERSTORE","Superstore","DH"))</f>
        <v/>
      </c>
      <c r="O1129">
        <f>IF($B1129="","",IFERROR(VLOOKUP($B1129,Mapping!$A:$C,2,0),"Not Mapped"))</f>
        <v/>
      </c>
      <c r="P1129">
        <f>IF($B1129="","",IFERROR(VLOOKUP($B1129,Mapping!$A:$C,3,0),"Not Mapped"))</f>
        <v/>
      </c>
      <c r="Q1129">
        <f>IF($B1129="","",IF(COUNTIF(Exclusions!$A:$A,$B1129)&gt;0,"Yes","No"))</f>
        <v/>
      </c>
      <c r="R1129" s="17">
        <f>IF($B1129="","",MIN(1,DAY($A1129)/IF($N1129="Superstore",Settings!$B$5,Settings!$B$4)))</f>
        <v/>
      </c>
      <c r="S1129" s="17">
        <f>IF(OR($B1129="",$G1129="",$R1129=0),"",$G1129/$R1129)</f>
        <v/>
      </c>
      <c r="T1129">
        <f>IF($S1129="","",IF($S1129&lt;Settings!$B$8,"Critical",IF($S1129&lt;Settings!$B$9,"Semi Critical","Non Critical")))</f>
        <v/>
      </c>
      <c r="U1129">
        <f>IF($B1129="","",IFERROR(VLOOKUP($O1129,Leaders!$A:$B,2,0),"Not Mapped"))</f>
        <v/>
      </c>
    </row>
    <row r="1130">
      <c r="A1130" s="16" t="n"/>
      <c r="G1130" s="17" t="n"/>
      <c r="H1130" s="17" t="n"/>
      <c r="I1130" s="17" t="n"/>
      <c r="J1130" s="17" t="n"/>
      <c r="K1130" s="17" t="n"/>
      <c r="L1130" s="17" t="n"/>
      <c r="N1130">
        <f>IF($B1130="","",IF($C1130="SUPERSTORE","Superstore","DH"))</f>
        <v/>
      </c>
      <c r="O1130">
        <f>IF($B1130="","",IFERROR(VLOOKUP($B1130,Mapping!$A:$C,2,0),"Not Mapped"))</f>
        <v/>
      </c>
      <c r="P1130">
        <f>IF($B1130="","",IFERROR(VLOOKUP($B1130,Mapping!$A:$C,3,0),"Not Mapped"))</f>
        <v/>
      </c>
      <c r="Q1130">
        <f>IF($B1130="","",IF(COUNTIF(Exclusions!$A:$A,$B1130)&gt;0,"Yes","No"))</f>
        <v/>
      </c>
      <c r="R1130" s="17">
        <f>IF($B1130="","",MIN(1,DAY($A1130)/IF($N1130="Superstore",Settings!$B$5,Settings!$B$4)))</f>
        <v/>
      </c>
      <c r="S1130" s="17">
        <f>IF(OR($B1130="",$G1130="",$R1130=0),"",$G1130/$R1130)</f>
        <v/>
      </c>
      <c r="T1130">
        <f>IF($S1130="","",IF($S1130&lt;Settings!$B$8,"Critical",IF($S1130&lt;Settings!$B$9,"Semi Critical","Non Critical")))</f>
        <v/>
      </c>
      <c r="U1130">
        <f>IF($B1130="","",IFERROR(VLOOKUP($O1130,Leaders!$A:$B,2,0),"Not Mapped"))</f>
        <v/>
      </c>
    </row>
    <row r="1131">
      <c r="A1131" s="16" t="n"/>
      <c r="G1131" s="17" t="n"/>
      <c r="H1131" s="17" t="n"/>
      <c r="I1131" s="17" t="n"/>
      <c r="J1131" s="17" t="n"/>
      <c r="K1131" s="17" t="n"/>
      <c r="L1131" s="17" t="n"/>
      <c r="N1131">
        <f>IF($B1131="","",IF($C1131="SUPERSTORE","Superstore","DH"))</f>
        <v/>
      </c>
      <c r="O1131">
        <f>IF($B1131="","",IFERROR(VLOOKUP($B1131,Mapping!$A:$C,2,0),"Not Mapped"))</f>
        <v/>
      </c>
      <c r="P1131">
        <f>IF($B1131="","",IFERROR(VLOOKUP($B1131,Mapping!$A:$C,3,0),"Not Mapped"))</f>
        <v/>
      </c>
      <c r="Q1131">
        <f>IF($B1131="","",IF(COUNTIF(Exclusions!$A:$A,$B1131)&gt;0,"Yes","No"))</f>
        <v/>
      </c>
      <c r="R1131" s="17">
        <f>IF($B1131="","",MIN(1,DAY($A1131)/IF($N1131="Superstore",Settings!$B$5,Settings!$B$4)))</f>
        <v/>
      </c>
      <c r="S1131" s="17">
        <f>IF(OR($B1131="",$G1131="",$R1131=0),"",$G1131/$R1131)</f>
        <v/>
      </c>
      <c r="T1131">
        <f>IF($S1131="","",IF($S1131&lt;Settings!$B$8,"Critical",IF($S1131&lt;Settings!$B$9,"Semi Critical","Non Critical")))</f>
        <v/>
      </c>
      <c r="U1131">
        <f>IF($B1131="","",IFERROR(VLOOKUP($O1131,Leaders!$A:$B,2,0),"Not Mapped"))</f>
        <v/>
      </c>
    </row>
    <row r="1132">
      <c r="A1132" s="16" t="n"/>
      <c r="G1132" s="17" t="n"/>
      <c r="H1132" s="17" t="n"/>
      <c r="I1132" s="17" t="n"/>
      <c r="J1132" s="17" t="n"/>
      <c r="K1132" s="17" t="n"/>
      <c r="L1132" s="17" t="n"/>
      <c r="N1132">
        <f>IF($B1132="","",IF($C1132="SUPERSTORE","Superstore","DH"))</f>
        <v/>
      </c>
      <c r="O1132">
        <f>IF($B1132="","",IFERROR(VLOOKUP($B1132,Mapping!$A:$C,2,0),"Not Mapped"))</f>
        <v/>
      </c>
      <c r="P1132">
        <f>IF($B1132="","",IFERROR(VLOOKUP($B1132,Mapping!$A:$C,3,0),"Not Mapped"))</f>
        <v/>
      </c>
      <c r="Q1132">
        <f>IF($B1132="","",IF(COUNTIF(Exclusions!$A:$A,$B1132)&gt;0,"Yes","No"))</f>
        <v/>
      </c>
      <c r="R1132" s="17">
        <f>IF($B1132="","",MIN(1,DAY($A1132)/IF($N1132="Superstore",Settings!$B$5,Settings!$B$4)))</f>
        <v/>
      </c>
      <c r="S1132" s="17">
        <f>IF(OR($B1132="",$G1132="",$R1132=0),"",$G1132/$R1132)</f>
        <v/>
      </c>
      <c r="T1132">
        <f>IF($S1132="","",IF($S1132&lt;Settings!$B$8,"Critical",IF($S1132&lt;Settings!$B$9,"Semi Critical","Non Critical")))</f>
        <v/>
      </c>
      <c r="U1132">
        <f>IF($B1132="","",IFERROR(VLOOKUP($O1132,Leaders!$A:$B,2,0),"Not Mapped"))</f>
        <v/>
      </c>
    </row>
    <row r="1133">
      <c r="A1133" s="16" t="n"/>
      <c r="G1133" s="17" t="n"/>
      <c r="H1133" s="17" t="n"/>
      <c r="I1133" s="17" t="n"/>
      <c r="J1133" s="17" t="n"/>
      <c r="K1133" s="17" t="n"/>
      <c r="L1133" s="17" t="n"/>
      <c r="N1133">
        <f>IF($B1133="","",IF($C1133="SUPERSTORE","Superstore","DH"))</f>
        <v/>
      </c>
      <c r="O1133">
        <f>IF($B1133="","",IFERROR(VLOOKUP($B1133,Mapping!$A:$C,2,0),"Not Mapped"))</f>
        <v/>
      </c>
      <c r="P1133">
        <f>IF($B1133="","",IFERROR(VLOOKUP($B1133,Mapping!$A:$C,3,0),"Not Mapped"))</f>
        <v/>
      </c>
      <c r="Q1133">
        <f>IF($B1133="","",IF(COUNTIF(Exclusions!$A:$A,$B1133)&gt;0,"Yes","No"))</f>
        <v/>
      </c>
      <c r="R1133" s="17">
        <f>IF($B1133="","",MIN(1,DAY($A1133)/IF($N1133="Superstore",Settings!$B$5,Settings!$B$4)))</f>
        <v/>
      </c>
      <c r="S1133" s="17">
        <f>IF(OR($B1133="",$G1133="",$R1133=0),"",$G1133/$R1133)</f>
        <v/>
      </c>
      <c r="T1133">
        <f>IF($S1133="","",IF($S1133&lt;Settings!$B$8,"Critical",IF($S1133&lt;Settings!$B$9,"Semi Critical","Non Critical")))</f>
        <v/>
      </c>
      <c r="U1133">
        <f>IF($B1133="","",IFERROR(VLOOKUP($O1133,Leaders!$A:$B,2,0),"Not Mapped"))</f>
        <v/>
      </c>
    </row>
    <row r="1134">
      <c r="A1134" s="16" t="n"/>
      <c r="G1134" s="17" t="n"/>
      <c r="H1134" s="17" t="n"/>
      <c r="I1134" s="17" t="n"/>
      <c r="J1134" s="17" t="n"/>
      <c r="K1134" s="17" t="n"/>
      <c r="L1134" s="17" t="n"/>
      <c r="N1134">
        <f>IF($B1134="","",IF($C1134="SUPERSTORE","Superstore","DH"))</f>
        <v/>
      </c>
      <c r="O1134">
        <f>IF($B1134="","",IFERROR(VLOOKUP($B1134,Mapping!$A:$C,2,0),"Not Mapped"))</f>
        <v/>
      </c>
      <c r="P1134">
        <f>IF($B1134="","",IFERROR(VLOOKUP($B1134,Mapping!$A:$C,3,0),"Not Mapped"))</f>
        <v/>
      </c>
      <c r="Q1134">
        <f>IF($B1134="","",IF(COUNTIF(Exclusions!$A:$A,$B1134)&gt;0,"Yes","No"))</f>
        <v/>
      </c>
      <c r="R1134" s="17">
        <f>IF($B1134="","",MIN(1,DAY($A1134)/IF($N1134="Superstore",Settings!$B$5,Settings!$B$4)))</f>
        <v/>
      </c>
      <c r="S1134" s="17">
        <f>IF(OR($B1134="",$G1134="",$R1134=0),"",$G1134/$R1134)</f>
        <v/>
      </c>
      <c r="T1134">
        <f>IF($S1134="","",IF($S1134&lt;Settings!$B$8,"Critical",IF($S1134&lt;Settings!$B$9,"Semi Critical","Non Critical")))</f>
        <v/>
      </c>
      <c r="U1134">
        <f>IF($B1134="","",IFERROR(VLOOKUP($O1134,Leaders!$A:$B,2,0),"Not Mapped"))</f>
        <v/>
      </c>
    </row>
    <row r="1135">
      <c r="A1135" s="16" t="n"/>
      <c r="G1135" s="17" t="n"/>
      <c r="H1135" s="17" t="n"/>
      <c r="I1135" s="17" t="n"/>
      <c r="J1135" s="17" t="n"/>
      <c r="K1135" s="17" t="n"/>
      <c r="L1135" s="17" t="n"/>
      <c r="N1135">
        <f>IF($B1135="","",IF($C1135="SUPERSTORE","Superstore","DH"))</f>
        <v/>
      </c>
      <c r="O1135">
        <f>IF($B1135="","",IFERROR(VLOOKUP($B1135,Mapping!$A:$C,2,0),"Not Mapped"))</f>
        <v/>
      </c>
      <c r="P1135">
        <f>IF($B1135="","",IFERROR(VLOOKUP($B1135,Mapping!$A:$C,3,0),"Not Mapped"))</f>
        <v/>
      </c>
      <c r="Q1135">
        <f>IF($B1135="","",IF(COUNTIF(Exclusions!$A:$A,$B1135)&gt;0,"Yes","No"))</f>
        <v/>
      </c>
      <c r="R1135" s="17">
        <f>IF($B1135="","",MIN(1,DAY($A1135)/IF($N1135="Superstore",Settings!$B$5,Settings!$B$4)))</f>
        <v/>
      </c>
      <c r="S1135" s="17">
        <f>IF(OR($B1135="",$G1135="",$R1135=0),"",$G1135/$R1135)</f>
        <v/>
      </c>
      <c r="T1135">
        <f>IF($S1135="","",IF($S1135&lt;Settings!$B$8,"Critical",IF($S1135&lt;Settings!$B$9,"Semi Critical","Non Critical")))</f>
        <v/>
      </c>
      <c r="U1135">
        <f>IF($B1135="","",IFERROR(VLOOKUP($O1135,Leaders!$A:$B,2,0),"Not Mapped"))</f>
        <v/>
      </c>
    </row>
    <row r="1136">
      <c r="A1136" s="16" t="n"/>
      <c r="G1136" s="17" t="n"/>
      <c r="H1136" s="17" t="n"/>
      <c r="I1136" s="17" t="n"/>
      <c r="J1136" s="17" t="n"/>
      <c r="K1136" s="17" t="n"/>
      <c r="L1136" s="17" t="n"/>
      <c r="N1136">
        <f>IF($B1136="","",IF($C1136="SUPERSTORE","Superstore","DH"))</f>
        <v/>
      </c>
      <c r="O1136">
        <f>IF($B1136="","",IFERROR(VLOOKUP($B1136,Mapping!$A:$C,2,0),"Not Mapped"))</f>
        <v/>
      </c>
      <c r="P1136">
        <f>IF($B1136="","",IFERROR(VLOOKUP($B1136,Mapping!$A:$C,3,0),"Not Mapped"))</f>
        <v/>
      </c>
      <c r="Q1136">
        <f>IF($B1136="","",IF(COUNTIF(Exclusions!$A:$A,$B1136)&gt;0,"Yes","No"))</f>
        <v/>
      </c>
      <c r="R1136" s="17">
        <f>IF($B1136="","",MIN(1,DAY($A1136)/IF($N1136="Superstore",Settings!$B$5,Settings!$B$4)))</f>
        <v/>
      </c>
      <c r="S1136" s="17">
        <f>IF(OR($B1136="",$G1136="",$R1136=0),"",$G1136/$R1136)</f>
        <v/>
      </c>
      <c r="T1136">
        <f>IF($S1136="","",IF($S1136&lt;Settings!$B$8,"Critical",IF($S1136&lt;Settings!$B$9,"Semi Critical","Non Critical")))</f>
        <v/>
      </c>
      <c r="U1136">
        <f>IF($B1136="","",IFERROR(VLOOKUP($O1136,Leaders!$A:$B,2,0),"Not Mapped"))</f>
        <v/>
      </c>
    </row>
    <row r="1137">
      <c r="A1137" s="16" t="n"/>
      <c r="G1137" s="17" t="n"/>
      <c r="H1137" s="17" t="n"/>
      <c r="I1137" s="17" t="n"/>
      <c r="J1137" s="17" t="n"/>
      <c r="K1137" s="17" t="n"/>
      <c r="L1137" s="17" t="n"/>
      <c r="N1137">
        <f>IF($B1137="","",IF($C1137="SUPERSTORE","Superstore","DH"))</f>
        <v/>
      </c>
      <c r="O1137">
        <f>IF($B1137="","",IFERROR(VLOOKUP($B1137,Mapping!$A:$C,2,0),"Not Mapped"))</f>
        <v/>
      </c>
      <c r="P1137">
        <f>IF($B1137="","",IFERROR(VLOOKUP($B1137,Mapping!$A:$C,3,0),"Not Mapped"))</f>
        <v/>
      </c>
      <c r="Q1137">
        <f>IF($B1137="","",IF(COUNTIF(Exclusions!$A:$A,$B1137)&gt;0,"Yes","No"))</f>
        <v/>
      </c>
      <c r="R1137" s="17">
        <f>IF($B1137="","",MIN(1,DAY($A1137)/IF($N1137="Superstore",Settings!$B$5,Settings!$B$4)))</f>
        <v/>
      </c>
      <c r="S1137" s="17">
        <f>IF(OR($B1137="",$G1137="",$R1137=0),"",$G1137/$R1137)</f>
        <v/>
      </c>
      <c r="T1137">
        <f>IF($S1137="","",IF($S1137&lt;Settings!$B$8,"Critical",IF($S1137&lt;Settings!$B$9,"Semi Critical","Non Critical")))</f>
        <v/>
      </c>
      <c r="U1137">
        <f>IF($B1137="","",IFERROR(VLOOKUP($O1137,Leaders!$A:$B,2,0),"Not Mapped"))</f>
        <v/>
      </c>
    </row>
    <row r="1138">
      <c r="A1138" s="16" t="n"/>
      <c r="G1138" s="17" t="n"/>
      <c r="H1138" s="17" t="n"/>
      <c r="I1138" s="17" t="n"/>
      <c r="J1138" s="17" t="n"/>
      <c r="K1138" s="17" t="n"/>
      <c r="L1138" s="17" t="n"/>
      <c r="N1138">
        <f>IF($B1138="","",IF($C1138="SUPERSTORE","Superstore","DH"))</f>
        <v/>
      </c>
      <c r="O1138">
        <f>IF($B1138="","",IFERROR(VLOOKUP($B1138,Mapping!$A:$C,2,0),"Not Mapped"))</f>
        <v/>
      </c>
      <c r="P1138">
        <f>IF($B1138="","",IFERROR(VLOOKUP($B1138,Mapping!$A:$C,3,0),"Not Mapped"))</f>
        <v/>
      </c>
      <c r="Q1138">
        <f>IF($B1138="","",IF(COUNTIF(Exclusions!$A:$A,$B1138)&gt;0,"Yes","No"))</f>
        <v/>
      </c>
      <c r="R1138" s="17">
        <f>IF($B1138="","",MIN(1,DAY($A1138)/IF($N1138="Superstore",Settings!$B$5,Settings!$B$4)))</f>
        <v/>
      </c>
      <c r="S1138" s="17">
        <f>IF(OR($B1138="",$G1138="",$R1138=0),"",$G1138/$R1138)</f>
        <v/>
      </c>
      <c r="T1138">
        <f>IF($S1138="","",IF($S1138&lt;Settings!$B$8,"Critical",IF($S1138&lt;Settings!$B$9,"Semi Critical","Non Critical")))</f>
        <v/>
      </c>
      <c r="U1138">
        <f>IF($B1138="","",IFERROR(VLOOKUP($O1138,Leaders!$A:$B,2,0),"Not Mapped"))</f>
        <v/>
      </c>
    </row>
    <row r="1139">
      <c r="A1139" s="16" t="n"/>
      <c r="G1139" s="17" t="n"/>
      <c r="H1139" s="17" t="n"/>
      <c r="I1139" s="17" t="n"/>
      <c r="J1139" s="17" t="n"/>
      <c r="K1139" s="17" t="n"/>
      <c r="L1139" s="17" t="n"/>
      <c r="N1139">
        <f>IF($B1139="","",IF($C1139="SUPERSTORE","Superstore","DH"))</f>
        <v/>
      </c>
      <c r="O1139">
        <f>IF($B1139="","",IFERROR(VLOOKUP($B1139,Mapping!$A:$C,2,0),"Not Mapped"))</f>
        <v/>
      </c>
      <c r="P1139">
        <f>IF($B1139="","",IFERROR(VLOOKUP($B1139,Mapping!$A:$C,3,0),"Not Mapped"))</f>
        <v/>
      </c>
      <c r="Q1139">
        <f>IF($B1139="","",IF(COUNTIF(Exclusions!$A:$A,$B1139)&gt;0,"Yes","No"))</f>
        <v/>
      </c>
      <c r="R1139" s="17">
        <f>IF($B1139="","",MIN(1,DAY($A1139)/IF($N1139="Superstore",Settings!$B$5,Settings!$B$4)))</f>
        <v/>
      </c>
      <c r="S1139" s="17">
        <f>IF(OR($B1139="",$G1139="",$R1139=0),"",$G1139/$R1139)</f>
        <v/>
      </c>
      <c r="T1139">
        <f>IF($S1139="","",IF($S1139&lt;Settings!$B$8,"Critical",IF($S1139&lt;Settings!$B$9,"Semi Critical","Non Critical")))</f>
        <v/>
      </c>
      <c r="U1139">
        <f>IF($B1139="","",IFERROR(VLOOKUP($O1139,Leaders!$A:$B,2,0),"Not Mapped"))</f>
        <v/>
      </c>
    </row>
    <row r="1140">
      <c r="A1140" s="16" t="n"/>
      <c r="G1140" s="17" t="n"/>
      <c r="H1140" s="17" t="n"/>
      <c r="I1140" s="17" t="n"/>
      <c r="J1140" s="17" t="n"/>
      <c r="K1140" s="17" t="n"/>
      <c r="L1140" s="17" t="n"/>
      <c r="N1140">
        <f>IF($B1140="","",IF($C1140="SUPERSTORE","Superstore","DH"))</f>
        <v/>
      </c>
      <c r="O1140">
        <f>IF($B1140="","",IFERROR(VLOOKUP($B1140,Mapping!$A:$C,2,0),"Not Mapped"))</f>
        <v/>
      </c>
      <c r="P1140">
        <f>IF($B1140="","",IFERROR(VLOOKUP($B1140,Mapping!$A:$C,3,0),"Not Mapped"))</f>
        <v/>
      </c>
      <c r="Q1140">
        <f>IF($B1140="","",IF(COUNTIF(Exclusions!$A:$A,$B1140)&gt;0,"Yes","No"))</f>
        <v/>
      </c>
      <c r="R1140" s="17">
        <f>IF($B1140="","",MIN(1,DAY($A1140)/IF($N1140="Superstore",Settings!$B$5,Settings!$B$4)))</f>
        <v/>
      </c>
      <c r="S1140" s="17">
        <f>IF(OR($B1140="",$G1140="",$R1140=0),"",$G1140/$R1140)</f>
        <v/>
      </c>
      <c r="T1140">
        <f>IF($S1140="","",IF($S1140&lt;Settings!$B$8,"Critical",IF($S1140&lt;Settings!$B$9,"Semi Critical","Non Critical")))</f>
        <v/>
      </c>
      <c r="U1140">
        <f>IF($B1140="","",IFERROR(VLOOKUP($O1140,Leaders!$A:$B,2,0),"Not Mapped"))</f>
        <v/>
      </c>
    </row>
    <row r="1141">
      <c r="A1141" s="16" t="n"/>
      <c r="G1141" s="17" t="n"/>
      <c r="H1141" s="17" t="n"/>
      <c r="I1141" s="17" t="n"/>
      <c r="J1141" s="17" t="n"/>
      <c r="K1141" s="17" t="n"/>
      <c r="L1141" s="17" t="n"/>
      <c r="N1141">
        <f>IF($B1141="","",IF($C1141="SUPERSTORE","Superstore","DH"))</f>
        <v/>
      </c>
      <c r="O1141">
        <f>IF($B1141="","",IFERROR(VLOOKUP($B1141,Mapping!$A:$C,2,0),"Not Mapped"))</f>
        <v/>
      </c>
      <c r="P1141">
        <f>IF($B1141="","",IFERROR(VLOOKUP($B1141,Mapping!$A:$C,3,0),"Not Mapped"))</f>
        <v/>
      </c>
      <c r="Q1141">
        <f>IF($B1141="","",IF(COUNTIF(Exclusions!$A:$A,$B1141)&gt;0,"Yes","No"))</f>
        <v/>
      </c>
      <c r="R1141" s="17">
        <f>IF($B1141="","",MIN(1,DAY($A1141)/IF($N1141="Superstore",Settings!$B$5,Settings!$B$4)))</f>
        <v/>
      </c>
      <c r="S1141" s="17">
        <f>IF(OR($B1141="",$G1141="",$R1141=0),"",$G1141/$R1141)</f>
        <v/>
      </c>
      <c r="T1141">
        <f>IF($S1141="","",IF($S1141&lt;Settings!$B$8,"Critical",IF($S1141&lt;Settings!$B$9,"Semi Critical","Non Critical")))</f>
        <v/>
      </c>
      <c r="U1141">
        <f>IF($B1141="","",IFERROR(VLOOKUP($O1141,Leaders!$A:$B,2,0),"Not Mapped"))</f>
        <v/>
      </c>
    </row>
    <row r="1142">
      <c r="A1142" s="16" t="n"/>
      <c r="G1142" s="17" t="n"/>
      <c r="H1142" s="17" t="n"/>
      <c r="I1142" s="17" t="n"/>
      <c r="J1142" s="17" t="n"/>
      <c r="K1142" s="17" t="n"/>
      <c r="L1142" s="17" t="n"/>
      <c r="N1142">
        <f>IF($B1142="","",IF($C1142="SUPERSTORE","Superstore","DH"))</f>
        <v/>
      </c>
      <c r="O1142">
        <f>IF($B1142="","",IFERROR(VLOOKUP($B1142,Mapping!$A:$C,2,0),"Not Mapped"))</f>
        <v/>
      </c>
      <c r="P1142">
        <f>IF($B1142="","",IFERROR(VLOOKUP($B1142,Mapping!$A:$C,3,0),"Not Mapped"))</f>
        <v/>
      </c>
      <c r="Q1142">
        <f>IF($B1142="","",IF(COUNTIF(Exclusions!$A:$A,$B1142)&gt;0,"Yes","No"))</f>
        <v/>
      </c>
      <c r="R1142" s="17">
        <f>IF($B1142="","",MIN(1,DAY($A1142)/IF($N1142="Superstore",Settings!$B$5,Settings!$B$4)))</f>
        <v/>
      </c>
      <c r="S1142" s="17">
        <f>IF(OR($B1142="",$G1142="",$R1142=0),"",$G1142/$R1142)</f>
        <v/>
      </c>
      <c r="T1142">
        <f>IF($S1142="","",IF($S1142&lt;Settings!$B$8,"Critical",IF($S1142&lt;Settings!$B$9,"Semi Critical","Non Critical")))</f>
        <v/>
      </c>
      <c r="U1142">
        <f>IF($B1142="","",IFERROR(VLOOKUP($O1142,Leaders!$A:$B,2,0),"Not Mapped"))</f>
        <v/>
      </c>
    </row>
    <row r="1143">
      <c r="A1143" s="16" t="n"/>
      <c r="G1143" s="17" t="n"/>
      <c r="H1143" s="17" t="n"/>
      <c r="I1143" s="17" t="n"/>
      <c r="J1143" s="17" t="n"/>
      <c r="K1143" s="17" t="n"/>
      <c r="L1143" s="17" t="n"/>
      <c r="N1143">
        <f>IF($B1143="","",IF($C1143="SUPERSTORE","Superstore","DH"))</f>
        <v/>
      </c>
      <c r="O1143">
        <f>IF($B1143="","",IFERROR(VLOOKUP($B1143,Mapping!$A:$C,2,0),"Not Mapped"))</f>
        <v/>
      </c>
      <c r="P1143">
        <f>IF($B1143="","",IFERROR(VLOOKUP($B1143,Mapping!$A:$C,3,0),"Not Mapped"))</f>
        <v/>
      </c>
      <c r="Q1143">
        <f>IF($B1143="","",IF(COUNTIF(Exclusions!$A:$A,$B1143)&gt;0,"Yes","No"))</f>
        <v/>
      </c>
      <c r="R1143" s="17">
        <f>IF($B1143="","",MIN(1,DAY($A1143)/IF($N1143="Superstore",Settings!$B$5,Settings!$B$4)))</f>
        <v/>
      </c>
      <c r="S1143" s="17">
        <f>IF(OR($B1143="",$G1143="",$R1143=0),"",$G1143/$R1143)</f>
        <v/>
      </c>
      <c r="T1143">
        <f>IF($S1143="","",IF($S1143&lt;Settings!$B$8,"Critical",IF($S1143&lt;Settings!$B$9,"Semi Critical","Non Critical")))</f>
        <v/>
      </c>
      <c r="U1143">
        <f>IF($B1143="","",IFERROR(VLOOKUP($O1143,Leaders!$A:$B,2,0),"Not Mapped"))</f>
        <v/>
      </c>
    </row>
    <row r="1144">
      <c r="A1144" s="16" t="n"/>
      <c r="G1144" s="17" t="n"/>
      <c r="H1144" s="17" t="n"/>
      <c r="I1144" s="17" t="n"/>
      <c r="J1144" s="17" t="n"/>
      <c r="K1144" s="17" t="n"/>
      <c r="L1144" s="17" t="n"/>
      <c r="N1144">
        <f>IF($B1144="","",IF($C1144="SUPERSTORE","Superstore","DH"))</f>
        <v/>
      </c>
      <c r="O1144">
        <f>IF($B1144="","",IFERROR(VLOOKUP($B1144,Mapping!$A:$C,2,0),"Not Mapped"))</f>
        <v/>
      </c>
      <c r="P1144">
        <f>IF($B1144="","",IFERROR(VLOOKUP($B1144,Mapping!$A:$C,3,0),"Not Mapped"))</f>
        <v/>
      </c>
      <c r="Q1144">
        <f>IF($B1144="","",IF(COUNTIF(Exclusions!$A:$A,$B1144)&gt;0,"Yes","No"))</f>
        <v/>
      </c>
      <c r="R1144" s="17">
        <f>IF($B1144="","",MIN(1,DAY($A1144)/IF($N1144="Superstore",Settings!$B$5,Settings!$B$4)))</f>
        <v/>
      </c>
      <c r="S1144" s="17">
        <f>IF(OR($B1144="",$G1144="",$R1144=0),"",$G1144/$R1144)</f>
        <v/>
      </c>
      <c r="T1144">
        <f>IF($S1144="","",IF($S1144&lt;Settings!$B$8,"Critical",IF($S1144&lt;Settings!$B$9,"Semi Critical","Non Critical")))</f>
        <v/>
      </c>
      <c r="U1144">
        <f>IF($B1144="","",IFERROR(VLOOKUP($O1144,Leaders!$A:$B,2,0),"Not Mapped"))</f>
        <v/>
      </c>
    </row>
    <row r="1145">
      <c r="A1145" s="16" t="n"/>
      <c r="G1145" s="17" t="n"/>
      <c r="H1145" s="17" t="n"/>
      <c r="I1145" s="17" t="n"/>
      <c r="J1145" s="17" t="n"/>
      <c r="K1145" s="17" t="n"/>
      <c r="L1145" s="17" t="n"/>
      <c r="N1145">
        <f>IF($B1145="","",IF($C1145="SUPERSTORE","Superstore","DH"))</f>
        <v/>
      </c>
      <c r="O1145">
        <f>IF($B1145="","",IFERROR(VLOOKUP($B1145,Mapping!$A:$C,2,0),"Not Mapped"))</f>
        <v/>
      </c>
      <c r="P1145">
        <f>IF($B1145="","",IFERROR(VLOOKUP($B1145,Mapping!$A:$C,3,0),"Not Mapped"))</f>
        <v/>
      </c>
      <c r="Q1145">
        <f>IF($B1145="","",IF(COUNTIF(Exclusions!$A:$A,$B1145)&gt;0,"Yes","No"))</f>
        <v/>
      </c>
      <c r="R1145" s="17">
        <f>IF($B1145="","",MIN(1,DAY($A1145)/IF($N1145="Superstore",Settings!$B$5,Settings!$B$4)))</f>
        <v/>
      </c>
      <c r="S1145" s="17">
        <f>IF(OR($B1145="",$G1145="",$R1145=0),"",$G1145/$R1145)</f>
        <v/>
      </c>
      <c r="T1145">
        <f>IF($S1145="","",IF($S1145&lt;Settings!$B$8,"Critical",IF($S1145&lt;Settings!$B$9,"Semi Critical","Non Critical")))</f>
        <v/>
      </c>
      <c r="U1145">
        <f>IF($B1145="","",IFERROR(VLOOKUP($O1145,Leaders!$A:$B,2,0),"Not Mapped"))</f>
        <v/>
      </c>
    </row>
    <row r="1146">
      <c r="A1146" s="16" t="n"/>
      <c r="G1146" s="17" t="n"/>
      <c r="H1146" s="17" t="n"/>
      <c r="I1146" s="17" t="n"/>
      <c r="J1146" s="17" t="n"/>
      <c r="K1146" s="17" t="n"/>
      <c r="L1146" s="17" t="n"/>
      <c r="N1146">
        <f>IF($B1146="","",IF($C1146="SUPERSTORE","Superstore","DH"))</f>
        <v/>
      </c>
      <c r="O1146">
        <f>IF($B1146="","",IFERROR(VLOOKUP($B1146,Mapping!$A:$C,2,0),"Not Mapped"))</f>
        <v/>
      </c>
      <c r="P1146">
        <f>IF($B1146="","",IFERROR(VLOOKUP($B1146,Mapping!$A:$C,3,0),"Not Mapped"))</f>
        <v/>
      </c>
      <c r="Q1146">
        <f>IF($B1146="","",IF(COUNTIF(Exclusions!$A:$A,$B1146)&gt;0,"Yes","No"))</f>
        <v/>
      </c>
      <c r="R1146" s="17">
        <f>IF($B1146="","",MIN(1,DAY($A1146)/IF($N1146="Superstore",Settings!$B$5,Settings!$B$4)))</f>
        <v/>
      </c>
      <c r="S1146" s="17">
        <f>IF(OR($B1146="",$G1146="",$R1146=0),"",$G1146/$R1146)</f>
        <v/>
      </c>
      <c r="T1146">
        <f>IF($S1146="","",IF($S1146&lt;Settings!$B$8,"Critical",IF($S1146&lt;Settings!$B$9,"Semi Critical","Non Critical")))</f>
        <v/>
      </c>
      <c r="U1146">
        <f>IF($B1146="","",IFERROR(VLOOKUP($O1146,Leaders!$A:$B,2,0),"Not Mapped"))</f>
        <v/>
      </c>
    </row>
    <row r="1147">
      <c r="A1147" s="16" t="n"/>
      <c r="G1147" s="17" t="n"/>
      <c r="H1147" s="17" t="n"/>
      <c r="I1147" s="17" t="n"/>
      <c r="J1147" s="17" t="n"/>
      <c r="K1147" s="17" t="n"/>
      <c r="L1147" s="17" t="n"/>
      <c r="N1147">
        <f>IF($B1147="","",IF($C1147="SUPERSTORE","Superstore","DH"))</f>
        <v/>
      </c>
      <c r="O1147">
        <f>IF($B1147="","",IFERROR(VLOOKUP($B1147,Mapping!$A:$C,2,0),"Not Mapped"))</f>
        <v/>
      </c>
      <c r="P1147">
        <f>IF($B1147="","",IFERROR(VLOOKUP($B1147,Mapping!$A:$C,3,0),"Not Mapped"))</f>
        <v/>
      </c>
      <c r="Q1147">
        <f>IF($B1147="","",IF(COUNTIF(Exclusions!$A:$A,$B1147)&gt;0,"Yes","No"))</f>
        <v/>
      </c>
      <c r="R1147" s="17">
        <f>IF($B1147="","",MIN(1,DAY($A1147)/IF($N1147="Superstore",Settings!$B$5,Settings!$B$4)))</f>
        <v/>
      </c>
      <c r="S1147" s="17">
        <f>IF(OR($B1147="",$G1147="",$R1147=0),"",$G1147/$R1147)</f>
        <v/>
      </c>
      <c r="T1147">
        <f>IF($S1147="","",IF($S1147&lt;Settings!$B$8,"Critical",IF($S1147&lt;Settings!$B$9,"Semi Critical","Non Critical")))</f>
        <v/>
      </c>
      <c r="U1147">
        <f>IF($B1147="","",IFERROR(VLOOKUP($O1147,Leaders!$A:$B,2,0),"Not Mapped"))</f>
        <v/>
      </c>
    </row>
    <row r="1148">
      <c r="A1148" s="16" t="n"/>
      <c r="G1148" s="17" t="n"/>
      <c r="H1148" s="17" t="n"/>
      <c r="I1148" s="17" t="n"/>
      <c r="J1148" s="17" t="n"/>
      <c r="K1148" s="17" t="n"/>
      <c r="L1148" s="17" t="n"/>
      <c r="N1148">
        <f>IF($B1148="","",IF($C1148="SUPERSTORE","Superstore","DH"))</f>
        <v/>
      </c>
      <c r="O1148">
        <f>IF($B1148="","",IFERROR(VLOOKUP($B1148,Mapping!$A:$C,2,0),"Not Mapped"))</f>
        <v/>
      </c>
      <c r="P1148">
        <f>IF($B1148="","",IFERROR(VLOOKUP($B1148,Mapping!$A:$C,3,0),"Not Mapped"))</f>
        <v/>
      </c>
      <c r="Q1148">
        <f>IF($B1148="","",IF(COUNTIF(Exclusions!$A:$A,$B1148)&gt;0,"Yes","No"))</f>
        <v/>
      </c>
      <c r="R1148" s="17">
        <f>IF($B1148="","",MIN(1,DAY($A1148)/IF($N1148="Superstore",Settings!$B$5,Settings!$B$4)))</f>
        <v/>
      </c>
      <c r="S1148" s="17">
        <f>IF(OR($B1148="",$G1148="",$R1148=0),"",$G1148/$R1148)</f>
        <v/>
      </c>
      <c r="T1148">
        <f>IF($S1148="","",IF($S1148&lt;Settings!$B$8,"Critical",IF($S1148&lt;Settings!$B$9,"Semi Critical","Non Critical")))</f>
        <v/>
      </c>
      <c r="U1148">
        <f>IF($B1148="","",IFERROR(VLOOKUP($O1148,Leaders!$A:$B,2,0),"Not Mapped"))</f>
        <v/>
      </c>
    </row>
    <row r="1149">
      <c r="A1149" s="16" t="n"/>
      <c r="G1149" s="17" t="n"/>
      <c r="H1149" s="17" t="n"/>
      <c r="I1149" s="17" t="n"/>
      <c r="J1149" s="17" t="n"/>
      <c r="K1149" s="17" t="n"/>
      <c r="L1149" s="17" t="n"/>
      <c r="N1149">
        <f>IF($B1149="","",IF($C1149="SUPERSTORE","Superstore","DH"))</f>
        <v/>
      </c>
      <c r="O1149">
        <f>IF($B1149="","",IFERROR(VLOOKUP($B1149,Mapping!$A:$C,2,0),"Not Mapped"))</f>
        <v/>
      </c>
      <c r="P1149">
        <f>IF($B1149="","",IFERROR(VLOOKUP($B1149,Mapping!$A:$C,3,0),"Not Mapped"))</f>
        <v/>
      </c>
      <c r="Q1149">
        <f>IF($B1149="","",IF(COUNTIF(Exclusions!$A:$A,$B1149)&gt;0,"Yes","No"))</f>
        <v/>
      </c>
      <c r="R1149" s="17">
        <f>IF($B1149="","",MIN(1,DAY($A1149)/IF($N1149="Superstore",Settings!$B$5,Settings!$B$4)))</f>
        <v/>
      </c>
      <c r="S1149" s="17">
        <f>IF(OR($B1149="",$G1149="",$R1149=0),"",$G1149/$R1149)</f>
        <v/>
      </c>
      <c r="T1149">
        <f>IF($S1149="","",IF($S1149&lt;Settings!$B$8,"Critical",IF($S1149&lt;Settings!$B$9,"Semi Critical","Non Critical")))</f>
        <v/>
      </c>
      <c r="U1149">
        <f>IF($B1149="","",IFERROR(VLOOKUP($O1149,Leaders!$A:$B,2,0),"Not Mapped"))</f>
        <v/>
      </c>
    </row>
    <row r="1150">
      <c r="A1150" s="16" t="n"/>
      <c r="G1150" s="17" t="n"/>
      <c r="H1150" s="17" t="n"/>
      <c r="I1150" s="17" t="n"/>
      <c r="J1150" s="17" t="n"/>
      <c r="K1150" s="17" t="n"/>
      <c r="L1150" s="17" t="n"/>
      <c r="N1150">
        <f>IF($B1150="","",IF($C1150="SUPERSTORE","Superstore","DH"))</f>
        <v/>
      </c>
      <c r="O1150">
        <f>IF($B1150="","",IFERROR(VLOOKUP($B1150,Mapping!$A:$C,2,0),"Not Mapped"))</f>
        <v/>
      </c>
      <c r="P1150">
        <f>IF($B1150="","",IFERROR(VLOOKUP($B1150,Mapping!$A:$C,3,0),"Not Mapped"))</f>
        <v/>
      </c>
      <c r="Q1150">
        <f>IF($B1150="","",IF(COUNTIF(Exclusions!$A:$A,$B1150)&gt;0,"Yes","No"))</f>
        <v/>
      </c>
      <c r="R1150" s="17">
        <f>IF($B1150="","",MIN(1,DAY($A1150)/IF($N1150="Superstore",Settings!$B$5,Settings!$B$4)))</f>
        <v/>
      </c>
      <c r="S1150" s="17">
        <f>IF(OR($B1150="",$G1150="",$R1150=0),"",$G1150/$R1150)</f>
        <v/>
      </c>
      <c r="T1150">
        <f>IF($S1150="","",IF($S1150&lt;Settings!$B$8,"Critical",IF($S1150&lt;Settings!$B$9,"Semi Critical","Non Critical")))</f>
        <v/>
      </c>
      <c r="U1150">
        <f>IF($B1150="","",IFERROR(VLOOKUP($O1150,Leaders!$A:$B,2,0),"Not Mapped"))</f>
        <v/>
      </c>
    </row>
    <row r="1151">
      <c r="A1151" s="16" t="n"/>
      <c r="G1151" s="17" t="n"/>
      <c r="H1151" s="17" t="n"/>
      <c r="I1151" s="17" t="n"/>
      <c r="J1151" s="17" t="n"/>
      <c r="K1151" s="17" t="n"/>
      <c r="L1151" s="17" t="n"/>
      <c r="N1151">
        <f>IF($B1151="","",IF($C1151="SUPERSTORE","Superstore","DH"))</f>
        <v/>
      </c>
      <c r="O1151">
        <f>IF($B1151="","",IFERROR(VLOOKUP($B1151,Mapping!$A:$C,2,0),"Not Mapped"))</f>
        <v/>
      </c>
      <c r="P1151">
        <f>IF($B1151="","",IFERROR(VLOOKUP($B1151,Mapping!$A:$C,3,0),"Not Mapped"))</f>
        <v/>
      </c>
      <c r="Q1151">
        <f>IF($B1151="","",IF(COUNTIF(Exclusions!$A:$A,$B1151)&gt;0,"Yes","No"))</f>
        <v/>
      </c>
      <c r="R1151" s="17">
        <f>IF($B1151="","",MIN(1,DAY($A1151)/IF($N1151="Superstore",Settings!$B$5,Settings!$B$4)))</f>
        <v/>
      </c>
      <c r="S1151" s="17">
        <f>IF(OR($B1151="",$G1151="",$R1151=0),"",$G1151/$R1151)</f>
        <v/>
      </c>
      <c r="T1151">
        <f>IF($S1151="","",IF($S1151&lt;Settings!$B$8,"Critical",IF($S1151&lt;Settings!$B$9,"Semi Critical","Non Critical")))</f>
        <v/>
      </c>
      <c r="U1151">
        <f>IF($B1151="","",IFERROR(VLOOKUP($O1151,Leaders!$A:$B,2,0),"Not Mapped"))</f>
        <v/>
      </c>
    </row>
    <row r="1152">
      <c r="A1152" s="16" t="n"/>
      <c r="G1152" s="17" t="n"/>
      <c r="H1152" s="17" t="n"/>
      <c r="I1152" s="17" t="n"/>
      <c r="J1152" s="17" t="n"/>
      <c r="K1152" s="17" t="n"/>
      <c r="L1152" s="17" t="n"/>
      <c r="N1152">
        <f>IF($B1152="","",IF($C1152="SUPERSTORE","Superstore","DH"))</f>
        <v/>
      </c>
      <c r="O1152">
        <f>IF($B1152="","",IFERROR(VLOOKUP($B1152,Mapping!$A:$C,2,0),"Not Mapped"))</f>
        <v/>
      </c>
      <c r="P1152">
        <f>IF($B1152="","",IFERROR(VLOOKUP($B1152,Mapping!$A:$C,3,0),"Not Mapped"))</f>
        <v/>
      </c>
      <c r="Q1152">
        <f>IF($B1152="","",IF(COUNTIF(Exclusions!$A:$A,$B1152)&gt;0,"Yes","No"))</f>
        <v/>
      </c>
      <c r="R1152" s="17">
        <f>IF($B1152="","",MIN(1,DAY($A1152)/IF($N1152="Superstore",Settings!$B$5,Settings!$B$4)))</f>
        <v/>
      </c>
      <c r="S1152" s="17">
        <f>IF(OR($B1152="",$G1152="",$R1152=0),"",$G1152/$R1152)</f>
        <v/>
      </c>
      <c r="T1152">
        <f>IF($S1152="","",IF($S1152&lt;Settings!$B$8,"Critical",IF($S1152&lt;Settings!$B$9,"Semi Critical","Non Critical")))</f>
        <v/>
      </c>
      <c r="U1152">
        <f>IF($B1152="","",IFERROR(VLOOKUP($O1152,Leaders!$A:$B,2,0),"Not Mapped"))</f>
        <v/>
      </c>
    </row>
    <row r="1153">
      <c r="A1153" s="16" t="n"/>
      <c r="G1153" s="17" t="n"/>
      <c r="H1153" s="17" t="n"/>
      <c r="I1153" s="17" t="n"/>
      <c r="J1153" s="17" t="n"/>
      <c r="K1153" s="17" t="n"/>
      <c r="L1153" s="17" t="n"/>
      <c r="N1153">
        <f>IF($B1153="","",IF($C1153="SUPERSTORE","Superstore","DH"))</f>
        <v/>
      </c>
      <c r="O1153">
        <f>IF($B1153="","",IFERROR(VLOOKUP($B1153,Mapping!$A:$C,2,0),"Not Mapped"))</f>
        <v/>
      </c>
      <c r="P1153">
        <f>IF($B1153="","",IFERROR(VLOOKUP($B1153,Mapping!$A:$C,3,0),"Not Mapped"))</f>
        <v/>
      </c>
      <c r="Q1153">
        <f>IF($B1153="","",IF(COUNTIF(Exclusions!$A:$A,$B1153)&gt;0,"Yes","No"))</f>
        <v/>
      </c>
      <c r="R1153" s="17">
        <f>IF($B1153="","",MIN(1,DAY($A1153)/IF($N1153="Superstore",Settings!$B$5,Settings!$B$4)))</f>
        <v/>
      </c>
      <c r="S1153" s="17">
        <f>IF(OR($B1153="",$G1153="",$R1153=0),"",$G1153/$R1153)</f>
        <v/>
      </c>
      <c r="T1153">
        <f>IF($S1153="","",IF($S1153&lt;Settings!$B$8,"Critical",IF($S1153&lt;Settings!$B$9,"Semi Critical","Non Critical")))</f>
        <v/>
      </c>
      <c r="U1153">
        <f>IF($B1153="","",IFERROR(VLOOKUP($O1153,Leaders!$A:$B,2,0),"Not Mapped"))</f>
        <v/>
      </c>
    </row>
    <row r="1154">
      <c r="A1154" s="16" t="n"/>
      <c r="G1154" s="17" t="n"/>
      <c r="H1154" s="17" t="n"/>
      <c r="I1154" s="17" t="n"/>
      <c r="J1154" s="17" t="n"/>
      <c r="K1154" s="17" t="n"/>
      <c r="L1154" s="17" t="n"/>
      <c r="N1154">
        <f>IF($B1154="","",IF($C1154="SUPERSTORE","Superstore","DH"))</f>
        <v/>
      </c>
      <c r="O1154">
        <f>IF($B1154="","",IFERROR(VLOOKUP($B1154,Mapping!$A:$C,2,0),"Not Mapped"))</f>
        <v/>
      </c>
      <c r="P1154">
        <f>IF($B1154="","",IFERROR(VLOOKUP($B1154,Mapping!$A:$C,3,0),"Not Mapped"))</f>
        <v/>
      </c>
      <c r="Q1154">
        <f>IF($B1154="","",IF(COUNTIF(Exclusions!$A:$A,$B1154)&gt;0,"Yes","No"))</f>
        <v/>
      </c>
      <c r="R1154" s="17">
        <f>IF($B1154="","",MIN(1,DAY($A1154)/IF($N1154="Superstore",Settings!$B$5,Settings!$B$4)))</f>
        <v/>
      </c>
      <c r="S1154" s="17">
        <f>IF(OR($B1154="",$G1154="",$R1154=0),"",$G1154/$R1154)</f>
        <v/>
      </c>
      <c r="T1154">
        <f>IF($S1154="","",IF($S1154&lt;Settings!$B$8,"Critical",IF($S1154&lt;Settings!$B$9,"Semi Critical","Non Critical")))</f>
        <v/>
      </c>
      <c r="U1154">
        <f>IF($B1154="","",IFERROR(VLOOKUP($O1154,Leaders!$A:$B,2,0),"Not Mapped"))</f>
        <v/>
      </c>
    </row>
    <row r="1155">
      <c r="A1155" s="16" t="n"/>
      <c r="G1155" s="17" t="n"/>
      <c r="H1155" s="17" t="n"/>
      <c r="I1155" s="17" t="n"/>
      <c r="J1155" s="17" t="n"/>
      <c r="K1155" s="17" t="n"/>
      <c r="L1155" s="17" t="n"/>
      <c r="N1155">
        <f>IF($B1155="","",IF($C1155="SUPERSTORE","Superstore","DH"))</f>
        <v/>
      </c>
      <c r="O1155">
        <f>IF($B1155="","",IFERROR(VLOOKUP($B1155,Mapping!$A:$C,2,0),"Not Mapped"))</f>
        <v/>
      </c>
      <c r="P1155">
        <f>IF($B1155="","",IFERROR(VLOOKUP($B1155,Mapping!$A:$C,3,0),"Not Mapped"))</f>
        <v/>
      </c>
      <c r="Q1155">
        <f>IF($B1155="","",IF(COUNTIF(Exclusions!$A:$A,$B1155)&gt;0,"Yes","No"))</f>
        <v/>
      </c>
      <c r="R1155" s="17">
        <f>IF($B1155="","",MIN(1,DAY($A1155)/IF($N1155="Superstore",Settings!$B$5,Settings!$B$4)))</f>
        <v/>
      </c>
      <c r="S1155" s="17">
        <f>IF(OR($B1155="",$G1155="",$R1155=0),"",$G1155/$R1155)</f>
        <v/>
      </c>
      <c r="T1155">
        <f>IF($S1155="","",IF($S1155&lt;Settings!$B$8,"Critical",IF($S1155&lt;Settings!$B$9,"Semi Critical","Non Critical")))</f>
        <v/>
      </c>
      <c r="U1155">
        <f>IF($B1155="","",IFERROR(VLOOKUP($O1155,Leaders!$A:$B,2,0),"Not Mapped"))</f>
        <v/>
      </c>
    </row>
    <row r="1156">
      <c r="A1156" s="16" t="n"/>
      <c r="G1156" s="17" t="n"/>
      <c r="H1156" s="17" t="n"/>
      <c r="I1156" s="17" t="n"/>
      <c r="J1156" s="17" t="n"/>
      <c r="K1156" s="17" t="n"/>
      <c r="L1156" s="17" t="n"/>
      <c r="N1156">
        <f>IF($B1156="","",IF($C1156="SUPERSTORE","Superstore","DH"))</f>
        <v/>
      </c>
      <c r="O1156">
        <f>IF($B1156="","",IFERROR(VLOOKUP($B1156,Mapping!$A:$C,2,0),"Not Mapped"))</f>
        <v/>
      </c>
      <c r="P1156">
        <f>IF($B1156="","",IFERROR(VLOOKUP($B1156,Mapping!$A:$C,3,0),"Not Mapped"))</f>
        <v/>
      </c>
      <c r="Q1156">
        <f>IF($B1156="","",IF(COUNTIF(Exclusions!$A:$A,$B1156)&gt;0,"Yes","No"))</f>
        <v/>
      </c>
      <c r="R1156" s="17">
        <f>IF($B1156="","",MIN(1,DAY($A1156)/IF($N1156="Superstore",Settings!$B$5,Settings!$B$4)))</f>
        <v/>
      </c>
      <c r="S1156" s="17">
        <f>IF(OR($B1156="",$G1156="",$R1156=0),"",$G1156/$R1156)</f>
        <v/>
      </c>
      <c r="T1156">
        <f>IF($S1156="","",IF($S1156&lt;Settings!$B$8,"Critical",IF($S1156&lt;Settings!$B$9,"Semi Critical","Non Critical")))</f>
        <v/>
      </c>
      <c r="U1156">
        <f>IF($B1156="","",IFERROR(VLOOKUP($O1156,Leaders!$A:$B,2,0),"Not Mapped"))</f>
        <v/>
      </c>
    </row>
    <row r="1157">
      <c r="A1157" s="16" t="n"/>
      <c r="G1157" s="17" t="n"/>
      <c r="H1157" s="17" t="n"/>
      <c r="I1157" s="17" t="n"/>
      <c r="J1157" s="17" t="n"/>
      <c r="K1157" s="17" t="n"/>
      <c r="L1157" s="17" t="n"/>
      <c r="N1157">
        <f>IF($B1157="","",IF($C1157="SUPERSTORE","Superstore","DH"))</f>
        <v/>
      </c>
      <c r="O1157">
        <f>IF($B1157="","",IFERROR(VLOOKUP($B1157,Mapping!$A:$C,2,0),"Not Mapped"))</f>
        <v/>
      </c>
      <c r="P1157">
        <f>IF($B1157="","",IFERROR(VLOOKUP($B1157,Mapping!$A:$C,3,0),"Not Mapped"))</f>
        <v/>
      </c>
      <c r="Q1157">
        <f>IF($B1157="","",IF(COUNTIF(Exclusions!$A:$A,$B1157)&gt;0,"Yes","No"))</f>
        <v/>
      </c>
      <c r="R1157" s="17">
        <f>IF($B1157="","",MIN(1,DAY($A1157)/IF($N1157="Superstore",Settings!$B$5,Settings!$B$4)))</f>
        <v/>
      </c>
      <c r="S1157" s="17">
        <f>IF(OR($B1157="",$G1157="",$R1157=0),"",$G1157/$R1157)</f>
        <v/>
      </c>
      <c r="T1157">
        <f>IF($S1157="","",IF($S1157&lt;Settings!$B$8,"Critical",IF($S1157&lt;Settings!$B$9,"Semi Critical","Non Critical")))</f>
        <v/>
      </c>
      <c r="U1157">
        <f>IF($B1157="","",IFERROR(VLOOKUP($O1157,Leaders!$A:$B,2,0),"Not Mapped"))</f>
        <v/>
      </c>
    </row>
    <row r="1158">
      <c r="A1158" s="16" t="n"/>
      <c r="G1158" s="17" t="n"/>
      <c r="H1158" s="17" t="n"/>
      <c r="I1158" s="17" t="n"/>
      <c r="J1158" s="17" t="n"/>
      <c r="K1158" s="17" t="n"/>
      <c r="L1158" s="17" t="n"/>
      <c r="N1158">
        <f>IF($B1158="","",IF($C1158="SUPERSTORE","Superstore","DH"))</f>
        <v/>
      </c>
      <c r="O1158">
        <f>IF($B1158="","",IFERROR(VLOOKUP($B1158,Mapping!$A:$C,2,0),"Not Mapped"))</f>
        <v/>
      </c>
      <c r="P1158">
        <f>IF($B1158="","",IFERROR(VLOOKUP($B1158,Mapping!$A:$C,3,0),"Not Mapped"))</f>
        <v/>
      </c>
      <c r="Q1158">
        <f>IF($B1158="","",IF(COUNTIF(Exclusions!$A:$A,$B1158)&gt;0,"Yes","No"))</f>
        <v/>
      </c>
      <c r="R1158" s="17">
        <f>IF($B1158="","",MIN(1,DAY($A1158)/IF($N1158="Superstore",Settings!$B$5,Settings!$B$4)))</f>
        <v/>
      </c>
      <c r="S1158" s="17">
        <f>IF(OR($B1158="",$G1158="",$R1158=0),"",$G1158/$R1158)</f>
        <v/>
      </c>
      <c r="T1158">
        <f>IF($S1158="","",IF($S1158&lt;Settings!$B$8,"Critical",IF($S1158&lt;Settings!$B$9,"Semi Critical","Non Critical")))</f>
        <v/>
      </c>
      <c r="U1158">
        <f>IF($B1158="","",IFERROR(VLOOKUP($O1158,Leaders!$A:$B,2,0),"Not Mapped"))</f>
        <v/>
      </c>
    </row>
    <row r="1159">
      <c r="A1159" s="16" t="n"/>
      <c r="G1159" s="17" t="n"/>
      <c r="H1159" s="17" t="n"/>
      <c r="I1159" s="17" t="n"/>
      <c r="J1159" s="17" t="n"/>
      <c r="K1159" s="17" t="n"/>
      <c r="L1159" s="17" t="n"/>
      <c r="N1159">
        <f>IF($B1159="","",IF($C1159="SUPERSTORE","Superstore","DH"))</f>
        <v/>
      </c>
      <c r="O1159">
        <f>IF($B1159="","",IFERROR(VLOOKUP($B1159,Mapping!$A:$C,2,0),"Not Mapped"))</f>
        <v/>
      </c>
      <c r="P1159">
        <f>IF($B1159="","",IFERROR(VLOOKUP($B1159,Mapping!$A:$C,3,0),"Not Mapped"))</f>
        <v/>
      </c>
      <c r="Q1159">
        <f>IF($B1159="","",IF(COUNTIF(Exclusions!$A:$A,$B1159)&gt;0,"Yes","No"))</f>
        <v/>
      </c>
      <c r="R1159" s="17">
        <f>IF($B1159="","",MIN(1,DAY($A1159)/IF($N1159="Superstore",Settings!$B$5,Settings!$B$4)))</f>
        <v/>
      </c>
      <c r="S1159" s="17">
        <f>IF(OR($B1159="",$G1159="",$R1159=0),"",$G1159/$R1159)</f>
        <v/>
      </c>
      <c r="T1159">
        <f>IF($S1159="","",IF($S1159&lt;Settings!$B$8,"Critical",IF($S1159&lt;Settings!$B$9,"Semi Critical","Non Critical")))</f>
        <v/>
      </c>
      <c r="U1159">
        <f>IF($B1159="","",IFERROR(VLOOKUP($O1159,Leaders!$A:$B,2,0),"Not Mapped"))</f>
        <v/>
      </c>
    </row>
    <row r="1160">
      <c r="A1160" s="16" t="n"/>
      <c r="G1160" s="17" t="n"/>
      <c r="H1160" s="17" t="n"/>
      <c r="I1160" s="17" t="n"/>
      <c r="J1160" s="17" t="n"/>
      <c r="K1160" s="17" t="n"/>
      <c r="L1160" s="17" t="n"/>
      <c r="N1160">
        <f>IF($B1160="","",IF($C1160="SUPERSTORE","Superstore","DH"))</f>
        <v/>
      </c>
      <c r="O1160">
        <f>IF($B1160="","",IFERROR(VLOOKUP($B1160,Mapping!$A:$C,2,0),"Not Mapped"))</f>
        <v/>
      </c>
      <c r="P1160">
        <f>IF($B1160="","",IFERROR(VLOOKUP($B1160,Mapping!$A:$C,3,0),"Not Mapped"))</f>
        <v/>
      </c>
      <c r="Q1160">
        <f>IF($B1160="","",IF(COUNTIF(Exclusions!$A:$A,$B1160)&gt;0,"Yes","No"))</f>
        <v/>
      </c>
      <c r="R1160" s="17">
        <f>IF($B1160="","",MIN(1,DAY($A1160)/IF($N1160="Superstore",Settings!$B$5,Settings!$B$4)))</f>
        <v/>
      </c>
      <c r="S1160" s="17">
        <f>IF(OR($B1160="",$G1160="",$R1160=0),"",$G1160/$R1160)</f>
        <v/>
      </c>
      <c r="T1160">
        <f>IF($S1160="","",IF($S1160&lt;Settings!$B$8,"Critical",IF($S1160&lt;Settings!$B$9,"Semi Critical","Non Critical")))</f>
        <v/>
      </c>
      <c r="U1160">
        <f>IF($B1160="","",IFERROR(VLOOKUP($O1160,Leaders!$A:$B,2,0),"Not Mapped"))</f>
        <v/>
      </c>
    </row>
    <row r="1161">
      <c r="A1161" s="16" t="n"/>
      <c r="G1161" s="17" t="n"/>
      <c r="H1161" s="17" t="n"/>
      <c r="I1161" s="17" t="n"/>
      <c r="J1161" s="17" t="n"/>
      <c r="K1161" s="17" t="n"/>
      <c r="L1161" s="17" t="n"/>
      <c r="N1161">
        <f>IF($B1161="","",IF($C1161="SUPERSTORE","Superstore","DH"))</f>
        <v/>
      </c>
      <c r="O1161">
        <f>IF($B1161="","",IFERROR(VLOOKUP($B1161,Mapping!$A:$C,2,0),"Not Mapped"))</f>
        <v/>
      </c>
      <c r="P1161">
        <f>IF($B1161="","",IFERROR(VLOOKUP($B1161,Mapping!$A:$C,3,0),"Not Mapped"))</f>
        <v/>
      </c>
      <c r="Q1161">
        <f>IF($B1161="","",IF(COUNTIF(Exclusions!$A:$A,$B1161)&gt;0,"Yes","No"))</f>
        <v/>
      </c>
      <c r="R1161" s="17">
        <f>IF($B1161="","",MIN(1,DAY($A1161)/IF($N1161="Superstore",Settings!$B$5,Settings!$B$4)))</f>
        <v/>
      </c>
      <c r="S1161" s="17">
        <f>IF(OR($B1161="",$G1161="",$R1161=0),"",$G1161/$R1161)</f>
        <v/>
      </c>
      <c r="T1161">
        <f>IF($S1161="","",IF($S1161&lt;Settings!$B$8,"Critical",IF($S1161&lt;Settings!$B$9,"Semi Critical","Non Critical")))</f>
        <v/>
      </c>
      <c r="U1161">
        <f>IF($B1161="","",IFERROR(VLOOKUP($O1161,Leaders!$A:$B,2,0),"Not Mapped"))</f>
        <v/>
      </c>
    </row>
    <row r="1162">
      <c r="A1162" s="16" t="n"/>
      <c r="G1162" s="17" t="n"/>
      <c r="H1162" s="17" t="n"/>
      <c r="I1162" s="17" t="n"/>
      <c r="J1162" s="17" t="n"/>
      <c r="K1162" s="17" t="n"/>
      <c r="L1162" s="17" t="n"/>
      <c r="N1162">
        <f>IF($B1162="","",IF($C1162="SUPERSTORE","Superstore","DH"))</f>
        <v/>
      </c>
      <c r="O1162">
        <f>IF($B1162="","",IFERROR(VLOOKUP($B1162,Mapping!$A:$C,2,0),"Not Mapped"))</f>
        <v/>
      </c>
      <c r="P1162">
        <f>IF($B1162="","",IFERROR(VLOOKUP($B1162,Mapping!$A:$C,3,0),"Not Mapped"))</f>
        <v/>
      </c>
      <c r="Q1162">
        <f>IF($B1162="","",IF(COUNTIF(Exclusions!$A:$A,$B1162)&gt;0,"Yes","No"))</f>
        <v/>
      </c>
      <c r="R1162" s="17">
        <f>IF($B1162="","",MIN(1,DAY($A1162)/IF($N1162="Superstore",Settings!$B$5,Settings!$B$4)))</f>
        <v/>
      </c>
      <c r="S1162" s="17">
        <f>IF(OR($B1162="",$G1162="",$R1162=0),"",$G1162/$R1162)</f>
        <v/>
      </c>
      <c r="T1162">
        <f>IF($S1162="","",IF($S1162&lt;Settings!$B$8,"Critical",IF($S1162&lt;Settings!$B$9,"Semi Critical","Non Critical")))</f>
        <v/>
      </c>
      <c r="U1162">
        <f>IF($B1162="","",IFERROR(VLOOKUP($O1162,Leaders!$A:$B,2,0),"Not Mapped"))</f>
        <v/>
      </c>
    </row>
    <row r="1163">
      <c r="A1163" s="16" t="n"/>
      <c r="G1163" s="17" t="n"/>
      <c r="H1163" s="17" t="n"/>
      <c r="I1163" s="17" t="n"/>
      <c r="J1163" s="17" t="n"/>
      <c r="K1163" s="17" t="n"/>
      <c r="L1163" s="17" t="n"/>
      <c r="N1163">
        <f>IF($B1163="","",IF($C1163="SUPERSTORE","Superstore","DH"))</f>
        <v/>
      </c>
      <c r="O1163">
        <f>IF($B1163="","",IFERROR(VLOOKUP($B1163,Mapping!$A:$C,2,0),"Not Mapped"))</f>
        <v/>
      </c>
      <c r="P1163">
        <f>IF($B1163="","",IFERROR(VLOOKUP($B1163,Mapping!$A:$C,3,0),"Not Mapped"))</f>
        <v/>
      </c>
      <c r="Q1163">
        <f>IF($B1163="","",IF(COUNTIF(Exclusions!$A:$A,$B1163)&gt;0,"Yes","No"))</f>
        <v/>
      </c>
      <c r="R1163" s="17">
        <f>IF($B1163="","",MIN(1,DAY($A1163)/IF($N1163="Superstore",Settings!$B$5,Settings!$B$4)))</f>
        <v/>
      </c>
      <c r="S1163" s="17">
        <f>IF(OR($B1163="",$G1163="",$R1163=0),"",$G1163/$R1163)</f>
        <v/>
      </c>
      <c r="T1163">
        <f>IF($S1163="","",IF($S1163&lt;Settings!$B$8,"Critical",IF($S1163&lt;Settings!$B$9,"Semi Critical","Non Critical")))</f>
        <v/>
      </c>
      <c r="U1163">
        <f>IF($B1163="","",IFERROR(VLOOKUP($O1163,Leaders!$A:$B,2,0),"Not Mapped"))</f>
        <v/>
      </c>
    </row>
    <row r="1164">
      <c r="A1164" s="16" t="n"/>
      <c r="G1164" s="17" t="n"/>
      <c r="H1164" s="17" t="n"/>
      <c r="I1164" s="17" t="n"/>
      <c r="J1164" s="17" t="n"/>
      <c r="K1164" s="17" t="n"/>
      <c r="L1164" s="17" t="n"/>
      <c r="N1164">
        <f>IF($B1164="","",IF($C1164="SUPERSTORE","Superstore","DH"))</f>
        <v/>
      </c>
      <c r="O1164">
        <f>IF($B1164="","",IFERROR(VLOOKUP($B1164,Mapping!$A:$C,2,0),"Not Mapped"))</f>
        <v/>
      </c>
      <c r="P1164">
        <f>IF($B1164="","",IFERROR(VLOOKUP($B1164,Mapping!$A:$C,3,0),"Not Mapped"))</f>
        <v/>
      </c>
      <c r="Q1164">
        <f>IF($B1164="","",IF(COUNTIF(Exclusions!$A:$A,$B1164)&gt;0,"Yes","No"))</f>
        <v/>
      </c>
      <c r="R1164" s="17">
        <f>IF($B1164="","",MIN(1,DAY($A1164)/IF($N1164="Superstore",Settings!$B$5,Settings!$B$4)))</f>
        <v/>
      </c>
      <c r="S1164" s="17">
        <f>IF(OR($B1164="",$G1164="",$R1164=0),"",$G1164/$R1164)</f>
        <v/>
      </c>
      <c r="T1164">
        <f>IF($S1164="","",IF($S1164&lt;Settings!$B$8,"Critical",IF($S1164&lt;Settings!$B$9,"Semi Critical","Non Critical")))</f>
        <v/>
      </c>
      <c r="U1164">
        <f>IF($B1164="","",IFERROR(VLOOKUP($O1164,Leaders!$A:$B,2,0),"Not Mapped"))</f>
        <v/>
      </c>
    </row>
    <row r="1165">
      <c r="A1165" s="16" t="n"/>
      <c r="G1165" s="17" t="n"/>
      <c r="H1165" s="17" t="n"/>
      <c r="I1165" s="17" t="n"/>
      <c r="J1165" s="17" t="n"/>
      <c r="K1165" s="17" t="n"/>
      <c r="L1165" s="17" t="n"/>
      <c r="N1165">
        <f>IF($B1165="","",IF($C1165="SUPERSTORE","Superstore","DH"))</f>
        <v/>
      </c>
      <c r="O1165">
        <f>IF($B1165="","",IFERROR(VLOOKUP($B1165,Mapping!$A:$C,2,0),"Not Mapped"))</f>
        <v/>
      </c>
      <c r="P1165">
        <f>IF($B1165="","",IFERROR(VLOOKUP($B1165,Mapping!$A:$C,3,0),"Not Mapped"))</f>
        <v/>
      </c>
      <c r="Q1165">
        <f>IF($B1165="","",IF(COUNTIF(Exclusions!$A:$A,$B1165)&gt;0,"Yes","No"))</f>
        <v/>
      </c>
      <c r="R1165" s="17">
        <f>IF($B1165="","",MIN(1,DAY($A1165)/IF($N1165="Superstore",Settings!$B$5,Settings!$B$4)))</f>
        <v/>
      </c>
      <c r="S1165" s="17">
        <f>IF(OR($B1165="",$G1165="",$R1165=0),"",$G1165/$R1165)</f>
        <v/>
      </c>
      <c r="T1165">
        <f>IF($S1165="","",IF($S1165&lt;Settings!$B$8,"Critical",IF($S1165&lt;Settings!$B$9,"Semi Critical","Non Critical")))</f>
        <v/>
      </c>
      <c r="U1165">
        <f>IF($B1165="","",IFERROR(VLOOKUP($O1165,Leaders!$A:$B,2,0),"Not Mapped"))</f>
        <v/>
      </c>
    </row>
    <row r="1166">
      <c r="A1166" s="16" t="n"/>
      <c r="G1166" s="17" t="n"/>
      <c r="H1166" s="17" t="n"/>
      <c r="I1166" s="17" t="n"/>
      <c r="J1166" s="17" t="n"/>
      <c r="K1166" s="17" t="n"/>
      <c r="L1166" s="17" t="n"/>
      <c r="N1166">
        <f>IF($B1166="","",IF($C1166="SUPERSTORE","Superstore","DH"))</f>
        <v/>
      </c>
      <c r="O1166">
        <f>IF($B1166="","",IFERROR(VLOOKUP($B1166,Mapping!$A:$C,2,0),"Not Mapped"))</f>
        <v/>
      </c>
      <c r="P1166">
        <f>IF($B1166="","",IFERROR(VLOOKUP($B1166,Mapping!$A:$C,3,0),"Not Mapped"))</f>
        <v/>
      </c>
      <c r="Q1166">
        <f>IF($B1166="","",IF(COUNTIF(Exclusions!$A:$A,$B1166)&gt;0,"Yes","No"))</f>
        <v/>
      </c>
      <c r="R1166" s="17">
        <f>IF($B1166="","",MIN(1,DAY($A1166)/IF($N1166="Superstore",Settings!$B$5,Settings!$B$4)))</f>
        <v/>
      </c>
      <c r="S1166" s="17">
        <f>IF(OR($B1166="",$G1166="",$R1166=0),"",$G1166/$R1166)</f>
        <v/>
      </c>
      <c r="T1166">
        <f>IF($S1166="","",IF($S1166&lt;Settings!$B$8,"Critical",IF($S1166&lt;Settings!$B$9,"Semi Critical","Non Critical")))</f>
        <v/>
      </c>
      <c r="U1166">
        <f>IF($B1166="","",IFERROR(VLOOKUP($O1166,Leaders!$A:$B,2,0),"Not Mapped"))</f>
        <v/>
      </c>
    </row>
    <row r="1167">
      <c r="A1167" s="16" t="n"/>
      <c r="G1167" s="17" t="n"/>
      <c r="H1167" s="17" t="n"/>
      <c r="I1167" s="17" t="n"/>
      <c r="J1167" s="17" t="n"/>
      <c r="K1167" s="17" t="n"/>
      <c r="L1167" s="17" t="n"/>
      <c r="N1167">
        <f>IF($B1167="","",IF($C1167="SUPERSTORE","Superstore","DH"))</f>
        <v/>
      </c>
      <c r="O1167">
        <f>IF($B1167="","",IFERROR(VLOOKUP($B1167,Mapping!$A:$C,2,0),"Not Mapped"))</f>
        <v/>
      </c>
      <c r="P1167">
        <f>IF($B1167="","",IFERROR(VLOOKUP($B1167,Mapping!$A:$C,3,0),"Not Mapped"))</f>
        <v/>
      </c>
      <c r="Q1167">
        <f>IF($B1167="","",IF(COUNTIF(Exclusions!$A:$A,$B1167)&gt;0,"Yes","No"))</f>
        <v/>
      </c>
      <c r="R1167" s="17">
        <f>IF($B1167="","",MIN(1,DAY($A1167)/IF($N1167="Superstore",Settings!$B$5,Settings!$B$4)))</f>
        <v/>
      </c>
      <c r="S1167" s="17">
        <f>IF(OR($B1167="",$G1167="",$R1167=0),"",$G1167/$R1167)</f>
        <v/>
      </c>
      <c r="T1167">
        <f>IF($S1167="","",IF($S1167&lt;Settings!$B$8,"Critical",IF($S1167&lt;Settings!$B$9,"Semi Critical","Non Critical")))</f>
        <v/>
      </c>
      <c r="U1167">
        <f>IF($B1167="","",IFERROR(VLOOKUP($O1167,Leaders!$A:$B,2,0),"Not Mapped"))</f>
        <v/>
      </c>
    </row>
    <row r="1168">
      <c r="A1168" s="16" t="n"/>
      <c r="G1168" s="17" t="n"/>
      <c r="H1168" s="17" t="n"/>
      <c r="I1168" s="17" t="n"/>
      <c r="J1168" s="17" t="n"/>
      <c r="K1168" s="17" t="n"/>
      <c r="L1168" s="17" t="n"/>
      <c r="N1168">
        <f>IF($B1168="","",IF($C1168="SUPERSTORE","Superstore","DH"))</f>
        <v/>
      </c>
      <c r="O1168">
        <f>IF($B1168="","",IFERROR(VLOOKUP($B1168,Mapping!$A:$C,2,0),"Not Mapped"))</f>
        <v/>
      </c>
      <c r="P1168">
        <f>IF($B1168="","",IFERROR(VLOOKUP($B1168,Mapping!$A:$C,3,0),"Not Mapped"))</f>
        <v/>
      </c>
      <c r="Q1168">
        <f>IF($B1168="","",IF(COUNTIF(Exclusions!$A:$A,$B1168)&gt;0,"Yes","No"))</f>
        <v/>
      </c>
      <c r="R1168" s="17">
        <f>IF($B1168="","",MIN(1,DAY($A1168)/IF($N1168="Superstore",Settings!$B$5,Settings!$B$4)))</f>
        <v/>
      </c>
      <c r="S1168" s="17">
        <f>IF(OR($B1168="",$G1168="",$R1168=0),"",$G1168/$R1168)</f>
        <v/>
      </c>
      <c r="T1168">
        <f>IF($S1168="","",IF($S1168&lt;Settings!$B$8,"Critical",IF($S1168&lt;Settings!$B$9,"Semi Critical","Non Critical")))</f>
        <v/>
      </c>
      <c r="U1168">
        <f>IF($B1168="","",IFERROR(VLOOKUP($O1168,Leaders!$A:$B,2,0),"Not Mapped"))</f>
        <v/>
      </c>
    </row>
    <row r="1169">
      <c r="A1169" s="16" t="n"/>
      <c r="G1169" s="17" t="n"/>
      <c r="H1169" s="17" t="n"/>
      <c r="I1169" s="17" t="n"/>
      <c r="J1169" s="17" t="n"/>
      <c r="K1169" s="17" t="n"/>
      <c r="L1169" s="17" t="n"/>
      <c r="N1169">
        <f>IF($B1169="","",IF($C1169="SUPERSTORE","Superstore","DH"))</f>
        <v/>
      </c>
      <c r="O1169">
        <f>IF($B1169="","",IFERROR(VLOOKUP($B1169,Mapping!$A:$C,2,0),"Not Mapped"))</f>
        <v/>
      </c>
      <c r="P1169">
        <f>IF($B1169="","",IFERROR(VLOOKUP($B1169,Mapping!$A:$C,3,0),"Not Mapped"))</f>
        <v/>
      </c>
      <c r="Q1169">
        <f>IF($B1169="","",IF(COUNTIF(Exclusions!$A:$A,$B1169)&gt;0,"Yes","No"))</f>
        <v/>
      </c>
      <c r="R1169" s="17">
        <f>IF($B1169="","",MIN(1,DAY($A1169)/IF($N1169="Superstore",Settings!$B$5,Settings!$B$4)))</f>
        <v/>
      </c>
      <c r="S1169" s="17">
        <f>IF(OR($B1169="",$G1169="",$R1169=0),"",$G1169/$R1169)</f>
        <v/>
      </c>
      <c r="T1169">
        <f>IF($S1169="","",IF($S1169&lt;Settings!$B$8,"Critical",IF($S1169&lt;Settings!$B$9,"Semi Critical","Non Critical")))</f>
        <v/>
      </c>
      <c r="U1169">
        <f>IF($B1169="","",IFERROR(VLOOKUP($O1169,Leaders!$A:$B,2,0),"Not Mapped"))</f>
        <v/>
      </c>
    </row>
    <row r="1170">
      <c r="A1170" s="16" t="n"/>
      <c r="G1170" s="17" t="n"/>
      <c r="H1170" s="17" t="n"/>
      <c r="I1170" s="17" t="n"/>
      <c r="J1170" s="17" t="n"/>
      <c r="K1170" s="17" t="n"/>
      <c r="L1170" s="17" t="n"/>
      <c r="N1170">
        <f>IF($B1170="","",IF($C1170="SUPERSTORE","Superstore","DH"))</f>
        <v/>
      </c>
      <c r="O1170">
        <f>IF($B1170="","",IFERROR(VLOOKUP($B1170,Mapping!$A:$C,2,0),"Not Mapped"))</f>
        <v/>
      </c>
      <c r="P1170">
        <f>IF($B1170="","",IFERROR(VLOOKUP($B1170,Mapping!$A:$C,3,0),"Not Mapped"))</f>
        <v/>
      </c>
      <c r="Q1170">
        <f>IF($B1170="","",IF(COUNTIF(Exclusions!$A:$A,$B1170)&gt;0,"Yes","No"))</f>
        <v/>
      </c>
      <c r="R1170" s="17">
        <f>IF($B1170="","",MIN(1,DAY($A1170)/IF($N1170="Superstore",Settings!$B$5,Settings!$B$4)))</f>
        <v/>
      </c>
      <c r="S1170" s="17">
        <f>IF(OR($B1170="",$G1170="",$R1170=0),"",$G1170/$R1170)</f>
        <v/>
      </c>
      <c r="T1170">
        <f>IF($S1170="","",IF($S1170&lt;Settings!$B$8,"Critical",IF($S1170&lt;Settings!$B$9,"Semi Critical","Non Critical")))</f>
        <v/>
      </c>
      <c r="U1170">
        <f>IF($B1170="","",IFERROR(VLOOKUP($O1170,Leaders!$A:$B,2,0),"Not Mapped"))</f>
        <v/>
      </c>
    </row>
    <row r="1171">
      <c r="A1171" s="16" t="n"/>
      <c r="G1171" s="17" t="n"/>
      <c r="H1171" s="17" t="n"/>
      <c r="I1171" s="17" t="n"/>
      <c r="J1171" s="17" t="n"/>
      <c r="K1171" s="17" t="n"/>
      <c r="L1171" s="17" t="n"/>
      <c r="N1171">
        <f>IF($B1171="","",IF($C1171="SUPERSTORE","Superstore","DH"))</f>
        <v/>
      </c>
      <c r="O1171">
        <f>IF($B1171="","",IFERROR(VLOOKUP($B1171,Mapping!$A:$C,2,0),"Not Mapped"))</f>
        <v/>
      </c>
      <c r="P1171">
        <f>IF($B1171="","",IFERROR(VLOOKUP($B1171,Mapping!$A:$C,3,0),"Not Mapped"))</f>
        <v/>
      </c>
      <c r="Q1171">
        <f>IF($B1171="","",IF(COUNTIF(Exclusions!$A:$A,$B1171)&gt;0,"Yes","No"))</f>
        <v/>
      </c>
      <c r="R1171" s="17">
        <f>IF($B1171="","",MIN(1,DAY($A1171)/IF($N1171="Superstore",Settings!$B$5,Settings!$B$4)))</f>
        <v/>
      </c>
      <c r="S1171" s="17">
        <f>IF(OR($B1171="",$G1171="",$R1171=0),"",$G1171/$R1171)</f>
        <v/>
      </c>
      <c r="T1171">
        <f>IF($S1171="","",IF($S1171&lt;Settings!$B$8,"Critical",IF($S1171&lt;Settings!$B$9,"Semi Critical","Non Critical")))</f>
        <v/>
      </c>
      <c r="U1171">
        <f>IF($B1171="","",IFERROR(VLOOKUP($O1171,Leaders!$A:$B,2,0),"Not Mapped"))</f>
        <v/>
      </c>
    </row>
    <row r="1172">
      <c r="A1172" s="16" t="n"/>
      <c r="G1172" s="17" t="n"/>
      <c r="H1172" s="17" t="n"/>
      <c r="I1172" s="17" t="n"/>
      <c r="J1172" s="17" t="n"/>
      <c r="K1172" s="17" t="n"/>
      <c r="L1172" s="17" t="n"/>
      <c r="N1172">
        <f>IF($B1172="","",IF($C1172="SUPERSTORE","Superstore","DH"))</f>
        <v/>
      </c>
      <c r="O1172">
        <f>IF($B1172="","",IFERROR(VLOOKUP($B1172,Mapping!$A:$C,2,0),"Not Mapped"))</f>
        <v/>
      </c>
      <c r="P1172">
        <f>IF($B1172="","",IFERROR(VLOOKUP($B1172,Mapping!$A:$C,3,0),"Not Mapped"))</f>
        <v/>
      </c>
      <c r="Q1172">
        <f>IF($B1172="","",IF(COUNTIF(Exclusions!$A:$A,$B1172)&gt;0,"Yes","No"))</f>
        <v/>
      </c>
      <c r="R1172" s="17">
        <f>IF($B1172="","",MIN(1,DAY($A1172)/IF($N1172="Superstore",Settings!$B$5,Settings!$B$4)))</f>
        <v/>
      </c>
      <c r="S1172" s="17">
        <f>IF(OR($B1172="",$G1172="",$R1172=0),"",$G1172/$R1172)</f>
        <v/>
      </c>
      <c r="T1172">
        <f>IF($S1172="","",IF($S1172&lt;Settings!$B$8,"Critical",IF($S1172&lt;Settings!$B$9,"Semi Critical","Non Critical")))</f>
        <v/>
      </c>
      <c r="U1172">
        <f>IF($B1172="","",IFERROR(VLOOKUP($O1172,Leaders!$A:$B,2,0),"Not Mapped"))</f>
        <v/>
      </c>
    </row>
    <row r="1173">
      <c r="A1173" s="16" t="n"/>
      <c r="G1173" s="17" t="n"/>
      <c r="H1173" s="17" t="n"/>
      <c r="I1173" s="17" t="n"/>
      <c r="J1173" s="17" t="n"/>
      <c r="K1173" s="17" t="n"/>
      <c r="L1173" s="17" t="n"/>
      <c r="N1173">
        <f>IF($B1173="","",IF($C1173="SUPERSTORE","Superstore","DH"))</f>
        <v/>
      </c>
      <c r="O1173">
        <f>IF($B1173="","",IFERROR(VLOOKUP($B1173,Mapping!$A:$C,2,0),"Not Mapped"))</f>
        <v/>
      </c>
      <c r="P1173">
        <f>IF($B1173="","",IFERROR(VLOOKUP($B1173,Mapping!$A:$C,3,0),"Not Mapped"))</f>
        <v/>
      </c>
      <c r="Q1173">
        <f>IF($B1173="","",IF(COUNTIF(Exclusions!$A:$A,$B1173)&gt;0,"Yes","No"))</f>
        <v/>
      </c>
      <c r="R1173" s="17">
        <f>IF($B1173="","",MIN(1,DAY($A1173)/IF($N1173="Superstore",Settings!$B$5,Settings!$B$4)))</f>
        <v/>
      </c>
      <c r="S1173" s="17">
        <f>IF(OR($B1173="",$G1173="",$R1173=0),"",$G1173/$R1173)</f>
        <v/>
      </c>
      <c r="T1173">
        <f>IF($S1173="","",IF($S1173&lt;Settings!$B$8,"Critical",IF($S1173&lt;Settings!$B$9,"Semi Critical","Non Critical")))</f>
        <v/>
      </c>
      <c r="U1173">
        <f>IF($B1173="","",IFERROR(VLOOKUP($O1173,Leaders!$A:$B,2,0),"Not Mapped"))</f>
        <v/>
      </c>
    </row>
    <row r="1174">
      <c r="A1174" s="16" t="n"/>
      <c r="G1174" s="17" t="n"/>
      <c r="H1174" s="17" t="n"/>
      <c r="I1174" s="17" t="n"/>
      <c r="J1174" s="17" t="n"/>
      <c r="K1174" s="17" t="n"/>
      <c r="L1174" s="17" t="n"/>
      <c r="N1174">
        <f>IF($B1174="","",IF($C1174="SUPERSTORE","Superstore","DH"))</f>
        <v/>
      </c>
      <c r="O1174">
        <f>IF($B1174="","",IFERROR(VLOOKUP($B1174,Mapping!$A:$C,2,0),"Not Mapped"))</f>
        <v/>
      </c>
      <c r="P1174">
        <f>IF($B1174="","",IFERROR(VLOOKUP($B1174,Mapping!$A:$C,3,0),"Not Mapped"))</f>
        <v/>
      </c>
      <c r="Q1174">
        <f>IF($B1174="","",IF(COUNTIF(Exclusions!$A:$A,$B1174)&gt;0,"Yes","No"))</f>
        <v/>
      </c>
      <c r="R1174" s="17">
        <f>IF($B1174="","",MIN(1,DAY($A1174)/IF($N1174="Superstore",Settings!$B$5,Settings!$B$4)))</f>
        <v/>
      </c>
      <c r="S1174" s="17">
        <f>IF(OR($B1174="",$G1174="",$R1174=0),"",$G1174/$R1174)</f>
        <v/>
      </c>
      <c r="T1174">
        <f>IF($S1174="","",IF($S1174&lt;Settings!$B$8,"Critical",IF($S1174&lt;Settings!$B$9,"Semi Critical","Non Critical")))</f>
        <v/>
      </c>
      <c r="U1174">
        <f>IF($B1174="","",IFERROR(VLOOKUP($O1174,Leaders!$A:$B,2,0),"Not Mapped"))</f>
        <v/>
      </c>
    </row>
    <row r="1175">
      <c r="A1175" s="16" t="n"/>
      <c r="G1175" s="17" t="n"/>
      <c r="H1175" s="17" t="n"/>
      <c r="I1175" s="17" t="n"/>
      <c r="J1175" s="17" t="n"/>
      <c r="K1175" s="17" t="n"/>
      <c r="L1175" s="17" t="n"/>
      <c r="N1175">
        <f>IF($B1175="","",IF($C1175="SUPERSTORE","Superstore","DH"))</f>
        <v/>
      </c>
      <c r="O1175">
        <f>IF($B1175="","",IFERROR(VLOOKUP($B1175,Mapping!$A:$C,2,0),"Not Mapped"))</f>
        <v/>
      </c>
      <c r="P1175">
        <f>IF($B1175="","",IFERROR(VLOOKUP($B1175,Mapping!$A:$C,3,0),"Not Mapped"))</f>
        <v/>
      </c>
      <c r="Q1175">
        <f>IF($B1175="","",IF(COUNTIF(Exclusions!$A:$A,$B1175)&gt;0,"Yes","No"))</f>
        <v/>
      </c>
      <c r="R1175" s="17">
        <f>IF($B1175="","",MIN(1,DAY($A1175)/IF($N1175="Superstore",Settings!$B$5,Settings!$B$4)))</f>
        <v/>
      </c>
      <c r="S1175" s="17">
        <f>IF(OR($B1175="",$G1175="",$R1175=0),"",$G1175/$R1175)</f>
        <v/>
      </c>
      <c r="T1175">
        <f>IF($S1175="","",IF($S1175&lt;Settings!$B$8,"Critical",IF($S1175&lt;Settings!$B$9,"Semi Critical","Non Critical")))</f>
        <v/>
      </c>
      <c r="U1175">
        <f>IF($B1175="","",IFERROR(VLOOKUP($O1175,Leaders!$A:$B,2,0),"Not Mapped"))</f>
        <v/>
      </c>
    </row>
    <row r="1176">
      <c r="A1176" s="16" t="n"/>
      <c r="G1176" s="17" t="n"/>
      <c r="H1176" s="17" t="n"/>
      <c r="I1176" s="17" t="n"/>
      <c r="J1176" s="17" t="n"/>
      <c r="K1176" s="17" t="n"/>
      <c r="L1176" s="17" t="n"/>
      <c r="N1176">
        <f>IF($B1176="","",IF($C1176="SUPERSTORE","Superstore","DH"))</f>
        <v/>
      </c>
      <c r="O1176">
        <f>IF($B1176="","",IFERROR(VLOOKUP($B1176,Mapping!$A:$C,2,0),"Not Mapped"))</f>
        <v/>
      </c>
      <c r="P1176">
        <f>IF($B1176="","",IFERROR(VLOOKUP($B1176,Mapping!$A:$C,3,0),"Not Mapped"))</f>
        <v/>
      </c>
      <c r="Q1176">
        <f>IF($B1176="","",IF(COUNTIF(Exclusions!$A:$A,$B1176)&gt;0,"Yes","No"))</f>
        <v/>
      </c>
      <c r="R1176" s="17">
        <f>IF($B1176="","",MIN(1,DAY($A1176)/IF($N1176="Superstore",Settings!$B$5,Settings!$B$4)))</f>
        <v/>
      </c>
      <c r="S1176" s="17">
        <f>IF(OR($B1176="",$G1176="",$R1176=0),"",$G1176/$R1176)</f>
        <v/>
      </c>
      <c r="T1176">
        <f>IF($S1176="","",IF($S1176&lt;Settings!$B$8,"Critical",IF($S1176&lt;Settings!$B$9,"Semi Critical","Non Critical")))</f>
        <v/>
      </c>
      <c r="U1176">
        <f>IF($B1176="","",IFERROR(VLOOKUP($O1176,Leaders!$A:$B,2,0),"Not Mapped"))</f>
        <v/>
      </c>
    </row>
    <row r="1177">
      <c r="A1177" s="16" t="n"/>
      <c r="G1177" s="17" t="n"/>
      <c r="H1177" s="17" t="n"/>
      <c r="I1177" s="17" t="n"/>
      <c r="J1177" s="17" t="n"/>
      <c r="K1177" s="17" t="n"/>
      <c r="L1177" s="17" t="n"/>
      <c r="N1177">
        <f>IF($B1177="","",IF($C1177="SUPERSTORE","Superstore","DH"))</f>
        <v/>
      </c>
      <c r="O1177">
        <f>IF($B1177="","",IFERROR(VLOOKUP($B1177,Mapping!$A:$C,2,0),"Not Mapped"))</f>
        <v/>
      </c>
      <c r="P1177">
        <f>IF($B1177="","",IFERROR(VLOOKUP($B1177,Mapping!$A:$C,3,0),"Not Mapped"))</f>
        <v/>
      </c>
      <c r="Q1177">
        <f>IF($B1177="","",IF(COUNTIF(Exclusions!$A:$A,$B1177)&gt;0,"Yes","No"))</f>
        <v/>
      </c>
      <c r="R1177" s="17">
        <f>IF($B1177="","",MIN(1,DAY($A1177)/IF($N1177="Superstore",Settings!$B$5,Settings!$B$4)))</f>
        <v/>
      </c>
      <c r="S1177" s="17">
        <f>IF(OR($B1177="",$G1177="",$R1177=0),"",$G1177/$R1177)</f>
        <v/>
      </c>
      <c r="T1177">
        <f>IF($S1177="","",IF($S1177&lt;Settings!$B$8,"Critical",IF($S1177&lt;Settings!$B$9,"Semi Critical","Non Critical")))</f>
        <v/>
      </c>
      <c r="U1177">
        <f>IF($B1177="","",IFERROR(VLOOKUP($O1177,Leaders!$A:$B,2,0),"Not Mapped"))</f>
        <v/>
      </c>
    </row>
    <row r="1178">
      <c r="A1178" s="16" t="n"/>
      <c r="G1178" s="17" t="n"/>
      <c r="H1178" s="17" t="n"/>
      <c r="I1178" s="17" t="n"/>
      <c r="J1178" s="17" t="n"/>
      <c r="K1178" s="17" t="n"/>
      <c r="L1178" s="17" t="n"/>
      <c r="N1178">
        <f>IF($B1178="","",IF($C1178="SUPERSTORE","Superstore","DH"))</f>
        <v/>
      </c>
      <c r="O1178">
        <f>IF($B1178="","",IFERROR(VLOOKUP($B1178,Mapping!$A:$C,2,0),"Not Mapped"))</f>
        <v/>
      </c>
      <c r="P1178">
        <f>IF($B1178="","",IFERROR(VLOOKUP($B1178,Mapping!$A:$C,3,0),"Not Mapped"))</f>
        <v/>
      </c>
      <c r="Q1178">
        <f>IF($B1178="","",IF(COUNTIF(Exclusions!$A:$A,$B1178)&gt;0,"Yes","No"))</f>
        <v/>
      </c>
      <c r="R1178" s="17">
        <f>IF($B1178="","",MIN(1,DAY($A1178)/IF($N1178="Superstore",Settings!$B$5,Settings!$B$4)))</f>
        <v/>
      </c>
      <c r="S1178" s="17">
        <f>IF(OR($B1178="",$G1178="",$R1178=0),"",$G1178/$R1178)</f>
        <v/>
      </c>
      <c r="T1178">
        <f>IF($S1178="","",IF($S1178&lt;Settings!$B$8,"Critical",IF($S1178&lt;Settings!$B$9,"Semi Critical","Non Critical")))</f>
        <v/>
      </c>
      <c r="U1178">
        <f>IF($B1178="","",IFERROR(VLOOKUP($O1178,Leaders!$A:$B,2,0),"Not Mapped"))</f>
        <v/>
      </c>
    </row>
    <row r="1179">
      <c r="A1179" s="16" t="n"/>
      <c r="G1179" s="17" t="n"/>
      <c r="H1179" s="17" t="n"/>
      <c r="I1179" s="17" t="n"/>
      <c r="J1179" s="17" t="n"/>
      <c r="K1179" s="17" t="n"/>
      <c r="L1179" s="17" t="n"/>
      <c r="N1179">
        <f>IF($B1179="","",IF($C1179="SUPERSTORE","Superstore","DH"))</f>
        <v/>
      </c>
      <c r="O1179">
        <f>IF($B1179="","",IFERROR(VLOOKUP($B1179,Mapping!$A:$C,2,0),"Not Mapped"))</f>
        <v/>
      </c>
      <c r="P1179">
        <f>IF($B1179="","",IFERROR(VLOOKUP($B1179,Mapping!$A:$C,3,0),"Not Mapped"))</f>
        <v/>
      </c>
      <c r="Q1179">
        <f>IF($B1179="","",IF(COUNTIF(Exclusions!$A:$A,$B1179)&gt;0,"Yes","No"))</f>
        <v/>
      </c>
      <c r="R1179" s="17">
        <f>IF($B1179="","",MIN(1,DAY($A1179)/IF($N1179="Superstore",Settings!$B$5,Settings!$B$4)))</f>
        <v/>
      </c>
      <c r="S1179" s="17">
        <f>IF(OR($B1179="",$G1179="",$R1179=0),"",$G1179/$R1179)</f>
        <v/>
      </c>
      <c r="T1179">
        <f>IF($S1179="","",IF($S1179&lt;Settings!$B$8,"Critical",IF($S1179&lt;Settings!$B$9,"Semi Critical","Non Critical")))</f>
        <v/>
      </c>
      <c r="U1179">
        <f>IF($B1179="","",IFERROR(VLOOKUP($O1179,Leaders!$A:$B,2,0),"Not Mapped"))</f>
        <v/>
      </c>
    </row>
    <row r="1180">
      <c r="A1180" s="16" t="n"/>
      <c r="G1180" s="17" t="n"/>
      <c r="H1180" s="17" t="n"/>
      <c r="I1180" s="17" t="n"/>
      <c r="J1180" s="17" t="n"/>
      <c r="K1180" s="17" t="n"/>
      <c r="L1180" s="17" t="n"/>
      <c r="N1180">
        <f>IF($B1180="","",IF($C1180="SUPERSTORE","Superstore","DH"))</f>
        <v/>
      </c>
      <c r="O1180">
        <f>IF($B1180="","",IFERROR(VLOOKUP($B1180,Mapping!$A:$C,2,0),"Not Mapped"))</f>
        <v/>
      </c>
      <c r="P1180">
        <f>IF($B1180="","",IFERROR(VLOOKUP($B1180,Mapping!$A:$C,3,0),"Not Mapped"))</f>
        <v/>
      </c>
      <c r="Q1180">
        <f>IF($B1180="","",IF(COUNTIF(Exclusions!$A:$A,$B1180)&gt;0,"Yes","No"))</f>
        <v/>
      </c>
      <c r="R1180" s="17">
        <f>IF($B1180="","",MIN(1,DAY($A1180)/IF($N1180="Superstore",Settings!$B$5,Settings!$B$4)))</f>
        <v/>
      </c>
      <c r="S1180" s="17">
        <f>IF(OR($B1180="",$G1180="",$R1180=0),"",$G1180/$R1180)</f>
        <v/>
      </c>
      <c r="T1180">
        <f>IF($S1180="","",IF($S1180&lt;Settings!$B$8,"Critical",IF($S1180&lt;Settings!$B$9,"Semi Critical","Non Critical")))</f>
        <v/>
      </c>
      <c r="U1180">
        <f>IF($B1180="","",IFERROR(VLOOKUP($O1180,Leaders!$A:$B,2,0),"Not Mapped"))</f>
        <v/>
      </c>
    </row>
    <row r="1181">
      <c r="A1181" s="16" t="n"/>
      <c r="G1181" s="17" t="n"/>
      <c r="H1181" s="17" t="n"/>
      <c r="I1181" s="17" t="n"/>
      <c r="J1181" s="17" t="n"/>
      <c r="K1181" s="17" t="n"/>
      <c r="L1181" s="17" t="n"/>
      <c r="N1181">
        <f>IF($B1181="","",IF($C1181="SUPERSTORE","Superstore","DH"))</f>
        <v/>
      </c>
      <c r="O1181">
        <f>IF($B1181="","",IFERROR(VLOOKUP($B1181,Mapping!$A:$C,2,0),"Not Mapped"))</f>
        <v/>
      </c>
      <c r="P1181">
        <f>IF($B1181="","",IFERROR(VLOOKUP($B1181,Mapping!$A:$C,3,0),"Not Mapped"))</f>
        <v/>
      </c>
      <c r="Q1181">
        <f>IF($B1181="","",IF(COUNTIF(Exclusions!$A:$A,$B1181)&gt;0,"Yes","No"))</f>
        <v/>
      </c>
      <c r="R1181" s="17">
        <f>IF($B1181="","",MIN(1,DAY($A1181)/IF($N1181="Superstore",Settings!$B$5,Settings!$B$4)))</f>
        <v/>
      </c>
      <c r="S1181" s="17">
        <f>IF(OR($B1181="",$G1181="",$R1181=0),"",$G1181/$R1181)</f>
        <v/>
      </c>
      <c r="T1181">
        <f>IF($S1181="","",IF($S1181&lt;Settings!$B$8,"Critical",IF($S1181&lt;Settings!$B$9,"Semi Critical","Non Critical")))</f>
        <v/>
      </c>
      <c r="U1181">
        <f>IF($B1181="","",IFERROR(VLOOKUP($O1181,Leaders!$A:$B,2,0),"Not Mapped"))</f>
        <v/>
      </c>
    </row>
    <row r="1182">
      <c r="A1182" s="16" t="n"/>
      <c r="G1182" s="17" t="n"/>
      <c r="H1182" s="17" t="n"/>
      <c r="I1182" s="17" t="n"/>
      <c r="J1182" s="17" t="n"/>
      <c r="K1182" s="17" t="n"/>
      <c r="L1182" s="17" t="n"/>
      <c r="N1182">
        <f>IF($B1182="","",IF($C1182="SUPERSTORE","Superstore","DH"))</f>
        <v/>
      </c>
      <c r="O1182">
        <f>IF($B1182="","",IFERROR(VLOOKUP($B1182,Mapping!$A:$C,2,0),"Not Mapped"))</f>
        <v/>
      </c>
      <c r="P1182">
        <f>IF($B1182="","",IFERROR(VLOOKUP($B1182,Mapping!$A:$C,3,0),"Not Mapped"))</f>
        <v/>
      </c>
      <c r="Q1182">
        <f>IF($B1182="","",IF(COUNTIF(Exclusions!$A:$A,$B1182)&gt;0,"Yes","No"))</f>
        <v/>
      </c>
      <c r="R1182" s="17">
        <f>IF($B1182="","",MIN(1,DAY($A1182)/IF($N1182="Superstore",Settings!$B$5,Settings!$B$4)))</f>
        <v/>
      </c>
      <c r="S1182" s="17">
        <f>IF(OR($B1182="",$G1182="",$R1182=0),"",$G1182/$R1182)</f>
        <v/>
      </c>
      <c r="T1182">
        <f>IF($S1182="","",IF($S1182&lt;Settings!$B$8,"Critical",IF($S1182&lt;Settings!$B$9,"Semi Critical","Non Critical")))</f>
        <v/>
      </c>
      <c r="U1182">
        <f>IF($B1182="","",IFERROR(VLOOKUP($O1182,Leaders!$A:$B,2,0),"Not Mapped"))</f>
        <v/>
      </c>
    </row>
    <row r="1183">
      <c r="A1183" s="16" t="n"/>
      <c r="G1183" s="17" t="n"/>
      <c r="H1183" s="17" t="n"/>
      <c r="I1183" s="17" t="n"/>
      <c r="J1183" s="17" t="n"/>
      <c r="K1183" s="17" t="n"/>
      <c r="L1183" s="17" t="n"/>
      <c r="N1183">
        <f>IF($B1183="","",IF($C1183="SUPERSTORE","Superstore","DH"))</f>
        <v/>
      </c>
      <c r="O1183">
        <f>IF($B1183="","",IFERROR(VLOOKUP($B1183,Mapping!$A:$C,2,0),"Not Mapped"))</f>
        <v/>
      </c>
      <c r="P1183">
        <f>IF($B1183="","",IFERROR(VLOOKUP($B1183,Mapping!$A:$C,3,0),"Not Mapped"))</f>
        <v/>
      </c>
      <c r="Q1183">
        <f>IF($B1183="","",IF(COUNTIF(Exclusions!$A:$A,$B1183)&gt;0,"Yes","No"))</f>
        <v/>
      </c>
      <c r="R1183" s="17">
        <f>IF($B1183="","",MIN(1,DAY($A1183)/IF($N1183="Superstore",Settings!$B$5,Settings!$B$4)))</f>
        <v/>
      </c>
      <c r="S1183" s="17">
        <f>IF(OR($B1183="",$G1183="",$R1183=0),"",$G1183/$R1183)</f>
        <v/>
      </c>
      <c r="T1183">
        <f>IF($S1183="","",IF($S1183&lt;Settings!$B$8,"Critical",IF($S1183&lt;Settings!$B$9,"Semi Critical","Non Critical")))</f>
        <v/>
      </c>
      <c r="U1183">
        <f>IF($B1183="","",IFERROR(VLOOKUP($O1183,Leaders!$A:$B,2,0),"Not Mapped"))</f>
        <v/>
      </c>
    </row>
    <row r="1184">
      <c r="A1184" s="16" t="n"/>
      <c r="G1184" s="17" t="n"/>
      <c r="H1184" s="17" t="n"/>
      <c r="I1184" s="17" t="n"/>
      <c r="J1184" s="17" t="n"/>
      <c r="K1184" s="17" t="n"/>
      <c r="L1184" s="17" t="n"/>
      <c r="N1184">
        <f>IF($B1184="","",IF($C1184="SUPERSTORE","Superstore","DH"))</f>
        <v/>
      </c>
      <c r="O1184">
        <f>IF($B1184="","",IFERROR(VLOOKUP($B1184,Mapping!$A:$C,2,0),"Not Mapped"))</f>
        <v/>
      </c>
      <c r="P1184">
        <f>IF($B1184="","",IFERROR(VLOOKUP($B1184,Mapping!$A:$C,3,0),"Not Mapped"))</f>
        <v/>
      </c>
      <c r="Q1184">
        <f>IF($B1184="","",IF(COUNTIF(Exclusions!$A:$A,$B1184)&gt;0,"Yes","No"))</f>
        <v/>
      </c>
      <c r="R1184" s="17">
        <f>IF($B1184="","",MIN(1,DAY($A1184)/IF($N1184="Superstore",Settings!$B$5,Settings!$B$4)))</f>
        <v/>
      </c>
      <c r="S1184" s="17">
        <f>IF(OR($B1184="",$G1184="",$R1184=0),"",$G1184/$R1184)</f>
        <v/>
      </c>
      <c r="T1184">
        <f>IF($S1184="","",IF($S1184&lt;Settings!$B$8,"Critical",IF($S1184&lt;Settings!$B$9,"Semi Critical","Non Critical")))</f>
        <v/>
      </c>
      <c r="U1184">
        <f>IF($B1184="","",IFERROR(VLOOKUP($O1184,Leaders!$A:$B,2,0),"Not Mapped"))</f>
        <v/>
      </c>
    </row>
    <row r="1185">
      <c r="A1185" s="16" t="n"/>
      <c r="G1185" s="17" t="n"/>
      <c r="H1185" s="17" t="n"/>
      <c r="I1185" s="17" t="n"/>
      <c r="J1185" s="17" t="n"/>
      <c r="K1185" s="17" t="n"/>
      <c r="L1185" s="17" t="n"/>
      <c r="N1185">
        <f>IF($B1185="","",IF($C1185="SUPERSTORE","Superstore","DH"))</f>
        <v/>
      </c>
      <c r="O1185">
        <f>IF($B1185="","",IFERROR(VLOOKUP($B1185,Mapping!$A:$C,2,0),"Not Mapped"))</f>
        <v/>
      </c>
      <c r="P1185">
        <f>IF($B1185="","",IFERROR(VLOOKUP($B1185,Mapping!$A:$C,3,0),"Not Mapped"))</f>
        <v/>
      </c>
      <c r="Q1185">
        <f>IF($B1185="","",IF(COUNTIF(Exclusions!$A:$A,$B1185)&gt;0,"Yes","No"))</f>
        <v/>
      </c>
      <c r="R1185" s="17">
        <f>IF($B1185="","",MIN(1,DAY($A1185)/IF($N1185="Superstore",Settings!$B$5,Settings!$B$4)))</f>
        <v/>
      </c>
      <c r="S1185" s="17">
        <f>IF(OR($B1185="",$G1185="",$R1185=0),"",$G1185/$R1185)</f>
        <v/>
      </c>
      <c r="T1185">
        <f>IF($S1185="","",IF($S1185&lt;Settings!$B$8,"Critical",IF($S1185&lt;Settings!$B$9,"Semi Critical","Non Critical")))</f>
        <v/>
      </c>
      <c r="U1185">
        <f>IF($B1185="","",IFERROR(VLOOKUP($O1185,Leaders!$A:$B,2,0),"Not Mapped"))</f>
        <v/>
      </c>
    </row>
    <row r="1186">
      <c r="A1186" s="16" t="n"/>
      <c r="G1186" s="17" t="n"/>
      <c r="H1186" s="17" t="n"/>
      <c r="I1186" s="17" t="n"/>
      <c r="J1186" s="17" t="n"/>
      <c r="K1186" s="17" t="n"/>
      <c r="L1186" s="17" t="n"/>
      <c r="N1186">
        <f>IF($B1186="","",IF($C1186="SUPERSTORE","Superstore","DH"))</f>
        <v/>
      </c>
      <c r="O1186">
        <f>IF($B1186="","",IFERROR(VLOOKUP($B1186,Mapping!$A:$C,2,0),"Not Mapped"))</f>
        <v/>
      </c>
      <c r="P1186">
        <f>IF($B1186="","",IFERROR(VLOOKUP($B1186,Mapping!$A:$C,3,0),"Not Mapped"))</f>
        <v/>
      </c>
      <c r="Q1186">
        <f>IF($B1186="","",IF(COUNTIF(Exclusions!$A:$A,$B1186)&gt;0,"Yes","No"))</f>
        <v/>
      </c>
      <c r="R1186" s="17">
        <f>IF($B1186="","",MIN(1,DAY($A1186)/IF($N1186="Superstore",Settings!$B$5,Settings!$B$4)))</f>
        <v/>
      </c>
      <c r="S1186" s="17">
        <f>IF(OR($B1186="",$G1186="",$R1186=0),"",$G1186/$R1186)</f>
        <v/>
      </c>
      <c r="T1186">
        <f>IF($S1186="","",IF($S1186&lt;Settings!$B$8,"Critical",IF($S1186&lt;Settings!$B$9,"Semi Critical","Non Critical")))</f>
        <v/>
      </c>
      <c r="U1186">
        <f>IF($B1186="","",IFERROR(VLOOKUP($O1186,Leaders!$A:$B,2,0),"Not Mapped"))</f>
        <v/>
      </c>
    </row>
    <row r="1187">
      <c r="A1187" s="16" t="n"/>
      <c r="G1187" s="17" t="n"/>
      <c r="H1187" s="17" t="n"/>
      <c r="I1187" s="17" t="n"/>
      <c r="J1187" s="17" t="n"/>
      <c r="K1187" s="17" t="n"/>
      <c r="L1187" s="17" t="n"/>
      <c r="N1187">
        <f>IF($B1187="","",IF($C1187="SUPERSTORE","Superstore","DH"))</f>
        <v/>
      </c>
      <c r="O1187">
        <f>IF($B1187="","",IFERROR(VLOOKUP($B1187,Mapping!$A:$C,2,0),"Not Mapped"))</f>
        <v/>
      </c>
      <c r="P1187">
        <f>IF($B1187="","",IFERROR(VLOOKUP($B1187,Mapping!$A:$C,3,0),"Not Mapped"))</f>
        <v/>
      </c>
      <c r="Q1187">
        <f>IF($B1187="","",IF(COUNTIF(Exclusions!$A:$A,$B1187)&gt;0,"Yes","No"))</f>
        <v/>
      </c>
      <c r="R1187" s="17">
        <f>IF($B1187="","",MIN(1,DAY($A1187)/IF($N1187="Superstore",Settings!$B$5,Settings!$B$4)))</f>
        <v/>
      </c>
      <c r="S1187" s="17">
        <f>IF(OR($B1187="",$G1187="",$R1187=0),"",$G1187/$R1187)</f>
        <v/>
      </c>
      <c r="T1187">
        <f>IF($S1187="","",IF($S1187&lt;Settings!$B$8,"Critical",IF($S1187&lt;Settings!$B$9,"Semi Critical","Non Critical")))</f>
        <v/>
      </c>
      <c r="U1187">
        <f>IF($B1187="","",IFERROR(VLOOKUP($O1187,Leaders!$A:$B,2,0),"Not Mapped"))</f>
        <v/>
      </c>
    </row>
    <row r="1188">
      <c r="A1188" s="16" t="n"/>
      <c r="G1188" s="17" t="n"/>
      <c r="H1188" s="17" t="n"/>
      <c r="I1188" s="17" t="n"/>
      <c r="J1188" s="17" t="n"/>
      <c r="K1188" s="17" t="n"/>
      <c r="L1188" s="17" t="n"/>
      <c r="N1188">
        <f>IF($B1188="","",IF($C1188="SUPERSTORE","Superstore","DH"))</f>
        <v/>
      </c>
      <c r="O1188">
        <f>IF($B1188="","",IFERROR(VLOOKUP($B1188,Mapping!$A:$C,2,0),"Not Mapped"))</f>
        <v/>
      </c>
      <c r="P1188">
        <f>IF($B1188="","",IFERROR(VLOOKUP($B1188,Mapping!$A:$C,3,0),"Not Mapped"))</f>
        <v/>
      </c>
      <c r="Q1188">
        <f>IF($B1188="","",IF(COUNTIF(Exclusions!$A:$A,$B1188)&gt;0,"Yes","No"))</f>
        <v/>
      </c>
      <c r="R1188" s="17">
        <f>IF($B1188="","",MIN(1,DAY($A1188)/IF($N1188="Superstore",Settings!$B$5,Settings!$B$4)))</f>
        <v/>
      </c>
      <c r="S1188" s="17">
        <f>IF(OR($B1188="",$G1188="",$R1188=0),"",$G1188/$R1188)</f>
        <v/>
      </c>
      <c r="T1188">
        <f>IF($S1188="","",IF($S1188&lt;Settings!$B$8,"Critical",IF($S1188&lt;Settings!$B$9,"Semi Critical","Non Critical")))</f>
        <v/>
      </c>
      <c r="U1188">
        <f>IF($B1188="","",IFERROR(VLOOKUP($O1188,Leaders!$A:$B,2,0),"Not Mapped"))</f>
        <v/>
      </c>
    </row>
    <row r="1189">
      <c r="A1189" s="16" t="n"/>
      <c r="G1189" s="17" t="n"/>
      <c r="H1189" s="17" t="n"/>
      <c r="I1189" s="17" t="n"/>
      <c r="J1189" s="17" t="n"/>
      <c r="K1189" s="17" t="n"/>
      <c r="L1189" s="17" t="n"/>
      <c r="N1189">
        <f>IF($B1189="","",IF($C1189="SUPERSTORE","Superstore","DH"))</f>
        <v/>
      </c>
      <c r="O1189">
        <f>IF($B1189="","",IFERROR(VLOOKUP($B1189,Mapping!$A:$C,2,0),"Not Mapped"))</f>
        <v/>
      </c>
      <c r="P1189">
        <f>IF($B1189="","",IFERROR(VLOOKUP($B1189,Mapping!$A:$C,3,0),"Not Mapped"))</f>
        <v/>
      </c>
      <c r="Q1189">
        <f>IF($B1189="","",IF(COUNTIF(Exclusions!$A:$A,$B1189)&gt;0,"Yes","No"))</f>
        <v/>
      </c>
      <c r="R1189" s="17">
        <f>IF($B1189="","",MIN(1,DAY($A1189)/IF($N1189="Superstore",Settings!$B$5,Settings!$B$4)))</f>
        <v/>
      </c>
      <c r="S1189" s="17">
        <f>IF(OR($B1189="",$G1189="",$R1189=0),"",$G1189/$R1189)</f>
        <v/>
      </c>
      <c r="T1189">
        <f>IF($S1189="","",IF($S1189&lt;Settings!$B$8,"Critical",IF($S1189&lt;Settings!$B$9,"Semi Critical","Non Critical")))</f>
        <v/>
      </c>
      <c r="U1189">
        <f>IF($B1189="","",IFERROR(VLOOKUP($O1189,Leaders!$A:$B,2,0),"Not Mapped"))</f>
        <v/>
      </c>
    </row>
    <row r="1190">
      <c r="A1190" s="16" t="n"/>
      <c r="G1190" s="17" t="n"/>
      <c r="H1190" s="17" t="n"/>
      <c r="I1190" s="17" t="n"/>
      <c r="J1190" s="17" t="n"/>
      <c r="K1190" s="17" t="n"/>
      <c r="L1190" s="17" t="n"/>
      <c r="N1190">
        <f>IF($B1190="","",IF($C1190="SUPERSTORE","Superstore","DH"))</f>
        <v/>
      </c>
      <c r="O1190">
        <f>IF($B1190="","",IFERROR(VLOOKUP($B1190,Mapping!$A:$C,2,0),"Not Mapped"))</f>
        <v/>
      </c>
      <c r="P1190">
        <f>IF($B1190="","",IFERROR(VLOOKUP($B1190,Mapping!$A:$C,3,0),"Not Mapped"))</f>
        <v/>
      </c>
      <c r="Q1190">
        <f>IF($B1190="","",IF(COUNTIF(Exclusions!$A:$A,$B1190)&gt;0,"Yes","No"))</f>
        <v/>
      </c>
      <c r="R1190" s="17">
        <f>IF($B1190="","",MIN(1,DAY($A1190)/IF($N1190="Superstore",Settings!$B$5,Settings!$B$4)))</f>
        <v/>
      </c>
      <c r="S1190" s="17">
        <f>IF(OR($B1190="",$G1190="",$R1190=0),"",$G1190/$R1190)</f>
        <v/>
      </c>
      <c r="T1190">
        <f>IF($S1190="","",IF($S1190&lt;Settings!$B$8,"Critical",IF($S1190&lt;Settings!$B$9,"Semi Critical","Non Critical")))</f>
        <v/>
      </c>
      <c r="U1190">
        <f>IF($B1190="","",IFERROR(VLOOKUP($O1190,Leaders!$A:$B,2,0),"Not Mapped"))</f>
        <v/>
      </c>
    </row>
    <row r="1191">
      <c r="A1191" s="16" t="n"/>
      <c r="G1191" s="17" t="n"/>
      <c r="H1191" s="17" t="n"/>
      <c r="I1191" s="17" t="n"/>
      <c r="J1191" s="17" t="n"/>
      <c r="K1191" s="17" t="n"/>
      <c r="L1191" s="17" t="n"/>
      <c r="N1191">
        <f>IF($B1191="","",IF($C1191="SUPERSTORE","Superstore","DH"))</f>
        <v/>
      </c>
      <c r="O1191">
        <f>IF($B1191="","",IFERROR(VLOOKUP($B1191,Mapping!$A:$C,2,0),"Not Mapped"))</f>
        <v/>
      </c>
      <c r="P1191">
        <f>IF($B1191="","",IFERROR(VLOOKUP($B1191,Mapping!$A:$C,3,0),"Not Mapped"))</f>
        <v/>
      </c>
      <c r="Q1191">
        <f>IF($B1191="","",IF(COUNTIF(Exclusions!$A:$A,$B1191)&gt;0,"Yes","No"))</f>
        <v/>
      </c>
      <c r="R1191" s="17">
        <f>IF($B1191="","",MIN(1,DAY($A1191)/IF($N1191="Superstore",Settings!$B$5,Settings!$B$4)))</f>
        <v/>
      </c>
      <c r="S1191" s="17">
        <f>IF(OR($B1191="",$G1191="",$R1191=0),"",$G1191/$R1191)</f>
        <v/>
      </c>
      <c r="T1191">
        <f>IF($S1191="","",IF($S1191&lt;Settings!$B$8,"Critical",IF($S1191&lt;Settings!$B$9,"Semi Critical","Non Critical")))</f>
        <v/>
      </c>
      <c r="U1191">
        <f>IF($B1191="","",IFERROR(VLOOKUP($O1191,Leaders!$A:$B,2,0),"Not Mapped"))</f>
        <v/>
      </c>
    </row>
    <row r="1192">
      <c r="A1192" s="16" t="n"/>
      <c r="G1192" s="17" t="n"/>
      <c r="H1192" s="17" t="n"/>
      <c r="I1192" s="17" t="n"/>
      <c r="J1192" s="17" t="n"/>
      <c r="K1192" s="17" t="n"/>
      <c r="L1192" s="17" t="n"/>
      <c r="N1192">
        <f>IF($B1192="","",IF($C1192="SUPERSTORE","Superstore","DH"))</f>
        <v/>
      </c>
      <c r="O1192">
        <f>IF($B1192="","",IFERROR(VLOOKUP($B1192,Mapping!$A:$C,2,0),"Not Mapped"))</f>
        <v/>
      </c>
      <c r="P1192">
        <f>IF($B1192="","",IFERROR(VLOOKUP($B1192,Mapping!$A:$C,3,0),"Not Mapped"))</f>
        <v/>
      </c>
      <c r="Q1192">
        <f>IF($B1192="","",IF(COUNTIF(Exclusions!$A:$A,$B1192)&gt;0,"Yes","No"))</f>
        <v/>
      </c>
      <c r="R1192" s="17">
        <f>IF($B1192="","",MIN(1,DAY($A1192)/IF($N1192="Superstore",Settings!$B$5,Settings!$B$4)))</f>
        <v/>
      </c>
      <c r="S1192" s="17">
        <f>IF(OR($B1192="",$G1192="",$R1192=0),"",$G1192/$R1192)</f>
        <v/>
      </c>
      <c r="T1192">
        <f>IF($S1192="","",IF($S1192&lt;Settings!$B$8,"Critical",IF($S1192&lt;Settings!$B$9,"Semi Critical","Non Critical")))</f>
        <v/>
      </c>
      <c r="U1192">
        <f>IF($B1192="","",IFERROR(VLOOKUP($O1192,Leaders!$A:$B,2,0),"Not Mapped"))</f>
        <v/>
      </c>
    </row>
    <row r="1193">
      <c r="A1193" s="16" t="n"/>
      <c r="G1193" s="17" t="n"/>
      <c r="H1193" s="17" t="n"/>
      <c r="I1193" s="17" t="n"/>
      <c r="J1193" s="17" t="n"/>
      <c r="K1193" s="17" t="n"/>
      <c r="L1193" s="17" t="n"/>
      <c r="N1193">
        <f>IF($B1193="","",IF($C1193="SUPERSTORE","Superstore","DH"))</f>
        <v/>
      </c>
      <c r="O1193">
        <f>IF($B1193="","",IFERROR(VLOOKUP($B1193,Mapping!$A:$C,2,0),"Not Mapped"))</f>
        <v/>
      </c>
      <c r="P1193">
        <f>IF($B1193="","",IFERROR(VLOOKUP($B1193,Mapping!$A:$C,3,0),"Not Mapped"))</f>
        <v/>
      </c>
      <c r="Q1193">
        <f>IF($B1193="","",IF(COUNTIF(Exclusions!$A:$A,$B1193)&gt;0,"Yes","No"))</f>
        <v/>
      </c>
      <c r="R1193" s="17">
        <f>IF($B1193="","",MIN(1,DAY($A1193)/IF($N1193="Superstore",Settings!$B$5,Settings!$B$4)))</f>
        <v/>
      </c>
      <c r="S1193" s="17">
        <f>IF(OR($B1193="",$G1193="",$R1193=0),"",$G1193/$R1193)</f>
        <v/>
      </c>
      <c r="T1193">
        <f>IF($S1193="","",IF($S1193&lt;Settings!$B$8,"Critical",IF($S1193&lt;Settings!$B$9,"Semi Critical","Non Critical")))</f>
        <v/>
      </c>
      <c r="U1193">
        <f>IF($B1193="","",IFERROR(VLOOKUP($O1193,Leaders!$A:$B,2,0),"Not Mapped"))</f>
        <v/>
      </c>
    </row>
    <row r="1194">
      <c r="A1194" s="16" t="n"/>
      <c r="G1194" s="17" t="n"/>
      <c r="H1194" s="17" t="n"/>
      <c r="I1194" s="17" t="n"/>
      <c r="J1194" s="17" t="n"/>
      <c r="K1194" s="17" t="n"/>
      <c r="L1194" s="17" t="n"/>
      <c r="N1194">
        <f>IF($B1194="","",IF($C1194="SUPERSTORE","Superstore","DH"))</f>
        <v/>
      </c>
      <c r="O1194">
        <f>IF($B1194="","",IFERROR(VLOOKUP($B1194,Mapping!$A:$C,2,0),"Not Mapped"))</f>
        <v/>
      </c>
      <c r="P1194">
        <f>IF($B1194="","",IFERROR(VLOOKUP($B1194,Mapping!$A:$C,3,0),"Not Mapped"))</f>
        <v/>
      </c>
      <c r="Q1194">
        <f>IF($B1194="","",IF(COUNTIF(Exclusions!$A:$A,$B1194)&gt;0,"Yes","No"))</f>
        <v/>
      </c>
      <c r="R1194" s="17">
        <f>IF($B1194="","",MIN(1,DAY($A1194)/IF($N1194="Superstore",Settings!$B$5,Settings!$B$4)))</f>
        <v/>
      </c>
      <c r="S1194" s="17">
        <f>IF(OR($B1194="",$G1194="",$R1194=0),"",$G1194/$R1194)</f>
        <v/>
      </c>
      <c r="T1194">
        <f>IF($S1194="","",IF($S1194&lt;Settings!$B$8,"Critical",IF($S1194&lt;Settings!$B$9,"Semi Critical","Non Critical")))</f>
        <v/>
      </c>
      <c r="U1194">
        <f>IF($B1194="","",IFERROR(VLOOKUP($O1194,Leaders!$A:$B,2,0),"Not Mapped"))</f>
        <v/>
      </c>
    </row>
    <row r="1195">
      <c r="A1195" s="16" t="n"/>
      <c r="G1195" s="17" t="n"/>
      <c r="H1195" s="17" t="n"/>
      <c r="I1195" s="17" t="n"/>
      <c r="J1195" s="17" t="n"/>
      <c r="K1195" s="17" t="n"/>
      <c r="L1195" s="17" t="n"/>
      <c r="N1195">
        <f>IF($B1195="","",IF($C1195="SUPERSTORE","Superstore","DH"))</f>
        <v/>
      </c>
      <c r="O1195">
        <f>IF($B1195="","",IFERROR(VLOOKUP($B1195,Mapping!$A:$C,2,0),"Not Mapped"))</f>
        <v/>
      </c>
      <c r="P1195">
        <f>IF($B1195="","",IFERROR(VLOOKUP($B1195,Mapping!$A:$C,3,0),"Not Mapped"))</f>
        <v/>
      </c>
      <c r="Q1195">
        <f>IF($B1195="","",IF(COUNTIF(Exclusions!$A:$A,$B1195)&gt;0,"Yes","No"))</f>
        <v/>
      </c>
      <c r="R1195" s="17">
        <f>IF($B1195="","",MIN(1,DAY($A1195)/IF($N1195="Superstore",Settings!$B$5,Settings!$B$4)))</f>
        <v/>
      </c>
      <c r="S1195" s="17">
        <f>IF(OR($B1195="",$G1195="",$R1195=0),"",$G1195/$R1195)</f>
        <v/>
      </c>
      <c r="T1195">
        <f>IF($S1195="","",IF($S1195&lt;Settings!$B$8,"Critical",IF($S1195&lt;Settings!$B$9,"Semi Critical","Non Critical")))</f>
        <v/>
      </c>
      <c r="U1195">
        <f>IF($B1195="","",IFERROR(VLOOKUP($O1195,Leaders!$A:$B,2,0),"Not Mapped"))</f>
        <v/>
      </c>
    </row>
    <row r="1196">
      <c r="A1196" s="16" t="n"/>
      <c r="G1196" s="17" t="n"/>
      <c r="H1196" s="17" t="n"/>
      <c r="I1196" s="17" t="n"/>
      <c r="J1196" s="17" t="n"/>
      <c r="K1196" s="17" t="n"/>
      <c r="L1196" s="17" t="n"/>
      <c r="N1196">
        <f>IF($B1196="","",IF($C1196="SUPERSTORE","Superstore","DH"))</f>
        <v/>
      </c>
      <c r="O1196">
        <f>IF($B1196="","",IFERROR(VLOOKUP($B1196,Mapping!$A:$C,2,0),"Not Mapped"))</f>
        <v/>
      </c>
      <c r="P1196">
        <f>IF($B1196="","",IFERROR(VLOOKUP($B1196,Mapping!$A:$C,3,0),"Not Mapped"))</f>
        <v/>
      </c>
      <c r="Q1196">
        <f>IF($B1196="","",IF(COUNTIF(Exclusions!$A:$A,$B1196)&gt;0,"Yes","No"))</f>
        <v/>
      </c>
      <c r="R1196" s="17">
        <f>IF($B1196="","",MIN(1,DAY($A1196)/IF($N1196="Superstore",Settings!$B$5,Settings!$B$4)))</f>
        <v/>
      </c>
      <c r="S1196" s="17">
        <f>IF(OR($B1196="",$G1196="",$R1196=0),"",$G1196/$R1196)</f>
        <v/>
      </c>
      <c r="T1196">
        <f>IF($S1196="","",IF($S1196&lt;Settings!$B$8,"Critical",IF($S1196&lt;Settings!$B$9,"Semi Critical","Non Critical")))</f>
        <v/>
      </c>
      <c r="U1196">
        <f>IF($B1196="","",IFERROR(VLOOKUP($O1196,Leaders!$A:$B,2,0),"Not Mapped"))</f>
        <v/>
      </c>
    </row>
    <row r="1197">
      <c r="A1197" s="16" t="n"/>
      <c r="G1197" s="17" t="n"/>
      <c r="H1197" s="17" t="n"/>
      <c r="I1197" s="17" t="n"/>
      <c r="J1197" s="17" t="n"/>
      <c r="K1197" s="17" t="n"/>
      <c r="L1197" s="17" t="n"/>
      <c r="N1197">
        <f>IF($B1197="","",IF($C1197="SUPERSTORE","Superstore","DH"))</f>
        <v/>
      </c>
      <c r="O1197">
        <f>IF($B1197="","",IFERROR(VLOOKUP($B1197,Mapping!$A:$C,2,0),"Not Mapped"))</f>
        <v/>
      </c>
      <c r="P1197">
        <f>IF($B1197="","",IFERROR(VLOOKUP($B1197,Mapping!$A:$C,3,0),"Not Mapped"))</f>
        <v/>
      </c>
      <c r="Q1197">
        <f>IF($B1197="","",IF(COUNTIF(Exclusions!$A:$A,$B1197)&gt;0,"Yes","No"))</f>
        <v/>
      </c>
      <c r="R1197" s="17">
        <f>IF($B1197="","",MIN(1,DAY($A1197)/IF($N1197="Superstore",Settings!$B$5,Settings!$B$4)))</f>
        <v/>
      </c>
      <c r="S1197" s="17">
        <f>IF(OR($B1197="",$G1197="",$R1197=0),"",$G1197/$R1197)</f>
        <v/>
      </c>
      <c r="T1197">
        <f>IF($S1197="","",IF($S1197&lt;Settings!$B$8,"Critical",IF($S1197&lt;Settings!$B$9,"Semi Critical","Non Critical")))</f>
        <v/>
      </c>
      <c r="U1197">
        <f>IF($B1197="","",IFERROR(VLOOKUP($O1197,Leaders!$A:$B,2,0),"Not Mapped"))</f>
        <v/>
      </c>
    </row>
    <row r="1198">
      <c r="A1198" s="16" t="n"/>
      <c r="G1198" s="17" t="n"/>
      <c r="H1198" s="17" t="n"/>
      <c r="I1198" s="17" t="n"/>
      <c r="J1198" s="17" t="n"/>
      <c r="K1198" s="17" t="n"/>
      <c r="L1198" s="17" t="n"/>
      <c r="N1198">
        <f>IF($B1198="","",IF($C1198="SUPERSTORE","Superstore","DH"))</f>
        <v/>
      </c>
      <c r="O1198">
        <f>IF($B1198="","",IFERROR(VLOOKUP($B1198,Mapping!$A:$C,2,0),"Not Mapped"))</f>
        <v/>
      </c>
      <c r="P1198">
        <f>IF($B1198="","",IFERROR(VLOOKUP($B1198,Mapping!$A:$C,3,0),"Not Mapped"))</f>
        <v/>
      </c>
      <c r="Q1198">
        <f>IF($B1198="","",IF(COUNTIF(Exclusions!$A:$A,$B1198)&gt;0,"Yes","No"))</f>
        <v/>
      </c>
      <c r="R1198" s="17">
        <f>IF($B1198="","",MIN(1,DAY($A1198)/IF($N1198="Superstore",Settings!$B$5,Settings!$B$4)))</f>
        <v/>
      </c>
      <c r="S1198" s="17">
        <f>IF(OR($B1198="",$G1198="",$R1198=0),"",$G1198/$R1198)</f>
        <v/>
      </c>
      <c r="T1198">
        <f>IF($S1198="","",IF($S1198&lt;Settings!$B$8,"Critical",IF($S1198&lt;Settings!$B$9,"Semi Critical","Non Critical")))</f>
        <v/>
      </c>
      <c r="U1198">
        <f>IF($B1198="","",IFERROR(VLOOKUP($O1198,Leaders!$A:$B,2,0),"Not Mapped"))</f>
        <v/>
      </c>
    </row>
    <row r="1199">
      <c r="A1199" s="16" t="n"/>
      <c r="G1199" s="17" t="n"/>
      <c r="H1199" s="17" t="n"/>
      <c r="I1199" s="17" t="n"/>
      <c r="J1199" s="17" t="n"/>
      <c r="K1199" s="17" t="n"/>
      <c r="L1199" s="17" t="n"/>
      <c r="N1199">
        <f>IF($B1199="","",IF($C1199="SUPERSTORE","Superstore","DH"))</f>
        <v/>
      </c>
      <c r="O1199">
        <f>IF($B1199="","",IFERROR(VLOOKUP($B1199,Mapping!$A:$C,2,0),"Not Mapped"))</f>
        <v/>
      </c>
      <c r="P1199">
        <f>IF($B1199="","",IFERROR(VLOOKUP($B1199,Mapping!$A:$C,3,0),"Not Mapped"))</f>
        <v/>
      </c>
      <c r="Q1199">
        <f>IF($B1199="","",IF(COUNTIF(Exclusions!$A:$A,$B1199)&gt;0,"Yes","No"))</f>
        <v/>
      </c>
      <c r="R1199" s="17">
        <f>IF($B1199="","",MIN(1,DAY($A1199)/IF($N1199="Superstore",Settings!$B$5,Settings!$B$4)))</f>
        <v/>
      </c>
      <c r="S1199" s="17">
        <f>IF(OR($B1199="",$G1199="",$R1199=0),"",$G1199/$R1199)</f>
        <v/>
      </c>
      <c r="T1199">
        <f>IF($S1199="","",IF($S1199&lt;Settings!$B$8,"Critical",IF($S1199&lt;Settings!$B$9,"Semi Critical","Non Critical")))</f>
        <v/>
      </c>
      <c r="U1199">
        <f>IF($B1199="","",IFERROR(VLOOKUP($O1199,Leaders!$A:$B,2,0),"Not Mapped"))</f>
        <v/>
      </c>
    </row>
    <row r="1200">
      <c r="A1200" s="16" t="n"/>
      <c r="G1200" s="17" t="n"/>
      <c r="H1200" s="17" t="n"/>
      <c r="I1200" s="17" t="n"/>
      <c r="J1200" s="17" t="n"/>
      <c r="K1200" s="17" t="n"/>
      <c r="L1200" s="17" t="n"/>
      <c r="N1200">
        <f>IF($B1200="","",IF($C1200="SUPERSTORE","Superstore","DH"))</f>
        <v/>
      </c>
      <c r="O1200">
        <f>IF($B1200="","",IFERROR(VLOOKUP($B1200,Mapping!$A:$C,2,0),"Not Mapped"))</f>
        <v/>
      </c>
      <c r="P1200">
        <f>IF($B1200="","",IFERROR(VLOOKUP($B1200,Mapping!$A:$C,3,0),"Not Mapped"))</f>
        <v/>
      </c>
      <c r="Q1200">
        <f>IF($B1200="","",IF(COUNTIF(Exclusions!$A:$A,$B1200)&gt;0,"Yes","No"))</f>
        <v/>
      </c>
      <c r="R1200" s="17">
        <f>IF($B1200="","",MIN(1,DAY($A1200)/IF($N1200="Superstore",Settings!$B$5,Settings!$B$4)))</f>
        <v/>
      </c>
      <c r="S1200" s="17">
        <f>IF(OR($B1200="",$G1200="",$R1200=0),"",$G1200/$R1200)</f>
        <v/>
      </c>
      <c r="T1200">
        <f>IF($S1200="","",IF($S1200&lt;Settings!$B$8,"Critical",IF($S1200&lt;Settings!$B$9,"Semi Critical","Non Critical")))</f>
        <v/>
      </c>
      <c r="U1200">
        <f>IF($B1200="","",IFERROR(VLOOKUP($O1200,Leaders!$A:$B,2,0),"Not Mapped"))</f>
        <v/>
      </c>
    </row>
    <row r="1201">
      <c r="A1201" s="16" t="n"/>
      <c r="G1201" s="17" t="n"/>
      <c r="H1201" s="17" t="n"/>
      <c r="I1201" s="17" t="n"/>
      <c r="J1201" s="17" t="n"/>
      <c r="K1201" s="17" t="n"/>
      <c r="L1201" s="17" t="n"/>
      <c r="N1201">
        <f>IF($B1201="","",IF($C1201="SUPERSTORE","Superstore","DH"))</f>
        <v/>
      </c>
      <c r="O1201">
        <f>IF($B1201="","",IFERROR(VLOOKUP($B1201,Mapping!$A:$C,2,0),"Not Mapped"))</f>
        <v/>
      </c>
      <c r="P1201">
        <f>IF($B1201="","",IFERROR(VLOOKUP($B1201,Mapping!$A:$C,3,0),"Not Mapped"))</f>
        <v/>
      </c>
      <c r="Q1201">
        <f>IF($B1201="","",IF(COUNTIF(Exclusions!$A:$A,$B1201)&gt;0,"Yes","No"))</f>
        <v/>
      </c>
      <c r="R1201" s="17">
        <f>IF($B1201="","",MIN(1,DAY($A1201)/IF($N1201="Superstore",Settings!$B$5,Settings!$B$4)))</f>
        <v/>
      </c>
      <c r="S1201" s="17">
        <f>IF(OR($B1201="",$G1201="",$R1201=0),"",$G1201/$R1201)</f>
        <v/>
      </c>
      <c r="T1201">
        <f>IF($S1201="","",IF($S1201&lt;Settings!$B$8,"Critical",IF($S1201&lt;Settings!$B$9,"Semi Critical","Non Critical")))</f>
        <v/>
      </c>
      <c r="U1201">
        <f>IF($B1201="","",IFERROR(VLOOKUP($O1201,Leaders!$A:$B,2,0),"Not Mapped"))</f>
        <v/>
      </c>
    </row>
    <row r="1202">
      <c r="A1202" s="16" t="n"/>
      <c r="G1202" s="17" t="n"/>
      <c r="H1202" s="17" t="n"/>
      <c r="I1202" s="17" t="n"/>
      <c r="J1202" s="17" t="n"/>
      <c r="K1202" s="17" t="n"/>
      <c r="L1202" s="17" t="n"/>
      <c r="N1202">
        <f>IF($B1202="","",IF($C1202="SUPERSTORE","Superstore","DH"))</f>
        <v/>
      </c>
      <c r="O1202">
        <f>IF($B1202="","",IFERROR(VLOOKUP($B1202,Mapping!$A:$C,2,0),"Not Mapped"))</f>
        <v/>
      </c>
      <c r="P1202">
        <f>IF($B1202="","",IFERROR(VLOOKUP($B1202,Mapping!$A:$C,3,0),"Not Mapped"))</f>
        <v/>
      </c>
      <c r="Q1202">
        <f>IF($B1202="","",IF(COUNTIF(Exclusions!$A:$A,$B1202)&gt;0,"Yes","No"))</f>
        <v/>
      </c>
      <c r="R1202" s="17">
        <f>IF($B1202="","",MIN(1,DAY($A1202)/IF($N1202="Superstore",Settings!$B$5,Settings!$B$4)))</f>
        <v/>
      </c>
      <c r="S1202" s="17">
        <f>IF(OR($B1202="",$G1202="",$R1202=0),"",$G1202/$R1202)</f>
        <v/>
      </c>
      <c r="T1202">
        <f>IF($S1202="","",IF($S1202&lt;Settings!$B$8,"Critical",IF($S1202&lt;Settings!$B$9,"Semi Critical","Non Critical")))</f>
        <v/>
      </c>
      <c r="U1202">
        <f>IF($B1202="","",IFERROR(VLOOKUP($O1202,Leaders!$A:$B,2,0),"Not Mapped"))</f>
        <v/>
      </c>
    </row>
    <row r="1203">
      <c r="A1203" s="16" t="n"/>
      <c r="G1203" s="17" t="n"/>
      <c r="H1203" s="17" t="n"/>
      <c r="I1203" s="17" t="n"/>
      <c r="J1203" s="17" t="n"/>
      <c r="K1203" s="17" t="n"/>
      <c r="L1203" s="17" t="n"/>
      <c r="N1203">
        <f>IF($B1203="","",IF($C1203="SUPERSTORE","Superstore","DH"))</f>
        <v/>
      </c>
      <c r="O1203">
        <f>IF($B1203="","",IFERROR(VLOOKUP($B1203,Mapping!$A:$C,2,0),"Not Mapped"))</f>
        <v/>
      </c>
      <c r="P1203">
        <f>IF($B1203="","",IFERROR(VLOOKUP($B1203,Mapping!$A:$C,3,0),"Not Mapped"))</f>
        <v/>
      </c>
      <c r="Q1203">
        <f>IF($B1203="","",IF(COUNTIF(Exclusions!$A:$A,$B1203)&gt;0,"Yes","No"))</f>
        <v/>
      </c>
      <c r="R1203" s="17">
        <f>IF($B1203="","",MIN(1,DAY($A1203)/IF($N1203="Superstore",Settings!$B$5,Settings!$B$4)))</f>
        <v/>
      </c>
      <c r="S1203" s="17">
        <f>IF(OR($B1203="",$G1203="",$R1203=0),"",$G1203/$R1203)</f>
        <v/>
      </c>
      <c r="T1203">
        <f>IF($S1203="","",IF($S1203&lt;Settings!$B$8,"Critical",IF($S1203&lt;Settings!$B$9,"Semi Critical","Non Critical")))</f>
        <v/>
      </c>
      <c r="U1203">
        <f>IF($B1203="","",IFERROR(VLOOKUP($O1203,Leaders!$A:$B,2,0),"Not Mapped"))</f>
        <v/>
      </c>
    </row>
    <row r="1204">
      <c r="A1204" s="16" t="n"/>
      <c r="G1204" s="17" t="n"/>
      <c r="H1204" s="17" t="n"/>
      <c r="I1204" s="17" t="n"/>
      <c r="J1204" s="17" t="n"/>
      <c r="K1204" s="17" t="n"/>
      <c r="L1204" s="17" t="n"/>
      <c r="N1204">
        <f>IF($B1204="","",IF($C1204="SUPERSTORE","Superstore","DH"))</f>
        <v/>
      </c>
      <c r="O1204">
        <f>IF($B1204="","",IFERROR(VLOOKUP($B1204,Mapping!$A:$C,2,0),"Not Mapped"))</f>
        <v/>
      </c>
      <c r="P1204">
        <f>IF($B1204="","",IFERROR(VLOOKUP($B1204,Mapping!$A:$C,3,0),"Not Mapped"))</f>
        <v/>
      </c>
      <c r="Q1204">
        <f>IF($B1204="","",IF(COUNTIF(Exclusions!$A:$A,$B1204)&gt;0,"Yes","No"))</f>
        <v/>
      </c>
      <c r="R1204" s="17">
        <f>IF($B1204="","",MIN(1,DAY($A1204)/IF($N1204="Superstore",Settings!$B$5,Settings!$B$4)))</f>
        <v/>
      </c>
      <c r="S1204" s="17">
        <f>IF(OR($B1204="",$G1204="",$R1204=0),"",$G1204/$R1204)</f>
        <v/>
      </c>
      <c r="T1204">
        <f>IF($S1204="","",IF($S1204&lt;Settings!$B$8,"Critical",IF($S1204&lt;Settings!$B$9,"Semi Critical","Non Critical")))</f>
        <v/>
      </c>
      <c r="U1204">
        <f>IF($B1204="","",IFERROR(VLOOKUP($O1204,Leaders!$A:$B,2,0),"Not Mapped"))</f>
        <v/>
      </c>
    </row>
    <row r="1205">
      <c r="A1205" s="16" t="n"/>
      <c r="G1205" s="17" t="n"/>
      <c r="H1205" s="17" t="n"/>
      <c r="I1205" s="17" t="n"/>
      <c r="J1205" s="17" t="n"/>
      <c r="K1205" s="17" t="n"/>
      <c r="L1205" s="17" t="n"/>
      <c r="N1205">
        <f>IF($B1205="","",IF($C1205="SUPERSTORE","Superstore","DH"))</f>
        <v/>
      </c>
      <c r="O1205">
        <f>IF($B1205="","",IFERROR(VLOOKUP($B1205,Mapping!$A:$C,2,0),"Not Mapped"))</f>
        <v/>
      </c>
      <c r="P1205">
        <f>IF($B1205="","",IFERROR(VLOOKUP($B1205,Mapping!$A:$C,3,0),"Not Mapped"))</f>
        <v/>
      </c>
      <c r="Q1205">
        <f>IF($B1205="","",IF(COUNTIF(Exclusions!$A:$A,$B1205)&gt;0,"Yes","No"))</f>
        <v/>
      </c>
      <c r="R1205" s="17">
        <f>IF($B1205="","",MIN(1,DAY($A1205)/IF($N1205="Superstore",Settings!$B$5,Settings!$B$4)))</f>
        <v/>
      </c>
      <c r="S1205" s="17">
        <f>IF(OR($B1205="",$G1205="",$R1205=0),"",$G1205/$R1205)</f>
        <v/>
      </c>
      <c r="T1205">
        <f>IF($S1205="","",IF($S1205&lt;Settings!$B$8,"Critical",IF($S1205&lt;Settings!$B$9,"Semi Critical","Non Critical")))</f>
        <v/>
      </c>
      <c r="U1205">
        <f>IF($B1205="","",IFERROR(VLOOKUP($O1205,Leaders!$A:$B,2,0),"Not Mapped"))</f>
        <v/>
      </c>
    </row>
    <row r="1206">
      <c r="A1206" s="16" t="n"/>
      <c r="G1206" s="17" t="n"/>
      <c r="H1206" s="17" t="n"/>
      <c r="I1206" s="17" t="n"/>
      <c r="J1206" s="17" t="n"/>
      <c r="K1206" s="17" t="n"/>
      <c r="L1206" s="17" t="n"/>
      <c r="N1206">
        <f>IF($B1206="","",IF($C1206="SUPERSTORE","Superstore","DH"))</f>
        <v/>
      </c>
      <c r="O1206">
        <f>IF($B1206="","",IFERROR(VLOOKUP($B1206,Mapping!$A:$C,2,0),"Not Mapped"))</f>
        <v/>
      </c>
      <c r="P1206">
        <f>IF($B1206="","",IFERROR(VLOOKUP($B1206,Mapping!$A:$C,3,0),"Not Mapped"))</f>
        <v/>
      </c>
      <c r="Q1206">
        <f>IF($B1206="","",IF(COUNTIF(Exclusions!$A:$A,$B1206)&gt;0,"Yes","No"))</f>
        <v/>
      </c>
      <c r="R1206" s="17">
        <f>IF($B1206="","",MIN(1,DAY($A1206)/IF($N1206="Superstore",Settings!$B$5,Settings!$B$4)))</f>
        <v/>
      </c>
      <c r="S1206" s="17">
        <f>IF(OR($B1206="",$G1206="",$R1206=0),"",$G1206/$R1206)</f>
        <v/>
      </c>
      <c r="T1206">
        <f>IF($S1206="","",IF($S1206&lt;Settings!$B$8,"Critical",IF($S1206&lt;Settings!$B$9,"Semi Critical","Non Critical")))</f>
        <v/>
      </c>
      <c r="U1206">
        <f>IF($B1206="","",IFERROR(VLOOKUP($O1206,Leaders!$A:$B,2,0),"Not Mapped"))</f>
        <v/>
      </c>
    </row>
    <row r="1207">
      <c r="A1207" s="16" t="n"/>
      <c r="G1207" s="17" t="n"/>
      <c r="H1207" s="17" t="n"/>
      <c r="I1207" s="17" t="n"/>
      <c r="J1207" s="17" t="n"/>
      <c r="K1207" s="17" t="n"/>
      <c r="L1207" s="17" t="n"/>
      <c r="N1207">
        <f>IF($B1207="","",IF($C1207="SUPERSTORE","Superstore","DH"))</f>
        <v/>
      </c>
      <c r="O1207">
        <f>IF($B1207="","",IFERROR(VLOOKUP($B1207,Mapping!$A:$C,2,0),"Not Mapped"))</f>
        <v/>
      </c>
      <c r="P1207">
        <f>IF($B1207="","",IFERROR(VLOOKUP($B1207,Mapping!$A:$C,3,0),"Not Mapped"))</f>
        <v/>
      </c>
      <c r="Q1207">
        <f>IF($B1207="","",IF(COUNTIF(Exclusions!$A:$A,$B1207)&gt;0,"Yes","No"))</f>
        <v/>
      </c>
      <c r="R1207" s="17">
        <f>IF($B1207="","",MIN(1,DAY($A1207)/IF($N1207="Superstore",Settings!$B$5,Settings!$B$4)))</f>
        <v/>
      </c>
      <c r="S1207" s="17">
        <f>IF(OR($B1207="",$G1207="",$R1207=0),"",$G1207/$R1207)</f>
        <v/>
      </c>
      <c r="T1207">
        <f>IF($S1207="","",IF($S1207&lt;Settings!$B$8,"Critical",IF($S1207&lt;Settings!$B$9,"Semi Critical","Non Critical")))</f>
        <v/>
      </c>
      <c r="U1207">
        <f>IF($B1207="","",IFERROR(VLOOKUP($O1207,Leaders!$A:$B,2,0),"Not Mapped"))</f>
        <v/>
      </c>
    </row>
    <row r="1208">
      <c r="A1208" s="16" t="n"/>
      <c r="G1208" s="17" t="n"/>
      <c r="H1208" s="17" t="n"/>
      <c r="I1208" s="17" t="n"/>
      <c r="J1208" s="17" t="n"/>
      <c r="K1208" s="17" t="n"/>
      <c r="L1208" s="17" t="n"/>
      <c r="N1208">
        <f>IF($B1208="","",IF($C1208="SUPERSTORE","Superstore","DH"))</f>
        <v/>
      </c>
      <c r="O1208">
        <f>IF($B1208="","",IFERROR(VLOOKUP($B1208,Mapping!$A:$C,2,0),"Not Mapped"))</f>
        <v/>
      </c>
      <c r="P1208">
        <f>IF($B1208="","",IFERROR(VLOOKUP($B1208,Mapping!$A:$C,3,0),"Not Mapped"))</f>
        <v/>
      </c>
      <c r="Q1208">
        <f>IF($B1208="","",IF(COUNTIF(Exclusions!$A:$A,$B1208)&gt;0,"Yes","No"))</f>
        <v/>
      </c>
      <c r="R1208" s="17">
        <f>IF($B1208="","",MIN(1,DAY($A1208)/IF($N1208="Superstore",Settings!$B$5,Settings!$B$4)))</f>
        <v/>
      </c>
      <c r="S1208" s="17">
        <f>IF(OR($B1208="",$G1208="",$R1208=0),"",$G1208/$R1208)</f>
        <v/>
      </c>
      <c r="T1208">
        <f>IF($S1208="","",IF($S1208&lt;Settings!$B$8,"Critical",IF($S1208&lt;Settings!$B$9,"Semi Critical","Non Critical")))</f>
        <v/>
      </c>
      <c r="U1208">
        <f>IF($B1208="","",IFERROR(VLOOKUP($O1208,Leaders!$A:$B,2,0),"Not Mapped"))</f>
        <v/>
      </c>
    </row>
    <row r="1209">
      <c r="A1209" s="16" t="n"/>
      <c r="G1209" s="17" t="n"/>
      <c r="H1209" s="17" t="n"/>
      <c r="I1209" s="17" t="n"/>
      <c r="J1209" s="17" t="n"/>
      <c r="K1209" s="17" t="n"/>
      <c r="L1209" s="17" t="n"/>
      <c r="N1209">
        <f>IF($B1209="","",IF($C1209="SUPERSTORE","Superstore","DH"))</f>
        <v/>
      </c>
      <c r="O1209">
        <f>IF($B1209="","",IFERROR(VLOOKUP($B1209,Mapping!$A:$C,2,0),"Not Mapped"))</f>
        <v/>
      </c>
      <c r="P1209">
        <f>IF($B1209="","",IFERROR(VLOOKUP($B1209,Mapping!$A:$C,3,0),"Not Mapped"))</f>
        <v/>
      </c>
      <c r="Q1209">
        <f>IF($B1209="","",IF(COUNTIF(Exclusions!$A:$A,$B1209)&gt;0,"Yes","No"))</f>
        <v/>
      </c>
      <c r="R1209" s="17">
        <f>IF($B1209="","",MIN(1,DAY($A1209)/IF($N1209="Superstore",Settings!$B$5,Settings!$B$4)))</f>
        <v/>
      </c>
      <c r="S1209" s="17">
        <f>IF(OR($B1209="",$G1209="",$R1209=0),"",$G1209/$R1209)</f>
        <v/>
      </c>
      <c r="T1209">
        <f>IF($S1209="","",IF($S1209&lt;Settings!$B$8,"Critical",IF($S1209&lt;Settings!$B$9,"Semi Critical","Non Critical")))</f>
        <v/>
      </c>
      <c r="U1209">
        <f>IF($B1209="","",IFERROR(VLOOKUP($O1209,Leaders!$A:$B,2,0),"Not Mapped"))</f>
        <v/>
      </c>
    </row>
    <row r="1210">
      <c r="A1210" s="16" t="n"/>
      <c r="G1210" s="17" t="n"/>
      <c r="H1210" s="17" t="n"/>
      <c r="I1210" s="17" t="n"/>
      <c r="J1210" s="17" t="n"/>
      <c r="K1210" s="17" t="n"/>
      <c r="L1210" s="17" t="n"/>
      <c r="N1210">
        <f>IF($B1210="","",IF($C1210="SUPERSTORE","Superstore","DH"))</f>
        <v/>
      </c>
      <c r="O1210">
        <f>IF($B1210="","",IFERROR(VLOOKUP($B1210,Mapping!$A:$C,2,0),"Not Mapped"))</f>
        <v/>
      </c>
      <c r="P1210">
        <f>IF($B1210="","",IFERROR(VLOOKUP($B1210,Mapping!$A:$C,3,0),"Not Mapped"))</f>
        <v/>
      </c>
      <c r="Q1210">
        <f>IF($B1210="","",IF(COUNTIF(Exclusions!$A:$A,$B1210)&gt;0,"Yes","No"))</f>
        <v/>
      </c>
      <c r="R1210" s="17">
        <f>IF($B1210="","",MIN(1,DAY($A1210)/IF($N1210="Superstore",Settings!$B$5,Settings!$B$4)))</f>
        <v/>
      </c>
      <c r="S1210" s="17">
        <f>IF(OR($B1210="",$G1210="",$R1210=0),"",$G1210/$R1210)</f>
        <v/>
      </c>
      <c r="T1210">
        <f>IF($S1210="","",IF($S1210&lt;Settings!$B$8,"Critical",IF($S1210&lt;Settings!$B$9,"Semi Critical","Non Critical")))</f>
        <v/>
      </c>
      <c r="U1210">
        <f>IF($B1210="","",IFERROR(VLOOKUP($O1210,Leaders!$A:$B,2,0),"Not Mapped"))</f>
        <v/>
      </c>
    </row>
    <row r="1211">
      <c r="A1211" s="16" t="n"/>
      <c r="G1211" s="17" t="n"/>
      <c r="H1211" s="17" t="n"/>
      <c r="I1211" s="17" t="n"/>
      <c r="J1211" s="17" t="n"/>
      <c r="K1211" s="17" t="n"/>
      <c r="L1211" s="17" t="n"/>
      <c r="N1211">
        <f>IF($B1211="","",IF($C1211="SUPERSTORE","Superstore","DH"))</f>
        <v/>
      </c>
      <c r="O1211">
        <f>IF($B1211="","",IFERROR(VLOOKUP($B1211,Mapping!$A:$C,2,0),"Not Mapped"))</f>
        <v/>
      </c>
      <c r="P1211">
        <f>IF($B1211="","",IFERROR(VLOOKUP($B1211,Mapping!$A:$C,3,0),"Not Mapped"))</f>
        <v/>
      </c>
      <c r="Q1211">
        <f>IF($B1211="","",IF(COUNTIF(Exclusions!$A:$A,$B1211)&gt;0,"Yes","No"))</f>
        <v/>
      </c>
      <c r="R1211" s="17">
        <f>IF($B1211="","",MIN(1,DAY($A1211)/IF($N1211="Superstore",Settings!$B$5,Settings!$B$4)))</f>
        <v/>
      </c>
      <c r="S1211" s="17">
        <f>IF(OR($B1211="",$G1211="",$R1211=0),"",$G1211/$R1211)</f>
        <v/>
      </c>
      <c r="T1211">
        <f>IF($S1211="","",IF($S1211&lt;Settings!$B$8,"Critical",IF($S1211&lt;Settings!$B$9,"Semi Critical","Non Critical")))</f>
        <v/>
      </c>
      <c r="U1211">
        <f>IF($B1211="","",IFERROR(VLOOKUP($O1211,Leaders!$A:$B,2,0),"Not Mapped"))</f>
        <v/>
      </c>
    </row>
    <row r="1212">
      <c r="A1212" s="16" t="n"/>
      <c r="G1212" s="17" t="n"/>
      <c r="H1212" s="17" t="n"/>
      <c r="I1212" s="17" t="n"/>
      <c r="J1212" s="17" t="n"/>
      <c r="K1212" s="17" t="n"/>
      <c r="L1212" s="17" t="n"/>
      <c r="N1212">
        <f>IF($B1212="","",IF($C1212="SUPERSTORE","Superstore","DH"))</f>
        <v/>
      </c>
      <c r="O1212">
        <f>IF($B1212="","",IFERROR(VLOOKUP($B1212,Mapping!$A:$C,2,0),"Not Mapped"))</f>
        <v/>
      </c>
      <c r="P1212">
        <f>IF($B1212="","",IFERROR(VLOOKUP($B1212,Mapping!$A:$C,3,0),"Not Mapped"))</f>
        <v/>
      </c>
      <c r="Q1212">
        <f>IF($B1212="","",IF(COUNTIF(Exclusions!$A:$A,$B1212)&gt;0,"Yes","No"))</f>
        <v/>
      </c>
      <c r="R1212" s="17">
        <f>IF($B1212="","",MIN(1,DAY($A1212)/IF($N1212="Superstore",Settings!$B$5,Settings!$B$4)))</f>
        <v/>
      </c>
      <c r="S1212" s="17">
        <f>IF(OR($B1212="",$G1212="",$R1212=0),"",$G1212/$R1212)</f>
        <v/>
      </c>
      <c r="T1212">
        <f>IF($S1212="","",IF($S1212&lt;Settings!$B$8,"Critical",IF($S1212&lt;Settings!$B$9,"Semi Critical","Non Critical")))</f>
        <v/>
      </c>
      <c r="U1212">
        <f>IF($B1212="","",IFERROR(VLOOKUP($O1212,Leaders!$A:$B,2,0),"Not Mapped"))</f>
        <v/>
      </c>
    </row>
    <row r="1213">
      <c r="A1213" s="16" t="n"/>
      <c r="G1213" s="17" t="n"/>
      <c r="H1213" s="17" t="n"/>
      <c r="I1213" s="17" t="n"/>
      <c r="J1213" s="17" t="n"/>
      <c r="K1213" s="17" t="n"/>
      <c r="L1213" s="17" t="n"/>
      <c r="N1213">
        <f>IF($B1213="","",IF($C1213="SUPERSTORE","Superstore","DH"))</f>
        <v/>
      </c>
      <c r="O1213">
        <f>IF($B1213="","",IFERROR(VLOOKUP($B1213,Mapping!$A:$C,2,0),"Not Mapped"))</f>
        <v/>
      </c>
      <c r="P1213">
        <f>IF($B1213="","",IFERROR(VLOOKUP($B1213,Mapping!$A:$C,3,0),"Not Mapped"))</f>
        <v/>
      </c>
      <c r="Q1213">
        <f>IF($B1213="","",IF(COUNTIF(Exclusions!$A:$A,$B1213)&gt;0,"Yes","No"))</f>
        <v/>
      </c>
      <c r="R1213" s="17">
        <f>IF($B1213="","",MIN(1,DAY($A1213)/IF($N1213="Superstore",Settings!$B$5,Settings!$B$4)))</f>
        <v/>
      </c>
      <c r="S1213" s="17">
        <f>IF(OR($B1213="",$G1213="",$R1213=0),"",$G1213/$R1213)</f>
        <v/>
      </c>
      <c r="T1213">
        <f>IF($S1213="","",IF($S1213&lt;Settings!$B$8,"Critical",IF($S1213&lt;Settings!$B$9,"Semi Critical","Non Critical")))</f>
        <v/>
      </c>
      <c r="U1213">
        <f>IF($B1213="","",IFERROR(VLOOKUP($O1213,Leaders!$A:$B,2,0),"Not Mapped"))</f>
        <v/>
      </c>
    </row>
    <row r="1214">
      <c r="A1214" s="16" t="n"/>
      <c r="G1214" s="17" t="n"/>
      <c r="H1214" s="17" t="n"/>
      <c r="I1214" s="17" t="n"/>
      <c r="J1214" s="17" t="n"/>
      <c r="K1214" s="17" t="n"/>
      <c r="L1214" s="17" t="n"/>
      <c r="N1214">
        <f>IF($B1214="","",IF($C1214="SUPERSTORE","Superstore","DH"))</f>
        <v/>
      </c>
      <c r="O1214">
        <f>IF($B1214="","",IFERROR(VLOOKUP($B1214,Mapping!$A:$C,2,0),"Not Mapped"))</f>
        <v/>
      </c>
      <c r="P1214">
        <f>IF($B1214="","",IFERROR(VLOOKUP($B1214,Mapping!$A:$C,3,0),"Not Mapped"))</f>
        <v/>
      </c>
      <c r="Q1214">
        <f>IF($B1214="","",IF(COUNTIF(Exclusions!$A:$A,$B1214)&gt;0,"Yes","No"))</f>
        <v/>
      </c>
      <c r="R1214" s="17">
        <f>IF($B1214="","",MIN(1,DAY($A1214)/IF($N1214="Superstore",Settings!$B$5,Settings!$B$4)))</f>
        <v/>
      </c>
      <c r="S1214" s="17">
        <f>IF(OR($B1214="",$G1214="",$R1214=0),"",$G1214/$R1214)</f>
        <v/>
      </c>
      <c r="T1214">
        <f>IF($S1214="","",IF($S1214&lt;Settings!$B$8,"Critical",IF($S1214&lt;Settings!$B$9,"Semi Critical","Non Critical")))</f>
        <v/>
      </c>
      <c r="U1214">
        <f>IF($B1214="","",IFERROR(VLOOKUP($O1214,Leaders!$A:$B,2,0),"Not Mapped"))</f>
        <v/>
      </c>
    </row>
    <row r="1215">
      <c r="A1215" s="16" t="n"/>
      <c r="G1215" s="17" t="n"/>
      <c r="H1215" s="17" t="n"/>
      <c r="I1215" s="17" t="n"/>
      <c r="J1215" s="17" t="n"/>
      <c r="K1215" s="17" t="n"/>
      <c r="L1215" s="17" t="n"/>
      <c r="N1215">
        <f>IF($B1215="","",IF($C1215="SUPERSTORE","Superstore","DH"))</f>
        <v/>
      </c>
      <c r="O1215">
        <f>IF($B1215="","",IFERROR(VLOOKUP($B1215,Mapping!$A:$C,2,0),"Not Mapped"))</f>
        <v/>
      </c>
      <c r="P1215">
        <f>IF($B1215="","",IFERROR(VLOOKUP($B1215,Mapping!$A:$C,3,0),"Not Mapped"))</f>
        <v/>
      </c>
      <c r="Q1215">
        <f>IF($B1215="","",IF(COUNTIF(Exclusions!$A:$A,$B1215)&gt;0,"Yes","No"))</f>
        <v/>
      </c>
      <c r="R1215" s="17">
        <f>IF($B1215="","",MIN(1,DAY($A1215)/IF($N1215="Superstore",Settings!$B$5,Settings!$B$4)))</f>
        <v/>
      </c>
      <c r="S1215" s="17">
        <f>IF(OR($B1215="",$G1215="",$R1215=0),"",$G1215/$R1215)</f>
        <v/>
      </c>
      <c r="T1215">
        <f>IF($S1215="","",IF($S1215&lt;Settings!$B$8,"Critical",IF($S1215&lt;Settings!$B$9,"Semi Critical","Non Critical")))</f>
        <v/>
      </c>
      <c r="U1215">
        <f>IF($B1215="","",IFERROR(VLOOKUP($O1215,Leaders!$A:$B,2,0),"Not Mapped"))</f>
        <v/>
      </c>
    </row>
    <row r="1216">
      <c r="A1216" s="16" t="n"/>
      <c r="G1216" s="17" t="n"/>
      <c r="H1216" s="17" t="n"/>
      <c r="I1216" s="17" t="n"/>
      <c r="J1216" s="17" t="n"/>
      <c r="K1216" s="17" t="n"/>
      <c r="L1216" s="17" t="n"/>
      <c r="N1216">
        <f>IF($B1216="","",IF($C1216="SUPERSTORE","Superstore","DH"))</f>
        <v/>
      </c>
      <c r="O1216">
        <f>IF($B1216="","",IFERROR(VLOOKUP($B1216,Mapping!$A:$C,2,0),"Not Mapped"))</f>
        <v/>
      </c>
      <c r="P1216">
        <f>IF($B1216="","",IFERROR(VLOOKUP($B1216,Mapping!$A:$C,3,0),"Not Mapped"))</f>
        <v/>
      </c>
      <c r="Q1216">
        <f>IF($B1216="","",IF(COUNTIF(Exclusions!$A:$A,$B1216)&gt;0,"Yes","No"))</f>
        <v/>
      </c>
      <c r="R1216" s="17">
        <f>IF($B1216="","",MIN(1,DAY($A1216)/IF($N1216="Superstore",Settings!$B$5,Settings!$B$4)))</f>
        <v/>
      </c>
      <c r="S1216" s="17">
        <f>IF(OR($B1216="",$G1216="",$R1216=0),"",$G1216/$R1216)</f>
        <v/>
      </c>
      <c r="T1216">
        <f>IF($S1216="","",IF($S1216&lt;Settings!$B$8,"Critical",IF($S1216&lt;Settings!$B$9,"Semi Critical","Non Critical")))</f>
        <v/>
      </c>
      <c r="U1216">
        <f>IF($B1216="","",IFERROR(VLOOKUP($O1216,Leaders!$A:$B,2,0),"Not Mapped"))</f>
        <v/>
      </c>
    </row>
    <row r="1217">
      <c r="A1217" s="16" t="n"/>
      <c r="G1217" s="17" t="n"/>
      <c r="H1217" s="17" t="n"/>
      <c r="I1217" s="17" t="n"/>
      <c r="J1217" s="17" t="n"/>
      <c r="K1217" s="17" t="n"/>
      <c r="L1217" s="17" t="n"/>
      <c r="N1217">
        <f>IF($B1217="","",IF($C1217="SUPERSTORE","Superstore","DH"))</f>
        <v/>
      </c>
      <c r="O1217">
        <f>IF($B1217="","",IFERROR(VLOOKUP($B1217,Mapping!$A:$C,2,0),"Not Mapped"))</f>
        <v/>
      </c>
      <c r="P1217">
        <f>IF($B1217="","",IFERROR(VLOOKUP($B1217,Mapping!$A:$C,3,0),"Not Mapped"))</f>
        <v/>
      </c>
      <c r="Q1217">
        <f>IF($B1217="","",IF(COUNTIF(Exclusions!$A:$A,$B1217)&gt;0,"Yes","No"))</f>
        <v/>
      </c>
      <c r="R1217" s="17">
        <f>IF($B1217="","",MIN(1,DAY($A1217)/IF($N1217="Superstore",Settings!$B$5,Settings!$B$4)))</f>
        <v/>
      </c>
      <c r="S1217" s="17">
        <f>IF(OR($B1217="",$G1217="",$R1217=0),"",$G1217/$R1217)</f>
        <v/>
      </c>
      <c r="T1217">
        <f>IF($S1217="","",IF($S1217&lt;Settings!$B$8,"Critical",IF($S1217&lt;Settings!$B$9,"Semi Critical","Non Critical")))</f>
        <v/>
      </c>
      <c r="U1217">
        <f>IF($B1217="","",IFERROR(VLOOKUP($O1217,Leaders!$A:$B,2,0),"Not Mapped"))</f>
        <v/>
      </c>
    </row>
    <row r="1218">
      <c r="A1218" s="16" t="n"/>
      <c r="G1218" s="17" t="n"/>
      <c r="H1218" s="17" t="n"/>
      <c r="I1218" s="17" t="n"/>
      <c r="J1218" s="17" t="n"/>
      <c r="K1218" s="17" t="n"/>
      <c r="L1218" s="17" t="n"/>
      <c r="N1218">
        <f>IF($B1218="","",IF($C1218="SUPERSTORE","Superstore","DH"))</f>
        <v/>
      </c>
      <c r="O1218">
        <f>IF($B1218="","",IFERROR(VLOOKUP($B1218,Mapping!$A:$C,2,0),"Not Mapped"))</f>
        <v/>
      </c>
      <c r="P1218">
        <f>IF($B1218="","",IFERROR(VLOOKUP($B1218,Mapping!$A:$C,3,0),"Not Mapped"))</f>
        <v/>
      </c>
      <c r="Q1218">
        <f>IF($B1218="","",IF(COUNTIF(Exclusions!$A:$A,$B1218)&gt;0,"Yes","No"))</f>
        <v/>
      </c>
      <c r="R1218" s="17">
        <f>IF($B1218="","",MIN(1,DAY($A1218)/IF($N1218="Superstore",Settings!$B$5,Settings!$B$4)))</f>
        <v/>
      </c>
      <c r="S1218" s="17">
        <f>IF(OR($B1218="",$G1218="",$R1218=0),"",$G1218/$R1218)</f>
        <v/>
      </c>
      <c r="T1218">
        <f>IF($S1218="","",IF($S1218&lt;Settings!$B$8,"Critical",IF($S1218&lt;Settings!$B$9,"Semi Critical","Non Critical")))</f>
        <v/>
      </c>
      <c r="U1218">
        <f>IF($B1218="","",IFERROR(VLOOKUP($O1218,Leaders!$A:$B,2,0),"Not Mapped"))</f>
        <v/>
      </c>
    </row>
    <row r="1219">
      <c r="A1219" s="16" t="n"/>
      <c r="G1219" s="17" t="n"/>
      <c r="H1219" s="17" t="n"/>
      <c r="I1219" s="17" t="n"/>
      <c r="J1219" s="17" t="n"/>
      <c r="K1219" s="17" t="n"/>
      <c r="L1219" s="17" t="n"/>
      <c r="N1219">
        <f>IF($B1219="","",IF($C1219="SUPERSTORE","Superstore","DH"))</f>
        <v/>
      </c>
      <c r="O1219">
        <f>IF($B1219="","",IFERROR(VLOOKUP($B1219,Mapping!$A:$C,2,0),"Not Mapped"))</f>
        <v/>
      </c>
      <c r="P1219">
        <f>IF($B1219="","",IFERROR(VLOOKUP($B1219,Mapping!$A:$C,3,0),"Not Mapped"))</f>
        <v/>
      </c>
      <c r="Q1219">
        <f>IF($B1219="","",IF(COUNTIF(Exclusions!$A:$A,$B1219)&gt;0,"Yes","No"))</f>
        <v/>
      </c>
      <c r="R1219" s="17">
        <f>IF($B1219="","",MIN(1,DAY($A1219)/IF($N1219="Superstore",Settings!$B$5,Settings!$B$4)))</f>
        <v/>
      </c>
      <c r="S1219" s="17">
        <f>IF(OR($B1219="",$G1219="",$R1219=0),"",$G1219/$R1219)</f>
        <v/>
      </c>
      <c r="T1219">
        <f>IF($S1219="","",IF($S1219&lt;Settings!$B$8,"Critical",IF($S1219&lt;Settings!$B$9,"Semi Critical","Non Critical")))</f>
        <v/>
      </c>
      <c r="U1219">
        <f>IF($B1219="","",IFERROR(VLOOKUP($O1219,Leaders!$A:$B,2,0),"Not Mapped"))</f>
        <v/>
      </c>
    </row>
    <row r="1220">
      <c r="A1220" s="16" t="n"/>
      <c r="G1220" s="17" t="n"/>
      <c r="H1220" s="17" t="n"/>
      <c r="I1220" s="17" t="n"/>
      <c r="J1220" s="17" t="n"/>
      <c r="K1220" s="17" t="n"/>
      <c r="L1220" s="17" t="n"/>
      <c r="N1220">
        <f>IF($B1220="","",IF($C1220="SUPERSTORE","Superstore","DH"))</f>
        <v/>
      </c>
      <c r="O1220">
        <f>IF($B1220="","",IFERROR(VLOOKUP($B1220,Mapping!$A:$C,2,0),"Not Mapped"))</f>
        <v/>
      </c>
      <c r="P1220">
        <f>IF($B1220="","",IFERROR(VLOOKUP($B1220,Mapping!$A:$C,3,0),"Not Mapped"))</f>
        <v/>
      </c>
      <c r="Q1220">
        <f>IF($B1220="","",IF(COUNTIF(Exclusions!$A:$A,$B1220)&gt;0,"Yes","No"))</f>
        <v/>
      </c>
      <c r="R1220" s="17">
        <f>IF($B1220="","",MIN(1,DAY($A1220)/IF($N1220="Superstore",Settings!$B$5,Settings!$B$4)))</f>
        <v/>
      </c>
      <c r="S1220" s="17">
        <f>IF(OR($B1220="",$G1220="",$R1220=0),"",$G1220/$R1220)</f>
        <v/>
      </c>
      <c r="T1220">
        <f>IF($S1220="","",IF($S1220&lt;Settings!$B$8,"Critical",IF($S1220&lt;Settings!$B$9,"Semi Critical","Non Critical")))</f>
        <v/>
      </c>
      <c r="U1220">
        <f>IF($B1220="","",IFERROR(VLOOKUP($O1220,Leaders!$A:$B,2,0),"Not Mapped"))</f>
        <v/>
      </c>
    </row>
    <row r="1221">
      <c r="A1221" s="16" t="n"/>
      <c r="G1221" s="17" t="n"/>
      <c r="H1221" s="17" t="n"/>
      <c r="I1221" s="17" t="n"/>
      <c r="J1221" s="17" t="n"/>
      <c r="K1221" s="17" t="n"/>
      <c r="L1221" s="17" t="n"/>
      <c r="N1221">
        <f>IF($B1221="","",IF($C1221="SUPERSTORE","Superstore","DH"))</f>
        <v/>
      </c>
      <c r="O1221">
        <f>IF($B1221="","",IFERROR(VLOOKUP($B1221,Mapping!$A:$C,2,0),"Not Mapped"))</f>
        <v/>
      </c>
      <c r="P1221">
        <f>IF($B1221="","",IFERROR(VLOOKUP($B1221,Mapping!$A:$C,3,0),"Not Mapped"))</f>
        <v/>
      </c>
      <c r="Q1221">
        <f>IF($B1221="","",IF(COUNTIF(Exclusions!$A:$A,$B1221)&gt;0,"Yes","No"))</f>
        <v/>
      </c>
      <c r="R1221" s="17">
        <f>IF($B1221="","",MIN(1,DAY($A1221)/IF($N1221="Superstore",Settings!$B$5,Settings!$B$4)))</f>
        <v/>
      </c>
      <c r="S1221" s="17">
        <f>IF(OR($B1221="",$G1221="",$R1221=0),"",$G1221/$R1221)</f>
        <v/>
      </c>
      <c r="T1221">
        <f>IF($S1221="","",IF($S1221&lt;Settings!$B$8,"Critical",IF($S1221&lt;Settings!$B$9,"Semi Critical","Non Critical")))</f>
        <v/>
      </c>
      <c r="U1221">
        <f>IF($B1221="","",IFERROR(VLOOKUP($O1221,Leaders!$A:$B,2,0),"Not Mapped"))</f>
        <v/>
      </c>
    </row>
    <row r="1222">
      <c r="A1222" s="16" t="n"/>
      <c r="G1222" s="17" t="n"/>
      <c r="H1222" s="17" t="n"/>
      <c r="I1222" s="17" t="n"/>
      <c r="J1222" s="17" t="n"/>
      <c r="K1222" s="17" t="n"/>
      <c r="L1222" s="17" t="n"/>
      <c r="N1222">
        <f>IF($B1222="","",IF($C1222="SUPERSTORE","Superstore","DH"))</f>
        <v/>
      </c>
      <c r="O1222">
        <f>IF($B1222="","",IFERROR(VLOOKUP($B1222,Mapping!$A:$C,2,0),"Not Mapped"))</f>
        <v/>
      </c>
      <c r="P1222">
        <f>IF($B1222="","",IFERROR(VLOOKUP($B1222,Mapping!$A:$C,3,0),"Not Mapped"))</f>
        <v/>
      </c>
      <c r="Q1222">
        <f>IF($B1222="","",IF(COUNTIF(Exclusions!$A:$A,$B1222)&gt;0,"Yes","No"))</f>
        <v/>
      </c>
      <c r="R1222" s="17">
        <f>IF($B1222="","",MIN(1,DAY($A1222)/IF($N1222="Superstore",Settings!$B$5,Settings!$B$4)))</f>
        <v/>
      </c>
      <c r="S1222" s="17">
        <f>IF(OR($B1222="",$G1222="",$R1222=0),"",$G1222/$R1222)</f>
        <v/>
      </c>
      <c r="T1222">
        <f>IF($S1222="","",IF($S1222&lt;Settings!$B$8,"Critical",IF($S1222&lt;Settings!$B$9,"Semi Critical","Non Critical")))</f>
        <v/>
      </c>
      <c r="U1222">
        <f>IF($B1222="","",IFERROR(VLOOKUP($O1222,Leaders!$A:$B,2,0),"Not Mapped"))</f>
        <v/>
      </c>
    </row>
    <row r="1223">
      <c r="A1223" s="16" t="n"/>
      <c r="G1223" s="17" t="n"/>
      <c r="H1223" s="17" t="n"/>
      <c r="I1223" s="17" t="n"/>
      <c r="J1223" s="17" t="n"/>
      <c r="K1223" s="17" t="n"/>
      <c r="L1223" s="17" t="n"/>
      <c r="N1223">
        <f>IF($B1223="","",IF($C1223="SUPERSTORE","Superstore","DH"))</f>
        <v/>
      </c>
      <c r="O1223">
        <f>IF($B1223="","",IFERROR(VLOOKUP($B1223,Mapping!$A:$C,2,0),"Not Mapped"))</f>
        <v/>
      </c>
      <c r="P1223">
        <f>IF($B1223="","",IFERROR(VLOOKUP($B1223,Mapping!$A:$C,3,0),"Not Mapped"))</f>
        <v/>
      </c>
      <c r="Q1223">
        <f>IF($B1223="","",IF(COUNTIF(Exclusions!$A:$A,$B1223)&gt;0,"Yes","No"))</f>
        <v/>
      </c>
      <c r="R1223" s="17">
        <f>IF($B1223="","",MIN(1,DAY($A1223)/IF($N1223="Superstore",Settings!$B$5,Settings!$B$4)))</f>
        <v/>
      </c>
      <c r="S1223" s="17">
        <f>IF(OR($B1223="",$G1223="",$R1223=0),"",$G1223/$R1223)</f>
        <v/>
      </c>
      <c r="T1223">
        <f>IF($S1223="","",IF($S1223&lt;Settings!$B$8,"Critical",IF($S1223&lt;Settings!$B$9,"Semi Critical","Non Critical")))</f>
        <v/>
      </c>
      <c r="U1223">
        <f>IF($B1223="","",IFERROR(VLOOKUP($O1223,Leaders!$A:$B,2,0),"Not Mapped"))</f>
        <v/>
      </c>
    </row>
    <row r="1224">
      <c r="A1224" s="16" t="n"/>
      <c r="G1224" s="17" t="n"/>
      <c r="H1224" s="17" t="n"/>
      <c r="I1224" s="17" t="n"/>
      <c r="J1224" s="17" t="n"/>
      <c r="K1224" s="17" t="n"/>
      <c r="L1224" s="17" t="n"/>
      <c r="N1224">
        <f>IF($B1224="","",IF($C1224="SUPERSTORE","Superstore","DH"))</f>
        <v/>
      </c>
      <c r="O1224">
        <f>IF($B1224="","",IFERROR(VLOOKUP($B1224,Mapping!$A:$C,2,0),"Not Mapped"))</f>
        <v/>
      </c>
      <c r="P1224">
        <f>IF($B1224="","",IFERROR(VLOOKUP($B1224,Mapping!$A:$C,3,0),"Not Mapped"))</f>
        <v/>
      </c>
      <c r="Q1224">
        <f>IF($B1224="","",IF(COUNTIF(Exclusions!$A:$A,$B1224)&gt;0,"Yes","No"))</f>
        <v/>
      </c>
      <c r="R1224" s="17">
        <f>IF($B1224="","",MIN(1,DAY($A1224)/IF($N1224="Superstore",Settings!$B$5,Settings!$B$4)))</f>
        <v/>
      </c>
      <c r="S1224" s="17">
        <f>IF(OR($B1224="",$G1224="",$R1224=0),"",$G1224/$R1224)</f>
        <v/>
      </c>
      <c r="T1224">
        <f>IF($S1224="","",IF($S1224&lt;Settings!$B$8,"Critical",IF($S1224&lt;Settings!$B$9,"Semi Critical","Non Critical")))</f>
        <v/>
      </c>
      <c r="U1224">
        <f>IF($B1224="","",IFERROR(VLOOKUP($O1224,Leaders!$A:$B,2,0),"Not Mapped"))</f>
        <v/>
      </c>
    </row>
    <row r="1225">
      <c r="A1225" s="16" t="n"/>
      <c r="G1225" s="17" t="n"/>
      <c r="H1225" s="17" t="n"/>
      <c r="I1225" s="17" t="n"/>
      <c r="J1225" s="17" t="n"/>
      <c r="K1225" s="17" t="n"/>
      <c r="L1225" s="17" t="n"/>
      <c r="N1225">
        <f>IF($B1225="","",IF($C1225="SUPERSTORE","Superstore","DH"))</f>
        <v/>
      </c>
      <c r="O1225">
        <f>IF($B1225="","",IFERROR(VLOOKUP($B1225,Mapping!$A:$C,2,0),"Not Mapped"))</f>
        <v/>
      </c>
      <c r="P1225">
        <f>IF($B1225="","",IFERROR(VLOOKUP($B1225,Mapping!$A:$C,3,0),"Not Mapped"))</f>
        <v/>
      </c>
      <c r="Q1225">
        <f>IF($B1225="","",IF(COUNTIF(Exclusions!$A:$A,$B1225)&gt;0,"Yes","No"))</f>
        <v/>
      </c>
      <c r="R1225" s="17">
        <f>IF($B1225="","",MIN(1,DAY($A1225)/IF($N1225="Superstore",Settings!$B$5,Settings!$B$4)))</f>
        <v/>
      </c>
      <c r="S1225" s="17">
        <f>IF(OR($B1225="",$G1225="",$R1225=0),"",$G1225/$R1225)</f>
        <v/>
      </c>
      <c r="T1225">
        <f>IF($S1225="","",IF($S1225&lt;Settings!$B$8,"Critical",IF($S1225&lt;Settings!$B$9,"Semi Critical","Non Critical")))</f>
        <v/>
      </c>
      <c r="U1225">
        <f>IF($B1225="","",IFERROR(VLOOKUP($O1225,Leaders!$A:$B,2,0),"Not Mapped"))</f>
        <v/>
      </c>
    </row>
    <row r="1226">
      <c r="A1226" s="16" t="n"/>
      <c r="G1226" s="17" t="n"/>
      <c r="H1226" s="17" t="n"/>
      <c r="I1226" s="17" t="n"/>
      <c r="J1226" s="17" t="n"/>
      <c r="K1226" s="17" t="n"/>
      <c r="L1226" s="17" t="n"/>
      <c r="N1226">
        <f>IF($B1226="","",IF($C1226="SUPERSTORE","Superstore","DH"))</f>
        <v/>
      </c>
      <c r="O1226">
        <f>IF($B1226="","",IFERROR(VLOOKUP($B1226,Mapping!$A:$C,2,0),"Not Mapped"))</f>
        <v/>
      </c>
      <c r="P1226">
        <f>IF($B1226="","",IFERROR(VLOOKUP($B1226,Mapping!$A:$C,3,0),"Not Mapped"))</f>
        <v/>
      </c>
      <c r="Q1226">
        <f>IF($B1226="","",IF(COUNTIF(Exclusions!$A:$A,$B1226)&gt;0,"Yes","No"))</f>
        <v/>
      </c>
      <c r="R1226" s="17">
        <f>IF($B1226="","",MIN(1,DAY($A1226)/IF($N1226="Superstore",Settings!$B$5,Settings!$B$4)))</f>
        <v/>
      </c>
      <c r="S1226" s="17">
        <f>IF(OR($B1226="",$G1226="",$R1226=0),"",$G1226/$R1226)</f>
        <v/>
      </c>
      <c r="T1226">
        <f>IF($S1226="","",IF($S1226&lt;Settings!$B$8,"Critical",IF($S1226&lt;Settings!$B$9,"Semi Critical","Non Critical")))</f>
        <v/>
      </c>
      <c r="U1226">
        <f>IF($B1226="","",IFERROR(VLOOKUP($O1226,Leaders!$A:$B,2,0),"Not Mapped"))</f>
        <v/>
      </c>
    </row>
    <row r="1227">
      <c r="A1227" s="16" t="n"/>
      <c r="G1227" s="17" t="n"/>
      <c r="H1227" s="17" t="n"/>
      <c r="I1227" s="17" t="n"/>
      <c r="J1227" s="17" t="n"/>
      <c r="K1227" s="17" t="n"/>
      <c r="L1227" s="17" t="n"/>
      <c r="N1227">
        <f>IF($B1227="","",IF($C1227="SUPERSTORE","Superstore","DH"))</f>
        <v/>
      </c>
      <c r="O1227">
        <f>IF($B1227="","",IFERROR(VLOOKUP($B1227,Mapping!$A:$C,2,0),"Not Mapped"))</f>
        <v/>
      </c>
      <c r="P1227">
        <f>IF($B1227="","",IFERROR(VLOOKUP($B1227,Mapping!$A:$C,3,0),"Not Mapped"))</f>
        <v/>
      </c>
      <c r="Q1227">
        <f>IF($B1227="","",IF(COUNTIF(Exclusions!$A:$A,$B1227)&gt;0,"Yes","No"))</f>
        <v/>
      </c>
      <c r="R1227" s="17">
        <f>IF($B1227="","",MIN(1,DAY($A1227)/IF($N1227="Superstore",Settings!$B$5,Settings!$B$4)))</f>
        <v/>
      </c>
      <c r="S1227" s="17">
        <f>IF(OR($B1227="",$G1227="",$R1227=0),"",$G1227/$R1227)</f>
        <v/>
      </c>
      <c r="T1227">
        <f>IF($S1227="","",IF($S1227&lt;Settings!$B$8,"Critical",IF($S1227&lt;Settings!$B$9,"Semi Critical","Non Critical")))</f>
        <v/>
      </c>
      <c r="U1227">
        <f>IF($B1227="","",IFERROR(VLOOKUP($O1227,Leaders!$A:$B,2,0),"Not Mapped"))</f>
        <v/>
      </c>
    </row>
    <row r="1228">
      <c r="A1228" s="16" t="n"/>
      <c r="G1228" s="17" t="n"/>
      <c r="H1228" s="17" t="n"/>
      <c r="I1228" s="17" t="n"/>
      <c r="J1228" s="17" t="n"/>
      <c r="K1228" s="17" t="n"/>
      <c r="L1228" s="17" t="n"/>
      <c r="N1228">
        <f>IF($B1228="","",IF($C1228="SUPERSTORE","Superstore","DH"))</f>
        <v/>
      </c>
      <c r="O1228">
        <f>IF($B1228="","",IFERROR(VLOOKUP($B1228,Mapping!$A:$C,2,0),"Not Mapped"))</f>
        <v/>
      </c>
      <c r="P1228">
        <f>IF($B1228="","",IFERROR(VLOOKUP($B1228,Mapping!$A:$C,3,0),"Not Mapped"))</f>
        <v/>
      </c>
      <c r="Q1228">
        <f>IF($B1228="","",IF(COUNTIF(Exclusions!$A:$A,$B1228)&gt;0,"Yes","No"))</f>
        <v/>
      </c>
      <c r="R1228" s="17">
        <f>IF($B1228="","",MIN(1,DAY($A1228)/IF($N1228="Superstore",Settings!$B$5,Settings!$B$4)))</f>
        <v/>
      </c>
      <c r="S1228" s="17">
        <f>IF(OR($B1228="",$G1228="",$R1228=0),"",$G1228/$R1228)</f>
        <v/>
      </c>
      <c r="T1228">
        <f>IF($S1228="","",IF($S1228&lt;Settings!$B$8,"Critical",IF($S1228&lt;Settings!$B$9,"Semi Critical","Non Critical")))</f>
        <v/>
      </c>
      <c r="U1228">
        <f>IF($B1228="","",IFERROR(VLOOKUP($O1228,Leaders!$A:$B,2,0),"Not Mapped"))</f>
        <v/>
      </c>
    </row>
    <row r="1229">
      <c r="A1229" s="16" t="n"/>
      <c r="G1229" s="17" t="n"/>
      <c r="H1229" s="17" t="n"/>
      <c r="I1229" s="17" t="n"/>
      <c r="J1229" s="17" t="n"/>
      <c r="K1229" s="17" t="n"/>
      <c r="L1229" s="17" t="n"/>
      <c r="N1229">
        <f>IF($B1229="","",IF($C1229="SUPERSTORE","Superstore","DH"))</f>
        <v/>
      </c>
      <c r="O1229">
        <f>IF($B1229="","",IFERROR(VLOOKUP($B1229,Mapping!$A:$C,2,0),"Not Mapped"))</f>
        <v/>
      </c>
      <c r="P1229">
        <f>IF($B1229="","",IFERROR(VLOOKUP($B1229,Mapping!$A:$C,3,0),"Not Mapped"))</f>
        <v/>
      </c>
      <c r="Q1229">
        <f>IF($B1229="","",IF(COUNTIF(Exclusions!$A:$A,$B1229)&gt;0,"Yes","No"))</f>
        <v/>
      </c>
      <c r="R1229" s="17">
        <f>IF($B1229="","",MIN(1,DAY($A1229)/IF($N1229="Superstore",Settings!$B$5,Settings!$B$4)))</f>
        <v/>
      </c>
      <c r="S1229" s="17">
        <f>IF(OR($B1229="",$G1229="",$R1229=0),"",$G1229/$R1229)</f>
        <v/>
      </c>
      <c r="T1229">
        <f>IF($S1229="","",IF($S1229&lt;Settings!$B$8,"Critical",IF($S1229&lt;Settings!$B$9,"Semi Critical","Non Critical")))</f>
        <v/>
      </c>
      <c r="U1229">
        <f>IF($B1229="","",IFERROR(VLOOKUP($O1229,Leaders!$A:$B,2,0),"Not Mapped"))</f>
        <v/>
      </c>
    </row>
    <row r="1230">
      <c r="A1230" s="16" t="n"/>
      <c r="G1230" s="17" t="n"/>
      <c r="H1230" s="17" t="n"/>
      <c r="I1230" s="17" t="n"/>
      <c r="J1230" s="17" t="n"/>
      <c r="K1230" s="17" t="n"/>
      <c r="L1230" s="17" t="n"/>
      <c r="N1230">
        <f>IF($B1230="","",IF($C1230="SUPERSTORE","Superstore","DH"))</f>
        <v/>
      </c>
      <c r="O1230">
        <f>IF($B1230="","",IFERROR(VLOOKUP($B1230,Mapping!$A:$C,2,0),"Not Mapped"))</f>
        <v/>
      </c>
      <c r="P1230">
        <f>IF($B1230="","",IFERROR(VLOOKUP($B1230,Mapping!$A:$C,3,0),"Not Mapped"))</f>
        <v/>
      </c>
      <c r="Q1230">
        <f>IF($B1230="","",IF(COUNTIF(Exclusions!$A:$A,$B1230)&gt;0,"Yes","No"))</f>
        <v/>
      </c>
      <c r="R1230" s="17">
        <f>IF($B1230="","",MIN(1,DAY($A1230)/IF($N1230="Superstore",Settings!$B$5,Settings!$B$4)))</f>
        <v/>
      </c>
      <c r="S1230" s="17">
        <f>IF(OR($B1230="",$G1230="",$R1230=0),"",$G1230/$R1230)</f>
        <v/>
      </c>
      <c r="T1230">
        <f>IF($S1230="","",IF($S1230&lt;Settings!$B$8,"Critical",IF($S1230&lt;Settings!$B$9,"Semi Critical","Non Critical")))</f>
        <v/>
      </c>
      <c r="U1230">
        <f>IF($B1230="","",IFERROR(VLOOKUP($O1230,Leaders!$A:$B,2,0),"Not Mapped"))</f>
        <v/>
      </c>
    </row>
    <row r="1231">
      <c r="A1231" s="16" t="n"/>
      <c r="G1231" s="17" t="n"/>
      <c r="H1231" s="17" t="n"/>
      <c r="I1231" s="17" t="n"/>
      <c r="J1231" s="17" t="n"/>
      <c r="K1231" s="17" t="n"/>
      <c r="L1231" s="17" t="n"/>
      <c r="N1231">
        <f>IF($B1231="","",IF($C1231="SUPERSTORE","Superstore","DH"))</f>
        <v/>
      </c>
      <c r="O1231">
        <f>IF($B1231="","",IFERROR(VLOOKUP($B1231,Mapping!$A:$C,2,0),"Not Mapped"))</f>
        <v/>
      </c>
      <c r="P1231">
        <f>IF($B1231="","",IFERROR(VLOOKUP($B1231,Mapping!$A:$C,3,0),"Not Mapped"))</f>
        <v/>
      </c>
      <c r="Q1231">
        <f>IF($B1231="","",IF(COUNTIF(Exclusions!$A:$A,$B1231)&gt;0,"Yes","No"))</f>
        <v/>
      </c>
      <c r="R1231" s="17">
        <f>IF($B1231="","",MIN(1,DAY($A1231)/IF($N1231="Superstore",Settings!$B$5,Settings!$B$4)))</f>
        <v/>
      </c>
      <c r="S1231" s="17">
        <f>IF(OR($B1231="",$G1231="",$R1231=0),"",$G1231/$R1231)</f>
        <v/>
      </c>
      <c r="T1231">
        <f>IF($S1231="","",IF($S1231&lt;Settings!$B$8,"Critical",IF($S1231&lt;Settings!$B$9,"Semi Critical","Non Critical")))</f>
        <v/>
      </c>
      <c r="U1231">
        <f>IF($B1231="","",IFERROR(VLOOKUP($O1231,Leaders!$A:$B,2,0),"Not Mapped"))</f>
        <v/>
      </c>
    </row>
    <row r="1232">
      <c r="A1232" s="16" t="n"/>
      <c r="G1232" s="17" t="n"/>
      <c r="H1232" s="17" t="n"/>
      <c r="I1232" s="17" t="n"/>
      <c r="J1232" s="17" t="n"/>
      <c r="K1232" s="17" t="n"/>
      <c r="L1232" s="17" t="n"/>
      <c r="N1232">
        <f>IF($B1232="","",IF($C1232="SUPERSTORE","Superstore","DH"))</f>
        <v/>
      </c>
      <c r="O1232">
        <f>IF($B1232="","",IFERROR(VLOOKUP($B1232,Mapping!$A:$C,2,0),"Not Mapped"))</f>
        <v/>
      </c>
      <c r="P1232">
        <f>IF($B1232="","",IFERROR(VLOOKUP($B1232,Mapping!$A:$C,3,0),"Not Mapped"))</f>
        <v/>
      </c>
      <c r="Q1232">
        <f>IF($B1232="","",IF(COUNTIF(Exclusions!$A:$A,$B1232)&gt;0,"Yes","No"))</f>
        <v/>
      </c>
      <c r="R1232" s="17">
        <f>IF($B1232="","",MIN(1,DAY($A1232)/IF($N1232="Superstore",Settings!$B$5,Settings!$B$4)))</f>
        <v/>
      </c>
      <c r="S1232" s="17">
        <f>IF(OR($B1232="",$G1232="",$R1232=0),"",$G1232/$R1232)</f>
        <v/>
      </c>
      <c r="T1232">
        <f>IF($S1232="","",IF($S1232&lt;Settings!$B$8,"Critical",IF($S1232&lt;Settings!$B$9,"Semi Critical","Non Critical")))</f>
        <v/>
      </c>
      <c r="U1232">
        <f>IF($B1232="","",IFERROR(VLOOKUP($O1232,Leaders!$A:$B,2,0),"Not Mapped"))</f>
        <v/>
      </c>
    </row>
    <row r="1233">
      <c r="A1233" s="16" t="n"/>
      <c r="G1233" s="17" t="n"/>
      <c r="H1233" s="17" t="n"/>
      <c r="I1233" s="17" t="n"/>
      <c r="J1233" s="17" t="n"/>
      <c r="K1233" s="17" t="n"/>
      <c r="L1233" s="17" t="n"/>
      <c r="N1233">
        <f>IF($B1233="","",IF($C1233="SUPERSTORE","Superstore","DH"))</f>
        <v/>
      </c>
      <c r="O1233">
        <f>IF($B1233="","",IFERROR(VLOOKUP($B1233,Mapping!$A:$C,2,0),"Not Mapped"))</f>
        <v/>
      </c>
      <c r="P1233">
        <f>IF($B1233="","",IFERROR(VLOOKUP($B1233,Mapping!$A:$C,3,0),"Not Mapped"))</f>
        <v/>
      </c>
      <c r="Q1233">
        <f>IF($B1233="","",IF(COUNTIF(Exclusions!$A:$A,$B1233)&gt;0,"Yes","No"))</f>
        <v/>
      </c>
      <c r="R1233" s="17">
        <f>IF($B1233="","",MIN(1,DAY($A1233)/IF($N1233="Superstore",Settings!$B$5,Settings!$B$4)))</f>
        <v/>
      </c>
      <c r="S1233" s="17">
        <f>IF(OR($B1233="",$G1233="",$R1233=0),"",$G1233/$R1233)</f>
        <v/>
      </c>
      <c r="T1233">
        <f>IF($S1233="","",IF($S1233&lt;Settings!$B$8,"Critical",IF($S1233&lt;Settings!$B$9,"Semi Critical","Non Critical")))</f>
        <v/>
      </c>
      <c r="U1233">
        <f>IF($B1233="","",IFERROR(VLOOKUP($O1233,Leaders!$A:$B,2,0),"Not Mapped"))</f>
        <v/>
      </c>
    </row>
    <row r="1234">
      <c r="A1234" s="16" t="n"/>
      <c r="G1234" s="17" t="n"/>
      <c r="H1234" s="17" t="n"/>
      <c r="I1234" s="17" t="n"/>
      <c r="J1234" s="17" t="n"/>
      <c r="K1234" s="17" t="n"/>
      <c r="L1234" s="17" t="n"/>
      <c r="N1234">
        <f>IF($B1234="","",IF($C1234="SUPERSTORE","Superstore","DH"))</f>
        <v/>
      </c>
      <c r="O1234">
        <f>IF($B1234="","",IFERROR(VLOOKUP($B1234,Mapping!$A:$C,2,0),"Not Mapped"))</f>
        <v/>
      </c>
      <c r="P1234">
        <f>IF($B1234="","",IFERROR(VLOOKUP($B1234,Mapping!$A:$C,3,0),"Not Mapped"))</f>
        <v/>
      </c>
      <c r="Q1234">
        <f>IF($B1234="","",IF(COUNTIF(Exclusions!$A:$A,$B1234)&gt;0,"Yes","No"))</f>
        <v/>
      </c>
      <c r="R1234" s="17">
        <f>IF($B1234="","",MIN(1,DAY($A1234)/IF($N1234="Superstore",Settings!$B$5,Settings!$B$4)))</f>
        <v/>
      </c>
      <c r="S1234" s="17">
        <f>IF(OR($B1234="",$G1234="",$R1234=0),"",$G1234/$R1234)</f>
        <v/>
      </c>
      <c r="T1234">
        <f>IF($S1234="","",IF($S1234&lt;Settings!$B$8,"Critical",IF($S1234&lt;Settings!$B$9,"Semi Critical","Non Critical")))</f>
        <v/>
      </c>
      <c r="U1234">
        <f>IF($B1234="","",IFERROR(VLOOKUP($O1234,Leaders!$A:$B,2,0),"Not Mapped"))</f>
        <v/>
      </c>
    </row>
    <row r="1235">
      <c r="A1235" s="16" t="n"/>
      <c r="G1235" s="17" t="n"/>
      <c r="H1235" s="17" t="n"/>
      <c r="I1235" s="17" t="n"/>
      <c r="J1235" s="17" t="n"/>
      <c r="K1235" s="17" t="n"/>
      <c r="L1235" s="17" t="n"/>
      <c r="N1235">
        <f>IF($B1235="","",IF($C1235="SUPERSTORE","Superstore","DH"))</f>
        <v/>
      </c>
      <c r="O1235">
        <f>IF($B1235="","",IFERROR(VLOOKUP($B1235,Mapping!$A:$C,2,0),"Not Mapped"))</f>
        <v/>
      </c>
      <c r="P1235">
        <f>IF($B1235="","",IFERROR(VLOOKUP($B1235,Mapping!$A:$C,3,0),"Not Mapped"))</f>
        <v/>
      </c>
      <c r="Q1235">
        <f>IF($B1235="","",IF(COUNTIF(Exclusions!$A:$A,$B1235)&gt;0,"Yes","No"))</f>
        <v/>
      </c>
      <c r="R1235" s="17">
        <f>IF($B1235="","",MIN(1,DAY($A1235)/IF($N1235="Superstore",Settings!$B$5,Settings!$B$4)))</f>
        <v/>
      </c>
      <c r="S1235" s="17">
        <f>IF(OR($B1235="",$G1235="",$R1235=0),"",$G1235/$R1235)</f>
        <v/>
      </c>
      <c r="T1235">
        <f>IF($S1235="","",IF($S1235&lt;Settings!$B$8,"Critical",IF($S1235&lt;Settings!$B$9,"Semi Critical","Non Critical")))</f>
        <v/>
      </c>
      <c r="U1235">
        <f>IF($B1235="","",IFERROR(VLOOKUP($O1235,Leaders!$A:$B,2,0),"Not Mapped"))</f>
        <v/>
      </c>
    </row>
    <row r="1236">
      <c r="A1236" s="16" t="n"/>
      <c r="G1236" s="17" t="n"/>
      <c r="H1236" s="17" t="n"/>
      <c r="I1236" s="17" t="n"/>
      <c r="J1236" s="17" t="n"/>
      <c r="K1236" s="17" t="n"/>
      <c r="L1236" s="17" t="n"/>
      <c r="N1236">
        <f>IF($B1236="","",IF($C1236="SUPERSTORE","Superstore","DH"))</f>
        <v/>
      </c>
      <c r="O1236">
        <f>IF($B1236="","",IFERROR(VLOOKUP($B1236,Mapping!$A:$C,2,0),"Not Mapped"))</f>
        <v/>
      </c>
      <c r="P1236">
        <f>IF($B1236="","",IFERROR(VLOOKUP($B1236,Mapping!$A:$C,3,0),"Not Mapped"))</f>
        <v/>
      </c>
      <c r="Q1236">
        <f>IF($B1236="","",IF(COUNTIF(Exclusions!$A:$A,$B1236)&gt;0,"Yes","No"))</f>
        <v/>
      </c>
      <c r="R1236" s="17">
        <f>IF($B1236="","",MIN(1,DAY($A1236)/IF($N1236="Superstore",Settings!$B$5,Settings!$B$4)))</f>
        <v/>
      </c>
      <c r="S1236" s="17">
        <f>IF(OR($B1236="",$G1236="",$R1236=0),"",$G1236/$R1236)</f>
        <v/>
      </c>
      <c r="T1236">
        <f>IF($S1236="","",IF($S1236&lt;Settings!$B$8,"Critical",IF($S1236&lt;Settings!$B$9,"Semi Critical","Non Critical")))</f>
        <v/>
      </c>
      <c r="U1236">
        <f>IF($B1236="","",IFERROR(VLOOKUP($O1236,Leaders!$A:$B,2,0),"Not Mapped"))</f>
        <v/>
      </c>
    </row>
    <row r="1237">
      <c r="A1237" s="16" t="n"/>
      <c r="G1237" s="17" t="n"/>
      <c r="H1237" s="17" t="n"/>
      <c r="I1237" s="17" t="n"/>
      <c r="J1237" s="17" t="n"/>
      <c r="K1237" s="17" t="n"/>
      <c r="L1237" s="17" t="n"/>
      <c r="N1237">
        <f>IF($B1237="","",IF($C1237="SUPERSTORE","Superstore","DH"))</f>
        <v/>
      </c>
      <c r="O1237">
        <f>IF($B1237="","",IFERROR(VLOOKUP($B1237,Mapping!$A:$C,2,0),"Not Mapped"))</f>
        <v/>
      </c>
      <c r="P1237">
        <f>IF($B1237="","",IFERROR(VLOOKUP($B1237,Mapping!$A:$C,3,0),"Not Mapped"))</f>
        <v/>
      </c>
      <c r="Q1237">
        <f>IF($B1237="","",IF(COUNTIF(Exclusions!$A:$A,$B1237)&gt;0,"Yes","No"))</f>
        <v/>
      </c>
      <c r="R1237" s="17">
        <f>IF($B1237="","",MIN(1,DAY($A1237)/IF($N1237="Superstore",Settings!$B$5,Settings!$B$4)))</f>
        <v/>
      </c>
      <c r="S1237" s="17">
        <f>IF(OR($B1237="",$G1237="",$R1237=0),"",$G1237/$R1237)</f>
        <v/>
      </c>
      <c r="T1237">
        <f>IF($S1237="","",IF($S1237&lt;Settings!$B$8,"Critical",IF($S1237&lt;Settings!$B$9,"Semi Critical","Non Critical")))</f>
        <v/>
      </c>
      <c r="U1237">
        <f>IF($B1237="","",IFERROR(VLOOKUP($O1237,Leaders!$A:$B,2,0),"Not Mapped"))</f>
        <v/>
      </c>
    </row>
    <row r="1238">
      <c r="A1238" s="16" t="n"/>
      <c r="G1238" s="17" t="n"/>
      <c r="H1238" s="17" t="n"/>
      <c r="I1238" s="17" t="n"/>
      <c r="J1238" s="17" t="n"/>
      <c r="K1238" s="17" t="n"/>
      <c r="L1238" s="17" t="n"/>
      <c r="N1238">
        <f>IF($B1238="","",IF($C1238="SUPERSTORE","Superstore","DH"))</f>
        <v/>
      </c>
      <c r="O1238">
        <f>IF($B1238="","",IFERROR(VLOOKUP($B1238,Mapping!$A:$C,2,0),"Not Mapped"))</f>
        <v/>
      </c>
      <c r="P1238">
        <f>IF($B1238="","",IFERROR(VLOOKUP($B1238,Mapping!$A:$C,3,0),"Not Mapped"))</f>
        <v/>
      </c>
      <c r="Q1238">
        <f>IF($B1238="","",IF(COUNTIF(Exclusions!$A:$A,$B1238)&gt;0,"Yes","No"))</f>
        <v/>
      </c>
      <c r="R1238" s="17">
        <f>IF($B1238="","",MIN(1,DAY($A1238)/IF($N1238="Superstore",Settings!$B$5,Settings!$B$4)))</f>
        <v/>
      </c>
      <c r="S1238" s="17">
        <f>IF(OR($B1238="",$G1238="",$R1238=0),"",$G1238/$R1238)</f>
        <v/>
      </c>
      <c r="T1238">
        <f>IF($S1238="","",IF($S1238&lt;Settings!$B$8,"Critical",IF($S1238&lt;Settings!$B$9,"Semi Critical","Non Critical")))</f>
        <v/>
      </c>
      <c r="U1238">
        <f>IF($B1238="","",IFERROR(VLOOKUP($O1238,Leaders!$A:$B,2,0),"Not Mapped"))</f>
        <v/>
      </c>
    </row>
    <row r="1239">
      <c r="A1239" s="16" t="n"/>
      <c r="G1239" s="17" t="n"/>
      <c r="H1239" s="17" t="n"/>
      <c r="I1239" s="17" t="n"/>
      <c r="J1239" s="17" t="n"/>
      <c r="K1239" s="17" t="n"/>
      <c r="L1239" s="17" t="n"/>
      <c r="N1239">
        <f>IF($B1239="","",IF($C1239="SUPERSTORE","Superstore","DH"))</f>
        <v/>
      </c>
      <c r="O1239">
        <f>IF($B1239="","",IFERROR(VLOOKUP($B1239,Mapping!$A:$C,2,0),"Not Mapped"))</f>
        <v/>
      </c>
      <c r="P1239">
        <f>IF($B1239="","",IFERROR(VLOOKUP($B1239,Mapping!$A:$C,3,0),"Not Mapped"))</f>
        <v/>
      </c>
      <c r="Q1239">
        <f>IF($B1239="","",IF(COUNTIF(Exclusions!$A:$A,$B1239)&gt;0,"Yes","No"))</f>
        <v/>
      </c>
      <c r="R1239" s="17">
        <f>IF($B1239="","",MIN(1,DAY($A1239)/IF($N1239="Superstore",Settings!$B$5,Settings!$B$4)))</f>
        <v/>
      </c>
      <c r="S1239" s="17">
        <f>IF(OR($B1239="",$G1239="",$R1239=0),"",$G1239/$R1239)</f>
        <v/>
      </c>
      <c r="T1239">
        <f>IF($S1239="","",IF($S1239&lt;Settings!$B$8,"Critical",IF($S1239&lt;Settings!$B$9,"Semi Critical","Non Critical")))</f>
        <v/>
      </c>
      <c r="U1239">
        <f>IF($B1239="","",IFERROR(VLOOKUP($O1239,Leaders!$A:$B,2,0),"Not Mapped"))</f>
        <v/>
      </c>
    </row>
    <row r="1240">
      <c r="A1240" s="16" t="n"/>
      <c r="G1240" s="17" t="n"/>
      <c r="H1240" s="17" t="n"/>
      <c r="I1240" s="17" t="n"/>
      <c r="J1240" s="17" t="n"/>
      <c r="K1240" s="17" t="n"/>
      <c r="L1240" s="17" t="n"/>
      <c r="N1240">
        <f>IF($B1240="","",IF($C1240="SUPERSTORE","Superstore","DH"))</f>
        <v/>
      </c>
      <c r="O1240">
        <f>IF($B1240="","",IFERROR(VLOOKUP($B1240,Mapping!$A:$C,2,0),"Not Mapped"))</f>
        <v/>
      </c>
      <c r="P1240">
        <f>IF($B1240="","",IFERROR(VLOOKUP($B1240,Mapping!$A:$C,3,0),"Not Mapped"))</f>
        <v/>
      </c>
      <c r="Q1240">
        <f>IF($B1240="","",IF(COUNTIF(Exclusions!$A:$A,$B1240)&gt;0,"Yes","No"))</f>
        <v/>
      </c>
      <c r="R1240" s="17">
        <f>IF($B1240="","",MIN(1,DAY($A1240)/IF($N1240="Superstore",Settings!$B$5,Settings!$B$4)))</f>
        <v/>
      </c>
      <c r="S1240" s="17">
        <f>IF(OR($B1240="",$G1240="",$R1240=0),"",$G1240/$R1240)</f>
        <v/>
      </c>
      <c r="T1240">
        <f>IF($S1240="","",IF($S1240&lt;Settings!$B$8,"Critical",IF($S1240&lt;Settings!$B$9,"Semi Critical","Non Critical")))</f>
        <v/>
      </c>
      <c r="U1240">
        <f>IF($B1240="","",IFERROR(VLOOKUP($O1240,Leaders!$A:$B,2,0),"Not Mapped"))</f>
        <v/>
      </c>
    </row>
    <row r="1241">
      <c r="A1241" s="16" t="n"/>
      <c r="G1241" s="17" t="n"/>
      <c r="H1241" s="17" t="n"/>
      <c r="I1241" s="17" t="n"/>
      <c r="J1241" s="17" t="n"/>
      <c r="K1241" s="17" t="n"/>
      <c r="L1241" s="17" t="n"/>
      <c r="N1241">
        <f>IF($B1241="","",IF($C1241="SUPERSTORE","Superstore","DH"))</f>
        <v/>
      </c>
      <c r="O1241">
        <f>IF($B1241="","",IFERROR(VLOOKUP($B1241,Mapping!$A:$C,2,0),"Not Mapped"))</f>
        <v/>
      </c>
      <c r="P1241">
        <f>IF($B1241="","",IFERROR(VLOOKUP($B1241,Mapping!$A:$C,3,0),"Not Mapped"))</f>
        <v/>
      </c>
      <c r="Q1241">
        <f>IF($B1241="","",IF(COUNTIF(Exclusions!$A:$A,$B1241)&gt;0,"Yes","No"))</f>
        <v/>
      </c>
      <c r="R1241" s="17">
        <f>IF($B1241="","",MIN(1,DAY($A1241)/IF($N1241="Superstore",Settings!$B$5,Settings!$B$4)))</f>
        <v/>
      </c>
      <c r="S1241" s="17">
        <f>IF(OR($B1241="",$G1241="",$R1241=0),"",$G1241/$R1241)</f>
        <v/>
      </c>
      <c r="T1241">
        <f>IF($S1241="","",IF($S1241&lt;Settings!$B$8,"Critical",IF($S1241&lt;Settings!$B$9,"Semi Critical","Non Critical")))</f>
        <v/>
      </c>
      <c r="U1241">
        <f>IF($B1241="","",IFERROR(VLOOKUP($O1241,Leaders!$A:$B,2,0),"Not Mapped"))</f>
        <v/>
      </c>
    </row>
    <row r="1242">
      <c r="A1242" s="16" t="n"/>
      <c r="G1242" s="17" t="n"/>
      <c r="H1242" s="17" t="n"/>
      <c r="I1242" s="17" t="n"/>
      <c r="J1242" s="17" t="n"/>
      <c r="K1242" s="17" t="n"/>
      <c r="L1242" s="17" t="n"/>
      <c r="N1242">
        <f>IF($B1242="","",IF($C1242="SUPERSTORE","Superstore","DH"))</f>
        <v/>
      </c>
      <c r="O1242">
        <f>IF($B1242="","",IFERROR(VLOOKUP($B1242,Mapping!$A:$C,2,0),"Not Mapped"))</f>
        <v/>
      </c>
      <c r="P1242">
        <f>IF($B1242="","",IFERROR(VLOOKUP($B1242,Mapping!$A:$C,3,0),"Not Mapped"))</f>
        <v/>
      </c>
      <c r="Q1242">
        <f>IF($B1242="","",IF(COUNTIF(Exclusions!$A:$A,$B1242)&gt;0,"Yes","No"))</f>
        <v/>
      </c>
      <c r="R1242" s="17">
        <f>IF($B1242="","",MIN(1,DAY($A1242)/IF($N1242="Superstore",Settings!$B$5,Settings!$B$4)))</f>
        <v/>
      </c>
      <c r="S1242" s="17">
        <f>IF(OR($B1242="",$G1242="",$R1242=0),"",$G1242/$R1242)</f>
        <v/>
      </c>
      <c r="T1242">
        <f>IF($S1242="","",IF($S1242&lt;Settings!$B$8,"Critical",IF($S1242&lt;Settings!$B$9,"Semi Critical","Non Critical")))</f>
        <v/>
      </c>
      <c r="U1242">
        <f>IF($B1242="","",IFERROR(VLOOKUP($O1242,Leaders!$A:$B,2,0),"Not Mapped"))</f>
        <v/>
      </c>
    </row>
    <row r="1243">
      <c r="A1243" s="16" t="n"/>
      <c r="G1243" s="17" t="n"/>
      <c r="H1243" s="17" t="n"/>
      <c r="I1243" s="17" t="n"/>
      <c r="J1243" s="17" t="n"/>
      <c r="K1243" s="17" t="n"/>
      <c r="L1243" s="17" t="n"/>
      <c r="N1243">
        <f>IF($B1243="","",IF($C1243="SUPERSTORE","Superstore","DH"))</f>
        <v/>
      </c>
      <c r="O1243">
        <f>IF($B1243="","",IFERROR(VLOOKUP($B1243,Mapping!$A:$C,2,0),"Not Mapped"))</f>
        <v/>
      </c>
      <c r="P1243">
        <f>IF($B1243="","",IFERROR(VLOOKUP($B1243,Mapping!$A:$C,3,0),"Not Mapped"))</f>
        <v/>
      </c>
      <c r="Q1243">
        <f>IF($B1243="","",IF(COUNTIF(Exclusions!$A:$A,$B1243)&gt;0,"Yes","No"))</f>
        <v/>
      </c>
      <c r="R1243" s="17">
        <f>IF($B1243="","",MIN(1,DAY($A1243)/IF($N1243="Superstore",Settings!$B$5,Settings!$B$4)))</f>
        <v/>
      </c>
      <c r="S1243" s="17">
        <f>IF(OR($B1243="",$G1243="",$R1243=0),"",$G1243/$R1243)</f>
        <v/>
      </c>
      <c r="T1243">
        <f>IF($S1243="","",IF($S1243&lt;Settings!$B$8,"Critical",IF($S1243&lt;Settings!$B$9,"Semi Critical","Non Critical")))</f>
        <v/>
      </c>
      <c r="U1243">
        <f>IF($B1243="","",IFERROR(VLOOKUP($O1243,Leaders!$A:$B,2,0),"Not Mapped"))</f>
        <v/>
      </c>
    </row>
    <row r="1244">
      <c r="A1244" s="16" t="n"/>
      <c r="G1244" s="17" t="n"/>
      <c r="H1244" s="17" t="n"/>
      <c r="I1244" s="17" t="n"/>
      <c r="J1244" s="17" t="n"/>
      <c r="K1244" s="17" t="n"/>
      <c r="L1244" s="17" t="n"/>
      <c r="N1244">
        <f>IF($B1244="","",IF($C1244="SUPERSTORE","Superstore","DH"))</f>
        <v/>
      </c>
      <c r="O1244">
        <f>IF($B1244="","",IFERROR(VLOOKUP($B1244,Mapping!$A:$C,2,0),"Not Mapped"))</f>
        <v/>
      </c>
      <c r="P1244">
        <f>IF($B1244="","",IFERROR(VLOOKUP($B1244,Mapping!$A:$C,3,0),"Not Mapped"))</f>
        <v/>
      </c>
      <c r="Q1244">
        <f>IF($B1244="","",IF(COUNTIF(Exclusions!$A:$A,$B1244)&gt;0,"Yes","No"))</f>
        <v/>
      </c>
      <c r="R1244" s="17">
        <f>IF($B1244="","",MIN(1,DAY($A1244)/IF($N1244="Superstore",Settings!$B$5,Settings!$B$4)))</f>
        <v/>
      </c>
      <c r="S1244" s="17">
        <f>IF(OR($B1244="",$G1244="",$R1244=0),"",$G1244/$R1244)</f>
        <v/>
      </c>
      <c r="T1244">
        <f>IF($S1244="","",IF($S1244&lt;Settings!$B$8,"Critical",IF($S1244&lt;Settings!$B$9,"Semi Critical","Non Critical")))</f>
        <v/>
      </c>
      <c r="U1244">
        <f>IF($B1244="","",IFERROR(VLOOKUP($O1244,Leaders!$A:$B,2,0),"Not Mapped"))</f>
        <v/>
      </c>
    </row>
    <row r="1245">
      <c r="A1245" s="16" t="n"/>
      <c r="G1245" s="17" t="n"/>
      <c r="H1245" s="17" t="n"/>
      <c r="I1245" s="17" t="n"/>
      <c r="J1245" s="17" t="n"/>
      <c r="K1245" s="17" t="n"/>
      <c r="L1245" s="17" t="n"/>
      <c r="N1245">
        <f>IF($B1245="","",IF($C1245="SUPERSTORE","Superstore","DH"))</f>
        <v/>
      </c>
      <c r="O1245">
        <f>IF($B1245="","",IFERROR(VLOOKUP($B1245,Mapping!$A:$C,2,0),"Not Mapped"))</f>
        <v/>
      </c>
      <c r="P1245">
        <f>IF($B1245="","",IFERROR(VLOOKUP($B1245,Mapping!$A:$C,3,0),"Not Mapped"))</f>
        <v/>
      </c>
      <c r="Q1245">
        <f>IF($B1245="","",IF(COUNTIF(Exclusions!$A:$A,$B1245)&gt;0,"Yes","No"))</f>
        <v/>
      </c>
      <c r="R1245" s="17">
        <f>IF($B1245="","",MIN(1,DAY($A1245)/IF($N1245="Superstore",Settings!$B$5,Settings!$B$4)))</f>
        <v/>
      </c>
      <c r="S1245" s="17">
        <f>IF(OR($B1245="",$G1245="",$R1245=0),"",$G1245/$R1245)</f>
        <v/>
      </c>
      <c r="T1245">
        <f>IF($S1245="","",IF($S1245&lt;Settings!$B$8,"Critical",IF($S1245&lt;Settings!$B$9,"Semi Critical","Non Critical")))</f>
        <v/>
      </c>
      <c r="U1245">
        <f>IF($B1245="","",IFERROR(VLOOKUP($O1245,Leaders!$A:$B,2,0),"Not Mapped"))</f>
        <v/>
      </c>
    </row>
    <row r="1246">
      <c r="A1246" s="16" t="n"/>
      <c r="G1246" s="17" t="n"/>
      <c r="H1246" s="17" t="n"/>
      <c r="I1246" s="17" t="n"/>
      <c r="J1246" s="17" t="n"/>
      <c r="K1246" s="17" t="n"/>
      <c r="L1246" s="17" t="n"/>
      <c r="N1246">
        <f>IF($B1246="","",IF($C1246="SUPERSTORE","Superstore","DH"))</f>
        <v/>
      </c>
      <c r="O1246">
        <f>IF($B1246="","",IFERROR(VLOOKUP($B1246,Mapping!$A:$C,2,0),"Not Mapped"))</f>
        <v/>
      </c>
      <c r="P1246">
        <f>IF($B1246="","",IFERROR(VLOOKUP($B1246,Mapping!$A:$C,3,0),"Not Mapped"))</f>
        <v/>
      </c>
      <c r="Q1246">
        <f>IF($B1246="","",IF(COUNTIF(Exclusions!$A:$A,$B1246)&gt;0,"Yes","No"))</f>
        <v/>
      </c>
      <c r="R1246" s="17">
        <f>IF($B1246="","",MIN(1,DAY($A1246)/IF($N1246="Superstore",Settings!$B$5,Settings!$B$4)))</f>
        <v/>
      </c>
      <c r="S1246" s="17">
        <f>IF(OR($B1246="",$G1246="",$R1246=0),"",$G1246/$R1246)</f>
        <v/>
      </c>
      <c r="T1246">
        <f>IF($S1246="","",IF($S1246&lt;Settings!$B$8,"Critical",IF($S1246&lt;Settings!$B$9,"Semi Critical","Non Critical")))</f>
        <v/>
      </c>
      <c r="U1246">
        <f>IF($B1246="","",IFERROR(VLOOKUP($O1246,Leaders!$A:$B,2,0),"Not Mapped"))</f>
        <v/>
      </c>
    </row>
    <row r="1247">
      <c r="A1247" s="16" t="n"/>
      <c r="G1247" s="17" t="n"/>
      <c r="H1247" s="17" t="n"/>
      <c r="I1247" s="17" t="n"/>
      <c r="J1247" s="17" t="n"/>
      <c r="K1247" s="17" t="n"/>
      <c r="L1247" s="17" t="n"/>
      <c r="N1247">
        <f>IF($B1247="","",IF($C1247="SUPERSTORE","Superstore","DH"))</f>
        <v/>
      </c>
      <c r="O1247">
        <f>IF($B1247="","",IFERROR(VLOOKUP($B1247,Mapping!$A:$C,2,0),"Not Mapped"))</f>
        <v/>
      </c>
      <c r="P1247">
        <f>IF($B1247="","",IFERROR(VLOOKUP($B1247,Mapping!$A:$C,3,0),"Not Mapped"))</f>
        <v/>
      </c>
      <c r="Q1247">
        <f>IF($B1247="","",IF(COUNTIF(Exclusions!$A:$A,$B1247)&gt;0,"Yes","No"))</f>
        <v/>
      </c>
      <c r="R1247" s="17">
        <f>IF($B1247="","",MIN(1,DAY($A1247)/IF($N1247="Superstore",Settings!$B$5,Settings!$B$4)))</f>
        <v/>
      </c>
      <c r="S1247" s="17">
        <f>IF(OR($B1247="",$G1247="",$R1247=0),"",$G1247/$R1247)</f>
        <v/>
      </c>
      <c r="T1247">
        <f>IF($S1247="","",IF($S1247&lt;Settings!$B$8,"Critical",IF($S1247&lt;Settings!$B$9,"Semi Critical","Non Critical")))</f>
        <v/>
      </c>
      <c r="U1247">
        <f>IF($B1247="","",IFERROR(VLOOKUP($O1247,Leaders!$A:$B,2,0),"Not Mapped"))</f>
        <v/>
      </c>
    </row>
    <row r="1248">
      <c r="A1248" s="16" t="n"/>
      <c r="G1248" s="17" t="n"/>
      <c r="H1248" s="17" t="n"/>
      <c r="I1248" s="17" t="n"/>
      <c r="J1248" s="17" t="n"/>
      <c r="K1248" s="17" t="n"/>
      <c r="L1248" s="17" t="n"/>
      <c r="N1248">
        <f>IF($B1248="","",IF($C1248="SUPERSTORE","Superstore","DH"))</f>
        <v/>
      </c>
      <c r="O1248">
        <f>IF($B1248="","",IFERROR(VLOOKUP($B1248,Mapping!$A:$C,2,0),"Not Mapped"))</f>
        <v/>
      </c>
      <c r="P1248">
        <f>IF($B1248="","",IFERROR(VLOOKUP($B1248,Mapping!$A:$C,3,0),"Not Mapped"))</f>
        <v/>
      </c>
      <c r="Q1248">
        <f>IF($B1248="","",IF(COUNTIF(Exclusions!$A:$A,$B1248)&gt;0,"Yes","No"))</f>
        <v/>
      </c>
      <c r="R1248" s="17">
        <f>IF($B1248="","",MIN(1,DAY($A1248)/IF($N1248="Superstore",Settings!$B$5,Settings!$B$4)))</f>
        <v/>
      </c>
      <c r="S1248" s="17">
        <f>IF(OR($B1248="",$G1248="",$R1248=0),"",$G1248/$R1248)</f>
        <v/>
      </c>
      <c r="T1248">
        <f>IF($S1248="","",IF($S1248&lt;Settings!$B$8,"Critical",IF($S1248&lt;Settings!$B$9,"Semi Critical","Non Critical")))</f>
        <v/>
      </c>
      <c r="U1248">
        <f>IF($B1248="","",IFERROR(VLOOKUP($O1248,Leaders!$A:$B,2,0),"Not Mapped"))</f>
        <v/>
      </c>
    </row>
    <row r="1249">
      <c r="A1249" s="16" t="n"/>
      <c r="G1249" s="17" t="n"/>
      <c r="H1249" s="17" t="n"/>
      <c r="I1249" s="17" t="n"/>
      <c r="J1249" s="17" t="n"/>
      <c r="K1249" s="17" t="n"/>
      <c r="L1249" s="17" t="n"/>
      <c r="N1249">
        <f>IF($B1249="","",IF($C1249="SUPERSTORE","Superstore","DH"))</f>
        <v/>
      </c>
      <c r="O1249">
        <f>IF($B1249="","",IFERROR(VLOOKUP($B1249,Mapping!$A:$C,2,0),"Not Mapped"))</f>
        <v/>
      </c>
      <c r="P1249">
        <f>IF($B1249="","",IFERROR(VLOOKUP($B1249,Mapping!$A:$C,3,0),"Not Mapped"))</f>
        <v/>
      </c>
      <c r="Q1249">
        <f>IF($B1249="","",IF(COUNTIF(Exclusions!$A:$A,$B1249)&gt;0,"Yes","No"))</f>
        <v/>
      </c>
      <c r="R1249" s="17">
        <f>IF($B1249="","",MIN(1,DAY($A1249)/IF($N1249="Superstore",Settings!$B$5,Settings!$B$4)))</f>
        <v/>
      </c>
      <c r="S1249" s="17">
        <f>IF(OR($B1249="",$G1249="",$R1249=0),"",$G1249/$R1249)</f>
        <v/>
      </c>
      <c r="T1249">
        <f>IF($S1249="","",IF($S1249&lt;Settings!$B$8,"Critical",IF($S1249&lt;Settings!$B$9,"Semi Critical","Non Critical")))</f>
        <v/>
      </c>
      <c r="U1249">
        <f>IF($B1249="","",IFERROR(VLOOKUP($O1249,Leaders!$A:$B,2,0),"Not Mapped"))</f>
        <v/>
      </c>
    </row>
    <row r="1250">
      <c r="A1250" s="16" t="n"/>
      <c r="G1250" s="17" t="n"/>
      <c r="H1250" s="17" t="n"/>
      <c r="I1250" s="17" t="n"/>
      <c r="J1250" s="17" t="n"/>
      <c r="K1250" s="17" t="n"/>
      <c r="L1250" s="17" t="n"/>
      <c r="N1250">
        <f>IF($B1250="","",IF($C1250="SUPERSTORE","Superstore","DH"))</f>
        <v/>
      </c>
      <c r="O1250">
        <f>IF($B1250="","",IFERROR(VLOOKUP($B1250,Mapping!$A:$C,2,0),"Not Mapped"))</f>
        <v/>
      </c>
      <c r="P1250">
        <f>IF($B1250="","",IFERROR(VLOOKUP($B1250,Mapping!$A:$C,3,0),"Not Mapped"))</f>
        <v/>
      </c>
      <c r="Q1250">
        <f>IF($B1250="","",IF(COUNTIF(Exclusions!$A:$A,$B1250)&gt;0,"Yes","No"))</f>
        <v/>
      </c>
      <c r="R1250" s="17">
        <f>IF($B1250="","",MIN(1,DAY($A1250)/IF($N1250="Superstore",Settings!$B$5,Settings!$B$4)))</f>
        <v/>
      </c>
      <c r="S1250" s="17">
        <f>IF(OR($B1250="",$G1250="",$R1250=0),"",$G1250/$R1250)</f>
        <v/>
      </c>
      <c r="T1250">
        <f>IF($S1250="","",IF($S1250&lt;Settings!$B$8,"Critical",IF($S1250&lt;Settings!$B$9,"Semi Critical","Non Critical")))</f>
        <v/>
      </c>
      <c r="U1250">
        <f>IF($B1250="","",IFERROR(VLOOKUP($O1250,Leaders!$A:$B,2,0),"Not Mapped"))</f>
        <v/>
      </c>
    </row>
    <row r="1251">
      <c r="A1251" s="16" t="n"/>
      <c r="G1251" s="17" t="n"/>
      <c r="H1251" s="17" t="n"/>
      <c r="I1251" s="17" t="n"/>
      <c r="J1251" s="17" t="n"/>
      <c r="K1251" s="17" t="n"/>
      <c r="L1251" s="17" t="n"/>
      <c r="N1251">
        <f>IF($B1251="","",IF($C1251="SUPERSTORE","Superstore","DH"))</f>
        <v/>
      </c>
      <c r="O1251">
        <f>IF($B1251="","",IFERROR(VLOOKUP($B1251,Mapping!$A:$C,2,0),"Not Mapped"))</f>
        <v/>
      </c>
      <c r="P1251">
        <f>IF($B1251="","",IFERROR(VLOOKUP($B1251,Mapping!$A:$C,3,0),"Not Mapped"))</f>
        <v/>
      </c>
      <c r="Q1251">
        <f>IF($B1251="","",IF(COUNTIF(Exclusions!$A:$A,$B1251)&gt;0,"Yes","No"))</f>
        <v/>
      </c>
      <c r="R1251" s="17">
        <f>IF($B1251="","",MIN(1,DAY($A1251)/IF($N1251="Superstore",Settings!$B$5,Settings!$B$4)))</f>
        <v/>
      </c>
      <c r="S1251" s="17">
        <f>IF(OR($B1251="",$G1251="",$R1251=0),"",$G1251/$R1251)</f>
        <v/>
      </c>
      <c r="T1251">
        <f>IF($S1251="","",IF($S1251&lt;Settings!$B$8,"Critical",IF($S1251&lt;Settings!$B$9,"Semi Critical","Non Critical")))</f>
        <v/>
      </c>
      <c r="U1251">
        <f>IF($B1251="","",IFERROR(VLOOKUP($O1251,Leaders!$A:$B,2,0),"Not Mapped"))</f>
        <v/>
      </c>
    </row>
    <row r="1252">
      <c r="A1252" s="16" t="n"/>
      <c r="G1252" s="17" t="n"/>
      <c r="H1252" s="17" t="n"/>
      <c r="I1252" s="17" t="n"/>
      <c r="J1252" s="17" t="n"/>
      <c r="K1252" s="17" t="n"/>
      <c r="L1252" s="17" t="n"/>
      <c r="N1252">
        <f>IF($B1252="","",IF($C1252="SUPERSTORE","Superstore","DH"))</f>
        <v/>
      </c>
      <c r="O1252">
        <f>IF($B1252="","",IFERROR(VLOOKUP($B1252,Mapping!$A:$C,2,0),"Not Mapped"))</f>
        <v/>
      </c>
      <c r="P1252">
        <f>IF($B1252="","",IFERROR(VLOOKUP($B1252,Mapping!$A:$C,3,0),"Not Mapped"))</f>
        <v/>
      </c>
      <c r="Q1252">
        <f>IF($B1252="","",IF(COUNTIF(Exclusions!$A:$A,$B1252)&gt;0,"Yes","No"))</f>
        <v/>
      </c>
      <c r="R1252" s="17">
        <f>IF($B1252="","",MIN(1,DAY($A1252)/IF($N1252="Superstore",Settings!$B$5,Settings!$B$4)))</f>
        <v/>
      </c>
      <c r="S1252" s="17">
        <f>IF(OR($B1252="",$G1252="",$R1252=0),"",$G1252/$R1252)</f>
        <v/>
      </c>
      <c r="T1252">
        <f>IF($S1252="","",IF($S1252&lt;Settings!$B$8,"Critical",IF($S1252&lt;Settings!$B$9,"Semi Critical","Non Critical")))</f>
        <v/>
      </c>
      <c r="U1252">
        <f>IF($B1252="","",IFERROR(VLOOKUP($O1252,Leaders!$A:$B,2,0),"Not Mapped"))</f>
        <v/>
      </c>
    </row>
    <row r="1253">
      <c r="A1253" s="16" t="n"/>
      <c r="G1253" s="17" t="n"/>
      <c r="H1253" s="17" t="n"/>
      <c r="I1253" s="17" t="n"/>
      <c r="J1253" s="17" t="n"/>
      <c r="K1253" s="17" t="n"/>
      <c r="L1253" s="17" t="n"/>
      <c r="N1253">
        <f>IF($B1253="","",IF($C1253="SUPERSTORE","Superstore","DH"))</f>
        <v/>
      </c>
      <c r="O1253">
        <f>IF($B1253="","",IFERROR(VLOOKUP($B1253,Mapping!$A:$C,2,0),"Not Mapped"))</f>
        <v/>
      </c>
      <c r="P1253">
        <f>IF($B1253="","",IFERROR(VLOOKUP($B1253,Mapping!$A:$C,3,0),"Not Mapped"))</f>
        <v/>
      </c>
      <c r="Q1253">
        <f>IF($B1253="","",IF(COUNTIF(Exclusions!$A:$A,$B1253)&gt;0,"Yes","No"))</f>
        <v/>
      </c>
      <c r="R1253" s="17">
        <f>IF($B1253="","",MIN(1,DAY($A1253)/IF($N1253="Superstore",Settings!$B$5,Settings!$B$4)))</f>
        <v/>
      </c>
      <c r="S1253" s="17">
        <f>IF(OR($B1253="",$G1253="",$R1253=0),"",$G1253/$R1253)</f>
        <v/>
      </c>
      <c r="T1253">
        <f>IF($S1253="","",IF($S1253&lt;Settings!$B$8,"Critical",IF($S1253&lt;Settings!$B$9,"Semi Critical","Non Critical")))</f>
        <v/>
      </c>
      <c r="U1253">
        <f>IF($B1253="","",IFERROR(VLOOKUP($O1253,Leaders!$A:$B,2,0),"Not Mapped"))</f>
        <v/>
      </c>
    </row>
    <row r="1254">
      <c r="A1254" s="16" t="n"/>
      <c r="G1254" s="17" t="n"/>
      <c r="H1254" s="17" t="n"/>
      <c r="I1254" s="17" t="n"/>
      <c r="J1254" s="17" t="n"/>
      <c r="K1254" s="17" t="n"/>
      <c r="L1254" s="17" t="n"/>
      <c r="N1254">
        <f>IF($B1254="","",IF($C1254="SUPERSTORE","Superstore","DH"))</f>
        <v/>
      </c>
      <c r="O1254">
        <f>IF($B1254="","",IFERROR(VLOOKUP($B1254,Mapping!$A:$C,2,0),"Not Mapped"))</f>
        <v/>
      </c>
      <c r="P1254">
        <f>IF($B1254="","",IFERROR(VLOOKUP($B1254,Mapping!$A:$C,3,0),"Not Mapped"))</f>
        <v/>
      </c>
      <c r="Q1254">
        <f>IF($B1254="","",IF(COUNTIF(Exclusions!$A:$A,$B1254)&gt;0,"Yes","No"))</f>
        <v/>
      </c>
      <c r="R1254" s="17">
        <f>IF($B1254="","",MIN(1,DAY($A1254)/IF($N1254="Superstore",Settings!$B$5,Settings!$B$4)))</f>
        <v/>
      </c>
      <c r="S1254" s="17">
        <f>IF(OR($B1254="",$G1254="",$R1254=0),"",$G1254/$R1254)</f>
        <v/>
      </c>
      <c r="T1254">
        <f>IF($S1254="","",IF($S1254&lt;Settings!$B$8,"Critical",IF($S1254&lt;Settings!$B$9,"Semi Critical","Non Critical")))</f>
        <v/>
      </c>
      <c r="U1254">
        <f>IF($B1254="","",IFERROR(VLOOKUP($O1254,Leaders!$A:$B,2,0),"Not Mapped"))</f>
        <v/>
      </c>
    </row>
    <row r="1255">
      <c r="A1255" s="16" t="n"/>
      <c r="G1255" s="17" t="n"/>
      <c r="H1255" s="17" t="n"/>
      <c r="I1255" s="17" t="n"/>
      <c r="J1255" s="17" t="n"/>
      <c r="K1255" s="17" t="n"/>
      <c r="L1255" s="17" t="n"/>
      <c r="N1255">
        <f>IF($B1255="","",IF($C1255="SUPERSTORE","Superstore","DH"))</f>
        <v/>
      </c>
      <c r="O1255">
        <f>IF($B1255="","",IFERROR(VLOOKUP($B1255,Mapping!$A:$C,2,0),"Not Mapped"))</f>
        <v/>
      </c>
      <c r="P1255">
        <f>IF($B1255="","",IFERROR(VLOOKUP($B1255,Mapping!$A:$C,3,0),"Not Mapped"))</f>
        <v/>
      </c>
      <c r="Q1255">
        <f>IF($B1255="","",IF(COUNTIF(Exclusions!$A:$A,$B1255)&gt;0,"Yes","No"))</f>
        <v/>
      </c>
      <c r="R1255" s="17">
        <f>IF($B1255="","",MIN(1,DAY($A1255)/IF($N1255="Superstore",Settings!$B$5,Settings!$B$4)))</f>
        <v/>
      </c>
      <c r="S1255" s="17">
        <f>IF(OR($B1255="",$G1255="",$R1255=0),"",$G1255/$R1255)</f>
        <v/>
      </c>
      <c r="T1255">
        <f>IF($S1255="","",IF($S1255&lt;Settings!$B$8,"Critical",IF($S1255&lt;Settings!$B$9,"Semi Critical","Non Critical")))</f>
        <v/>
      </c>
      <c r="U1255">
        <f>IF($B1255="","",IFERROR(VLOOKUP($O1255,Leaders!$A:$B,2,0),"Not Mapped"))</f>
        <v/>
      </c>
    </row>
    <row r="1256">
      <c r="A1256" s="16" t="n"/>
      <c r="G1256" s="17" t="n"/>
      <c r="H1256" s="17" t="n"/>
      <c r="I1256" s="17" t="n"/>
      <c r="J1256" s="17" t="n"/>
      <c r="K1256" s="17" t="n"/>
      <c r="L1256" s="17" t="n"/>
      <c r="N1256">
        <f>IF($B1256="","",IF($C1256="SUPERSTORE","Superstore","DH"))</f>
        <v/>
      </c>
      <c r="O1256">
        <f>IF($B1256="","",IFERROR(VLOOKUP($B1256,Mapping!$A:$C,2,0),"Not Mapped"))</f>
        <v/>
      </c>
      <c r="P1256">
        <f>IF($B1256="","",IFERROR(VLOOKUP($B1256,Mapping!$A:$C,3,0),"Not Mapped"))</f>
        <v/>
      </c>
      <c r="Q1256">
        <f>IF($B1256="","",IF(COUNTIF(Exclusions!$A:$A,$B1256)&gt;0,"Yes","No"))</f>
        <v/>
      </c>
      <c r="R1256" s="17">
        <f>IF($B1256="","",MIN(1,DAY($A1256)/IF($N1256="Superstore",Settings!$B$5,Settings!$B$4)))</f>
        <v/>
      </c>
      <c r="S1256" s="17">
        <f>IF(OR($B1256="",$G1256="",$R1256=0),"",$G1256/$R1256)</f>
        <v/>
      </c>
      <c r="T1256">
        <f>IF($S1256="","",IF($S1256&lt;Settings!$B$8,"Critical",IF($S1256&lt;Settings!$B$9,"Semi Critical","Non Critical")))</f>
        <v/>
      </c>
      <c r="U1256">
        <f>IF($B1256="","",IFERROR(VLOOKUP($O1256,Leaders!$A:$B,2,0),"Not Mapped"))</f>
        <v/>
      </c>
    </row>
    <row r="1257">
      <c r="A1257" s="16" t="n"/>
      <c r="G1257" s="17" t="n"/>
      <c r="H1257" s="17" t="n"/>
      <c r="I1257" s="17" t="n"/>
      <c r="J1257" s="17" t="n"/>
      <c r="K1257" s="17" t="n"/>
      <c r="L1257" s="17" t="n"/>
      <c r="N1257">
        <f>IF($B1257="","",IF($C1257="SUPERSTORE","Superstore","DH"))</f>
        <v/>
      </c>
      <c r="O1257">
        <f>IF($B1257="","",IFERROR(VLOOKUP($B1257,Mapping!$A:$C,2,0),"Not Mapped"))</f>
        <v/>
      </c>
      <c r="P1257">
        <f>IF($B1257="","",IFERROR(VLOOKUP($B1257,Mapping!$A:$C,3,0),"Not Mapped"))</f>
        <v/>
      </c>
      <c r="Q1257">
        <f>IF($B1257="","",IF(COUNTIF(Exclusions!$A:$A,$B1257)&gt;0,"Yes","No"))</f>
        <v/>
      </c>
      <c r="R1257" s="17">
        <f>IF($B1257="","",MIN(1,DAY($A1257)/IF($N1257="Superstore",Settings!$B$5,Settings!$B$4)))</f>
        <v/>
      </c>
      <c r="S1257" s="17">
        <f>IF(OR($B1257="",$G1257="",$R1257=0),"",$G1257/$R1257)</f>
        <v/>
      </c>
      <c r="T1257">
        <f>IF($S1257="","",IF($S1257&lt;Settings!$B$8,"Critical",IF($S1257&lt;Settings!$B$9,"Semi Critical","Non Critical")))</f>
        <v/>
      </c>
      <c r="U1257">
        <f>IF($B1257="","",IFERROR(VLOOKUP($O1257,Leaders!$A:$B,2,0),"Not Mapped"))</f>
        <v/>
      </c>
    </row>
    <row r="1258">
      <c r="A1258" s="16" t="n"/>
      <c r="G1258" s="17" t="n"/>
      <c r="H1258" s="17" t="n"/>
      <c r="I1258" s="17" t="n"/>
      <c r="J1258" s="17" t="n"/>
      <c r="K1258" s="17" t="n"/>
      <c r="L1258" s="17" t="n"/>
      <c r="N1258">
        <f>IF($B1258="","",IF($C1258="SUPERSTORE","Superstore","DH"))</f>
        <v/>
      </c>
      <c r="O1258">
        <f>IF($B1258="","",IFERROR(VLOOKUP($B1258,Mapping!$A:$C,2,0),"Not Mapped"))</f>
        <v/>
      </c>
      <c r="P1258">
        <f>IF($B1258="","",IFERROR(VLOOKUP($B1258,Mapping!$A:$C,3,0),"Not Mapped"))</f>
        <v/>
      </c>
      <c r="Q1258">
        <f>IF($B1258="","",IF(COUNTIF(Exclusions!$A:$A,$B1258)&gt;0,"Yes","No"))</f>
        <v/>
      </c>
      <c r="R1258" s="17">
        <f>IF($B1258="","",MIN(1,DAY($A1258)/IF($N1258="Superstore",Settings!$B$5,Settings!$B$4)))</f>
        <v/>
      </c>
      <c r="S1258" s="17">
        <f>IF(OR($B1258="",$G1258="",$R1258=0),"",$G1258/$R1258)</f>
        <v/>
      </c>
      <c r="T1258">
        <f>IF($S1258="","",IF($S1258&lt;Settings!$B$8,"Critical",IF($S1258&lt;Settings!$B$9,"Semi Critical","Non Critical")))</f>
        <v/>
      </c>
      <c r="U1258">
        <f>IF($B1258="","",IFERROR(VLOOKUP($O1258,Leaders!$A:$B,2,0),"Not Mapped"))</f>
        <v/>
      </c>
    </row>
    <row r="1259">
      <c r="A1259" s="16" t="n"/>
      <c r="G1259" s="17" t="n"/>
      <c r="H1259" s="17" t="n"/>
      <c r="I1259" s="17" t="n"/>
      <c r="J1259" s="17" t="n"/>
      <c r="K1259" s="17" t="n"/>
      <c r="L1259" s="17" t="n"/>
      <c r="N1259">
        <f>IF($B1259="","",IF($C1259="SUPERSTORE","Superstore","DH"))</f>
        <v/>
      </c>
      <c r="O1259">
        <f>IF($B1259="","",IFERROR(VLOOKUP($B1259,Mapping!$A:$C,2,0),"Not Mapped"))</f>
        <v/>
      </c>
      <c r="P1259">
        <f>IF($B1259="","",IFERROR(VLOOKUP($B1259,Mapping!$A:$C,3,0),"Not Mapped"))</f>
        <v/>
      </c>
      <c r="Q1259">
        <f>IF($B1259="","",IF(COUNTIF(Exclusions!$A:$A,$B1259)&gt;0,"Yes","No"))</f>
        <v/>
      </c>
      <c r="R1259" s="17">
        <f>IF($B1259="","",MIN(1,DAY($A1259)/IF($N1259="Superstore",Settings!$B$5,Settings!$B$4)))</f>
        <v/>
      </c>
      <c r="S1259" s="17">
        <f>IF(OR($B1259="",$G1259="",$R1259=0),"",$G1259/$R1259)</f>
        <v/>
      </c>
      <c r="T1259">
        <f>IF($S1259="","",IF($S1259&lt;Settings!$B$8,"Critical",IF($S1259&lt;Settings!$B$9,"Semi Critical","Non Critical")))</f>
        <v/>
      </c>
      <c r="U1259">
        <f>IF($B1259="","",IFERROR(VLOOKUP($O1259,Leaders!$A:$B,2,0),"Not Mapped"))</f>
        <v/>
      </c>
    </row>
    <row r="1260">
      <c r="A1260" s="16" t="n"/>
      <c r="G1260" s="17" t="n"/>
      <c r="H1260" s="17" t="n"/>
      <c r="I1260" s="17" t="n"/>
      <c r="J1260" s="17" t="n"/>
      <c r="K1260" s="17" t="n"/>
      <c r="L1260" s="17" t="n"/>
      <c r="N1260">
        <f>IF($B1260="","",IF($C1260="SUPERSTORE","Superstore","DH"))</f>
        <v/>
      </c>
      <c r="O1260">
        <f>IF($B1260="","",IFERROR(VLOOKUP($B1260,Mapping!$A:$C,2,0),"Not Mapped"))</f>
        <v/>
      </c>
      <c r="P1260">
        <f>IF($B1260="","",IFERROR(VLOOKUP($B1260,Mapping!$A:$C,3,0),"Not Mapped"))</f>
        <v/>
      </c>
      <c r="Q1260">
        <f>IF($B1260="","",IF(COUNTIF(Exclusions!$A:$A,$B1260)&gt;0,"Yes","No"))</f>
        <v/>
      </c>
      <c r="R1260" s="17">
        <f>IF($B1260="","",MIN(1,DAY($A1260)/IF($N1260="Superstore",Settings!$B$5,Settings!$B$4)))</f>
        <v/>
      </c>
      <c r="S1260" s="17">
        <f>IF(OR($B1260="",$G1260="",$R1260=0),"",$G1260/$R1260)</f>
        <v/>
      </c>
      <c r="T1260">
        <f>IF($S1260="","",IF($S1260&lt;Settings!$B$8,"Critical",IF($S1260&lt;Settings!$B$9,"Semi Critical","Non Critical")))</f>
        <v/>
      </c>
      <c r="U1260">
        <f>IF($B1260="","",IFERROR(VLOOKUP($O1260,Leaders!$A:$B,2,0),"Not Mapped"))</f>
        <v/>
      </c>
    </row>
    <row r="1261">
      <c r="A1261" s="16" t="n"/>
      <c r="G1261" s="17" t="n"/>
      <c r="H1261" s="17" t="n"/>
      <c r="I1261" s="17" t="n"/>
      <c r="J1261" s="17" t="n"/>
      <c r="K1261" s="17" t="n"/>
      <c r="L1261" s="17" t="n"/>
      <c r="N1261">
        <f>IF($B1261="","",IF($C1261="SUPERSTORE","Superstore","DH"))</f>
        <v/>
      </c>
      <c r="O1261">
        <f>IF($B1261="","",IFERROR(VLOOKUP($B1261,Mapping!$A:$C,2,0),"Not Mapped"))</f>
        <v/>
      </c>
      <c r="P1261">
        <f>IF($B1261="","",IFERROR(VLOOKUP($B1261,Mapping!$A:$C,3,0),"Not Mapped"))</f>
        <v/>
      </c>
      <c r="Q1261">
        <f>IF($B1261="","",IF(COUNTIF(Exclusions!$A:$A,$B1261)&gt;0,"Yes","No"))</f>
        <v/>
      </c>
      <c r="R1261" s="17">
        <f>IF($B1261="","",MIN(1,DAY($A1261)/IF($N1261="Superstore",Settings!$B$5,Settings!$B$4)))</f>
        <v/>
      </c>
      <c r="S1261" s="17">
        <f>IF(OR($B1261="",$G1261="",$R1261=0),"",$G1261/$R1261)</f>
        <v/>
      </c>
      <c r="T1261">
        <f>IF($S1261="","",IF($S1261&lt;Settings!$B$8,"Critical",IF($S1261&lt;Settings!$B$9,"Semi Critical","Non Critical")))</f>
        <v/>
      </c>
      <c r="U1261">
        <f>IF($B1261="","",IFERROR(VLOOKUP($O1261,Leaders!$A:$B,2,0),"Not Mapped"))</f>
        <v/>
      </c>
    </row>
    <row r="1262">
      <c r="A1262" s="16" t="n"/>
      <c r="G1262" s="17" t="n"/>
      <c r="H1262" s="17" t="n"/>
      <c r="I1262" s="17" t="n"/>
      <c r="J1262" s="17" t="n"/>
      <c r="K1262" s="17" t="n"/>
      <c r="L1262" s="17" t="n"/>
      <c r="N1262">
        <f>IF($B1262="","",IF($C1262="SUPERSTORE","Superstore","DH"))</f>
        <v/>
      </c>
      <c r="O1262">
        <f>IF($B1262="","",IFERROR(VLOOKUP($B1262,Mapping!$A:$C,2,0),"Not Mapped"))</f>
        <v/>
      </c>
      <c r="P1262">
        <f>IF($B1262="","",IFERROR(VLOOKUP($B1262,Mapping!$A:$C,3,0),"Not Mapped"))</f>
        <v/>
      </c>
      <c r="Q1262">
        <f>IF($B1262="","",IF(COUNTIF(Exclusions!$A:$A,$B1262)&gt;0,"Yes","No"))</f>
        <v/>
      </c>
      <c r="R1262" s="17">
        <f>IF($B1262="","",MIN(1,DAY($A1262)/IF($N1262="Superstore",Settings!$B$5,Settings!$B$4)))</f>
        <v/>
      </c>
      <c r="S1262" s="17">
        <f>IF(OR($B1262="",$G1262="",$R1262=0),"",$G1262/$R1262)</f>
        <v/>
      </c>
      <c r="T1262">
        <f>IF($S1262="","",IF($S1262&lt;Settings!$B$8,"Critical",IF($S1262&lt;Settings!$B$9,"Semi Critical","Non Critical")))</f>
        <v/>
      </c>
      <c r="U1262">
        <f>IF($B1262="","",IFERROR(VLOOKUP($O1262,Leaders!$A:$B,2,0),"Not Mapped"))</f>
        <v/>
      </c>
    </row>
    <row r="1263">
      <c r="A1263" s="16" t="n"/>
      <c r="G1263" s="17" t="n"/>
      <c r="H1263" s="17" t="n"/>
      <c r="I1263" s="17" t="n"/>
      <c r="J1263" s="17" t="n"/>
      <c r="K1263" s="17" t="n"/>
      <c r="L1263" s="17" t="n"/>
      <c r="N1263">
        <f>IF($B1263="","",IF($C1263="SUPERSTORE","Superstore","DH"))</f>
        <v/>
      </c>
      <c r="O1263">
        <f>IF($B1263="","",IFERROR(VLOOKUP($B1263,Mapping!$A:$C,2,0),"Not Mapped"))</f>
        <v/>
      </c>
      <c r="P1263">
        <f>IF($B1263="","",IFERROR(VLOOKUP($B1263,Mapping!$A:$C,3,0),"Not Mapped"))</f>
        <v/>
      </c>
      <c r="Q1263">
        <f>IF($B1263="","",IF(COUNTIF(Exclusions!$A:$A,$B1263)&gt;0,"Yes","No"))</f>
        <v/>
      </c>
      <c r="R1263" s="17">
        <f>IF($B1263="","",MIN(1,DAY($A1263)/IF($N1263="Superstore",Settings!$B$5,Settings!$B$4)))</f>
        <v/>
      </c>
      <c r="S1263" s="17">
        <f>IF(OR($B1263="",$G1263="",$R1263=0),"",$G1263/$R1263)</f>
        <v/>
      </c>
      <c r="T1263">
        <f>IF($S1263="","",IF($S1263&lt;Settings!$B$8,"Critical",IF($S1263&lt;Settings!$B$9,"Semi Critical","Non Critical")))</f>
        <v/>
      </c>
      <c r="U1263">
        <f>IF($B1263="","",IFERROR(VLOOKUP($O1263,Leaders!$A:$B,2,0),"Not Mapped"))</f>
        <v/>
      </c>
    </row>
    <row r="1264">
      <c r="A1264" s="16" t="n"/>
      <c r="G1264" s="17" t="n"/>
      <c r="H1264" s="17" t="n"/>
      <c r="I1264" s="17" t="n"/>
      <c r="J1264" s="17" t="n"/>
      <c r="K1264" s="17" t="n"/>
      <c r="L1264" s="17" t="n"/>
      <c r="N1264">
        <f>IF($B1264="","",IF($C1264="SUPERSTORE","Superstore","DH"))</f>
        <v/>
      </c>
      <c r="O1264">
        <f>IF($B1264="","",IFERROR(VLOOKUP($B1264,Mapping!$A:$C,2,0),"Not Mapped"))</f>
        <v/>
      </c>
      <c r="P1264">
        <f>IF($B1264="","",IFERROR(VLOOKUP($B1264,Mapping!$A:$C,3,0),"Not Mapped"))</f>
        <v/>
      </c>
      <c r="Q1264">
        <f>IF($B1264="","",IF(COUNTIF(Exclusions!$A:$A,$B1264)&gt;0,"Yes","No"))</f>
        <v/>
      </c>
      <c r="R1264" s="17">
        <f>IF($B1264="","",MIN(1,DAY($A1264)/IF($N1264="Superstore",Settings!$B$5,Settings!$B$4)))</f>
        <v/>
      </c>
      <c r="S1264" s="17">
        <f>IF(OR($B1264="",$G1264="",$R1264=0),"",$G1264/$R1264)</f>
        <v/>
      </c>
      <c r="T1264">
        <f>IF($S1264="","",IF($S1264&lt;Settings!$B$8,"Critical",IF($S1264&lt;Settings!$B$9,"Semi Critical","Non Critical")))</f>
        <v/>
      </c>
      <c r="U1264">
        <f>IF($B1264="","",IFERROR(VLOOKUP($O1264,Leaders!$A:$B,2,0),"Not Mapped"))</f>
        <v/>
      </c>
    </row>
    <row r="1265">
      <c r="A1265" s="16" t="n"/>
      <c r="G1265" s="17" t="n"/>
      <c r="H1265" s="17" t="n"/>
      <c r="I1265" s="17" t="n"/>
      <c r="J1265" s="17" t="n"/>
      <c r="K1265" s="17" t="n"/>
      <c r="L1265" s="17" t="n"/>
      <c r="N1265">
        <f>IF($B1265="","",IF($C1265="SUPERSTORE","Superstore","DH"))</f>
        <v/>
      </c>
      <c r="O1265">
        <f>IF($B1265="","",IFERROR(VLOOKUP($B1265,Mapping!$A:$C,2,0),"Not Mapped"))</f>
        <v/>
      </c>
      <c r="P1265">
        <f>IF($B1265="","",IFERROR(VLOOKUP($B1265,Mapping!$A:$C,3,0),"Not Mapped"))</f>
        <v/>
      </c>
      <c r="Q1265">
        <f>IF($B1265="","",IF(COUNTIF(Exclusions!$A:$A,$B1265)&gt;0,"Yes","No"))</f>
        <v/>
      </c>
      <c r="R1265" s="17">
        <f>IF($B1265="","",MIN(1,DAY($A1265)/IF($N1265="Superstore",Settings!$B$5,Settings!$B$4)))</f>
        <v/>
      </c>
      <c r="S1265" s="17">
        <f>IF(OR($B1265="",$G1265="",$R1265=0),"",$G1265/$R1265)</f>
        <v/>
      </c>
      <c r="T1265">
        <f>IF($S1265="","",IF($S1265&lt;Settings!$B$8,"Critical",IF($S1265&lt;Settings!$B$9,"Semi Critical","Non Critical")))</f>
        <v/>
      </c>
      <c r="U1265">
        <f>IF($B1265="","",IFERROR(VLOOKUP($O1265,Leaders!$A:$B,2,0),"Not Mapped"))</f>
        <v/>
      </c>
    </row>
    <row r="1266">
      <c r="A1266" s="16" t="n"/>
      <c r="G1266" s="17" t="n"/>
      <c r="H1266" s="17" t="n"/>
      <c r="I1266" s="17" t="n"/>
      <c r="J1266" s="17" t="n"/>
      <c r="K1266" s="17" t="n"/>
      <c r="L1266" s="17" t="n"/>
      <c r="N1266">
        <f>IF($B1266="","",IF($C1266="SUPERSTORE","Superstore","DH"))</f>
        <v/>
      </c>
      <c r="O1266">
        <f>IF($B1266="","",IFERROR(VLOOKUP($B1266,Mapping!$A:$C,2,0),"Not Mapped"))</f>
        <v/>
      </c>
      <c r="P1266">
        <f>IF($B1266="","",IFERROR(VLOOKUP($B1266,Mapping!$A:$C,3,0),"Not Mapped"))</f>
        <v/>
      </c>
      <c r="Q1266">
        <f>IF($B1266="","",IF(COUNTIF(Exclusions!$A:$A,$B1266)&gt;0,"Yes","No"))</f>
        <v/>
      </c>
      <c r="R1266" s="17">
        <f>IF($B1266="","",MIN(1,DAY($A1266)/IF($N1266="Superstore",Settings!$B$5,Settings!$B$4)))</f>
        <v/>
      </c>
      <c r="S1266" s="17">
        <f>IF(OR($B1266="",$G1266="",$R1266=0),"",$G1266/$R1266)</f>
        <v/>
      </c>
      <c r="T1266">
        <f>IF($S1266="","",IF($S1266&lt;Settings!$B$8,"Critical",IF($S1266&lt;Settings!$B$9,"Semi Critical","Non Critical")))</f>
        <v/>
      </c>
      <c r="U1266">
        <f>IF($B1266="","",IFERROR(VLOOKUP($O1266,Leaders!$A:$B,2,0),"Not Mapped"))</f>
        <v/>
      </c>
    </row>
    <row r="1267">
      <c r="A1267" s="16" t="n"/>
      <c r="G1267" s="17" t="n"/>
      <c r="H1267" s="17" t="n"/>
      <c r="I1267" s="17" t="n"/>
      <c r="J1267" s="17" t="n"/>
      <c r="K1267" s="17" t="n"/>
      <c r="L1267" s="17" t="n"/>
      <c r="N1267">
        <f>IF($B1267="","",IF($C1267="SUPERSTORE","Superstore","DH"))</f>
        <v/>
      </c>
      <c r="O1267">
        <f>IF($B1267="","",IFERROR(VLOOKUP($B1267,Mapping!$A:$C,2,0),"Not Mapped"))</f>
        <v/>
      </c>
      <c r="P1267">
        <f>IF($B1267="","",IFERROR(VLOOKUP($B1267,Mapping!$A:$C,3,0),"Not Mapped"))</f>
        <v/>
      </c>
      <c r="Q1267">
        <f>IF($B1267="","",IF(COUNTIF(Exclusions!$A:$A,$B1267)&gt;0,"Yes","No"))</f>
        <v/>
      </c>
      <c r="R1267" s="17">
        <f>IF($B1267="","",MIN(1,DAY($A1267)/IF($N1267="Superstore",Settings!$B$5,Settings!$B$4)))</f>
        <v/>
      </c>
      <c r="S1267" s="17">
        <f>IF(OR($B1267="",$G1267="",$R1267=0),"",$G1267/$R1267)</f>
        <v/>
      </c>
      <c r="T1267">
        <f>IF($S1267="","",IF($S1267&lt;Settings!$B$8,"Critical",IF($S1267&lt;Settings!$B$9,"Semi Critical","Non Critical")))</f>
        <v/>
      </c>
      <c r="U1267">
        <f>IF($B1267="","",IFERROR(VLOOKUP($O1267,Leaders!$A:$B,2,0),"Not Mapped"))</f>
        <v/>
      </c>
    </row>
    <row r="1268">
      <c r="A1268" s="16" t="n"/>
      <c r="G1268" s="17" t="n"/>
      <c r="H1268" s="17" t="n"/>
      <c r="I1268" s="17" t="n"/>
      <c r="J1268" s="17" t="n"/>
      <c r="K1268" s="17" t="n"/>
      <c r="L1268" s="17" t="n"/>
      <c r="N1268">
        <f>IF($B1268="","",IF($C1268="SUPERSTORE","Superstore","DH"))</f>
        <v/>
      </c>
      <c r="O1268">
        <f>IF($B1268="","",IFERROR(VLOOKUP($B1268,Mapping!$A:$C,2,0),"Not Mapped"))</f>
        <v/>
      </c>
      <c r="P1268">
        <f>IF($B1268="","",IFERROR(VLOOKUP($B1268,Mapping!$A:$C,3,0),"Not Mapped"))</f>
        <v/>
      </c>
      <c r="Q1268">
        <f>IF($B1268="","",IF(COUNTIF(Exclusions!$A:$A,$B1268)&gt;0,"Yes","No"))</f>
        <v/>
      </c>
      <c r="R1268" s="17">
        <f>IF($B1268="","",MIN(1,DAY($A1268)/IF($N1268="Superstore",Settings!$B$5,Settings!$B$4)))</f>
        <v/>
      </c>
      <c r="S1268" s="17">
        <f>IF(OR($B1268="",$G1268="",$R1268=0),"",$G1268/$R1268)</f>
        <v/>
      </c>
      <c r="T1268">
        <f>IF($S1268="","",IF($S1268&lt;Settings!$B$8,"Critical",IF($S1268&lt;Settings!$B$9,"Semi Critical","Non Critical")))</f>
        <v/>
      </c>
      <c r="U1268">
        <f>IF($B1268="","",IFERROR(VLOOKUP($O1268,Leaders!$A:$B,2,0),"Not Mapped"))</f>
        <v/>
      </c>
    </row>
    <row r="1269">
      <c r="A1269" s="16" t="n"/>
      <c r="G1269" s="17" t="n"/>
      <c r="H1269" s="17" t="n"/>
      <c r="I1269" s="17" t="n"/>
      <c r="J1269" s="17" t="n"/>
      <c r="K1269" s="17" t="n"/>
      <c r="L1269" s="17" t="n"/>
      <c r="N1269">
        <f>IF($B1269="","",IF($C1269="SUPERSTORE","Superstore","DH"))</f>
        <v/>
      </c>
      <c r="O1269">
        <f>IF($B1269="","",IFERROR(VLOOKUP($B1269,Mapping!$A:$C,2,0),"Not Mapped"))</f>
        <v/>
      </c>
      <c r="P1269">
        <f>IF($B1269="","",IFERROR(VLOOKUP($B1269,Mapping!$A:$C,3,0),"Not Mapped"))</f>
        <v/>
      </c>
      <c r="Q1269">
        <f>IF($B1269="","",IF(COUNTIF(Exclusions!$A:$A,$B1269)&gt;0,"Yes","No"))</f>
        <v/>
      </c>
      <c r="R1269" s="17">
        <f>IF($B1269="","",MIN(1,DAY($A1269)/IF($N1269="Superstore",Settings!$B$5,Settings!$B$4)))</f>
        <v/>
      </c>
      <c r="S1269" s="17">
        <f>IF(OR($B1269="",$G1269="",$R1269=0),"",$G1269/$R1269)</f>
        <v/>
      </c>
      <c r="T1269">
        <f>IF($S1269="","",IF($S1269&lt;Settings!$B$8,"Critical",IF($S1269&lt;Settings!$B$9,"Semi Critical","Non Critical")))</f>
        <v/>
      </c>
      <c r="U1269">
        <f>IF($B1269="","",IFERROR(VLOOKUP($O1269,Leaders!$A:$B,2,0),"Not Mapped"))</f>
        <v/>
      </c>
    </row>
    <row r="1270">
      <c r="A1270" s="16" t="n"/>
      <c r="G1270" s="17" t="n"/>
      <c r="H1270" s="17" t="n"/>
      <c r="I1270" s="17" t="n"/>
      <c r="J1270" s="17" t="n"/>
      <c r="K1270" s="17" t="n"/>
      <c r="L1270" s="17" t="n"/>
      <c r="N1270">
        <f>IF($B1270="","",IF($C1270="SUPERSTORE","Superstore","DH"))</f>
        <v/>
      </c>
      <c r="O1270">
        <f>IF($B1270="","",IFERROR(VLOOKUP($B1270,Mapping!$A:$C,2,0),"Not Mapped"))</f>
        <v/>
      </c>
      <c r="P1270">
        <f>IF($B1270="","",IFERROR(VLOOKUP($B1270,Mapping!$A:$C,3,0),"Not Mapped"))</f>
        <v/>
      </c>
      <c r="Q1270">
        <f>IF($B1270="","",IF(COUNTIF(Exclusions!$A:$A,$B1270)&gt;0,"Yes","No"))</f>
        <v/>
      </c>
      <c r="R1270" s="17">
        <f>IF($B1270="","",MIN(1,DAY($A1270)/IF($N1270="Superstore",Settings!$B$5,Settings!$B$4)))</f>
        <v/>
      </c>
      <c r="S1270" s="17">
        <f>IF(OR($B1270="",$G1270="",$R1270=0),"",$G1270/$R1270)</f>
        <v/>
      </c>
      <c r="T1270">
        <f>IF($S1270="","",IF($S1270&lt;Settings!$B$8,"Critical",IF($S1270&lt;Settings!$B$9,"Semi Critical","Non Critical")))</f>
        <v/>
      </c>
      <c r="U1270">
        <f>IF($B1270="","",IFERROR(VLOOKUP($O1270,Leaders!$A:$B,2,0),"Not Mapped"))</f>
        <v/>
      </c>
    </row>
    <row r="1271">
      <c r="A1271" s="16" t="n"/>
      <c r="G1271" s="17" t="n"/>
      <c r="H1271" s="17" t="n"/>
      <c r="I1271" s="17" t="n"/>
      <c r="J1271" s="17" t="n"/>
      <c r="K1271" s="17" t="n"/>
      <c r="L1271" s="17" t="n"/>
      <c r="N1271">
        <f>IF($B1271="","",IF($C1271="SUPERSTORE","Superstore","DH"))</f>
        <v/>
      </c>
      <c r="O1271">
        <f>IF($B1271="","",IFERROR(VLOOKUP($B1271,Mapping!$A:$C,2,0),"Not Mapped"))</f>
        <v/>
      </c>
      <c r="P1271">
        <f>IF($B1271="","",IFERROR(VLOOKUP($B1271,Mapping!$A:$C,3,0),"Not Mapped"))</f>
        <v/>
      </c>
      <c r="Q1271">
        <f>IF($B1271="","",IF(COUNTIF(Exclusions!$A:$A,$B1271)&gt;0,"Yes","No"))</f>
        <v/>
      </c>
      <c r="R1271" s="17">
        <f>IF($B1271="","",MIN(1,DAY($A1271)/IF($N1271="Superstore",Settings!$B$5,Settings!$B$4)))</f>
        <v/>
      </c>
      <c r="S1271" s="17">
        <f>IF(OR($B1271="",$G1271="",$R1271=0),"",$G1271/$R1271)</f>
        <v/>
      </c>
      <c r="T1271">
        <f>IF($S1271="","",IF($S1271&lt;Settings!$B$8,"Critical",IF($S1271&lt;Settings!$B$9,"Semi Critical","Non Critical")))</f>
        <v/>
      </c>
      <c r="U1271">
        <f>IF($B1271="","",IFERROR(VLOOKUP($O1271,Leaders!$A:$B,2,0),"Not Mapped"))</f>
        <v/>
      </c>
    </row>
    <row r="1272">
      <c r="A1272" s="16" t="n"/>
      <c r="G1272" s="17" t="n"/>
      <c r="H1272" s="17" t="n"/>
      <c r="I1272" s="17" t="n"/>
      <c r="J1272" s="17" t="n"/>
      <c r="K1272" s="17" t="n"/>
      <c r="L1272" s="17" t="n"/>
      <c r="N1272">
        <f>IF($B1272="","",IF($C1272="SUPERSTORE","Superstore","DH"))</f>
        <v/>
      </c>
      <c r="O1272">
        <f>IF($B1272="","",IFERROR(VLOOKUP($B1272,Mapping!$A:$C,2,0),"Not Mapped"))</f>
        <v/>
      </c>
      <c r="P1272">
        <f>IF($B1272="","",IFERROR(VLOOKUP($B1272,Mapping!$A:$C,3,0),"Not Mapped"))</f>
        <v/>
      </c>
      <c r="Q1272">
        <f>IF($B1272="","",IF(COUNTIF(Exclusions!$A:$A,$B1272)&gt;0,"Yes","No"))</f>
        <v/>
      </c>
      <c r="R1272" s="17">
        <f>IF($B1272="","",MIN(1,DAY($A1272)/IF($N1272="Superstore",Settings!$B$5,Settings!$B$4)))</f>
        <v/>
      </c>
      <c r="S1272" s="17">
        <f>IF(OR($B1272="",$G1272="",$R1272=0),"",$G1272/$R1272)</f>
        <v/>
      </c>
      <c r="T1272">
        <f>IF($S1272="","",IF($S1272&lt;Settings!$B$8,"Critical",IF($S1272&lt;Settings!$B$9,"Semi Critical","Non Critical")))</f>
        <v/>
      </c>
      <c r="U1272">
        <f>IF($B1272="","",IFERROR(VLOOKUP($O1272,Leaders!$A:$B,2,0),"Not Mapped"))</f>
        <v/>
      </c>
    </row>
    <row r="1273">
      <c r="A1273" s="16" t="n"/>
      <c r="G1273" s="17" t="n"/>
      <c r="H1273" s="17" t="n"/>
      <c r="I1273" s="17" t="n"/>
      <c r="J1273" s="17" t="n"/>
      <c r="K1273" s="17" t="n"/>
      <c r="L1273" s="17" t="n"/>
      <c r="N1273">
        <f>IF($B1273="","",IF($C1273="SUPERSTORE","Superstore","DH"))</f>
        <v/>
      </c>
      <c r="O1273">
        <f>IF($B1273="","",IFERROR(VLOOKUP($B1273,Mapping!$A:$C,2,0),"Not Mapped"))</f>
        <v/>
      </c>
      <c r="P1273">
        <f>IF($B1273="","",IFERROR(VLOOKUP($B1273,Mapping!$A:$C,3,0),"Not Mapped"))</f>
        <v/>
      </c>
      <c r="Q1273">
        <f>IF($B1273="","",IF(COUNTIF(Exclusions!$A:$A,$B1273)&gt;0,"Yes","No"))</f>
        <v/>
      </c>
      <c r="R1273" s="17">
        <f>IF($B1273="","",MIN(1,DAY($A1273)/IF($N1273="Superstore",Settings!$B$5,Settings!$B$4)))</f>
        <v/>
      </c>
      <c r="S1273" s="17">
        <f>IF(OR($B1273="",$G1273="",$R1273=0),"",$G1273/$R1273)</f>
        <v/>
      </c>
      <c r="T1273">
        <f>IF($S1273="","",IF($S1273&lt;Settings!$B$8,"Critical",IF($S1273&lt;Settings!$B$9,"Semi Critical","Non Critical")))</f>
        <v/>
      </c>
      <c r="U1273">
        <f>IF($B1273="","",IFERROR(VLOOKUP($O1273,Leaders!$A:$B,2,0),"Not Mapped"))</f>
        <v/>
      </c>
    </row>
    <row r="1274">
      <c r="A1274" s="16" t="n"/>
      <c r="G1274" s="17" t="n"/>
      <c r="H1274" s="17" t="n"/>
      <c r="I1274" s="17" t="n"/>
      <c r="J1274" s="17" t="n"/>
      <c r="K1274" s="17" t="n"/>
      <c r="L1274" s="17" t="n"/>
      <c r="N1274">
        <f>IF($B1274="","",IF($C1274="SUPERSTORE","Superstore","DH"))</f>
        <v/>
      </c>
      <c r="O1274">
        <f>IF($B1274="","",IFERROR(VLOOKUP($B1274,Mapping!$A:$C,2,0),"Not Mapped"))</f>
        <v/>
      </c>
      <c r="P1274">
        <f>IF($B1274="","",IFERROR(VLOOKUP($B1274,Mapping!$A:$C,3,0),"Not Mapped"))</f>
        <v/>
      </c>
      <c r="Q1274">
        <f>IF($B1274="","",IF(COUNTIF(Exclusions!$A:$A,$B1274)&gt;0,"Yes","No"))</f>
        <v/>
      </c>
      <c r="R1274" s="17">
        <f>IF($B1274="","",MIN(1,DAY($A1274)/IF($N1274="Superstore",Settings!$B$5,Settings!$B$4)))</f>
        <v/>
      </c>
      <c r="S1274" s="17">
        <f>IF(OR($B1274="",$G1274="",$R1274=0),"",$G1274/$R1274)</f>
        <v/>
      </c>
      <c r="T1274">
        <f>IF($S1274="","",IF($S1274&lt;Settings!$B$8,"Critical",IF($S1274&lt;Settings!$B$9,"Semi Critical","Non Critical")))</f>
        <v/>
      </c>
      <c r="U1274">
        <f>IF($B1274="","",IFERROR(VLOOKUP($O1274,Leaders!$A:$B,2,0),"Not Mapped"))</f>
        <v/>
      </c>
    </row>
    <row r="1275">
      <c r="A1275" s="16" t="n"/>
      <c r="G1275" s="17" t="n"/>
      <c r="H1275" s="17" t="n"/>
      <c r="I1275" s="17" t="n"/>
      <c r="J1275" s="17" t="n"/>
      <c r="K1275" s="17" t="n"/>
      <c r="L1275" s="17" t="n"/>
      <c r="N1275">
        <f>IF($B1275="","",IF($C1275="SUPERSTORE","Superstore","DH"))</f>
        <v/>
      </c>
      <c r="O1275">
        <f>IF($B1275="","",IFERROR(VLOOKUP($B1275,Mapping!$A:$C,2,0),"Not Mapped"))</f>
        <v/>
      </c>
      <c r="P1275">
        <f>IF($B1275="","",IFERROR(VLOOKUP($B1275,Mapping!$A:$C,3,0),"Not Mapped"))</f>
        <v/>
      </c>
      <c r="Q1275">
        <f>IF($B1275="","",IF(COUNTIF(Exclusions!$A:$A,$B1275)&gt;0,"Yes","No"))</f>
        <v/>
      </c>
      <c r="R1275" s="17">
        <f>IF($B1275="","",MIN(1,DAY($A1275)/IF($N1275="Superstore",Settings!$B$5,Settings!$B$4)))</f>
        <v/>
      </c>
      <c r="S1275" s="17">
        <f>IF(OR($B1275="",$G1275="",$R1275=0),"",$G1275/$R1275)</f>
        <v/>
      </c>
      <c r="T1275">
        <f>IF($S1275="","",IF($S1275&lt;Settings!$B$8,"Critical",IF($S1275&lt;Settings!$B$9,"Semi Critical","Non Critical")))</f>
        <v/>
      </c>
      <c r="U1275">
        <f>IF($B1275="","",IFERROR(VLOOKUP($O1275,Leaders!$A:$B,2,0),"Not Mapped"))</f>
        <v/>
      </c>
    </row>
    <row r="1276">
      <c r="A1276" s="16" t="n"/>
      <c r="G1276" s="17" t="n"/>
      <c r="H1276" s="17" t="n"/>
      <c r="I1276" s="17" t="n"/>
      <c r="J1276" s="17" t="n"/>
      <c r="K1276" s="17" t="n"/>
      <c r="L1276" s="17" t="n"/>
      <c r="N1276">
        <f>IF($B1276="","",IF($C1276="SUPERSTORE","Superstore","DH"))</f>
        <v/>
      </c>
      <c r="O1276">
        <f>IF($B1276="","",IFERROR(VLOOKUP($B1276,Mapping!$A:$C,2,0),"Not Mapped"))</f>
        <v/>
      </c>
      <c r="P1276">
        <f>IF($B1276="","",IFERROR(VLOOKUP($B1276,Mapping!$A:$C,3,0),"Not Mapped"))</f>
        <v/>
      </c>
      <c r="Q1276">
        <f>IF($B1276="","",IF(COUNTIF(Exclusions!$A:$A,$B1276)&gt;0,"Yes","No"))</f>
        <v/>
      </c>
      <c r="R1276" s="17">
        <f>IF($B1276="","",MIN(1,DAY($A1276)/IF($N1276="Superstore",Settings!$B$5,Settings!$B$4)))</f>
        <v/>
      </c>
      <c r="S1276" s="17">
        <f>IF(OR($B1276="",$G1276="",$R1276=0),"",$G1276/$R1276)</f>
        <v/>
      </c>
      <c r="T1276">
        <f>IF($S1276="","",IF($S1276&lt;Settings!$B$8,"Critical",IF($S1276&lt;Settings!$B$9,"Semi Critical","Non Critical")))</f>
        <v/>
      </c>
      <c r="U1276">
        <f>IF($B1276="","",IFERROR(VLOOKUP($O1276,Leaders!$A:$B,2,0),"Not Mapped"))</f>
        <v/>
      </c>
    </row>
    <row r="1277">
      <c r="A1277" s="16" t="n"/>
      <c r="G1277" s="17" t="n"/>
      <c r="H1277" s="17" t="n"/>
      <c r="I1277" s="17" t="n"/>
      <c r="J1277" s="17" t="n"/>
      <c r="K1277" s="17" t="n"/>
      <c r="L1277" s="17" t="n"/>
      <c r="N1277">
        <f>IF($B1277="","",IF($C1277="SUPERSTORE","Superstore","DH"))</f>
        <v/>
      </c>
      <c r="O1277">
        <f>IF($B1277="","",IFERROR(VLOOKUP($B1277,Mapping!$A:$C,2,0),"Not Mapped"))</f>
        <v/>
      </c>
      <c r="P1277">
        <f>IF($B1277="","",IFERROR(VLOOKUP($B1277,Mapping!$A:$C,3,0),"Not Mapped"))</f>
        <v/>
      </c>
      <c r="Q1277">
        <f>IF($B1277="","",IF(COUNTIF(Exclusions!$A:$A,$B1277)&gt;0,"Yes","No"))</f>
        <v/>
      </c>
      <c r="R1277" s="17">
        <f>IF($B1277="","",MIN(1,DAY($A1277)/IF($N1277="Superstore",Settings!$B$5,Settings!$B$4)))</f>
        <v/>
      </c>
      <c r="S1277" s="17">
        <f>IF(OR($B1277="",$G1277="",$R1277=0),"",$G1277/$R1277)</f>
        <v/>
      </c>
      <c r="T1277">
        <f>IF($S1277="","",IF($S1277&lt;Settings!$B$8,"Critical",IF($S1277&lt;Settings!$B$9,"Semi Critical","Non Critical")))</f>
        <v/>
      </c>
      <c r="U1277">
        <f>IF($B1277="","",IFERROR(VLOOKUP($O1277,Leaders!$A:$B,2,0),"Not Mapped"))</f>
        <v/>
      </c>
    </row>
    <row r="1278">
      <c r="A1278" s="16" t="n"/>
      <c r="G1278" s="17" t="n"/>
      <c r="H1278" s="17" t="n"/>
      <c r="I1278" s="17" t="n"/>
      <c r="J1278" s="17" t="n"/>
      <c r="K1278" s="17" t="n"/>
      <c r="L1278" s="17" t="n"/>
      <c r="N1278">
        <f>IF($B1278="","",IF($C1278="SUPERSTORE","Superstore","DH"))</f>
        <v/>
      </c>
      <c r="O1278">
        <f>IF($B1278="","",IFERROR(VLOOKUP($B1278,Mapping!$A:$C,2,0),"Not Mapped"))</f>
        <v/>
      </c>
      <c r="P1278">
        <f>IF($B1278="","",IFERROR(VLOOKUP($B1278,Mapping!$A:$C,3,0),"Not Mapped"))</f>
        <v/>
      </c>
      <c r="Q1278">
        <f>IF($B1278="","",IF(COUNTIF(Exclusions!$A:$A,$B1278)&gt;0,"Yes","No"))</f>
        <v/>
      </c>
      <c r="R1278" s="17">
        <f>IF($B1278="","",MIN(1,DAY($A1278)/IF($N1278="Superstore",Settings!$B$5,Settings!$B$4)))</f>
        <v/>
      </c>
      <c r="S1278" s="17">
        <f>IF(OR($B1278="",$G1278="",$R1278=0),"",$G1278/$R1278)</f>
        <v/>
      </c>
      <c r="T1278">
        <f>IF($S1278="","",IF($S1278&lt;Settings!$B$8,"Critical",IF($S1278&lt;Settings!$B$9,"Semi Critical","Non Critical")))</f>
        <v/>
      </c>
      <c r="U1278">
        <f>IF($B1278="","",IFERROR(VLOOKUP($O1278,Leaders!$A:$B,2,0),"Not Mapped"))</f>
        <v/>
      </c>
    </row>
    <row r="1279">
      <c r="A1279" s="16" t="n"/>
      <c r="G1279" s="17" t="n"/>
      <c r="H1279" s="17" t="n"/>
      <c r="I1279" s="17" t="n"/>
      <c r="J1279" s="17" t="n"/>
      <c r="K1279" s="17" t="n"/>
      <c r="L1279" s="17" t="n"/>
      <c r="N1279">
        <f>IF($B1279="","",IF($C1279="SUPERSTORE","Superstore","DH"))</f>
        <v/>
      </c>
      <c r="O1279">
        <f>IF($B1279="","",IFERROR(VLOOKUP($B1279,Mapping!$A:$C,2,0),"Not Mapped"))</f>
        <v/>
      </c>
      <c r="P1279">
        <f>IF($B1279="","",IFERROR(VLOOKUP($B1279,Mapping!$A:$C,3,0),"Not Mapped"))</f>
        <v/>
      </c>
      <c r="Q1279">
        <f>IF($B1279="","",IF(COUNTIF(Exclusions!$A:$A,$B1279)&gt;0,"Yes","No"))</f>
        <v/>
      </c>
      <c r="R1279" s="17">
        <f>IF($B1279="","",MIN(1,DAY($A1279)/IF($N1279="Superstore",Settings!$B$5,Settings!$B$4)))</f>
        <v/>
      </c>
      <c r="S1279" s="17">
        <f>IF(OR($B1279="",$G1279="",$R1279=0),"",$G1279/$R1279)</f>
        <v/>
      </c>
      <c r="T1279">
        <f>IF($S1279="","",IF($S1279&lt;Settings!$B$8,"Critical",IF($S1279&lt;Settings!$B$9,"Semi Critical","Non Critical")))</f>
        <v/>
      </c>
      <c r="U1279">
        <f>IF($B1279="","",IFERROR(VLOOKUP($O1279,Leaders!$A:$B,2,0),"Not Mapped"))</f>
        <v/>
      </c>
    </row>
    <row r="1280">
      <c r="A1280" s="16" t="n"/>
      <c r="G1280" s="17" t="n"/>
      <c r="H1280" s="17" t="n"/>
      <c r="I1280" s="17" t="n"/>
      <c r="J1280" s="17" t="n"/>
      <c r="K1280" s="17" t="n"/>
      <c r="L1280" s="17" t="n"/>
      <c r="N1280">
        <f>IF($B1280="","",IF($C1280="SUPERSTORE","Superstore","DH"))</f>
        <v/>
      </c>
      <c r="O1280">
        <f>IF($B1280="","",IFERROR(VLOOKUP($B1280,Mapping!$A:$C,2,0),"Not Mapped"))</f>
        <v/>
      </c>
      <c r="P1280">
        <f>IF($B1280="","",IFERROR(VLOOKUP($B1280,Mapping!$A:$C,3,0),"Not Mapped"))</f>
        <v/>
      </c>
      <c r="Q1280">
        <f>IF($B1280="","",IF(COUNTIF(Exclusions!$A:$A,$B1280)&gt;0,"Yes","No"))</f>
        <v/>
      </c>
      <c r="R1280" s="17">
        <f>IF($B1280="","",MIN(1,DAY($A1280)/IF($N1280="Superstore",Settings!$B$5,Settings!$B$4)))</f>
        <v/>
      </c>
      <c r="S1280" s="17">
        <f>IF(OR($B1280="",$G1280="",$R1280=0),"",$G1280/$R1280)</f>
        <v/>
      </c>
      <c r="T1280">
        <f>IF($S1280="","",IF($S1280&lt;Settings!$B$8,"Critical",IF($S1280&lt;Settings!$B$9,"Semi Critical","Non Critical")))</f>
        <v/>
      </c>
      <c r="U1280">
        <f>IF($B1280="","",IFERROR(VLOOKUP($O1280,Leaders!$A:$B,2,0),"Not Mapped"))</f>
        <v/>
      </c>
    </row>
    <row r="1281">
      <c r="A1281" s="16" t="n"/>
      <c r="G1281" s="17" t="n"/>
      <c r="H1281" s="17" t="n"/>
      <c r="I1281" s="17" t="n"/>
      <c r="J1281" s="17" t="n"/>
      <c r="K1281" s="17" t="n"/>
      <c r="L1281" s="17" t="n"/>
      <c r="N1281">
        <f>IF($B1281="","",IF($C1281="SUPERSTORE","Superstore","DH"))</f>
        <v/>
      </c>
      <c r="O1281">
        <f>IF($B1281="","",IFERROR(VLOOKUP($B1281,Mapping!$A:$C,2,0),"Not Mapped"))</f>
        <v/>
      </c>
      <c r="P1281">
        <f>IF($B1281="","",IFERROR(VLOOKUP($B1281,Mapping!$A:$C,3,0),"Not Mapped"))</f>
        <v/>
      </c>
      <c r="Q1281">
        <f>IF($B1281="","",IF(COUNTIF(Exclusions!$A:$A,$B1281)&gt;0,"Yes","No"))</f>
        <v/>
      </c>
      <c r="R1281" s="17">
        <f>IF($B1281="","",MIN(1,DAY($A1281)/IF($N1281="Superstore",Settings!$B$5,Settings!$B$4)))</f>
        <v/>
      </c>
      <c r="S1281" s="17">
        <f>IF(OR($B1281="",$G1281="",$R1281=0),"",$G1281/$R1281)</f>
        <v/>
      </c>
      <c r="T1281">
        <f>IF($S1281="","",IF($S1281&lt;Settings!$B$8,"Critical",IF($S1281&lt;Settings!$B$9,"Semi Critical","Non Critical")))</f>
        <v/>
      </c>
      <c r="U1281">
        <f>IF($B1281="","",IFERROR(VLOOKUP($O1281,Leaders!$A:$B,2,0),"Not Mapped"))</f>
        <v/>
      </c>
    </row>
    <row r="1282">
      <c r="A1282" s="16" t="n"/>
      <c r="G1282" s="17" t="n"/>
      <c r="H1282" s="17" t="n"/>
      <c r="I1282" s="17" t="n"/>
      <c r="J1282" s="17" t="n"/>
      <c r="K1282" s="17" t="n"/>
      <c r="L1282" s="17" t="n"/>
      <c r="N1282">
        <f>IF($B1282="","",IF($C1282="SUPERSTORE","Superstore","DH"))</f>
        <v/>
      </c>
      <c r="O1282">
        <f>IF($B1282="","",IFERROR(VLOOKUP($B1282,Mapping!$A:$C,2,0),"Not Mapped"))</f>
        <v/>
      </c>
      <c r="P1282">
        <f>IF($B1282="","",IFERROR(VLOOKUP($B1282,Mapping!$A:$C,3,0),"Not Mapped"))</f>
        <v/>
      </c>
      <c r="Q1282">
        <f>IF($B1282="","",IF(COUNTIF(Exclusions!$A:$A,$B1282)&gt;0,"Yes","No"))</f>
        <v/>
      </c>
      <c r="R1282" s="17">
        <f>IF($B1282="","",MIN(1,DAY($A1282)/IF($N1282="Superstore",Settings!$B$5,Settings!$B$4)))</f>
        <v/>
      </c>
      <c r="S1282" s="17">
        <f>IF(OR($B1282="",$G1282="",$R1282=0),"",$G1282/$R1282)</f>
        <v/>
      </c>
      <c r="T1282">
        <f>IF($S1282="","",IF($S1282&lt;Settings!$B$8,"Critical",IF($S1282&lt;Settings!$B$9,"Semi Critical","Non Critical")))</f>
        <v/>
      </c>
      <c r="U1282">
        <f>IF($B1282="","",IFERROR(VLOOKUP($O1282,Leaders!$A:$B,2,0),"Not Mapped"))</f>
        <v/>
      </c>
    </row>
    <row r="1283">
      <c r="A1283" s="16" t="n"/>
      <c r="G1283" s="17" t="n"/>
      <c r="H1283" s="17" t="n"/>
      <c r="I1283" s="17" t="n"/>
      <c r="J1283" s="17" t="n"/>
      <c r="K1283" s="17" t="n"/>
      <c r="L1283" s="17" t="n"/>
      <c r="N1283">
        <f>IF($B1283="","",IF($C1283="SUPERSTORE","Superstore","DH"))</f>
        <v/>
      </c>
      <c r="O1283">
        <f>IF($B1283="","",IFERROR(VLOOKUP($B1283,Mapping!$A:$C,2,0),"Not Mapped"))</f>
        <v/>
      </c>
      <c r="P1283">
        <f>IF($B1283="","",IFERROR(VLOOKUP($B1283,Mapping!$A:$C,3,0),"Not Mapped"))</f>
        <v/>
      </c>
      <c r="Q1283">
        <f>IF($B1283="","",IF(COUNTIF(Exclusions!$A:$A,$B1283)&gt;0,"Yes","No"))</f>
        <v/>
      </c>
      <c r="R1283" s="17">
        <f>IF($B1283="","",MIN(1,DAY($A1283)/IF($N1283="Superstore",Settings!$B$5,Settings!$B$4)))</f>
        <v/>
      </c>
      <c r="S1283" s="17">
        <f>IF(OR($B1283="",$G1283="",$R1283=0),"",$G1283/$R1283)</f>
        <v/>
      </c>
      <c r="T1283">
        <f>IF($S1283="","",IF($S1283&lt;Settings!$B$8,"Critical",IF($S1283&lt;Settings!$B$9,"Semi Critical","Non Critical")))</f>
        <v/>
      </c>
      <c r="U1283">
        <f>IF($B1283="","",IFERROR(VLOOKUP($O1283,Leaders!$A:$B,2,0),"Not Mapped"))</f>
        <v/>
      </c>
    </row>
    <row r="1284">
      <c r="A1284" s="16" t="n"/>
      <c r="G1284" s="17" t="n"/>
      <c r="H1284" s="17" t="n"/>
      <c r="I1284" s="17" t="n"/>
      <c r="J1284" s="17" t="n"/>
      <c r="K1284" s="17" t="n"/>
      <c r="L1284" s="17" t="n"/>
      <c r="N1284">
        <f>IF($B1284="","",IF($C1284="SUPERSTORE","Superstore","DH"))</f>
        <v/>
      </c>
      <c r="O1284">
        <f>IF($B1284="","",IFERROR(VLOOKUP($B1284,Mapping!$A:$C,2,0),"Not Mapped"))</f>
        <v/>
      </c>
      <c r="P1284">
        <f>IF($B1284="","",IFERROR(VLOOKUP($B1284,Mapping!$A:$C,3,0),"Not Mapped"))</f>
        <v/>
      </c>
      <c r="Q1284">
        <f>IF($B1284="","",IF(COUNTIF(Exclusions!$A:$A,$B1284)&gt;0,"Yes","No"))</f>
        <v/>
      </c>
      <c r="R1284" s="17">
        <f>IF($B1284="","",MIN(1,DAY($A1284)/IF($N1284="Superstore",Settings!$B$5,Settings!$B$4)))</f>
        <v/>
      </c>
      <c r="S1284" s="17">
        <f>IF(OR($B1284="",$G1284="",$R1284=0),"",$G1284/$R1284)</f>
        <v/>
      </c>
      <c r="T1284">
        <f>IF($S1284="","",IF($S1284&lt;Settings!$B$8,"Critical",IF($S1284&lt;Settings!$B$9,"Semi Critical","Non Critical")))</f>
        <v/>
      </c>
      <c r="U1284">
        <f>IF($B1284="","",IFERROR(VLOOKUP($O1284,Leaders!$A:$B,2,0),"Not Mapped"))</f>
        <v/>
      </c>
    </row>
    <row r="1285">
      <c r="A1285" s="16" t="n"/>
      <c r="G1285" s="17" t="n"/>
      <c r="H1285" s="17" t="n"/>
      <c r="I1285" s="17" t="n"/>
      <c r="J1285" s="17" t="n"/>
      <c r="K1285" s="17" t="n"/>
      <c r="L1285" s="17" t="n"/>
      <c r="N1285">
        <f>IF($B1285="","",IF($C1285="SUPERSTORE","Superstore","DH"))</f>
        <v/>
      </c>
      <c r="O1285">
        <f>IF($B1285="","",IFERROR(VLOOKUP($B1285,Mapping!$A:$C,2,0),"Not Mapped"))</f>
        <v/>
      </c>
      <c r="P1285">
        <f>IF($B1285="","",IFERROR(VLOOKUP($B1285,Mapping!$A:$C,3,0),"Not Mapped"))</f>
        <v/>
      </c>
      <c r="Q1285">
        <f>IF($B1285="","",IF(COUNTIF(Exclusions!$A:$A,$B1285)&gt;0,"Yes","No"))</f>
        <v/>
      </c>
      <c r="R1285" s="17">
        <f>IF($B1285="","",MIN(1,DAY($A1285)/IF($N1285="Superstore",Settings!$B$5,Settings!$B$4)))</f>
        <v/>
      </c>
      <c r="S1285" s="17">
        <f>IF(OR($B1285="",$G1285="",$R1285=0),"",$G1285/$R1285)</f>
        <v/>
      </c>
      <c r="T1285">
        <f>IF($S1285="","",IF($S1285&lt;Settings!$B$8,"Critical",IF($S1285&lt;Settings!$B$9,"Semi Critical","Non Critical")))</f>
        <v/>
      </c>
      <c r="U1285">
        <f>IF($B1285="","",IFERROR(VLOOKUP($O1285,Leaders!$A:$B,2,0),"Not Mapped"))</f>
        <v/>
      </c>
    </row>
    <row r="1286">
      <c r="A1286" s="16" t="n"/>
      <c r="G1286" s="17" t="n"/>
      <c r="H1286" s="17" t="n"/>
      <c r="I1286" s="17" t="n"/>
      <c r="J1286" s="17" t="n"/>
      <c r="K1286" s="17" t="n"/>
      <c r="L1286" s="17" t="n"/>
      <c r="N1286">
        <f>IF($B1286="","",IF($C1286="SUPERSTORE","Superstore","DH"))</f>
        <v/>
      </c>
      <c r="O1286">
        <f>IF($B1286="","",IFERROR(VLOOKUP($B1286,Mapping!$A:$C,2,0),"Not Mapped"))</f>
        <v/>
      </c>
      <c r="P1286">
        <f>IF($B1286="","",IFERROR(VLOOKUP($B1286,Mapping!$A:$C,3,0),"Not Mapped"))</f>
        <v/>
      </c>
      <c r="Q1286">
        <f>IF($B1286="","",IF(COUNTIF(Exclusions!$A:$A,$B1286)&gt;0,"Yes","No"))</f>
        <v/>
      </c>
      <c r="R1286" s="17">
        <f>IF($B1286="","",MIN(1,DAY($A1286)/IF($N1286="Superstore",Settings!$B$5,Settings!$B$4)))</f>
        <v/>
      </c>
      <c r="S1286" s="17">
        <f>IF(OR($B1286="",$G1286="",$R1286=0),"",$G1286/$R1286)</f>
        <v/>
      </c>
      <c r="T1286">
        <f>IF($S1286="","",IF($S1286&lt;Settings!$B$8,"Critical",IF($S1286&lt;Settings!$B$9,"Semi Critical","Non Critical")))</f>
        <v/>
      </c>
      <c r="U1286">
        <f>IF($B1286="","",IFERROR(VLOOKUP($O1286,Leaders!$A:$B,2,0),"Not Mapped"))</f>
        <v/>
      </c>
    </row>
    <row r="1287">
      <c r="A1287" s="16" t="n"/>
      <c r="G1287" s="17" t="n"/>
      <c r="H1287" s="17" t="n"/>
      <c r="I1287" s="17" t="n"/>
      <c r="J1287" s="17" t="n"/>
      <c r="K1287" s="17" t="n"/>
      <c r="L1287" s="17" t="n"/>
      <c r="N1287">
        <f>IF($B1287="","",IF($C1287="SUPERSTORE","Superstore","DH"))</f>
        <v/>
      </c>
      <c r="O1287">
        <f>IF($B1287="","",IFERROR(VLOOKUP($B1287,Mapping!$A:$C,2,0),"Not Mapped"))</f>
        <v/>
      </c>
      <c r="P1287">
        <f>IF($B1287="","",IFERROR(VLOOKUP($B1287,Mapping!$A:$C,3,0),"Not Mapped"))</f>
        <v/>
      </c>
      <c r="Q1287">
        <f>IF($B1287="","",IF(COUNTIF(Exclusions!$A:$A,$B1287)&gt;0,"Yes","No"))</f>
        <v/>
      </c>
      <c r="R1287" s="17">
        <f>IF($B1287="","",MIN(1,DAY($A1287)/IF($N1287="Superstore",Settings!$B$5,Settings!$B$4)))</f>
        <v/>
      </c>
      <c r="S1287" s="17">
        <f>IF(OR($B1287="",$G1287="",$R1287=0),"",$G1287/$R1287)</f>
        <v/>
      </c>
      <c r="T1287">
        <f>IF($S1287="","",IF($S1287&lt;Settings!$B$8,"Critical",IF($S1287&lt;Settings!$B$9,"Semi Critical","Non Critical")))</f>
        <v/>
      </c>
      <c r="U1287">
        <f>IF($B1287="","",IFERROR(VLOOKUP($O1287,Leaders!$A:$B,2,0),"Not Mapped"))</f>
        <v/>
      </c>
    </row>
    <row r="1288">
      <c r="A1288" s="16" t="n"/>
      <c r="G1288" s="17" t="n"/>
      <c r="H1288" s="17" t="n"/>
      <c r="I1288" s="17" t="n"/>
      <c r="J1288" s="17" t="n"/>
      <c r="K1288" s="17" t="n"/>
      <c r="L1288" s="17" t="n"/>
      <c r="N1288">
        <f>IF($B1288="","",IF($C1288="SUPERSTORE","Superstore","DH"))</f>
        <v/>
      </c>
      <c r="O1288">
        <f>IF($B1288="","",IFERROR(VLOOKUP($B1288,Mapping!$A:$C,2,0),"Not Mapped"))</f>
        <v/>
      </c>
      <c r="P1288">
        <f>IF($B1288="","",IFERROR(VLOOKUP($B1288,Mapping!$A:$C,3,0),"Not Mapped"))</f>
        <v/>
      </c>
      <c r="Q1288">
        <f>IF($B1288="","",IF(COUNTIF(Exclusions!$A:$A,$B1288)&gt;0,"Yes","No"))</f>
        <v/>
      </c>
      <c r="R1288" s="17">
        <f>IF($B1288="","",MIN(1,DAY($A1288)/IF($N1288="Superstore",Settings!$B$5,Settings!$B$4)))</f>
        <v/>
      </c>
      <c r="S1288" s="17">
        <f>IF(OR($B1288="",$G1288="",$R1288=0),"",$G1288/$R1288)</f>
        <v/>
      </c>
      <c r="T1288">
        <f>IF($S1288="","",IF($S1288&lt;Settings!$B$8,"Critical",IF($S1288&lt;Settings!$B$9,"Semi Critical","Non Critical")))</f>
        <v/>
      </c>
      <c r="U1288">
        <f>IF($B1288="","",IFERROR(VLOOKUP($O1288,Leaders!$A:$B,2,0),"Not Mapped"))</f>
        <v/>
      </c>
    </row>
    <row r="1289">
      <c r="A1289" s="16" t="n"/>
      <c r="G1289" s="17" t="n"/>
      <c r="H1289" s="17" t="n"/>
      <c r="I1289" s="17" t="n"/>
      <c r="J1289" s="17" t="n"/>
      <c r="K1289" s="17" t="n"/>
      <c r="L1289" s="17" t="n"/>
      <c r="N1289">
        <f>IF($B1289="","",IF($C1289="SUPERSTORE","Superstore","DH"))</f>
        <v/>
      </c>
      <c r="O1289">
        <f>IF($B1289="","",IFERROR(VLOOKUP($B1289,Mapping!$A:$C,2,0),"Not Mapped"))</f>
        <v/>
      </c>
      <c r="P1289">
        <f>IF($B1289="","",IFERROR(VLOOKUP($B1289,Mapping!$A:$C,3,0),"Not Mapped"))</f>
        <v/>
      </c>
      <c r="Q1289">
        <f>IF($B1289="","",IF(COUNTIF(Exclusions!$A:$A,$B1289)&gt;0,"Yes","No"))</f>
        <v/>
      </c>
      <c r="R1289" s="17">
        <f>IF($B1289="","",MIN(1,DAY($A1289)/IF($N1289="Superstore",Settings!$B$5,Settings!$B$4)))</f>
        <v/>
      </c>
      <c r="S1289" s="17">
        <f>IF(OR($B1289="",$G1289="",$R1289=0),"",$G1289/$R1289)</f>
        <v/>
      </c>
      <c r="T1289">
        <f>IF($S1289="","",IF($S1289&lt;Settings!$B$8,"Critical",IF($S1289&lt;Settings!$B$9,"Semi Critical","Non Critical")))</f>
        <v/>
      </c>
      <c r="U1289">
        <f>IF($B1289="","",IFERROR(VLOOKUP($O1289,Leaders!$A:$B,2,0),"Not Mapped"))</f>
        <v/>
      </c>
    </row>
    <row r="1290">
      <c r="A1290" s="16" t="n"/>
      <c r="G1290" s="17" t="n"/>
      <c r="H1290" s="17" t="n"/>
      <c r="I1290" s="17" t="n"/>
      <c r="J1290" s="17" t="n"/>
      <c r="K1290" s="17" t="n"/>
      <c r="L1290" s="17" t="n"/>
      <c r="N1290">
        <f>IF($B1290="","",IF($C1290="SUPERSTORE","Superstore","DH"))</f>
        <v/>
      </c>
      <c r="O1290">
        <f>IF($B1290="","",IFERROR(VLOOKUP($B1290,Mapping!$A:$C,2,0),"Not Mapped"))</f>
        <v/>
      </c>
      <c r="P1290">
        <f>IF($B1290="","",IFERROR(VLOOKUP($B1290,Mapping!$A:$C,3,0),"Not Mapped"))</f>
        <v/>
      </c>
      <c r="Q1290">
        <f>IF($B1290="","",IF(COUNTIF(Exclusions!$A:$A,$B1290)&gt;0,"Yes","No"))</f>
        <v/>
      </c>
      <c r="R1290" s="17">
        <f>IF($B1290="","",MIN(1,DAY($A1290)/IF($N1290="Superstore",Settings!$B$5,Settings!$B$4)))</f>
        <v/>
      </c>
      <c r="S1290" s="17">
        <f>IF(OR($B1290="",$G1290="",$R1290=0),"",$G1290/$R1290)</f>
        <v/>
      </c>
      <c r="T1290">
        <f>IF($S1290="","",IF($S1290&lt;Settings!$B$8,"Critical",IF($S1290&lt;Settings!$B$9,"Semi Critical","Non Critical")))</f>
        <v/>
      </c>
      <c r="U1290">
        <f>IF($B1290="","",IFERROR(VLOOKUP($O1290,Leaders!$A:$B,2,0),"Not Mapped"))</f>
        <v/>
      </c>
    </row>
    <row r="1291">
      <c r="A1291" s="16" t="n"/>
      <c r="G1291" s="17" t="n"/>
      <c r="H1291" s="17" t="n"/>
      <c r="I1291" s="17" t="n"/>
      <c r="J1291" s="17" t="n"/>
      <c r="K1291" s="17" t="n"/>
      <c r="L1291" s="17" t="n"/>
      <c r="N1291">
        <f>IF($B1291="","",IF($C1291="SUPERSTORE","Superstore","DH"))</f>
        <v/>
      </c>
      <c r="O1291">
        <f>IF($B1291="","",IFERROR(VLOOKUP($B1291,Mapping!$A:$C,2,0),"Not Mapped"))</f>
        <v/>
      </c>
      <c r="P1291">
        <f>IF($B1291="","",IFERROR(VLOOKUP($B1291,Mapping!$A:$C,3,0),"Not Mapped"))</f>
        <v/>
      </c>
      <c r="Q1291">
        <f>IF($B1291="","",IF(COUNTIF(Exclusions!$A:$A,$B1291)&gt;0,"Yes","No"))</f>
        <v/>
      </c>
      <c r="R1291" s="17">
        <f>IF($B1291="","",MIN(1,DAY($A1291)/IF($N1291="Superstore",Settings!$B$5,Settings!$B$4)))</f>
        <v/>
      </c>
      <c r="S1291" s="17">
        <f>IF(OR($B1291="",$G1291="",$R1291=0),"",$G1291/$R1291)</f>
        <v/>
      </c>
      <c r="T1291">
        <f>IF($S1291="","",IF($S1291&lt;Settings!$B$8,"Critical",IF($S1291&lt;Settings!$B$9,"Semi Critical","Non Critical")))</f>
        <v/>
      </c>
      <c r="U1291">
        <f>IF($B1291="","",IFERROR(VLOOKUP($O1291,Leaders!$A:$B,2,0),"Not Mapped"))</f>
        <v/>
      </c>
    </row>
    <row r="1292">
      <c r="A1292" s="16" t="n"/>
      <c r="G1292" s="17" t="n"/>
      <c r="H1292" s="17" t="n"/>
      <c r="I1292" s="17" t="n"/>
      <c r="J1292" s="17" t="n"/>
      <c r="K1292" s="17" t="n"/>
      <c r="L1292" s="17" t="n"/>
      <c r="N1292">
        <f>IF($B1292="","",IF($C1292="SUPERSTORE","Superstore","DH"))</f>
        <v/>
      </c>
      <c r="O1292">
        <f>IF($B1292="","",IFERROR(VLOOKUP($B1292,Mapping!$A:$C,2,0),"Not Mapped"))</f>
        <v/>
      </c>
      <c r="P1292">
        <f>IF($B1292="","",IFERROR(VLOOKUP($B1292,Mapping!$A:$C,3,0),"Not Mapped"))</f>
        <v/>
      </c>
      <c r="Q1292">
        <f>IF($B1292="","",IF(COUNTIF(Exclusions!$A:$A,$B1292)&gt;0,"Yes","No"))</f>
        <v/>
      </c>
      <c r="R1292" s="17">
        <f>IF($B1292="","",MIN(1,DAY($A1292)/IF($N1292="Superstore",Settings!$B$5,Settings!$B$4)))</f>
        <v/>
      </c>
      <c r="S1292" s="17">
        <f>IF(OR($B1292="",$G1292="",$R1292=0),"",$G1292/$R1292)</f>
        <v/>
      </c>
      <c r="T1292">
        <f>IF($S1292="","",IF($S1292&lt;Settings!$B$8,"Critical",IF($S1292&lt;Settings!$B$9,"Semi Critical","Non Critical")))</f>
        <v/>
      </c>
      <c r="U1292">
        <f>IF($B1292="","",IFERROR(VLOOKUP($O1292,Leaders!$A:$B,2,0),"Not Mapped"))</f>
        <v/>
      </c>
    </row>
    <row r="1293">
      <c r="A1293" s="16" t="n"/>
      <c r="G1293" s="17" t="n"/>
      <c r="H1293" s="17" t="n"/>
      <c r="I1293" s="17" t="n"/>
      <c r="J1293" s="17" t="n"/>
      <c r="K1293" s="17" t="n"/>
      <c r="L1293" s="17" t="n"/>
      <c r="N1293">
        <f>IF($B1293="","",IF($C1293="SUPERSTORE","Superstore","DH"))</f>
        <v/>
      </c>
      <c r="O1293">
        <f>IF($B1293="","",IFERROR(VLOOKUP($B1293,Mapping!$A:$C,2,0),"Not Mapped"))</f>
        <v/>
      </c>
      <c r="P1293">
        <f>IF($B1293="","",IFERROR(VLOOKUP($B1293,Mapping!$A:$C,3,0),"Not Mapped"))</f>
        <v/>
      </c>
      <c r="Q1293">
        <f>IF($B1293="","",IF(COUNTIF(Exclusions!$A:$A,$B1293)&gt;0,"Yes","No"))</f>
        <v/>
      </c>
      <c r="R1293" s="17">
        <f>IF($B1293="","",MIN(1,DAY($A1293)/IF($N1293="Superstore",Settings!$B$5,Settings!$B$4)))</f>
        <v/>
      </c>
      <c r="S1293" s="17">
        <f>IF(OR($B1293="",$G1293="",$R1293=0),"",$G1293/$R1293)</f>
        <v/>
      </c>
      <c r="T1293">
        <f>IF($S1293="","",IF($S1293&lt;Settings!$B$8,"Critical",IF($S1293&lt;Settings!$B$9,"Semi Critical","Non Critical")))</f>
        <v/>
      </c>
      <c r="U1293">
        <f>IF($B1293="","",IFERROR(VLOOKUP($O1293,Leaders!$A:$B,2,0),"Not Mapped"))</f>
        <v/>
      </c>
    </row>
    <row r="1294">
      <c r="A1294" s="16" t="n"/>
      <c r="G1294" s="17" t="n"/>
      <c r="H1294" s="17" t="n"/>
      <c r="I1294" s="17" t="n"/>
      <c r="J1294" s="17" t="n"/>
      <c r="K1294" s="17" t="n"/>
      <c r="L1294" s="17" t="n"/>
      <c r="N1294">
        <f>IF($B1294="","",IF($C1294="SUPERSTORE","Superstore","DH"))</f>
        <v/>
      </c>
      <c r="O1294">
        <f>IF($B1294="","",IFERROR(VLOOKUP($B1294,Mapping!$A:$C,2,0),"Not Mapped"))</f>
        <v/>
      </c>
      <c r="P1294">
        <f>IF($B1294="","",IFERROR(VLOOKUP($B1294,Mapping!$A:$C,3,0),"Not Mapped"))</f>
        <v/>
      </c>
      <c r="Q1294">
        <f>IF($B1294="","",IF(COUNTIF(Exclusions!$A:$A,$B1294)&gt;0,"Yes","No"))</f>
        <v/>
      </c>
      <c r="R1294" s="17">
        <f>IF($B1294="","",MIN(1,DAY($A1294)/IF($N1294="Superstore",Settings!$B$5,Settings!$B$4)))</f>
        <v/>
      </c>
      <c r="S1294" s="17">
        <f>IF(OR($B1294="",$G1294="",$R1294=0),"",$G1294/$R1294)</f>
        <v/>
      </c>
      <c r="T1294">
        <f>IF($S1294="","",IF($S1294&lt;Settings!$B$8,"Critical",IF($S1294&lt;Settings!$B$9,"Semi Critical","Non Critical")))</f>
        <v/>
      </c>
      <c r="U1294">
        <f>IF($B1294="","",IFERROR(VLOOKUP($O1294,Leaders!$A:$B,2,0),"Not Mapped"))</f>
        <v/>
      </c>
    </row>
    <row r="1295">
      <c r="A1295" s="16" t="n"/>
      <c r="G1295" s="17" t="n"/>
      <c r="H1295" s="17" t="n"/>
      <c r="I1295" s="17" t="n"/>
      <c r="J1295" s="17" t="n"/>
      <c r="K1295" s="17" t="n"/>
      <c r="L1295" s="17" t="n"/>
      <c r="N1295">
        <f>IF($B1295="","",IF($C1295="SUPERSTORE","Superstore","DH"))</f>
        <v/>
      </c>
      <c r="O1295">
        <f>IF($B1295="","",IFERROR(VLOOKUP($B1295,Mapping!$A:$C,2,0),"Not Mapped"))</f>
        <v/>
      </c>
      <c r="P1295">
        <f>IF($B1295="","",IFERROR(VLOOKUP($B1295,Mapping!$A:$C,3,0),"Not Mapped"))</f>
        <v/>
      </c>
      <c r="Q1295">
        <f>IF($B1295="","",IF(COUNTIF(Exclusions!$A:$A,$B1295)&gt;0,"Yes","No"))</f>
        <v/>
      </c>
      <c r="R1295" s="17">
        <f>IF($B1295="","",MIN(1,DAY($A1295)/IF($N1295="Superstore",Settings!$B$5,Settings!$B$4)))</f>
        <v/>
      </c>
      <c r="S1295" s="17">
        <f>IF(OR($B1295="",$G1295="",$R1295=0),"",$G1295/$R1295)</f>
        <v/>
      </c>
      <c r="T1295">
        <f>IF($S1295="","",IF($S1295&lt;Settings!$B$8,"Critical",IF($S1295&lt;Settings!$B$9,"Semi Critical","Non Critical")))</f>
        <v/>
      </c>
      <c r="U1295">
        <f>IF($B1295="","",IFERROR(VLOOKUP($O1295,Leaders!$A:$B,2,0),"Not Mapped"))</f>
        <v/>
      </c>
    </row>
    <row r="1296">
      <c r="A1296" s="16" t="n"/>
      <c r="G1296" s="17" t="n"/>
      <c r="H1296" s="17" t="n"/>
      <c r="I1296" s="17" t="n"/>
      <c r="J1296" s="17" t="n"/>
      <c r="K1296" s="17" t="n"/>
      <c r="L1296" s="17" t="n"/>
      <c r="N1296">
        <f>IF($B1296="","",IF($C1296="SUPERSTORE","Superstore","DH"))</f>
        <v/>
      </c>
      <c r="O1296">
        <f>IF($B1296="","",IFERROR(VLOOKUP($B1296,Mapping!$A:$C,2,0),"Not Mapped"))</f>
        <v/>
      </c>
      <c r="P1296">
        <f>IF($B1296="","",IFERROR(VLOOKUP($B1296,Mapping!$A:$C,3,0),"Not Mapped"))</f>
        <v/>
      </c>
      <c r="Q1296">
        <f>IF($B1296="","",IF(COUNTIF(Exclusions!$A:$A,$B1296)&gt;0,"Yes","No"))</f>
        <v/>
      </c>
      <c r="R1296" s="17">
        <f>IF($B1296="","",MIN(1,DAY($A1296)/IF($N1296="Superstore",Settings!$B$5,Settings!$B$4)))</f>
        <v/>
      </c>
      <c r="S1296" s="17">
        <f>IF(OR($B1296="",$G1296="",$R1296=0),"",$G1296/$R1296)</f>
        <v/>
      </c>
      <c r="T1296">
        <f>IF($S1296="","",IF($S1296&lt;Settings!$B$8,"Critical",IF($S1296&lt;Settings!$B$9,"Semi Critical","Non Critical")))</f>
        <v/>
      </c>
      <c r="U1296">
        <f>IF($B1296="","",IFERROR(VLOOKUP($O1296,Leaders!$A:$B,2,0),"Not Mapped"))</f>
        <v/>
      </c>
    </row>
    <row r="1297">
      <c r="A1297" s="16" t="n"/>
      <c r="G1297" s="17" t="n"/>
      <c r="H1297" s="17" t="n"/>
      <c r="I1297" s="17" t="n"/>
      <c r="J1297" s="17" t="n"/>
      <c r="K1297" s="17" t="n"/>
      <c r="L1297" s="17" t="n"/>
      <c r="N1297">
        <f>IF($B1297="","",IF($C1297="SUPERSTORE","Superstore","DH"))</f>
        <v/>
      </c>
      <c r="O1297">
        <f>IF($B1297="","",IFERROR(VLOOKUP($B1297,Mapping!$A:$C,2,0),"Not Mapped"))</f>
        <v/>
      </c>
      <c r="P1297">
        <f>IF($B1297="","",IFERROR(VLOOKUP($B1297,Mapping!$A:$C,3,0),"Not Mapped"))</f>
        <v/>
      </c>
      <c r="Q1297">
        <f>IF($B1297="","",IF(COUNTIF(Exclusions!$A:$A,$B1297)&gt;0,"Yes","No"))</f>
        <v/>
      </c>
      <c r="R1297" s="17">
        <f>IF($B1297="","",MIN(1,DAY($A1297)/IF($N1297="Superstore",Settings!$B$5,Settings!$B$4)))</f>
        <v/>
      </c>
      <c r="S1297" s="17">
        <f>IF(OR($B1297="",$G1297="",$R1297=0),"",$G1297/$R1297)</f>
        <v/>
      </c>
      <c r="T1297">
        <f>IF($S1297="","",IF($S1297&lt;Settings!$B$8,"Critical",IF($S1297&lt;Settings!$B$9,"Semi Critical","Non Critical")))</f>
        <v/>
      </c>
      <c r="U1297">
        <f>IF($B1297="","",IFERROR(VLOOKUP($O1297,Leaders!$A:$B,2,0),"Not Mapped"))</f>
        <v/>
      </c>
    </row>
    <row r="1298">
      <c r="A1298" s="16" t="n"/>
      <c r="G1298" s="17" t="n"/>
      <c r="H1298" s="17" t="n"/>
      <c r="I1298" s="17" t="n"/>
      <c r="J1298" s="17" t="n"/>
      <c r="K1298" s="17" t="n"/>
      <c r="L1298" s="17" t="n"/>
      <c r="N1298">
        <f>IF($B1298="","",IF($C1298="SUPERSTORE","Superstore","DH"))</f>
        <v/>
      </c>
      <c r="O1298">
        <f>IF($B1298="","",IFERROR(VLOOKUP($B1298,Mapping!$A:$C,2,0),"Not Mapped"))</f>
        <v/>
      </c>
      <c r="P1298">
        <f>IF($B1298="","",IFERROR(VLOOKUP($B1298,Mapping!$A:$C,3,0),"Not Mapped"))</f>
        <v/>
      </c>
      <c r="Q1298">
        <f>IF($B1298="","",IF(COUNTIF(Exclusions!$A:$A,$B1298)&gt;0,"Yes","No"))</f>
        <v/>
      </c>
      <c r="R1298" s="17">
        <f>IF($B1298="","",MIN(1,DAY($A1298)/IF($N1298="Superstore",Settings!$B$5,Settings!$B$4)))</f>
        <v/>
      </c>
      <c r="S1298" s="17">
        <f>IF(OR($B1298="",$G1298="",$R1298=0),"",$G1298/$R1298)</f>
        <v/>
      </c>
      <c r="T1298">
        <f>IF($S1298="","",IF($S1298&lt;Settings!$B$8,"Critical",IF($S1298&lt;Settings!$B$9,"Semi Critical","Non Critical")))</f>
        <v/>
      </c>
      <c r="U1298">
        <f>IF($B1298="","",IFERROR(VLOOKUP($O1298,Leaders!$A:$B,2,0),"Not Mapped"))</f>
        <v/>
      </c>
    </row>
    <row r="1299">
      <c r="A1299" s="16" t="n"/>
      <c r="G1299" s="17" t="n"/>
      <c r="H1299" s="17" t="n"/>
      <c r="I1299" s="17" t="n"/>
      <c r="J1299" s="17" t="n"/>
      <c r="K1299" s="17" t="n"/>
      <c r="L1299" s="17" t="n"/>
      <c r="N1299">
        <f>IF($B1299="","",IF($C1299="SUPERSTORE","Superstore","DH"))</f>
        <v/>
      </c>
      <c r="O1299">
        <f>IF($B1299="","",IFERROR(VLOOKUP($B1299,Mapping!$A:$C,2,0),"Not Mapped"))</f>
        <v/>
      </c>
      <c r="P1299">
        <f>IF($B1299="","",IFERROR(VLOOKUP($B1299,Mapping!$A:$C,3,0),"Not Mapped"))</f>
        <v/>
      </c>
      <c r="Q1299">
        <f>IF($B1299="","",IF(COUNTIF(Exclusions!$A:$A,$B1299)&gt;0,"Yes","No"))</f>
        <v/>
      </c>
      <c r="R1299" s="17">
        <f>IF($B1299="","",MIN(1,DAY($A1299)/IF($N1299="Superstore",Settings!$B$5,Settings!$B$4)))</f>
        <v/>
      </c>
      <c r="S1299" s="17">
        <f>IF(OR($B1299="",$G1299="",$R1299=0),"",$G1299/$R1299)</f>
        <v/>
      </c>
      <c r="T1299">
        <f>IF($S1299="","",IF($S1299&lt;Settings!$B$8,"Critical",IF($S1299&lt;Settings!$B$9,"Semi Critical","Non Critical")))</f>
        <v/>
      </c>
      <c r="U1299">
        <f>IF($B1299="","",IFERROR(VLOOKUP($O1299,Leaders!$A:$B,2,0),"Not Mapped"))</f>
        <v/>
      </c>
    </row>
    <row r="1300">
      <c r="A1300" s="16" t="n"/>
      <c r="G1300" s="17" t="n"/>
      <c r="H1300" s="17" t="n"/>
      <c r="I1300" s="17" t="n"/>
      <c r="J1300" s="17" t="n"/>
      <c r="K1300" s="17" t="n"/>
      <c r="L1300" s="17" t="n"/>
      <c r="N1300">
        <f>IF($B1300="","",IF($C1300="SUPERSTORE","Superstore","DH"))</f>
        <v/>
      </c>
      <c r="O1300">
        <f>IF($B1300="","",IFERROR(VLOOKUP($B1300,Mapping!$A:$C,2,0),"Not Mapped"))</f>
        <v/>
      </c>
      <c r="P1300">
        <f>IF($B1300="","",IFERROR(VLOOKUP($B1300,Mapping!$A:$C,3,0),"Not Mapped"))</f>
        <v/>
      </c>
      <c r="Q1300">
        <f>IF($B1300="","",IF(COUNTIF(Exclusions!$A:$A,$B1300)&gt;0,"Yes","No"))</f>
        <v/>
      </c>
      <c r="R1300" s="17">
        <f>IF($B1300="","",MIN(1,DAY($A1300)/IF($N1300="Superstore",Settings!$B$5,Settings!$B$4)))</f>
        <v/>
      </c>
      <c r="S1300" s="17">
        <f>IF(OR($B1300="",$G1300="",$R1300=0),"",$G1300/$R1300)</f>
        <v/>
      </c>
      <c r="T1300">
        <f>IF($S1300="","",IF($S1300&lt;Settings!$B$8,"Critical",IF($S1300&lt;Settings!$B$9,"Semi Critical","Non Critical")))</f>
        <v/>
      </c>
      <c r="U1300">
        <f>IF($B1300="","",IFERROR(VLOOKUP($O1300,Leaders!$A:$B,2,0),"Not Mapped"))</f>
        <v/>
      </c>
    </row>
    <row r="1301">
      <c r="A1301" s="16" t="n"/>
      <c r="G1301" s="17" t="n"/>
      <c r="H1301" s="17" t="n"/>
      <c r="I1301" s="17" t="n"/>
      <c r="J1301" s="17" t="n"/>
      <c r="K1301" s="17" t="n"/>
      <c r="L1301" s="17" t="n"/>
      <c r="N1301">
        <f>IF($B1301="","",IF($C1301="SUPERSTORE","Superstore","DH"))</f>
        <v/>
      </c>
      <c r="O1301">
        <f>IF($B1301="","",IFERROR(VLOOKUP($B1301,Mapping!$A:$C,2,0),"Not Mapped"))</f>
        <v/>
      </c>
      <c r="P1301">
        <f>IF($B1301="","",IFERROR(VLOOKUP($B1301,Mapping!$A:$C,3,0),"Not Mapped"))</f>
        <v/>
      </c>
      <c r="Q1301">
        <f>IF($B1301="","",IF(COUNTIF(Exclusions!$A:$A,$B1301)&gt;0,"Yes","No"))</f>
        <v/>
      </c>
      <c r="R1301" s="17">
        <f>IF($B1301="","",MIN(1,DAY($A1301)/IF($N1301="Superstore",Settings!$B$5,Settings!$B$4)))</f>
        <v/>
      </c>
      <c r="S1301" s="17">
        <f>IF(OR($B1301="",$G1301="",$R1301=0),"",$G1301/$R1301)</f>
        <v/>
      </c>
      <c r="T1301">
        <f>IF($S1301="","",IF($S1301&lt;Settings!$B$8,"Critical",IF($S1301&lt;Settings!$B$9,"Semi Critical","Non Critical")))</f>
        <v/>
      </c>
      <c r="U1301">
        <f>IF($B1301="","",IFERROR(VLOOKUP($O1301,Leaders!$A:$B,2,0),"Not Mapped"))</f>
        <v/>
      </c>
    </row>
    <row r="1302">
      <c r="A1302" s="16" t="n"/>
      <c r="G1302" s="17" t="n"/>
      <c r="H1302" s="17" t="n"/>
      <c r="I1302" s="17" t="n"/>
      <c r="J1302" s="17" t="n"/>
      <c r="K1302" s="17" t="n"/>
      <c r="L1302" s="17" t="n"/>
      <c r="N1302">
        <f>IF($B1302="","",IF($C1302="SUPERSTORE","Superstore","DH"))</f>
        <v/>
      </c>
      <c r="O1302">
        <f>IF($B1302="","",IFERROR(VLOOKUP($B1302,Mapping!$A:$C,2,0),"Not Mapped"))</f>
        <v/>
      </c>
      <c r="P1302">
        <f>IF($B1302="","",IFERROR(VLOOKUP($B1302,Mapping!$A:$C,3,0),"Not Mapped"))</f>
        <v/>
      </c>
      <c r="Q1302">
        <f>IF($B1302="","",IF(COUNTIF(Exclusions!$A:$A,$B1302)&gt;0,"Yes","No"))</f>
        <v/>
      </c>
      <c r="R1302" s="17">
        <f>IF($B1302="","",MIN(1,DAY($A1302)/IF($N1302="Superstore",Settings!$B$5,Settings!$B$4)))</f>
        <v/>
      </c>
      <c r="S1302" s="17">
        <f>IF(OR($B1302="",$G1302="",$R1302=0),"",$G1302/$R1302)</f>
        <v/>
      </c>
      <c r="T1302">
        <f>IF($S1302="","",IF($S1302&lt;Settings!$B$8,"Critical",IF($S1302&lt;Settings!$B$9,"Semi Critical","Non Critical")))</f>
        <v/>
      </c>
      <c r="U1302">
        <f>IF($B1302="","",IFERROR(VLOOKUP($O1302,Leaders!$A:$B,2,0),"Not Mapped"))</f>
        <v/>
      </c>
    </row>
    <row r="1303">
      <c r="A1303" s="16" t="n"/>
      <c r="G1303" s="17" t="n"/>
      <c r="H1303" s="17" t="n"/>
      <c r="I1303" s="17" t="n"/>
      <c r="J1303" s="17" t="n"/>
      <c r="K1303" s="17" t="n"/>
      <c r="L1303" s="17" t="n"/>
      <c r="N1303">
        <f>IF($B1303="","",IF($C1303="SUPERSTORE","Superstore","DH"))</f>
        <v/>
      </c>
      <c r="O1303">
        <f>IF($B1303="","",IFERROR(VLOOKUP($B1303,Mapping!$A:$C,2,0),"Not Mapped"))</f>
        <v/>
      </c>
      <c r="P1303">
        <f>IF($B1303="","",IFERROR(VLOOKUP($B1303,Mapping!$A:$C,3,0),"Not Mapped"))</f>
        <v/>
      </c>
      <c r="Q1303">
        <f>IF($B1303="","",IF(COUNTIF(Exclusions!$A:$A,$B1303)&gt;0,"Yes","No"))</f>
        <v/>
      </c>
      <c r="R1303" s="17">
        <f>IF($B1303="","",MIN(1,DAY($A1303)/IF($N1303="Superstore",Settings!$B$5,Settings!$B$4)))</f>
        <v/>
      </c>
      <c r="S1303" s="17">
        <f>IF(OR($B1303="",$G1303="",$R1303=0),"",$G1303/$R1303)</f>
        <v/>
      </c>
      <c r="T1303">
        <f>IF($S1303="","",IF($S1303&lt;Settings!$B$8,"Critical",IF($S1303&lt;Settings!$B$9,"Semi Critical","Non Critical")))</f>
        <v/>
      </c>
      <c r="U1303">
        <f>IF($B1303="","",IFERROR(VLOOKUP($O1303,Leaders!$A:$B,2,0),"Not Mapped"))</f>
        <v/>
      </c>
    </row>
    <row r="1304">
      <c r="A1304" s="16" t="n"/>
      <c r="G1304" s="17" t="n"/>
      <c r="H1304" s="17" t="n"/>
      <c r="I1304" s="17" t="n"/>
      <c r="J1304" s="17" t="n"/>
      <c r="K1304" s="17" t="n"/>
      <c r="L1304" s="17" t="n"/>
      <c r="N1304">
        <f>IF($B1304="","",IF($C1304="SUPERSTORE","Superstore","DH"))</f>
        <v/>
      </c>
      <c r="O1304">
        <f>IF($B1304="","",IFERROR(VLOOKUP($B1304,Mapping!$A:$C,2,0),"Not Mapped"))</f>
        <v/>
      </c>
      <c r="P1304">
        <f>IF($B1304="","",IFERROR(VLOOKUP($B1304,Mapping!$A:$C,3,0),"Not Mapped"))</f>
        <v/>
      </c>
      <c r="Q1304">
        <f>IF($B1304="","",IF(COUNTIF(Exclusions!$A:$A,$B1304)&gt;0,"Yes","No"))</f>
        <v/>
      </c>
      <c r="R1304" s="17">
        <f>IF($B1304="","",MIN(1,DAY($A1304)/IF($N1304="Superstore",Settings!$B$5,Settings!$B$4)))</f>
        <v/>
      </c>
      <c r="S1304" s="17">
        <f>IF(OR($B1304="",$G1304="",$R1304=0),"",$G1304/$R1304)</f>
        <v/>
      </c>
      <c r="T1304">
        <f>IF($S1304="","",IF($S1304&lt;Settings!$B$8,"Critical",IF($S1304&lt;Settings!$B$9,"Semi Critical","Non Critical")))</f>
        <v/>
      </c>
      <c r="U1304">
        <f>IF($B1304="","",IFERROR(VLOOKUP($O1304,Leaders!$A:$B,2,0),"Not Mapped"))</f>
        <v/>
      </c>
    </row>
    <row r="1305">
      <c r="A1305" s="16" t="n"/>
      <c r="G1305" s="17" t="n"/>
      <c r="H1305" s="17" t="n"/>
      <c r="I1305" s="17" t="n"/>
      <c r="J1305" s="17" t="n"/>
      <c r="K1305" s="17" t="n"/>
      <c r="L1305" s="17" t="n"/>
      <c r="N1305">
        <f>IF($B1305="","",IF($C1305="SUPERSTORE","Superstore","DH"))</f>
        <v/>
      </c>
      <c r="O1305">
        <f>IF($B1305="","",IFERROR(VLOOKUP($B1305,Mapping!$A:$C,2,0),"Not Mapped"))</f>
        <v/>
      </c>
      <c r="P1305">
        <f>IF($B1305="","",IFERROR(VLOOKUP($B1305,Mapping!$A:$C,3,0),"Not Mapped"))</f>
        <v/>
      </c>
      <c r="Q1305">
        <f>IF($B1305="","",IF(COUNTIF(Exclusions!$A:$A,$B1305)&gt;0,"Yes","No"))</f>
        <v/>
      </c>
      <c r="R1305" s="17">
        <f>IF($B1305="","",MIN(1,DAY($A1305)/IF($N1305="Superstore",Settings!$B$5,Settings!$B$4)))</f>
        <v/>
      </c>
      <c r="S1305" s="17">
        <f>IF(OR($B1305="",$G1305="",$R1305=0),"",$G1305/$R1305)</f>
        <v/>
      </c>
      <c r="T1305">
        <f>IF($S1305="","",IF($S1305&lt;Settings!$B$8,"Critical",IF($S1305&lt;Settings!$B$9,"Semi Critical","Non Critical")))</f>
        <v/>
      </c>
      <c r="U1305">
        <f>IF($B1305="","",IFERROR(VLOOKUP($O1305,Leaders!$A:$B,2,0),"Not Mapped"))</f>
        <v/>
      </c>
    </row>
    <row r="1306">
      <c r="A1306" s="16" t="n"/>
      <c r="G1306" s="17" t="n"/>
      <c r="H1306" s="17" t="n"/>
      <c r="I1306" s="17" t="n"/>
      <c r="J1306" s="17" t="n"/>
      <c r="K1306" s="17" t="n"/>
      <c r="L1306" s="17" t="n"/>
      <c r="N1306">
        <f>IF($B1306="","",IF($C1306="SUPERSTORE","Superstore","DH"))</f>
        <v/>
      </c>
      <c r="O1306">
        <f>IF($B1306="","",IFERROR(VLOOKUP($B1306,Mapping!$A:$C,2,0),"Not Mapped"))</f>
        <v/>
      </c>
      <c r="P1306">
        <f>IF($B1306="","",IFERROR(VLOOKUP($B1306,Mapping!$A:$C,3,0),"Not Mapped"))</f>
        <v/>
      </c>
      <c r="Q1306">
        <f>IF($B1306="","",IF(COUNTIF(Exclusions!$A:$A,$B1306)&gt;0,"Yes","No"))</f>
        <v/>
      </c>
      <c r="R1306" s="17">
        <f>IF($B1306="","",MIN(1,DAY($A1306)/IF($N1306="Superstore",Settings!$B$5,Settings!$B$4)))</f>
        <v/>
      </c>
      <c r="S1306" s="17">
        <f>IF(OR($B1306="",$G1306="",$R1306=0),"",$G1306/$R1306)</f>
        <v/>
      </c>
      <c r="T1306">
        <f>IF($S1306="","",IF($S1306&lt;Settings!$B$8,"Critical",IF($S1306&lt;Settings!$B$9,"Semi Critical","Non Critical")))</f>
        <v/>
      </c>
      <c r="U1306">
        <f>IF($B1306="","",IFERROR(VLOOKUP($O1306,Leaders!$A:$B,2,0),"Not Mapped"))</f>
        <v/>
      </c>
    </row>
    <row r="1307">
      <c r="A1307" s="16" t="n"/>
      <c r="G1307" s="17" t="n"/>
      <c r="H1307" s="17" t="n"/>
      <c r="I1307" s="17" t="n"/>
      <c r="J1307" s="17" t="n"/>
      <c r="K1307" s="17" t="n"/>
      <c r="L1307" s="17" t="n"/>
      <c r="N1307">
        <f>IF($B1307="","",IF($C1307="SUPERSTORE","Superstore","DH"))</f>
        <v/>
      </c>
      <c r="O1307">
        <f>IF($B1307="","",IFERROR(VLOOKUP($B1307,Mapping!$A:$C,2,0),"Not Mapped"))</f>
        <v/>
      </c>
      <c r="P1307">
        <f>IF($B1307="","",IFERROR(VLOOKUP($B1307,Mapping!$A:$C,3,0),"Not Mapped"))</f>
        <v/>
      </c>
      <c r="Q1307">
        <f>IF($B1307="","",IF(COUNTIF(Exclusions!$A:$A,$B1307)&gt;0,"Yes","No"))</f>
        <v/>
      </c>
      <c r="R1307" s="17">
        <f>IF($B1307="","",MIN(1,DAY($A1307)/IF($N1307="Superstore",Settings!$B$5,Settings!$B$4)))</f>
        <v/>
      </c>
      <c r="S1307" s="17">
        <f>IF(OR($B1307="",$G1307="",$R1307=0),"",$G1307/$R1307)</f>
        <v/>
      </c>
      <c r="T1307">
        <f>IF($S1307="","",IF($S1307&lt;Settings!$B$8,"Critical",IF($S1307&lt;Settings!$B$9,"Semi Critical","Non Critical")))</f>
        <v/>
      </c>
      <c r="U1307">
        <f>IF($B1307="","",IFERROR(VLOOKUP($O1307,Leaders!$A:$B,2,0),"Not Mapped"))</f>
        <v/>
      </c>
    </row>
    <row r="1308">
      <c r="A1308" s="16" t="n"/>
      <c r="G1308" s="17" t="n"/>
      <c r="H1308" s="17" t="n"/>
      <c r="I1308" s="17" t="n"/>
      <c r="J1308" s="17" t="n"/>
      <c r="K1308" s="17" t="n"/>
      <c r="L1308" s="17" t="n"/>
      <c r="N1308">
        <f>IF($B1308="","",IF($C1308="SUPERSTORE","Superstore","DH"))</f>
        <v/>
      </c>
      <c r="O1308">
        <f>IF($B1308="","",IFERROR(VLOOKUP($B1308,Mapping!$A:$C,2,0),"Not Mapped"))</f>
        <v/>
      </c>
      <c r="P1308">
        <f>IF($B1308="","",IFERROR(VLOOKUP($B1308,Mapping!$A:$C,3,0),"Not Mapped"))</f>
        <v/>
      </c>
      <c r="Q1308">
        <f>IF($B1308="","",IF(COUNTIF(Exclusions!$A:$A,$B1308)&gt;0,"Yes","No"))</f>
        <v/>
      </c>
      <c r="R1308" s="17">
        <f>IF($B1308="","",MIN(1,DAY($A1308)/IF($N1308="Superstore",Settings!$B$5,Settings!$B$4)))</f>
        <v/>
      </c>
      <c r="S1308" s="17">
        <f>IF(OR($B1308="",$G1308="",$R1308=0),"",$G1308/$R1308)</f>
        <v/>
      </c>
      <c r="T1308">
        <f>IF($S1308="","",IF($S1308&lt;Settings!$B$8,"Critical",IF($S1308&lt;Settings!$B$9,"Semi Critical","Non Critical")))</f>
        <v/>
      </c>
      <c r="U1308">
        <f>IF($B1308="","",IFERROR(VLOOKUP($O1308,Leaders!$A:$B,2,0),"Not Mapped"))</f>
        <v/>
      </c>
    </row>
    <row r="1309">
      <c r="A1309" s="16" t="n"/>
      <c r="G1309" s="17" t="n"/>
      <c r="H1309" s="17" t="n"/>
      <c r="I1309" s="17" t="n"/>
      <c r="J1309" s="17" t="n"/>
      <c r="K1309" s="17" t="n"/>
      <c r="L1309" s="17" t="n"/>
      <c r="N1309">
        <f>IF($B1309="","",IF($C1309="SUPERSTORE","Superstore","DH"))</f>
        <v/>
      </c>
      <c r="O1309">
        <f>IF($B1309="","",IFERROR(VLOOKUP($B1309,Mapping!$A:$C,2,0),"Not Mapped"))</f>
        <v/>
      </c>
      <c r="P1309">
        <f>IF($B1309="","",IFERROR(VLOOKUP($B1309,Mapping!$A:$C,3,0),"Not Mapped"))</f>
        <v/>
      </c>
      <c r="Q1309">
        <f>IF($B1309="","",IF(COUNTIF(Exclusions!$A:$A,$B1309)&gt;0,"Yes","No"))</f>
        <v/>
      </c>
      <c r="R1309" s="17">
        <f>IF($B1309="","",MIN(1,DAY($A1309)/IF($N1309="Superstore",Settings!$B$5,Settings!$B$4)))</f>
        <v/>
      </c>
      <c r="S1309" s="17">
        <f>IF(OR($B1309="",$G1309="",$R1309=0),"",$G1309/$R1309)</f>
        <v/>
      </c>
      <c r="T1309">
        <f>IF($S1309="","",IF($S1309&lt;Settings!$B$8,"Critical",IF($S1309&lt;Settings!$B$9,"Semi Critical","Non Critical")))</f>
        <v/>
      </c>
      <c r="U1309">
        <f>IF($B1309="","",IFERROR(VLOOKUP($O1309,Leaders!$A:$B,2,0),"Not Mapped"))</f>
        <v/>
      </c>
    </row>
    <row r="1310">
      <c r="A1310" s="16" t="n"/>
      <c r="G1310" s="17" t="n"/>
      <c r="H1310" s="17" t="n"/>
      <c r="I1310" s="17" t="n"/>
      <c r="J1310" s="17" t="n"/>
      <c r="K1310" s="17" t="n"/>
      <c r="L1310" s="17" t="n"/>
      <c r="N1310">
        <f>IF($B1310="","",IF($C1310="SUPERSTORE","Superstore","DH"))</f>
        <v/>
      </c>
      <c r="O1310">
        <f>IF($B1310="","",IFERROR(VLOOKUP($B1310,Mapping!$A:$C,2,0),"Not Mapped"))</f>
        <v/>
      </c>
      <c r="P1310">
        <f>IF($B1310="","",IFERROR(VLOOKUP($B1310,Mapping!$A:$C,3,0),"Not Mapped"))</f>
        <v/>
      </c>
      <c r="Q1310">
        <f>IF($B1310="","",IF(COUNTIF(Exclusions!$A:$A,$B1310)&gt;0,"Yes","No"))</f>
        <v/>
      </c>
      <c r="R1310" s="17">
        <f>IF($B1310="","",MIN(1,DAY($A1310)/IF($N1310="Superstore",Settings!$B$5,Settings!$B$4)))</f>
        <v/>
      </c>
      <c r="S1310" s="17">
        <f>IF(OR($B1310="",$G1310="",$R1310=0),"",$G1310/$R1310)</f>
        <v/>
      </c>
      <c r="T1310">
        <f>IF($S1310="","",IF($S1310&lt;Settings!$B$8,"Critical",IF($S1310&lt;Settings!$B$9,"Semi Critical","Non Critical")))</f>
        <v/>
      </c>
      <c r="U1310">
        <f>IF($B1310="","",IFERROR(VLOOKUP($O1310,Leaders!$A:$B,2,0),"Not Mapped"))</f>
        <v/>
      </c>
    </row>
    <row r="1311">
      <c r="A1311" s="16" t="n"/>
      <c r="G1311" s="17" t="n"/>
      <c r="H1311" s="17" t="n"/>
      <c r="I1311" s="17" t="n"/>
      <c r="J1311" s="17" t="n"/>
      <c r="K1311" s="17" t="n"/>
      <c r="L1311" s="17" t="n"/>
      <c r="N1311">
        <f>IF($B1311="","",IF($C1311="SUPERSTORE","Superstore","DH"))</f>
        <v/>
      </c>
      <c r="O1311">
        <f>IF($B1311="","",IFERROR(VLOOKUP($B1311,Mapping!$A:$C,2,0),"Not Mapped"))</f>
        <v/>
      </c>
      <c r="P1311">
        <f>IF($B1311="","",IFERROR(VLOOKUP($B1311,Mapping!$A:$C,3,0),"Not Mapped"))</f>
        <v/>
      </c>
      <c r="Q1311">
        <f>IF($B1311="","",IF(COUNTIF(Exclusions!$A:$A,$B1311)&gt;0,"Yes","No"))</f>
        <v/>
      </c>
      <c r="R1311" s="17">
        <f>IF($B1311="","",MIN(1,DAY($A1311)/IF($N1311="Superstore",Settings!$B$5,Settings!$B$4)))</f>
        <v/>
      </c>
      <c r="S1311" s="17">
        <f>IF(OR($B1311="",$G1311="",$R1311=0),"",$G1311/$R1311)</f>
        <v/>
      </c>
      <c r="T1311">
        <f>IF($S1311="","",IF($S1311&lt;Settings!$B$8,"Critical",IF($S1311&lt;Settings!$B$9,"Semi Critical","Non Critical")))</f>
        <v/>
      </c>
      <c r="U1311">
        <f>IF($B1311="","",IFERROR(VLOOKUP($O1311,Leaders!$A:$B,2,0),"Not Mapped"))</f>
        <v/>
      </c>
    </row>
    <row r="1312">
      <c r="A1312" s="16" t="n"/>
      <c r="G1312" s="17" t="n"/>
      <c r="H1312" s="17" t="n"/>
      <c r="I1312" s="17" t="n"/>
      <c r="J1312" s="17" t="n"/>
      <c r="K1312" s="17" t="n"/>
      <c r="L1312" s="17" t="n"/>
      <c r="N1312">
        <f>IF($B1312="","",IF($C1312="SUPERSTORE","Superstore","DH"))</f>
        <v/>
      </c>
      <c r="O1312">
        <f>IF($B1312="","",IFERROR(VLOOKUP($B1312,Mapping!$A:$C,2,0),"Not Mapped"))</f>
        <v/>
      </c>
      <c r="P1312">
        <f>IF($B1312="","",IFERROR(VLOOKUP($B1312,Mapping!$A:$C,3,0),"Not Mapped"))</f>
        <v/>
      </c>
      <c r="Q1312">
        <f>IF($B1312="","",IF(COUNTIF(Exclusions!$A:$A,$B1312)&gt;0,"Yes","No"))</f>
        <v/>
      </c>
      <c r="R1312" s="17">
        <f>IF($B1312="","",MIN(1,DAY($A1312)/IF($N1312="Superstore",Settings!$B$5,Settings!$B$4)))</f>
        <v/>
      </c>
      <c r="S1312" s="17">
        <f>IF(OR($B1312="",$G1312="",$R1312=0),"",$G1312/$R1312)</f>
        <v/>
      </c>
      <c r="T1312">
        <f>IF($S1312="","",IF($S1312&lt;Settings!$B$8,"Critical",IF($S1312&lt;Settings!$B$9,"Semi Critical","Non Critical")))</f>
        <v/>
      </c>
      <c r="U1312">
        <f>IF($B1312="","",IFERROR(VLOOKUP($O1312,Leaders!$A:$B,2,0),"Not Mapped"))</f>
        <v/>
      </c>
    </row>
    <row r="1313">
      <c r="A1313" s="16" t="n"/>
      <c r="G1313" s="17" t="n"/>
      <c r="H1313" s="17" t="n"/>
      <c r="I1313" s="17" t="n"/>
      <c r="J1313" s="17" t="n"/>
      <c r="K1313" s="17" t="n"/>
      <c r="L1313" s="17" t="n"/>
      <c r="N1313">
        <f>IF($B1313="","",IF($C1313="SUPERSTORE","Superstore","DH"))</f>
        <v/>
      </c>
      <c r="O1313">
        <f>IF($B1313="","",IFERROR(VLOOKUP($B1313,Mapping!$A:$C,2,0),"Not Mapped"))</f>
        <v/>
      </c>
      <c r="P1313">
        <f>IF($B1313="","",IFERROR(VLOOKUP($B1313,Mapping!$A:$C,3,0),"Not Mapped"))</f>
        <v/>
      </c>
      <c r="Q1313">
        <f>IF($B1313="","",IF(COUNTIF(Exclusions!$A:$A,$B1313)&gt;0,"Yes","No"))</f>
        <v/>
      </c>
      <c r="R1313" s="17">
        <f>IF($B1313="","",MIN(1,DAY($A1313)/IF($N1313="Superstore",Settings!$B$5,Settings!$B$4)))</f>
        <v/>
      </c>
      <c r="S1313" s="17">
        <f>IF(OR($B1313="",$G1313="",$R1313=0),"",$G1313/$R1313)</f>
        <v/>
      </c>
      <c r="T1313">
        <f>IF($S1313="","",IF($S1313&lt;Settings!$B$8,"Critical",IF($S1313&lt;Settings!$B$9,"Semi Critical","Non Critical")))</f>
        <v/>
      </c>
      <c r="U1313">
        <f>IF($B1313="","",IFERROR(VLOOKUP($O1313,Leaders!$A:$B,2,0),"Not Mapped"))</f>
        <v/>
      </c>
    </row>
    <row r="1314">
      <c r="A1314" s="16" t="n"/>
      <c r="G1314" s="17" t="n"/>
      <c r="H1314" s="17" t="n"/>
      <c r="I1314" s="17" t="n"/>
      <c r="J1314" s="17" t="n"/>
      <c r="K1314" s="17" t="n"/>
      <c r="L1314" s="17" t="n"/>
      <c r="N1314">
        <f>IF($B1314="","",IF($C1314="SUPERSTORE","Superstore","DH"))</f>
        <v/>
      </c>
      <c r="O1314">
        <f>IF($B1314="","",IFERROR(VLOOKUP($B1314,Mapping!$A:$C,2,0),"Not Mapped"))</f>
        <v/>
      </c>
      <c r="P1314">
        <f>IF($B1314="","",IFERROR(VLOOKUP($B1314,Mapping!$A:$C,3,0),"Not Mapped"))</f>
        <v/>
      </c>
      <c r="Q1314">
        <f>IF($B1314="","",IF(COUNTIF(Exclusions!$A:$A,$B1314)&gt;0,"Yes","No"))</f>
        <v/>
      </c>
      <c r="R1314" s="17">
        <f>IF($B1314="","",MIN(1,DAY($A1314)/IF($N1314="Superstore",Settings!$B$5,Settings!$B$4)))</f>
        <v/>
      </c>
      <c r="S1314" s="17">
        <f>IF(OR($B1314="",$G1314="",$R1314=0),"",$G1314/$R1314)</f>
        <v/>
      </c>
      <c r="T1314">
        <f>IF($S1314="","",IF($S1314&lt;Settings!$B$8,"Critical",IF($S1314&lt;Settings!$B$9,"Semi Critical","Non Critical")))</f>
        <v/>
      </c>
      <c r="U1314">
        <f>IF($B1314="","",IFERROR(VLOOKUP($O1314,Leaders!$A:$B,2,0),"Not Mapped"))</f>
        <v/>
      </c>
    </row>
    <row r="1315">
      <c r="A1315" s="16" t="n"/>
      <c r="G1315" s="17" t="n"/>
      <c r="H1315" s="17" t="n"/>
      <c r="I1315" s="17" t="n"/>
      <c r="J1315" s="17" t="n"/>
      <c r="K1315" s="17" t="n"/>
      <c r="L1315" s="17" t="n"/>
      <c r="N1315">
        <f>IF($B1315="","",IF($C1315="SUPERSTORE","Superstore","DH"))</f>
        <v/>
      </c>
      <c r="O1315">
        <f>IF($B1315="","",IFERROR(VLOOKUP($B1315,Mapping!$A:$C,2,0),"Not Mapped"))</f>
        <v/>
      </c>
      <c r="P1315">
        <f>IF($B1315="","",IFERROR(VLOOKUP($B1315,Mapping!$A:$C,3,0),"Not Mapped"))</f>
        <v/>
      </c>
      <c r="Q1315">
        <f>IF($B1315="","",IF(COUNTIF(Exclusions!$A:$A,$B1315)&gt;0,"Yes","No"))</f>
        <v/>
      </c>
      <c r="R1315" s="17">
        <f>IF($B1315="","",MIN(1,DAY($A1315)/IF($N1315="Superstore",Settings!$B$5,Settings!$B$4)))</f>
        <v/>
      </c>
      <c r="S1315" s="17">
        <f>IF(OR($B1315="",$G1315="",$R1315=0),"",$G1315/$R1315)</f>
        <v/>
      </c>
      <c r="T1315">
        <f>IF($S1315="","",IF($S1315&lt;Settings!$B$8,"Critical",IF($S1315&lt;Settings!$B$9,"Semi Critical","Non Critical")))</f>
        <v/>
      </c>
      <c r="U1315">
        <f>IF($B1315="","",IFERROR(VLOOKUP($O1315,Leaders!$A:$B,2,0),"Not Mapped"))</f>
        <v/>
      </c>
    </row>
    <row r="1316">
      <c r="A1316" s="16" t="n"/>
      <c r="G1316" s="17" t="n"/>
      <c r="H1316" s="17" t="n"/>
      <c r="I1316" s="17" t="n"/>
      <c r="J1316" s="17" t="n"/>
      <c r="K1316" s="17" t="n"/>
      <c r="L1316" s="17" t="n"/>
      <c r="N1316">
        <f>IF($B1316="","",IF($C1316="SUPERSTORE","Superstore","DH"))</f>
        <v/>
      </c>
      <c r="O1316">
        <f>IF($B1316="","",IFERROR(VLOOKUP($B1316,Mapping!$A:$C,2,0),"Not Mapped"))</f>
        <v/>
      </c>
      <c r="P1316">
        <f>IF($B1316="","",IFERROR(VLOOKUP($B1316,Mapping!$A:$C,3,0),"Not Mapped"))</f>
        <v/>
      </c>
      <c r="Q1316">
        <f>IF($B1316="","",IF(COUNTIF(Exclusions!$A:$A,$B1316)&gt;0,"Yes","No"))</f>
        <v/>
      </c>
      <c r="R1316" s="17">
        <f>IF($B1316="","",MIN(1,DAY($A1316)/IF($N1316="Superstore",Settings!$B$5,Settings!$B$4)))</f>
        <v/>
      </c>
      <c r="S1316" s="17">
        <f>IF(OR($B1316="",$G1316="",$R1316=0),"",$G1316/$R1316)</f>
        <v/>
      </c>
      <c r="T1316">
        <f>IF($S1316="","",IF($S1316&lt;Settings!$B$8,"Critical",IF($S1316&lt;Settings!$B$9,"Semi Critical","Non Critical")))</f>
        <v/>
      </c>
      <c r="U1316">
        <f>IF($B1316="","",IFERROR(VLOOKUP($O1316,Leaders!$A:$B,2,0),"Not Mapped"))</f>
        <v/>
      </c>
    </row>
    <row r="1317">
      <c r="A1317" s="16" t="n"/>
      <c r="G1317" s="17" t="n"/>
      <c r="H1317" s="17" t="n"/>
      <c r="I1317" s="17" t="n"/>
      <c r="J1317" s="17" t="n"/>
      <c r="K1317" s="17" t="n"/>
      <c r="L1317" s="17" t="n"/>
      <c r="N1317">
        <f>IF($B1317="","",IF($C1317="SUPERSTORE","Superstore","DH"))</f>
        <v/>
      </c>
      <c r="O1317">
        <f>IF($B1317="","",IFERROR(VLOOKUP($B1317,Mapping!$A:$C,2,0),"Not Mapped"))</f>
        <v/>
      </c>
      <c r="P1317">
        <f>IF($B1317="","",IFERROR(VLOOKUP($B1317,Mapping!$A:$C,3,0),"Not Mapped"))</f>
        <v/>
      </c>
      <c r="Q1317">
        <f>IF($B1317="","",IF(COUNTIF(Exclusions!$A:$A,$B1317)&gt;0,"Yes","No"))</f>
        <v/>
      </c>
      <c r="R1317" s="17">
        <f>IF($B1317="","",MIN(1,DAY($A1317)/IF($N1317="Superstore",Settings!$B$5,Settings!$B$4)))</f>
        <v/>
      </c>
      <c r="S1317" s="17">
        <f>IF(OR($B1317="",$G1317="",$R1317=0),"",$G1317/$R1317)</f>
        <v/>
      </c>
      <c r="T1317">
        <f>IF($S1317="","",IF($S1317&lt;Settings!$B$8,"Critical",IF($S1317&lt;Settings!$B$9,"Semi Critical","Non Critical")))</f>
        <v/>
      </c>
      <c r="U1317">
        <f>IF($B1317="","",IFERROR(VLOOKUP($O1317,Leaders!$A:$B,2,0),"Not Mapped"))</f>
        <v/>
      </c>
    </row>
    <row r="1318">
      <c r="A1318" s="16" t="n"/>
      <c r="G1318" s="17" t="n"/>
      <c r="H1318" s="17" t="n"/>
      <c r="I1318" s="17" t="n"/>
      <c r="J1318" s="17" t="n"/>
      <c r="K1318" s="17" t="n"/>
      <c r="L1318" s="17" t="n"/>
      <c r="N1318">
        <f>IF($B1318="","",IF($C1318="SUPERSTORE","Superstore","DH"))</f>
        <v/>
      </c>
      <c r="O1318">
        <f>IF($B1318="","",IFERROR(VLOOKUP($B1318,Mapping!$A:$C,2,0),"Not Mapped"))</f>
        <v/>
      </c>
      <c r="P1318">
        <f>IF($B1318="","",IFERROR(VLOOKUP($B1318,Mapping!$A:$C,3,0),"Not Mapped"))</f>
        <v/>
      </c>
      <c r="Q1318">
        <f>IF($B1318="","",IF(COUNTIF(Exclusions!$A:$A,$B1318)&gt;0,"Yes","No"))</f>
        <v/>
      </c>
      <c r="R1318" s="17">
        <f>IF($B1318="","",MIN(1,DAY($A1318)/IF($N1318="Superstore",Settings!$B$5,Settings!$B$4)))</f>
        <v/>
      </c>
      <c r="S1318" s="17">
        <f>IF(OR($B1318="",$G1318="",$R1318=0),"",$G1318/$R1318)</f>
        <v/>
      </c>
      <c r="T1318">
        <f>IF($S1318="","",IF($S1318&lt;Settings!$B$8,"Critical",IF($S1318&lt;Settings!$B$9,"Semi Critical","Non Critical")))</f>
        <v/>
      </c>
      <c r="U1318">
        <f>IF($B1318="","",IFERROR(VLOOKUP($O1318,Leaders!$A:$B,2,0),"Not Mapped"))</f>
        <v/>
      </c>
    </row>
    <row r="1319">
      <c r="A1319" s="16" t="n"/>
      <c r="G1319" s="17" t="n"/>
      <c r="H1319" s="17" t="n"/>
      <c r="I1319" s="17" t="n"/>
      <c r="J1319" s="17" t="n"/>
      <c r="K1319" s="17" t="n"/>
      <c r="L1319" s="17" t="n"/>
      <c r="N1319">
        <f>IF($B1319="","",IF($C1319="SUPERSTORE","Superstore","DH"))</f>
        <v/>
      </c>
      <c r="O1319">
        <f>IF($B1319="","",IFERROR(VLOOKUP($B1319,Mapping!$A:$C,2,0),"Not Mapped"))</f>
        <v/>
      </c>
      <c r="P1319">
        <f>IF($B1319="","",IFERROR(VLOOKUP($B1319,Mapping!$A:$C,3,0),"Not Mapped"))</f>
        <v/>
      </c>
      <c r="Q1319">
        <f>IF($B1319="","",IF(COUNTIF(Exclusions!$A:$A,$B1319)&gt;0,"Yes","No"))</f>
        <v/>
      </c>
      <c r="R1319" s="17">
        <f>IF($B1319="","",MIN(1,DAY($A1319)/IF($N1319="Superstore",Settings!$B$5,Settings!$B$4)))</f>
        <v/>
      </c>
      <c r="S1319" s="17">
        <f>IF(OR($B1319="",$G1319="",$R1319=0),"",$G1319/$R1319)</f>
        <v/>
      </c>
      <c r="T1319">
        <f>IF($S1319="","",IF($S1319&lt;Settings!$B$8,"Critical",IF($S1319&lt;Settings!$B$9,"Semi Critical","Non Critical")))</f>
        <v/>
      </c>
      <c r="U1319">
        <f>IF($B1319="","",IFERROR(VLOOKUP($O1319,Leaders!$A:$B,2,0),"Not Mapped"))</f>
        <v/>
      </c>
    </row>
    <row r="1320">
      <c r="A1320" s="16" t="n"/>
      <c r="G1320" s="17" t="n"/>
      <c r="H1320" s="17" t="n"/>
      <c r="I1320" s="17" t="n"/>
      <c r="J1320" s="17" t="n"/>
      <c r="K1320" s="17" t="n"/>
      <c r="L1320" s="17" t="n"/>
      <c r="N1320">
        <f>IF($B1320="","",IF($C1320="SUPERSTORE","Superstore","DH"))</f>
        <v/>
      </c>
      <c r="O1320">
        <f>IF($B1320="","",IFERROR(VLOOKUP($B1320,Mapping!$A:$C,2,0),"Not Mapped"))</f>
        <v/>
      </c>
      <c r="P1320">
        <f>IF($B1320="","",IFERROR(VLOOKUP($B1320,Mapping!$A:$C,3,0),"Not Mapped"))</f>
        <v/>
      </c>
      <c r="Q1320">
        <f>IF($B1320="","",IF(COUNTIF(Exclusions!$A:$A,$B1320)&gt;0,"Yes","No"))</f>
        <v/>
      </c>
      <c r="R1320" s="17">
        <f>IF($B1320="","",MIN(1,DAY($A1320)/IF($N1320="Superstore",Settings!$B$5,Settings!$B$4)))</f>
        <v/>
      </c>
      <c r="S1320" s="17">
        <f>IF(OR($B1320="",$G1320="",$R1320=0),"",$G1320/$R1320)</f>
        <v/>
      </c>
      <c r="T1320">
        <f>IF($S1320="","",IF($S1320&lt;Settings!$B$8,"Critical",IF($S1320&lt;Settings!$B$9,"Semi Critical","Non Critical")))</f>
        <v/>
      </c>
      <c r="U1320">
        <f>IF($B1320="","",IFERROR(VLOOKUP($O1320,Leaders!$A:$B,2,0),"Not Mapped"))</f>
        <v/>
      </c>
    </row>
    <row r="1321">
      <c r="A1321" s="16" t="n"/>
      <c r="G1321" s="17" t="n"/>
      <c r="H1321" s="17" t="n"/>
      <c r="I1321" s="17" t="n"/>
      <c r="J1321" s="17" t="n"/>
      <c r="K1321" s="17" t="n"/>
      <c r="L1321" s="17" t="n"/>
      <c r="N1321">
        <f>IF($B1321="","",IF($C1321="SUPERSTORE","Superstore","DH"))</f>
        <v/>
      </c>
      <c r="O1321">
        <f>IF($B1321="","",IFERROR(VLOOKUP($B1321,Mapping!$A:$C,2,0),"Not Mapped"))</f>
        <v/>
      </c>
      <c r="P1321">
        <f>IF($B1321="","",IFERROR(VLOOKUP($B1321,Mapping!$A:$C,3,0),"Not Mapped"))</f>
        <v/>
      </c>
      <c r="Q1321">
        <f>IF($B1321="","",IF(COUNTIF(Exclusions!$A:$A,$B1321)&gt;0,"Yes","No"))</f>
        <v/>
      </c>
      <c r="R1321" s="17">
        <f>IF($B1321="","",MIN(1,DAY($A1321)/IF($N1321="Superstore",Settings!$B$5,Settings!$B$4)))</f>
        <v/>
      </c>
      <c r="S1321" s="17">
        <f>IF(OR($B1321="",$G1321="",$R1321=0),"",$G1321/$R1321)</f>
        <v/>
      </c>
      <c r="T1321">
        <f>IF($S1321="","",IF($S1321&lt;Settings!$B$8,"Critical",IF($S1321&lt;Settings!$B$9,"Semi Critical","Non Critical")))</f>
        <v/>
      </c>
      <c r="U1321">
        <f>IF($B1321="","",IFERROR(VLOOKUP($O1321,Leaders!$A:$B,2,0),"Not Mapped"))</f>
        <v/>
      </c>
    </row>
    <row r="1322">
      <c r="A1322" s="16" t="n"/>
      <c r="G1322" s="17" t="n"/>
      <c r="H1322" s="17" t="n"/>
      <c r="I1322" s="17" t="n"/>
      <c r="J1322" s="17" t="n"/>
      <c r="K1322" s="17" t="n"/>
      <c r="L1322" s="17" t="n"/>
      <c r="N1322">
        <f>IF($B1322="","",IF($C1322="SUPERSTORE","Superstore","DH"))</f>
        <v/>
      </c>
      <c r="O1322">
        <f>IF($B1322="","",IFERROR(VLOOKUP($B1322,Mapping!$A:$C,2,0),"Not Mapped"))</f>
        <v/>
      </c>
      <c r="P1322">
        <f>IF($B1322="","",IFERROR(VLOOKUP($B1322,Mapping!$A:$C,3,0),"Not Mapped"))</f>
        <v/>
      </c>
      <c r="Q1322">
        <f>IF($B1322="","",IF(COUNTIF(Exclusions!$A:$A,$B1322)&gt;0,"Yes","No"))</f>
        <v/>
      </c>
      <c r="R1322" s="17">
        <f>IF($B1322="","",MIN(1,DAY($A1322)/IF($N1322="Superstore",Settings!$B$5,Settings!$B$4)))</f>
        <v/>
      </c>
      <c r="S1322" s="17">
        <f>IF(OR($B1322="",$G1322="",$R1322=0),"",$G1322/$R1322)</f>
        <v/>
      </c>
      <c r="T1322">
        <f>IF($S1322="","",IF($S1322&lt;Settings!$B$8,"Critical",IF($S1322&lt;Settings!$B$9,"Semi Critical","Non Critical")))</f>
        <v/>
      </c>
      <c r="U1322">
        <f>IF($B1322="","",IFERROR(VLOOKUP($O1322,Leaders!$A:$B,2,0),"Not Mapped"))</f>
        <v/>
      </c>
    </row>
    <row r="1323">
      <c r="A1323" s="16" t="n"/>
      <c r="G1323" s="17" t="n"/>
      <c r="H1323" s="17" t="n"/>
      <c r="I1323" s="17" t="n"/>
      <c r="J1323" s="17" t="n"/>
      <c r="K1323" s="17" t="n"/>
      <c r="L1323" s="17" t="n"/>
      <c r="N1323">
        <f>IF($B1323="","",IF($C1323="SUPERSTORE","Superstore","DH"))</f>
        <v/>
      </c>
      <c r="O1323">
        <f>IF($B1323="","",IFERROR(VLOOKUP($B1323,Mapping!$A:$C,2,0),"Not Mapped"))</f>
        <v/>
      </c>
      <c r="P1323">
        <f>IF($B1323="","",IFERROR(VLOOKUP($B1323,Mapping!$A:$C,3,0),"Not Mapped"))</f>
        <v/>
      </c>
      <c r="Q1323">
        <f>IF($B1323="","",IF(COUNTIF(Exclusions!$A:$A,$B1323)&gt;0,"Yes","No"))</f>
        <v/>
      </c>
      <c r="R1323" s="17">
        <f>IF($B1323="","",MIN(1,DAY($A1323)/IF($N1323="Superstore",Settings!$B$5,Settings!$B$4)))</f>
        <v/>
      </c>
      <c r="S1323" s="17">
        <f>IF(OR($B1323="",$G1323="",$R1323=0),"",$G1323/$R1323)</f>
        <v/>
      </c>
      <c r="T1323">
        <f>IF($S1323="","",IF($S1323&lt;Settings!$B$8,"Critical",IF($S1323&lt;Settings!$B$9,"Semi Critical","Non Critical")))</f>
        <v/>
      </c>
      <c r="U1323">
        <f>IF($B1323="","",IFERROR(VLOOKUP($O1323,Leaders!$A:$B,2,0),"Not Mapped"))</f>
        <v/>
      </c>
    </row>
    <row r="1324">
      <c r="A1324" s="16" t="n"/>
      <c r="G1324" s="17" t="n"/>
      <c r="H1324" s="17" t="n"/>
      <c r="I1324" s="17" t="n"/>
      <c r="J1324" s="17" t="n"/>
      <c r="K1324" s="17" t="n"/>
      <c r="L1324" s="17" t="n"/>
      <c r="N1324">
        <f>IF($B1324="","",IF($C1324="SUPERSTORE","Superstore","DH"))</f>
        <v/>
      </c>
      <c r="O1324">
        <f>IF($B1324="","",IFERROR(VLOOKUP($B1324,Mapping!$A:$C,2,0),"Not Mapped"))</f>
        <v/>
      </c>
      <c r="P1324">
        <f>IF($B1324="","",IFERROR(VLOOKUP($B1324,Mapping!$A:$C,3,0),"Not Mapped"))</f>
        <v/>
      </c>
      <c r="Q1324">
        <f>IF($B1324="","",IF(COUNTIF(Exclusions!$A:$A,$B1324)&gt;0,"Yes","No"))</f>
        <v/>
      </c>
      <c r="R1324" s="17">
        <f>IF($B1324="","",MIN(1,DAY($A1324)/IF($N1324="Superstore",Settings!$B$5,Settings!$B$4)))</f>
        <v/>
      </c>
      <c r="S1324" s="17">
        <f>IF(OR($B1324="",$G1324="",$R1324=0),"",$G1324/$R1324)</f>
        <v/>
      </c>
      <c r="T1324">
        <f>IF($S1324="","",IF($S1324&lt;Settings!$B$8,"Critical",IF($S1324&lt;Settings!$B$9,"Semi Critical","Non Critical")))</f>
        <v/>
      </c>
      <c r="U1324">
        <f>IF($B1324="","",IFERROR(VLOOKUP($O1324,Leaders!$A:$B,2,0),"Not Mapped"))</f>
        <v/>
      </c>
    </row>
    <row r="1325">
      <c r="A1325" s="16" t="n"/>
      <c r="G1325" s="17" t="n"/>
      <c r="H1325" s="17" t="n"/>
      <c r="I1325" s="17" t="n"/>
      <c r="J1325" s="17" t="n"/>
      <c r="K1325" s="17" t="n"/>
      <c r="L1325" s="17" t="n"/>
      <c r="N1325">
        <f>IF($B1325="","",IF($C1325="SUPERSTORE","Superstore","DH"))</f>
        <v/>
      </c>
      <c r="O1325">
        <f>IF($B1325="","",IFERROR(VLOOKUP($B1325,Mapping!$A:$C,2,0),"Not Mapped"))</f>
        <v/>
      </c>
      <c r="P1325">
        <f>IF($B1325="","",IFERROR(VLOOKUP($B1325,Mapping!$A:$C,3,0),"Not Mapped"))</f>
        <v/>
      </c>
      <c r="Q1325">
        <f>IF($B1325="","",IF(COUNTIF(Exclusions!$A:$A,$B1325)&gt;0,"Yes","No"))</f>
        <v/>
      </c>
      <c r="R1325" s="17">
        <f>IF($B1325="","",MIN(1,DAY($A1325)/IF($N1325="Superstore",Settings!$B$5,Settings!$B$4)))</f>
        <v/>
      </c>
      <c r="S1325" s="17">
        <f>IF(OR($B1325="",$G1325="",$R1325=0),"",$G1325/$R1325)</f>
        <v/>
      </c>
      <c r="T1325">
        <f>IF($S1325="","",IF($S1325&lt;Settings!$B$8,"Critical",IF($S1325&lt;Settings!$B$9,"Semi Critical","Non Critical")))</f>
        <v/>
      </c>
      <c r="U1325">
        <f>IF($B1325="","",IFERROR(VLOOKUP($O1325,Leaders!$A:$B,2,0),"Not Mapped"))</f>
        <v/>
      </c>
    </row>
    <row r="1326">
      <c r="A1326" s="16" t="n"/>
      <c r="G1326" s="17" t="n"/>
      <c r="H1326" s="17" t="n"/>
      <c r="I1326" s="17" t="n"/>
      <c r="J1326" s="17" t="n"/>
      <c r="K1326" s="17" t="n"/>
      <c r="L1326" s="17" t="n"/>
      <c r="N1326">
        <f>IF($B1326="","",IF($C1326="SUPERSTORE","Superstore","DH"))</f>
        <v/>
      </c>
      <c r="O1326">
        <f>IF($B1326="","",IFERROR(VLOOKUP($B1326,Mapping!$A:$C,2,0),"Not Mapped"))</f>
        <v/>
      </c>
      <c r="P1326">
        <f>IF($B1326="","",IFERROR(VLOOKUP($B1326,Mapping!$A:$C,3,0),"Not Mapped"))</f>
        <v/>
      </c>
      <c r="Q1326">
        <f>IF($B1326="","",IF(COUNTIF(Exclusions!$A:$A,$B1326)&gt;0,"Yes","No"))</f>
        <v/>
      </c>
      <c r="R1326" s="17">
        <f>IF($B1326="","",MIN(1,DAY($A1326)/IF($N1326="Superstore",Settings!$B$5,Settings!$B$4)))</f>
        <v/>
      </c>
      <c r="S1326" s="17">
        <f>IF(OR($B1326="",$G1326="",$R1326=0),"",$G1326/$R1326)</f>
        <v/>
      </c>
      <c r="T1326">
        <f>IF($S1326="","",IF($S1326&lt;Settings!$B$8,"Critical",IF($S1326&lt;Settings!$B$9,"Semi Critical","Non Critical")))</f>
        <v/>
      </c>
      <c r="U1326">
        <f>IF($B1326="","",IFERROR(VLOOKUP($O1326,Leaders!$A:$B,2,0),"Not Mapped"))</f>
        <v/>
      </c>
    </row>
    <row r="1327">
      <c r="A1327" s="16" t="n"/>
      <c r="G1327" s="17" t="n"/>
      <c r="H1327" s="17" t="n"/>
      <c r="I1327" s="17" t="n"/>
      <c r="J1327" s="17" t="n"/>
      <c r="K1327" s="17" t="n"/>
      <c r="L1327" s="17" t="n"/>
      <c r="N1327">
        <f>IF($B1327="","",IF($C1327="SUPERSTORE","Superstore","DH"))</f>
        <v/>
      </c>
      <c r="O1327">
        <f>IF($B1327="","",IFERROR(VLOOKUP($B1327,Mapping!$A:$C,2,0),"Not Mapped"))</f>
        <v/>
      </c>
      <c r="P1327">
        <f>IF($B1327="","",IFERROR(VLOOKUP($B1327,Mapping!$A:$C,3,0),"Not Mapped"))</f>
        <v/>
      </c>
      <c r="Q1327">
        <f>IF($B1327="","",IF(COUNTIF(Exclusions!$A:$A,$B1327)&gt;0,"Yes","No"))</f>
        <v/>
      </c>
      <c r="R1327" s="17">
        <f>IF($B1327="","",MIN(1,DAY($A1327)/IF($N1327="Superstore",Settings!$B$5,Settings!$B$4)))</f>
        <v/>
      </c>
      <c r="S1327" s="17">
        <f>IF(OR($B1327="",$G1327="",$R1327=0),"",$G1327/$R1327)</f>
        <v/>
      </c>
      <c r="T1327">
        <f>IF($S1327="","",IF($S1327&lt;Settings!$B$8,"Critical",IF($S1327&lt;Settings!$B$9,"Semi Critical","Non Critical")))</f>
        <v/>
      </c>
      <c r="U1327">
        <f>IF($B1327="","",IFERROR(VLOOKUP($O1327,Leaders!$A:$B,2,0),"Not Mapped"))</f>
        <v/>
      </c>
    </row>
    <row r="1328">
      <c r="A1328" s="16" t="n"/>
      <c r="G1328" s="17" t="n"/>
      <c r="H1328" s="17" t="n"/>
      <c r="I1328" s="17" t="n"/>
      <c r="J1328" s="17" t="n"/>
      <c r="K1328" s="17" t="n"/>
      <c r="L1328" s="17" t="n"/>
      <c r="N1328">
        <f>IF($B1328="","",IF($C1328="SUPERSTORE","Superstore","DH"))</f>
        <v/>
      </c>
      <c r="O1328">
        <f>IF($B1328="","",IFERROR(VLOOKUP($B1328,Mapping!$A:$C,2,0),"Not Mapped"))</f>
        <v/>
      </c>
      <c r="P1328">
        <f>IF($B1328="","",IFERROR(VLOOKUP($B1328,Mapping!$A:$C,3,0),"Not Mapped"))</f>
        <v/>
      </c>
      <c r="Q1328">
        <f>IF($B1328="","",IF(COUNTIF(Exclusions!$A:$A,$B1328)&gt;0,"Yes","No"))</f>
        <v/>
      </c>
      <c r="R1328" s="17">
        <f>IF($B1328="","",MIN(1,DAY($A1328)/IF($N1328="Superstore",Settings!$B$5,Settings!$B$4)))</f>
        <v/>
      </c>
      <c r="S1328" s="17">
        <f>IF(OR($B1328="",$G1328="",$R1328=0),"",$G1328/$R1328)</f>
        <v/>
      </c>
      <c r="T1328">
        <f>IF($S1328="","",IF($S1328&lt;Settings!$B$8,"Critical",IF($S1328&lt;Settings!$B$9,"Semi Critical","Non Critical")))</f>
        <v/>
      </c>
      <c r="U1328">
        <f>IF($B1328="","",IFERROR(VLOOKUP($O1328,Leaders!$A:$B,2,0),"Not Mapped"))</f>
        <v/>
      </c>
    </row>
    <row r="1329">
      <c r="A1329" s="16" t="n"/>
      <c r="G1329" s="17" t="n"/>
      <c r="H1329" s="17" t="n"/>
      <c r="I1329" s="17" t="n"/>
      <c r="J1329" s="17" t="n"/>
      <c r="K1329" s="17" t="n"/>
      <c r="L1329" s="17" t="n"/>
      <c r="N1329">
        <f>IF($B1329="","",IF($C1329="SUPERSTORE","Superstore","DH"))</f>
        <v/>
      </c>
      <c r="O1329">
        <f>IF($B1329="","",IFERROR(VLOOKUP($B1329,Mapping!$A:$C,2,0),"Not Mapped"))</f>
        <v/>
      </c>
      <c r="P1329">
        <f>IF($B1329="","",IFERROR(VLOOKUP($B1329,Mapping!$A:$C,3,0),"Not Mapped"))</f>
        <v/>
      </c>
      <c r="Q1329">
        <f>IF($B1329="","",IF(COUNTIF(Exclusions!$A:$A,$B1329)&gt;0,"Yes","No"))</f>
        <v/>
      </c>
      <c r="R1329" s="17">
        <f>IF($B1329="","",MIN(1,DAY($A1329)/IF($N1329="Superstore",Settings!$B$5,Settings!$B$4)))</f>
        <v/>
      </c>
      <c r="S1329" s="17">
        <f>IF(OR($B1329="",$G1329="",$R1329=0),"",$G1329/$R1329)</f>
        <v/>
      </c>
      <c r="T1329">
        <f>IF($S1329="","",IF($S1329&lt;Settings!$B$8,"Critical",IF($S1329&lt;Settings!$B$9,"Semi Critical","Non Critical")))</f>
        <v/>
      </c>
      <c r="U1329">
        <f>IF($B1329="","",IFERROR(VLOOKUP($O1329,Leaders!$A:$B,2,0),"Not Mapped"))</f>
        <v/>
      </c>
    </row>
    <row r="1330">
      <c r="A1330" s="16" t="n"/>
      <c r="G1330" s="17" t="n"/>
      <c r="H1330" s="17" t="n"/>
      <c r="I1330" s="17" t="n"/>
      <c r="J1330" s="17" t="n"/>
      <c r="K1330" s="17" t="n"/>
      <c r="L1330" s="17" t="n"/>
      <c r="N1330">
        <f>IF($B1330="","",IF($C1330="SUPERSTORE","Superstore","DH"))</f>
        <v/>
      </c>
      <c r="O1330">
        <f>IF($B1330="","",IFERROR(VLOOKUP($B1330,Mapping!$A:$C,2,0),"Not Mapped"))</f>
        <v/>
      </c>
      <c r="P1330">
        <f>IF($B1330="","",IFERROR(VLOOKUP($B1330,Mapping!$A:$C,3,0),"Not Mapped"))</f>
        <v/>
      </c>
      <c r="Q1330">
        <f>IF($B1330="","",IF(COUNTIF(Exclusions!$A:$A,$B1330)&gt;0,"Yes","No"))</f>
        <v/>
      </c>
      <c r="R1330" s="17">
        <f>IF($B1330="","",MIN(1,DAY($A1330)/IF($N1330="Superstore",Settings!$B$5,Settings!$B$4)))</f>
        <v/>
      </c>
      <c r="S1330" s="17">
        <f>IF(OR($B1330="",$G1330="",$R1330=0),"",$G1330/$R1330)</f>
        <v/>
      </c>
      <c r="T1330">
        <f>IF($S1330="","",IF($S1330&lt;Settings!$B$8,"Critical",IF($S1330&lt;Settings!$B$9,"Semi Critical","Non Critical")))</f>
        <v/>
      </c>
      <c r="U1330">
        <f>IF($B1330="","",IFERROR(VLOOKUP($O1330,Leaders!$A:$B,2,0),"Not Mapped"))</f>
        <v/>
      </c>
    </row>
    <row r="1331">
      <c r="A1331" s="16" t="n"/>
      <c r="G1331" s="17" t="n"/>
      <c r="H1331" s="17" t="n"/>
      <c r="I1331" s="17" t="n"/>
      <c r="J1331" s="17" t="n"/>
      <c r="K1331" s="17" t="n"/>
      <c r="L1331" s="17" t="n"/>
      <c r="N1331">
        <f>IF($B1331="","",IF($C1331="SUPERSTORE","Superstore","DH"))</f>
        <v/>
      </c>
      <c r="O1331">
        <f>IF($B1331="","",IFERROR(VLOOKUP($B1331,Mapping!$A:$C,2,0),"Not Mapped"))</f>
        <v/>
      </c>
      <c r="P1331">
        <f>IF($B1331="","",IFERROR(VLOOKUP($B1331,Mapping!$A:$C,3,0),"Not Mapped"))</f>
        <v/>
      </c>
      <c r="Q1331">
        <f>IF($B1331="","",IF(COUNTIF(Exclusions!$A:$A,$B1331)&gt;0,"Yes","No"))</f>
        <v/>
      </c>
      <c r="R1331" s="17">
        <f>IF($B1331="","",MIN(1,DAY($A1331)/IF($N1331="Superstore",Settings!$B$5,Settings!$B$4)))</f>
        <v/>
      </c>
      <c r="S1331" s="17">
        <f>IF(OR($B1331="",$G1331="",$R1331=0),"",$G1331/$R1331)</f>
        <v/>
      </c>
      <c r="T1331">
        <f>IF($S1331="","",IF($S1331&lt;Settings!$B$8,"Critical",IF($S1331&lt;Settings!$B$9,"Semi Critical","Non Critical")))</f>
        <v/>
      </c>
      <c r="U1331">
        <f>IF($B1331="","",IFERROR(VLOOKUP($O1331,Leaders!$A:$B,2,0),"Not Mapped"))</f>
        <v/>
      </c>
    </row>
    <row r="1332">
      <c r="A1332" s="16" t="n"/>
      <c r="G1332" s="17" t="n"/>
      <c r="H1332" s="17" t="n"/>
      <c r="I1332" s="17" t="n"/>
      <c r="J1332" s="17" t="n"/>
      <c r="K1332" s="17" t="n"/>
      <c r="L1332" s="17" t="n"/>
      <c r="N1332">
        <f>IF($B1332="","",IF($C1332="SUPERSTORE","Superstore","DH"))</f>
        <v/>
      </c>
      <c r="O1332">
        <f>IF($B1332="","",IFERROR(VLOOKUP($B1332,Mapping!$A:$C,2,0),"Not Mapped"))</f>
        <v/>
      </c>
      <c r="P1332">
        <f>IF($B1332="","",IFERROR(VLOOKUP($B1332,Mapping!$A:$C,3,0),"Not Mapped"))</f>
        <v/>
      </c>
      <c r="Q1332">
        <f>IF($B1332="","",IF(COUNTIF(Exclusions!$A:$A,$B1332)&gt;0,"Yes","No"))</f>
        <v/>
      </c>
      <c r="R1332" s="17">
        <f>IF($B1332="","",MIN(1,DAY($A1332)/IF($N1332="Superstore",Settings!$B$5,Settings!$B$4)))</f>
        <v/>
      </c>
      <c r="S1332" s="17">
        <f>IF(OR($B1332="",$G1332="",$R1332=0),"",$G1332/$R1332)</f>
        <v/>
      </c>
      <c r="T1332">
        <f>IF($S1332="","",IF($S1332&lt;Settings!$B$8,"Critical",IF($S1332&lt;Settings!$B$9,"Semi Critical","Non Critical")))</f>
        <v/>
      </c>
      <c r="U1332">
        <f>IF($B1332="","",IFERROR(VLOOKUP($O1332,Leaders!$A:$B,2,0),"Not Mapped"))</f>
        <v/>
      </c>
    </row>
    <row r="1333">
      <c r="A1333" s="16" t="n"/>
      <c r="G1333" s="17" t="n"/>
      <c r="H1333" s="17" t="n"/>
      <c r="I1333" s="17" t="n"/>
      <c r="J1333" s="17" t="n"/>
      <c r="K1333" s="17" t="n"/>
      <c r="L1333" s="17" t="n"/>
      <c r="N1333">
        <f>IF($B1333="","",IF($C1333="SUPERSTORE","Superstore","DH"))</f>
        <v/>
      </c>
      <c r="O1333">
        <f>IF($B1333="","",IFERROR(VLOOKUP($B1333,Mapping!$A:$C,2,0),"Not Mapped"))</f>
        <v/>
      </c>
      <c r="P1333">
        <f>IF($B1333="","",IFERROR(VLOOKUP($B1333,Mapping!$A:$C,3,0),"Not Mapped"))</f>
        <v/>
      </c>
      <c r="Q1333">
        <f>IF($B1333="","",IF(COUNTIF(Exclusions!$A:$A,$B1333)&gt;0,"Yes","No"))</f>
        <v/>
      </c>
      <c r="R1333" s="17">
        <f>IF($B1333="","",MIN(1,DAY($A1333)/IF($N1333="Superstore",Settings!$B$5,Settings!$B$4)))</f>
        <v/>
      </c>
      <c r="S1333" s="17">
        <f>IF(OR($B1333="",$G1333="",$R1333=0),"",$G1333/$R1333)</f>
        <v/>
      </c>
      <c r="T1333">
        <f>IF($S1333="","",IF($S1333&lt;Settings!$B$8,"Critical",IF($S1333&lt;Settings!$B$9,"Semi Critical","Non Critical")))</f>
        <v/>
      </c>
      <c r="U1333">
        <f>IF($B1333="","",IFERROR(VLOOKUP($O1333,Leaders!$A:$B,2,0),"Not Mapped"))</f>
        <v/>
      </c>
    </row>
    <row r="1334">
      <c r="A1334" s="16" t="n"/>
      <c r="G1334" s="17" t="n"/>
      <c r="H1334" s="17" t="n"/>
      <c r="I1334" s="17" t="n"/>
      <c r="J1334" s="17" t="n"/>
      <c r="K1334" s="17" t="n"/>
      <c r="L1334" s="17" t="n"/>
      <c r="N1334">
        <f>IF($B1334="","",IF($C1334="SUPERSTORE","Superstore","DH"))</f>
        <v/>
      </c>
      <c r="O1334">
        <f>IF($B1334="","",IFERROR(VLOOKUP($B1334,Mapping!$A:$C,2,0),"Not Mapped"))</f>
        <v/>
      </c>
      <c r="P1334">
        <f>IF($B1334="","",IFERROR(VLOOKUP($B1334,Mapping!$A:$C,3,0),"Not Mapped"))</f>
        <v/>
      </c>
      <c r="Q1334">
        <f>IF($B1334="","",IF(COUNTIF(Exclusions!$A:$A,$B1334)&gt;0,"Yes","No"))</f>
        <v/>
      </c>
      <c r="R1334" s="17">
        <f>IF($B1334="","",MIN(1,DAY($A1334)/IF($N1334="Superstore",Settings!$B$5,Settings!$B$4)))</f>
        <v/>
      </c>
      <c r="S1334" s="17">
        <f>IF(OR($B1334="",$G1334="",$R1334=0),"",$G1334/$R1334)</f>
        <v/>
      </c>
      <c r="T1334">
        <f>IF($S1334="","",IF($S1334&lt;Settings!$B$8,"Critical",IF($S1334&lt;Settings!$B$9,"Semi Critical","Non Critical")))</f>
        <v/>
      </c>
      <c r="U1334">
        <f>IF($B1334="","",IFERROR(VLOOKUP($O1334,Leaders!$A:$B,2,0),"Not Mapped"))</f>
        <v/>
      </c>
    </row>
    <row r="1335">
      <c r="A1335" s="16" t="n"/>
      <c r="G1335" s="17" t="n"/>
      <c r="H1335" s="17" t="n"/>
      <c r="I1335" s="17" t="n"/>
      <c r="J1335" s="17" t="n"/>
      <c r="K1335" s="17" t="n"/>
      <c r="L1335" s="17" t="n"/>
      <c r="N1335">
        <f>IF($B1335="","",IF($C1335="SUPERSTORE","Superstore","DH"))</f>
        <v/>
      </c>
      <c r="O1335">
        <f>IF($B1335="","",IFERROR(VLOOKUP($B1335,Mapping!$A:$C,2,0),"Not Mapped"))</f>
        <v/>
      </c>
      <c r="P1335">
        <f>IF($B1335="","",IFERROR(VLOOKUP($B1335,Mapping!$A:$C,3,0),"Not Mapped"))</f>
        <v/>
      </c>
      <c r="Q1335">
        <f>IF($B1335="","",IF(COUNTIF(Exclusions!$A:$A,$B1335)&gt;0,"Yes","No"))</f>
        <v/>
      </c>
      <c r="R1335" s="17">
        <f>IF($B1335="","",MIN(1,DAY($A1335)/IF($N1335="Superstore",Settings!$B$5,Settings!$B$4)))</f>
        <v/>
      </c>
      <c r="S1335" s="17">
        <f>IF(OR($B1335="",$G1335="",$R1335=0),"",$G1335/$R1335)</f>
        <v/>
      </c>
      <c r="T1335">
        <f>IF($S1335="","",IF($S1335&lt;Settings!$B$8,"Critical",IF($S1335&lt;Settings!$B$9,"Semi Critical","Non Critical")))</f>
        <v/>
      </c>
      <c r="U1335">
        <f>IF($B1335="","",IFERROR(VLOOKUP($O1335,Leaders!$A:$B,2,0),"Not Mapped"))</f>
        <v/>
      </c>
    </row>
    <row r="1336">
      <c r="A1336" s="16" t="n"/>
      <c r="G1336" s="17" t="n"/>
      <c r="H1336" s="17" t="n"/>
      <c r="I1336" s="17" t="n"/>
      <c r="J1336" s="17" t="n"/>
      <c r="K1336" s="17" t="n"/>
      <c r="L1336" s="17" t="n"/>
      <c r="N1336">
        <f>IF($B1336="","",IF($C1336="SUPERSTORE","Superstore","DH"))</f>
        <v/>
      </c>
      <c r="O1336">
        <f>IF($B1336="","",IFERROR(VLOOKUP($B1336,Mapping!$A:$C,2,0),"Not Mapped"))</f>
        <v/>
      </c>
      <c r="P1336">
        <f>IF($B1336="","",IFERROR(VLOOKUP($B1336,Mapping!$A:$C,3,0),"Not Mapped"))</f>
        <v/>
      </c>
      <c r="Q1336">
        <f>IF($B1336="","",IF(COUNTIF(Exclusions!$A:$A,$B1336)&gt;0,"Yes","No"))</f>
        <v/>
      </c>
      <c r="R1336" s="17">
        <f>IF($B1336="","",MIN(1,DAY($A1336)/IF($N1336="Superstore",Settings!$B$5,Settings!$B$4)))</f>
        <v/>
      </c>
      <c r="S1336" s="17">
        <f>IF(OR($B1336="",$G1336="",$R1336=0),"",$G1336/$R1336)</f>
        <v/>
      </c>
      <c r="T1336">
        <f>IF($S1336="","",IF($S1336&lt;Settings!$B$8,"Critical",IF($S1336&lt;Settings!$B$9,"Semi Critical","Non Critical")))</f>
        <v/>
      </c>
      <c r="U1336">
        <f>IF($B1336="","",IFERROR(VLOOKUP($O1336,Leaders!$A:$B,2,0),"Not Mapped"))</f>
        <v/>
      </c>
    </row>
    <row r="1337">
      <c r="A1337" s="16" t="n"/>
      <c r="G1337" s="17" t="n"/>
      <c r="H1337" s="17" t="n"/>
      <c r="I1337" s="17" t="n"/>
      <c r="J1337" s="17" t="n"/>
      <c r="K1337" s="17" t="n"/>
      <c r="L1337" s="17" t="n"/>
      <c r="N1337">
        <f>IF($B1337="","",IF($C1337="SUPERSTORE","Superstore","DH"))</f>
        <v/>
      </c>
      <c r="O1337">
        <f>IF($B1337="","",IFERROR(VLOOKUP($B1337,Mapping!$A:$C,2,0),"Not Mapped"))</f>
        <v/>
      </c>
      <c r="P1337">
        <f>IF($B1337="","",IFERROR(VLOOKUP($B1337,Mapping!$A:$C,3,0),"Not Mapped"))</f>
        <v/>
      </c>
      <c r="Q1337">
        <f>IF($B1337="","",IF(COUNTIF(Exclusions!$A:$A,$B1337)&gt;0,"Yes","No"))</f>
        <v/>
      </c>
      <c r="R1337" s="17">
        <f>IF($B1337="","",MIN(1,DAY($A1337)/IF($N1337="Superstore",Settings!$B$5,Settings!$B$4)))</f>
        <v/>
      </c>
      <c r="S1337" s="17">
        <f>IF(OR($B1337="",$G1337="",$R1337=0),"",$G1337/$R1337)</f>
        <v/>
      </c>
      <c r="T1337">
        <f>IF($S1337="","",IF($S1337&lt;Settings!$B$8,"Critical",IF($S1337&lt;Settings!$B$9,"Semi Critical","Non Critical")))</f>
        <v/>
      </c>
      <c r="U1337">
        <f>IF($B1337="","",IFERROR(VLOOKUP($O1337,Leaders!$A:$B,2,0),"Not Mapped"))</f>
        <v/>
      </c>
    </row>
    <row r="1338">
      <c r="A1338" s="16" t="n"/>
      <c r="G1338" s="17" t="n"/>
      <c r="H1338" s="17" t="n"/>
      <c r="I1338" s="17" t="n"/>
      <c r="J1338" s="17" t="n"/>
      <c r="K1338" s="17" t="n"/>
      <c r="L1338" s="17" t="n"/>
      <c r="N1338">
        <f>IF($B1338="","",IF($C1338="SUPERSTORE","Superstore","DH"))</f>
        <v/>
      </c>
      <c r="O1338">
        <f>IF($B1338="","",IFERROR(VLOOKUP($B1338,Mapping!$A:$C,2,0),"Not Mapped"))</f>
        <v/>
      </c>
      <c r="P1338">
        <f>IF($B1338="","",IFERROR(VLOOKUP($B1338,Mapping!$A:$C,3,0),"Not Mapped"))</f>
        <v/>
      </c>
      <c r="Q1338">
        <f>IF($B1338="","",IF(COUNTIF(Exclusions!$A:$A,$B1338)&gt;0,"Yes","No"))</f>
        <v/>
      </c>
      <c r="R1338" s="17">
        <f>IF($B1338="","",MIN(1,DAY($A1338)/IF($N1338="Superstore",Settings!$B$5,Settings!$B$4)))</f>
        <v/>
      </c>
      <c r="S1338" s="17">
        <f>IF(OR($B1338="",$G1338="",$R1338=0),"",$G1338/$R1338)</f>
        <v/>
      </c>
      <c r="T1338">
        <f>IF($S1338="","",IF($S1338&lt;Settings!$B$8,"Critical",IF($S1338&lt;Settings!$B$9,"Semi Critical","Non Critical")))</f>
        <v/>
      </c>
      <c r="U1338">
        <f>IF($B1338="","",IFERROR(VLOOKUP($O1338,Leaders!$A:$B,2,0),"Not Mapped"))</f>
        <v/>
      </c>
    </row>
    <row r="1339">
      <c r="A1339" s="16" t="n"/>
      <c r="G1339" s="17" t="n"/>
      <c r="H1339" s="17" t="n"/>
      <c r="I1339" s="17" t="n"/>
      <c r="J1339" s="17" t="n"/>
      <c r="K1339" s="17" t="n"/>
      <c r="L1339" s="17" t="n"/>
      <c r="N1339">
        <f>IF($B1339="","",IF($C1339="SUPERSTORE","Superstore","DH"))</f>
        <v/>
      </c>
      <c r="O1339">
        <f>IF($B1339="","",IFERROR(VLOOKUP($B1339,Mapping!$A:$C,2,0),"Not Mapped"))</f>
        <v/>
      </c>
      <c r="P1339">
        <f>IF($B1339="","",IFERROR(VLOOKUP($B1339,Mapping!$A:$C,3,0),"Not Mapped"))</f>
        <v/>
      </c>
      <c r="Q1339">
        <f>IF($B1339="","",IF(COUNTIF(Exclusions!$A:$A,$B1339)&gt;0,"Yes","No"))</f>
        <v/>
      </c>
      <c r="R1339" s="17">
        <f>IF($B1339="","",MIN(1,DAY($A1339)/IF($N1339="Superstore",Settings!$B$5,Settings!$B$4)))</f>
        <v/>
      </c>
      <c r="S1339" s="17">
        <f>IF(OR($B1339="",$G1339="",$R1339=0),"",$G1339/$R1339)</f>
        <v/>
      </c>
      <c r="T1339">
        <f>IF($S1339="","",IF($S1339&lt;Settings!$B$8,"Critical",IF($S1339&lt;Settings!$B$9,"Semi Critical","Non Critical")))</f>
        <v/>
      </c>
      <c r="U1339">
        <f>IF($B1339="","",IFERROR(VLOOKUP($O1339,Leaders!$A:$B,2,0),"Not Mapped"))</f>
        <v/>
      </c>
    </row>
    <row r="1340">
      <c r="A1340" s="16" t="n"/>
      <c r="G1340" s="17" t="n"/>
      <c r="H1340" s="17" t="n"/>
      <c r="I1340" s="17" t="n"/>
      <c r="J1340" s="17" t="n"/>
      <c r="K1340" s="17" t="n"/>
      <c r="L1340" s="17" t="n"/>
      <c r="N1340">
        <f>IF($B1340="","",IF($C1340="SUPERSTORE","Superstore","DH"))</f>
        <v/>
      </c>
      <c r="O1340">
        <f>IF($B1340="","",IFERROR(VLOOKUP($B1340,Mapping!$A:$C,2,0),"Not Mapped"))</f>
        <v/>
      </c>
      <c r="P1340">
        <f>IF($B1340="","",IFERROR(VLOOKUP($B1340,Mapping!$A:$C,3,0),"Not Mapped"))</f>
        <v/>
      </c>
      <c r="Q1340">
        <f>IF($B1340="","",IF(COUNTIF(Exclusions!$A:$A,$B1340)&gt;0,"Yes","No"))</f>
        <v/>
      </c>
      <c r="R1340" s="17">
        <f>IF($B1340="","",MIN(1,DAY($A1340)/IF($N1340="Superstore",Settings!$B$5,Settings!$B$4)))</f>
        <v/>
      </c>
      <c r="S1340" s="17">
        <f>IF(OR($B1340="",$G1340="",$R1340=0),"",$G1340/$R1340)</f>
        <v/>
      </c>
      <c r="T1340">
        <f>IF($S1340="","",IF($S1340&lt;Settings!$B$8,"Critical",IF($S1340&lt;Settings!$B$9,"Semi Critical","Non Critical")))</f>
        <v/>
      </c>
      <c r="U1340">
        <f>IF($B1340="","",IFERROR(VLOOKUP($O1340,Leaders!$A:$B,2,0),"Not Mapped"))</f>
        <v/>
      </c>
    </row>
    <row r="1341">
      <c r="A1341" s="16" t="n"/>
      <c r="G1341" s="17" t="n"/>
      <c r="H1341" s="17" t="n"/>
      <c r="I1341" s="17" t="n"/>
      <c r="J1341" s="17" t="n"/>
      <c r="K1341" s="17" t="n"/>
      <c r="L1341" s="17" t="n"/>
      <c r="N1341">
        <f>IF($B1341="","",IF($C1341="SUPERSTORE","Superstore","DH"))</f>
        <v/>
      </c>
      <c r="O1341">
        <f>IF($B1341="","",IFERROR(VLOOKUP($B1341,Mapping!$A:$C,2,0),"Not Mapped"))</f>
        <v/>
      </c>
      <c r="P1341">
        <f>IF($B1341="","",IFERROR(VLOOKUP($B1341,Mapping!$A:$C,3,0),"Not Mapped"))</f>
        <v/>
      </c>
      <c r="Q1341">
        <f>IF($B1341="","",IF(COUNTIF(Exclusions!$A:$A,$B1341)&gt;0,"Yes","No"))</f>
        <v/>
      </c>
      <c r="R1341" s="17">
        <f>IF($B1341="","",MIN(1,DAY($A1341)/IF($N1341="Superstore",Settings!$B$5,Settings!$B$4)))</f>
        <v/>
      </c>
      <c r="S1341" s="17">
        <f>IF(OR($B1341="",$G1341="",$R1341=0),"",$G1341/$R1341)</f>
        <v/>
      </c>
      <c r="T1341">
        <f>IF($S1341="","",IF($S1341&lt;Settings!$B$8,"Critical",IF($S1341&lt;Settings!$B$9,"Semi Critical","Non Critical")))</f>
        <v/>
      </c>
      <c r="U1341">
        <f>IF($B1341="","",IFERROR(VLOOKUP($O1341,Leaders!$A:$B,2,0),"Not Mapped"))</f>
        <v/>
      </c>
    </row>
    <row r="1342">
      <c r="A1342" s="16" t="n"/>
      <c r="G1342" s="17" t="n"/>
      <c r="H1342" s="17" t="n"/>
      <c r="I1342" s="17" t="n"/>
      <c r="J1342" s="17" t="n"/>
      <c r="K1342" s="17" t="n"/>
      <c r="L1342" s="17" t="n"/>
      <c r="N1342">
        <f>IF($B1342="","",IF($C1342="SUPERSTORE","Superstore","DH"))</f>
        <v/>
      </c>
      <c r="O1342">
        <f>IF($B1342="","",IFERROR(VLOOKUP($B1342,Mapping!$A:$C,2,0),"Not Mapped"))</f>
        <v/>
      </c>
      <c r="P1342">
        <f>IF($B1342="","",IFERROR(VLOOKUP($B1342,Mapping!$A:$C,3,0),"Not Mapped"))</f>
        <v/>
      </c>
      <c r="Q1342">
        <f>IF($B1342="","",IF(COUNTIF(Exclusions!$A:$A,$B1342)&gt;0,"Yes","No"))</f>
        <v/>
      </c>
      <c r="R1342" s="17">
        <f>IF($B1342="","",MIN(1,DAY($A1342)/IF($N1342="Superstore",Settings!$B$5,Settings!$B$4)))</f>
        <v/>
      </c>
      <c r="S1342" s="17">
        <f>IF(OR($B1342="",$G1342="",$R1342=0),"",$G1342/$R1342)</f>
        <v/>
      </c>
      <c r="T1342">
        <f>IF($S1342="","",IF($S1342&lt;Settings!$B$8,"Critical",IF($S1342&lt;Settings!$B$9,"Semi Critical","Non Critical")))</f>
        <v/>
      </c>
      <c r="U1342">
        <f>IF($B1342="","",IFERROR(VLOOKUP($O1342,Leaders!$A:$B,2,0),"Not Mapped"))</f>
        <v/>
      </c>
    </row>
    <row r="1343">
      <c r="A1343" s="16" t="n"/>
      <c r="G1343" s="17" t="n"/>
      <c r="H1343" s="17" t="n"/>
      <c r="I1343" s="17" t="n"/>
      <c r="J1343" s="17" t="n"/>
      <c r="K1343" s="17" t="n"/>
      <c r="L1343" s="17" t="n"/>
      <c r="N1343">
        <f>IF($B1343="","",IF($C1343="SUPERSTORE","Superstore","DH"))</f>
        <v/>
      </c>
      <c r="O1343">
        <f>IF($B1343="","",IFERROR(VLOOKUP($B1343,Mapping!$A:$C,2,0),"Not Mapped"))</f>
        <v/>
      </c>
      <c r="P1343">
        <f>IF($B1343="","",IFERROR(VLOOKUP($B1343,Mapping!$A:$C,3,0),"Not Mapped"))</f>
        <v/>
      </c>
      <c r="Q1343">
        <f>IF($B1343="","",IF(COUNTIF(Exclusions!$A:$A,$B1343)&gt;0,"Yes","No"))</f>
        <v/>
      </c>
      <c r="R1343" s="17">
        <f>IF($B1343="","",MIN(1,DAY($A1343)/IF($N1343="Superstore",Settings!$B$5,Settings!$B$4)))</f>
        <v/>
      </c>
      <c r="S1343" s="17">
        <f>IF(OR($B1343="",$G1343="",$R1343=0),"",$G1343/$R1343)</f>
        <v/>
      </c>
      <c r="T1343">
        <f>IF($S1343="","",IF($S1343&lt;Settings!$B$8,"Critical",IF($S1343&lt;Settings!$B$9,"Semi Critical","Non Critical")))</f>
        <v/>
      </c>
      <c r="U1343">
        <f>IF($B1343="","",IFERROR(VLOOKUP($O1343,Leaders!$A:$B,2,0),"Not Mapped"))</f>
        <v/>
      </c>
    </row>
    <row r="1344">
      <c r="A1344" s="16" t="n"/>
      <c r="G1344" s="17" t="n"/>
      <c r="H1344" s="17" t="n"/>
      <c r="I1344" s="17" t="n"/>
      <c r="J1344" s="17" t="n"/>
      <c r="K1344" s="17" t="n"/>
      <c r="L1344" s="17" t="n"/>
      <c r="N1344">
        <f>IF($B1344="","",IF($C1344="SUPERSTORE","Superstore","DH"))</f>
        <v/>
      </c>
      <c r="O1344">
        <f>IF($B1344="","",IFERROR(VLOOKUP($B1344,Mapping!$A:$C,2,0),"Not Mapped"))</f>
        <v/>
      </c>
      <c r="P1344">
        <f>IF($B1344="","",IFERROR(VLOOKUP($B1344,Mapping!$A:$C,3,0),"Not Mapped"))</f>
        <v/>
      </c>
      <c r="Q1344">
        <f>IF($B1344="","",IF(COUNTIF(Exclusions!$A:$A,$B1344)&gt;0,"Yes","No"))</f>
        <v/>
      </c>
      <c r="R1344" s="17">
        <f>IF($B1344="","",MIN(1,DAY($A1344)/IF($N1344="Superstore",Settings!$B$5,Settings!$B$4)))</f>
        <v/>
      </c>
      <c r="S1344" s="17">
        <f>IF(OR($B1344="",$G1344="",$R1344=0),"",$G1344/$R1344)</f>
        <v/>
      </c>
      <c r="T1344">
        <f>IF($S1344="","",IF($S1344&lt;Settings!$B$8,"Critical",IF($S1344&lt;Settings!$B$9,"Semi Critical","Non Critical")))</f>
        <v/>
      </c>
      <c r="U1344">
        <f>IF($B1344="","",IFERROR(VLOOKUP($O1344,Leaders!$A:$B,2,0),"Not Mapped"))</f>
        <v/>
      </c>
    </row>
    <row r="1345">
      <c r="A1345" s="16" t="n"/>
      <c r="G1345" s="17" t="n"/>
      <c r="H1345" s="17" t="n"/>
      <c r="I1345" s="17" t="n"/>
      <c r="J1345" s="17" t="n"/>
      <c r="K1345" s="17" t="n"/>
      <c r="L1345" s="17" t="n"/>
      <c r="N1345">
        <f>IF($B1345="","",IF($C1345="SUPERSTORE","Superstore","DH"))</f>
        <v/>
      </c>
      <c r="O1345">
        <f>IF($B1345="","",IFERROR(VLOOKUP($B1345,Mapping!$A:$C,2,0),"Not Mapped"))</f>
        <v/>
      </c>
      <c r="P1345">
        <f>IF($B1345="","",IFERROR(VLOOKUP($B1345,Mapping!$A:$C,3,0),"Not Mapped"))</f>
        <v/>
      </c>
      <c r="Q1345">
        <f>IF($B1345="","",IF(COUNTIF(Exclusions!$A:$A,$B1345)&gt;0,"Yes","No"))</f>
        <v/>
      </c>
      <c r="R1345" s="17">
        <f>IF($B1345="","",MIN(1,DAY($A1345)/IF($N1345="Superstore",Settings!$B$5,Settings!$B$4)))</f>
        <v/>
      </c>
      <c r="S1345" s="17">
        <f>IF(OR($B1345="",$G1345="",$R1345=0),"",$G1345/$R1345)</f>
        <v/>
      </c>
      <c r="T1345">
        <f>IF($S1345="","",IF($S1345&lt;Settings!$B$8,"Critical",IF($S1345&lt;Settings!$B$9,"Semi Critical","Non Critical")))</f>
        <v/>
      </c>
      <c r="U1345">
        <f>IF($B1345="","",IFERROR(VLOOKUP($O1345,Leaders!$A:$B,2,0),"Not Mapped"))</f>
        <v/>
      </c>
    </row>
    <row r="1346">
      <c r="A1346" s="16" t="n"/>
      <c r="G1346" s="17" t="n"/>
      <c r="H1346" s="17" t="n"/>
      <c r="I1346" s="17" t="n"/>
      <c r="J1346" s="17" t="n"/>
      <c r="K1346" s="17" t="n"/>
      <c r="L1346" s="17" t="n"/>
      <c r="N1346">
        <f>IF($B1346="","",IF($C1346="SUPERSTORE","Superstore","DH"))</f>
        <v/>
      </c>
      <c r="O1346">
        <f>IF($B1346="","",IFERROR(VLOOKUP($B1346,Mapping!$A:$C,2,0),"Not Mapped"))</f>
        <v/>
      </c>
      <c r="P1346">
        <f>IF($B1346="","",IFERROR(VLOOKUP($B1346,Mapping!$A:$C,3,0),"Not Mapped"))</f>
        <v/>
      </c>
      <c r="Q1346">
        <f>IF($B1346="","",IF(COUNTIF(Exclusions!$A:$A,$B1346)&gt;0,"Yes","No"))</f>
        <v/>
      </c>
      <c r="R1346" s="17">
        <f>IF($B1346="","",MIN(1,DAY($A1346)/IF($N1346="Superstore",Settings!$B$5,Settings!$B$4)))</f>
        <v/>
      </c>
      <c r="S1346" s="17">
        <f>IF(OR($B1346="",$G1346="",$R1346=0),"",$G1346/$R1346)</f>
        <v/>
      </c>
      <c r="T1346">
        <f>IF($S1346="","",IF($S1346&lt;Settings!$B$8,"Critical",IF($S1346&lt;Settings!$B$9,"Semi Critical","Non Critical")))</f>
        <v/>
      </c>
      <c r="U1346">
        <f>IF($B1346="","",IFERROR(VLOOKUP($O1346,Leaders!$A:$B,2,0),"Not Mapped"))</f>
        <v/>
      </c>
    </row>
    <row r="1347">
      <c r="A1347" s="16" t="n"/>
      <c r="G1347" s="17" t="n"/>
      <c r="H1347" s="17" t="n"/>
      <c r="I1347" s="17" t="n"/>
      <c r="J1347" s="17" t="n"/>
      <c r="K1347" s="17" t="n"/>
      <c r="L1347" s="17" t="n"/>
      <c r="N1347">
        <f>IF($B1347="","",IF($C1347="SUPERSTORE","Superstore","DH"))</f>
        <v/>
      </c>
      <c r="O1347">
        <f>IF($B1347="","",IFERROR(VLOOKUP($B1347,Mapping!$A:$C,2,0),"Not Mapped"))</f>
        <v/>
      </c>
      <c r="P1347">
        <f>IF($B1347="","",IFERROR(VLOOKUP($B1347,Mapping!$A:$C,3,0),"Not Mapped"))</f>
        <v/>
      </c>
      <c r="Q1347">
        <f>IF($B1347="","",IF(COUNTIF(Exclusions!$A:$A,$B1347)&gt;0,"Yes","No"))</f>
        <v/>
      </c>
      <c r="R1347" s="17">
        <f>IF($B1347="","",MIN(1,DAY($A1347)/IF($N1347="Superstore",Settings!$B$5,Settings!$B$4)))</f>
        <v/>
      </c>
      <c r="S1347" s="17">
        <f>IF(OR($B1347="",$G1347="",$R1347=0),"",$G1347/$R1347)</f>
        <v/>
      </c>
      <c r="T1347">
        <f>IF($S1347="","",IF($S1347&lt;Settings!$B$8,"Critical",IF($S1347&lt;Settings!$B$9,"Semi Critical","Non Critical")))</f>
        <v/>
      </c>
      <c r="U1347">
        <f>IF($B1347="","",IFERROR(VLOOKUP($O1347,Leaders!$A:$B,2,0),"Not Mapped"))</f>
        <v/>
      </c>
    </row>
    <row r="1348">
      <c r="A1348" s="16" t="n"/>
      <c r="G1348" s="17" t="n"/>
      <c r="H1348" s="17" t="n"/>
      <c r="I1348" s="17" t="n"/>
      <c r="J1348" s="17" t="n"/>
      <c r="K1348" s="17" t="n"/>
      <c r="L1348" s="17" t="n"/>
      <c r="N1348">
        <f>IF($B1348="","",IF($C1348="SUPERSTORE","Superstore","DH"))</f>
        <v/>
      </c>
      <c r="O1348">
        <f>IF($B1348="","",IFERROR(VLOOKUP($B1348,Mapping!$A:$C,2,0),"Not Mapped"))</f>
        <v/>
      </c>
      <c r="P1348">
        <f>IF($B1348="","",IFERROR(VLOOKUP($B1348,Mapping!$A:$C,3,0),"Not Mapped"))</f>
        <v/>
      </c>
      <c r="Q1348">
        <f>IF($B1348="","",IF(COUNTIF(Exclusions!$A:$A,$B1348)&gt;0,"Yes","No"))</f>
        <v/>
      </c>
      <c r="R1348" s="17">
        <f>IF($B1348="","",MIN(1,DAY($A1348)/IF($N1348="Superstore",Settings!$B$5,Settings!$B$4)))</f>
        <v/>
      </c>
      <c r="S1348" s="17">
        <f>IF(OR($B1348="",$G1348="",$R1348=0),"",$G1348/$R1348)</f>
        <v/>
      </c>
      <c r="T1348">
        <f>IF($S1348="","",IF($S1348&lt;Settings!$B$8,"Critical",IF($S1348&lt;Settings!$B$9,"Semi Critical","Non Critical")))</f>
        <v/>
      </c>
      <c r="U1348">
        <f>IF($B1348="","",IFERROR(VLOOKUP($O1348,Leaders!$A:$B,2,0),"Not Mapped"))</f>
        <v/>
      </c>
    </row>
    <row r="1349">
      <c r="A1349" s="16" t="n"/>
      <c r="G1349" s="17" t="n"/>
      <c r="H1349" s="17" t="n"/>
      <c r="I1349" s="17" t="n"/>
      <c r="J1349" s="17" t="n"/>
      <c r="K1349" s="17" t="n"/>
      <c r="L1349" s="17" t="n"/>
      <c r="N1349">
        <f>IF($B1349="","",IF($C1349="SUPERSTORE","Superstore","DH"))</f>
        <v/>
      </c>
      <c r="O1349">
        <f>IF($B1349="","",IFERROR(VLOOKUP($B1349,Mapping!$A:$C,2,0),"Not Mapped"))</f>
        <v/>
      </c>
      <c r="P1349">
        <f>IF($B1349="","",IFERROR(VLOOKUP($B1349,Mapping!$A:$C,3,0),"Not Mapped"))</f>
        <v/>
      </c>
      <c r="Q1349">
        <f>IF($B1349="","",IF(COUNTIF(Exclusions!$A:$A,$B1349)&gt;0,"Yes","No"))</f>
        <v/>
      </c>
      <c r="R1349" s="17">
        <f>IF($B1349="","",MIN(1,DAY($A1349)/IF($N1349="Superstore",Settings!$B$5,Settings!$B$4)))</f>
        <v/>
      </c>
      <c r="S1349" s="17">
        <f>IF(OR($B1349="",$G1349="",$R1349=0),"",$G1349/$R1349)</f>
        <v/>
      </c>
      <c r="T1349">
        <f>IF($S1349="","",IF($S1349&lt;Settings!$B$8,"Critical",IF($S1349&lt;Settings!$B$9,"Semi Critical","Non Critical")))</f>
        <v/>
      </c>
      <c r="U1349">
        <f>IF($B1349="","",IFERROR(VLOOKUP($O1349,Leaders!$A:$B,2,0),"Not Mapped"))</f>
        <v/>
      </c>
    </row>
    <row r="1350">
      <c r="A1350" s="16" t="n"/>
      <c r="G1350" s="17" t="n"/>
      <c r="H1350" s="17" t="n"/>
      <c r="I1350" s="17" t="n"/>
      <c r="J1350" s="17" t="n"/>
      <c r="K1350" s="17" t="n"/>
      <c r="L1350" s="17" t="n"/>
      <c r="N1350">
        <f>IF($B1350="","",IF($C1350="SUPERSTORE","Superstore","DH"))</f>
        <v/>
      </c>
      <c r="O1350">
        <f>IF($B1350="","",IFERROR(VLOOKUP($B1350,Mapping!$A:$C,2,0),"Not Mapped"))</f>
        <v/>
      </c>
      <c r="P1350">
        <f>IF($B1350="","",IFERROR(VLOOKUP($B1350,Mapping!$A:$C,3,0),"Not Mapped"))</f>
        <v/>
      </c>
      <c r="Q1350">
        <f>IF($B1350="","",IF(COUNTIF(Exclusions!$A:$A,$B1350)&gt;0,"Yes","No"))</f>
        <v/>
      </c>
      <c r="R1350" s="17">
        <f>IF($B1350="","",MIN(1,DAY($A1350)/IF($N1350="Superstore",Settings!$B$5,Settings!$B$4)))</f>
        <v/>
      </c>
      <c r="S1350" s="17">
        <f>IF(OR($B1350="",$G1350="",$R1350=0),"",$G1350/$R1350)</f>
        <v/>
      </c>
      <c r="T1350">
        <f>IF($S1350="","",IF($S1350&lt;Settings!$B$8,"Critical",IF($S1350&lt;Settings!$B$9,"Semi Critical","Non Critical")))</f>
        <v/>
      </c>
      <c r="U1350">
        <f>IF($B1350="","",IFERROR(VLOOKUP($O1350,Leaders!$A:$B,2,0),"Not Mapped"))</f>
        <v/>
      </c>
    </row>
    <row r="1351">
      <c r="A1351" s="16" t="n"/>
      <c r="G1351" s="17" t="n"/>
      <c r="H1351" s="17" t="n"/>
      <c r="I1351" s="17" t="n"/>
      <c r="J1351" s="17" t="n"/>
      <c r="K1351" s="17" t="n"/>
      <c r="L1351" s="17" t="n"/>
      <c r="N1351">
        <f>IF($B1351="","",IF($C1351="SUPERSTORE","Superstore","DH"))</f>
        <v/>
      </c>
      <c r="O1351">
        <f>IF($B1351="","",IFERROR(VLOOKUP($B1351,Mapping!$A:$C,2,0),"Not Mapped"))</f>
        <v/>
      </c>
      <c r="P1351">
        <f>IF($B1351="","",IFERROR(VLOOKUP($B1351,Mapping!$A:$C,3,0),"Not Mapped"))</f>
        <v/>
      </c>
      <c r="Q1351">
        <f>IF($B1351="","",IF(COUNTIF(Exclusions!$A:$A,$B1351)&gt;0,"Yes","No"))</f>
        <v/>
      </c>
      <c r="R1351" s="17">
        <f>IF($B1351="","",MIN(1,DAY($A1351)/IF($N1351="Superstore",Settings!$B$5,Settings!$B$4)))</f>
        <v/>
      </c>
      <c r="S1351" s="17">
        <f>IF(OR($B1351="",$G1351="",$R1351=0),"",$G1351/$R1351)</f>
        <v/>
      </c>
      <c r="T1351">
        <f>IF($S1351="","",IF($S1351&lt;Settings!$B$8,"Critical",IF($S1351&lt;Settings!$B$9,"Semi Critical","Non Critical")))</f>
        <v/>
      </c>
      <c r="U1351">
        <f>IF($B1351="","",IFERROR(VLOOKUP($O1351,Leaders!$A:$B,2,0),"Not Mapped"))</f>
        <v/>
      </c>
    </row>
    <row r="1352">
      <c r="A1352" s="16" t="n"/>
      <c r="G1352" s="17" t="n"/>
      <c r="H1352" s="17" t="n"/>
      <c r="I1352" s="17" t="n"/>
      <c r="J1352" s="17" t="n"/>
      <c r="K1352" s="17" t="n"/>
      <c r="L1352" s="17" t="n"/>
      <c r="N1352">
        <f>IF($B1352="","",IF($C1352="SUPERSTORE","Superstore","DH"))</f>
        <v/>
      </c>
      <c r="O1352">
        <f>IF($B1352="","",IFERROR(VLOOKUP($B1352,Mapping!$A:$C,2,0),"Not Mapped"))</f>
        <v/>
      </c>
      <c r="P1352">
        <f>IF($B1352="","",IFERROR(VLOOKUP($B1352,Mapping!$A:$C,3,0),"Not Mapped"))</f>
        <v/>
      </c>
      <c r="Q1352">
        <f>IF($B1352="","",IF(COUNTIF(Exclusions!$A:$A,$B1352)&gt;0,"Yes","No"))</f>
        <v/>
      </c>
      <c r="R1352" s="17">
        <f>IF($B1352="","",MIN(1,DAY($A1352)/IF($N1352="Superstore",Settings!$B$5,Settings!$B$4)))</f>
        <v/>
      </c>
      <c r="S1352" s="17">
        <f>IF(OR($B1352="",$G1352="",$R1352=0),"",$G1352/$R1352)</f>
        <v/>
      </c>
      <c r="T1352">
        <f>IF($S1352="","",IF($S1352&lt;Settings!$B$8,"Critical",IF($S1352&lt;Settings!$B$9,"Semi Critical","Non Critical")))</f>
        <v/>
      </c>
      <c r="U1352">
        <f>IF($B1352="","",IFERROR(VLOOKUP($O1352,Leaders!$A:$B,2,0),"Not Mapped"))</f>
        <v/>
      </c>
    </row>
    <row r="1353">
      <c r="A1353" s="16" t="n"/>
      <c r="G1353" s="17" t="n"/>
      <c r="H1353" s="17" t="n"/>
      <c r="I1353" s="17" t="n"/>
      <c r="J1353" s="17" t="n"/>
      <c r="K1353" s="17" t="n"/>
      <c r="L1353" s="17" t="n"/>
      <c r="N1353">
        <f>IF($B1353="","",IF($C1353="SUPERSTORE","Superstore","DH"))</f>
        <v/>
      </c>
      <c r="O1353">
        <f>IF($B1353="","",IFERROR(VLOOKUP($B1353,Mapping!$A:$C,2,0),"Not Mapped"))</f>
        <v/>
      </c>
      <c r="P1353">
        <f>IF($B1353="","",IFERROR(VLOOKUP($B1353,Mapping!$A:$C,3,0),"Not Mapped"))</f>
        <v/>
      </c>
      <c r="Q1353">
        <f>IF($B1353="","",IF(COUNTIF(Exclusions!$A:$A,$B1353)&gt;0,"Yes","No"))</f>
        <v/>
      </c>
      <c r="R1353" s="17">
        <f>IF($B1353="","",MIN(1,DAY($A1353)/IF($N1353="Superstore",Settings!$B$5,Settings!$B$4)))</f>
        <v/>
      </c>
      <c r="S1353" s="17">
        <f>IF(OR($B1353="",$G1353="",$R1353=0),"",$G1353/$R1353)</f>
        <v/>
      </c>
      <c r="T1353">
        <f>IF($S1353="","",IF($S1353&lt;Settings!$B$8,"Critical",IF($S1353&lt;Settings!$B$9,"Semi Critical","Non Critical")))</f>
        <v/>
      </c>
      <c r="U1353">
        <f>IF($B1353="","",IFERROR(VLOOKUP($O1353,Leaders!$A:$B,2,0),"Not Mapped"))</f>
        <v/>
      </c>
    </row>
    <row r="1354">
      <c r="A1354" s="16" t="n"/>
      <c r="G1354" s="17" t="n"/>
      <c r="H1354" s="17" t="n"/>
      <c r="I1354" s="17" t="n"/>
      <c r="J1354" s="17" t="n"/>
      <c r="K1354" s="17" t="n"/>
      <c r="L1354" s="17" t="n"/>
      <c r="N1354">
        <f>IF($B1354="","",IF($C1354="SUPERSTORE","Superstore","DH"))</f>
        <v/>
      </c>
      <c r="O1354">
        <f>IF($B1354="","",IFERROR(VLOOKUP($B1354,Mapping!$A:$C,2,0),"Not Mapped"))</f>
        <v/>
      </c>
      <c r="P1354">
        <f>IF($B1354="","",IFERROR(VLOOKUP($B1354,Mapping!$A:$C,3,0),"Not Mapped"))</f>
        <v/>
      </c>
      <c r="Q1354">
        <f>IF($B1354="","",IF(COUNTIF(Exclusions!$A:$A,$B1354)&gt;0,"Yes","No"))</f>
        <v/>
      </c>
      <c r="R1354" s="17">
        <f>IF($B1354="","",MIN(1,DAY($A1354)/IF($N1354="Superstore",Settings!$B$5,Settings!$B$4)))</f>
        <v/>
      </c>
      <c r="S1354" s="17">
        <f>IF(OR($B1354="",$G1354="",$R1354=0),"",$G1354/$R1354)</f>
        <v/>
      </c>
      <c r="T1354">
        <f>IF($S1354="","",IF($S1354&lt;Settings!$B$8,"Critical",IF($S1354&lt;Settings!$B$9,"Semi Critical","Non Critical")))</f>
        <v/>
      </c>
      <c r="U1354">
        <f>IF($B1354="","",IFERROR(VLOOKUP($O1354,Leaders!$A:$B,2,0),"Not Mapped"))</f>
        <v/>
      </c>
    </row>
    <row r="1355">
      <c r="A1355" s="16" t="n"/>
      <c r="G1355" s="17" t="n"/>
      <c r="H1355" s="17" t="n"/>
      <c r="I1355" s="17" t="n"/>
      <c r="J1355" s="17" t="n"/>
      <c r="K1355" s="17" t="n"/>
      <c r="L1355" s="17" t="n"/>
      <c r="N1355">
        <f>IF($B1355="","",IF($C1355="SUPERSTORE","Superstore","DH"))</f>
        <v/>
      </c>
      <c r="O1355">
        <f>IF($B1355="","",IFERROR(VLOOKUP($B1355,Mapping!$A:$C,2,0),"Not Mapped"))</f>
        <v/>
      </c>
      <c r="P1355">
        <f>IF($B1355="","",IFERROR(VLOOKUP($B1355,Mapping!$A:$C,3,0),"Not Mapped"))</f>
        <v/>
      </c>
      <c r="Q1355">
        <f>IF($B1355="","",IF(COUNTIF(Exclusions!$A:$A,$B1355)&gt;0,"Yes","No"))</f>
        <v/>
      </c>
      <c r="R1355" s="17">
        <f>IF($B1355="","",MIN(1,DAY($A1355)/IF($N1355="Superstore",Settings!$B$5,Settings!$B$4)))</f>
        <v/>
      </c>
      <c r="S1355" s="17">
        <f>IF(OR($B1355="",$G1355="",$R1355=0),"",$G1355/$R1355)</f>
        <v/>
      </c>
      <c r="T1355">
        <f>IF($S1355="","",IF($S1355&lt;Settings!$B$8,"Critical",IF($S1355&lt;Settings!$B$9,"Semi Critical","Non Critical")))</f>
        <v/>
      </c>
      <c r="U1355">
        <f>IF($B1355="","",IFERROR(VLOOKUP($O1355,Leaders!$A:$B,2,0),"Not Mapped"))</f>
        <v/>
      </c>
    </row>
    <row r="1356">
      <c r="A1356" s="16" t="n"/>
      <c r="G1356" s="17" t="n"/>
      <c r="H1356" s="17" t="n"/>
      <c r="I1356" s="17" t="n"/>
      <c r="J1356" s="17" t="n"/>
      <c r="K1356" s="17" t="n"/>
      <c r="L1356" s="17" t="n"/>
      <c r="N1356">
        <f>IF($B1356="","",IF($C1356="SUPERSTORE","Superstore","DH"))</f>
        <v/>
      </c>
      <c r="O1356">
        <f>IF($B1356="","",IFERROR(VLOOKUP($B1356,Mapping!$A:$C,2,0),"Not Mapped"))</f>
        <v/>
      </c>
      <c r="P1356">
        <f>IF($B1356="","",IFERROR(VLOOKUP($B1356,Mapping!$A:$C,3,0),"Not Mapped"))</f>
        <v/>
      </c>
      <c r="Q1356">
        <f>IF($B1356="","",IF(COUNTIF(Exclusions!$A:$A,$B1356)&gt;0,"Yes","No"))</f>
        <v/>
      </c>
      <c r="R1356" s="17">
        <f>IF($B1356="","",MIN(1,DAY($A1356)/IF($N1356="Superstore",Settings!$B$5,Settings!$B$4)))</f>
        <v/>
      </c>
      <c r="S1356" s="17">
        <f>IF(OR($B1356="",$G1356="",$R1356=0),"",$G1356/$R1356)</f>
        <v/>
      </c>
      <c r="T1356">
        <f>IF($S1356="","",IF($S1356&lt;Settings!$B$8,"Critical",IF($S1356&lt;Settings!$B$9,"Semi Critical","Non Critical")))</f>
        <v/>
      </c>
      <c r="U1356">
        <f>IF($B1356="","",IFERROR(VLOOKUP($O1356,Leaders!$A:$B,2,0),"Not Mapped"))</f>
        <v/>
      </c>
    </row>
    <row r="1357">
      <c r="A1357" s="16" t="n"/>
      <c r="G1357" s="17" t="n"/>
      <c r="H1357" s="17" t="n"/>
      <c r="I1357" s="17" t="n"/>
      <c r="J1357" s="17" t="n"/>
      <c r="K1357" s="17" t="n"/>
      <c r="L1357" s="17" t="n"/>
      <c r="N1357">
        <f>IF($B1357="","",IF($C1357="SUPERSTORE","Superstore","DH"))</f>
        <v/>
      </c>
      <c r="O1357">
        <f>IF($B1357="","",IFERROR(VLOOKUP($B1357,Mapping!$A:$C,2,0),"Not Mapped"))</f>
        <v/>
      </c>
      <c r="P1357">
        <f>IF($B1357="","",IFERROR(VLOOKUP($B1357,Mapping!$A:$C,3,0),"Not Mapped"))</f>
        <v/>
      </c>
      <c r="Q1357">
        <f>IF($B1357="","",IF(COUNTIF(Exclusions!$A:$A,$B1357)&gt;0,"Yes","No"))</f>
        <v/>
      </c>
      <c r="R1357" s="17">
        <f>IF($B1357="","",MIN(1,DAY($A1357)/IF($N1357="Superstore",Settings!$B$5,Settings!$B$4)))</f>
        <v/>
      </c>
      <c r="S1357" s="17">
        <f>IF(OR($B1357="",$G1357="",$R1357=0),"",$G1357/$R1357)</f>
        <v/>
      </c>
      <c r="T1357">
        <f>IF($S1357="","",IF($S1357&lt;Settings!$B$8,"Critical",IF($S1357&lt;Settings!$B$9,"Semi Critical","Non Critical")))</f>
        <v/>
      </c>
      <c r="U1357">
        <f>IF($B1357="","",IFERROR(VLOOKUP($O1357,Leaders!$A:$B,2,0),"Not Mapped"))</f>
        <v/>
      </c>
    </row>
    <row r="1358">
      <c r="A1358" s="16" t="n"/>
      <c r="G1358" s="17" t="n"/>
      <c r="H1358" s="17" t="n"/>
      <c r="I1358" s="17" t="n"/>
      <c r="J1358" s="17" t="n"/>
      <c r="K1358" s="17" t="n"/>
      <c r="L1358" s="17" t="n"/>
      <c r="N1358">
        <f>IF($B1358="","",IF($C1358="SUPERSTORE","Superstore","DH"))</f>
        <v/>
      </c>
      <c r="O1358">
        <f>IF($B1358="","",IFERROR(VLOOKUP($B1358,Mapping!$A:$C,2,0),"Not Mapped"))</f>
        <v/>
      </c>
      <c r="P1358">
        <f>IF($B1358="","",IFERROR(VLOOKUP($B1358,Mapping!$A:$C,3,0),"Not Mapped"))</f>
        <v/>
      </c>
      <c r="Q1358">
        <f>IF($B1358="","",IF(COUNTIF(Exclusions!$A:$A,$B1358)&gt;0,"Yes","No"))</f>
        <v/>
      </c>
      <c r="R1358" s="17">
        <f>IF($B1358="","",MIN(1,DAY($A1358)/IF($N1358="Superstore",Settings!$B$5,Settings!$B$4)))</f>
        <v/>
      </c>
      <c r="S1358" s="17">
        <f>IF(OR($B1358="",$G1358="",$R1358=0),"",$G1358/$R1358)</f>
        <v/>
      </c>
      <c r="T1358">
        <f>IF($S1358="","",IF($S1358&lt;Settings!$B$8,"Critical",IF($S1358&lt;Settings!$B$9,"Semi Critical","Non Critical")))</f>
        <v/>
      </c>
      <c r="U1358">
        <f>IF($B1358="","",IFERROR(VLOOKUP($O1358,Leaders!$A:$B,2,0),"Not Mapped"))</f>
        <v/>
      </c>
    </row>
    <row r="1359">
      <c r="A1359" s="16" t="n"/>
      <c r="G1359" s="17" t="n"/>
      <c r="H1359" s="17" t="n"/>
      <c r="I1359" s="17" t="n"/>
      <c r="J1359" s="17" t="n"/>
      <c r="K1359" s="17" t="n"/>
      <c r="L1359" s="17" t="n"/>
      <c r="N1359">
        <f>IF($B1359="","",IF($C1359="SUPERSTORE","Superstore","DH"))</f>
        <v/>
      </c>
      <c r="O1359">
        <f>IF($B1359="","",IFERROR(VLOOKUP($B1359,Mapping!$A:$C,2,0),"Not Mapped"))</f>
        <v/>
      </c>
      <c r="P1359">
        <f>IF($B1359="","",IFERROR(VLOOKUP($B1359,Mapping!$A:$C,3,0),"Not Mapped"))</f>
        <v/>
      </c>
      <c r="Q1359">
        <f>IF($B1359="","",IF(COUNTIF(Exclusions!$A:$A,$B1359)&gt;0,"Yes","No"))</f>
        <v/>
      </c>
      <c r="R1359" s="17">
        <f>IF($B1359="","",MIN(1,DAY($A1359)/IF($N1359="Superstore",Settings!$B$5,Settings!$B$4)))</f>
        <v/>
      </c>
      <c r="S1359" s="17">
        <f>IF(OR($B1359="",$G1359="",$R1359=0),"",$G1359/$R1359)</f>
        <v/>
      </c>
      <c r="T1359">
        <f>IF($S1359="","",IF($S1359&lt;Settings!$B$8,"Critical",IF($S1359&lt;Settings!$B$9,"Semi Critical","Non Critical")))</f>
        <v/>
      </c>
      <c r="U1359">
        <f>IF($B1359="","",IFERROR(VLOOKUP($O1359,Leaders!$A:$B,2,0),"Not Mapped"))</f>
        <v/>
      </c>
    </row>
    <row r="1360">
      <c r="A1360" s="16" t="n"/>
      <c r="G1360" s="17" t="n"/>
      <c r="H1360" s="17" t="n"/>
      <c r="I1360" s="17" t="n"/>
      <c r="J1360" s="17" t="n"/>
      <c r="K1360" s="17" t="n"/>
      <c r="L1360" s="17" t="n"/>
      <c r="N1360">
        <f>IF($B1360="","",IF($C1360="SUPERSTORE","Superstore","DH"))</f>
        <v/>
      </c>
      <c r="O1360">
        <f>IF($B1360="","",IFERROR(VLOOKUP($B1360,Mapping!$A:$C,2,0),"Not Mapped"))</f>
        <v/>
      </c>
      <c r="P1360">
        <f>IF($B1360="","",IFERROR(VLOOKUP($B1360,Mapping!$A:$C,3,0),"Not Mapped"))</f>
        <v/>
      </c>
      <c r="Q1360">
        <f>IF($B1360="","",IF(COUNTIF(Exclusions!$A:$A,$B1360)&gt;0,"Yes","No"))</f>
        <v/>
      </c>
      <c r="R1360" s="17">
        <f>IF($B1360="","",MIN(1,DAY($A1360)/IF($N1360="Superstore",Settings!$B$5,Settings!$B$4)))</f>
        <v/>
      </c>
      <c r="S1360" s="17">
        <f>IF(OR($B1360="",$G1360="",$R1360=0),"",$G1360/$R1360)</f>
        <v/>
      </c>
      <c r="T1360">
        <f>IF($S1360="","",IF($S1360&lt;Settings!$B$8,"Critical",IF($S1360&lt;Settings!$B$9,"Semi Critical","Non Critical")))</f>
        <v/>
      </c>
      <c r="U1360">
        <f>IF($B1360="","",IFERROR(VLOOKUP($O1360,Leaders!$A:$B,2,0),"Not Mapped"))</f>
        <v/>
      </c>
    </row>
    <row r="1361">
      <c r="A1361" s="16" t="n"/>
      <c r="G1361" s="17" t="n"/>
      <c r="H1361" s="17" t="n"/>
      <c r="I1361" s="17" t="n"/>
      <c r="J1361" s="17" t="n"/>
      <c r="K1361" s="17" t="n"/>
      <c r="L1361" s="17" t="n"/>
      <c r="N1361">
        <f>IF($B1361="","",IF($C1361="SUPERSTORE","Superstore","DH"))</f>
        <v/>
      </c>
      <c r="O1361">
        <f>IF($B1361="","",IFERROR(VLOOKUP($B1361,Mapping!$A:$C,2,0),"Not Mapped"))</f>
        <v/>
      </c>
      <c r="P1361">
        <f>IF($B1361="","",IFERROR(VLOOKUP($B1361,Mapping!$A:$C,3,0),"Not Mapped"))</f>
        <v/>
      </c>
      <c r="Q1361">
        <f>IF($B1361="","",IF(COUNTIF(Exclusions!$A:$A,$B1361)&gt;0,"Yes","No"))</f>
        <v/>
      </c>
      <c r="R1361" s="17">
        <f>IF($B1361="","",MIN(1,DAY($A1361)/IF($N1361="Superstore",Settings!$B$5,Settings!$B$4)))</f>
        <v/>
      </c>
      <c r="S1361" s="17">
        <f>IF(OR($B1361="",$G1361="",$R1361=0),"",$G1361/$R1361)</f>
        <v/>
      </c>
      <c r="T1361">
        <f>IF($S1361="","",IF($S1361&lt;Settings!$B$8,"Critical",IF($S1361&lt;Settings!$B$9,"Semi Critical","Non Critical")))</f>
        <v/>
      </c>
      <c r="U1361">
        <f>IF($B1361="","",IFERROR(VLOOKUP($O1361,Leaders!$A:$B,2,0),"Not Mapped"))</f>
        <v/>
      </c>
    </row>
    <row r="1362">
      <c r="A1362" s="16" t="n"/>
      <c r="G1362" s="17" t="n"/>
      <c r="H1362" s="17" t="n"/>
      <c r="I1362" s="17" t="n"/>
      <c r="J1362" s="17" t="n"/>
      <c r="K1362" s="17" t="n"/>
      <c r="L1362" s="17" t="n"/>
      <c r="N1362">
        <f>IF($B1362="","",IF($C1362="SUPERSTORE","Superstore","DH"))</f>
        <v/>
      </c>
      <c r="O1362">
        <f>IF($B1362="","",IFERROR(VLOOKUP($B1362,Mapping!$A:$C,2,0),"Not Mapped"))</f>
        <v/>
      </c>
      <c r="P1362">
        <f>IF($B1362="","",IFERROR(VLOOKUP($B1362,Mapping!$A:$C,3,0),"Not Mapped"))</f>
        <v/>
      </c>
      <c r="Q1362">
        <f>IF($B1362="","",IF(COUNTIF(Exclusions!$A:$A,$B1362)&gt;0,"Yes","No"))</f>
        <v/>
      </c>
      <c r="R1362" s="17">
        <f>IF($B1362="","",MIN(1,DAY($A1362)/IF($N1362="Superstore",Settings!$B$5,Settings!$B$4)))</f>
        <v/>
      </c>
      <c r="S1362" s="17">
        <f>IF(OR($B1362="",$G1362="",$R1362=0),"",$G1362/$R1362)</f>
        <v/>
      </c>
      <c r="T1362">
        <f>IF($S1362="","",IF($S1362&lt;Settings!$B$8,"Critical",IF($S1362&lt;Settings!$B$9,"Semi Critical","Non Critical")))</f>
        <v/>
      </c>
      <c r="U1362">
        <f>IF($B1362="","",IFERROR(VLOOKUP($O1362,Leaders!$A:$B,2,0),"Not Mapped"))</f>
        <v/>
      </c>
    </row>
    <row r="1363">
      <c r="A1363" s="16" t="n"/>
      <c r="G1363" s="17" t="n"/>
      <c r="H1363" s="17" t="n"/>
      <c r="I1363" s="17" t="n"/>
      <c r="J1363" s="17" t="n"/>
      <c r="K1363" s="17" t="n"/>
      <c r="L1363" s="17" t="n"/>
      <c r="N1363">
        <f>IF($B1363="","",IF($C1363="SUPERSTORE","Superstore","DH"))</f>
        <v/>
      </c>
      <c r="O1363">
        <f>IF($B1363="","",IFERROR(VLOOKUP($B1363,Mapping!$A:$C,2,0),"Not Mapped"))</f>
        <v/>
      </c>
      <c r="P1363">
        <f>IF($B1363="","",IFERROR(VLOOKUP($B1363,Mapping!$A:$C,3,0),"Not Mapped"))</f>
        <v/>
      </c>
      <c r="Q1363">
        <f>IF($B1363="","",IF(COUNTIF(Exclusions!$A:$A,$B1363)&gt;0,"Yes","No"))</f>
        <v/>
      </c>
      <c r="R1363" s="17">
        <f>IF($B1363="","",MIN(1,DAY($A1363)/IF($N1363="Superstore",Settings!$B$5,Settings!$B$4)))</f>
        <v/>
      </c>
      <c r="S1363" s="17">
        <f>IF(OR($B1363="",$G1363="",$R1363=0),"",$G1363/$R1363)</f>
        <v/>
      </c>
      <c r="T1363">
        <f>IF($S1363="","",IF($S1363&lt;Settings!$B$8,"Critical",IF($S1363&lt;Settings!$B$9,"Semi Critical","Non Critical")))</f>
        <v/>
      </c>
      <c r="U1363">
        <f>IF($B1363="","",IFERROR(VLOOKUP($O1363,Leaders!$A:$B,2,0),"Not Mapped"))</f>
        <v/>
      </c>
    </row>
    <row r="1364">
      <c r="A1364" s="16" t="n"/>
      <c r="G1364" s="17" t="n"/>
      <c r="H1364" s="17" t="n"/>
      <c r="I1364" s="17" t="n"/>
      <c r="J1364" s="17" t="n"/>
      <c r="K1364" s="17" t="n"/>
      <c r="L1364" s="17" t="n"/>
      <c r="N1364">
        <f>IF($B1364="","",IF($C1364="SUPERSTORE","Superstore","DH"))</f>
        <v/>
      </c>
      <c r="O1364">
        <f>IF($B1364="","",IFERROR(VLOOKUP($B1364,Mapping!$A:$C,2,0),"Not Mapped"))</f>
        <v/>
      </c>
      <c r="P1364">
        <f>IF($B1364="","",IFERROR(VLOOKUP($B1364,Mapping!$A:$C,3,0),"Not Mapped"))</f>
        <v/>
      </c>
      <c r="Q1364">
        <f>IF($B1364="","",IF(COUNTIF(Exclusions!$A:$A,$B1364)&gt;0,"Yes","No"))</f>
        <v/>
      </c>
      <c r="R1364" s="17">
        <f>IF($B1364="","",MIN(1,DAY($A1364)/IF($N1364="Superstore",Settings!$B$5,Settings!$B$4)))</f>
        <v/>
      </c>
      <c r="S1364" s="17">
        <f>IF(OR($B1364="",$G1364="",$R1364=0),"",$G1364/$R1364)</f>
        <v/>
      </c>
      <c r="T1364">
        <f>IF($S1364="","",IF($S1364&lt;Settings!$B$8,"Critical",IF($S1364&lt;Settings!$B$9,"Semi Critical","Non Critical")))</f>
        <v/>
      </c>
      <c r="U1364">
        <f>IF($B1364="","",IFERROR(VLOOKUP($O1364,Leaders!$A:$B,2,0),"Not Mapped"))</f>
        <v/>
      </c>
    </row>
    <row r="1365">
      <c r="A1365" s="16" t="n"/>
      <c r="G1365" s="17" t="n"/>
      <c r="H1365" s="17" t="n"/>
      <c r="I1365" s="17" t="n"/>
      <c r="J1365" s="17" t="n"/>
      <c r="K1365" s="17" t="n"/>
      <c r="L1365" s="17" t="n"/>
      <c r="N1365">
        <f>IF($B1365="","",IF($C1365="SUPERSTORE","Superstore","DH"))</f>
        <v/>
      </c>
      <c r="O1365">
        <f>IF($B1365="","",IFERROR(VLOOKUP($B1365,Mapping!$A:$C,2,0),"Not Mapped"))</f>
        <v/>
      </c>
      <c r="P1365">
        <f>IF($B1365="","",IFERROR(VLOOKUP($B1365,Mapping!$A:$C,3,0),"Not Mapped"))</f>
        <v/>
      </c>
      <c r="Q1365">
        <f>IF($B1365="","",IF(COUNTIF(Exclusions!$A:$A,$B1365)&gt;0,"Yes","No"))</f>
        <v/>
      </c>
      <c r="R1365" s="17">
        <f>IF($B1365="","",MIN(1,DAY($A1365)/IF($N1365="Superstore",Settings!$B$5,Settings!$B$4)))</f>
        <v/>
      </c>
      <c r="S1365" s="17">
        <f>IF(OR($B1365="",$G1365="",$R1365=0),"",$G1365/$R1365)</f>
        <v/>
      </c>
      <c r="T1365">
        <f>IF($S1365="","",IF($S1365&lt;Settings!$B$8,"Critical",IF($S1365&lt;Settings!$B$9,"Semi Critical","Non Critical")))</f>
        <v/>
      </c>
      <c r="U1365">
        <f>IF($B1365="","",IFERROR(VLOOKUP($O1365,Leaders!$A:$B,2,0),"Not Mapped"))</f>
        <v/>
      </c>
    </row>
    <row r="1366">
      <c r="A1366" s="16" t="n"/>
      <c r="G1366" s="17" t="n"/>
      <c r="H1366" s="17" t="n"/>
      <c r="I1366" s="17" t="n"/>
      <c r="J1366" s="17" t="n"/>
      <c r="K1366" s="17" t="n"/>
      <c r="L1366" s="17" t="n"/>
      <c r="N1366">
        <f>IF($B1366="","",IF($C1366="SUPERSTORE","Superstore","DH"))</f>
        <v/>
      </c>
      <c r="O1366">
        <f>IF($B1366="","",IFERROR(VLOOKUP($B1366,Mapping!$A:$C,2,0),"Not Mapped"))</f>
        <v/>
      </c>
      <c r="P1366">
        <f>IF($B1366="","",IFERROR(VLOOKUP($B1366,Mapping!$A:$C,3,0),"Not Mapped"))</f>
        <v/>
      </c>
      <c r="Q1366">
        <f>IF($B1366="","",IF(COUNTIF(Exclusions!$A:$A,$B1366)&gt;0,"Yes","No"))</f>
        <v/>
      </c>
      <c r="R1366" s="17">
        <f>IF($B1366="","",MIN(1,DAY($A1366)/IF($N1366="Superstore",Settings!$B$5,Settings!$B$4)))</f>
        <v/>
      </c>
      <c r="S1366" s="17">
        <f>IF(OR($B1366="",$G1366="",$R1366=0),"",$G1366/$R1366)</f>
        <v/>
      </c>
      <c r="T1366">
        <f>IF($S1366="","",IF($S1366&lt;Settings!$B$8,"Critical",IF($S1366&lt;Settings!$B$9,"Semi Critical","Non Critical")))</f>
        <v/>
      </c>
      <c r="U1366">
        <f>IF($B1366="","",IFERROR(VLOOKUP($O1366,Leaders!$A:$B,2,0),"Not Mapped"))</f>
        <v/>
      </c>
    </row>
    <row r="1367">
      <c r="A1367" s="16" t="n"/>
      <c r="G1367" s="17" t="n"/>
      <c r="H1367" s="17" t="n"/>
      <c r="I1367" s="17" t="n"/>
      <c r="J1367" s="17" t="n"/>
      <c r="K1367" s="17" t="n"/>
      <c r="L1367" s="17" t="n"/>
      <c r="N1367">
        <f>IF($B1367="","",IF($C1367="SUPERSTORE","Superstore","DH"))</f>
        <v/>
      </c>
      <c r="O1367">
        <f>IF($B1367="","",IFERROR(VLOOKUP($B1367,Mapping!$A:$C,2,0),"Not Mapped"))</f>
        <v/>
      </c>
      <c r="P1367">
        <f>IF($B1367="","",IFERROR(VLOOKUP($B1367,Mapping!$A:$C,3,0),"Not Mapped"))</f>
        <v/>
      </c>
      <c r="Q1367">
        <f>IF($B1367="","",IF(COUNTIF(Exclusions!$A:$A,$B1367)&gt;0,"Yes","No"))</f>
        <v/>
      </c>
      <c r="R1367" s="17">
        <f>IF($B1367="","",MIN(1,DAY($A1367)/IF($N1367="Superstore",Settings!$B$5,Settings!$B$4)))</f>
        <v/>
      </c>
      <c r="S1367" s="17">
        <f>IF(OR($B1367="",$G1367="",$R1367=0),"",$G1367/$R1367)</f>
        <v/>
      </c>
      <c r="T1367">
        <f>IF($S1367="","",IF($S1367&lt;Settings!$B$8,"Critical",IF($S1367&lt;Settings!$B$9,"Semi Critical","Non Critical")))</f>
        <v/>
      </c>
      <c r="U1367">
        <f>IF($B1367="","",IFERROR(VLOOKUP($O1367,Leaders!$A:$B,2,0),"Not Mapped"))</f>
        <v/>
      </c>
    </row>
    <row r="1368">
      <c r="A1368" s="16" t="n"/>
      <c r="G1368" s="17" t="n"/>
      <c r="H1368" s="17" t="n"/>
      <c r="I1368" s="17" t="n"/>
      <c r="J1368" s="17" t="n"/>
      <c r="K1368" s="17" t="n"/>
      <c r="L1368" s="17" t="n"/>
      <c r="N1368">
        <f>IF($B1368="","",IF($C1368="SUPERSTORE","Superstore","DH"))</f>
        <v/>
      </c>
      <c r="O1368">
        <f>IF($B1368="","",IFERROR(VLOOKUP($B1368,Mapping!$A:$C,2,0),"Not Mapped"))</f>
        <v/>
      </c>
      <c r="P1368">
        <f>IF($B1368="","",IFERROR(VLOOKUP($B1368,Mapping!$A:$C,3,0),"Not Mapped"))</f>
        <v/>
      </c>
      <c r="Q1368">
        <f>IF($B1368="","",IF(COUNTIF(Exclusions!$A:$A,$B1368)&gt;0,"Yes","No"))</f>
        <v/>
      </c>
      <c r="R1368" s="17">
        <f>IF($B1368="","",MIN(1,DAY($A1368)/IF($N1368="Superstore",Settings!$B$5,Settings!$B$4)))</f>
        <v/>
      </c>
      <c r="S1368" s="17">
        <f>IF(OR($B1368="",$G1368="",$R1368=0),"",$G1368/$R1368)</f>
        <v/>
      </c>
      <c r="T1368">
        <f>IF($S1368="","",IF($S1368&lt;Settings!$B$8,"Critical",IF($S1368&lt;Settings!$B$9,"Semi Critical","Non Critical")))</f>
        <v/>
      </c>
      <c r="U1368">
        <f>IF($B1368="","",IFERROR(VLOOKUP($O1368,Leaders!$A:$B,2,0),"Not Mapped"))</f>
        <v/>
      </c>
    </row>
    <row r="1369">
      <c r="A1369" s="16" t="n"/>
      <c r="G1369" s="17" t="n"/>
      <c r="H1369" s="17" t="n"/>
      <c r="I1369" s="17" t="n"/>
      <c r="J1369" s="17" t="n"/>
      <c r="K1369" s="17" t="n"/>
      <c r="L1369" s="17" t="n"/>
      <c r="N1369">
        <f>IF($B1369="","",IF($C1369="SUPERSTORE","Superstore","DH"))</f>
        <v/>
      </c>
      <c r="O1369">
        <f>IF($B1369="","",IFERROR(VLOOKUP($B1369,Mapping!$A:$C,2,0),"Not Mapped"))</f>
        <v/>
      </c>
      <c r="P1369">
        <f>IF($B1369="","",IFERROR(VLOOKUP($B1369,Mapping!$A:$C,3,0),"Not Mapped"))</f>
        <v/>
      </c>
      <c r="Q1369">
        <f>IF($B1369="","",IF(COUNTIF(Exclusions!$A:$A,$B1369)&gt;0,"Yes","No"))</f>
        <v/>
      </c>
      <c r="R1369" s="17">
        <f>IF($B1369="","",MIN(1,DAY($A1369)/IF($N1369="Superstore",Settings!$B$5,Settings!$B$4)))</f>
        <v/>
      </c>
      <c r="S1369" s="17">
        <f>IF(OR($B1369="",$G1369="",$R1369=0),"",$G1369/$R1369)</f>
        <v/>
      </c>
      <c r="T1369">
        <f>IF($S1369="","",IF($S1369&lt;Settings!$B$8,"Critical",IF($S1369&lt;Settings!$B$9,"Semi Critical","Non Critical")))</f>
        <v/>
      </c>
      <c r="U1369">
        <f>IF($B1369="","",IFERROR(VLOOKUP($O1369,Leaders!$A:$B,2,0),"Not Mapped"))</f>
        <v/>
      </c>
    </row>
    <row r="1370">
      <c r="A1370" s="16" t="n"/>
      <c r="G1370" s="17" t="n"/>
      <c r="H1370" s="17" t="n"/>
      <c r="I1370" s="17" t="n"/>
      <c r="J1370" s="17" t="n"/>
      <c r="K1370" s="17" t="n"/>
      <c r="L1370" s="17" t="n"/>
      <c r="N1370">
        <f>IF($B1370="","",IF($C1370="SUPERSTORE","Superstore","DH"))</f>
        <v/>
      </c>
      <c r="O1370">
        <f>IF($B1370="","",IFERROR(VLOOKUP($B1370,Mapping!$A:$C,2,0),"Not Mapped"))</f>
        <v/>
      </c>
      <c r="P1370">
        <f>IF($B1370="","",IFERROR(VLOOKUP($B1370,Mapping!$A:$C,3,0),"Not Mapped"))</f>
        <v/>
      </c>
      <c r="Q1370">
        <f>IF($B1370="","",IF(COUNTIF(Exclusions!$A:$A,$B1370)&gt;0,"Yes","No"))</f>
        <v/>
      </c>
      <c r="R1370" s="17">
        <f>IF($B1370="","",MIN(1,DAY($A1370)/IF($N1370="Superstore",Settings!$B$5,Settings!$B$4)))</f>
        <v/>
      </c>
      <c r="S1370" s="17">
        <f>IF(OR($B1370="",$G1370="",$R1370=0),"",$G1370/$R1370)</f>
        <v/>
      </c>
      <c r="T1370">
        <f>IF($S1370="","",IF($S1370&lt;Settings!$B$8,"Critical",IF($S1370&lt;Settings!$B$9,"Semi Critical","Non Critical")))</f>
        <v/>
      </c>
      <c r="U1370">
        <f>IF($B1370="","",IFERROR(VLOOKUP($O1370,Leaders!$A:$B,2,0),"Not Mapped"))</f>
        <v/>
      </c>
    </row>
    <row r="1371">
      <c r="A1371" s="16" t="n"/>
      <c r="G1371" s="17" t="n"/>
      <c r="H1371" s="17" t="n"/>
      <c r="I1371" s="17" t="n"/>
      <c r="J1371" s="17" t="n"/>
      <c r="K1371" s="17" t="n"/>
      <c r="L1371" s="17" t="n"/>
      <c r="N1371">
        <f>IF($B1371="","",IF($C1371="SUPERSTORE","Superstore","DH"))</f>
        <v/>
      </c>
      <c r="O1371">
        <f>IF($B1371="","",IFERROR(VLOOKUP($B1371,Mapping!$A:$C,2,0),"Not Mapped"))</f>
        <v/>
      </c>
      <c r="P1371">
        <f>IF($B1371="","",IFERROR(VLOOKUP($B1371,Mapping!$A:$C,3,0),"Not Mapped"))</f>
        <v/>
      </c>
      <c r="Q1371">
        <f>IF($B1371="","",IF(COUNTIF(Exclusions!$A:$A,$B1371)&gt;0,"Yes","No"))</f>
        <v/>
      </c>
      <c r="R1371" s="17">
        <f>IF($B1371="","",MIN(1,DAY($A1371)/IF($N1371="Superstore",Settings!$B$5,Settings!$B$4)))</f>
        <v/>
      </c>
      <c r="S1371" s="17">
        <f>IF(OR($B1371="",$G1371="",$R1371=0),"",$G1371/$R1371)</f>
        <v/>
      </c>
      <c r="T1371">
        <f>IF($S1371="","",IF($S1371&lt;Settings!$B$8,"Critical",IF($S1371&lt;Settings!$B$9,"Semi Critical","Non Critical")))</f>
        <v/>
      </c>
      <c r="U1371">
        <f>IF($B1371="","",IFERROR(VLOOKUP($O1371,Leaders!$A:$B,2,0),"Not Mapped"))</f>
        <v/>
      </c>
    </row>
    <row r="1372">
      <c r="A1372" s="16" t="n"/>
      <c r="G1372" s="17" t="n"/>
      <c r="H1372" s="17" t="n"/>
      <c r="I1372" s="17" t="n"/>
      <c r="J1372" s="17" t="n"/>
      <c r="K1372" s="17" t="n"/>
      <c r="L1372" s="17" t="n"/>
      <c r="N1372">
        <f>IF($B1372="","",IF($C1372="SUPERSTORE","Superstore","DH"))</f>
        <v/>
      </c>
      <c r="O1372">
        <f>IF($B1372="","",IFERROR(VLOOKUP($B1372,Mapping!$A:$C,2,0),"Not Mapped"))</f>
        <v/>
      </c>
      <c r="P1372">
        <f>IF($B1372="","",IFERROR(VLOOKUP($B1372,Mapping!$A:$C,3,0),"Not Mapped"))</f>
        <v/>
      </c>
      <c r="Q1372">
        <f>IF($B1372="","",IF(COUNTIF(Exclusions!$A:$A,$B1372)&gt;0,"Yes","No"))</f>
        <v/>
      </c>
      <c r="R1372" s="17">
        <f>IF($B1372="","",MIN(1,DAY($A1372)/IF($N1372="Superstore",Settings!$B$5,Settings!$B$4)))</f>
        <v/>
      </c>
      <c r="S1372" s="17">
        <f>IF(OR($B1372="",$G1372="",$R1372=0),"",$G1372/$R1372)</f>
        <v/>
      </c>
      <c r="T1372">
        <f>IF($S1372="","",IF($S1372&lt;Settings!$B$8,"Critical",IF($S1372&lt;Settings!$B$9,"Semi Critical","Non Critical")))</f>
        <v/>
      </c>
      <c r="U1372">
        <f>IF($B1372="","",IFERROR(VLOOKUP($O1372,Leaders!$A:$B,2,0),"Not Mapped"))</f>
        <v/>
      </c>
    </row>
    <row r="1373">
      <c r="A1373" s="16" t="n"/>
      <c r="G1373" s="17" t="n"/>
      <c r="H1373" s="17" t="n"/>
      <c r="I1373" s="17" t="n"/>
      <c r="J1373" s="17" t="n"/>
      <c r="K1373" s="17" t="n"/>
      <c r="L1373" s="17" t="n"/>
      <c r="N1373">
        <f>IF($B1373="","",IF($C1373="SUPERSTORE","Superstore","DH"))</f>
        <v/>
      </c>
      <c r="O1373">
        <f>IF($B1373="","",IFERROR(VLOOKUP($B1373,Mapping!$A:$C,2,0),"Not Mapped"))</f>
        <v/>
      </c>
      <c r="P1373">
        <f>IF($B1373="","",IFERROR(VLOOKUP($B1373,Mapping!$A:$C,3,0),"Not Mapped"))</f>
        <v/>
      </c>
      <c r="Q1373">
        <f>IF($B1373="","",IF(COUNTIF(Exclusions!$A:$A,$B1373)&gt;0,"Yes","No"))</f>
        <v/>
      </c>
      <c r="R1373" s="17">
        <f>IF($B1373="","",MIN(1,DAY($A1373)/IF($N1373="Superstore",Settings!$B$5,Settings!$B$4)))</f>
        <v/>
      </c>
      <c r="S1373" s="17">
        <f>IF(OR($B1373="",$G1373="",$R1373=0),"",$G1373/$R1373)</f>
        <v/>
      </c>
      <c r="T1373">
        <f>IF($S1373="","",IF($S1373&lt;Settings!$B$8,"Critical",IF($S1373&lt;Settings!$B$9,"Semi Critical","Non Critical")))</f>
        <v/>
      </c>
      <c r="U1373">
        <f>IF($B1373="","",IFERROR(VLOOKUP($O1373,Leaders!$A:$B,2,0),"Not Mapped"))</f>
        <v/>
      </c>
    </row>
    <row r="1374">
      <c r="A1374" s="16" t="n"/>
      <c r="G1374" s="17" t="n"/>
      <c r="H1374" s="17" t="n"/>
      <c r="I1374" s="17" t="n"/>
      <c r="J1374" s="17" t="n"/>
      <c r="K1374" s="17" t="n"/>
      <c r="L1374" s="17" t="n"/>
      <c r="N1374">
        <f>IF($B1374="","",IF($C1374="SUPERSTORE","Superstore","DH"))</f>
        <v/>
      </c>
      <c r="O1374">
        <f>IF($B1374="","",IFERROR(VLOOKUP($B1374,Mapping!$A:$C,2,0),"Not Mapped"))</f>
        <v/>
      </c>
      <c r="P1374">
        <f>IF($B1374="","",IFERROR(VLOOKUP($B1374,Mapping!$A:$C,3,0),"Not Mapped"))</f>
        <v/>
      </c>
      <c r="Q1374">
        <f>IF($B1374="","",IF(COUNTIF(Exclusions!$A:$A,$B1374)&gt;0,"Yes","No"))</f>
        <v/>
      </c>
      <c r="R1374" s="17">
        <f>IF($B1374="","",MIN(1,DAY($A1374)/IF($N1374="Superstore",Settings!$B$5,Settings!$B$4)))</f>
        <v/>
      </c>
      <c r="S1374" s="17">
        <f>IF(OR($B1374="",$G1374="",$R1374=0),"",$G1374/$R1374)</f>
        <v/>
      </c>
      <c r="T1374">
        <f>IF($S1374="","",IF($S1374&lt;Settings!$B$8,"Critical",IF($S1374&lt;Settings!$B$9,"Semi Critical","Non Critical")))</f>
        <v/>
      </c>
      <c r="U1374">
        <f>IF($B1374="","",IFERROR(VLOOKUP($O1374,Leaders!$A:$B,2,0),"Not Mapped"))</f>
        <v/>
      </c>
    </row>
    <row r="1375">
      <c r="A1375" s="16" t="n"/>
      <c r="G1375" s="17" t="n"/>
      <c r="H1375" s="17" t="n"/>
      <c r="I1375" s="17" t="n"/>
      <c r="J1375" s="17" t="n"/>
      <c r="K1375" s="17" t="n"/>
      <c r="L1375" s="17" t="n"/>
      <c r="N1375">
        <f>IF($B1375="","",IF($C1375="SUPERSTORE","Superstore","DH"))</f>
        <v/>
      </c>
      <c r="O1375">
        <f>IF($B1375="","",IFERROR(VLOOKUP($B1375,Mapping!$A:$C,2,0),"Not Mapped"))</f>
        <v/>
      </c>
      <c r="P1375">
        <f>IF($B1375="","",IFERROR(VLOOKUP($B1375,Mapping!$A:$C,3,0),"Not Mapped"))</f>
        <v/>
      </c>
      <c r="Q1375">
        <f>IF($B1375="","",IF(COUNTIF(Exclusions!$A:$A,$B1375)&gt;0,"Yes","No"))</f>
        <v/>
      </c>
      <c r="R1375" s="17">
        <f>IF($B1375="","",MIN(1,DAY($A1375)/IF($N1375="Superstore",Settings!$B$5,Settings!$B$4)))</f>
        <v/>
      </c>
      <c r="S1375" s="17">
        <f>IF(OR($B1375="",$G1375="",$R1375=0),"",$G1375/$R1375)</f>
        <v/>
      </c>
      <c r="T1375">
        <f>IF($S1375="","",IF($S1375&lt;Settings!$B$8,"Critical",IF($S1375&lt;Settings!$B$9,"Semi Critical","Non Critical")))</f>
        <v/>
      </c>
      <c r="U1375">
        <f>IF($B1375="","",IFERROR(VLOOKUP($O1375,Leaders!$A:$B,2,0),"Not Mapped"))</f>
        <v/>
      </c>
    </row>
    <row r="1376">
      <c r="A1376" s="16" t="n"/>
      <c r="G1376" s="17" t="n"/>
      <c r="H1376" s="17" t="n"/>
      <c r="I1376" s="17" t="n"/>
      <c r="J1376" s="17" t="n"/>
      <c r="K1376" s="17" t="n"/>
      <c r="L1376" s="17" t="n"/>
      <c r="N1376">
        <f>IF($B1376="","",IF($C1376="SUPERSTORE","Superstore","DH"))</f>
        <v/>
      </c>
      <c r="O1376">
        <f>IF($B1376="","",IFERROR(VLOOKUP($B1376,Mapping!$A:$C,2,0),"Not Mapped"))</f>
        <v/>
      </c>
      <c r="P1376">
        <f>IF($B1376="","",IFERROR(VLOOKUP($B1376,Mapping!$A:$C,3,0),"Not Mapped"))</f>
        <v/>
      </c>
      <c r="Q1376">
        <f>IF($B1376="","",IF(COUNTIF(Exclusions!$A:$A,$B1376)&gt;0,"Yes","No"))</f>
        <v/>
      </c>
      <c r="R1376" s="17">
        <f>IF($B1376="","",MIN(1,DAY($A1376)/IF($N1376="Superstore",Settings!$B$5,Settings!$B$4)))</f>
        <v/>
      </c>
      <c r="S1376" s="17">
        <f>IF(OR($B1376="",$G1376="",$R1376=0),"",$G1376/$R1376)</f>
        <v/>
      </c>
      <c r="T1376">
        <f>IF($S1376="","",IF($S1376&lt;Settings!$B$8,"Critical",IF($S1376&lt;Settings!$B$9,"Semi Critical","Non Critical")))</f>
        <v/>
      </c>
      <c r="U1376">
        <f>IF($B1376="","",IFERROR(VLOOKUP($O1376,Leaders!$A:$B,2,0),"Not Mapped"))</f>
        <v/>
      </c>
    </row>
    <row r="1377">
      <c r="A1377" s="16" t="n"/>
      <c r="G1377" s="17" t="n"/>
      <c r="H1377" s="17" t="n"/>
      <c r="I1377" s="17" t="n"/>
      <c r="J1377" s="17" t="n"/>
      <c r="K1377" s="17" t="n"/>
      <c r="L1377" s="17" t="n"/>
      <c r="N1377">
        <f>IF($B1377="","",IF($C1377="SUPERSTORE","Superstore","DH"))</f>
        <v/>
      </c>
      <c r="O1377">
        <f>IF($B1377="","",IFERROR(VLOOKUP($B1377,Mapping!$A:$C,2,0),"Not Mapped"))</f>
        <v/>
      </c>
      <c r="P1377">
        <f>IF($B1377="","",IFERROR(VLOOKUP($B1377,Mapping!$A:$C,3,0),"Not Mapped"))</f>
        <v/>
      </c>
      <c r="Q1377">
        <f>IF($B1377="","",IF(COUNTIF(Exclusions!$A:$A,$B1377)&gt;0,"Yes","No"))</f>
        <v/>
      </c>
      <c r="R1377" s="17">
        <f>IF($B1377="","",MIN(1,DAY($A1377)/IF($N1377="Superstore",Settings!$B$5,Settings!$B$4)))</f>
        <v/>
      </c>
      <c r="S1377" s="17">
        <f>IF(OR($B1377="",$G1377="",$R1377=0),"",$G1377/$R1377)</f>
        <v/>
      </c>
      <c r="T1377">
        <f>IF($S1377="","",IF($S1377&lt;Settings!$B$8,"Critical",IF($S1377&lt;Settings!$B$9,"Semi Critical","Non Critical")))</f>
        <v/>
      </c>
      <c r="U1377">
        <f>IF($B1377="","",IFERROR(VLOOKUP($O1377,Leaders!$A:$B,2,0),"Not Mapped"))</f>
        <v/>
      </c>
    </row>
    <row r="1378">
      <c r="A1378" s="16" t="n"/>
      <c r="G1378" s="17" t="n"/>
      <c r="H1378" s="17" t="n"/>
      <c r="I1378" s="17" t="n"/>
      <c r="J1378" s="17" t="n"/>
      <c r="K1378" s="17" t="n"/>
      <c r="L1378" s="17" t="n"/>
      <c r="N1378">
        <f>IF($B1378="","",IF($C1378="SUPERSTORE","Superstore","DH"))</f>
        <v/>
      </c>
      <c r="O1378">
        <f>IF($B1378="","",IFERROR(VLOOKUP($B1378,Mapping!$A:$C,2,0),"Not Mapped"))</f>
        <v/>
      </c>
      <c r="P1378">
        <f>IF($B1378="","",IFERROR(VLOOKUP($B1378,Mapping!$A:$C,3,0),"Not Mapped"))</f>
        <v/>
      </c>
      <c r="Q1378">
        <f>IF($B1378="","",IF(COUNTIF(Exclusions!$A:$A,$B1378)&gt;0,"Yes","No"))</f>
        <v/>
      </c>
      <c r="R1378" s="17">
        <f>IF($B1378="","",MIN(1,DAY($A1378)/IF($N1378="Superstore",Settings!$B$5,Settings!$B$4)))</f>
        <v/>
      </c>
      <c r="S1378" s="17">
        <f>IF(OR($B1378="",$G1378="",$R1378=0),"",$G1378/$R1378)</f>
        <v/>
      </c>
      <c r="T1378">
        <f>IF($S1378="","",IF($S1378&lt;Settings!$B$8,"Critical",IF($S1378&lt;Settings!$B$9,"Semi Critical","Non Critical")))</f>
        <v/>
      </c>
      <c r="U1378">
        <f>IF($B1378="","",IFERROR(VLOOKUP($O1378,Leaders!$A:$B,2,0),"Not Mapped"))</f>
        <v/>
      </c>
    </row>
    <row r="1379">
      <c r="A1379" s="16" t="n"/>
      <c r="G1379" s="17" t="n"/>
      <c r="H1379" s="17" t="n"/>
      <c r="I1379" s="17" t="n"/>
      <c r="J1379" s="17" t="n"/>
      <c r="K1379" s="17" t="n"/>
      <c r="L1379" s="17" t="n"/>
      <c r="N1379">
        <f>IF($B1379="","",IF($C1379="SUPERSTORE","Superstore","DH"))</f>
        <v/>
      </c>
      <c r="O1379">
        <f>IF($B1379="","",IFERROR(VLOOKUP($B1379,Mapping!$A:$C,2,0),"Not Mapped"))</f>
        <v/>
      </c>
      <c r="P1379">
        <f>IF($B1379="","",IFERROR(VLOOKUP($B1379,Mapping!$A:$C,3,0),"Not Mapped"))</f>
        <v/>
      </c>
      <c r="Q1379">
        <f>IF($B1379="","",IF(COUNTIF(Exclusions!$A:$A,$B1379)&gt;0,"Yes","No"))</f>
        <v/>
      </c>
      <c r="R1379" s="17">
        <f>IF($B1379="","",MIN(1,DAY($A1379)/IF($N1379="Superstore",Settings!$B$5,Settings!$B$4)))</f>
        <v/>
      </c>
      <c r="S1379" s="17">
        <f>IF(OR($B1379="",$G1379="",$R1379=0),"",$G1379/$R1379)</f>
        <v/>
      </c>
      <c r="T1379">
        <f>IF($S1379="","",IF($S1379&lt;Settings!$B$8,"Critical",IF($S1379&lt;Settings!$B$9,"Semi Critical","Non Critical")))</f>
        <v/>
      </c>
      <c r="U1379">
        <f>IF($B1379="","",IFERROR(VLOOKUP($O1379,Leaders!$A:$B,2,0),"Not Mapped"))</f>
        <v/>
      </c>
    </row>
    <row r="1380">
      <c r="A1380" s="16" t="n"/>
      <c r="G1380" s="17" t="n"/>
      <c r="H1380" s="17" t="n"/>
      <c r="I1380" s="17" t="n"/>
      <c r="J1380" s="17" t="n"/>
      <c r="K1380" s="17" t="n"/>
      <c r="L1380" s="17" t="n"/>
      <c r="N1380">
        <f>IF($B1380="","",IF($C1380="SUPERSTORE","Superstore","DH"))</f>
        <v/>
      </c>
      <c r="O1380">
        <f>IF($B1380="","",IFERROR(VLOOKUP($B1380,Mapping!$A:$C,2,0),"Not Mapped"))</f>
        <v/>
      </c>
      <c r="P1380">
        <f>IF($B1380="","",IFERROR(VLOOKUP($B1380,Mapping!$A:$C,3,0),"Not Mapped"))</f>
        <v/>
      </c>
      <c r="Q1380">
        <f>IF($B1380="","",IF(COUNTIF(Exclusions!$A:$A,$B1380)&gt;0,"Yes","No"))</f>
        <v/>
      </c>
      <c r="R1380" s="17">
        <f>IF($B1380="","",MIN(1,DAY($A1380)/IF($N1380="Superstore",Settings!$B$5,Settings!$B$4)))</f>
        <v/>
      </c>
      <c r="S1380" s="17">
        <f>IF(OR($B1380="",$G1380="",$R1380=0),"",$G1380/$R1380)</f>
        <v/>
      </c>
      <c r="T1380">
        <f>IF($S1380="","",IF($S1380&lt;Settings!$B$8,"Critical",IF($S1380&lt;Settings!$B$9,"Semi Critical","Non Critical")))</f>
        <v/>
      </c>
      <c r="U1380">
        <f>IF($B1380="","",IFERROR(VLOOKUP($O1380,Leaders!$A:$B,2,0),"Not Mapped"))</f>
        <v/>
      </c>
    </row>
    <row r="1381">
      <c r="A1381" s="16" t="n"/>
      <c r="G1381" s="17" t="n"/>
      <c r="H1381" s="17" t="n"/>
      <c r="I1381" s="17" t="n"/>
      <c r="J1381" s="17" t="n"/>
      <c r="K1381" s="17" t="n"/>
      <c r="L1381" s="17" t="n"/>
      <c r="N1381">
        <f>IF($B1381="","",IF($C1381="SUPERSTORE","Superstore","DH"))</f>
        <v/>
      </c>
      <c r="O1381">
        <f>IF($B1381="","",IFERROR(VLOOKUP($B1381,Mapping!$A:$C,2,0),"Not Mapped"))</f>
        <v/>
      </c>
      <c r="P1381">
        <f>IF($B1381="","",IFERROR(VLOOKUP($B1381,Mapping!$A:$C,3,0),"Not Mapped"))</f>
        <v/>
      </c>
      <c r="Q1381">
        <f>IF($B1381="","",IF(COUNTIF(Exclusions!$A:$A,$B1381)&gt;0,"Yes","No"))</f>
        <v/>
      </c>
      <c r="R1381" s="17">
        <f>IF($B1381="","",MIN(1,DAY($A1381)/IF($N1381="Superstore",Settings!$B$5,Settings!$B$4)))</f>
        <v/>
      </c>
      <c r="S1381" s="17">
        <f>IF(OR($B1381="",$G1381="",$R1381=0),"",$G1381/$R1381)</f>
        <v/>
      </c>
      <c r="T1381">
        <f>IF($S1381="","",IF($S1381&lt;Settings!$B$8,"Critical",IF($S1381&lt;Settings!$B$9,"Semi Critical","Non Critical")))</f>
        <v/>
      </c>
      <c r="U1381">
        <f>IF($B1381="","",IFERROR(VLOOKUP($O1381,Leaders!$A:$B,2,0),"Not Mapped"))</f>
        <v/>
      </c>
    </row>
    <row r="1382">
      <c r="A1382" s="16" t="n"/>
      <c r="G1382" s="17" t="n"/>
      <c r="H1382" s="17" t="n"/>
      <c r="I1382" s="17" t="n"/>
      <c r="J1382" s="17" t="n"/>
      <c r="K1382" s="17" t="n"/>
      <c r="L1382" s="17" t="n"/>
      <c r="N1382">
        <f>IF($B1382="","",IF($C1382="SUPERSTORE","Superstore","DH"))</f>
        <v/>
      </c>
      <c r="O1382">
        <f>IF($B1382="","",IFERROR(VLOOKUP($B1382,Mapping!$A:$C,2,0),"Not Mapped"))</f>
        <v/>
      </c>
      <c r="P1382">
        <f>IF($B1382="","",IFERROR(VLOOKUP($B1382,Mapping!$A:$C,3,0),"Not Mapped"))</f>
        <v/>
      </c>
      <c r="Q1382">
        <f>IF($B1382="","",IF(COUNTIF(Exclusions!$A:$A,$B1382)&gt;0,"Yes","No"))</f>
        <v/>
      </c>
      <c r="R1382" s="17">
        <f>IF($B1382="","",MIN(1,DAY($A1382)/IF($N1382="Superstore",Settings!$B$5,Settings!$B$4)))</f>
        <v/>
      </c>
      <c r="S1382" s="17">
        <f>IF(OR($B1382="",$G1382="",$R1382=0),"",$G1382/$R1382)</f>
        <v/>
      </c>
      <c r="T1382">
        <f>IF($S1382="","",IF($S1382&lt;Settings!$B$8,"Critical",IF($S1382&lt;Settings!$B$9,"Semi Critical","Non Critical")))</f>
        <v/>
      </c>
      <c r="U1382">
        <f>IF($B1382="","",IFERROR(VLOOKUP($O1382,Leaders!$A:$B,2,0),"Not Mapped"))</f>
        <v/>
      </c>
    </row>
    <row r="1383">
      <c r="A1383" s="16" t="n"/>
      <c r="G1383" s="17" t="n"/>
      <c r="H1383" s="17" t="n"/>
      <c r="I1383" s="17" t="n"/>
      <c r="J1383" s="17" t="n"/>
      <c r="K1383" s="17" t="n"/>
      <c r="L1383" s="17" t="n"/>
      <c r="N1383">
        <f>IF($B1383="","",IF($C1383="SUPERSTORE","Superstore","DH"))</f>
        <v/>
      </c>
      <c r="O1383">
        <f>IF($B1383="","",IFERROR(VLOOKUP($B1383,Mapping!$A:$C,2,0),"Not Mapped"))</f>
        <v/>
      </c>
      <c r="P1383">
        <f>IF($B1383="","",IFERROR(VLOOKUP($B1383,Mapping!$A:$C,3,0),"Not Mapped"))</f>
        <v/>
      </c>
      <c r="Q1383">
        <f>IF($B1383="","",IF(COUNTIF(Exclusions!$A:$A,$B1383)&gt;0,"Yes","No"))</f>
        <v/>
      </c>
      <c r="R1383" s="17">
        <f>IF($B1383="","",MIN(1,DAY($A1383)/IF($N1383="Superstore",Settings!$B$5,Settings!$B$4)))</f>
        <v/>
      </c>
      <c r="S1383" s="17">
        <f>IF(OR($B1383="",$G1383="",$R1383=0),"",$G1383/$R1383)</f>
        <v/>
      </c>
      <c r="T1383">
        <f>IF($S1383="","",IF($S1383&lt;Settings!$B$8,"Critical",IF($S1383&lt;Settings!$B$9,"Semi Critical","Non Critical")))</f>
        <v/>
      </c>
      <c r="U1383">
        <f>IF($B1383="","",IFERROR(VLOOKUP($O1383,Leaders!$A:$B,2,0),"Not Mapped"))</f>
        <v/>
      </c>
    </row>
    <row r="1384">
      <c r="A1384" s="16" t="n"/>
      <c r="G1384" s="17" t="n"/>
      <c r="H1384" s="17" t="n"/>
      <c r="I1384" s="17" t="n"/>
      <c r="J1384" s="17" t="n"/>
      <c r="K1384" s="17" t="n"/>
      <c r="L1384" s="17" t="n"/>
      <c r="N1384">
        <f>IF($B1384="","",IF($C1384="SUPERSTORE","Superstore","DH"))</f>
        <v/>
      </c>
      <c r="O1384">
        <f>IF($B1384="","",IFERROR(VLOOKUP($B1384,Mapping!$A:$C,2,0),"Not Mapped"))</f>
        <v/>
      </c>
      <c r="P1384">
        <f>IF($B1384="","",IFERROR(VLOOKUP($B1384,Mapping!$A:$C,3,0),"Not Mapped"))</f>
        <v/>
      </c>
      <c r="Q1384">
        <f>IF($B1384="","",IF(COUNTIF(Exclusions!$A:$A,$B1384)&gt;0,"Yes","No"))</f>
        <v/>
      </c>
      <c r="R1384" s="17">
        <f>IF($B1384="","",MIN(1,DAY($A1384)/IF($N1384="Superstore",Settings!$B$5,Settings!$B$4)))</f>
        <v/>
      </c>
      <c r="S1384" s="17">
        <f>IF(OR($B1384="",$G1384="",$R1384=0),"",$G1384/$R1384)</f>
        <v/>
      </c>
      <c r="T1384">
        <f>IF($S1384="","",IF($S1384&lt;Settings!$B$8,"Critical",IF($S1384&lt;Settings!$B$9,"Semi Critical","Non Critical")))</f>
        <v/>
      </c>
      <c r="U1384">
        <f>IF($B1384="","",IFERROR(VLOOKUP($O1384,Leaders!$A:$B,2,0),"Not Mapped"))</f>
        <v/>
      </c>
    </row>
    <row r="1385">
      <c r="A1385" s="16" t="n"/>
      <c r="G1385" s="17" t="n"/>
      <c r="H1385" s="17" t="n"/>
      <c r="I1385" s="17" t="n"/>
      <c r="J1385" s="17" t="n"/>
      <c r="K1385" s="17" t="n"/>
      <c r="L1385" s="17" t="n"/>
      <c r="N1385">
        <f>IF($B1385="","",IF($C1385="SUPERSTORE","Superstore","DH"))</f>
        <v/>
      </c>
      <c r="O1385">
        <f>IF($B1385="","",IFERROR(VLOOKUP($B1385,Mapping!$A:$C,2,0),"Not Mapped"))</f>
        <v/>
      </c>
      <c r="P1385">
        <f>IF($B1385="","",IFERROR(VLOOKUP($B1385,Mapping!$A:$C,3,0),"Not Mapped"))</f>
        <v/>
      </c>
      <c r="Q1385">
        <f>IF($B1385="","",IF(COUNTIF(Exclusions!$A:$A,$B1385)&gt;0,"Yes","No"))</f>
        <v/>
      </c>
      <c r="R1385" s="17">
        <f>IF($B1385="","",MIN(1,DAY($A1385)/IF($N1385="Superstore",Settings!$B$5,Settings!$B$4)))</f>
        <v/>
      </c>
      <c r="S1385" s="17">
        <f>IF(OR($B1385="",$G1385="",$R1385=0),"",$G1385/$R1385)</f>
        <v/>
      </c>
      <c r="T1385">
        <f>IF($S1385="","",IF($S1385&lt;Settings!$B$8,"Critical",IF($S1385&lt;Settings!$B$9,"Semi Critical","Non Critical")))</f>
        <v/>
      </c>
      <c r="U1385">
        <f>IF($B1385="","",IFERROR(VLOOKUP($O1385,Leaders!$A:$B,2,0),"Not Mapped"))</f>
        <v/>
      </c>
    </row>
    <row r="1386">
      <c r="A1386" s="16" t="n"/>
      <c r="G1386" s="17" t="n"/>
      <c r="H1386" s="17" t="n"/>
      <c r="I1386" s="17" t="n"/>
      <c r="J1386" s="17" t="n"/>
      <c r="K1386" s="17" t="n"/>
      <c r="L1386" s="17" t="n"/>
      <c r="N1386">
        <f>IF($B1386="","",IF($C1386="SUPERSTORE","Superstore","DH"))</f>
        <v/>
      </c>
      <c r="O1386">
        <f>IF($B1386="","",IFERROR(VLOOKUP($B1386,Mapping!$A:$C,2,0),"Not Mapped"))</f>
        <v/>
      </c>
      <c r="P1386">
        <f>IF($B1386="","",IFERROR(VLOOKUP($B1386,Mapping!$A:$C,3,0),"Not Mapped"))</f>
        <v/>
      </c>
      <c r="Q1386">
        <f>IF($B1386="","",IF(COUNTIF(Exclusions!$A:$A,$B1386)&gt;0,"Yes","No"))</f>
        <v/>
      </c>
      <c r="R1386" s="17">
        <f>IF($B1386="","",MIN(1,DAY($A1386)/IF($N1386="Superstore",Settings!$B$5,Settings!$B$4)))</f>
        <v/>
      </c>
      <c r="S1386" s="17">
        <f>IF(OR($B1386="",$G1386="",$R1386=0),"",$G1386/$R1386)</f>
        <v/>
      </c>
      <c r="T1386">
        <f>IF($S1386="","",IF($S1386&lt;Settings!$B$8,"Critical",IF($S1386&lt;Settings!$B$9,"Semi Critical","Non Critical")))</f>
        <v/>
      </c>
      <c r="U1386">
        <f>IF($B1386="","",IFERROR(VLOOKUP($O1386,Leaders!$A:$B,2,0),"Not Mapped"))</f>
        <v/>
      </c>
    </row>
    <row r="1387">
      <c r="A1387" s="16" t="n"/>
      <c r="G1387" s="17" t="n"/>
      <c r="H1387" s="17" t="n"/>
      <c r="I1387" s="17" t="n"/>
      <c r="J1387" s="17" t="n"/>
      <c r="K1387" s="17" t="n"/>
      <c r="L1387" s="17" t="n"/>
      <c r="N1387">
        <f>IF($B1387="","",IF($C1387="SUPERSTORE","Superstore","DH"))</f>
        <v/>
      </c>
      <c r="O1387">
        <f>IF($B1387="","",IFERROR(VLOOKUP($B1387,Mapping!$A:$C,2,0),"Not Mapped"))</f>
        <v/>
      </c>
      <c r="P1387">
        <f>IF($B1387="","",IFERROR(VLOOKUP($B1387,Mapping!$A:$C,3,0),"Not Mapped"))</f>
        <v/>
      </c>
      <c r="Q1387">
        <f>IF($B1387="","",IF(COUNTIF(Exclusions!$A:$A,$B1387)&gt;0,"Yes","No"))</f>
        <v/>
      </c>
      <c r="R1387" s="17">
        <f>IF($B1387="","",MIN(1,DAY($A1387)/IF($N1387="Superstore",Settings!$B$5,Settings!$B$4)))</f>
        <v/>
      </c>
      <c r="S1387" s="17">
        <f>IF(OR($B1387="",$G1387="",$R1387=0),"",$G1387/$R1387)</f>
        <v/>
      </c>
      <c r="T1387">
        <f>IF($S1387="","",IF($S1387&lt;Settings!$B$8,"Critical",IF($S1387&lt;Settings!$B$9,"Semi Critical","Non Critical")))</f>
        <v/>
      </c>
      <c r="U1387">
        <f>IF($B1387="","",IFERROR(VLOOKUP($O1387,Leaders!$A:$B,2,0),"Not Mapped"))</f>
        <v/>
      </c>
    </row>
    <row r="1388">
      <c r="A1388" s="16" t="n"/>
      <c r="G1388" s="17" t="n"/>
      <c r="H1388" s="17" t="n"/>
      <c r="I1388" s="17" t="n"/>
      <c r="J1388" s="17" t="n"/>
      <c r="K1388" s="17" t="n"/>
      <c r="L1388" s="17" t="n"/>
      <c r="N1388">
        <f>IF($B1388="","",IF($C1388="SUPERSTORE","Superstore","DH"))</f>
        <v/>
      </c>
      <c r="O1388">
        <f>IF($B1388="","",IFERROR(VLOOKUP($B1388,Mapping!$A:$C,2,0),"Not Mapped"))</f>
        <v/>
      </c>
      <c r="P1388">
        <f>IF($B1388="","",IFERROR(VLOOKUP($B1388,Mapping!$A:$C,3,0),"Not Mapped"))</f>
        <v/>
      </c>
      <c r="Q1388">
        <f>IF($B1388="","",IF(COUNTIF(Exclusions!$A:$A,$B1388)&gt;0,"Yes","No"))</f>
        <v/>
      </c>
      <c r="R1388" s="17">
        <f>IF($B1388="","",MIN(1,DAY($A1388)/IF($N1388="Superstore",Settings!$B$5,Settings!$B$4)))</f>
        <v/>
      </c>
      <c r="S1388" s="17">
        <f>IF(OR($B1388="",$G1388="",$R1388=0),"",$G1388/$R1388)</f>
        <v/>
      </c>
      <c r="T1388">
        <f>IF($S1388="","",IF($S1388&lt;Settings!$B$8,"Critical",IF($S1388&lt;Settings!$B$9,"Semi Critical","Non Critical")))</f>
        <v/>
      </c>
      <c r="U1388">
        <f>IF($B1388="","",IFERROR(VLOOKUP($O1388,Leaders!$A:$B,2,0),"Not Mapped"))</f>
        <v/>
      </c>
    </row>
    <row r="1389">
      <c r="A1389" s="16" t="n"/>
      <c r="G1389" s="17" t="n"/>
      <c r="H1389" s="17" t="n"/>
      <c r="I1389" s="17" t="n"/>
      <c r="J1389" s="17" t="n"/>
      <c r="K1389" s="17" t="n"/>
      <c r="L1389" s="17" t="n"/>
      <c r="N1389">
        <f>IF($B1389="","",IF($C1389="SUPERSTORE","Superstore","DH"))</f>
        <v/>
      </c>
      <c r="O1389">
        <f>IF($B1389="","",IFERROR(VLOOKUP($B1389,Mapping!$A:$C,2,0),"Not Mapped"))</f>
        <v/>
      </c>
      <c r="P1389">
        <f>IF($B1389="","",IFERROR(VLOOKUP($B1389,Mapping!$A:$C,3,0),"Not Mapped"))</f>
        <v/>
      </c>
      <c r="Q1389">
        <f>IF($B1389="","",IF(COUNTIF(Exclusions!$A:$A,$B1389)&gt;0,"Yes","No"))</f>
        <v/>
      </c>
      <c r="R1389" s="17">
        <f>IF($B1389="","",MIN(1,DAY($A1389)/IF($N1389="Superstore",Settings!$B$5,Settings!$B$4)))</f>
        <v/>
      </c>
      <c r="S1389" s="17">
        <f>IF(OR($B1389="",$G1389="",$R1389=0),"",$G1389/$R1389)</f>
        <v/>
      </c>
      <c r="T1389">
        <f>IF($S1389="","",IF($S1389&lt;Settings!$B$8,"Critical",IF($S1389&lt;Settings!$B$9,"Semi Critical","Non Critical")))</f>
        <v/>
      </c>
      <c r="U1389">
        <f>IF($B1389="","",IFERROR(VLOOKUP($O1389,Leaders!$A:$B,2,0),"Not Mapped"))</f>
        <v/>
      </c>
    </row>
    <row r="1390">
      <c r="A1390" s="16" t="n"/>
      <c r="G1390" s="17" t="n"/>
      <c r="H1390" s="17" t="n"/>
      <c r="I1390" s="17" t="n"/>
      <c r="J1390" s="17" t="n"/>
      <c r="K1390" s="17" t="n"/>
      <c r="L1390" s="17" t="n"/>
      <c r="N1390">
        <f>IF($B1390="","",IF($C1390="SUPERSTORE","Superstore","DH"))</f>
        <v/>
      </c>
      <c r="O1390">
        <f>IF($B1390="","",IFERROR(VLOOKUP($B1390,Mapping!$A:$C,2,0),"Not Mapped"))</f>
        <v/>
      </c>
      <c r="P1390">
        <f>IF($B1390="","",IFERROR(VLOOKUP($B1390,Mapping!$A:$C,3,0),"Not Mapped"))</f>
        <v/>
      </c>
      <c r="Q1390">
        <f>IF($B1390="","",IF(COUNTIF(Exclusions!$A:$A,$B1390)&gt;0,"Yes","No"))</f>
        <v/>
      </c>
      <c r="R1390" s="17">
        <f>IF($B1390="","",MIN(1,DAY($A1390)/IF($N1390="Superstore",Settings!$B$5,Settings!$B$4)))</f>
        <v/>
      </c>
      <c r="S1390" s="17">
        <f>IF(OR($B1390="",$G1390="",$R1390=0),"",$G1390/$R1390)</f>
        <v/>
      </c>
      <c r="T1390">
        <f>IF($S1390="","",IF($S1390&lt;Settings!$B$8,"Critical",IF($S1390&lt;Settings!$B$9,"Semi Critical","Non Critical")))</f>
        <v/>
      </c>
      <c r="U1390">
        <f>IF($B1390="","",IFERROR(VLOOKUP($O1390,Leaders!$A:$B,2,0),"Not Mapped"))</f>
        <v/>
      </c>
    </row>
    <row r="1391">
      <c r="A1391" s="16" t="n"/>
      <c r="G1391" s="17" t="n"/>
      <c r="H1391" s="17" t="n"/>
      <c r="I1391" s="17" t="n"/>
      <c r="J1391" s="17" t="n"/>
      <c r="K1391" s="17" t="n"/>
      <c r="L1391" s="17" t="n"/>
      <c r="N1391">
        <f>IF($B1391="","",IF($C1391="SUPERSTORE","Superstore","DH"))</f>
        <v/>
      </c>
      <c r="O1391">
        <f>IF($B1391="","",IFERROR(VLOOKUP($B1391,Mapping!$A:$C,2,0),"Not Mapped"))</f>
        <v/>
      </c>
      <c r="P1391">
        <f>IF($B1391="","",IFERROR(VLOOKUP($B1391,Mapping!$A:$C,3,0),"Not Mapped"))</f>
        <v/>
      </c>
      <c r="Q1391">
        <f>IF($B1391="","",IF(COUNTIF(Exclusions!$A:$A,$B1391)&gt;0,"Yes","No"))</f>
        <v/>
      </c>
      <c r="R1391" s="17">
        <f>IF($B1391="","",MIN(1,DAY($A1391)/IF($N1391="Superstore",Settings!$B$5,Settings!$B$4)))</f>
        <v/>
      </c>
      <c r="S1391" s="17">
        <f>IF(OR($B1391="",$G1391="",$R1391=0),"",$G1391/$R1391)</f>
        <v/>
      </c>
      <c r="T1391">
        <f>IF($S1391="","",IF($S1391&lt;Settings!$B$8,"Critical",IF($S1391&lt;Settings!$B$9,"Semi Critical","Non Critical")))</f>
        <v/>
      </c>
      <c r="U1391">
        <f>IF($B1391="","",IFERROR(VLOOKUP($O1391,Leaders!$A:$B,2,0),"Not Mapped"))</f>
        <v/>
      </c>
    </row>
    <row r="1392">
      <c r="A1392" s="16" t="n"/>
      <c r="G1392" s="17" t="n"/>
      <c r="H1392" s="17" t="n"/>
      <c r="I1392" s="17" t="n"/>
      <c r="J1392" s="17" t="n"/>
      <c r="K1392" s="17" t="n"/>
      <c r="L1392" s="17" t="n"/>
      <c r="N1392">
        <f>IF($B1392="","",IF($C1392="SUPERSTORE","Superstore","DH"))</f>
        <v/>
      </c>
      <c r="O1392">
        <f>IF($B1392="","",IFERROR(VLOOKUP($B1392,Mapping!$A:$C,2,0),"Not Mapped"))</f>
        <v/>
      </c>
      <c r="P1392">
        <f>IF($B1392="","",IFERROR(VLOOKUP($B1392,Mapping!$A:$C,3,0),"Not Mapped"))</f>
        <v/>
      </c>
      <c r="Q1392">
        <f>IF($B1392="","",IF(COUNTIF(Exclusions!$A:$A,$B1392)&gt;0,"Yes","No"))</f>
        <v/>
      </c>
      <c r="R1392" s="17">
        <f>IF($B1392="","",MIN(1,DAY($A1392)/IF($N1392="Superstore",Settings!$B$5,Settings!$B$4)))</f>
        <v/>
      </c>
      <c r="S1392" s="17">
        <f>IF(OR($B1392="",$G1392="",$R1392=0),"",$G1392/$R1392)</f>
        <v/>
      </c>
      <c r="T1392">
        <f>IF($S1392="","",IF($S1392&lt;Settings!$B$8,"Critical",IF($S1392&lt;Settings!$B$9,"Semi Critical","Non Critical")))</f>
        <v/>
      </c>
      <c r="U1392">
        <f>IF($B1392="","",IFERROR(VLOOKUP($O1392,Leaders!$A:$B,2,0),"Not Mapped"))</f>
        <v/>
      </c>
    </row>
    <row r="1393">
      <c r="A1393" s="16" t="n"/>
      <c r="G1393" s="17" t="n"/>
      <c r="H1393" s="17" t="n"/>
      <c r="I1393" s="17" t="n"/>
      <c r="J1393" s="17" t="n"/>
      <c r="K1393" s="17" t="n"/>
      <c r="L1393" s="17" t="n"/>
      <c r="N1393">
        <f>IF($B1393="","",IF($C1393="SUPERSTORE","Superstore","DH"))</f>
        <v/>
      </c>
      <c r="O1393">
        <f>IF($B1393="","",IFERROR(VLOOKUP($B1393,Mapping!$A:$C,2,0),"Not Mapped"))</f>
        <v/>
      </c>
      <c r="P1393">
        <f>IF($B1393="","",IFERROR(VLOOKUP($B1393,Mapping!$A:$C,3,0),"Not Mapped"))</f>
        <v/>
      </c>
      <c r="Q1393">
        <f>IF($B1393="","",IF(COUNTIF(Exclusions!$A:$A,$B1393)&gt;0,"Yes","No"))</f>
        <v/>
      </c>
      <c r="R1393" s="17">
        <f>IF($B1393="","",MIN(1,DAY($A1393)/IF($N1393="Superstore",Settings!$B$5,Settings!$B$4)))</f>
        <v/>
      </c>
      <c r="S1393" s="17">
        <f>IF(OR($B1393="",$G1393="",$R1393=0),"",$G1393/$R1393)</f>
        <v/>
      </c>
      <c r="T1393">
        <f>IF($S1393="","",IF($S1393&lt;Settings!$B$8,"Critical",IF($S1393&lt;Settings!$B$9,"Semi Critical","Non Critical")))</f>
        <v/>
      </c>
      <c r="U1393">
        <f>IF($B1393="","",IFERROR(VLOOKUP($O1393,Leaders!$A:$B,2,0),"Not Mapped"))</f>
        <v/>
      </c>
    </row>
    <row r="1394">
      <c r="A1394" s="16" t="n"/>
      <c r="G1394" s="17" t="n"/>
      <c r="H1394" s="17" t="n"/>
      <c r="I1394" s="17" t="n"/>
      <c r="J1394" s="17" t="n"/>
      <c r="K1394" s="17" t="n"/>
      <c r="L1394" s="17" t="n"/>
      <c r="N1394">
        <f>IF($B1394="","",IF($C1394="SUPERSTORE","Superstore","DH"))</f>
        <v/>
      </c>
      <c r="O1394">
        <f>IF($B1394="","",IFERROR(VLOOKUP($B1394,Mapping!$A:$C,2,0),"Not Mapped"))</f>
        <v/>
      </c>
      <c r="P1394">
        <f>IF($B1394="","",IFERROR(VLOOKUP($B1394,Mapping!$A:$C,3,0),"Not Mapped"))</f>
        <v/>
      </c>
      <c r="Q1394">
        <f>IF($B1394="","",IF(COUNTIF(Exclusions!$A:$A,$B1394)&gt;0,"Yes","No"))</f>
        <v/>
      </c>
      <c r="R1394" s="17">
        <f>IF($B1394="","",MIN(1,DAY($A1394)/IF($N1394="Superstore",Settings!$B$5,Settings!$B$4)))</f>
        <v/>
      </c>
      <c r="S1394" s="17">
        <f>IF(OR($B1394="",$G1394="",$R1394=0),"",$G1394/$R1394)</f>
        <v/>
      </c>
      <c r="T1394">
        <f>IF($S1394="","",IF($S1394&lt;Settings!$B$8,"Critical",IF($S1394&lt;Settings!$B$9,"Semi Critical","Non Critical")))</f>
        <v/>
      </c>
      <c r="U1394">
        <f>IF($B1394="","",IFERROR(VLOOKUP($O1394,Leaders!$A:$B,2,0),"Not Mapped"))</f>
        <v/>
      </c>
    </row>
    <row r="1395">
      <c r="A1395" s="16" t="n"/>
      <c r="G1395" s="17" t="n"/>
      <c r="H1395" s="17" t="n"/>
      <c r="I1395" s="17" t="n"/>
      <c r="J1395" s="17" t="n"/>
      <c r="K1395" s="17" t="n"/>
      <c r="L1395" s="17" t="n"/>
      <c r="N1395">
        <f>IF($B1395="","",IF($C1395="SUPERSTORE","Superstore","DH"))</f>
        <v/>
      </c>
      <c r="O1395">
        <f>IF($B1395="","",IFERROR(VLOOKUP($B1395,Mapping!$A:$C,2,0),"Not Mapped"))</f>
        <v/>
      </c>
      <c r="P1395">
        <f>IF($B1395="","",IFERROR(VLOOKUP($B1395,Mapping!$A:$C,3,0),"Not Mapped"))</f>
        <v/>
      </c>
      <c r="Q1395">
        <f>IF($B1395="","",IF(COUNTIF(Exclusions!$A:$A,$B1395)&gt;0,"Yes","No"))</f>
        <v/>
      </c>
      <c r="R1395" s="17">
        <f>IF($B1395="","",MIN(1,DAY($A1395)/IF($N1395="Superstore",Settings!$B$5,Settings!$B$4)))</f>
        <v/>
      </c>
      <c r="S1395" s="17">
        <f>IF(OR($B1395="",$G1395="",$R1395=0),"",$G1395/$R1395)</f>
        <v/>
      </c>
      <c r="T1395">
        <f>IF($S1395="","",IF($S1395&lt;Settings!$B$8,"Critical",IF($S1395&lt;Settings!$B$9,"Semi Critical","Non Critical")))</f>
        <v/>
      </c>
      <c r="U1395">
        <f>IF($B1395="","",IFERROR(VLOOKUP($O1395,Leaders!$A:$B,2,0),"Not Mapped"))</f>
        <v/>
      </c>
    </row>
    <row r="1396">
      <c r="A1396" s="16" t="n"/>
      <c r="G1396" s="17" t="n"/>
      <c r="H1396" s="17" t="n"/>
      <c r="I1396" s="17" t="n"/>
      <c r="J1396" s="17" t="n"/>
      <c r="K1396" s="17" t="n"/>
      <c r="L1396" s="17" t="n"/>
      <c r="N1396">
        <f>IF($B1396="","",IF($C1396="SUPERSTORE","Superstore","DH"))</f>
        <v/>
      </c>
      <c r="O1396">
        <f>IF($B1396="","",IFERROR(VLOOKUP($B1396,Mapping!$A:$C,2,0),"Not Mapped"))</f>
        <v/>
      </c>
      <c r="P1396">
        <f>IF($B1396="","",IFERROR(VLOOKUP($B1396,Mapping!$A:$C,3,0),"Not Mapped"))</f>
        <v/>
      </c>
      <c r="Q1396">
        <f>IF($B1396="","",IF(COUNTIF(Exclusions!$A:$A,$B1396)&gt;0,"Yes","No"))</f>
        <v/>
      </c>
      <c r="R1396" s="17">
        <f>IF($B1396="","",MIN(1,DAY($A1396)/IF($N1396="Superstore",Settings!$B$5,Settings!$B$4)))</f>
        <v/>
      </c>
      <c r="S1396" s="17">
        <f>IF(OR($B1396="",$G1396="",$R1396=0),"",$G1396/$R1396)</f>
        <v/>
      </c>
      <c r="T1396">
        <f>IF($S1396="","",IF($S1396&lt;Settings!$B$8,"Critical",IF($S1396&lt;Settings!$B$9,"Semi Critical","Non Critical")))</f>
        <v/>
      </c>
      <c r="U1396">
        <f>IF($B1396="","",IFERROR(VLOOKUP($O1396,Leaders!$A:$B,2,0),"Not Mapped"))</f>
        <v/>
      </c>
    </row>
    <row r="1397">
      <c r="A1397" s="16" t="n"/>
      <c r="G1397" s="17" t="n"/>
      <c r="H1397" s="17" t="n"/>
      <c r="I1397" s="17" t="n"/>
      <c r="J1397" s="17" t="n"/>
      <c r="K1397" s="17" t="n"/>
      <c r="L1397" s="17" t="n"/>
      <c r="N1397">
        <f>IF($B1397="","",IF($C1397="SUPERSTORE","Superstore","DH"))</f>
        <v/>
      </c>
      <c r="O1397">
        <f>IF($B1397="","",IFERROR(VLOOKUP($B1397,Mapping!$A:$C,2,0),"Not Mapped"))</f>
        <v/>
      </c>
      <c r="P1397">
        <f>IF($B1397="","",IFERROR(VLOOKUP($B1397,Mapping!$A:$C,3,0),"Not Mapped"))</f>
        <v/>
      </c>
      <c r="Q1397">
        <f>IF($B1397="","",IF(COUNTIF(Exclusions!$A:$A,$B1397)&gt;0,"Yes","No"))</f>
        <v/>
      </c>
      <c r="R1397" s="17">
        <f>IF($B1397="","",MIN(1,DAY($A1397)/IF($N1397="Superstore",Settings!$B$5,Settings!$B$4)))</f>
        <v/>
      </c>
      <c r="S1397" s="17">
        <f>IF(OR($B1397="",$G1397="",$R1397=0),"",$G1397/$R1397)</f>
        <v/>
      </c>
      <c r="T1397">
        <f>IF($S1397="","",IF($S1397&lt;Settings!$B$8,"Critical",IF($S1397&lt;Settings!$B$9,"Semi Critical","Non Critical")))</f>
        <v/>
      </c>
      <c r="U1397">
        <f>IF($B1397="","",IFERROR(VLOOKUP($O1397,Leaders!$A:$B,2,0),"Not Mapped"))</f>
        <v/>
      </c>
    </row>
    <row r="1398">
      <c r="A1398" s="16" t="n"/>
      <c r="G1398" s="17" t="n"/>
      <c r="H1398" s="17" t="n"/>
      <c r="I1398" s="17" t="n"/>
      <c r="J1398" s="17" t="n"/>
      <c r="K1398" s="17" t="n"/>
      <c r="L1398" s="17" t="n"/>
      <c r="N1398">
        <f>IF($B1398="","",IF($C1398="SUPERSTORE","Superstore","DH"))</f>
        <v/>
      </c>
      <c r="O1398">
        <f>IF($B1398="","",IFERROR(VLOOKUP($B1398,Mapping!$A:$C,2,0),"Not Mapped"))</f>
        <v/>
      </c>
      <c r="P1398">
        <f>IF($B1398="","",IFERROR(VLOOKUP($B1398,Mapping!$A:$C,3,0),"Not Mapped"))</f>
        <v/>
      </c>
      <c r="Q1398">
        <f>IF($B1398="","",IF(COUNTIF(Exclusions!$A:$A,$B1398)&gt;0,"Yes","No"))</f>
        <v/>
      </c>
      <c r="R1398" s="17">
        <f>IF($B1398="","",MIN(1,DAY($A1398)/IF($N1398="Superstore",Settings!$B$5,Settings!$B$4)))</f>
        <v/>
      </c>
      <c r="S1398" s="17">
        <f>IF(OR($B1398="",$G1398="",$R1398=0),"",$G1398/$R1398)</f>
        <v/>
      </c>
      <c r="T1398">
        <f>IF($S1398="","",IF($S1398&lt;Settings!$B$8,"Critical",IF($S1398&lt;Settings!$B$9,"Semi Critical","Non Critical")))</f>
        <v/>
      </c>
      <c r="U1398">
        <f>IF($B1398="","",IFERROR(VLOOKUP($O1398,Leaders!$A:$B,2,0),"Not Mapped"))</f>
        <v/>
      </c>
    </row>
    <row r="1399">
      <c r="A1399" s="16" t="n"/>
      <c r="G1399" s="17" t="n"/>
      <c r="H1399" s="17" t="n"/>
      <c r="I1399" s="17" t="n"/>
      <c r="J1399" s="17" t="n"/>
      <c r="K1399" s="17" t="n"/>
      <c r="L1399" s="17" t="n"/>
      <c r="N1399">
        <f>IF($B1399="","",IF($C1399="SUPERSTORE","Superstore","DH"))</f>
        <v/>
      </c>
      <c r="O1399">
        <f>IF($B1399="","",IFERROR(VLOOKUP($B1399,Mapping!$A:$C,2,0),"Not Mapped"))</f>
        <v/>
      </c>
      <c r="P1399">
        <f>IF($B1399="","",IFERROR(VLOOKUP($B1399,Mapping!$A:$C,3,0),"Not Mapped"))</f>
        <v/>
      </c>
      <c r="Q1399">
        <f>IF($B1399="","",IF(COUNTIF(Exclusions!$A:$A,$B1399)&gt;0,"Yes","No"))</f>
        <v/>
      </c>
      <c r="R1399" s="17">
        <f>IF($B1399="","",MIN(1,DAY($A1399)/IF($N1399="Superstore",Settings!$B$5,Settings!$B$4)))</f>
        <v/>
      </c>
      <c r="S1399" s="17">
        <f>IF(OR($B1399="",$G1399="",$R1399=0),"",$G1399/$R1399)</f>
        <v/>
      </c>
      <c r="T1399">
        <f>IF($S1399="","",IF($S1399&lt;Settings!$B$8,"Critical",IF($S1399&lt;Settings!$B$9,"Semi Critical","Non Critical")))</f>
        <v/>
      </c>
      <c r="U1399">
        <f>IF($B1399="","",IFERROR(VLOOKUP($O1399,Leaders!$A:$B,2,0),"Not Mapped"))</f>
        <v/>
      </c>
    </row>
    <row r="1400">
      <c r="A1400" s="16" t="n"/>
      <c r="G1400" s="17" t="n"/>
      <c r="H1400" s="17" t="n"/>
      <c r="I1400" s="17" t="n"/>
      <c r="J1400" s="17" t="n"/>
      <c r="K1400" s="17" t="n"/>
      <c r="L1400" s="17" t="n"/>
      <c r="N1400">
        <f>IF($B1400="","",IF($C1400="SUPERSTORE","Superstore","DH"))</f>
        <v/>
      </c>
      <c r="O1400">
        <f>IF($B1400="","",IFERROR(VLOOKUP($B1400,Mapping!$A:$C,2,0),"Not Mapped"))</f>
        <v/>
      </c>
      <c r="P1400">
        <f>IF($B1400="","",IFERROR(VLOOKUP($B1400,Mapping!$A:$C,3,0),"Not Mapped"))</f>
        <v/>
      </c>
      <c r="Q1400">
        <f>IF($B1400="","",IF(COUNTIF(Exclusions!$A:$A,$B1400)&gt;0,"Yes","No"))</f>
        <v/>
      </c>
      <c r="R1400" s="17">
        <f>IF($B1400="","",MIN(1,DAY($A1400)/IF($N1400="Superstore",Settings!$B$5,Settings!$B$4)))</f>
        <v/>
      </c>
      <c r="S1400" s="17">
        <f>IF(OR($B1400="",$G1400="",$R1400=0),"",$G1400/$R1400)</f>
        <v/>
      </c>
      <c r="T1400">
        <f>IF($S1400="","",IF($S1400&lt;Settings!$B$8,"Critical",IF($S1400&lt;Settings!$B$9,"Semi Critical","Non Critical")))</f>
        <v/>
      </c>
      <c r="U1400">
        <f>IF($B1400="","",IFERROR(VLOOKUP($O1400,Leaders!$A:$B,2,0),"Not Mapped"))</f>
        <v/>
      </c>
    </row>
    <row r="1401">
      <c r="A1401" s="16" t="n"/>
      <c r="G1401" s="17" t="n"/>
      <c r="H1401" s="17" t="n"/>
      <c r="I1401" s="17" t="n"/>
      <c r="J1401" s="17" t="n"/>
      <c r="K1401" s="17" t="n"/>
      <c r="L1401" s="17" t="n"/>
      <c r="N1401">
        <f>IF($B1401="","",IF($C1401="SUPERSTORE","Superstore","DH"))</f>
        <v/>
      </c>
      <c r="O1401">
        <f>IF($B1401="","",IFERROR(VLOOKUP($B1401,Mapping!$A:$C,2,0),"Not Mapped"))</f>
        <v/>
      </c>
      <c r="P1401">
        <f>IF($B1401="","",IFERROR(VLOOKUP($B1401,Mapping!$A:$C,3,0),"Not Mapped"))</f>
        <v/>
      </c>
      <c r="Q1401">
        <f>IF($B1401="","",IF(COUNTIF(Exclusions!$A:$A,$B1401)&gt;0,"Yes","No"))</f>
        <v/>
      </c>
      <c r="R1401" s="17">
        <f>IF($B1401="","",MIN(1,DAY($A1401)/IF($N1401="Superstore",Settings!$B$5,Settings!$B$4)))</f>
        <v/>
      </c>
      <c r="S1401" s="17">
        <f>IF(OR($B1401="",$G1401="",$R1401=0),"",$G1401/$R1401)</f>
        <v/>
      </c>
      <c r="T1401">
        <f>IF($S1401="","",IF($S1401&lt;Settings!$B$8,"Critical",IF($S1401&lt;Settings!$B$9,"Semi Critical","Non Critical")))</f>
        <v/>
      </c>
      <c r="U1401">
        <f>IF($B1401="","",IFERROR(VLOOKUP($O1401,Leaders!$A:$B,2,0),"Not Mapped"))</f>
        <v/>
      </c>
    </row>
    <row r="1402">
      <c r="A1402" s="16" t="n"/>
      <c r="G1402" s="17" t="n"/>
      <c r="H1402" s="17" t="n"/>
      <c r="I1402" s="17" t="n"/>
      <c r="J1402" s="17" t="n"/>
      <c r="K1402" s="17" t="n"/>
      <c r="L1402" s="17" t="n"/>
      <c r="N1402">
        <f>IF($B1402="","",IF($C1402="SUPERSTORE","Superstore","DH"))</f>
        <v/>
      </c>
      <c r="O1402">
        <f>IF($B1402="","",IFERROR(VLOOKUP($B1402,Mapping!$A:$C,2,0),"Not Mapped"))</f>
        <v/>
      </c>
      <c r="P1402">
        <f>IF($B1402="","",IFERROR(VLOOKUP($B1402,Mapping!$A:$C,3,0),"Not Mapped"))</f>
        <v/>
      </c>
      <c r="Q1402">
        <f>IF($B1402="","",IF(COUNTIF(Exclusions!$A:$A,$B1402)&gt;0,"Yes","No"))</f>
        <v/>
      </c>
      <c r="R1402" s="17">
        <f>IF($B1402="","",MIN(1,DAY($A1402)/IF($N1402="Superstore",Settings!$B$5,Settings!$B$4)))</f>
        <v/>
      </c>
      <c r="S1402" s="17">
        <f>IF(OR($B1402="",$G1402="",$R1402=0),"",$G1402/$R1402)</f>
        <v/>
      </c>
      <c r="T1402">
        <f>IF($S1402="","",IF($S1402&lt;Settings!$B$8,"Critical",IF($S1402&lt;Settings!$B$9,"Semi Critical","Non Critical")))</f>
        <v/>
      </c>
      <c r="U1402">
        <f>IF($B1402="","",IFERROR(VLOOKUP($O1402,Leaders!$A:$B,2,0),"Not Mapped"))</f>
        <v/>
      </c>
    </row>
    <row r="1403">
      <c r="A1403" s="16" t="n"/>
      <c r="G1403" s="17" t="n"/>
      <c r="H1403" s="17" t="n"/>
      <c r="I1403" s="17" t="n"/>
      <c r="J1403" s="17" t="n"/>
      <c r="K1403" s="17" t="n"/>
      <c r="L1403" s="17" t="n"/>
      <c r="N1403">
        <f>IF($B1403="","",IF($C1403="SUPERSTORE","Superstore","DH"))</f>
        <v/>
      </c>
      <c r="O1403">
        <f>IF($B1403="","",IFERROR(VLOOKUP($B1403,Mapping!$A:$C,2,0),"Not Mapped"))</f>
        <v/>
      </c>
      <c r="P1403">
        <f>IF($B1403="","",IFERROR(VLOOKUP($B1403,Mapping!$A:$C,3,0),"Not Mapped"))</f>
        <v/>
      </c>
      <c r="Q1403">
        <f>IF($B1403="","",IF(COUNTIF(Exclusions!$A:$A,$B1403)&gt;0,"Yes","No"))</f>
        <v/>
      </c>
      <c r="R1403" s="17">
        <f>IF($B1403="","",MIN(1,DAY($A1403)/IF($N1403="Superstore",Settings!$B$5,Settings!$B$4)))</f>
        <v/>
      </c>
      <c r="S1403" s="17">
        <f>IF(OR($B1403="",$G1403="",$R1403=0),"",$G1403/$R1403)</f>
        <v/>
      </c>
      <c r="T1403">
        <f>IF($S1403="","",IF($S1403&lt;Settings!$B$8,"Critical",IF($S1403&lt;Settings!$B$9,"Semi Critical","Non Critical")))</f>
        <v/>
      </c>
      <c r="U1403">
        <f>IF($B1403="","",IFERROR(VLOOKUP($O1403,Leaders!$A:$B,2,0),"Not Mapped"))</f>
        <v/>
      </c>
    </row>
    <row r="1404">
      <c r="A1404" s="16" t="n"/>
      <c r="G1404" s="17" t="n"/>
      <c r="H1404" s="17" t="n"/>
      <c r="I1404" s="17" t="n"/>
      <c r="J1404" s="17" t="n"/>
      <c r="K1404" s="17" t="n"/>
      <c r="L1404" s="17" t="n"/>
      <c r="N1404">
        <f>IF($B1404="","",IF($C1404="SUPERSTORE","Superstore","DH"))</f>
        <v/>
      </c>
      <c r="O1404">
        <f>IF($B1404="","",IFERROR(VLOOKUP($B1404,Mapping!$A:$C,2,0),"Not Mapped"))</f>
        <v/>
      </c>
      <c r="P1404">
        <f>IF($B1404="","",IFERROR(VLOOKUP($B1404,Mapping!$A:$C,3,0),"Not Mapped"))</f>
        <v/>
      </c>
      <c r="Q1404">
        <f>IF($B1404="","",IF(COUNTIF(Exclusions!$A:$A,$B1404)&gt;0,"Yes","No"))</f>
        <v/>
      </c>
      <c r="R1404" s="17">
        <f>IF($B1404="","",MIN(1,DAY($A1404)/IF($N1404="Superstore",Settings!$B$5,Settings!$B$4)))</f>
        <v/>
      </c>
      <c r="S1404" s="17">
        <f>IF(OR($B1404="",$G1404="",$R1404=0),"",$G1404/$R1404)</f>
        <v/>
      </c>
      <c r="T1404">
        <f>IF($S1404="","",IF($S1404&lt;Settings!$B$8,"Critical",IF($S1404&lt;Settings!$B$9,"Semi Critical","Non Critical")))</f>
        <v/>
      </c>
      <c r="U1404">
        <f>IF($B1404="","",IFERROR(VLOOKUP($O1404,Leaders!$A:$B,2,0),"Not Mapped"))</f>
        <v/>
      </c>
    </row>
    <row r="1405">
      <c r="A1405" s="16" t="n"/>
      <c r="G1405" s="17" t="n"/>
      <c r="H1405" s="17" t="n"/>
      <c r="I1405" s="17" t="n"/>
      <c r="J1405" s="17" t="n"/>
      <c r="K1405" s="17" t="n"/>
      <c r="L1405" s="17" t="n"/>
      <c r="N1405">
        <f>IF($B1405="","",IF($C1405="SUPERSTORE","Superstore","DH"))</f>
        <v/>
      </c>
      <c r="O1405">
        <f>IF($B1405="","",IFERROR(VLOOKUP($B1405,Mapping!$A:$C,2,0),"Not Mapped"))</f>
        <v/>
      </c>
      <c r="P1405">
        <f>IF($B1405="","",IFERROR(VLOOKUP($B1405,Mapping!$A:$C,3,0),"Not Mapped"))</f>
        <v/>
      </c>
      <c r="Q1405">
        <f>IF($B1405="","",IF(COUNTIF(Exclusions!$A:$A,$B1405)&gt;0,"Yes","No"))</f>
        <v/>
      </c>
      <c r="R1405" s="17">
        <f>IF($B1405="","",MIN(1,DAY($A1405)/IF($N1405="Superstore",Settings!$B$5,Settings!$B$4)))</f>
        <v/>
      </c>
      <c r="S1405" s="17">
        <f>IF(OR($B1405="",$G1405="",$R1405=0),"",$G1405/$R1405)</f>
        <v/>
      </c>
      <c r="T1405">
        <f>IF($S1405="","",IF($S1405&lt;Settings!$B$8,"Critical",IF($S1405&lt;Settings!$B$9,"Semi Critical","Non Critical")))</f>
        <v/>
      </c>
      <c r="U1405">
        <f>IF($B1405="","",IFERROR(VLOOKUP($O1405,Leaders!$A:$B,2,0),"Not Mapped"))</f>
        <v/>
      </c>
    </row>
    <row r="1406">
      <c r="A1406" s="16" t="n"/>
      <c r="G1406" s="17" t="n"/>
      <c r="H1406" s="17" t="n"/>
      <c r="I1406" s="17" t="n"/>
      <c r="J1406" s="17" t="n"/>
      <c r="K1406" s="17" t="n"/>
      <c r="L1406" s="17" t="n"/>
      <c r="N1406">
        <f>IF($B1406="","",IF($C1406="SUPERSTORE","Superstore","DH"))</f>
        <v/>
      </c>
      <c r="O1406">
        <f>IF($B1406="","",IFERROR(VLOOKUP($B1406,Mapping!$A:$C,2,0),"Not Mapped"))</f>
        <v/>
      </c>
      <c r="P1406">
        <f>IF($B1406="","",IFERROR(VLOOKUP($B1406,Mapping!$A:$C,3,0),"Not Mapped"))</f>
        <v/>
      </c>
      <c r="Q1406">
        <f>IF($B1406="","",IF(COUNTIF(Exclusions!$A:$A,$B1406)&gt;0,"Yes","No"))</f>
        <v/>
      </c>
      <c r="R1406" s="17">
        <f>IF($B1406="","",MIN(1,DAY($A1406)/IF($N1406="Superstore",Settings!$B$5,Settings!$B$4)))</f>
        <v/>
      </c>
      <c r="S1406" s="17">
        <f>IF(OR($B1406="",$G1406="",$R1406=0),"",$G1406/$R1406)</f>
        <v/>
      </c>
      <c r="T1406">
        <f>IF($S1406="","",IF($S1406&lt;Settings!$B$8,"Critical",IF($S1406&lt;Settings!$B$9,"Semi Critical","Non Critical")))</f>
        <v/>
      </c>
      <c r="U1406">
        <f>IF($B1406="","",IFERROR(VLOOKUP($O1406,Leaders!$A:$B,2,0),"Not Mapped"))</f>
        <v/>
      </c>
    </row>
    <row r="1407">
      <c r="A1407" s="16" t="n"/>
      <c r="G1407" s="17" t="n"/>
      <c r="H1407" s="17" t="n"/>
      <c r="I1407" s="17" t="n"/>
      <c r="J1407" s="17" t="n"/>
      <c r="K1407" s="17" t="n"/>
      <c r="L1407" s="17" t="n"/>
      <c r="N1407">
        <f>IF($B1407="","",IF($C1407="SUPERSTORE","Superstore","DH"))</f>
        <v/>
      </c>
      <c r="O1407">
        <f>IF($B1407="","",IFERROR(VLOOKUP($B1407,Mapping!$A:$C,2,0),"Not Mapped"))</f>
        <v/>
      </c>
      <c r="P1407">
        <f>IF($B1407="","",IFERROR(VLOOKUP($B1407,Mapping!$A:$C,3,0),"Not Mapped"))</f>
        <v/>
      </c>
      <c r="Q1407">
        <f>IF($B1407="","",IF(COUNTIF(Exclusions!$A:$A,$B1407)&gt;0,"Yes","No"))</f>
        <v/>
      </c>
      <c r="R1407" s="17">
        <f>IF($B1407="","",MIN(1,DAY($A1407)/IF($N1407="Superstore",Settings!$B$5,Settings!$B$4)))</f>
        <v/>
      </c>
      <c r="S1407" s="17">
        <f>IF(OR($B1407="",$G1407="",$R1407=0),"",$G1407/$R1407)</f>
        <v/>
      </c>
      <c r="T1407">
        <f>IF($S1407="","",IF($S1407&lt;Settings!$B$8,"Critical",IF($S1407&lt;Settings!$B$9,"Semi Critical","Non Critical")))</f>
        <v/>
      </c>
      <c r="U1407">
        <f>IF($B1407="","",IFERROR(VLOOKUP($O1407,Leaders!$A:$B,2,0),"Not Mapped"))</f>
        <v/>
      </c>
    </row>
    <row r="1408">
      <c r="A1408" s="16" t="n"/>
      <c r="G1408" s="17" t="n"/>
      <c r="H1408" s="17" t="n"/>
      <c r="I1408" s="17" t="n"/>
      <c r="J1408" s="17" t="n"/>
      <c r="K1408" s="17" t="n"/>
      <c r="L1408" s="17" t="n"/>
      <c r="N1408">
        <f>IF($B1408="","",IF($C1408="SUPERSTORE","Superstore","DH"))</f>
        <v/>
      </c>
      <c r="O1408">
        <f>IF($B1408="","",IFERROR(VLOOKUP($B1408,Mapping!$A:$C,2,0),"Not Mapped"))</f>
        <v/>
      </c>
      <c r="P1408">
        <f>IF($B1408="","",IFERROR(VLOOKUP($B1408,Mapping!$A:$C,3,0),"Not Mapped"))</f>
        <v/>
      </c>
      <c r="Q1408">
        <f>IF($B1408="","",IF(COUNTIF(Exclusions!$A:$A,$B1408)&gt;0,"Yes","No"))</f>
        <v/>
      </c>
      <c r="R1408" s="17">
        <f>IF($B1408="","",MIN(1,DAY($A1408)/IF($N1408="Superstore",Settings!$B$5,Settings!$B$4)))</f>
        <v/>
      </c>
      <c r="S1408" s="17">
        <f>IF(OR($B1408="",$G1408="",$R1408=0),"",$G1408/$R1408)</f>
        <v/>
      </c>
      <c r="T1408">
        <f>IF($S1408="","",IF($S1408&lt;Settings!$B$8,"Critical",IF($S1408&lt;Settings!$B$9,"Semi Critical","Non Critical")))</f>
        <v/>
      </c>
      <c r="U1408">
        <f>IF($B1408="","",IFERROR(VLOOKUP($O1408,Leaders!$A:$B,2,0),"Not Mapped"))</f>
        <v/>
      </c>
    </row>
    <row r="1409">
      <c r="A1409" s="16" t="n"/>
      <c r="G1409" s="17" t="n"/>
      <c r="H1409" s="17" t="n"/>
      <c r="I1409" s="17" t="n"/>
      <c r="J1409" s="17" t="n"/>
      <c r="K1409" s="17" t="n"/>
      <c r="L1409" s="17" t="n"/>
      <c r="N1409">
        <f>IF($B1409="","",IF($C1409="SUPERSTORE","Superstore","DH"))</f>
        <v/>
      </c>
      <c r="O1409">
        <f>IF($B1409="","",IFERROR(VLOOKUP($B1409,Mapping!$A:$C,2,0),"Not Mapped"))</f>
        <v/>
      </c>
      <c r="P1409">
        <f>IF($B1409="","",IFERROR(VLOOKUP($B1409,Mapping!$A:$C,3,0),"Not Mapped"))</f>
        <v/>
      </c>
      <c r="Q1409">
        <f>IF($B1409="","",IF(COUNTIF(Exclusions!$A:$A,$B1409)&gt;0,"Yes","No"))</f>
        <v/>
      </c>
      <c r="R1409" s="17">
        <f>IF($B1409="","",MIN(1,DAY($A1409)/IF($N1409="Superstore",Settings!$B$5,Settings!$B$4)))</f>
        <v/>
      </c>
      <c r="S1409" s="17">
        <f>IF(OR($B1409="",$G1409="",$R1409=0),"",$G1409/$R1409)</f>
        <v/>
      </c>
      <c r="T1409">
        <f>IF($S1409="","",IF($S1409&lt;Settings!$B$8,"Critical",IF($S1409&lt;Settings!$B$9,"Semi Critical","Non Critical")))</f>
        <v/>
      </c>
      <c r="U1409">
        <f>IF($B1409="","",IFERROR(VLOOKUP($O1409,Leaders!$A:$B,2,0),"Not Mapped"))</f>
        <v/>
      </c>
    </row>
    <row r="1410">
      <c r="A1410" s="16" t="n"/>
      <c r="G1410" s="17" t="n"/>
      <c r="H1410" s="17" t="n"/>
      <c r="I1410" s="17" t="n"/>
      <c r="J1410" s="17" t="n"/>
      <c r="K1410" s="17" t="n"/>
      <c r="L1410" s="17" t="n"/>
      <c r="N1410">
        <f>IF($B1410="","",IF($C1410="SUPERSTORE","Superstore","DH"))</f>
        <v/>
      </c>
      <c r="O1410">
        <f>IF($B1410="","",IFERROR(VLOOKUP($B1410,Mapping!$A:$C,2,0),"Not Mapped"))</f>
        <v/>
      </c>
      <c r="P1410">
        <f>IF($B1410="","",IFERROR(VLOOKUP($B1410,Mapping!$A:$C,3,0),"Not Mapped"))</f>
        <v/>
      </c>
      <c r="Q1410">
        <f>IF($B1410="","",IF(COUNTIF(Exclusions!$A:$A,$B1410)&gt;0,"Yes","No"))</f>
        <v/>
      </c>
      <c r="R1410" s="17">
        <f>IF($B1410="","",MIN(1,DAY($A1410)/IF($N1410="Superstore",Settings!$B$5,Settings!$B$4)))</f>
        <v/>
      </c>
      <c r="S1410" s="17">
        <f>IF(OR($B1410="",$G1410="",$R1410=0),"",$G1410/$R1410)</f>
        <v/>
      </c>
      <c r="T1410">
        <f>IF($S1410="","",IF($S1410&lt;Settings!$B$8,"Critical",IF($S1410&lt;Settings!$B$9,"Semi Critical","Non Critical")))</f>
        <v/>
      </c>
      <c r="U1410">
        <f>IF($B1410="","",IFERROR(VLOOKUP($O1410,Leaders!$A:$B,2,0),"Not Mapped"))</f>
        <v/>
      </c>
    </row>
    <row r="1411">
      <c r="A1411" s="16" t="n"/>
      <c r="G1411" s="17" t="n"/>
      <c r="H1411" s="17" t="n"/>
      <c r="I1411" s="17" t="n"/>
      <c r="J1411" s="17" t="n"/>
      <c r="K1411" s="17" t="n"/>
      <c r="L1411" s="17" t="n"/>
      <c r="N1411">
        <f>IF($B1411="","",IF($C1411="SUPERSTORE","Superstore","DH"))</f>
        <v/>
      </c>
      <c r="O1411">
        <f>IF($B1411="","",IFERROR(VLOOKUP($B1411,Mapping!$A:$C,2,0),"Not Mapped"))</f>
        <v/>
      </c>
      <c r="P1411">
        <f>IF($B1411="","",IFERROR(VLOOKUP($B1411,Mapping!$A:$C,3,0),"Not Mapped"))</f>
        <v/>
      </c>
      <c r="Q1411">
        <f>IF($B1411="","",IF(COUNTIF(Exclusions!$A:$A,$B1411)&gt;0,"Yes","No"))</f>
        <v/>
      </c>
      <c r="R1411" s="17">
        <f>IF($B1411="","",MIN(1,DAY($A1411)/IF($N1411="Superstore",Settings!$B$5,Settings!$B$4)))</f>
        <v/>
      </c>
      <c r="S1411" s="17">
        <f>IF(OR($B1411="",$G1411="",$R1411=0),"",$G1411/$R1411)</f>
        <v/>
      </c>
      <c r="T1411">
        <f>IF($S1411="","",IF($S1411&lt;Settings!$B$8,"Critical",IF($S1411&lt;Settings!$B$9,"Semi Critical","Non Critical")))</f>
        <v/>
      </c>
      <c r="U1411">
        <f>IF($B1411="","",IFERROR(VLOOKUP($O1411,Leaders!$A:$B,2,0),"Not Mapped"))</f>
        <v/>
      </c>
    </row>
    <row r="1412">
      <c r="A1412" s="16" t="n"/>
      <c r="G1412" s="17" t="n"/>
      <c r="H1412" s="17" t="n"/>
      <c r="I1412" s="17" t="n"/>
      <c r="J1412" s="17" t="n"/>
      <c r="K1412" s="17" t="n"/>
      <c r="L1412" s="17" t="n"/>
      <c r="N1412">
        <f>IF($B1412="","",IF($C1412="SUPERSTORE","Superstore","DH"))</f>
        <v/>
      </c>
      <c r="O1412">
        <f>IF($B1412="","",IFERROR(VLOOKUP($B1412,Mapping!$A:$C,2,0),"Not Mapped"))</f>
        <v/>
      </c>
      <c r="P1412">
        <f>IF($B1412="","",IFERROR(VLOOKUP($B1412,Mapping!$A:$C,3,0),"Not Mapped"))</f>
        <v/>
      </c>
      <c r="Q1412">
        <f>IF($B1412="","",IF(COUNTIF(Exclusions!$A:$A,$B1412)&gt;0,"Yes","No"))</f>
        <v/>
      </c>
      <c r="R1412" s="17">
        <f>IF($B1412="","",MIN(1,DAY($A1412)/IF($N1412="Superstore",Settings!$B$5,Settings!$B$4)))</f>
        <v/>
      </c>
      <c r="S1412" s="17">
        <f>IF(OR($B1412="",$G1412="",$R1412=0),"",$G1412/$R1412)</f>
        <v/>
      </c>
      <c r="T1412">
        <f>IF($S1412="","",IF($S1412&lt;Settings!$B$8,"Critical",IF($S1412&lt;Settings!$B$9,"Semi Critical","Non Critical")))</f>
        <v/>
      </c>
      <c r="U1412">
        <f>IF($B1412="","",IFERROR(VLOOKUP($O1412,Leaders!$A:$B,2,0),"Not Mapped"))</f>
        <v/>
      </c>
    </row>
    <row r="1413">
      <c r="A1413" s="16" t="n"/>
      <c r="G1413" s="17" t="n"/>
      <c r="H1413" s="17" t="n"/>
      <c r="I1413" s="17" t="n"/>
      <c r="J1413" s="17" t="n"/>
      <c r="K1413" s="17" t="n"/>
      <c r="L1413" s="17" t="n"/>
      <c r="N1413">
        <f>IF($B1413="","",IF($C1413="SUPERSTORE","Superstore","DH"))</f>
        <v/>
      </c>
      <c r="O1413">
        <f>IF($B1413="","",IFERROR(VLOOKUP($B1413,Mapping!$A:$C,2,0),"Not Mapped"))</f>
        <v/>
      </c>
      <c r="P1413">
        <f>IF($B1413="","",IFERROR(VLOOKUP($B1413,Mapping!$A:$C,3,0),"Not Mapped"))</f>
        <v/>
      </c>
      <c r="Q1413">
        <f>IF($B1413="","",IF(COUNTIF(Exclusions!$A:$A,$B1413)&gt;0,"Yes","No"))</f>
        <v/>
      </c>
      <c r="R1413" s="17">
        <f>IF($B1413="","",MIN(1,DAY($A1413)/IF($N1413="Superstore",Settings!$B$5,Settings!$B$4)))</f>
        <v/>
      </c>
      <c r="S1413" s="17">
        <f>IF(OR($B1413="",$G1413="",$R1413=0),"",$G1413/$R1413)</f>
        <v/>
      </c>
      <c r="T1413">
        <f>IF($S1413="","",IF($S1413&lt;Settings!$B$8,"Critical",IF($S1413&lt;Settings!$B$9,"Semi Critical","Non Critical")))</f>
        <v/>
      </c>
      <c r="U1413">
        <f>IF($B1413="","",IFERROR(VLOOKUP($O1413,Leaders!$A:$B,2,0),"Not Mapped"))</f>
        <v/>
      </c>
    </row>
    <row r="1414">
      <c r="A1414" s="16" t="n"/>
      <c r="G1414" s="17" t="n"/>
      <c r="H1414" s="17" t="n"/>
      <c r="I1414" s="17" t="n"/>
      <c r="J1414" s="17" t="n"/>
      <c r="K1414" s="17" t="n"/>
      <c r="L1414" s="17" t="n"/>
      <c r="N1414">
        <f>IF($B1414="","",IF($C1414="SUPERSTORE","Superstore","DH"))</f>
        <v/>
      </c>
      <c r="O1414">
        <f>IF($B1414="","",IFERROR(VLOOKUP($B1414,Mapping!$A:$C,2,0),"Not Mapped"))</f>
        <v/>
      </c>
      <c r="P1414">
        <f>IF($B1414="","",IFERROR(VLOOKUP($B1414,Mapping!$A:$C,3,0),"Not Mapped"))</f>
        <v/>
      </c>
      <c r="Q1414">
        <f>IF($B1414="","",IF(COUNTIF(Exclusions!$A:$A,$B1414)&gt;0,"Yes","No"))</f>
        <v/>
      </c>
      <c r="R1414" s="17">
        <f>IF($B1414="","",MIN(1,DAY($A1414)/IF($N1414="Superstore",Settings!$B$5,Settings!$B$4)))</f>
        <v/>
      </c>
      <c r="S1414" s="17">
        <f>IF(OR($B1414="",$G1414="",$R1414=0),"",$G1414/$R1414)</f>
        <v/>
      </c>
      <c r="T1414">
        <f>IF($S1414="","",IF($S1414&lt;Settings!$B$8,"Critical",IF($S1414&lt;Settings!$B$9,"Semi Critical","Non Critical")))</f>
        <v/>
      </c>
      <c r="U1414">
        <f>IF($B1414="","",IFERROR(VLOOKUP($O1414,Leaders!$A:$B,2,0),"Not Mapped"))</f>
        <v/>
      </c>
    </row>
    <row r="1415">
      <c r="A1415" s="16" t="n"/>
      <c r="G1415" s="17" t="n"/>
      <c r="H1415" s="17" t="n"/>
      <c r="I1415" s="17" t="n"/>
      <c r="J1415" s="17" t="n"/>
      <c r="K1415" s="17" t="n"/>
      <c r="L1415" s="17" t="n"/>
      <c r="N1415">
        <f>IF($B1415="","",IF($C1415="SUPERSTORE","Superstore","DH"))</f>
        <v/>
      </c>
      <c r="O1415">
        <f>IF($B1415="","",IFERROR(VLOOKUP($B1415,Mapping!$A:$C,2,0),"Not Mapped"))</f>
        <v/>
      </c>
      <c r="P1415">
        <f>IF($B1415="","",IFERROR(VLOOKUP($B1415,Mapping!$A:$C,3,0),"Not Mapped"))</f>
        <v/>
      </c>
      <c r="Q1415">
        <f>IF($B1415="","",IF(COUNTIF(Exclusions!$A:$A,$B1415)&gt;0,"Yes","No"))</f>
        <v/>
      </c>
      <c r="R1415" s="17">
        <f>IF($B1415="","",MIN(1,DAY($A1415)/IF($N1415="Superstore",Settings!$B$5,Settings!$B$4)))</f>
        <v/>
      </c>
      <c r="S1415" s="17">
        <f>IF(OR($B1415="",$G1415="",$R1415=0),"",$G1415/$R1415)</f>
        <v/>
      </c>
      <c r="T1415">
        <f>IF($S1415="","",IF($S1415&lt;Settings!$B$8,"Critical",IF($S1415&lt;Settings!$B$9,"Semi Critical","Non Critical")))</f>
        <v/>
      </c>
      <c r="U1415">
        <f>IF($B1415="","",IFERROR(VLOOKUP($O1415,Leaders!$A:$B,2,0),"Not Mapped"))</f>
        <v/>
      </c>
    </row>
    <row r="1416">
      <c r="A1416" s="16" t="n"/>
      <c r="G1416" s="17" t="n"/>
      <c r="H1416" s="17" t="n"/>
      <c r="I1416" s="17" t="n"/>
      <c r="J1416" s="17" t="n"/>
      <c r="K1416" s="17" t="n"/>
      <c r="L1416" s="17" t="n"/>
      <c r="N1416">
        <f>IF($B1416="","",IF($C1416="SUPERSTORE","Superstore","DH"))</f>
        <v/>
      </c>
      <c r="O1416">
        <f>IF($B1416="","",IFERROR(VLOOKUP($B1416,Mapping!$A:$C,2,0),"Not Mapped"))</f>
        <v/>
      </c>
      <c r="P1416">
        <f>IF($B1416="","",IFERROR(VLOOKUP($B1416,Mapping!$A:$C,3,0),"Not Mapped"))</f>
        <v/>
      </c>
      <c r="Q1416">
        <f>IF($B1416="","",IF(COUNTIF(Exclusions!$A:$A,$B1416)&gt;0,"Yes","No"))</f>
        <v/>
      </c>
      <c r="R1416" s="17">
        <f>IF($B1416="","",MIN(1,DAY($A1416)/IF($N1416="Superstore",Settings!$B$5,Settings!$B$4)))</f>
        <v/>
      </c>
      <c r="S1416" s="17">
        <f>IF(OR($B1416="",$G1416="",$R1416=0),"",$G1416/$R1416)</f>
        <v/>
      </c>
      <c r="T1416">
        <f>IF($S1416="","",IF($S1416&lt;Settings!$B$8,"Critical",IF($S1416&lt;Settings!$B$9,"Semi Critical","Non Critical")))</f>
        <v/>
      </c>
      <c r="U1416">
        <f>IF($B1416="","",IFERROR(VLOOKUP($O1416,Leaders!$A:$B,2,0),"Not Mapped"))</f>
        <v/>
      </c>
    </row>
    <row r="1417">
      <c r="A1417" s="16" t="n"/>
      <c r="G1417" s="17" t="n"/>
      <c r="H1417" s="17" t="n"/>
      <c r="I1417" s="17" t="n"/>
      <c r="J1417" s="17" t="n"/>
      <c r="K1417" s="17" t="n"/>
      <c r="L1417" s="17" t="n"/>
      <c r="N1417">
        <f>IF($B1417="","",IF($C1417="SUPERSTORE","Superstore","DH"))</f>
        <v/>
      </c>
      <c r="O1417">
        <f>IF($B1417="","",IFERROR(VLOOKUP($B1417,Mapping!$A:$C,2,0),"Not Mapped"))</f>
        <v/>
      </c>
      <c r="P1417">
        <f>IF($B1417="","",IFERROR(VLOOKUP($B1417,Mapping!$A:$C,3,0),"Not Mapped"))</f>
        <v/>
      </c>
      <c r="Q1417">
        <f>IF($B1417="","",IF(COUNTIF(Exclusions!$A:$A,$B1417)&gt;0,"Yes","No"))</f>
        <v/>
      </c>
      <c r="R1417" s="17">
        <f>IF($B1417="","",MIN(1,DAY($A1417)/IF($N1417="Superstore",Settings!$B$5,Settings!$B$4)))</f>
        <v/>
      </c>
      <c r="S1417" s="17">
        <f>IF(OR($B1417="",$G1417="",$R1417=0),"",$G1417/$R1417)</f>
        <v/>
      </c>
      <c r="T1417">
        <f>IF($S1417="","",IF($S1417&lt;Settings!$B$8,"Critical",IF($S1417&lt;Settings!$B$9,"Semi Critical","Non Critical")))</f>
        <v/>
      </c>
      <c r="U1417">
        <f>IF($B1417="","",IFERROR(VLOOKUP($O1417,Leaders!$A:$B,2,0),"Not Mapped"))</f>
        <v/>
      </c>
    </row>
    <row r="1418">
      <c r="A1418" s="16" t="n"/>
      <c r="G1418" s="17" t="n"/>
      <c r="H1418" s="17" t="n"/>
      <c r="I1418" s="17" t="n"/>
      <c r="J1418" s="17" t="n"/>
      <c r="K1418" s="17" t="n"/>
      <c r="L1418" s="17" t="n"/>
      <c r="N1418">
        <f>IF($B1418="","",IF($C1418="SUPERSTORE","Superstore","DH"))</f>
        <v/>
      </c>
      <c r="O1418">
        <f>IF($B1418="","",IFERROR(VLOOKUP($B1418,Mapping!$A:$C,2,0),"Not Mapped"))</f>
        <v/>
      </c>
      <c r="P1418">
        <f>IF($B1418="","",IFERROR(VLOOKUP($B1418,Mapping!$A:$C,3,0),"Not Mapped"))</f>
        <v/>
      </c>
      <c r="Q1418">
        <f>IF($B1418="","",IF(COUNTIF(Exclusions!$A:$A,$B1418)&gt;0,"Yes","No"))</f>
        <v/>
      </c>
      <c r="R1418" s="17">
        <f>IF($B1418="","",MIN(1,DAY($A1418)/IF($N1418="Superstore",Settings!$B$5,Settings!$B$4)))</f>
        <v/>
      </c>
      <c r="S1418" s="17">
        <f>IF(OR($B1418="",$G1418="",$R1418=0),"",$G1418/$R1418)</f>
        <v/>
      </c>
      <c r="T1418">
        <f>IF($S1418="","",IF($S1418&lt;Settings!$B$8,"Critical",IF($S1418&lt;Settings!$B$9,"Semi Critical","Non Critical")))</f>
        <v/>
      </c>
      <c r="U1418">
        <f>IF($B1418="","",IFERROR(VLOOKUP($O1418,Leaders!$A:$B,2,0),"Not Mapped"))</f>
        <v/>
      </c>
    </row>
    <row r="1419">
      <c r="A1419" s="16" t="n"/>
      <c r="G1419" s="17" t="n"/>
      <c r="H1419" s="17" t="n"/>
      <c r="I1419" s="17" t="n"/>
      <c r="J1419" s="17" t="n"/>
      <c r="K1419" s="17" t="n"/>
      <c r="L1419" s="17" t="n"/>
      <c r="N1419">
        <f>IF($B1419="","",IF($C1419="SUPERSTORE","Superstore","DH"))</f>
        <v/>
      </c>
      <c r="O1419">
        <f>IF($B1419="","",IFERROR(VLOOKUP($B1419,Mapping!$A:$C,2,0),"Not Mapped"))</f>
        <v/>
      </c>
      <c r="P1419">
        <f>IF($B1419="","",IFERROR(VLOOKUP($B1419,Mapping!$A:$C,3,0),"Not Mapped"))</f>
        <v/>
      </c>
      <c r="Q1419">
        <f>IF($B1419="","",IF(COUNTIF(Exclusions!$A:$A,$B1419)&gt;0,"Yes","No"))</f>
        <v/>
      </c>
      <c r="R1419" s="17">
        <f>IF($B1419="","",MIN(1,DAY($A1419)/IF($N1419="Superstore",Settings!$B$5,Settings!$B$4)))</f>
        <v/>
      </c>
      <c r="S1419" s="17">
        <f>IF(OR($B1419="",$G1419="",$R1419=0),"",$G1419/$R1419)</f>
        <v/>
      </c>
      <c r="T1419">
        <f>IF($S1419="","",IF($S1419&lt;Settings!$B$8,"Critical",IF($S1419&lt;Settings!$B$9,"Semi Critical","Non Critical")))</f>
        <v/>
      </c>
      <c r="U1419">
        <f>IF($B1419="","",IFERROR(VLOOKUP($O1419,Leaders!$A:$B,2,0),"Not Mapped"))</f>
        <v/>
      </c>
    </row>
    <row r="1420">
      <c r="A1420" s="16" t="n"/>
      <c r="G1420" s="17" t="n"/>
      <c r="H1420" s="17" t="n"/>
      <c r="I1420" s="17" t="n"/>
      <c r="J1420" s="17" t="n"/>
      <c r="K1420" s="17" t="n"/>
      <c r="L1420" s="17" t="n"/>
      <c r="N1420">
        <f>IF($B1420="","",IF($C1420="SUPERSTORE","Superstore","DH"))</f>
        <v/>
      </c>
      <c r="O1420">
        <f>IF($B1420="","",IFERROR(VLOOKUP($B1420,Mapping!$A:$C,2,0),"Not Mapped"))</f>
        <v/>
      </c>
      <c r="P1420">
        <f>IF($B1420="","",IFERROR(VLOOKUP($B1420,Mapping!$A:$C,3,0),"Not Mapped"))</f>
        <v/>
      </c>
      <c r="Q1420">
        <f>IF($B1420="","",IF(COUNTIF(Exclusions!$A:$A,$B1420)&gt;0,"Yes","No"))</f>
        <v/>
      </c>
      <c r="R1420" s="17">
        <f>IF($B1420="","",MIN(1,DAY($A1420)/IF($N1420="Superstore",Settings!$B$5,Settings!$B$4)))</f>
        <v/>
      </c>
      <c r="S1420" s="17">
        <f>IF(OR($B1420="",$G1420="",$R1420=0),"",$G1420/$R1420)</f>
        <v/>
      </c>
      <c r="T1420">
        <f>IF($S1420="","",IF($S1420&lt;Settings!$B$8,"Critical",IF($S1420&lt;Settings!$B$9,"Semi Critical","Non Critical")))</f>
        <v/>
      </c>
      <c r="U1420">
        <f>IF($B1420="","",IFERROR(VLOOKUP($O1420,Leaders!$A:$B,2,0),"Not Mapped"))</f>
        <v/>
      </c>
    </row>
    <row r="1421">
      <c r="A1421" s="16" t="n"/>
      <c r="G1421" s="17" t="n"/>
      <c r="H1421" s="17" t="n"/>
      <c r="I1421" s="17" t="n"/>
      <c r="J1421" s="17" t="n"/>
      <c r="K1421" s="17" t="n"/>
      <c r="L1421" s="17" t="n"/>
      <c r="N1421">
        <f>IF($B1421="","",IF($C1421="SUPERSTORE","Superstore","DH"))</f>
        <v/>
      </c>
      <c r="O1421">
        <f>IF($B1421="","",IFERROR(VLOOKUP($B1421,Mapping!$A:$C,2,0),"Not Mapped"))</f>
        <v/>
      </c>
      <c r="P1421">
        <f>IF($B1421="","",IFERROR(VLOOKUP($B1421,Mapping!$A:$C,3,0),"Not Mapped"))</f>
        <v/>
      </c>
      <c r="Q1421">
        <f>IF($B1421="","",IF(COUNTIF(Exclusions!$A:$A,$B1421)&gt;0,"Yes","No"))</f>
        <v/>
      </c>
      <c r="R1421" s="17">
        <f>IF($B1421="","",MIN(1,DAY($A1421)/IF($N1421="Superstore",Settings!$B$5,Settings!$B$4)))</f>
        <v/>
      </c>
      <c r="S1421" s="17">
        <f>IF(OR($B1421="",$G1421="",$R1421=0),"",$G1421/$R1421)</f>
        <v/>
      </c>
      <c r="T1421">
        <f>IF($S1421="","",IF($S1421&lt;Settings!$B$8,"Critical",IF($S1421&lt;Settings!$B$9,"Semi Critical","Non Critical")))</f>
        <v/>
      </c>
      <c r="U1421">
        <f>IF($B1421="","",IFERROR(VLOOKUP($O1421,Leaders!$A:$B,2,0),"Not Mapped"))</f>
        <v/>
      </c>
    </row>
    <row r="1422">
      <c r="A1422" s="16" t="n"/>
      <c r="G1422" s="17" t="n"/>
      <c r="H1422" s="17" t="n"/>
      <c r="I1422" s="17" t="n"/>
      <c r="J1422" s="17" t="n"/>
      <c r="K1422" s="17" t="n"/>
      <c r="L1422" s="17" t="n"/>
      <c r="N1422">
        <f>IF($B1422="","",IF($C1422="SUPERSTORE","Superstore","DH"))</f>
        <v/>
      </c>
      <c r="O1422">
        <f>IF($B1422="","",IFERROR(VLOOKUP($B1422,Mapping!$A:$C,2,0),"Not Mapped"))</f>
        <v/>
      </c>
      <c r="P1422">
        <f>IF($B1422="","",IFERROR(VLOOKUP($B1422,Mapping!$A:$C,3,0),"Not Mapped"))</f>
        <v/>
      </c>
      <c r="Q1422">
        <f>IF($B1422="","",IF(COUNTIF(Exclusions!$A:$A,$B1422)&gt;0,"Yes","No"))</f>
        <v/>
      </c>
      <c r="R1422" s="17">
        <f>IF($B1422="","",MIN(1,DAY($A1422)/IF($N1422="Superstore",Settings!$B$5,Settings!$B$4)))</f>
        <v/>
      </c>
      <c r="S1422" s="17">
        <f>IF(OR($B1422="",$G1422="",$R1422=0),"",$G1422/$R1422)</f>
        <v/>
      </c>
      <c r="T1422">
        <f>IF($S1422="","",IF($S1422&lt;Settings!$B$8,"Critical",IF($S1422&lt;Settings!$B$9,"Semi Critical","Non Critical")))</f>
        <v/>
      </c>
      <c r="U1422">
        <f>IF($B1422="","",IFERROR(VLOOKUP($O1422,Leaders!$A:$B,2,0),"Not Mapped"))</f>
        <v/>
      </c>
    </row>
    <row r="1423">
      <c r="A1423" s="16" t="n"/>
      <c r="G1423" s="17" t="n"/>
      <c r="H1423" s="17" t="n"/>
      <c r="I1423" s="17" t="n"/>
      <c r="J1423" s="17" t="n"/>
      <c r="K1423" s="17" t="n"/>
      <c r="L1423" s="17" t="n"/>
      <c r="N1423">
        <f>IF($B1423="","",IF($C1423="SUPERSTORE","Superstore","DH"))</f>
        <v/>
      </c>
      <c r="O1423">
        <f>IF($B1423="","",IFERROR(VLOOKUP($B1423,Mapping!$A:$C,2,0),"Not Mapped"))</f>
        <v/>
      </c>
      <c r="P1423">
        <f>IF($B1423="","",IFERROR(VLOOKUP($B1423,Mapping!$A:$C,3,0),"Not Mapped"))</f>
        <v/>
      </c>
      <c r="Q1423">
        <f>IF($B1423="","",IF(COUNTIF(Exclusions!$A:$A,$B1423)&gt;0,"Yes","No"))</f>
        <v/>
      </c>
      <c r="R1423" s="17">
        <f>IF($B1423="","",MIN(1,DAY($A1423)/IF($N1423="Superstore",Settings!$B$5,Settings!$B$4)))</f>
        <v/>
      </c>
      <c r="S1423" s="17">
        <f>IF(OR($B1423="",$G1423="",$R1423=0),"",$G1423/$R1423)</f>
        <v/>
      </c>
      <c r="T1423">
        <f>IF($S1423="","",IF($S1423&lt;Settings!$B$8,"Critical",IF($S1423&lt;Settings!$B$9,"Semi Critical","Non Critical")))</f>
        <v/>
      </c>
      <c r="U1423">
        <f>IF($B1423="","",IFERROR(VLOOKUP($O1423,Leaders!$A:$B,2,0),"Not Mapped"))</f>
        <v/>
      </c>
    </row>
    <row r="1424">
      <c r="A1424" s="16" t="n"/>
      <c r="G1424" s="17" t="n"/>
      <c r="H1424" s="17" t="n"/>
      <c r="I1424" s="17" t="n"/>
      <c r="J1424" s="17" t="n"/>
      <c r="K1424" s="17" t="n"/>
      <c r="L1424" s="17" t="n"/>
      <c r="N1424">
        <f>IF($B1424="","",IF($C1424="SUPERSTORE","Superstore","DH"))</f>
        <v/>
      </c>
      <c r="O1424">
        <f>IF($B1424="","",IFERROR(VLOOKUP($B1424,Mapping!$A:$C,2,0),"Not Mapped"))</f>
        <v/>
      </c>
      <c r="P1424">
        <f>IF($B1424="","",IFERROR(VLOOKUP($B1424,Mapping!$A:$C,3,0),"Not Mapped"))</f>
        <v/>
      </c>
      <c r="Q1424">
        <f>IF($B1424="","",IF(COUNTIF(Exclusions!$A:$A,$B1424)&gt;0,"Yes","No"))</f>
        <v/>
      </c>
      <c r="R1424" s="17">
        <f>IF($B1424="","",MIN(1,DAY($A1424)/IF($N1424="Superstore",Settings!$B$5,Settings!$B$4)))</f>
        <v/>
      </c>
      <c r="S1424" s="17">
        <f>IF(OR($B1424="",$G1424="",$R1424=0),"",$G1424/$R1424)</f>
        <v/>
      </c>
      <c r="T1424">
        <f>IF($S1424="","",IF($S1424&lt;Settings!$B$8,"Critical",IF($S1424&lt;Settings!$B$9,"Semi Critical","Non Critical")))</f>
        <v/>
      </c>
      <c r="U1424">
        <f>IF($B1424="","",IFERROR(VLOOKUP($O1424,Leaders!$A:$B,2,0),"Not Mapped"))</f>
        <v/>
      </c>
    </row>
    <row r="1425">
      <c r="A1425" s="16" t="n"/>
      <c r="G1425" s="17" t="n"/>
      <c r="H1425" s="17" t="n"/>
      <c r="I1425" s="17" t="n"/>
      <c r="J1425" s="17" t="n"/>
      <c r="K1425" s="17" t="n"/>
      <c r="L1425" s="17" t="n"/>
      <c r="N1425">
        <f>IF($B1425="","",IF($C1425="SUPERSTORE","Superstore","DH"))</f>
        <v/>
      </c>
      <c r="O1425">
        <f>IF($B1425="","",IFERROR(VLOOKUP($B1425,Mapping!$A:$C,2,0),"Not Mapped"))</f>
        <v/>
      </c>
      <c r="P1425">
        <f>IF($B1425="","",IFERROR(VLOOKUP($B1425,Mapping!$A:$C,3,0),"Not Mapped"))</f>
        <v/>
      </c>
      <c r="Q1425">
        <f>IF($B1425="","",IF(COUNTIF(Exclusions!$A:$A,$B1425)&gt;0,"Yes","No"))</f>
        <v/>
      </c>
      <c r="R1425" s="17">
        <f>IF($B1425="","",MIN(1,DAY($A1425)/IF($N1425="Superstore",Settings!$B$5,Settings!$B$4)))</f>
        <v/>
      </c>
      <c r="S1425" s="17">
        <f>IF(OR($B1425="",$G1425="",$R1425=0),"",$G1425/$R1425)</f>
        <v/>
      </c>
      <c r="T1425">
        <f>IF($S1425="","",IF($S1425&lt;Settings!$B$8,"Critical",IF($S1425&lt;Settings!$B$9,"Semi Critical","Non Critical")))</f>
        <v/>
      </c>
      <c r="U1425">
        <f>IF($B1425="","",IFERROR(VLOOKUP($O1425,Leaders!$A:$B,2,0),"Not Mapped"))</f>
        <v/>
      </c>
    </row>
    <row r="1426">
      <c r="A1426" s="16" t="n"/>
      <c r="G1426" s="17" t="n"/>
      <c r="H1426" s="17" t="n"/>
      <c r="I1426" s="17" t="n"/>
      <c r="J1426" s="17" t="n"/>
      <c r="K1426" s="17" t="n"/>
      <c r="L1426" s="17" t="n"/>
      <c r="N1426">
        <f>IF($B1426="","",IF($C1426="SUPERSTORE","Superstore","DH"))</f>
        <v/>
      </c>
      <c r="O1426">
        <f>IF($B1426="","",IFERROR(VLOOKUP($B1426,Mapping!$A:$C,2,0),"Not Mapped"))</f>
        <v/>
      </c>
      <c r="P1426">
        <f>IF($B1426="","",IFERROR(VLOOKUP($B1426,Mapping!$A:$C,3,0),"Not Mapped"))</f>
        <v/>
      </c>
      <c r="Q1426">
        <f>IF($B1426="","",IF(COUNTIF(Exclusions!$A:$A,$B1426)&gt;0,"Yes","No"))</f>
        <v/>
      </c>
      <c r="R1426" s="17">
        <f>IF($B1426="","",MIN(1,DAY($A1426)/IF($N1426="Superstore",Settings!$B$5,Settings!$B$4)))</f>
        <v/>
      </c>
      <c r="S1426" s="17">
        <f>IF(OR($B1426="",$G1426="",$R1426=0),"",$G1426/$R1426)</f>
        <v/>
      </c>
      <c r="T1426">
        <f>IF($S1426="","",IF($S1426&lt;Settings!$B$8,"Critical",IF($S1426&lt;Settings!$B$9,"Semi Critical","Non Critical")))</f>
        <v/>
      </c>
      <c r="U1426">
        <f>IF($B1426="","",IFERROR(VLOOKUP($O1426,Leaders!$A:$B,2,0),"Not Mapped"))</f>
        <v/>
      </c>
    </row>
    <row r="1427">
      <c r="A1427" s="16" t="n"/>
      <c r="G1427" s="17" t="n"/>
      <c r="H1427" s="17" t="n"/>
      <c r="I1427" s="17" t="n"/>
      <c r="J1427" s="17" t="n"/>
      <c r="K1427" s="17" t="n"/>
      <c r="L1427" s="17" t="n"/>
      <c r="N1427">
        <f>IF($B1427="","",IF($C1427="SUPERSTORE","Superstore","DH"))</f>
        <v/>
      </c>
      <c r="O1427">
        <f>IF($B1427="","",IFERROR(VLOOKUP($B1427,Mapping!$A:$C,2,0),"Not Mapped"))</f>
        <v/>
      </c>
      <c r="P1427">
        <f>IF($B1427="","",IFERROR(VLOOKUP($B1427,Mapping!$A:$C,3,0),"Not Mapped"))</f>
        <v/>
      </c>
      <c r="Q1427">
        <f>IF($B1427="","",IF(COUNTIF(Exclusions!$A:$A,$B1427)&gt;0,"Yes","No"))</f>
        <v/>
      </c>
      <c r="R1427" s="17">
        <f>IF($B1427="","",MIN(1,DAY($A1427)/IF($N1427="Superstore",Settings!$B$5,Settings!$B$4)))</f>
        <v/>
      </c>
      <c r="S1427" s="17">
        <f>IF(OR($B1427="",$G1427="",$R1427=0),"",$G1427/$R1427)</f>
        <v/>
      </c>
      <c r="T1427">
        <f>IF($S1427="","",IF($S1427&lt;Settings!$B$8,"Critical",IF($S1427&lt;Settings!$B$9,"Semi Critical","Non Critical")))</f>
        <v/>
      </c>
      <c r="U1427">
        <f>IF($B1427="","",IFERROR(VLOOKUP($O1427,Leaders!$A:$B,2,0),"Not Mapped"))</f>
        <v/>
      </c>
    </row>
    <row r="1428">
      <c r="A1428" s="16" t="n"/>
      <c r="G1428" s="17" t="n"/>
      <c r="H1428" s="17" t="n"/>
      <c r="I1428" s="17" t="n"/>
      <c r="J1428" s="17" t="n"/>
      <c r="K1428" s="17" t="n"/>
      <c r="L1428" s="17" t="n"/>
      <c r="N1428">
        <f>IF($B1428="","",IF($C1428="SUPERSTORE","Superstore","DH"))</f>
        <v/>
      </c>
      <c r="O1428">
        <f>IF($B1428="","",IFERROR(VLOOKUP($B1428,Mapping!$A:$C,2,0),"Not Mapped"))</f>
        <v/>
      </c>
      <c r="P1428">
        <f>IF($B1428="","",IFERROR(VLOOKUP($B1428,Mapping!$A:$C,3,0),"Not Mapped"))</f>
        <v/>
      </c>
      <c r="Q1428">
        <f>IF($B1428="","",IF(COUNTIF(Exclusions!$A:$A,$B1428)&gt;0,"Yes","No"))</f>
        <v/>
      </c>
      <c r="R1428" s="17">
        <f>IF($B1428="","",MIN(1,DAY($A1428)/IF($N1428="Superstore",Settings!$B$5,Settings!$B$4)))</f>
        <v/>
      </c>
      <c r="S1428" s="17">
        <f>IF(OR($B1428="",$G1428="",$R1428=0),"",$G1428/$R1428)</f>
        <v/>
      </c>
      <c r="T1428">
        <f>IF($S1428="","",IF($S1428&lt;Settings!$B$8,"Critical",IF($S1428&lt;Settings!$B$9,"Semi Critical","Non Critical")))</f>
        <v/>
      </c>
      <c r="U1428">
        <f>IF($B1428="","",IFERROR(VLOOKUP($O1428,Leaders!$A:$B,2,0),"Not Mapped"))</f>
        <v/>
      </c>
    </row>
    <row r="1429">
      <c r="A1429" s="16" t="n"/>
      <c r="G1429" s="17" t="n"/>
      <c r="H1429" s="17" t="n"/>
      <c r="I1429" s="17" t="n"/>
      <c r="J1429" s="17" t="n"/>
      <c r="K1429" s="17" t="n"/>
      <c r="L1429" s="17" t="n"/>
      <c r="N1429">
        <f>IF($B1429="","",IF($C1429="SUPERSTORE","Superstore","DH"))</f>
        <v/>
      </c>
      <c r="O1429">
        <f>IF($B1429="","",IFERROR(VLOOKUP($B1429,Mapping!$A:$C,2,0),"Not Mapped"))</f>
        <v/>
      </c>
      <c r="P1429">
        <f>IF($B1429="","",IFERROR(VLOOKUP($B1429,Mapping!$A:$C,3,0),"Not Mapped"))</f>
        <v/>
      </c>
      <c r="Q1429">
        <f>IF($B1429="","",IF(COUNTIF(Exclusions!$A:$A,$B1429)&gt;0,"Yes","No"))</f>
        <v/>
      </c>
      <c r="R1429" s="17">
        <f>IF($B1429="","",MIN(1,DAY($A1429)/IF($N1429="Superstore",Settings!$B$5,Settings!$B$4)))</f>
        <v/>
      </c>
      <c r="S1429" s="17">
        <f>IF(OR($B1429="",$G1429="",$R1429=0),"",$G1429/$R1429)</f>
        <v/>
      </c>
      <c r="T1429">
        <f>IF($S1429="","",IF($S1429&lt;Settings!$B$8,"Critical",IF($S1429&lt;Settings!$B$9,"Semi Critical","Non Critical")))</f>
        <v/>
      </c>
      <c r="U1429">
        <f>IF($B1429="","",IFERROR(VLOOKUP($O1429,Leaders!$A:$B,2,0),"Not Mapped"))</f>
        <v/>
      </c>
    </row>
    <row r="1430">
      <c r="A1430" s="16" t="n"/>
      <c r="G1430" s="17" t="n"/>
      <c r="H1430" s="17" t="n"/>
      <c r="I1430" s="17" t="n"/>
      <c r="J1430" s="17" t="n"/>
      <c r="K1430" s="17" t="n"/>
      <c r="L1430" s="17" t="n"/>
      <c r="N1430">
        <f>IF($B1430="","",IF($C1430="SUPERSTORE","Superstore","DH"))</f>
        <v/>
      </c>
      <c r="O1430">
        <f>IF($B1430="","",IFERROR(VLOOKUP($B1430,Mapping!$A:$C,2,0),"Not Mapped"))</f>
        <v/>
      </c>
      <c r="P1430">
        <f>IF($B1430="","",IFERROR(VLOOKUP($B1430,Mapping!$A:$C,3,0),"Not Mapped"))</f>
        <v/>
      </c>
      <c r="Q1430">
        <f>IF($B1430="","",IF(COUNTIF(Exclusions!$A:$A,$B1430)&gt;0,"Yes","No"))</f>
        <v/>
      </c>
      <c r="R1430" s="17">
        <f>IF($B1430="","",MIN(1,DAY($A1430)/IF($N1430="Superstore",Settings!$B$5,Settings!$B$4)))</f>
        <v/>
      </c>
      <c r="S1430" s="17">
        <f>IF(OR($B1430="",$G1430="",$R1430=0),"",$G1430/$R1430)</f>
        <v/>
      </c>
      <c r="T1430">
        <f>IF($S1430="","",IF($S1430&lt;Settings!$B$8,"Critical",IF($S1430&lt;Settings!$B$9,"Semi Critical","Non Critical")))</f>
        <v/>
      </c>
      <c r="U1430">
        <f>IF($B1430="","",IFERROR(VLOOKUP($O1430,Leaders!$A:$B,2,0),"Not Mapped"))</f>
        <v/>
      </c>
    </row>
    <row r="1431">
      <c r="A1431" s="16" t="n"/>
      <c r="G1431" s="17" t="n"/>
      <c r="H1431" s="17" t="n"/>
      <c r="I1431" s="17" t="n"/>
      <c r="J1431" s="17" t="n"/>
      <c r="K1431" s="17" t="n"/>
      <c r="L1431" s="17" t="n"/>
      <c r="N1431">
        <f>IF($B1431="","",IF($C1431="SUPERSTORE","Superstore","DH"))</f>
        <v/>
      </c>
      <c r="O1431">
        <f>IF($B1431="","",IFERROR(VLOOKUP($B1431,Mapping!$A:$C,2,0),"Not Mapped"))</f>
        <v/>
      </c>
      <c r="P1431">
        <f>IF($B1431="","",IFERROR(VLOOKUP($B1431,Mapping!$A:$C,3,0),"Not Mapped"))</f>
        <v/>
      </c>
      <c r="Q1431">
        <f>IF($B1431="","",IF(COUNTIF(Exclusions!$A:$A,$B1431)&gt;0,"Yes","No"))</f>
        <v/>
      </c>
      <c r="R1431" s="17">
        <f>IF($B1431="","",MIN(1,DAY($A1431)/IF($N1431="Superstore",Settings!$B$5,Settings!$B$4)))</f>
        <v/>
      </c>
      <c r="S1431" s="17">
        <f>IF(OR($B1431="",$G1431="",$R1431=0),"",$G1431/$R1431)</f>
        <v/>
      </c>
      <c r="T1431">
        <f>IF($S1431="","",IF($S1431&lt;Settings!$B$8,"Critical",IF($S1431&lt;Settings!$B$9,"Semi Critical","Non Critical")))</f>
        <v/>
      </c>
      <c r="U1431">
        <f>IF($B1431="","",IFERROR(VLOOKUP($O1431,Leaders!$A:$B,2,0),"Not Mapped"))</f>
        <v/>
      </c>
    </row>
    <row r="1432">
      <c r="A1432" s="16" t="n"/>
      <c r="G1432" s="17" t="n"/>
      <c r="H1432" s="17" t="n"/>
      <c r="I1432" s="17" t="n"/>
      <c r="J1432" s="17" t="n"/>
      <c r="K1432" s="17" t="n"/>
      <c r="L1432" s="17" t="n"/>
      <c r="N1432">
        <f>IF($B1432="","",IF($C1432="SUPERSTORE","Superstore","DH"))</f>
        <v/>
      </c>
      <c r="O1432">
        <f>IF($B1432="","",IFERROR(VLOOKUP($B1432,Mapping!$A:$C,2,0),"Not Mapped"))</f>
        <v/>
      </c>
      <c r="P1432">
        <f>IF($B1432="","",IFERROR(VLOOKUP($B1432,Mapping!$A:$C,3,0),"Not Mapped"))</f>
        <v/>
      </c>
      <c r="Q1432">
        <f>IF($B1432="","",IF(COUNTIF(Exclusions!$A:$A,$B1432)&gt;0,"Yes","No"))</f>
        <v/>
      </c>
      <c r="R1432" s="17">
        <f>IF($B1432="","",MIN(1,DAY($A1432)/IF($N1432="Superstore",Settings!$B$5,Settings!$B$4)))</f>
        <v/>
      </c>
      <c r="S1432" s="17">
        <f>IF(OR($B1432="",$G1432="",$R1432=0),"",$G1432/$R1432)</f>
        <v/>
      </c>
      <c r="T1432">
        <f>IF($S1432="","",IF($S1432&lt;Settings!$B$8,"Critical",IF($S1432&lt;Settings!$B$9,"Semi Critical","Non Critical")))</f>
        <v/>
      </c>
      <c r="U1432">
        <f>IF($B1432="","",IFERROR(VLOOKUP($O1432,Leaders!$A:$B,2,0),"Not Mapped"))</f>
        <v/>
      </c>
    </row>
    <row r="1433">
      <c r="A1433" s="16" t="n"/>
      <c r="G1433" s="17" t="n"/>
      <c r="H1433" s="17" t="n"/>
      <c r="I1433" s="17" t="n"/>
      <c r="J1433" s="17" t="n"/>
      <c r="K1433" s="17" t="n"/>
      <c r="L1433" s="17" t="n"/>
      <c r="N1433">
        <f>IF($B1433="","",IF($C1433="SUPERSTORE","Superstore","DH"))</f>
        <v/>
      </c>
      <c r="O1433">
        <f>IF($B1433="","",IFERROR(VLOOKUP($B1433,Mapping!$A:$C,2,0),"Not Mapped"))</f>
        <v/>
      </c>
      <c r="P1433">
        <f>IF($B1433="","",IFERROR(VLOOKUP($B1433,Mapping!$A:$C,3,0),"Not Mapped"))</f>
        <v/>
      </c>
      <c r="Q1433">
        <f>IF($B1433="","",IF(COUNTIF(Exclusions!$A:$A,$B1433)&gt;0,"Yes","No"))</f>
        <v/>
      </c>
      <c r="R1433" s="17">
        <f>IF($B1433="","",MIN(1,DAY($A1433)/IF($N1433="Superstore",Settings!$B$5,Settings!$B$4)))</f>
        <v/>
      </c>
      <c r="S1433" s="17">
        <f>IF(OR($B1433="",$G1433="",$R1433=0),"",$G1433/$R1433)</f>
        <v/>
      </c>
      <c r="T1433">
        <f>IF($S1433="","",IF($S1433&lt;Settings!$B$8,"Critical",IF($S1433&lt;Settings!$B$9,"Semi Critical","Non Critical")))</f>
        <v/>
      </c>
      <c r="U1433">
        <f>IF($B1433="","",IFERROR(VLOOKUP($O1433,Leaders!$A:$B,2,0),"Not Mapped"))</f>
        <v/>
      </c>
    </row>
    <row r="1434">
      <c r="A1434" s="16" t="n"/>
      <c r="G1434" s="17" t="n"/>
      <c r="H1434" s="17" t="n"/>
      <c r="I1434" s="17" t="n"/>
      <c r="J1434" s="17" t="n"/>
      <c r="K1434" s="17" t="n"/>
      <c r="L1434" s="17" t="n"/>
      <c r="N1434">
        <f>IF($B1434="","",IF($C1434="SUPERSTORE","Superstore","DH"))</f>
        <v/>
      </c>
      <c r="O1434">
        <f>IF($B1434="","",IFERROR(VLOOKUP($B1434,Mapping!$A:$C,2,0),"Not Mapped"))</f>
        <v/>
      </c>
      <c r="P1434">
        <f>IF($B1434="","",IFERROR(VLOOKUP($B1434,Mapping!$A:$C,3,0),"Not Mapped"))</f>
        <v/>
      </c>
      <c r="Q1434">
        <f>IF($B1434="","",IF(COUNTIF(Exclusions!$A:$A,$B1434)&gt;0,"Yes","No"))</f>
        <v/>
      </c>
      <c r="R1434" s="17">
        <f>IF($B1434="","",MIN(1,DAY($A1434)/IF($N1434="Superstore",Settings!$B$5,Settings!$B$4)))</f>
        <v/>
      </c>
      <c r="S1434" s="17">
        <f>IF(OR($B1434="",$G1434="",$R1434=0),"",$G1434/$R1434)</f>
        <v/>
      </c>
      <c r="T1434">
        <f>IF($S1434="","",IF($S1434&lt;Settings!$B$8,"Critical",IF($S1434&lt;Settings!$B$9,"Semi Critical","Non Critical")))</f>
        <v/>
      </c>
      <c r="U1434">
        <f>IF($B1434="","",IFERROR(VLOOKUP($O1434,Leaders!$A:$B,2,0),"Not Mapped"))</f>
        <v/>
      </c>
    </row>
    <row r="1435">
      <c r="A1435" s="16" t="n"/>
      <c r="G1435" s="17" t="n"/>
      <c r="H1435" s="17" t="n"/>
      <c r="I1435" s="17" t="n"/>
      <c r="J1435" s="17" t="n"/>
      <c r="K1435" s="17" t="n"/>
      <c r="L1435" s="17" t="n"/>
      <c r="N1435">
        <f>IF($B1435="","",IF($C1435="SUPERSTORE","Superstore","DH"))</f>
        <v/>
      </c>
      <c r="O1435">
        <f>IF($B1435="","",IFERROR(VLOOKUP($B1435,Mapping!$A:$C,2,0),"Not Mapped"))</f>
        <v/>
      </c>
      <c r="P1435">
        <f>IF($B1435="","",IFERROR(VLOOKUP($B1435,Mapping!$A:$C,3,0),"Not Mapped"))</f>
        <v/>
      </c>
      <c r="Q1435">
        <f>IF($B1435="","",IF(COUNTIF(Exclusions!$A:$A,$B1435)&gt;0,"Yes","No"))</f>
        <v/>
      </c>
      <c r="R1435" s="17">
        <f>IF($B1435="","",MIN(1,DAY($A1435)/IF($N1435="Superstore",Settings!$B$5,Settings!$B$4)))</f>
        <v/>
      </c>
      <c r="S1435" s="17">
        <f>IF(OR($B1435="",$G1435="",$R1435=0),"",$G1435/$R1435)</f>
        <v/>
      </c>
      <c r="T1435">
        <f>IF($S1435="","",IF($S1435&lt;Settings!$B$8,"Critical",IF($S1435&lt;Settings!$B$9,"Semi Critical","Non Critical")))</f>
        <v/>
      </c>
      <c r="U1435">
        <f>IF($B1435="","",IFERROR(VLOOKUP($O1435,Leaders!$A:$B,2,0),"Not Mapped"))</f>
        <v/>
      </c>
    </row>
    <row r="1436">
      <c r="A1436" s="16" t="n"/>
      <c r="G1436" s="17" t="n"/>
      <c r="H1436" s="17" t="n"/>
      <c r="I1436" s="17" t="n"/>
      <c r="J1436" s="17" t="n"/>
      <c r="K1436" s="17" t="n"/>
      <c r="L1436" s="17" t="n"/>
      <c r="N1436">
        <f>IF($B1436="","",IF($C1436="SUPERSTORE","Superstore","DH"))</f>
        <v/>
      </c>
      <c r="O1436">
        <f>IF($B1436="","",IFERROR(VLOOKUP($B1436,Mapping!$A:$C,2,0),"Not Mapped"))</f>
        <v/>
      </c>
      <c r="P1436">
        <f>IF($B1436="","",IFERROR(VLOOKUP($B1436,Mapping!$A:$C,3,0),"Not Mapped"))</f>
        <v/>
      </c>
      <c r="Q1436">
        <f>IF($B1436="","",IF(COUNTIF(Exclusions!$A:$A,$B1436)&gt;0,"Yes","No"))</f>
        <v/>
      </c>
      <c r="R1436" s="17">
        <f>IF($B1436="","",MIN(1,DAY($A1436)/IF($N1436="Superstore",Settings!$B$5,Settings!$B$4)))</f>
        <v/>
      </c>
      <c r="S1436" s="17">
        <f>IF(OR($B1436="",$G1436="",$R1436=0),"",$G1436/$R1436)</f>
        <v/>
      </c>
      <c r="T1436">
        <f>IF($S1436="","",IF($S1436&lt;Settings!$B$8,"Critical",IF($S1436&lt;Settings!$B$9,"Semi Critical","Non Critical")))</f>
        <v/>
      </c>
      <c r="U1436">
        <f>IF($B1436="","",IFERROR(VLOOKUP($O1436,Leaders!$A:$B,2,0),"Not Mapped"))</f>
        <v/>
      </c>
    </row>
    <row r="1437">
      <c r="A1437" s="16" t="n"/>
      <c r="G1437" s="17" t="n"/>
      <c r="H1437" s="17" t="n"/>
      <c r="I1437" s="17" t="n"/>
      <c r="J1437" s="17" t="n"/>
      <c r="K1437" s="17" t="n"/>
      <c r="L1437" s="17" t="n"/>
      <c r="N1437">
        <f>IF($B1437="","",IF($C1437="SUPERSTORE","Superstore","DH"))</f>
        <v/>
      </c>
      <c r="O1437">
        <f>IF($B1437="","",IFERROR(VLOOKUP($B1437,Mapping!$A:$C,2,0),"Not Mapped"))</f>
        <v/>
      </c>
      <c r="P1437">
        <f>IF($B1437="","",IFERROR(VLOOKUP($B1437,Mapping!$A:$C,3,0),"Not Mapped"))</f>
        <v/>
      </c>
      <c r="Q1437">
        <f>IF($B1437="","",IF(COUNTIF(Exclusions!$A:$A,$B1437)&gt;0,"Yes","No"))</f>
        <v/>
      </c>
      <c r="R1437" s="17">
        <f>IF($B1437="","",MIN(1,DAY($A1437)/IF($N1437="Superstore",Settings!$B$5,Settings!$B$4)))</f>
        <v/>
      </c>
      <c r="S1437" s="17">
        <f>IF(OR($B1437="",$G1437="",$R1437=0),"",$G1437/$R1437)</f>
        <v/>
      </c>
      <c r="T1437">
        <f>IF($S1437="","",IF($S1437&lt;Settings!$B$8,"Critical",IF($S1437&lt;Settings!$B$9,"Semi Critical","Non Critical")))</f>
        <v/>
      </c>
      <c r="U1437">
        <f>IF($B1437="","",IFERROR(VLOOKUP($O1437,Leaders!$A:$B,2,0),"Not Mapped"))</f>
        <v/>
      </c>
    </row>
    <row r="1438">
      <c r="A1438" s="16" t="n"/>
      <c r="G1438" s="17" t="n"/>
      <c r="H1438" s="17" t="n"/>
      <c r="I1438" s="17" t="n"/>
      <c r="J1438" s="17" t="n"/>
      <c r="K1438" s="17" t="n"/>
      <c r="L1438" s="17" t="n"/>
      <c r="N1438">
        <f>IF($B1438="","",IF($C1438="SUPERSTORE","Superstore","DH"))</f>
        <v/>
      </c>
      <c r="O1438">
        <f>IF($B1438="","",IFERROR(VLOOKUP($B1438,Mapping!$A:$C,2,0),"Not Mapped"))</f>
        <v/>
      </c>
      <c r="P1438">
        <f>IF($B1438="","",IFERROR(VLOOKUP($B1438,Mapping!$A:$C,3,0),"Not Mapped"))</f>
        <v/>
      </c>
      <c r="Q1438">
        <f>IF($B1438="","",IF(COUNTIF(Exclusions!$A:$A,$B1438)&gt;0,"Yes","No"))</f>
        <v/>
      </c>
      <c r="R1438" s="17">
        <f>IF($B1438="","",MIN(1,DAY($A1438)/IF($N1438="Superstore",Settings!$B$5,Settings!$B$4)))</f>
        <v/>
      </c>
      <c r="S1438" s="17">
        <f>IF(OR($B1438="",$G1438="",$R1438=0),"",$G1438/$R1438)</f>
        <v/>
      </c>
      <c r="T1438">
        <f>IF($S1438="","",IF($S1438&lt;Settings!$B$8,"Critical",IF($S1438&lt;Settings!$B$9,"Semi Critical","Non Critical")))</f>
        <v/>
      </c>
      <c r="U1438">
        <f>IF($B1438="","",IFERROR(VLOOKUP($O1438,Leaders!$A:$B,2,0),"Not Mapped"))</f>
        <v/>
      </c>
    </row>
    <row r="1439">
      <c r="A1439" s="16" t="n"/>
      <c r="G1439" s="17" t="n"/>
      <c r="H1439" s="17" t="n"/>
      <c r="I1439" s="17" t="n"/>
      <c r="J1439" s="17" t="n"/>
      <c r="K1439" s="17" t="n"/>
      <c r="L1439" s="17" t="n"/>
      <c r="N1439">
        <f>IF($B1439="","",IF($C1439="SUPERSTORE","Superstore","DH"))</f>
        <v/>
      </c>
      <c r="O1439">
        <f>IF($B1439="","",IFERROR(VLOOKUP($B1439,Mapping!$A:$C,2,0),"Not Mapped"))</f>
        <v/>
      </c>
      <c r="P1439">
        <f>IF($B1439="","",IFERROR(VLOOKUP($B1439,Mapping!$A:$C,3,0),"Not Mapped"))</f>
        <v/>
      </c>
      <c r="Q1439">
        <f>IF($B1439="","",IF(COUNTIF(Exclusions!$A:$A,$B1439)&gt;0,"Yes","No"))</f>
        <v/>
      </c>
      <c r="R1439" s="17">
        <f>IF($B1439="","",MIN(1,DAY($A1439)/IF($N1439="Superstore",Settings!$B$5,Settings!$B$4)))</f>
        <v/>
      </c>
      <c r="S1439" s="17">
        <f>IF(OR($B1439="",$G1439="",$R1439=0),"",$G1439/$R1439)</f>
        <v/>
      </c>
      <c r="T1439">
        <f>IF($S1439="","",IF($S1439&lt;Settings!$B$8,"Critical",IF($S1439&lt;Settings!$B$9,"Semi Critical","Non Critical")))</f>
        <v/>
      </c>
      <c r="U1439">
        <f>IF($B1439="","",IFERROR(VLOOKUP($O1439,Leaders!$A:$B,2,0),"Not Mapped"))</f>
        <v/>
      </c>
    </row>
    <row r="1440">
      <c r="A1440" s="16" t="n"/>
      <c r="G1440" s="17" t="n"/>
      <c r="H1440" s="17" t="n"/>
      <c r="I1440" s="17" t="n"/>
      <c r="J1440" s="17" t="n"/>
      <c r="K1440" s="17" t="n"/>
      <c r="L1440" s="17" t="n"/>
      <c r="N1440">
        <f>IF($B1440="","",IF($C1440="SUPERSTORE","Superstore","DH"))</f>
        <v/>
      </c>
      <c r="O1440">
        <f>IF($B1440="","",IFERROR(VLOOKUP($B1440,Mapping!$A:$C,2,0),"Not Mapped"))</f>
        <v/>
      </c>
      <c r="P1440">
        <f>IF($B1440="","",IFERROR(VLOOKUP($B1440,Mapping!$A:$C,3,0),"Not Mapped"))</f>
        <v/>
      </c>
      <c r="Q1440">
        <f>IF($B1440="","",IF(COUNTIF(Exclusions!$A:$A,$B1440)&gt;0,"Yes","No"))</f>
        <v/>
      </c>
      <c r="R1440" s="17">
        <f>IF($B1440="","",MIN(1,DAY($A1440)/IF($N1440="Superstore",Settings!$B$5,Settings!$B$4)))</f>
        <v/>
      </c>
      <c r="S1440" s="17">
        <f>IF(OR($B1440="",$G1440="",$R1440=0),"",$G1440/$R1440)</f>
        <v/>
      </c>
      <c r="T1440">
        <f>IF($S1440="","",IF($S1440&lt;Settings!$B$8,"Critical",IF($S1440&lt;Settings!$B$9,"Semi Critical","Non Critical")))</f>
        <v/>
      </c>
      <c r="U1440">
        <f>IF($B1440="","",IFERROR(VLOOKUP($O1440,Leaders!$A:$B,2,0),"Not Mapped"))</f>
        <v/>
      </c>
    </row>
    <row r="1441">
      <c r="A1441" s="16" t="n"/>
      <c r="G1441" s="17" t="n"/>
      <c r="H1441" s="17" t="n"/>
      <c r="I1441" s="17" t="n"/>
      <c r="J1441" s="17" t="n"/>
      <c r="K1441" s="17" t="n"/>
      <c r="L1441" s="17" t="n"/>
      <c r="N1441">
        <f>IF($B1441="","",IF($C1441="SUPERSTORE","Superstore","DH"))</f>
        <v/>
      </c>
      <c r="O1441">
        <f>IF($B1441="","",IFERROR(VLOOKUP($B1441,Mapping!$A:$C,2,0),"Not Mapped"))</f>
        <v/>
      </c>
      <c r="P1441">
        <f>IF($B1441="","",IFERROR(VLOOKUP($B1441,Mapping!$A:$C,3,0),"Not Mapped"))</f>
        <v/>
      </c>
      <c r="Q1441">
        <f>IF($B1441="","",IF(COUNTIF(Exclusions!$A:$A,$B1441)&gt;0,"Yes","No"))</f>
        <v/>
      </c>
      <c r="R1441" s="17">
        <f>IF($B1441="","",MIN(1,DAY($A1441)/IF($N1441="Superstore",Settings!$B$5,Settings!$B$4)))</f>
        <v/>
      </c>
      <c r="S1441" s="17">
        <f>IF(OR($B1441="",$G1441="",$R1441=0),"",$G1441/$R1441)</f>
        <v/>
      </c>
      <c r="T1441">
        <f>IF($S1441="","",IF($S1441&lt;Settings!$B$8,"Critical",IF($S1441&lt;Settings!$B$9,"Semi Critical","Non Critical")))</f>
        <v/>
      </c>
      <c r="U1441">
        <f>IF($B1441="","",IFERROR(VLOOKUP($O1441,Leaders!$A:$B,2,0),"Not Mapped"))</f>
        <v/>
      </c>
    </row>
    <row r="1442">
      <c r="A1442" s="16" t="n"/>
      <c r="G1442" s="17" t="n"/>
      <c r="H1442" s="17" t="n"/>
      <c r="I1442" s="17" t="n"/>
      <c r="J1442" s="17" t="n"/>
      <c r="K1442" s="17" t="n"/>
      <c r="L1442" s="17" t="n"/>
      <c r="N1442">
        <f>IF($B1442="","",IF($C1442="SUPERSTORE","Superstore","DH"))</f>
        <v/>
      </c>
      <c r="O1442">
        <f>IF($B1442="","",IFERROR(VLOOKUP($B1442,Mapping!$A:$C,2,0),"Not Mapped"))</f>
        <v/>
      </c>
      <c r="P1442">
        <f>IF($B1442="","",IFERROR(VLOOKUP($B1442,Mapping!$A:$C,3,0),"Not Mapped"))</f>
        <v/>
      </c>
      <c r="Q1442">
        <f>IF($B1442="","",IF(COUNTIF(Exclusions!$A:$A,$B1442)&gt;0,"Yes","No"))</f>
        <v/>
      </c>
      <c r="R1442" s="17">
        <f>IF($B1442="","",MIN(1,DAY($A1442)/IF($N1442="Superstore",Settings!$B$5,Settings!$B$4)))</f>
        <v/>
      </c>
      <c r="S1442" s="17">
        <f>IF(OR($B1442="",$G1442="",$R1442=0),"",$G1442/$R1442)</f>
        <v/>
      </c>
      <c r="T1442">
        <f>IF($S1442="","",IF($S1442&lt;Settings!$B$8,"Critical",IF($S1442&lt;Settings!$B$9,"Semi Critical","Non Critical")))</f>
        <v/>
      </c>
      <c r="U1442">
        <f>IF($B1442="","",IFERROR(VLOOKUP($O1442,Leaders!$A:$B,2,0),"Not Mapped"))</f>
        <v/>
      </c>
    </row>
    <row r="1443">
      <c r="A1443" s="16" t="n"/>
      <c r="G1443" s="17" t="n"/>
      <c r="H1443" s="17" t="n"/>
      <c r="I1443" s="17" t="n"/>
      <c r="J1443" s="17" t="n"/>
      <c r="K1443" s="17" t="n"/>
      <c r="L1443" s="17" t="n"/>
      <c r="N1443">
        <f>IF($B1443="","",IF($C1443="SUPERSTORE","Superstore","DH"))</f>
        <v/>
      </c>
      <c r="O1443">
        <f>IF($B1443="","",IFERROR(VLOOKUP($B1443,Mapping!$A:$C,2,0),"Not Mapped"))</f>
        <v/>
      </c>
      <c r="P1443">
        <f>IF($B1443="","",IFERROR(VLOOKUP($B1443,Mapping!$A:$C,3,0),"Not Mapped"))</f>
        <v/>
      </c>
      <c r="Q1443">
        <f>IF($B1443="","",IF(COUNTIF(Exclusions!$A:$A,$B1443)&gt;0,"Yes","No"))</f>
        <v/>
      </c>
      <c r="R1443" s="17">
        <f>IF($B1443="","",MIN(1,DAY($A1443)/IF($N1443="Superstore",Settings!$B$5,Settings!$B$4)))</f>
        <v/>
      </c>
      <c r="S1443" s="17">
        <f>IF(OR($B1443="",$G1443="",$R1443=0),"",$G1443/$R1443)</f>
        <v/>
      </c>
      <c r="T1443">
        <f>IF($S1443="","",IF($S1443&lt;Settings!$B$8,"Critical",IF($S1443&lt;Settings!$B$9,"Semi Critical","Non Critical")))</f>
        <v/>
      </c>
      <c r="U1443">
        <f>IF($B1443="","",IFERROR(VLOOKUP($O1443,Leaders!$A:$B,2,0),"Not Mapped"))</f>
        <v/>
      </c>
    </row>
    <row r="1444">
      <c r="A1444" s="16" t="n"/>
      <c r="G1444" s="17" t="n"/>
      <c r="H1444" s="17" t="n"/>
      <c r="I1444" s="17" t="n"/>
      <c r="J1444" s="17" t="n"/>
      <c r="K1444" s="17" t="n"/>
      <c r="L1444" s="17" t="n"/>
      <c r="N1444">
        <f>IF($B1444="","",IF($C1444="SUPERSTORE","Superstore","DH"))</f>
        <v/>
      </c>
      <c r="O1444">
        <f>IF($B1444="","",IFERROR(VLOOKUP($B1444,Mapping!$A:$C,2,0),"Not Mapped"))</f>
        <v/>
      </c>
      <c r="P1444">
        <f>IF($B1444="","",IFERROR(VLOOKUP($B1444,Mapping!$A:$C,3,0),"Not Mapped"))</f>
        <v/>
      </c>
      <c r="Q1444">
        <f>IF($B1444="","",IF(COUNTIF(Exclusions!$A:$A,$B1444)&gt;0,"Yes","No"))</f>
        <v/>
      </c>
      <c r="R1444" s="17">
        <f>IF($B1444="","",MIN(1,DAY($A1444)/IF($N1444="Superstore",Settings!$B$5,Settings!$B$4)))</f>
        <v/>
      </c>
      <c r="S1444" s="17">
        <f>IF(OR($B1444="",$G1444="",$R1444=0),"",$G1444/$R1444)</f>
        <v/>
      </c>
      <c r="T1444">
        <f>IF($S1444="","",IF($S1444&lt;Settings!$B$8,"Critical",IF($S1444&lt;Settings!$B$9,"Semi Critical","Non Critical")))</f>
        <v/>
      </c>
      <c r="U1444">
        <f>IF($B1444="","",IFERROR(VLOOKUP($O1444,Leaders!$A:$B,2,0),"Not Mapped"))</f>
        <v/>
      </c>
    </row>
    <row r="1445">
      <c r="A1445" s="16" t="n"/>
      <c r="G1445" s="17" t="n"/>
      <c r="H1445" s="17" t="n"/>
      <c r="I1445" s="17" t="n"/>
      <c r="J1445" s="17" t="n"/>
      <c r="K1445" s="17" t="n"/>
      <c r="L1445" s="17" t="n"/>
      <c r="N1445">
        <f>IF($B1445="","",IF($C1445="SUPERSTORE","Superstore","DH"))</f>
        <v/>
      </c>
      <c r="O1445">
        <f>IF($B1445="","",IFERROR(VLOOKUP($B1445,Mapping!$A:$C,2,0),"Not Mapped"))</f>
        <v/>
      </c>
      <c r="P1445">
        <f>IF($B1445="","",IFERROR(VLOOKUP($B1445,Mapping!$A:$C,3,0),"Not Mapped"))</f>
        <v/>
      </c>
      <c r="Q1445">
        <f>IF($B1445="","",IF(COUNTIF(Exclusions!$A:$A,$B1445)&gt;0,"Yes","No"))</f>
        <v/>
      </c>
      <c r="R1445" s="17">
        <f>IF($B1445="","",MIN(1,DAY($A1445)/IF($N1445="Superstore",Settings!$B$5,Settings!$B$4)))</f>
        <v/>
      </c>
      <c r="S1445" s="17">
        <f>IF(OR($B1445="",$G1445="",$R1445=0),"",$G1445/$R1445)</f>
        <v/>
      </c>
      <c r="T1445">
        <f>IF($S1445="","",IF($S1445&lt;Settings!$B$8,"Critical",IF($S1445&lt;Settings!$B$9,"Semi Critical","Non Critical")))</f>
        <v/>
      </c>
      <c r="U1445">
        <f>IF($B1445="","",IFERROR(VLOOKUP($O1445,Leaders!$A:$B,2,0),"Not Mapped"))</f>
        <v/>
      </c>
    </row>
    <row r="1446">
      <c r="A1446" s="16" t="n"/>
      <c r="G1446" s="17" t="n"/>
      <c r="H1446" s="17" t="n"/>
      <c r="I1446" s="17" t="n"/>
      <c r="J1446" s="17" t="n"/>
      <c r="K1446" s="17" t="n"/>
      <c r="L1446" s="17" t="n"/>
      <c r="N1446">
        <f>IF($B1446="","",IF($C1446="SUPERSTORE","Superstore","DH"))</f>
        <v/>
      </c>
      <c r="O1446">
        <f>IF($B1446="","",IFERROR(VLOOKUP($B1446,Mapping!$A:$C,2,0),"Not Mapped"))</f>
        <v/>
      </c>
      <c r="P1446">
        <f>IF($B1446="","",IFERROR(VLOOKUP($B1446,Mapping!$A:$C,3,0),"Not Mapped"))</f>
        <v/>
      </c>
      <c r="Q1446">
        <f>IF($B1446="","",IF(COUNTIF(Exclusions!$A:$A,$B1446)&gt;0,"Yes","No"))</f>
        <v/>
      </c>
      <c r="R1446" s="17">
        <f>IF($B1446="","",MIN(1,DAY($A1446)/IF($N1446="Superstore",Settings!$B$5,Settings!$B$4)))</f>
        <v/>
      </c>
      <c r="S1446" s="17">
        <f>IF(OR($B1446="",$G1446="",$R1446=0),"",$G1446/$R1446)</f>
        <v/>
      </c>
      <c r="T1446">
        <f>IF($S1446="","",IF($S1446&lt;Settings!$B$8,"Critical",IF($S1446&lt;Settings!$B$9,"Semi Critical","Non Critical")))</f>
        <v/>
      </c>
      <c r="U1446">
        <f>IF($B1446="","",IFERROR(VLOOKUP($O1446,Leaders!$A:$B,2,0),"Not Mapped"))</f>
        <v/>
      </c>
    </row>
    <row r="1447">
      <c r="A1447" s="16" t="n"/>
      <c r="G1447" s="17" t="n"/>
      <c r="H1447" s="17" t="n"/>
      <c r="I1447" s="17" t="n"/>
      <c r="J1447" s="17" t="n"/>
      <c r="K1447" s="17" t="n"/>
      <c r="L1447" s="17" t="n"/>
      <c r="N1447">
        <f>IF($B1447="","",IF($C1447="SUPERSTORE","Superstore","DH"))</f>
        <v/>
      </c>
      <c r="O1447">
        <f>IF($B1447="","",IFERROR(VLOOKUP($B1447,Mapping!$A:$C,2,0),"Not Mapped"))</f>
        <v/>
      </c>
      <c r="P1447">
        <f>IF($B1447="","",IFERROR(VLOOKUP($B1447,Mapping!$A:$C,3,0),"Not Mapped"))</f>
        <v/>
      </c>
      <c r="Q1447">
        <f>IF($B1447="","",IF(COUNTIF(Exclusions!$A:$A,$B1447)&gt;0,"Yes","No"))</f>
        <v/>
      </c>
      <c r="R1447" s="17">
        <f>IF($B1447="","",MIN(1,DAY($A1447)/IF($N1447="Superstore",Settings!$B$5,Settings!$B$4)))</f>
        <v/>
      </c>
      <c r="S1447" s="17">
        <f>IF(OR($B1447="",$G1447="",$R1447=0),"",$G1447/$R1447)</f>
        <v/>
      </c>
      <c r="T1447">
        <f>IF($S1447="","",IF($S1447&lt;Settings!$B$8,"Critical",IF($S1447&lt;Settings!$B$9,"Semi Critical","Non Critical")))</f>
        <v/>
      </c>
      <c r="U1447">
        <f>IF($B1447="","",IFERROR(VLOOKUP($O1447,Leaders!$A:$B,2,0),"Not Mapped"))</f>
        <v/>
      </c>
    </row>
    <row r="1448">
      <c r="A1448" s="16" t="n"/>
      <c r="G1448" s="17" t="n"/>
      <c r="H1448" s="17" t="n"/>
      <c r="I1448" s="17" t="n"/>
      <c r="J1448" s="17" t="n"/>
      <c r="K1448" s="17" t="n"/>
      <c r="L1448" s="17" t="n"/>
      <c r="N1448">
        <f>IF($B1448="","",IF($C1448="SUPERSTORE","Superstore","DH"))</f>
        <v/>
      </c>
      <c r="O1448">
        <f>IF($B1448="","",IFERROR(VLOOKUP($B1448,Mapping!$A:$C,2,0),"Not Mapped"))</f>
        <v/>
      </c>
      <c r="P1448">
        <f>IF($B1448="","",IFERROR(VLOOKUP($B1448,Mapping!$A:$C,3,0),"Not Mapped"))</f>
        <v/>
      </c>
      <c r="Q1448">
        <f>IF($B1448="","",IF(COUNTIF(Exclusions!$A:$A,$B1448)&gt;0,"Yes","No"))</f>
        <v/>
      </c>
      <c r="R1448" s="17">
        <f>IF($B1448="","",MIN(1,DAY($A1448)/IF($N1448="Superstore",Settings!$B$5,Settings!$B$4)))</f>
        <v/>
      </c>
      <c r="S1448" s="17">
        <f>IF(OR($B1448="",$G1448="",$R1448=0),"",$G1448/$R1448)</f>
        <v/>
      </c>
      <c r="T1448">
        <f>IF($S1448="","",IF($S1448&lt;Settings!$B$8,"Critical",IF($S1448&lt;Settings!$B$9,"Semi Critical","Non Critical")))</f>
        <v/>
      </c>
      <c r="U1448">
        <f>IF($B1448="","",IFERROR(VLOOKUP($O1448,Leaders!$A:$B,2,0),"Not Mapped"))</f>
        <v/>
      </c>
    </row>
    <row r="1449">
      <c r="A1449" s="16" t="n"/>
      <c r="G1449" s="17" t="n"/>
      <c r="H1449" s="17" t="n"/>
      <c r="I1449" s="17" t="n"/>
      <c r="J1449" s="17" t="n"/>
      <c r="K1449" s="17" t="n"/>
      <c r="L1449" s="17" t="n"/>
      <c r="N1449">
        <f>IF($B1449="","",IF($C1449="SUPERSTORE","Superstore","DH"))</f>
        <v/>
      </c>
      <c r="O1449">
        <f>IF($B1449="","",IFERROR(VLOOKUP($B1449,Mapping!$A:$C,2,0),"Not Mapped"))</f>
        <v/>
      </c>
      <c r="P1449">
        <f>IF($B1449="","",IFERROR(VLOOKUP($B1449,Mapping!$A:$C,3,0),"Not Mapped"))</f>
        <v/>
      </c>
      <c r="Q1449">
        <f>IF($B1449="","",IF(COUNTIF(Exclusions!$A:$A,$B1449)&gt;0,"Yes","No"))</f>
        <v/>
      </c>
      <c r="R1449" s="17">
        <f>IF($B1449="","",MIN(1,DAY($A1449)/IF($N1449="Superstore",Settings!$B$5,Settings!$B$4)))</f>
        <v/>
      </c>
      <c r="S1449" s="17">
        <f>IF(OR($B1449="",$G1449="",$R1449=0),"",$G1449/$R1449)</f>
        <v/>
      </c>
      <c r="T1449">
        <f>IF($S1449="","",IF($S1449&lt;Settings!$B$8,"Critical",IF($S1449&lt;Settings!$B$9,"Semi Critical","Non Critical")))</f>
        <v/>
      </c>
      <c r="U1449">
        <f>IF($B1449="","",IFERROR(VLOOKUP($O1449,Leaders!$A:$B,2,0),"Not Mapped"))</f>
        <v/>
      </c>
    </row>
    <row r="1450">
      <c r="A1450" s="16" t="n"/>
      <c r="G1450" s="17" t="n"/>
      <c r="H1450" s="17" t="n"/>
      <c r="I1450" s="17" t="n"/>
      <c r="J1450" s="17" t="n"/>
      <c r="K1450" s="17" t="n"/>
      <c r="L1450" s="17" t="n"/>
      <c r="N1450">
        <f>IF($B1450="","",IF($C1450="SUPERSTORE","Superstore","DH"))</f>
        <v/>
      </c>
      <c r="O1450">
        <f>IF($B1450="","",IFERROR(VLOOKUP($B1450,Mapping!$A:$C,2,0),"Not Mapped"))</f>
        <v/>
      </c>
      <c r="P1450">
        <f>IF($B1450="","",IFERROR(VLOOKUP($B1450,Mapping!$A:$C,3,0),"Not Mapped"))</f>
        <v/>
      </c>
      <c r="Q1450">
        <f>IF($B1450="","",IF(COUNTIF(Exclusions!$A:$A,$B1450)&gt;0,"Yes","No"))</f>
        <v/>
      </c>
      <c r="R1450" s="17">
        <f>IF($B1450="","",MIN(1,DAY($A1450)/IF($N1450="Superstore",Settings!$B$5,Settings!$B$4)))</f>
        <v/>
      </c>
      <c r="S1450" s="17">
        <f>IF(OR($B1450="",$G1450="",$R1450=0),"",$G1450/$R1450)</f>
        <v/>
      </c>
      <c r="T1450">
        <f>IF($S1450="","",IF($S1450&lt;Settings!$B$8,"Critical",IF($S1450&lt;Settings!$B$9,"Semi Critical","Non Critical")))</f>
        <v/>
      </c>
      <c r="U1450">
        <f>IF($B1450="","",IFERROR(VLOOKUP($O1450,Leaders!$A:$B,2,0),"Not Mapped"))</f>
        <v/>
      </c>
    </row>
    <row r="1451">
      <c r="A1451" s="16" t="n"/>
      <c r="G1451" s="17" t="n"/>
      <c r="H1451" s="17" t="n"/>
      <c r="I1451" s="17" t="n"/>
      <c r="J1451" s="17" t="n"/>
      <c r="K1451" s="17" t="n"/>
      <c r="L1451" s="17" t="n"/>
      <c r="N1451">
        <f>IF($B1451="","",IF($C1451="SUPERSTORE","Superstore","DH"))</f>
        <v/>
      </c>
      <c r="O1451">
        <f>IF($B1451="","",IFERROR(VLOOKUP($B1451,Mapping!$A:$C,2,0),"Not Mapped"))</f>
        <v/>
      </c>
      <c r="P1451">
        <f>IF($B1451="","",IFERROR(VLOOKUP($B1451,Mapping!$A:$C,3,0),"Not Mapped"))</f>
        <v/>
      </c>
      <c r="Q1451">
        <f>IF($B1451="","",IF(COUNTIF(Exclusions!$A:$A,$B1451)&gt;0,"Yes","No"))</f>
        <v/>
      </c>
      <c r="R1451" s="17">
        <f>IF($B1451="","",MIN(1,DAY($A1451)/IF($N1451="Superstore",Settings!$B$5,Settings!$B$4)))</f>
        <v/>
      </c>
      <c r="S1451" s="17">
        <f>IF(OR($B1451="",$G1451="",$R1451=0),"",$G1451/$R1451)</f>
        <v/>
      </c>
      <c r="T1451">
        <f>IF($S1451="","",IF($S1451&lt;Settings!$B$8,"Critical",IF($S1451&lt;Settings!$B$9,"Semi Critical","Non Critical")))</f>
        <v/>
      </c>
      <c r="U1451">
        <f>IF($B1451="","",IFERROR(VLOOKUP($O1451,Leaders!$A:$B,2,0),"Not Mapped"))</f>
        <v/>
      </c>
    </row>
    <row r="1452">
      <c r="A1452" s="16" t="n"/>
      <c r="G1452" s="17" t="n"/>
      <c r="H1452" s="17" t="n"/>
      <c r="I1452" s="17" t="n"/>
      <c r="J1452" s="17" t="n"/>
      <c r="K1452" s="17" t="n"/>
      <c r="L1452" s="17" t="n"/>
      <c r="N1452">
        <f>IF($B1452="","",IF($C1452="SUPERSTORE","Superstore","DH"))</f>
        <v/>
      </c>
      <c r="O1452">
        <f>IF($B1452="","",IFERROR(VLOOKUP($B1452,Mapping!$A:$C,2,0),"Not Mapped"))</f>
        <v/>
      </c>
      <c r="P1452">
        <f>IF($B1452="","",IFERROR(VLOOKUP($B1452,Mapping!$A:$C,3,0),"Not Mapped"))</f>
        <v/>
      </c>
      <c r="Q1452">
        <f>IF($B1452="","",IF(COUNTIF(Exclusions!$A:$A,$B1452)&gt;0,"Yes","No"))</f>
        <v/>
      </c>
      <c r="R1452" s="17">
        <f>IF($B1452="","",MIN(1,DAY($A1452)/IF($N1452="Superstore",Settings!$B$5,Settings!$B$4)))</f>
        <v/>
      </c>
      <c r="S1452" s="17">
        <f>IF(OR($B1452="",$G1452="",$R1452=0),"",$G1452/$R1452)</f>
        <v/>
      </c>
      <c r="T1452">
        <f>IF($S1452="","",IF($S1452&lt;Settings!$B$8,"Critical",IF($S1452&lt;Settings!$B$9,"Semi Critical","Non Critical")))</f>
        <v/>
      </c>
      <c r="U1452">
        <f>IF($B1452="","",IFERROR(VLOOKUP($O1452,Leaders!$A:$B,2,0),"Not Mapped"))</f>
        <v/>
      </c>
    </row>
    <row r="1453">
      <c r="A1453" s="16" t="n"/>
      <c r="G1453" s="17" t="n"/>
      <c r="H1453" s="17" t="n"/>
      <c r="I1453" s="17" t="n"/>
      <c r="J1453" s="17" t="n"/>
      <c r="K1453" s="17" t="n"/>
      <c r="L1453" s="17" t="n"/>
      <c r="N1453">
        <f>IF($B1453="","",IF($C1453="SUPERSTORE","Superstore","DH"))</f>
        <v/>
      </c>
      <c r="O1453">
        <f>IF($B1453="","",IFERROR(VLOOKUP($B1453,Mapping!$A:$C,2,0),"Not Mapped"))</f>
        <v/>
      </c>
      <c r="P1453">
        <f>IF($B1453="","",IFERROR(VLOOKUP($B1453,Mapping!$A:$C,3,0),"Not Mapped"))</f>
        <v/>
      </c>
      <c r="Q1453">
        <f>IF($B1453="","",IF(COUNTIF(Exclusions!$A:$A,$B1453)&gt;0,"Yes","No"))</f>
        <v/>
      </c>
      <c r="R1453" s="17">
        <f>IF($B1453="","",MIN(1,DAY($A1453)/IF($N1453="Superstore",Settings!$B$5,Settings!$B$4)))</f>
        <v/>
      </c>
      <c r="S1453" s="17">
        <f>IF(OR($B1453="",$G1453="",$R1453=0),"",$G1453/$R1453)</f>
        <v/>
      </c>
      <c r="T1453">
        <f>IF($S1453="","",IF($S1453&lt;Settings!$B$8,"Critical",IF($S1453&lt;Settings!$B$9,"Semi Critical","Non Critical")))</f>
        <v/>
      </c>
      <c r="U1453">
        <f>IF($B1453="","",IFERROR(VLOOKUP($O1453,Leaders!$A:$B,2,0),"Not Mapped"))</f>
        <v/>
      </c>
    </row>
    <row r="1454">
      <c r="A1454" s="16" t="n"/>
      <c r="G1454" s="17" t="n"/>
      <c r="H1454" s="17" t="n"/>
      <c r="I1454" s="17" t="n"/>
      <c r="J1454" s="17" t="n"/>
      <c r="K1454" s="17" t="n"/>
      <c r="L1454" s="17" t="n"/>
      <c r="N1454">
        <f>IF($B1454="","",IF($C1454="SUPERSTORE","Superstore","DH"))</f>
        <v/>
      </c>
      <c r="O1454">
        <f>IF($B1454="","",IFERROR(VLOOKUP($B1454,Mapping!$A:$C,2,0),"Not Mapped"))</f>
        <v/>
      </c>
      <c r="P1454">
        <f>IF($B1454="","",IFERROR(VLOOKUP($B1454,Mapping!$A:$C,3,0),"Not Mapped"))</f>
        <v/>
      </c>
      <c r="Q1454">
        <f>IF($B1454="","",IF(COUNTIF(Exclusions!$A:$A,$B1454)&gt;0,"Yes","No"))</f>
        <v/>
      </c>
      <c r="R1454" s="17">
        <f>IF($B1454="","",MIN(1,DAY($A1454)/IF($N1454="Superstore",Settings!$B$5,Settings!$B$4)))</f>
        <v/>
      </c>
      <c r="S1454" s="17">
        <f>IF(OR($B1454="",$G1454="",$R1454=0),"",$G1454/$R1454)</f>
        <v/>
      </c>
      <c r="T1454">
        <f>IF($S1454="","",IF($S1454&lt;Settings!$B$8,"Critical",IF($S1454&lt;Settings!$B$9,"Semi Critical","Non Critical")))</f>
        <v/>
      </c>
      <c r="U1454">
        <f>IF($B1454="","",IFERROR(VLOOKUP($O1454,Leaders!$A:$B,2,0),"Not Mapped"))</f>
        <v/>
      </c>
    </row>
    <row r="1455">
      <c r="A1455" s="16" t="n"/>
      <c r="G1455" s="17" t="n"/>
      <c r="H1455" s="17" t="n"/>
      <c r="I1455" s="17" t="n"/>
      <c r="J1455" s="17" t="n"/>
      <c r="K1455" s="17" t="n"/>
      <c r="L1455" s="17" t="n"/>
      <c r="N1455">
        <f>IF($B1455="","",IF($C1455="SUPERSTORE","Superstore","DH"))</f>
        <v/>
      </c>
      <c r="O1455">
        <f>IF($B1455="","",IFERROR(VLOOKUP($B1455,Mapping!$A:$C,2,0),"Not Mapped"))</f>
        <v/>
      </c>
      <c r="P1455">
        <f>IF($B1455="","",IFERROR(VLOOKUP($B1455,Mapping!$A:$C,3,0),"Not Mapped"))</f>
        <v/>
      </c>
      <c r="Q1455">
        <f>IF($B1455="","",IF(COUNTIF(Exclusions!$A:$A,$B1455)&gt;0,"Yes","No"))</f>
        <v/>
      </c>
      <c r="R1455" s="17">
        <f>IF($B1455="","",MIN(1,DAY($A1455)/IF($N1455="Superstore",Settings!$B$5,Settings!$B$4)))</f>
        <v/>
      </c>
      <c r="S1455" s="17">
        <f>IF(OR($B1455="",$G1455="",$R1455=0),"",$G1455/$R1455)</f>
        <v/>
      </c>
      <c r="T1455">
        <f>IF($S1455="","",IF($S1455&lt;Settings!$B$8,"Critical",IF($S1455&lt;Settings!$B$9,"Semi Critical","Non Critical")))</f>
        <v/>
      </c>
      <c r="U1455">
        <f>IF($B1455="","",IFERROR(VLOOKUP($O1455,Leaders!$A:$B,2,0),"Not Mapped"))</f>
        <v/>
      </c>
    </row>
    <row r="1456">
      <c r="A1456" s="16" t="n"/>
      <c r="G1456" s="17" t="n"/>
      <c r="H1456" s="17" t="n"/>
      <c r="I1456" s="17" t="n"/>
      <c r="J1456" s="17" t="n"/>
      <c r="K1456" s="17" t="n"/>
      <c r="L1456" s="17" t="n"/>
      <c r="N1456">
        <f>IF($B1456="","",IF($C1456="SUPERSTORE","Superstore","DH"))</f>
        <v/>
      </c>
      <c r="O1456">
        <f>IF($B1456="","",IFERROR(VLOOKUP($B1456,Mapping!$A:$C,2,0),"Not Mapped"))</f>
        <v/>
      </c>
      <c r="P1456">
        <f>IF($B1456="","",IFERROR(VLOOKUP($B1456,Mapping!$A:$C,3,0),"Not Mapped"))</f>
        <v/>
      </c>
      <c r="Q1456">
        <f>IF($B1456="","",IF(COUNTIF(Exclusions!$A:$A,$B1456)&gt;0,"Yes","No"))</f>
        <v/>
      </c>
      <c r="R1456" s="17">
        <f>IF($B1456="","",MIN(1,DAY($A1456)/IF($N1456="Superstore",Settings!$B$5,Settings!$B$4)))</f>
        <v/>
      </c>
      <c r="S1456" s="17">
        <f>IF(OR($B1456="",$G1456="",$R1456=0),"",$G1456/$R1456)</f>
        <v/>
      </c>
      <c r="T1456">
        <f>IF($S1456="","",IF($S1456&lt;Settings!$B$8,"Critical",IF($S1456&lt;Settings!$B$9,"Semi Critical","Non Critical")))</f>
        <v/>
      </c>
      <c r="U1456">
        <f>IF($B1456="","",IFERROR(VLOOKUP($O1456,Leaders!$A:$B,2,0),"Not Mapped"))</f>
        <v/>
      </c>
    </row>
    <row r="1457">
      <c r="A1457" s="16" t="n"/>
      <c r="G1457" s="17" t="n"/>
      <c r="H1457" s="17" t="n"/>
      <c r="I1457" s="17" t="n"/>
      <c r="J1457" s="17" t="n"/>
      <c r="K1457" s="17" t="n"/>
      <c r="L1457" s="17" t="n"/>
      <c r="N1457">
        <f>IF($B1457="","",IF($C1457="SUPERSTORE","Superstore","DH"))</f>
        <v/>
      </c>
      <c r="O1457">
        <f>IF($B1457="","",IFERROR(VLOOKUP($B1457,Mapping!$A:$C,2,0),"Not Mapped"))</f>
        <v/>
      </c>
      <c r="P1457">
        <f>IF($B1457="","",IFERROR(VLOOKUP($B1457,Mapping!$A:$C,3,0),"Not Mapped"))</f>
        <v/>
      </c>
      <c r="Q1457">
        <f>IF($B1457="","",IF(COUNTIF(Exclusions!$A:$A,$B1457)&gt;0,"Yes","No"))</f>
        <v/>
      </c>
      <c r="R1457" s="17">
        <f>IF($B1457="","",MIN(1,DAY($A1457)/IF($N1457="Superstore",Settings!$B$5,Settings!$B$4)))</f>
        <v/>
      </c>
      <c r="S1457" s="17">
        <f>IF(OR($B1457="",$G1457="",$R1457=0),"",$G1457/$R1457)</f>
        <v/>
      </c>
      <c r="T1457">
        <f>IF($S1457="","",IF($S1457&lt;Settings!$B$8,"Critical",IF($S1457&lt;Settings!$B$9,"Semi Critical","Non Critical")))</f>
        <v/>
      </c>
      <c r="U1457">
        <f>IF($B1457="","",IFERROR(VLOOKUP($O1457,Leaders!$A:$B,2,0),"Not Mapped"))</f>
        <v/>
      </c>
    </row>
    <row r="1458">
      <c r="A1458" s="16" t="n"/>
      <c r="G1458" s="17" t="n"/>
      <c r="H1458" s="17" t="n"/>
      <c r="I1458" s="17" t="n"/>
      <c r="J1458" s="17" t="n"/>
      <c r="K1458" s="17" t="n"/>
      <c r="L1458" s="17" t="n"/>
      <c r="N1458">
        <f>IF($B1458="","",IF($C1458="SUPERSTORE","Superstore","DH"))</f>
        <v/>
      </c>
      <c r="O1458">
        <f>IF($B1458="","",IFERROR(VLOOKUP($B1458,Mapping!$A:$C,2,0),"Not Mapped"))</f>
        <v/>
      </c>
      <c r="P1458">
        <f>IF($B1458="","",IFERROR(VLOOKUP($B1458,Mapping!$A:$C,3,0),"Not Mapped"))</f>
        <v/>
      </c>
      <c r="Q1458">
        <f>IF($B1458="","",IF(COUNTIF(Exclusions!$A:$A,$B1458)&gt;0,"Yes","No"))</f>
        <v/>
      </c>
      <c r="R1458" s="17">
        <f>IF($B1458="","",MIN(1,DAY($A1458)/IF($N1458="Superstore",Settings!$B$5,Settings!$B$4)))</f>
        <v/>
      </c>
      <c r="S1458" s="17">
        <f>IF(OR($B1458="",$G1458="",$R1458=0),"",$G1458/$R1458)</f>
        <v/>
      </c>
      <c r="T1458">
        <f>IF($S1458="","",IF($S1458&lt;Settings!$B$8,"Critical",IF($S1458&lt;Settings!$B$9,"Semi Critical","Non Critical")))</f>
        <v/>
      </c>
      <c r="U1458">
        <f>IF($B1458="","",IFERROR(VLOOKUP($O1458,Leaders!$A:$B,2,0),"Not Mapped"))</f>
        <v/>
      </c>
    </row>
    <row r="1459">
      <c r="A1459" s="16" t="n"/>
      <c r="G1459" s="17" t="n"/>
      <c r="H1459" s="17" t="n"/>
      <c r="I1459" s="17" t="n"/>
      <c r="J1459" s="17" t="n"/>
      <c r="K1459" s="17" t="n"/>
      <c r="L1459" s="17" t="n"/>
      <c r="N1459">
        <f>IF($B1459="","",IF($C1459="SUPERSTORE","Superstore","DH"))</f>
        <v/>
      </c>
      <c r="O1459">
        <f>IF($B1459="","",IFERROR(VLOOKUP($B1459,Mapping!$A:$C,2,0),"Not Mapped"))</f>
        <v/>
      </c>
      <c r="P1459">
        <f>IF($B1459="","",IFERROR(VLOOKUP($B1459,Mapping!$A:$C,3,0),"Not Mapped"))</f>
        <v/>
      </c>
      <c r="Q1459">
        <f>IF($B1459="","",IF(COUNTIF(Exclusions!$A:$A,$B1459)&gt;0,"Yes","No"))</f>
        <v/>
      </c>
      <c r="R1459" s="17">
        <f>IF($B1459="","",MIN(1,DAY($A1459)/IF($N1459="Superstore",Settings!$B$5,Settings!$B$4)))</f>
        <v/>
      </c>
      <c r="S1459" s="17">
        <f>IF(OR($B1459="",$G1459="",$R1459=0),"",$G1459/$R1459)</f>
        <v/>
      </c>
      <c r="T1459">
        <f>IF($S1459="","",IF($S1459&lt;Settings!$B$8,"Critical",IF($S1459&lt;Settings!$B$9,"Semi Critical","Non Critical")))</f>
        <v/>
      </c>
      <c r="U1459">
        <f>IF($B1459="","",IFERROR(VLOOKUP($O1459,Leaders!$A:$B,2,0),"Not Mapped"))</f>
        <v/>
      </c>
    </row>
    <row r="1460">
      <c r="A1460" s="16" t="n"/>
      <c r="G1460" s="17" t="n"/>
      <c r="H1460" s="17" t="n"/>
      <c r="I1460" s="17" t="n"/>
      <c r="J1460" s="17" t="n"/>
      <c r="K1460" s="17" t="n"/>
      <c r="L1460" s="17" t="n"/>
      <c r="N1460">
        <f>IF($B1460="","",IF($C1460="SUPERSTORE","Superstore","DH"))</f>
        <v/>
      </c>
      <c r="O1460">
        <f>IF($B1460="","",IFERROR(VLOOKUP($B1460,Mapping!$A:$C,2,0),"Not Mapped"))</f>
        <v/>
      </c>
      <c r="P1460">
        <f>IF($B1460="","",IFERROR(VLOOKUP($B1460,Mapping!$A:$C,3,0),"Not Mapped"))</f>
        <v/>
      </c>
      <c r="Q1460">
        <f>IF($B1460="","",IF(COUNTIF(Exclusions!$A:$A,$B1460)&gt;0,"Yes","No"))</f>
        <v/>
      </c>
      <c r="R1460" s="17">
        <f>IF($B1460="","",MIN(1,DAY($A1460)/IF($N1460="Superstore",Settings!$B$5,Settings!$B$4)))</f>
        <v/>
      </c>
      <c r="S1460" s="17">
        <f>IF(OR($B1460="",$G1460="",$R1460=0),"",$G1460/$R1460)</f>
        <v/>
      </c>
      <c r="T1460">
        <f>IF($S1460="","",IF($S1460&lt;Settings!$B$8,"Critical",IF($S1460&lt;Settings!$B$9,"Semi Critical","Non Critical")))</f>
        <v/>
      </c>
      <c r="U1460">
        <f>IF($B1460="","",IFERROR(VLOOKUP($O1460,Leaders!$A:$B,2,0),"Not Mapped"))</f>
        <v/>
      </c>
    </row>
    <row r="1461">
      <c r="A1461" s="16" t="n"/>
      <c r="G1461" s="17" t="n"/>
      <c r="H1461" s="17" t="n"/>
      <c r="I1461" s="17" t="n"/>
      <c r="J1461" s="17" t="n"/>
      <c r="K1461" s="17" t="n"/>
      <c r="L1461" s="17" t="n"/>
      <c r="N1461">
        <f>IF($B1461="","",IF($C1461="SUPERSTORE","Superstore","DH"))</f>
        <v/>
      </c>
      <c r="O1461">
        <f>IF($B1461="","",IFERROR(VLOOKUP($B1461,Mapping!$A:$C,2,0),"Not Mapped"))</f>
        <v/>
      </c>
      <c r="P1461">
        <f>IF($B1461="","",IFERROR(VLOOKUP($B1461,Mapping!$A:$C,3,0),"Not Mapped"))</f>
        <v/>
      </c>
      <c r="Q1461">
        <f>IF($B1461="","",IF(COUNTIF(Exclusions!$A:$A,$B1461)&gt;0,"Yes","No"))</f>
        <v/>
      </c>
      <c r="R1461" s="17">
        <f>IF($B1461="","",MIN(1,DAY($A1461)/IF($N1461="Superstore",Settings!$B$5,Settings!$B$4)))</f>
        <v/>
      </c>
      <c r="S1461" s="17">
        <f>IF(OR($B1461="",$G1461="",$R1461=0),"",$G1461/$R1461)</f>
        <v/>
      </c>
      <c r="T1461">
        <f>IF($S1461="","",IF($S1461&lt;Settings!$B$8,"Critical",IF($S1461&lt;Settings!$B$9,"Semi Critical","Non Critical")))</f>
        <v/>
      </c>
      <c r="U1461">
        <f>IF($B1461="","",IFERROR(VLOOKUP($O1461,Leaders!$A:$B,2,0),"Not Mapped"))</f>
        <v/>
      </c>
    </row>
    <row r="1462">
      <c r="A1462" s="16" t="n"/>
      <c r="G1462" s="17" t="n"/>
      <c r="H1462" s="17" t="n"/>
      <c r="I1462" s="17" t="n"/>
      <c r="J1462" s="17" t="n"/>
      <c r="K1462" s="17" t="n"/>
      <c r="L1462" s="17" t="n"/>
      <c r="N1462">
        <f>IF($B1462="","",IF($C1462="SUPERSTORE","Superstore","DH"))</f>
        <v/>
      </c>
      <c r="O1462">
        <f>IF($B1462="","",IFERROR(VLOOKUP($B1462,Mapping!$A:$C,2,0),"Not Mapped"))</f>
        <v/>
      </c>
      <c r="P1462">
        <f>IF($B1462="","",IFERROR(VLOOKUP($B1462,Mapping!$A:$C,3,0),"Not Mapped"))</f>
        <v/>
      </c>
      <c r="Q1462">
        <f>IF($B1462="","",IF(COUNTIF(Exclusions!$A:$A,$B1462)&gt;0,"Yes","No"))</f>
        <v/>
      </c>
      <c r="R1462" s="17">
        <f>IF($B1462="","",MIN(1,DAY($A1462)/IF($N1462="Superstore",Settings!$B$5,Settings!$B$4)))</f>
        <v/>
      </c>
      <c r="S1462" s="17">
        <f>IF(OR($B1462="",$G1462="",$R1462=0),"",$G1462/$R1462)</f>
        <v/>
      </c>
      <c r="T1462">
        <f>IF($S1462="","",IF($S1462&lt;Settings!$B$8,"Critical",IF($S1462&lt;Settings!$B$9,"Semi Critical","Non Critical")))</f>
        <v/>
      </c>
      <c r="U1462">
        <f>IF($B1462="","",IFERROR(VLOOKUP($O1462,Leaders!$A:$B,2,0),"Not Mapped"))</f>
        <v/>
      </c>
    </row>
    <row r="1463">
      <c r="A1463" s="16" t="n"/>
      <c r="G1463" s="17" t="n"/>
      <c r="H1463" s="17" t="n"/>
      <c r="I1463" s="17" t="n"/>
      <c r="J1463" s="17" t="n"/>
      <c r="K1463" s="17" t="n"/>
      <c r="L1463" s="17" t="n"/>
      <c r="N1463">
        <f>IF($B1463="","",IF($C1463="SUPERSTORE","Superstore","DH"))</f>
        <v/>
      </c>
      <c r="O1463">
        <f>IF($B1463="","",IFERROR(VLOOKUP($B1463,Mapping!$A:$C,2,0),"Not Mapped"))</f>
        <v/>
      </c>
      <c r="P1463">
        <f>IF($B1463="","",IFERROR(VLOOKUP($B1463,Mapping!$A:$C,3,0),"Not Mapped"))</f>
        <v/>
      </c>
      <c r="Q1463">
        <f>IF($B1463="","",IF(COUNTIF(Exclusions!$A:$A,$B1463)&gt;0,"Yes","No"))</f>
        <v/>
      </c>
      <c r="R1463" s="17">
        <f>IF($B1463="","",MIN(1,DAY($A1463)/IF($N1463="Superstore",Settings!$B$5,Settings!$B$4)))</f>
        <v/>
      </c>
      <c r="S1463" s="17">
        <f>IF(OR($B1463="",$G1463="",$R1463=0),"",$G1463/$R1463)</f>
        <v/>
      </c>
      <c r="T1463">
        <f>IF($S1463="","",IF($S1463&lt;Settings!$B$8,"Critical",IF($S1463&lt;Settings!$B$9,"Semi Critical","Non Critical")))</f>
        <v/>
      </c>
      <c r="U1463">
        <f>IF($B1463="","",IFERROR(VLOOKUP($O1463,Leaders!$A:$B,2,0),"Not Mapped"))</f>
        <v/>
      </c>
    </row>
    <row r="1464">
      <c r="A1464" s="16" t="n"/>
      <c r="G1464" s="17" t="n"/>
      <c r="H1464" s="17" t="n"/>
      <c r="I1464" s="17" t="n"/>
      <c r="J1464" s="17" t="n"/>
      <c r="K1464" s="17" t="n"/>
      <c r="L1464" s="17" t="n"/>
      <c r="N1464">
        <f>IF($B1464="","",IF($C1464="SUPERSTORE","Superstore","DH"))</f>
        <v/>
      </c>
      <c r="O1464">
        <f>IF($B1464="","",IFERROR(VLOOKUP($B1464,Mapping!$A:$C,2,0),"Not Mapped"))</f>
        <v/>
      </c>
      <c r="P1464">
        <f>IF($B1464="","",IFERROR(VLOOKUP($B1464,Mapping!$A:$C,3,0),"Not Mapped"))</f>
        <v/>
      </c>
      <c r="Q1464">
        <f>IF($B1464="","",IF(COUNTIF(Exclusions!$A:$A,$B1464)&gt;0,"Yes","No"))</f>
        <v/>
      </c>
      <c r="R1464" s="17">
        <f>IF($B1464="","",MIN(1,DAY($A1464)/IF($N1464="Superstore",Settings!$B$5,Settings!$B$4)))</f>
        <v/>
      </c>
      <c r="S1464" s="17">
        <f>IF(OR($B1464="",$G1464="",$R1464=0),"",$G1464/$R1464)</f>
        <v/>
      </c>
      <c r="T1464">
        <f>IF($S1464="","",IF($S1464&lt;Settings!$B$8,"Critical",IF($S1464&lt;Settings!$B$9,"Semi Critical","Non Critical")))</f>
        <v/>
      </c>
      <c r="U1464">
        <f>IF($B1464="","",IFERROR(VLOOKUP($O1464,Leaders!$A:$B,2,0),"Not Mapped"))</f>
        <v/>
      </c>
    </row>
    <row r="1465">
      <c r="A1465" s="16" t="n"/>
      <c r="G1465" s="17" t="n"/>
      <c r="H1465" s="17" t="n"/>
      <c r="I1465" s="17" t="n"/>
      <c r="J1465" s="17" t="n"/>
      <c r="K1465" s="17" t="n"/>
      <c r="L1465" s="17" t="n"/>
      <c r="N1465">
        <f>IF($B1465="","",IF($C1465="SUPERSTORE","Superstore","DH"))</f>
        <v/>
      </c>
      <c r="O1465">
        <f>IF($B1465="","",IFERROR(VLOOKUP($B1465,Mapping!$A:$C,2,0),"Not Mapped"))</f>
        <v/>
      </c>
      <c r="P1465">
        <f>IF($B1465="","",IFERROR(VLOOKUP($B1465,Mapping!$A:$C,3,0),"Not Mapped"))</f>
        <v/>
      </c>
      <c r="Q1465">
        <f>IF($B1465="","",IF(COUNTIF(Exclusions!$A:$A,$B1465)&gt;0,"Yes","No"))</f>
        <v/>
      </c>
      <c r="R1465" s="17">
        <f>IF($B1465="","",MIN(1,DAY($A1465)/IF($N1465="Superstore",Settings!$B$5,Settings!$B$4)))</f>
        <v/>
      </c>
      <c r="S1465" s="17">
        <f>IF(OR($B1465="",$G1465="",$R1465=0),"",$G1465/$R1465)</f>
        <v/>
      </c>
      <c r="T1465">
        <f>IF($S1465="","",IF($S1465&lt;Settings!$B$8,"Critical",IF($S1465&lt;Settings!$B$9,"Semi Critical","Non Critical")))</f>
        <v/>
      </c>
      <c r="U1465">
        <f>IF($B1465="","",IFERROR(VLOOKUP($O1465,Leaders!$A:$B,2,0),"Not Mapped"))</f>
        <v/>
      </c>
    </row>
    <row r="1466">
      <c r="A1466" s="16" t="n"/>
      <c r="G1466" s="17" t="n"/>
      <c r="H1466" s="17" t="n"/>
      <c r="I1466" s="17" t="n"/>
      <c r="J1466" s="17" t="n"/>
      <c r="K1466" s="17" t="n"/>
      <c r="L1466" s="17" t="n"/>
      <c r="N1466">
        <f>IF($B1466="","",IF($C1466="SUPERSTORE","Superstore","DH"))</f>
        <v/>
      </c>
      <c r="O1466">
        <f>IF($B1466="","",IFERROR(VLOOKUP($B1466,Mapping!$A:$C,2,0),"Not Mapped"))</f>
        <v/>
      </c>
      <c r="P1466">
        <f>IF($B1466="","",IFERROR(VLOOKUP($B1466,Mapping!$A:$C,3,0),"Not Mapped"))</f>
        <v/>
      </c>
      <c r="Q1466">
        <f>IF($B1466="","",IF(COUNTIF(Exclusions!$A:$A,$B1466)&gt;0,"Yes","No"))</f>
        <v/>
      </c>
      <c r="R1466" s="17">
        <f>IF($B1466="","",MIN(1,DAY($A1466)/IF($N1466="Superstore",Settings!$B$5,Settings!$B$4)))</f>
        <v/>
      </c>
      <c r="S1466" s="17">
        <f>IF(OR($B1466="",$G1466="",$R1466=0),"",$G1466/$R1466)</f>
        <v/>
      </c>
      <c r="T1466">
        <f>IF($S1466="","",IF($S1466&lt;Settings!$B$8,"Critical",IF($S1466&lt;Settings!$B$9,"Semi Critical","Non Critical")))</f>
        <v/>
      </c>
      <c r="U1466">
        <f>IF($B1466="","",IFERROR(VLOOKUP($O1466,Leaders!$A:$B,2,0),"Not Mapped"))</f>
        <v/>
      </c>
    </row>
    <row r="1467">
      <c r="A1467" s="16" t="n"/>
      <c r="G1467" s="17" t="n"/>
      <c r="H1467" s="17" t="n"/>
      <c r="I1467" s="17" t="n"/>
      <c r="J1467" s="17" t="n"/>
      <c r="K1467" s="17" t="n"/>
      <c r="L1467" s="17" t="n"/>
      <c r="N1467">
        <f>IF($B1467="","",IF($C1467="SUPERSTORE","Superstore","DH"))</f>
        <v/>
      </c>
      <c r="O1467">
        <f>IF($B1467="","",IFERROR(VLOOKUP($B1467,Mapping!$A:$C,2,0),"Not Mapped"))</f>
        <v/>
      </c>
      <c r="P1467">
        <f>IF($B1467="","",IFERROR(VLOOKUP($B1467,Mapping!$A:$C,3,0),"Not Mapped"))</f>
        <v/>
      </c>
      <c r="Q1467">
        <f>IF($B1467="","",IF(COUNTIF(Exclusions!$A:$A,$B1467)&gt;0,"Yes","No"))</f>
        <v/>
      </c>
      <c r="R1467" s="17">
        <f>IF($B1467="","",MIN(1,DAY($A1467)/IF($N1467="Superstore",Settings!$B$5,Settings!$B$4)))</f>
        <v/>
      </c>
      <c r="S1467" s="17">
        <f>IF(OR($B1467="",$G1467="",$R1467=0),"",$G1467/$R1467)</f>
        <v/>
      </c>
      <c r="T1467">
        <f>IF($S1467="","",IF($S1467&lt;Settings!$B$8,"Critical",IF($S1467&lt;Settings!$B$9,"Semi Critical","Non Critical")))</f>
        <v/>
      </c>
      <c r="U1467">
        <f>IF($B1467="","",IFERROR(VLOOKUP($O1467,Leaders!$A:$B,2,0),"Not Mapped"))</f>
        <v/>
      </c>
    </row>
    <row r="1468">
      <c r="A1468" s="16" t="n"/>
      <c r="G1468" s="17" t="n"/>
      <c r="H1468" s="17" t="n"/>
      <c r="I1468" s="17" t="n"/>
      <c r="J1468" s="17" t="n"/>
      <c r="K1468" s="17" t="n"/>
      <c r="L1468" s="17" t="n"/>
      <c r="N1468">
        <f>IF($B1468="","",IF($C1468="SUPERSTORE","Superstore","DH"))</f>
        <v/>
      </c>
      <c r="O1468">
        <f>IF($B1468="","",IFERROR(VLOOKUP($B1468,Mapping!$A:$C,2,0),"Not Mapped"))</f>
        <v/>
      </c>
      <c r="P1468">
        <f>IF($B1468="","",IFERROR(VLOOKUP($B1468,Mapping!$A:$C,3,0),"Not Mapped"))</f>
        <v/>
      </c>
      <c r="Q1468">
        <f>IF($B1468="","",IF(COUNTIF(Exclusions!$A:$A,$B1468)&gt;0,"Yes","No"))</f>
        <v/>
      </c>
      <c r="R1468" s="17">
        <f>IF($B1468="","",MIN(1,DAY($A1468)/IF($N1468="Superstore",Settings!$B$5,Settings!$B$4)))</f>
        <v/>
      </c>
      <c r="S1468" s="17">
        <f>IF(OR($B1468="",$G1468="",$R1468=0),"",$G1468/$R1468)</f>
        <v/>
      </c>
      <c r="T1468">
        <f>IF($S1468="","",IF($S1468&lt;Settings!$B$8,"Critical",IF($S1468&lt;Settings!$B$9,"Semi Critical","Non Critical")))</f>
        <v/>
      </c>
      <c r="U1468">
        <f>IF($B1468="","",IFERROR(VLOOKUP($O1468,Leaders!$A:$B,2,0),"Not Mapped"))</f>
        <v/>
      </c>
    </row>
    <row r="1469">
      <c r="A1469" s="16" t="n"/>
      <c r="G1469" s="17" t="n"/>
      <c r="H1469" s="17" t="n"/>
      <c r="I1469" s="17" t="n"/>
      <c r="J1469" s="17" t="n"/>
      <c r="K1469" s="17" t="n"/>
      <c r="L1469" s="17" t="n"/>
      <c r="N1469">
        <f>IF($B1469="","",IF($C1469="SUPERSTORE","Superstore","DH"))</f>
        <v/>
      </c>
      <c r="O1469">
        <f>IF($B1469="","",IFERROR(VLOOKUP($B1469,Mapping!$A:$C,2,0),"Not Mapped"))</f>
        <v/>
      </c>
      <c r="P1469">
        <f>IF($B1469="","",IFERROR(VLOOKUP($B1469,Mapping!$A:$C,3,0),"Not Mapped"))</f>
        <v/>
      </c>
      <c r="Q1469">
        <f>IF($B1469="","",IF(COUNTIF(Exclusions!$A:$A,$B1469)&gt;0,"Yes","No"))</f>
        <v/>
      </c>
      <c r="R1469" s="17">
        <f>IF($B1469="","",MIN(1,DAY($A1469)/IF($N1469="Superstore",Settings!$B$5,Settings!$B$4)))</f>
        <v/>
      </c>
      <c r="S1469" s="17">
        <f>IF(OR($B1469="",$G1469="",$R1469=0),"",$G1469/$R1469)</f>
        <v/>
      </c>
      <c r="T1469">
        <f>IF($S1469="","",IF($S1469&lt;Settings!$B$8,"Critical",IF($S1469&lt;Settings!$B$9,"Semi Critical","Non Critical")))</f>
        <v/>
      </c>
      <c r="U1469">
        <f>IF($B1469="","",IFERROR(VLOOKUP($O1469,Leaders!$A:$B,2,0),"Not Mapped"))</f>
        <v/>
      </c>
    </row>
    <row r="1470">
      <c r="A1470" s="16" t="n"/>
      <c r="G1470" s="17" t="n"/>
      <c r="H1470" s="17" t="n"/>
      <c r="I1470" s="17" t="n"/>
      <c r="J1470" s="17" t="n"/>
      <c r="K1470" s="17" t="n"/>
      <c r="L1470" s="17" t="n"/>
      <c r="N1470">
        <f>IF($B1470="","",IF($C1470="SUPERSTORE","Superstore","DH"))</f>
        <v/>
      </c>
      <c r="O1470">
        <f>IF($B1470="","",IFERROR(VLOOKUP($B1470,Mapping!$A:$C,2,0),"Not Mapped"))</f>
        <v/>
      </c>
      <c r="P1470">
        <f>IF($B1470="","",IFERROR(VLOOKUP($B1470,Mapping!$A:$C,3,0),"Not Mapped"))</f>
        <v/>
      </c>
      <c r="Q1470">
        <f>IF($B1470="","",IF(COUNTIF(Exclusions!$A:$A,$B1470)&gt;0,"Yes","No"))</f>
        <v/>
      </c>
      <c r="R1470" s="17">
        <f>IF($B1470="","",MIN(1,DAY($A1470)/IF($N1470="Superstore",Settings!$B$5,Settings!$B$4)))</f>
        <v/>
      </c>
      <c r="S1470" s="17">
        <f>IF(OR($B1470="",$G1470="",$R1470=0),"",$G1470/$R1470)</f>
        <v/>
      </c>
      <c r="T1470">
        <f>IF($S1470="","",IF($S1470&lt;Settings!$B$8,"Critical",IF($S1470&lt;Settings!$B$9,"Semi Critical","Non Critical")))</f>
        <v/>
      </c>
      <c r="U1470">
        <f>IF($B1470="","",IFERROR(VLOOKUP($O1470,Leaders!$A:$B,2,0),"Not Mapped"))</f>
        <v/>
      </c>
    </row>
    <row r="1471">
      <c r="A1471" s="16" t="n"/>
      <c r="G1471" s="17" t="n"/>
      <c r="H1471" s="17" t="n"/>
      <c r="I1471" s="17" t="n"/>
      <c r="J1471" s="17" t="n"/>
      <c r="K1471" s="17" t="n"/>
      <c r="L1471" s="17" t="n"/>
      <c r="N1471">
        <f>IF($B1471="","",IF($C1471="SUPERSTORE","Superstore","DH"))</f>
        <v/>
      </c>
      <c r="O1471">
        <f>IF($B1471="","",IFERROR(VLOOKUP($B1471,Mapping!$A:$C,2,0),"Not Mapped"))</f>
        <v/>
      </c>
      <c r="P1471">
        <f>IF($B1471="","",IFERROR(VLOOKUP($B1471,Mapping!$A:$C,3,0),"Not Mapped"))</f>
        <v/>
      </c>
      <c r="Q1471">
        <f>IF($B1471="","",IF(COUNTIF(Exclusions!$A:$A,$B1471)&gt;0,"Yes","No"))</f>
        <v/>
      </c>
      <c r="R1471" s="17">
        <f>IF($B1471="","",MIN(1,DAY($A1471)/IF($N1471="Superstore",Settings!$B$5,Settings!$B$4)))</f>
        <v/>
      </c>
      <c r="S1471" s="17">
        <f>IF(OR($B1471="",$G1471="",$R1471=0),"",$G1471/$R1471)</f>
        <v/>
      </c>
      <c r="T1471">
        <f>IF($S1471="","",IF($S1471&lt;Settings!$B$8,"Critical",IF($S1471&lt;Settings!$B$9,"Semi Critical","Non Critical")))</f>
        <v/>
      </c>
      <c r="U1471">
        <f>IF($B1471="","",IFERROR(VLOOKUP($O1471,Leaders!$A:$B,2,0),"Not Mapped"))</f>
        <v/>
      </c>
    </row>
    <row r="1472">
      <c r="A1472" s="16" t="n"/>
      <c r="G1472" s="17" t="n"/>
      <c r="H1472" s="17" t="n"/>
      <c r="I1472" s="17" t="n"/>
      <c r="J1472" s="17" t="n"/>
      <c r="K1472" s="17" t="n"/>
      <c r="L1472" s="17" t="n"/>
      <c r="N1472">
        <f>IF($B1472="","",IF($C1472="SUPERSTORE","Superstore","DH"))</f>
        <v/>
      </c>
      <c r="O1472">
        <f>IF($B1472="","",IFERROR(VLOOKUP($B1472,Mapping!$A:$C,2,0),"Not Mapped"))</f>
        <v/>
      </c>
      <c r="P1472">
        <f>IF($B1472="","",IFERROR(VLOOKUP($B1472,Mapping!$A:$C,3,0),"Not Mapped"))</f>
        <v/>
      </c>
      <c r="Q1472">
        <f>IF($B1472="","",IF(COUNTIF(Exclusions!$A:$A,$B1472)&gt;0,"Yes","No"))</f>
        <v/>
      </c>
      <c r="R1472" s="17">
        <f>IF($B1472="","",MIN(1,DAY($A1472)/IF($N1472="Superstore",Settings!$B$5,Settings!$B$4)))</f>
        <v/>
      </c>
      <c r="S1472" s="17">
        <f>IF(OR($B1472="",$G1472="",$R1472=0),"",$G1472/$R1472)</f>
        <v/>
      </c>
      <c r="T1472">
        <f>IF($S1472="","",IF($S1472&lt;Settings!$B$8,"Critical",IF($S1472&lt;Settings!$B$9,"Semi Critical","Non Critical")))</f>
        <v/>
      </c>
      <c r="U1472">
        <f>IF($B1472="","",IFERROR(VLOOKUP($O1472,Leaders!$A:$B,2,0),"Not Mapped"))</f>
        <v/>
      </c>
    </row>
    <row r="1473">
      <c r="A1473" s="16" t="n"/>
      <c r="G1473" s="17" t="n"/>
      <c r="H1473" s="17" t="n"/>
      <c r="I1473" s="17" t="n"/>
      <c r="J1473" s="17" t="n"/>
      <c r="K1473" s="17" t="n"/>
      <c r="L1473" s="17" t="n"/>
      <c r="N1473">
        <f>IF($B1473="","",IF($C1473="SUPERSTORE","Superstore","DH"))</f>
        <v/>
      </c>
      <c r="O1473">
        <f>IF($B1473="","",IFERROR(VLOOKUP($B1473,Mapping!$A:$C,2,0),"Not Mapped"))</f>
        <v/>
      </c>
      <c r="P1473">
        <f>IF($B1473="","",IFERROR(VLOOKUP($B1473,Mapping!$A:$C,3,0),"Not Mapped"))</f>
        <v/>
      </c>
      <c r="Q1473">
        <f>IF($B1473="","",IF(COUNTIF(Exclusions!$A:$A,$B1473)&gt;0,"Yes","No"))</f>
        <v/>
      </c>
      <c r="R1473" s="17">
        <f>IF($B1473="","",MIN(1,DAY($A1473)/IF($N1473="Superstore",Settings!$B$5,Settings!$B$4)))</f>
        <v/>
      </c>
      <c r="S1473" s="17">
        <f>IF(OR($B1473="",$G1473="",$R1473=0),"",$G1473/$R1473)</f>
        <v/>
      </c>
      <c r="T1473">
        <f>IF($S1473="","",IF($S1473&lt;Settings!$B$8,"Critical",IF($S1473&lt;Settings!$B$9,"Semi Critical","Non Critical")))</f>
        <v/>
      </c>
      <c r="U1473">
        <f>IF($B1473="","",IFERROR(VLOOKUP($O1473,Leaders!$A:$B,2,0),"Not Mapped"))</f>
        <v/>
      </c>
    </row>
    <row r="1474">
      <c r="A1474" s="16" t="n"/>
      <c r="G1474" s="17" t="n"/>
      <c r="H1474" s="17" t="n"/>
      <c r="I1474" s="17" t="n"/>
      <c r="J1474" s="17" t="n"/>
      <c r="K1474" s="17" t="n"/>
      <c r="L1474" s="17" t="n"/>
      <c r="N1474">
        <f>IF($B1474="","",IF($C1474="SUPERSTORE","Superstore","DH"))</f>
        <v/>
      </c>
      <c r="O1474">
        <f>IF($B1474="","",IFERROR(VLOOKUP($B1474,Mapping!$A:$C,2,0),"Not Mapped"))</f>
        <v/>
      </c>
      <c r="P1474">
        <f>IF($B1474="","",IFERROR(VLOOKUP($B1474,Mapping!$A:$C,3,0),"Not Mapped"))</f>
        <v/>
      </c>
      <c r="Q1474">
        <f>IF($B1474="","",IF(COUNTIF(Exclusions!$A:$A,$B1474)&gt;0,"Yes","No"))</f>
        <v/>
      </c>
      <c r="R1474" s="17">
        <f>IF($B1474="","",MIN(1,DAY($A1474)/IF($N1474="Superstore",Settings!$B$5,Settings!$B$4)))</f>
        <v/>
      </c>
      <c r="S1474" s="17">
        <f>IF(OR($B1474="",$G1474="",$R1474=0),"",$G1474/$R1474)</f>
        <v/>
      </c>
      <c r="T1474">
        <f>IF($S1474="","",IF($S1474&lt;Settings!$B$8,"Critical",IF($S1474&lt;Settings!$B$9,"Semi Critical","Non Critical")))</f>
        <v/>
      </c>
      <c r="U1474">
        <f>IF($B1474="","",IFERROR(VLOOKUP($O1474,Leaders!$A:$B,2,0),"Not Mapped"))</f>
        <v/>
      </c>
    </row>
    <row r="1475">
      <c r="A1475" s="16" t="n"/>
      <c r="G1475" s="17" t="n"/>
      <c r="H1475" s="17" t="n"/>
      <c r="I1475" s="17" t="n"/>
      <c r="J1475" s="17" t="n"/>
      <c r="K1475" s="17" t="n"/>
      <c r="L1475" s="17" t="n"/>
      <c r="N1475">
        <f>IF($B1475="","",IF($C1475="SUPERSTORE","Superstore","DH"))</f>
        <v/>
      </c>
      <c r="O1475">
        <f>IF($B1475="","",IFERROR(VLOOKUP($B1475,Mapping!$A:$C,2,0),"Not Mapped"))</f>
        <v/>
      </c>
      <c r="P1475">
        <f>IF($B1475="","",IFERROR(VLOOKUP($B1475,Mapping!$A:$C,3,0),"Not Mapped"))</f>
        <v/>
      </c>
      <c r="Q1475">
        <f>IF($B1475="","",IF(COUNTIF(Exclusions!$A:$A,$B1475)&gt;0,"Yes","No"))</f>
        <v/>
      </c>
      <c r="R1475" s="17">
        <f>IF($B1475="","",MIN(1,DAY($A1475)/IF($N1475="Superstore",Settings!$B$5,Settings!$B$4)))</f>
        <v/>
      </c>
      <c r="S1475" s="17">
        <f>IF(OR($B1475="",$G1475="",$R1475=0),"",$G1475/$R1475)</f>
        <v/>
      </c>
      <c r="T1475">
        <f>IF($S1475="","",IF($S1475&lt;Settings!$B$8,"Critical",IF($S1475&lt;Settings!$B$9,"Semi Critical","Non Critical")))</f>
        <v/>
      </c>
      <c r="U1475">
        <f>IF($B1475="","",IFERROR(VLOOKUP($O1475,Leaders!$A:$B,2,0),"Not Mapped"))</f>
        <v/>
      </c>
    </row>
    <row r="1476">
      <c r="A1476" s="16" t="n"/>
      <c r="G1476" s="17" t="n"/>
      <c r="H1476" s="17" t="n"/>
      <c r="I1476" s="17" t="n"/>
      <c r="J1476" s="17" t="n"/>
      <c r="K1476" s="17" t="n"/>
      <c r="L1476" s="17" t="n"/>
      <c r="N1476">
        <f>IF($B1476="","",IF($C1476="SUPERSTORE","Superstore","DH"))</f>
        <v/>
      </c>
      <c r="O1476">
        <f>IF($B1476="","",IFERROR(VLOOKUP($B1476,Mapping!$A:$C,2,0),"Not Mapped"))</f>
        <v/>
      </c>
      <c r="P1476">
        <f>IF($B1476="","",IFERROR(VLOOKUP($B1476,Mapping!$A:$C,3,0),"Not Mapped"))</f>
        <v/>
      </c>
      <c r="Q1476">
        <f>IF($B1476="","",IF(COUNTIF(Exclusions!$A:$A,$B1476)&gt;0,"Yes","No"))</f>
        <v/>
      </c>
      <c r="R1476" s="17">
        <f>IF($B1476="","",MIN(1,DAY($A1476)/IF($N1476="Superstore",Settings!$B$5,Settings!$B$4)))</f>
        <v/>
      </c>
      <c r="S1476" s="17">
        <f>IF(OR($B1476="",$G1476="",$R1476=0),"",$G1476/$R1476)</f>
        <v/>
      </c>
      <c r="T1476">
        <f>IF($S1476="","",IF($S1476&lt;Settings!$B$8,"Critical",IF($S1476&lt;Settings!$B$9,"Semi Critical","Non Critical")))</f>
        <v/>
      </c>
      <c r="U1476">
        <f>IF($B1476="","",IFERROR(VLOOKUP($O1476,Leaders!$A:$B,2,0),"Not Mapped"))</f>
        <v/>
      </c>
    </row>
    <row r="1477">
      <c r="A1477" s="16" t="n"/>
      <c r="G1477" s="17" t="n"/>
      <c r="H1477" s="17" t="n"/>
      <c r="I1477" s="17" t="n"/>
      <c r="J1477" s="17" t="n"/>
      <c r="K1477" s="17" t="n"/>
      <c r="L1477" s="17" t="n"/>
      <c r="N1477">
        <f>IF($B1477="","",IF($C1477="SUPERSTORE","Superstore","DH"))</f>
        <v/>
      </c>
      <c r="O1477">
        <f>IF($B1477="","",IFERROR(VLOOKUP($B1477,Mapping!$A:$C,2,0),"Not Mapped"))</f>
        <v/>
      </c>
      <c r="P1477">
        <f>IF($B1477="","",IFERROR(VLOOKUP($B1477,Mapping!$A:$C,3,0),"Not Mapped"))</f>
        <v/>
      </c>
      <c r="Q1477">
        <f>IF($B1477="","",IF(COUNTIF(Exclusions!$A:$A,$B1477)&gt;0,"Yes","No"))</f>
        <v/>
      </c>
      <c r="R1477" s="17">
        <f>IF($B1477="","",MIN(1,DAY($A1477)/IF($N1477="Superstore",Settings!$B$5,Settings!$B$4)))</f>
        <v/>
      </c>
      <c r="S1477" s="17">
        <f>IF(OR($B1477="",$G1477="",$R1477=0),"",$G1477/$R1477)</f>
        <v/>
      </c>
      <c r="T1477">
        <f>IF($S1477="","",IF($S1477&lt;Settings!$B$8,"Critical",IF($S1477&lt;Settings!$B$9,"Semi Critical","Non Critical")))</f>
        <v/>
      </c>
      <c r="U1477">
        <f>IF($B1477="","",IFERROR(VLOOKUP($O1477,Leaders!$A:$B,2,0),"Not Mapped"))</f>
        <v/>
      </c>
    </row>
    <row r="1478">
      <c r="A1478" s="16" t="n"/>
      <c r="G1478" s="17" t="n"/>
      <c r="H1478" s="17" t="n"/>
      <c r="I1478" s="17" t="n"/>
      <c r="J1478" s="17" t="n"/>
      <c r="K1478" s="17" t="n"/>
      <c r="L1478" s="17" t="n"/>
      <c r="N1478">
        <f>IF($B1478="","",IF($C1478="SUPERSTORE","Superstore","DH"))</f>
        <v/>
      </c>
      <c r="O1478">
        <f>IF($B1478="","",IFERROR(VLOOKUP($B1478,Mapping!$A:$C,2,0),"Not Mapped"))</f>
        <v/>
      </c>
      <c r="P1478">
        <f>IF($B1478="","",IFERROR(VLOOKUP($B1478,Mapping!$A:$C,3,0),"Not Mapped"))</f>
        <v/>
      </c>
      <c r="Q1478">
        <f>IF($B1478="","",IF(COUNTIF(Exclusions!$A:$A,$B1478)&gt;0,"Yes","No"))</f>
        <v/>
      </c>
      <c r="R1478" s="17">
        <f>IF($B1478="","",MIN(1,DAY($A1478)/IF($N1478="Superstore",Settings!$B$5,Settings!$B$4)))</f>
        <v/>
      </c>
      <c r="S1478" s="17">
        <f>IF(OR($B1478="",$G1478="",$R1478=0),"",$G1478/$R1478)</f>
        <v/>
      </c>
      <c r="T1478">
        <f>IF($S1478="","",IF($S1478&lt;Settings!$B$8,"Critical",IF($S1478&lt;Settings!$B$9,"Semi Critical","Non Critical")))</f>
        <v/>
      </c>
      <c r="U1478">
        <f>IF($B1478="","",IFERROR(VLOOKUP($O1478,Leaders!$A:$B,2,0),"Not Mapped"))</f>
        <v/>
      </c>
    </row>
    <row r="1479">
      <c r="A1479" s="16" t="n"/>
      <c r="G1479" s="17" t="n"/>
      <c r="H1479" s="17" t="n"/>
      <c r="I1479" s="17" t="n"/>
      <c r="J1479" s="17" t="n"/>
      <c r="K1479" s="17" t="n"/>
      <c r="L1479" s="17" t="n"/>
      <c r="N1479">
        <f>IF($B1479="","",IF($C1479="SUPERSTORE","Superstore","DH"))</f>
        <v/>
      </c>
      <c r="O1479">
        <f>IF($B1479="","",IFERROR(VLOOKUP($B1479,Mapping!$A:$C,2,0),"Not Mapped"))</f>
        <v/>
      </c>
      <c r="P1479">
        <f>IF($B1479="","",IFERROR(VLOOKUP($B1479,Mapping!$A:$C,3,0),"Not Mapped"))</f>
        <v/>
      </c>
      <c r="Q1479">
        <f>IF($B1479="","",IF(COUNTIF(Exclusions!$A:$A,$B1479)&gt;0,"Yes","No"))</f>
        <v/>
      </c>
      <c r="R1479" s="17">
        <f>IF($B1479="","",MIN(1,DAY($A1479)/IF($N1479="Superstore",Settings!$B$5,Settings!$B$4)))</f>
        <v/>
      </c>
      <c r="S1479" s="17">
        <f>IF(OR($B1479="",$G1479="",$R1479=0),"",$G1479/$R1479)</f>
        <v/>
      </c>
      <c r="T1479">
        <f>IF($S1479="","",IF($S1479&lt;Settings!$B$8,"Critical",IF($S1479&lt;Settings!$B$9,"Semi Critical","Non Critical")))</f>
        <v/>
      </c>
      <c r="U1479">
        <f>IF($B1479="","",IFERROR(VLOOKUP($O1479,Leaders!$A:$B,2,0),"Not Mapped"))</f>
        <v/>
      </c>
    </row>
    <row r="1480">
      <c r="A1480" s="16" t="n"/>
      <c r="G1480" s="17" t="n"/>
      <c r="H1480" s="17" t="n"/>
      <c r="I1480" s="17" t="n"/>
      <c r="J1480" s="17" t="n"/>
      <c r="K1480" s="17" t="n"/>
      <c r="L1480" s="17" t="n"/>
      <c r="N1480">
        <f>IF($B1480="","",IF($C1480="SUPERSTORE","Superstore","DH"))</f>
        <v/>
      </c>
      <c r="O1480">
        <f>IF($B1480="","",IFERROR(VLOOKUP($B1480,Mapping!$A:$C,2,0),"Not Mapped"))</f>
        <v/>
      </c>
      <c r="P1480">
        <f>IF($B1480="","",IFERROR(VLOOKUP($B1480,Mapping!$A:$C,3,0),"Not Mapped"))</f>
        <v/>
      </c>
      <c r="Q1480">
        <f>IF($B1480="","",IF(COUNTIF(Exclusions!$A:$A,$B1480)&gt;0,"Yes","No"))</f>
        <v/>
      </c>
      <c r="R1480" s="17">
        <f>IF($B1480="","",MIN(1,DAY($A1480)/IF($N1480="Superstore",Settings!$B$5,Settings!$B$4)))</f>
        <v/>
      </c>
      <c r="S1480" s="17">
        <f>IF(OR($B1480="",$G1480="",$R1480=0),"",$G1480/$R1480)</f>
        <v/>
      </c>
      <c r="T1480">
        <f>IF($S1480="","",IF($S1480&lt;Settings!$B$8,"Critical",IF($S1480&lt;Settings!$B$9,"Semi Critical","Non Critical")))</f>
        <v/>
      </c>
      <c r="U1480">
        <f>IF($B1480="","",IFERROR(VLOOKUP($O1480,Leaders!$A:$B,2,0),"Not Mapped"))</f>
        <v/>
      </c>
    </row>
    <row r="1481">
      <c r="A1481" s="16" t="n"/>
      <c r="G1481" s="17" t="n"/>
      <c r="H1481" s="17" t="n"/>
      <c r="I1481" s="17" t="n"/>
      <c r="J1481" s="17" t="n"/>
      <c r="K1481" s="17" t="n"/>
      <c r="L1481" s="17" t="n"/>
      <c r="N1481">
        <f>IF($B1481="","",IF($C1481="SUPERSTORE","Superstore","DH"))</f>
        <v/>
      </c>
      <c r="O1481">
        <f>IF($B1481="","",IFERROR(VLOOKUP($B1481,Mapping!$A:$C,2,0),"Not Mapped"))</f>
        <v/>
      </c>
      <c r="P1481">
        <f>IF($B1481="","",IFERROR(VLOOKUP($B1481,Mapping!$A:$C,3,0),"Not Mapped"))</f>
        <v/>
      </c>
      <c r="Q1481">
        <f>IF($B1481="","",IF(COUNTIF(Exclusions!$A:$A,$B1481)&gt;0,"Yes","No"))</f>
        <v/>
      </c>
      <c r="R1481" s="17">
        <f>IF($B1481="","",MIN(1,DAY($A1481)/IF($N1481="Superstore",Settings!$B$5,Settings!$B$4)))</f>
        <v/>
      </c>
      <c r="S1481" s="17">
        <f>IF(OR($B1481="",$G1481="",$R1481=0),"",$G1481/$R1481)</f>
        <v/>
      </c>
      <c r="T1481">
        <f>IF($S1481="","",IF($S1481&lt;Settings!$B$8,"Critical",IF($S1481&lt;Settings!$B$9,"Semi Critical","Non Critical")))</f>
        <v/>
      </c>
      <c r="U1481">
        <f>IF($B1481="","",IFERROR(VLOOKUP($O1481,Leaders!$A:$B,2,0),"Not Mapped"))</f>
        <v/>
      </c>
    </row>
    <row r="1482">
      <c r="A1482" s="16" t="n"/>
      <c r="G1482" s="17" t="n"/>
      <c r="H1482" s="17" t="n"/>
      <c r="I1482" s="17" t="n"/>
      <c r="J1482" s="17" t="n"/>
      <c r="K1482" s="17" t="n"/>
      <c r="L1482" s="17" t="n"/>
      <c r="N1482">
        <f>IF($B1482="","",IF($C1482="SUPERSTORE","Superstore","DH"))</f>
        <v/>
      </c>
      <c r="O1482">
        <f>IF($B1482="","",IFERROR(VLOOKUP($B1482,Mapping!$A:$C,2,0),"Not Mapped"))</f>
        <v/>
      </c>
      <c r="P1482">
        <f>IF($B1482="","",IFERROR(VLOOKUP($B1482,Mapping!$A:$C,3,0),"Not Mapped"))</f>
        <v/>
      </c>
      <c r="Q1482">
        <f>IF($B1482="","",IF(COUNTIF(Exclusions!$A:$A,$B1482)&gt;0,"Yes","No"))</f>
        <v/>
      </c>
      <c r="R1482" s="17">
        <f>IF($B1482="","",MIN(1,DAY($A1482)/IF($N1482="Superstore",Settings!$B$5,Settings!$B$4)))</f>
        <v/>
      </c>
      <c r="S1482" s="17">
        <f>IF(OR($B1482="",$G1482="",$R1482=0),"",$G1482/$R1482)</f>
        <v/>
      </c>
      <c r="T1482">
        <f>IF($S1482="","",IF($S1482&lt;Settings!$B$8,"Critical",IF($S1482&lt;Settings!$B$9,"Semi Critical","Non Critical")))</f>
        <v/>
      </c>
      <c r="U1482">
        <f>IF($B1482="","",IFERROR(VLOOKUP($O1482,Leaders!$A:$B,2,0),"Not Mapped"))</f>
        <v/>
      </c>
    </row>
    <row r="1483">
      <c r="A1483" s="16" t="n"/>
      <c r="G1483" s="17" t="n"/>
      <c r="H1483" s="17" t="n"/>
      <c r="I1483" s="17" t="n"/>
      <c r="J1483" s="17" t="n"/>
      <c r="K1483" s="17" t="n"/>
      <c r="L1483" s="17" t="n"/>
      <c r="N1483">
        <f>IF($B1483="","",IF($C1483="SUPERSTORE","Superstore","DH"))</f>
        <v/>
      </c>
      <c r="O1483">
        <f>IF($B1483="","",IFERROR(VLOOKUP($B1483,Mapping!$A:$C,2,0),"Not Mapped"))</f>
        <v/>
      </c>
      <c r="P1483">
        <f>IF($B1483="","",IFERROR(VLOOKUP($B1483,Mapping!$A:$C,3,0),"Not Mapped"))</f>
        <v/>
      </c>
      <c r="Q1483">
        <f>IF($B1483="","",IF(COUNTIF(Exclusions!$A:$A,$B1483)&gt;0,"Yes","No"))</f>
        <v/>
      </c>
      <c r="R1483" s="17">
        <f>IF($B1483="","",MIN(1,DAY($A1483)/IF($N1483="Superstore",Settings!$B$5,Settings!$B$4)))</f>
        <v/>
      </c>
      <c r="S1483" s="17">
        <f>IF(OR($B1483="",$G1483="",$R1483=0),"",$G1483/$R1483)</f>
        <v/>
      </c>
      <c r="T1483">
        <f>IF($S1483="","",IF($S1483&lt;Settings!$B$8,"Critical",IF($S1483&lt;Settings!$B$9,"Semi Critical","Non Critical")))</f>
        <v/>
      </c>
      <c r="U1483">
        <f>IF($B1483="","",IFERROR(VLOOKUP($O1483,Leaders!$A:$B,2,0),"Not Mapped"))</f>
        <v/>
      </c>
    </row>
    <row r="1484">
      <c r="A1484" s="16" t="n"/>
      <c r="G1484" s="17" t="n"/>
      <c r="H1484" s="17" t="n"/>
      <c r="I1484" s="17" t="n"/>
      <c r="J1484" s="17" t="n"/>
      <c r="K1484" s="17" t="n"/>
      <c r="L1484" s="17" t="n"/>
      <c r="N1484">
        <f>IF($B1484="","",IF($C1484="SUPERSTORE","Superstore","DH"))</f>
        <v/>
      </c>
      <c r="O1484">
        <f>IF($B1484="","",IFERROR(VLOOKUP($B1484,Mapping!$A:$C,2,0),"Not Mapped"))</f>
        <v/>
      </c>
      <c r="P1484">
        <f>IF($B1484="","",IFERROR(VLOOKUP($B1484,Mapping!$A:$C,3,0),"Not Mapped"))</f>
        <v/>
      </c>
      <c r="Q1484">
        <f>IF($B1484="","",IF(COUNTIF(Exclusions!$A:$A,$B1484)&gt;0,"Yes","No"))</f>
        <v/>
      </c>
      <c r="R1484" s="17">
        <f>IF($B1484="","",MIN(1,DAY($A1484)/IF($N1484="Superstore",Settings!$B$5,Settings!$B$4)))</f>
        <v/>
      </c>
      <c r="S1484" s="17">
        <f>IF(OR($B1484="",$G1484="",$R1484=0),"",$G1484/$R1484)</f>
        <v/>
      </c>
      <c r="T1484">
        <f>IF($S1484="","",IF($S1484&lt;Settings!$B$8,"Critical",IF($S1484&lt;Settings!$B$9,"Semi Critical","Non Critical")))</f>
        <v/>
      </c>
      <c r="U1484">
        <f>IF($B1484="","",IFERROR(VLOOKUP($O1484,Leaders!$A:$B,2,0),"Not Mapped"))</f>
        <v/>
      </c>
    </row>
    <row r="1485">
      <c r="A1485" s="16" t="n"/>
      <c r="G1485" s="17" t="n"/>
      <c r="H1485" s="17" t="n"/>
      <c r="I1485" s="17" t="n"/>
      <c r="J1485" s="17" t="n"/>
      <c r="K1485" s="17" t="n"/>
      <c r="L1485" s="17" t="n"/>
      <c r="N1485">
        <f>IF($B1485="","",IF($C1485="SUPERSTORE","Superstore","DH"))</f>
        <v/>
      </c>
      <c r="O1485">
        <f>IF($B1485="","",IFERROR(VLOOKUP($B1485,Mapping!$A:$C,2,0),"Not Mapped"))</f>
        <v/>
      </c>
      <c r="P1485">
        <f>IF($B1485="","",IFERROR(VLOOKUP($B1485,Mapping!$A:$C,3,0),"Not Mapped"))</f>
        <v/>
      </c>
      <c r="Q1485">
        <f>IF($B1485="","",IF(COUNTIF(Exclusions!$A:$A,$B1485)&gt;0,"Yes","No"))</f>
        <v/>
      </c>
      <c r="R1485" s="17">
        <f>IF($B1485="","",MIN(1,DAY($A1485)/IF($N1485="Superstore",Settings!$B$5,Settings!$B$4)))</f>
        <v/>
      </c>
      <c r="S1485" s="17">
        <f>IF(OR($B1485="",$G1485="",$R1485=0),"",$G1485/$R1485)</f>
        <v/>
      </c>
      <c r="T1485">
        <f>IF($S1485="","",IF($S1485&lt;Settings!$B$8,"Critical",IF($S1485&lt;Settings!$B$9,"Semi Critical","Non Critical")))</f>
        <v/>
      </c>
      <c r="U1485">
        <f>IF($B1485="","",IFERROR(VLOOKUP($O1485,Leaders!$A:$B,2,0),"Not Mapped"))</f>
        <v/>
      </c>
    </row>
    <row r="1486">
      <c r="A1486" s="16" t="n"/>
      <c r="G1486" s="17" t="n"/>
      <c r="H1486" s="17" t="n"/>
      <c r="I1486" s="17" t="n"/>
      <c r="J1486" s="17" t="n"/>
      <c r="K1486" s="17" t="n"/>
      <c r="L1486" s="17" t="n"/>
      <c r="N1486">
        <f>IF($B1486="","",IF($C1486="SUPERSTORE","Superstore","DH"))</f>
        <v/>
      </c>
      <c r="O1486">
        <f>IF($B1486="","",IFERROR(VLOOKUP($B1486,Mapping!$A:$C,2,0),"Not Mapped"))</f>
        <v/>
      </c>
      <c r="P1486">
        <f>IF($B1486="","",IFERROR(VLOOKUP($B1486,Mapping!$A:$C,3,0),"Not Mapped"))</f>
        <v/>
      </c>
      <c r="Q1486">
        <f>IF($B1486="","",IF(COUNTIF(Exclusions!$A:$A,$B1486)&gt;0,"Yes","No"))</f>
        <v/>
      </c>
      <c r="R1486" s="17">
        <f>IF($B1486="","",MIN(1,DAY($A1486)/IF($N1486="Superstore",Settings!$B$5,Settings!$B$4)))</f>
        <v/>
      </c>
      <c r="S1486" s="17">
        <f>IF(OR($B1486="",$G1486="",$R1486=0),"",$G1486/$R1486)</f>
        <v/>
      </c>
      <c r="T1486">
        <f>IF($S1486="","",IF($S1486&lt;Settings!$B$8,"Critical",IF($S1486&lt;Settings!$B$9,"Semi Critical","Non Critical")))</f>
        <v/>
      </c>
      <c r="U1486">
        <f>IF($B1486="","",IFERROR(VLOOKUP($O1486,Leaders!$A:$B,2,0),"Not Mapped"))</f>
        <v/>
      </c>
    </row>
    <row r="1487">
      <c r="A1487" s="16" t="n"/>
      <c r="G1487" s="17" t="n"/>
      <c r="H1487" s="17" t="n"/>
      <c r="I1487" s="17" t="n"/>
      <c r="J1487" s="17" t="n"/>
      <c r="K1487" s="17" t="n"/>
      <c r="L1487" s="17" t="n"/>
      <c r="N1487">
        <f>IF($B1487="","",IF($C1487="SUPERSTORE","Superstore","DH"))</f>
        <v/>
      </c>
      <c r="O1487">
        <f>IF($B1487="","",IFERROR(VLOOKUP($B1487,Mapping!$A:$C,2,0),"Not Mapped"))</f>
        <v/>
      </c>
      <c r="P1487">
        <f>IF($B1487="","",IFERROR(VLOOKUP($B1487,Mapping!$A:$C,3,0),"Not Mapped"))</f>
        <v/>
      </c>
      <c r="Q1487">
        <f>IF($B1487="","",IF(COUNTIF(Exclusions!$A:$A,$B1487)&gt;0,"Yes","No"))</f>
        <v/>
      </c>
      <c r="R1487" s="17">
        <f>IF($B1487="","",MIN(1,DAY($A1487)/IF($N1487="Superstore",Settings!$B$5,Settings!$B$4)))</f>
        <v/>
      </c>
      <c r="S1487" s="17">
        <f>IF(OR($B1487="",$G1487="",$R1487=0),"",$G1487/$R1487)</f>
        <v/>
      </c>
      <c r="T1487">
        <f>IF($S1487="","",IF($S1487&lt;Settings!$B$8,"Critical",IF($S1487&lt;Settings!$B$9,"Semi Critical","Non Critical")))</f>
        <v/>
      </c>
      <c r="U1487">
        <f>IF($B1487="","",IFERROR(VLOOKUP($O1487,Leaders!$A:$B,2,0),"Not Mapped"))</f>
        <v/>
      </c>
    </row>
    <row r="1488">
      <c r="A1488" s="16" t="n"/>
      <c r="G1488" s="17" t="n"/>
      <c r="H1488" s="17" t="n"/>
      <c r="I1488" s="17" t="n"/>
      <c r="J1488" s="17" t="n"/>
      <c r="K1488" s="17" t="n"/>
      <c r="L1488" s="17" t="n"/>
      <c r="N1488">
        <f>IF($B1488="","",IF($C1488="SUPERSTORE","Superstore","DH"))</f>
        <v/>
      </c>
      <c r="O1488">
        <f>IF($B1488="","",IFERROR(VLOOKUP($B1488,Mapping!$A:$C,2,0),"Not Mapped"))</f>
        <v/>
      </c>
      <c r="P1488">
        <f>IF($B1488="","",IFERROR(VLOOKUP($B1488,Mapping!$A:$C,3,0),"Not Mapped"))</f>
        <v/>
      </c>
      <c r="Q1488">
        <f>IF($B1488="","",IF(COUNTIF(Exclusions!$A:$A,$B1488)&gt;0,"Yes","No"))</f>
        <v/>
      </c>
      <c r="R1488" s="17">
        <f>IF($B1488="","",MIN(1,DAY($A1488)/IF($N1488="Superstore",Settings!$B$5,Settings!$B$4)))</f>
        <v/>
      </c>
      <c r="S1488" s="17">
        <f>IF(OR($B1488="",$G1488="",$R1488=0),"",$G1488/$R1488)</f>
        <v/>
      </c>
      <c r="T1488">
        <f>IF($S1488="","",IF($S1488&lt;Settings!$B$8,"Critical",IF($S1488&lt;Settings!$B$9,"Semi Critical","Non Critical")))</f>
        <v/>
      </c>
      <c r="U1488">
        <f>IF($B1488="","",IFERROR(VLOOKUP($O1488,Leaders!$A:$B,2,0),"Not Mapped"))</f>
        <v/>
      </c>
    </row>
    <row r="1489">
      <c r="A1489" s="16" t="n"/>
      <c r="G1489" s="17" t="n"/>
      <c r="H1489" s="17" t="n"/>
      <c r="I1489" s="17" t="n"/>
      <c r="J1489" s="17" t="n"/>
      <c r="K1489" s="17" t="n"/>
      <c r="L1489" s="17" t="n"/>
      <c r="N1489">
        <f>IF($B1489="","",IF($C1489="SUPERSTORE","Superstore","DH"))</f>
        <v/>
      </c>
      <c r="O1489">
        <f>IF($B1489="","",IFERROR(VLOOKUP($B1489,Mapping!$A:$C,2,0),"Not Mapped"))</f>
        <v/>
      </c>
      <c r="P1489">
        <f>IF($B1489="","",IFERROR(VLOOKUP($B1489,Mapping!$A:$C,3,0),"Not Mapped"))</f>
        <v/>
      </c>
      <c r="Q1489">
        <f>IF($B1489="","",IF(COUNTIF(Exclusions!$A:$A,$B1489)&gt;0,"Yes","No"))</f>
        <v/>
      </c>
      <c r="R1489" s="17">
        <f>IF($B1489="","",MIN(1,DAY($A1489)/IF($N1489="Superstore",Settings!$B$5,Settings!$B$4)))</f>
        <v/>
      </c>
      <c r="S1489" s="17">
        <f>IF(OR($B1489="",$G1489="",$R1489=0),"",$G1489/$R1489)</f>
        <v/>
      </c>
      <c r="T1489">
        <f>IF($S1489="","",IF($S1489&lt;Settings!$B$8,"Critical",IF($S1489&lt;Settings!$B$9,"Semi Critical","Non Critical")))</f>
        <v/>
      </c>
      <c r="U1489">
        <f>IF($B1489="","",IFERROR(VLOOKUP($O1489,Leaders!$A:$B,2,0),"Not Mapped"))</f>
        <v/>
      </c>
    </row>
    <row r="1490">
      <c r="A1490" s="16" t="n"/>
      <c r="G1490" s="17" t="n"/>
      <c r="H1490" s="17" t="n"/>
      <c r="I1490" s="17" t="n"/>
      <c r="J1490" s="17" t="n"/>
      <c r="K1490" s="17" t="n"/>
      <c r="L1490" s="17" t="n"/>
      <c r="N1490">
        <f>IF($B1490="","",IF($C1490="SUPERSTORE","Superstore","DH"))</f>
        <v/>
      </c>
      <c r="O1490">
        <f>IF($B1490="","",IFERROR(VLOOKUP($B1490,Mapping!$A:$C,2,0),"Not Mapped"))</f>
        <v/>
      </c>
      <c r="P1490">
        <f>IF($B1490="","",IFERROR(VLOOKUP($B1490,Mapping!$A:$C,3,0),"Not Mapped"))</f>
        <v/>
      </c>
      <c r="Q1490">
        <f>IF($B1490="","",IF(COUNTIF(Exclusions!$A:$A,$B1490)&gt;0,"Yes","No"))</f>
        <v/>
      </c>
      <c r="R1490" s="17">
        <f>IF($B1490="","",MIN(1,DAY($A1490)/IF($N1490="Superstore",Settings!$B$5,Settings!$B$4)))</f>
        <v/>
      </c>
      <c r="S1490" s="17">
        <f>IF(OR($B1490="",$G1490="",$R1490=0),"",$G1490/$R1490)</f>
        <v/>
      </c>
      <c r="T1490">
        <f>IF($S1490="","",IF($S1490&lt;Settings!$B$8,"Critical",IF($S1490&lt;Settings!$B$9,"Semi Critical","Non Critical")))</f>
        <v/>
      </c>
      <c r="U1490">
        <f>IF($B1490="","",IFERROR(VLOOKUP($O1490,Leaders!$A:$B,2,0),"Not Mapped"))</f>
        <v/>
      </c>
    </row>
    <row r="1491">
      <c r="A1491" s="16" t="n"/>
      <c r="G1491" s="17" t="n"/>
      <c r="H1491" s="17" t="n"/>
      <c r="I1491" s="17" t="n"/>
      <c r="J1491" s="17" t="n"/>
      <c r="K1491" s="17" t="n"/>
      <c r="L1491" s="17" t="n"/>
      <c r="N1491">
        <f>IF($B1491="","",IF($C1491="SUPERSTORE","Superstore","DH"))</f>
        <v/>
      </c>
      <c r="O1491">
        <f>IF($B1491="","",IFERROR(VLOOKUP($B1491,Mapping!$A:$C,2,0),"Not Mapped"))</f>
        <v/>
      </c>
      <c r="P1491">
        <f>IF($B1491="","",IFERROR(VLOOKUP($B1491,Mapping!$A:$C,3,0),"Not Mapped"))</f>
        <v/>
      </c>
      <c r="Q1491">
        <f>IF($B1491="","",IF(COUNTIF(Exclusions!$A:$A,$B1491)&gt;0,"Yes","No"))</f>
        <v/>
      </c>
      <c r="R1491" s="17">
        <f>IF($B1491="","",MIN(1,DAY($A1491)/IF($N1491="Superstore",Settings!$B$5,Settings!$B$4)))</f>
        <v/>
      </c>
      <c r="S1491" s="17">
        <f>IF(OR($B1491="",$G1491="",$R1491=0),"",$G1491/$R1491)</f>
        <v/>
      </c>
      <c r="T1491">
        <f>IF($S1491="","",IF($S1491&lt;Settings!$B$8,"Critical",IF($S1491&lt;Settings!$B$9,"Semi Critical","Non Critical")))</f>
        <v/>
      </c>
      <c r="U1491">
        <f>IF($B1491="","",IFERROR(VLOOKUP($O1491,Leaders!$A:$B,2,0),"Not Mapped"))</f>
        <v/>
      </c>
    </row>
    <row r="1492">
      <c r="A1492" s="16" t="n"/>
      <c r="G1492" s="17" t="n"/>
      <c r="H1492" s="17" t="n"/>
      <c r="I1492" s="17" t="n"/>
      <c r="J1492" s="17" t="n"/>
      <c r="K1492" s="17" t="n"/>
      <c r="L1492" s="17" t="n"/>
      <c r="N1492">
        <f>IF($B1492="","",IF($C1492="SUPERSTORE","Superstore","DH"))</f>
        <v/>
      </c>
      <c r="O1492">
        <f>IF($B1492="","",IFERROR(VLOOKUP($B1492,Mapping!$A:$C,2,0),"Not Mapped"))</f>
        <v/>
      </c>
      <c r="P1492">
        <f>IF($B1492="","",IFERROR(VLOOKUP($B1492,Mapping!$A:$C,3,0),"Not Mapped"))</f>
        <v/>
      </c>
      <c r="Q1492">
        <f>IF($B1492="","",IF(COUNTIF(Exclusions!$A:$A,$B1492)&gt;0,"Yes","No"))</f>
        <v/>
      </c>
      <c r="R1492" s="17">
        <f>IF($B1492="","",MIN(1,DAY($A1492)/IF($N1492="Superstore",Settings!$B$5,Settings!$B$4)))</f>
        <v/>
      </c>
      <c r="S1492" s="17">
        <f>IF(OR($B1492="",$G1492="",$R1492=0),"",$G1492/$R1492)</f>
        <v/>
      </c>
      <c r="T1492">
        <f>IF($S1492="","",IF($S1492&lt;Settings!$B$8,"Critical",IF($S1492&lt;Settings!$B$9,"Semi Critical","Non Critical")))</f>
        <v/>
      </c>
      <c r="U1492">
        <f>IF($B1492="","",IFERROR(VLOOKUP($O1492,Leaders!$A:$B,2,0),"Not Mapped"))</f>
        <v/>
      </c>
    </row>
    <row r="1493">
      <c r="A1493" s="16" t="n"/>
      <c r="G1493" s="17" t="n"/>
      <c r="H1493" s="17" t="n"/>
      <c r="I1493" s="17" t="n"/>
      <c r="J1493" s="17" t="n"/>
      <c r="K1493" s="17" t="n"/>
      <c r="L1493" s="17" t="n"/>
      <c r="N1493">
        <f>IF($B1493="","",IF($C1493="SUPERSTORE","Superstore","DH"))</f>
        <v/>
      </c>
      <c r="O1493">
        <f>IF($B1493="","",IFERROR(VLOOKUP($B1493,Mapping!$A:$C,2,0),"Not Mapped"))</f>
        <v/>
      </c>
      <c r="P1493">
        <f>IF($B1493="","",IFERROR(VLOOKUP($B1493,Mapping!$A:$C,3,0),"Not Mapped"))</f>
        <v/>
      </c>
      <c r="Q1493">
        <f>IF($B1493="","",IF(COUNTIF(Exclusions!$A:$A,$B1493)&gt;0,"Yes","No"))</f>
        <v/>
      </c>
      <c r="R1493" s="17">
        <f>IF($B1493="","",MIN(1,DAY($A1493)/IF($N1493="Superstore",Settings!$B$5,Settings!$B$4)))</f>
        <v/>
      </c>
      <c r="S1493" s="17">
        <f>IF(OR($B1493="",$G1493="",$R1493=0),"",$G1493/$R1493)</f>
        <v/>
      </c>
      <c r="T1493">
        <f>IF($S1493="","",IF($S1493&lt;Settings!$B$8,"Critical",IF($S1493&lt;Settings!$B$9,"Semi Critical","Non Critical")))</f>
        <v/>
      </c>
      <c r="U1493">
        <f>IF($B1493="","",IFERROR(VLOOKUP($O1493,Leaders!$A:$B,2,0),"Not Mapped"))</f>
        <v/>
      </c>
    </row>
    <row r="1494">
      <c r="A1494" s="16" t="n"/>
      <c r="G1494" s="17" t="n"/>
      <c r="H1494" s="17" t="n"/>
      <c r="I1494" s="17" t="n"/>
      <c r="J1494" s="17" t="n"/>
      <c r="K1494" s="17" t="n"/>
      <c r="L1494" s="17" t="n"/>
      <c r="N1494">
        <f>IF($B1494="","",IF($C1494="SUPERSTORE","Superstore","DH"))</f>
        <v/>
      </c>
      <c r="O1494">
        <f>IF($B1494="","",IFERROR(VLOOKUP($B1494,Mapping!$A:$C,2,0),"Not Mapped"))</f>
        <v/>
      </c>
      <c r="P1494">
        <f>IF($B1494="","",IFERROR(VLOOKUP($B1494,Mapping!$A:$C,3,0),"Not Mapped"))</f>
        <v/>
      </c>
      <c r="Q1494">
        <f>IF($B1494="","",IF(COUNTIF(Exclusions!$A:$A,$B1494)&gt;0,"Yes","No"))</f>
        <v/>
      </c>
      <c r="R1494" s="17">
        <f>IF($B1494="","",MIN(1,DAY($A1494)/IF($N1494="Superstore",Settings!$B$5,Settings!$B$4)))</f>
        <v/>
      </c>
      <c r="S1494" s="17">
        <f>IF(OR($B1494="",$G1494="",$R1494=0),"",$G1494/$R1494)</f>
        <v/>
      </c>
      <c r="T1494">
        <f>IF($S1494="","",IF($S1494&lt;Settings!$B$8,"Critical",IF($S1494&lt;Settings!$B$9,"Semi Critical","Non Critical")))</f>
        <v/>
      </c>
      <c r="U1494">
        <f>IF($B1494="","",IFERROR(VLOOKUP($O1494,Leaders!$A:$B,2,0),"Not Mapped"))</f>
        <v/>
      </c>
    </row>
    <row r="1495">
      <c r="A1495" s="16" t="n"/>
      <c r="G1495" s="17" t="n"/>
      <c r="H1495" s="17" t="n"/>
      <c r="I1495" s="17" t="n"/>
      <c r="J1495" s="17" t="n"/>
      <c r="K1495" s="17" t="n"/>
      <c r="L1495" s="17" t="n"/>
      <c r="N1495">
        <f>IF($B1495="","",IF($C1495="SUPERSTORE","Superstore","DH"))</f>
        <v/>
      </c>
      <c r="O1495">
        <f>IF($B1495="","",IFERROR(VLOOKUP($B1495,Mapping!$A:$C,2,0),"Not Mapped"))</f>
        <v/>
      </c>
      <c r="P1495">
        <f>IF($B1495="","",IFERROR(VLOOKUP($B1495,Mapping!$A:$C,3,0),"Not Mapped"))</f>
        <v/>
      </c>
      <c r="Q1495">
        <f>IF($B1495="","",IF(COUNTIF(Exclusions!$A:$A,$B1495)&gt;0,"Yes","No"))</f>
        <v/>
      </c>
      <c r="R1495" s="17">
        <f>IF($B1495="","",MIN(1,DAY($A1495)/IF($N1495="Superstore",Settings!$B$5,Settings!$B$4)))</f>
        <v/>
      </c>
      <c r="S1495" s="17">
        <f>IF(OR($B1495="",$G1495="",$R1495=0),"",$G1495/$R1495)</f>
        <v/>
      </c>
      <c r="T1495">
        <f>IF($S1495="","",IF($S1495&lt;Settings!$B$8,"Critical",IF($S1495&lt;Settings!$B$9,"Semi Critical","Non Critical")))</f>
        <v/>
      </c>
      <c r="U1495">
        <f>IF($B1495="","",IFERROR(VLOOKUP($O1495,Leaders!$A:$B,2,0),"Not Mapped"))</f>
        <v/>
      </c>
    </row>
    <row r="1496">
      <c r="A1496" s="16" t="n"/>
      <c r="G1496" s="17" t="n"/>
      <c r="H1496" s="17" t="n"/>
      <c r="I1496" s="17" t="n"/>
      <c r="J1496" s="17" t="n"/>
      <c r="K1496" s="17" t="n"/>
      <c r="L1496" s="17" t="n"/>
      <c r="N1496">
        <f>IF($B1496="","",IF($C1496="SUPERSTORE","Superstore","DH"))</f>
        <v/>
      </c>
      <c r="O1496">
        <f>IF($B1496="","",IFERROR(VLOOKUP($B1496,Mapping!$A:$C,2,0),"Not Mapped"))</f>
        <v/>
      </c>
      <c r="P1496">
        <f>IF($B1496="","",IFERROR(VLOOKUP($B1496,Mapping!$A:$C,3,0),"Not Mapped"))</f>
        <v/>
      </c>
      <c r="Q1496">
        <f>IF($B1496="","",IF(COUNTIF(Exclusions!$A:$A,$B1496)&gt;0,"Yes","No"))</f>
        <v/>
      </c>
      <c r="R1496" s="17">
        <f>IF($B1496="","",MIN(1,DAY($A1496)/IF($N1496="Superstore",Settings!$B$5,Settings!$B$4)))</f>
        <v/>
      </c>
      <c r="S1496" s="17">
        <f>IF(OR($B1496="",$G1496="",$R1496=0),"",$G1496/$R1496)</f>
        <v/>
      </c>
      <c r="T1496">
        <f>IF($S1496="","",IF($S1496&lt;Settings!$B$8,"Critical",IF($S1496&lt;Settings!$B$9,"Semi Critical","Non Critical")))</f>
        <v/>
      </c>
      <c r="U1496">
        <f>IF($B1496="","",IFERROR(VLOOKUP($O1496,Leaders!$A:$B,2,0),"Not Mapped"))</f>
        <v/>
      </c>
    </row>
    <row r="1497">
      <c r="A1497" s="16" t="n"/>
      <c r="G1497" s="17" t="n"/>
      <c r="H1497" s="17" t="n"/>
      <c r="I1497" s="17" t="n"/>
      <c r="J1497" s="17" t="n"/>
      <c r="K1497" s="17" t="n"/>
      <c r="L1497" s="17" t="n"/>
      <c r="N1497">
        <f>IF($B1497="","",IF($C1497="SUPERSTORE","Superstore","DH"))</f>
        <v/>
      </c>
      <c r="O1497">
        <f>IF($B1497="","",IFERROR(VLOOKUP($B1497,Mapping!$A:$C,2,0),"Not Mapped"))</f>
        <v/>
      </c>
      <c r="P1497">
        <f>IF($B1497="","",IFERROR(VLOOKUP($B1497,Mapping!$A:$C,3,0),"Not Mapped"))</f>
        <v/>
      </c>
      <c r="Q1497">
        <f>IF($B1497="","",IF(COUNTIF(Exclusions!$A:$A,$B1497)&gt;0,"Yes","No"))</f>
        <v/>
      </c>
      <c r="R1497" s="17">
        <f>IF($B1497="","",MIN(1,DAY($A1497)/IF($N1497="Superstore",Settings!$B$5,Settings!$B$4)))</f>
        <v/>
      </c>
      <c r="S1497" s="17">
        <f>IF(OR($B1497="",$G1497="",$R1497=0),"",$G1497/$R1497)</f>
        <v/>
      </c>
      <c r="T1497">
        <f>IF($S1497="","",IF($S1497&lt;Settings!$B$8,"Critical",IF($S1497&lt;Settings!$B$9,"Semi Critical","Non Critical")))</f>
        <v/>
      </c>
      <c r="U1497">
        <f>IF($B1497="","",IFERROR(VLOOKUP($O1497,Leaders!$A:$B,2,0),"Not Mapped"))</f>
        <v/>
      </c>
    </row>
    <row r="1498">
      <c r="A1498" s="16" t="n"/>
      <c r="G1498" s="17" t="n"/>
      <c r="H1498" s="17" t="n"/>
      <c r="I1498" s="17" t="n"/>
      <c r="J1498" s="17" t="n"/>
      <c r="K1498" s="17" t="n"/>
      <c r="L1498" s="17" t="n"/>
      <c r="N1498">
        <f>IF($B1498="","",IF($C1498="SUPERSTORE","Superstore","DH"))</f>
        <v/>
      </c>
      <c r="O1498">
        <f>IF($B1498="","",IFERROR(VLOOKUP($B1498,Mapping!$A:$C,2,0),"Not Mapped"))</f>
        <v/>
      </c>
      <c r="P1498">
        <f>IF($B1498="","",IFERROR(VLOOKUP($B1498,Mapping!$A:$C,3,0),"Not Mapped"))</f>
        <v/>
      </c>
      <c r="Q1498">
        <f>IF($B1498="","",IF(COUNTIF(Exclusions!$A:$A,$B1498)&gt;0,"Yes","No"))</f>
        <v/>
      </c>
      <c r="R1498" s="17">
        <f>IF($B1498="","",MIN(1,DAY($A1498)/IF($N1498="Superstore",Settings!$B$5,Settings!$B$4)))</f>
        <v/>
      </c>
      <c r="S1498" s="17">
        <f>IF(OR($B1498="",$G1498="",$R1498=0),"",$G1498/$R1498)</f>
        <v/>
      </c>
      <c r="T1498">
        <f>IF($S1498="","",IF($S1498&lt;Settings!$B$8,"Critical",IF($S1498&lt;Settings!$B$9,"Semi Critical","Non Critical")))</f>
        <v/>
      </c>
      <c r="U1498">
        <f>IF($B1498="","",IFERROR(VLOOKUP($O1498,Leaders!$A:$B,2,0),"Not Mapped"))</f>
        <v/>
      </c>
    </row>
    <row r="1499">
      <c r="A1499" s="16" t="n"/>
      <c r="G1499" s="17" t="n"/>
      <c r="H1499" s="17" t="n"/>
      <c r="I1499" s="17" t="n"/>
      <c r="J1499" s="17" t="n"/>
      <c r="K1499" s="17" t="n"/>
      <c r="L1499" s="17" t="n"/>
      <c r="N1499">
        <f>IF($B1499="","",IF($C1499="SUPERSTORE","Superstore","DH"))</f>
        <v/>
      </c>
      <c r="O1499">
        <f>IF($B1499="","",IFERROR(VLOOKUP($B1499,Mapping!$A:$C,2,0),"Not Mapped"))</f>
        <v/>
      </c>
      <c r="P1499">
        <f>IF($B1499="","",IFERROR(VLOOKUP($B1499,Mapping!$A:$C,3,0),"Not Mapped"))</f>
        <v/>
      </c>
      <c r="Q1499">
        <f>IF($B1499="","",IF(COUNTIF(Exclusions!$A:$A,$B1499)&gt;0,"Yes","No"))</f>
        <v/>
      </c>
      <c r="R1499" s="17">
        <f>IF($B1499="","",MIN(1,DAY($A1499)/IF($N1499="Superstore",Settings!$B$5,Settings!$B$4)))</f>
        <v/>
      </c>
      <c r="S1499" s="17">
        <f>IF(OR($B1499="",$G1499="",$R1499=0),"",$G1499/$R1499)</f>
        <v/>
      </c>
      <c r="T1499">
        <f>IF($S1499="","",IF($S1499&lt;Settings!$B$8,"Critical",IF($S1499&lt;Settings!$B$9,"Semi Critical","Non Critical")))</f>
        <v/>
      </c>
      <c r="U1499">
        <f>IF($B1499="","",IFERROR(VLOOKUP($O1499,Leaders!$A:$B,2,0),"Not Mapped"))</f>
        <v/>
      </c>
    </row>
    <row r="1500">
      <c r="A1500" s="16" t="n"/>
      <c r="G1500" s="17" t="n"/>
      <c r="H1500" s="17" t="n"/>
      <c r="I1500" s="17" t="n"/>
      <c r="J1500" s="17" t="n"/>
      <c r="K1500" s="17" t="n"/>
      <c r="L1500" s="17" t="n"/>
      <c r="N1500">
        <f>IF($B1500="","",IF($C1500="SUPERSTORE","Superstore","DH"))</f>
        <v/>
      </c>
      <c r="O1500">
        <f>IF($B1500="","",IFERROR(VLOOKUP($B1500,Mapping!$A:$C,2,0),"Not Mapped"))</f>
        <v/>
      </c>
      <c r="P1500">
        <f>IF($B1500="","",IFERROR(VLOOKUP($B1500,Mapping!$A:$C,3,0),"Not Mapped"))</f>
        <v/>
      </c>
      <c r="Q1500">
        <f>IF($B1500="","",IF(COUNTIF(Exclusions!$A:$A,$B1500)&gt;0,"Yes","No"))</f>
        <v/>
      </c>
      <c r="R1500" s="17">
        <f>IF($B1500="","",MIN(1,DAY($A1500)/IF($N1500="Superstore",Settings!$B$5,Settings!$B$4)))</f>
        <v/>
      </c>
      <c r="S1500" s="17">
        <f>IF(OR($B1500="",$G1500="",$R1500=0),"",$G1500/$R1500)</f>
        <v/>
      </c>
      <c r="T1500">
        <f>IF($S1500="","",IF($S1500&lt;Settings!$B$8,"Critical",IF($S1500&lt;Settings!$B$9,"Semi Critical","Non Critical")))</f>
        <v/>
      </c>
      <c r="U1500">
        <f>IF($B1500="","",IFERROR(VLOOKUP($O1500,Leaders!$A:$B,2,0),"Not Mapped"))</f>
        <v/>
      </c>
    </row>
    <row r="1501">
      <c r="A1501" s="16" t="n"/>
      <c r="G1501" s="17" t="n"/>
      <c r="H1501" s="17" t="n"/>
      <c r="I1501" s="17" t="n"/>
      <c r="J1501" s="17" t="n"/>
      <c r="K1501" s="17" t="n"/>
      <c r="L1501" s="17" t="n"/>
      <c r="N1501">
        <f>IF($B1501="","",IF($C1501="SUPERSTORE","Superstore","DH"))</f>
        <v/>
      </c>
      <c r="O1501">
        <f>IF($B1501="","",IFERROR(VLOOKUP($B1501,Mapping!$A:$C,2,0),"Not Mapped"))</f>
        <v/>
      </c>
      <c r="P1501">
        <f>IF($B1501="","",IFERROR(VLOOKUP($B1501,Mapping!$A:$C,3,0),"Not Mapped"))</f>
        <v/>
      </c>
      <c r="Q1501">
        <f>IF($B1501="","",IF(COUNTIF(Exclusions!$A:$A,$B1501)&gt;0,"Yes","No"))</f>
        <v/>
      </c>
      <c r="R1501" s="17">
        <f>IF($B1501="","",MIN(1,DAY($A1501)/IF($N1501="Superstore",Settings!$B$5,Settings!$B$4)))</f>
        <v/>
      </c>
      <c r="S1501" s="17">
        <f>IF(OR($B1501="",$G1501="",$R1501=0),"",$G1501/$R1501)</f>
        <v/>
      </c>
      <c r="T1501">
        <f>IF($S1501="","",IF($S1501&lt;Settings!$B$8,"Critical",IF($S1501&lt;Settings!$B$9,"Semi Critical","Non Critical")))</f>
        <v/>
      </c>
      <c r="U1501">
        <f>IF($B1501="","",IFERROR(VLOOKUP($O1501,Leaders!$A:$B,2,0),"Not Mapped"))</f>
        <v/>
      </c>
    </row>
    <row r="1502">
      <c r="A1502" s="16" t="n"/>
      <c r="G1502" s="17" t="n"/>
      <c r="H1502" s="17" t="n"/>
      <c r="I1502" s="17" t="n"/>
      <c r="J1502" s="17" t="n"/>
      <c r="K1502" s="17" t="n"/>
      <c r="L1502" s="17" t="n"/>
      <c r="N1502">
        <f>IF($B1502="","",IF($C1502="SUPERSTORE","Superstore","DH"))</f>
        <v/>
      </c>
      <c r="O1502">
        <f>IF($B1502="","",IFERROR(VLOOKUP($B1502,Mapping!$A:$C,2,0),"Not Mapped"))</f>
        <v/>
      </c>
      <c r="P1502">
        <f>IF($B1502="","",IFERROR(VLOOKUP($B1502,Mapping!$A:$C,3,0),"Not Mapped"))</f>
        <v/>
      </c>
      <c r="Q1502">
        <f>IF($B1502="","",IF(COUNTIF(Exclusions!$A:$A,$B1502)&gt;0,"Yes","No"))</f>
        <v/>
      </c>
      <c r="R1502" s="17">
        <f>IF($B1502="","",MIN(1,DAY($A1502)/IF($N1502="Superstore",Settings!$B$5,Settings!$B$4)))</f>
        <v/>
      </c>
      <c r="S1502" s="17">
        <f>IF(OR($B1502="",$G1502="",$R1502=0),"",$G1502/$R1502)</f>
        <v/>
      </c>
      <c r="T1502">
        <f>IF($S1502="","",IF($S1502&lt;Settings!$B$8,"Critical",IF($S1502&lt;Settings!$B$9,"Semi Critical","Non Critical")))</f>
        <v/>
      </c>
      <c r="U1502">
        <f>IF($B1502="","",IFERROR(VLOOKUP($O1502,Leaders!$A:$B,2,0),"Not Mapped"))</f>
        <v/>
      </c>
    </row>
    <row r="1503">
      <c r="A1503" s="16" t="n"/>
      <c r="G1503" s="17" t="n"/>
      <c r="H1503" s="17" t="n"/>
      <c r="I1503" s="17" t="n"/>
      <c r="J1503" s="17" t="n"/>
      <c r="K1503" s="17" t="n"/>
      <c r="L1503" s="17" t="n"/>
      <c r="N1503">
        <f>IF($B1503="","",IF($C1503="SUPERSTORE","Superstore","DH"))</f>
        <v/>
      </c>
      <c r="O1503">
        <f>IF($B1503="","",IFERROR(VLOOKUP($B1503,Mapping!$A:$C,2,0),"Not Mapped"))</f>
        <v/>
      </c>
      <c r="P1503">
        <f>IF($B1503="","",IFERROR(VLOOKUP($B1503,Mapping!$A:$C,3,0),"Not Mapped"))</f>
        <v/>
      </c>
      <c r="Q1503">
        <f>IF($B1503="","",IF(COUNTIF(Exclusions!$A:$A,$B1503)&gt;0,"Yes","No"))</f>
        <v/>
      </c>
      <c r="R1503" s="17">
        <f>IF($B1503="","",MIN(1,DAY($A1503)/IF($N1503="Superstore",Settings!$B$5,Settings!$B$4)))</f>
        <v/>
      </c>
      <c r="S1503" s="17">
        <f>IF(OR($B1503="",$G1503="",$R1503=0),"",$G1503/$R1503)</f>
        <v/>
      </c>
      <c r="T1503">
        <f>IF($S1503="","",IF($S1503&lt;Settings!$B$8,"Critical",IF($S1503&lt;Settings!$B$9,"Semi Critical","Non Critical")))</f>
        <v/>
      </c>
      <c r="U1503">
        <f>IF($B1503="","",IFERROR(VLOOKUP($O1503,Leaders!$A:$B,2,0),"Not Mapped"))</f>
        <v/>
      </c>
    </row>
    <row r="1504">
      <c r="A1504" s="16" t="n"/>
      <c r="G1504" s="17" t="n"/>
      <c r="H1504" s="17" t="n"/>
      <c r="I1504" s="17" t="n"/>
      <c r="J1504" s="17" t="n"/>
      <c r="K1504" s="17" t="n"/>
      <c r="L1504" s="17" t="n"/>
      <c r="N1504">
        <f>IF($B1504="","",IF($C1504="SUPERSTORE","Superstore","DH"))</f>
        <v/>
      </c>
      <c r="O1504">
        <f>IF($B1504="","",IFERROR(VLOOKUP($B1504,Mapping!$A:$C,2,0),"Not Mapped"))</f>
        <v/>
      </c>
      <c r="P1504">
        <f>IF($B1504="","",IFERROR(VLOOKUP($B1504,Mapping!$A:$C,3,0),"Not Mapped"))</f>
        <v/>
      </c>
      <c r="Q1504">
        <f>IF($B1504="","",IF(COUNTIF(Exclusions!$A:$A,$B1504)&gt;0,"Yes","No"))</f>
        <v/>
      </c>
      <c r="R1504" s="17">
        <f>IF($B1504="","",MIN(1,DAY($A1504)/IF($N1504="Superstore",Settings!$B$5,Settings!$B$4)))</f>
        <v/>
      </c>
      <c r="S1504" s="17">
        <f>IF(OR($B1504="",$G1504="",$R1504=0),"",$G1504/$R1504)</f>
        <v/>
      </c>
      <c r="T1504">
        <f>IF($S1504="","",IF($S1504&lt;Settings!$B$8,"Critical",IF($S1504&lt;Settings!$B$9,"Semi Critical","Non Critical")))</f>
        <v/>
      </c>
      <c r="U1504">
        <f>IF($B1504="","",IFERROR(VLOOKUP($O1504,Leaders!$A:$B,2,0),"Not Mapped"))</f>
        <v/>
      </c>
    </row>
    <row r="1505">
      <c r="A1505" s="16" t="n"/>
      <c r="G1505" s="17" t="n"/>
      <c r="H1505" s="17" t="n"/>
      <c r="I1505" s="17" t="n"/>
      <c r="J1505" s="17" t="n"/>
      <c r="K1505" s="17" t="n"/>
      <c r="L1505" s="17" t="n"/>
      <c r="N1505">
        <f>IF($B1505="","",IF($C1505="SUPERSTORE","Superstore","DH"))</f>
        <v/>
      </c>
      <c r="O1505">
        <f>IF($B1505="","",IFERROR(VLOOKUP($B1505,Mapping!$A:$C,2,0),"Not Mapped"))</f>
        <v/>
      </c>
      <c r="P1505">
        <f>IF($B1505="","",IFERROR(VLOOKUP($B1505,Mapping!$A:$C,3,0),"Not Mapped"))</f>
        <v/>
      </c>
      <c r="Q1505">
        <f>IF($B1505="","",IF(COUNTIF(Exclusions!$A:$A,$B1505)&gt;0,"Yes","No"))</f>
        <v/>
      </c>
      <c r="R1505" s="17">
        <f>IF($B1505="","",MIN(1,DAY($A1505)/IF($N1505="Superstore",Settings!$B$5,Settings!$B$4)))</f>
        <v/>
      </c>
      <c r="S1505" s="17">
        <f>IF(OR($B1505="",$G1505="",$R1505=0),"",$G1505/$R1505)</f>
        <v/>
      </c>
      <c r="T1505">
        <f>IF($S1505="","",IF($S1505&lt;Settings!$B$8,"Critical",IF($S1505&lt;Settings!$B$9,"Semi Critical","Non Critical")))</f>
        <v/>
      </c>
      <c r="U1505">
        <f>IF($B1505="","",IFERROR(VLOOKUP($O1505,Leaders!$A:$B,2,0),"Not Mapped"))</f>
        <v/>
      </c>
    </row>
    <row r="1506">
      <c r="A1506" s="16" t="n"/>
      <c r="G1506" s="17" t="n"/>
      <c r="H1506" s="17" t="n"/>
      <c r="I1506" s="17" t="n"/>
      <c r="J1506" s="17" t="n"/>
      <c r="K1506" s="17" t="n"/>
      <c r="L1506" s="17" t="n"/>
      <c r="N1506">
        <f>IF($B1506="","",IF($C1506="SUPERSTORE","Superstore","DH"))</f>
        <v/>
      </c>
      <c r="O1506">
        <f>IF($B1506="","",IFERROR(VLOOKUP($B1506,Mapping!$A:$C,2,0),"Not Mapped"))</f>
        <v/>
      </c>
      <c r="P1506">
        <f>IF($B1506="","",IFERROR(VLOOKUP($B1506,Mapping!$A:$C,3,0),"Not Mapped"))</f>
        <v/>
      </c>
      <c r="Q1506">
        <f>IF($B1506="","",IF(COUNTIF(Exclusions!$A:$A,$B1506)&gt;0,"Yes","No"))</f>
        <v/>
      </c>
      <c r="R1506" s="17">
        <f>IF($B1506="","",MIN(1,DAY($A1506)/IF($N1506="Superstore",Settings!$B$5,Settings!$B$4)))</f>
        <v/>
      </c>
      <c r="S1506" s="17">
        <f>IF(OR($B1506="",$G1506="",$R1506=0),"",$G1506/$R1506)</f>
        <v/>
      </c>
      <c r="T1506">
        <f>IF($S1506="","",IF($S1506&lt;Settings!$B$8,"Critical",IF($S1506&lt;Settings!$B$9,"Semi Critical","Non Critical")))</f>
        <v/>
      </c>
      <c r="U1506">
        <f>IF($B1506="","",IFERROR(VLOOKUP($O1506,Leaders!$A:$B,2,0),"Not Mapped"))</f>
        <v/>
      </c>
    </row>
    <row r="1507">
      <c r="A1507" s="16" t="n"/>
      <c r="G1507" s="17" t="n"/>
      <c r="H1507" s="17" t="n"/>
      <c r="I1507" s="17" t="n"/>
      <c r="J1507" s="17" t="n"/>
      <c r="K1507" s="17" t="n"/>
      <c r="L1507" s="17" t="n"/>
      <c r="N1507">
        <f>IF($B1507="","",IF($C1507="SUPERSTORE","Superstore","DH"))</f>
        <v/>
      </c>
      <c r="O1507">
        <f>IF($B1507="","",IFERROR(VLOOKUP($B1507,Mapping!$A:$C,2,0),"Not Mapped"))</f>
        <v/>
      </c>
      <c r="P1507">
        <f>IF($B1507="","",IFERROR(VLOOKUP($B1507,Mapping!$A:$C,3,0),"Not Mapped"))</f>
        <v/>
      </c>
      <c r="Q1507">
        <f>IF($B1507="","",IF(COUNTIF(Exclusions!$A:$A,$B1507)&gt;0,"Yes","No"))</f>
        <v/>
      </c>
      <c r="R1507" s="17">
        <f>IF($B1507="","",MIN(1,DAY($A1507)/IF($N1507="Superstore",Settings!$B$5,Settings!$B$4)))</f>
        <v/>
      </c>
      <c r="S1507" s="17">
        <f>IF(OR($B1507="",$G1507="",$R1507=0),"",$G1507/$R1507)</f>
        <v/>
      </c>
      <c r="T1507">
        <f>IF($S1507="","",IF($S1507&lt;Settings!$B$8,"Critical",IF($S1507&lt;Settings!$B$9,"Semi Critical","Non Critical")))</f>
        <v/>
      </c>
      <c r="U1507">
        <f>IF($B1507="","",IFERROR(VLOOKUP($O1507,Leaders!$A:$B,2,0),"Not Mapped"))</f>
        <v/>
      </c>
    </row>
    <row r="1508">
      <c r="A1508" s="16" t="n"/>
      <c r="G1508" s="17" t="n"/>
      <c r="H1508" s="17" t="n"/>
      <c r="I1508" s="17" t="n"/>
      <c r="J1508" s="17" t="n"/>
      <c r="K1508" s="17" t="n"/>
      <c r="L1508" s="17" t="n"/>
      <c r="N1508">
        <f>IF($B1508="","",IF($C1508="SUPERSTORE","Superstore","DH"))</f>
        <v/>
      </c>
      <c r="O1508">
        <f>IF($B1508="","",IFERROR(VLOOKUP($B1508,Mapping!$A:$C,2,0),"Not Mapped"))</f>
        <v/>
      </c>
      <c r="P1508">
        <f>IF($B1508="","",IFERROR(VLOOKUP($B1508,Mapping!$A:$C,3,0),"Not Mapped"))</f>
        <v/>
      </c>
      <c r="Q1508">
        <f>IF($B1508="","",IF(COUNTIF(Exclusions!$A:$A,$B1508)&gt;0,"Yes","No"))</f>
        <v/>
      </c>
      <c r="R1508" s="17">
        <f>IF($B1508="","",MIN(1,DAY($A1508)/IF($N1508="Superstore",Settings!$B$5,Settings!$B$4)))</f>
        <v/>
      </c>
      <c r="S1508" s="17">
        <f>IF(OR($B1508="",$G1508="",$R1508=0),"",$G1508/$R1508)</f>
        <v/>
      </c>
      <c r="T1508">
        <f>IF($S1508="","",IF($S1508&lt;Settings!$B$8,"Critical",IF($S1508&lt;Settings!$B$9,"Semi Critical","Non Critical")))</f>
        <v/>
      </c>
      <c r="U1508">
        <f>IF($B1508="","",IFERROR(VLOOKUP($O1508,Leaders!$A:$B,2,0),"Not Mapped"))</f>
        <v/>
      </c>
    </row>
    <row r="1509">
      <c r="A1509" s="16" t="n"/>
      <c r="G1509" s="17" t="n"/>
      <c r="H1509" s="17" t="n"/>
      <c r="I1509" s="17" t="n"/>
      <c r="J1509" s="17" t="n"/>
      <c r="K1509" s="17" t="n"/>
      <c r="L1509" s="17" t="n"/>
      <c r="N1509">
        <f>IF($B1509="","",IF($C1509="SUPERSTORE","Superstore","DH"))</f>
        <v/>
      </c>
      <c r="O1509">
        <f>IF($B1509="","",IFERROR(VLOOKUP($B1509,Mapping!$A:$C,2,0),"Not Mapped"))</f>
        <v/>
      </c>
      <c r="P1509">
        <f>IF($B1509="","",IFERROR(VLOOKUP($B1509,Mapping!$A:$C,3,0),"Not Mapped"))</f>
        <v/>
      </c>
      <c r="Q1509">
        <f>IF($B1509="","",IF(COUNTIF(Exclusions!$A:$A,$B1509)&gt;0,"Yes","No"))</f>
        <v/>
      </c>
      <c r="R1509" s="17">
        <f>IF($B1509="","",MIN(1,DAY($A1509)/IF($N1509="Superstore",Settings!$B$5,Settings!$B$4)))</f>
        <v/>
      </c>
      <c r="S1509" s="17">
        <f>IF(OR($B1509="",$G1509="",$R1509=0),"",$G1509/$R1509)</f>
        <v/>
      </c>
      <c r="T1509">
        <f>IF($S1509="","",IF($S1509&lt;Settings!$B$8,"Critical",IF($S1509&lt;Settings!$B$9,"Semi Critical","Non Critical")))</f>
        <v/>
      </c>
      <c r="U1509">
        <f>IF($B1509="","",IFERROR(VLOOKUP($O1509,Leaders!$A:$B,2,0),"Not Mapped"))</f>
        <v/>
      </c>
    </row>
    <row r="1510">
      <c r="A1510" s="16" t="n"/>
      <c r="G1510" s="17" t="n"/>
      <c r="H1510" s="17" t="n"/>
      <c r="I1510" s="17" t="n"/>
      <c r="J1510" s="17" t="n"/>
      <c r="K1510" s="17" t="n"/>
      <c r="L1510" s="17" t="n"/>
      <c r="N1510">
        <f>IF($B1510="","",IF($C1510="SUPERSTORE","Superstore","DH"))</f>
        <v/>
      </c>
      <c r="O1510">
        <f>IF($B1510="","",IFERROR(VLOOKUP($B1510,Mapping!$A:$C,2,0),"Not Mapped"))</f>
        <v/>
      </c>
      <c r="P1510">
        <f>IF($B1510="","",IFERROR(VLOOKUP($B1510,Mapping!$A:$C,3,0),"Not Mapped"))</f>
        <v/>
      </c>
      <c r="Q1510">
        <f>IF($B1510="","",IF(COUNTIF(Exclusions!$A:$A,$B1510)&gt;0,"Yes","No"))</f>
        <v/>
      </c>
      <c r="R1510" s="17">
        <f>IF($B1510="","",MIN(1,DAY($A1510)/IF($N1510="Superstore",Settings!$B$5,Settings!$B$4)))</f>
        <v/>
      </c>
      <c r="S1510" s="17">
        <f>IF(OR($B1510="",$G1510="",$R1510=0),"",$G1510/$R1510)</f>
        <v/>
      </c>
      <c r="T1510">
        <f>IF($S1510="","",IF($S1510&lt;Settings!$B$8,"Critical",IF($S1510&lt;Settings!$B$9,"Semi Critical","Non Critical")))</f>
        <v/>
      </c>
      <c r="U1510">
        <f>IF($B1510="","",IFERROR(VLOOKUP($O1510,Leaders!$A:$B,2,0),"Not Mapped"))</f>
        <v/>
      </c>
    </row>
    <row r="1511">
      <c r="A1511" s="16" t="n"/>
      <c r="G1511" s="17" t="n"/>
      <c r="H1511" s="17" t="n"/>
      <c r="I1511" s="17" t="n"/>
      <c r="J1511" s="17" t="n"/>
      <c r="K1511" s="17" t="n"/>
      <c r="L1511" s="17" t="n"/>
      <c r="N1511">
        <f>IF($B1511="","",IF($C1511="SUPERSTORE","Superstore","DH"))</f>
        <v/>
      </c>
      <c r="O1511">
        <f>IF($B1511="","",IFERROR(VLOOKUP($B1511,Mapping!$A:$C,2,0),"Not Mapped"))</f>
        <v/>
      </c>
      <c r="P1511">
        <f>IF($B1511="","",IFERROR(VLOOKUP($B1511,Mapping!$A:$C,3,0),"Not Mapped"))</f>
        <v/>
      </c>
      <c r="Q1511">
        <f>IF($B1511="","",IF(COUNTIF(Exclusions!$A:$A,$B1511)&gt;0,"Yes","No"))</f>
        <v/>
      </c>
      <c r="R1511" s="17">
        <f>IF($B1511="","",MIN(1,DAY($A1511)/IF($N1511="Superstore",Settings!$B$5,Settings!$B$4)))</f>
        <v/>
      </c>
      <c r="S1511" s="17">
        <f>IF(OR($B1511="",$G1511="",$R1511=0),"",$G1511/$R1511)</f>
        <v/>
      </c>
      <c r="T1511">
        <f>IF($S1511="","",IF($S1511&lt;Settings!$B$8,"Critical",IF($S1511&lt;Settings!$B$9,"Semi Critical","Non Critical")))</f>
        <v/>
      </c>
      <c r="U1511">
        <f>IF($B1511="","",IFERROR(VLOOKUP($O1511,Leaders!$A:$B,2,0),"Not Mapped"))</f>
        <v/>
      </c>
    </row>
    <row r="1512">
      <c r="A1512" s="16" t="n"/>
      <c r="G1512" s="17" t="n"/>
      <c r="H1512" s="17" t="n"/>
      <c r="I1512" s="17" t="n"/>
      <c r="J1512" s="17" t="n"/>
      <c r="K1512" s="17" t="n"/>
      <c r="L1512" s="17" t="n"/>
      <c r="N1512">
        <f>IF($B1512="","",IF($C1512="SUPERSTORE","Superstore","DH"))</f>
        <v/>
      </c>
      <c r="O1512">
        <f>IF($B1512="","",IFERROR(VLOOKUP($B1512,Mapping!$A:$C,2,0),"Not Mapped"))</f>
        <v/>
      </c>
      <c r="P1512">
        <f>IF($B1512="","",IFERROR(VLOOKUP($B1512,Mapping!$A:$C,3,0),"Not Mapped"))</f>
        <v/>
      </c>
      <c r="Q1512">
        <f>IF($B1512="","",IF(COUNTIF(Exclusions!$A:$A,$B1512)&gt;0,"Yes","No"))</f>
        <v/>
      </c>
      <c r="R1512" s="17">
        <f>IF($B1512="","",MIN(1,DAY($A1512)/IF($N1512="Superstore",Settings!$B$5,Settings!$B$4)))</f>
        <v/>
      </c>
      <c r="S1512" s="17">
        <f>IF(OR($B1512="",$G1512="",$R1512=0),"",$G1512/$R1512)</f>
        <v/>
      </c>
      <c r="T1512">
        <f>IF($S1512="","",IF($S1512&lt;Settings!$B$8,"Critical",IF($S1512&lt;Settings!$B$9,"Semi Critical","Non Critical")))</f>
        <v/>
      </c>
      <c r="U1512">
        <f>IF($B1512="","",IFERROR(VLOOKUP($O1512,Leaders!$A:$B,2,0),"Not Mapped"))</f>
        <v/>
      </c>
    </row>
    <row r="1513">
      <c r="A1513" s="16" t="n"/>
      <c r="G1513" s="17" t="n"/>
      <c r="H1513" s="17" t="n"/>
      <c r="I1513" s="17" t="n"/>
      <c r="J1513" s="17" t="n"/>
      <c r="K1513" s="17" t="n"/>
      <c r="L1513" s="17" t="n"/>
      <c r="N1513">
        <f>IF($B1513="","",IF($C1513="SUPERSTORE","Superstore","DH"))</f>
        <v/>
      </c>
      <c r="O1513">
        <f>IF($B1513="","",IFERROR(VLOOKUP($B1513,Mapping!$A:$C,2,0),"Not Mapped"))</f>
        <v/>
      </c>
      <c r="P1513">
        <f>IF($B1513="","",IFERROR(VLOOKUP($B1513,Mapping!$A:$C,3,0),"Not Mapped"))</f>
        <v/>
      </c>
      <c r="Q1513">
        <f>IF($B1513="","",IF(COUNTIF(Exclusions!$A:$A,$B1513)&gt;0,"Yes","No"))</f>
        <v/>
      </c>
      <c r="R1513" s="17">
        <f>IF($B1513="","",MIN(1,DAY($A1513)/IF($N1513="Superstore",Settings!$B$5,Settings!$B$4)))</f>
        <v/>
      </c>
      <c r="S1513" s="17">
        <f>IF(OR($B1513="",$G1513="",$R1513=0),"",$G1513/$R1513)</f>
        <v/>
      </c>
      <c r="T1513">
        <f>IF($S1513="","",IF($S1513&lt;Settings!$B$8,"Critical",IF($S1513&lt;Settings!$B$9,"Semi Critical","Non Critical")))</f>
        <v/>
      </c>
      <c r="U1513">
        <f>IF($B1513="","",IFERROR(VLOOKUP($O1513,Leaders!$A:$B,2,0),"Not Mapped"))</f>
        <v/>
      </c>
    </row>
    <row r="1514">
      <c r="A1514" s="16" t="n"/>
      <c r="G1514" s="17" t="n"/>
      <c r="H1514" s="17" t="n"/>
      <c r="I1514" s="17" t="n"/>
      <c r="J1514" s="17" t="n"/>
      <c r="K1514" s="17" t="n"/>
      <c r="L1514" s="17" t="n"/>
      <c r="N1514">
        <f>IF($B1514="","",IF($C1514="SUPERSTORE","Superstore","DH"))</f>
        <v/>
      </c>
      <c r="O1514">
        <f>IF($B1514="","",IFERROR(VLOOKUP($B1514,Mapping!$A:$C,2,0),"Not Mapped"))</f>
        <v/>
      </c>
      <c r="P1514">
        <f>IF($B1514="","",IFERROR(VLOOKUP($B1514,Mapping!$A:$C,3,0),"Not Mapped"))</f>
        <v/>
      </c>
      <c r="Q1514">
        <f>IF($B1514="","",IF(COUNTIF(Exclusions!$A:$A,$B1514)&gt;0,"Yes","No"))</f>
        <v/>
      </c>
      <c r="R1514" s="17">
        <f>IF($B1514="","",MIN(1,DAY($A1514)/IF($N1514="Superstore",Settings!$B$5,Settings!$B$4)))</f>
        <v/>
      </c>
      <c r="S1514" s="17">
        <f>IF(OR($B1514="",$G1514="",$R1514=0),"",$G1514/$R1514)</f>
        <v/>
      </c>
      <c r="T1514">
        <f>IF($S1514="","",IF($S1514&lt;Settings!$B$8,"Critical",IF($S1514&lt;Settings!$B$9,"Semi Critical","Non Critical")))</f>
        <v/>
      </c>
      <c r="U1514">
        <f>IF($B1514="","",IFERROR(VLOOKUP($O1514,Leaders!$A:$B,2,0),"Not Mapped"))</f>
        <v/>
      </c>
    </row>
    <row r="1515">
      <c r="A1515" s="16" t="n"/>
      <c r="G1515" s="17" t="n"/>
      <c r="H1515" s="17" t="n"/>
      <c r="I1515" s="17" t="n"/>
      <c r="J1515" s="17" t="n"/>
      <c r="K1515" s="17" t="n"/>
      <c r="L1515" s="17" t="n"/>
      <c r="N1515">
        <f>IF($B1515="","",IF($C1515="SUPERSTORE","Superstore","DH"))</f>
        <v/>
      </c>
      <c r="O1515">
        <f>IF($B1515="","",IFERROR(VLOOKUP($B1515,Mapping!$A:$C,2,0),"Not Mapped"))</f>
        <v/>
      </c>
      <c r="P1515">
        <f>IF($B1515="","",IFERROR(VLOOKUP($B1515,Mapping!$A:$C,3,0),"Not Mapped"))</f>
        <v/>
      </c>
      <c r="Q1515">
        <f>IF($B1515="","",IF(COUNTIF(Exclusions!$A:$A,$B1515)&gt;0,"Yes","No"))</f>
        <v/>
      </c>
      <c r="R1515" s="17">
        <f>IF($B1515="","",MIN(1,DAY($A1515)/IF($N1515="Superstore",Settings!$B$5,Settings!$B$4)))</f>
        <v/>
      </c>
      <c r="S1515" s="17">
        <f>IF(OR($B1515="",$G1515="",$R1515=0),"",$G1515/$R1515)</f>
        <v/>
      </c>
      <c r="T1515">
        <f>IF($S1515="","",IF($S1515&lt;Settings!$B$8,"Critical",IF($S1515&lt;Settings!$B$9,"Semi Critical","Non Critical")))</f>
        <v/>
      </c>
      <c r="U1515">
        <f>IF($B1515="","",IFERROR(VLOOKUP($O1515,Leaders!$A:$B,2,0),"Not Mapped"))</f>
        <v/>
      </c>
    </row>
    <row r="1516">
      <c r="A1516" s="16" t="n"/>
      <c r="G1516" s="17" t="n"/>
      <c r="H1516" s="17" t="n"/>
      <c r="I1516" s="17" t="n"/>
      <c r="J1516" s="17" t="n"/>
      <c r="K1516" s="17" t="n"/>
      <c r="L1516" s="17" t="n"/>
      <c r="N1516">
        <f>IF($B1516="","",IF($C1516="SUPERSTORE","Superstore","DH"))</f>
        <v/>
      </c>
      <c r="O1516">
        <f>IF($B1516="","",IFERROR(VLOOKUP($B1516,Mapping!$A:$C,2,0),"Not Mapped"))</f>
        <v/>
      </c>
      <c r="P1516">
        <f>IF($B1516="","",IFERROR(VLOOKUP($B1516,Mapping!$A:$C,3,0),"Not Mapped"))</f>
        <v/>
      </c>
      <c r="Q1516">
        <f>IF($B1516="","",IF(COUNTIF(Exclusions!$A:$A,$B1516)&gt;0,"Yes","No"))</f>
        <v/>
      </c>
      <c r="R1516" s="17">
        <f>IF($B1516="","",MIN(1,DAY($A1516)/IF($N1516="Superstore",Settings!$B$5,Settings!$B$4)))</f>
        <v/>
      </c>
      <c r="S1516" s="17">
        <f>IF(OR($B1516="",$G1516="",$R1516=0),"",$G1516/$R1516)</f>
        <v/>
      </c>
      <c r="T1516">
        <f>IF($S1516="","",IF($S1516&lt;Settings!$B$8,"Critical",IF($S1516&lt;Settings!$B$9,"Semi Critical","Non Critical")))</f>
        <v/>
      </c>
      <c r="U1516">
        <f>IF($B1516="","",IFERROR(VLOOKUP($O1516,Leaders!$A:$B,2,0),"Not Mapped"))</f>
        <v/>
      </c>
    </row>
    <row r="1517">
      <c r="A1517" s="16" t="n"/>
      <c r="G1517" s="17" t="n"/>
      <c r="H1517" s="17" t="n"/>
      <c r="I1517" s="17" t="n"/>
      <c r="J1517" s="17" t="n"/>
      <c r="K1517" s="17" t="n"/>
      <c r="L1517" s="17" t="n"/>
      <c r="N1517">
        <f>IF($B1517="","",IF($C1517="SUPERSTORE","Superstore","DH"))</f>
        <v/>
      </c>
      <c r="O1517">
        <f>IF($B1517="","",IFERROR(VLOOKUP($B1517,Mapping!$A:$C,2,0),"Not Mapped"))</f>
        <v/>
      </c>
      <c r="P1517">
        <f>IF($B1517="","",IFERROR(VLOOKUP($B1517,Mapping!$A:$C,3,0),"Not Mapped"))</f>
        <v/>
      </c>
      <c r="Q1517">
        <f>IF($B1517="","",IF(COUNTIF(Exclusions!$A:$A,$B1517)&gt;0,"Yes","No"))</f>
        <v/>
      </c>
      <c r="R1517" s="17">
        <f>IF($B1517="","",MIN(1,DAY($A1517)/IF($N1517="Superstore",Settings!$B$5,Settings!$B$4)))</f>
        <v/>
      </c>
      <c r="S1517" s="17">
        <f>IF(OR($B1517="",$G1517="",$R1517=0),"",$G1517/$R1517)</f>
        <v/>
      </c>
      <c r="T1517">
        <f>IF($S1517="","",IF($S1517&lt;Settings!$B$8,"Critical",IF($S1517&lt;Settings!$B$9,"Semi Critical","Non Critical")))</f>
        <v/>
      </c>
      <c r="U1517">
        <f>IF($B1517="","",IFERROR(VLOOKUP($O1517,Leaders!$A:$B,2,0),"Not Mapped"))</f>
        <v/>
      </c>
    </row>
    <row r="1518">
      <c r="A1518" s="16" t="n"/>
      <c r="G1518" s="17" t="n"/>
      <c r="H1518" s="17" t="n"/>
      <c r="I1518" s="17" t="n"/>
      <c r="J1518" s="17" t="n"/>
      <c r="K1518" s="17" t="n"/>
      <c r="L1518" s="17" t="n"/>
      <c r="N1518">
        <f>IF($B1518="","",IF($C1518="SUPERSTORE","Superstore","DH"))</f>
        <v/>
      </c>
      <c r="O1518">
        <f>IF($B1518="","",IFERROR(VLOOKUP($B1518,Mapping!$A:$C,2,0),"Not Mapped"))</f>
        <v/>
      </c>
      <c r="P1518">
        <f>IF($B1518="","",IFERROR(VLOOKUP($B1518,Mapping!$A:$C,3,0),"Not Mapped"))</f>
        <v/>
      </c>
      <c r="Q1518">
        <f>IF($B1518="","",IF(COUNTIF(Exclusions!$A:$A,$B1518)&gt;0,"Yes","No"))</f>
        <v/>
      </c>
      <c r="R1518" s="17">
        <f>IF($B1518="","",MIN(1,DAY($A1518)/IF($N1518="Superstore",Settings!$B$5,Settings!$B$4)))</f>
        <v/>
      </c>
      <c r="S1518" s="17">
        <f>IF(OR($B1518="",$G1518="",$R1518=0),"",$G1518/$R1518)</f>
        <v/>
      </c>
      <c r="T1518">
        <f>IF($S1518="","",IF($S1518&lt;Settings!$B$8,"Critical",IF($S1518&lt;Settings!$B$9,"Semi Critical","Non Critical")))</f>
        <v/>
      </c>
      <c r="U1518">
        <f>IF($B1518="","",IFERROR(VLOOKUP($O1518,Leaders!$A:$B,2,0),"Not Mapped"))</f>
        <v/>
      </c>
    </row>
    <row r="1519">
      <c r="A1519" s="16" t="n"/>
      <c r="G1519" s="17" t="n"/>
      <c r="H1519" s="17" t="n"/>
      <c r="I1519" s="17" t="n"/>
      <c r="J1519" s="17" t="n"/>
      <c r="K1519" s="17" t="n"/>
      <c r="L1519" s="17" t="n"/>
      <c r="N1519">
        <f>IF($B1519="","",IF($C1519="SUPERSTORE","Superstore","DH"))</f>
        <v/>
      </c>
      <c r="O1519">
        <f>IF($B1519="","",IFERROR(VLOOKUP($B1519,Mapping!$A:$C,2,0),"Not Mapped"))</f>
        <v/>
      </c>
      <c r="P1519">
        <f>IF($B1519="","",IFERROR(VLOOKUP($B1519,Mapping!$A:$C,3,0),"Not Mapped"))</f>
        <v/>
      </c>
      <c r="Q1519">
        <f>IF($B1519="","",IF(COUNTIF(Exclusions!$A:$A,$B1519)&gt;0,"Yes","No"))</f>
        <v/>
      </c>
      <c r="R1519" s="17">
        <f>IF($B1519="","",MIN(1,DAY($A1519)/IF($N1519="Superstore",Settings!$B$5,Settings!$B$4)))</f>
        <v/>
      </c>
      <c r="S1519" s="17">
        <f>IF(OR($B1519="",$G1519="",$R1519=0),"",$G1519/$R1519)</f>
        <v/>
      </c>
      <c r="T1519">
        <f>IF($S1519="","",IF($S1519&lt;Settings!$B$8,"Critical",IF($S1519&lt;Settings!$B$9,"Semi Critical","Non Critical")))</f>
        <v/>
      </c>
      <c r="U1519">
        <f>IF($B1519="","",IFERROR(VLOOKUP($O1519,Leaders!$A:$B,2,0),"Not Mapped"))</f>
        <v/>
      </c>
    </row>
    <row r="1520">
      <c r="A1520" s="16" t="n"/>
      <c r="G1520" s="17" t="n"/>
      <c r="H1520" s="17" t="n"/>
      <c r="I1520" s="17" t="n"/>
      <c r="J1520" s="17" t="n"/>
      <c r="K1520" s="17" t="n"/>
      <c r="L1520" s="17" t="n"/>
      <c r="N1520">
        <f>IF($B1520="","",IF($C1520="SUPERSTORE","Superstore","DH"))</f>
        <v/>
      </c>
      <c r="O1520">
        <f>IF($B1520="","",IFERROR(VLOOKUP($B1520,Mapping!$A:$C,2,0),"Not Mapped"))</f>
        <v/>
      </c>
      <c r="P1520">
        <f>IF($B1520="","",IFERROR(VLOOKUP($B1520,Mapping!$A:$C,3,0),"Not Mapped"))</f>
        <v/>
      </c>
      <c r="Q1520">
        <f>IF($B1520="","",IF(COUNTIF(Exclusions!$A:$A,$B1520)&gt;0,"Yes","No"))</f>
        <v/>
      </c>
      <c r="R1520" s="17">
        <f>IF($B1520="","",MIN(1,DAY($A1520)/IF($N1520="Superstore",Settings!$B$5,Settings!$B$4)))</f>
        <v/>
      </c>
      <c r="S1520" s="17">
        <f>IF(OR($B1520="",$G1520="",$R1520=0),"",$G1520/$R1520)</f>
        <v/>
      </c>
      <c r="T1520">
        <f>IF($S1520="","",IF($S1520&lt;Settings!$B$8,"Critical",IF($S1520&lt;Settings!$B$9,"Semi Critical","Non Critical")))</f>
        <v/>
      </c>
      <c r="U1520">
        <f>IF($B1520="","",IFERROR(VLOOKUP($O1520,Leaders!$A:$B,2,0),"Not Mapped"))</f>
        <v/>
      </c>
    </row>
    <row r="1521">
      <c r="A1521" s="16" t="n"/>
      <c r="G1521" s="17" t="n"/>
      <c r="H1521" s="17" t="n"/>
      <c r="I1521" s="17" t="n"/>
      <c r="J1521" s="17" t="n"/>
      <c r="K1521" s="17" t="n"/>
      <c r="L1521" s="17" t="n"/>
      <c r="N1521">
        <f>IF($B1521="","",IF($C1521="SUPERSTORE","Superstore","DH"))</f>
        <v/>
      </c>
      <c r="O1521">
        <f>IF($B1521="","",IFERROR(VLOOKUP($B1521,Mapping!$A:$C,2,0),"Not Mapped"))</f>
        <v/>
      </c>
      <c r="P1521">
        <f>IF($B1521="","",IFERROR(VLOOKUP($B1521,Mapping!$A:$C,3,0),"Not Mapped"))</f>
        <v/>
      </c>
      <c r="Q1521">
        <f>IF($B1521="","",IF(COUNTIF(Exclusions!$A:$A,$B1521)&gt;0,"Yes","No"))</f>
        <v/>
      </c>
      <c r="R1521" s="17">
        <f>IF($B1521="","",MIN(1,DAY($A1521)/IF($N1521="Superstore",Settings!$B$5,Settings!$B$4)))</f>
        <v/>
      </c>
      <c r="S1521" s="17">
        <f>IF(OR($B1521="",$G1521="",$R1521=0),"",$G1521/$R1521)</f>
        <v/>
      </c>
      <c r="T1521">
        <f>IF($S1521="","",IF($S1521&lt;Settings!$B$8,"Critical",IF($S1521&lt;Settings!$B$9,"Semi Critical","Non Critical")))</f>
        <v/>
      </c>
      <c r="U1521">
        <f>IF($B1521="","",IFERROR(VLOOKUP($O1521,Leaders!$A:$B,2,0),"Not Mapped"))</f>
        <v/>
      </c>
    </row>
    <row r="1522">
      <c r="A1522" s="16" t="n"/>
      <c r="G1522" s="17" t="n"/>
      <c r="H1522" s="17" t="n"/>
      <c r="I1522" s="17" t="n"/>
      <c r="J1522" s="17" t="n"/>
      <c r="K1522" s="17" t="n"/>
      <c r="L1522" s="17" t="n"/>
      <c r="N1522">
        <f>IF($B1522="","",IF($C1522="SUPERSTORE","Superstore","DH"))</f>
        <v/>
      </c>
      <c r="O1522">
        <f>IF($B1522="","",IFERROR(VLOOKUP($B1522,Mapping!$A:$C,2,0),"Not Mapped"))</f>
        <v/>
      </c>
      <c r="P1522">
        <f>IF($B1522="","",IFERROR(VLOOKUP($B1522,Mapping!$A:$C,3,0),"Not Mapped"))</f>
        <v/>
      </c>
      <c r="Q1522">
        <f>IF($B1522="","",IF(COUNTIF(Exclusions!$A:$A,$B1522)&gt;0,"Yes","No"))</f>
        <v/>
      </c>
      <c r="R1522" s="17">
        <f>IF($B1522="","",MIN(1,DAY($A1522)/IF($N1522="Superstore",Settings!$B$5,Settings!$B$4)))</f>
        <v/>
      </c>
      <c r="S1522" s="17">
        <f>IF(OR($B1522="",$G1522="",$R1522=0),"",$G1522/$R1522)</f>
        <v/>
      </c>
      <c r="T1522">
        <f>IF($S1522="","",IF($S1522&lt;Settings!$B$8,"Critical",IF($S1522&lt;Settings!$B$9,"Semi Critical","Non Critical")))</f>
        <v/>
      </c>
      <c r="U1522">
        <f>IF($B1522="","",IFERROR(VLOOKUP($O1522,Leaders!$A:$B,2,0),"Not Mapped"))</f>
        <v/>
      </c>
    </row>
    <row r="1523">
      <c r="A1523" s="16" t="n"/>
      <c r="G1523" s="17" t="n"/>
      <c r="H1523" s="17" t="n"/>
      <c r="I1523" s="17" t="n"/>
      <c r="J1523" s="17" t="n"/>
      <c r="K1523" s="17" t="n"/>
      <c r="L1523" s="17" t="n"/>
      <c r="N1523">
        <f>IF($B1523="","",IF($C1523="SUPERSTORE","Superstore","DH"))</f>
        <v/>
      </c>
      <c r="O1523">
        <f>IF($B1523="","",IFERROR(VLOOKUP($B1523,Mapping!$A:$C,2,0),"Not Mapped"))</f>
        <v/>
      </c>
      <c r="P1523">
        <f>IF($B1523="","",IFERROR(VLOOKUP($B1523,Mapping!$A:$C,3,0),"Not Mapped"))</f>
        <v/>
      </c>
      <c r="Q1523">
        <f>IF($B1523="","",IF(COUNTIF(Exclusions!$A:$A,$B1523)&gt;0,"Yes","No"))</f>
        <v/>
      </c>
      <c r="R1523" s="17">
        <f>IF($B1523="","",MIN(1,DAY($A1523)/IF($N1523="Superstore",Settings!$B$5,Settings!$B$4)))</f>
        <v/>
      </c>
      <c r="S1523" s="17">
        <f>IF(OR($B1523="",$G1523="",$R1523=0),"",$G1523/$R1523)</f>
        <v/>
      </c>
      <c r="T1523">
        <f>IF($S1523="","",IF($S1523&lt;Settings!$B$8,"Critical",IF($S1523&lt;Settings!$B$9,"Semi Critical","Non Critical")))</f>
        <v/>
      </c>
      <c r="U1523">
        <f>IF($B1523="","",IFERROR(VLOOKUP($O1523,Leaders!$A:$B,2,0),"Not Mapped"))</f>
        <v/>
      </c>
    </row>
    <row r="1524">
      <c r="A1524" s="16" t="n"/>
      <c r="G1524" s="17" t="n"/>
      <c r="H1524" s="17" t="n"/>
      <c r="I1524" s="17" t="n"/>
      <c r="J1524" s="17" t="n"/>
      <c r="K1524" s="17" t="n"/>
      <c r="L1524" s="17" t="n"/>
      <c r="N1524">
        <f>IF($B1524="","",IF($C1524="SUPERSTORE","Superstore","DH"))</f>
        <v/>
      </c>
      <c r="O1524">
        <f>IF($B1524="","",IFERROR(VLOOKUP($B1524,Mapping!$A:$C,2,0),"Not Mapped"))</f>
        <v/>
      </c>
      <c r="P1524">
        <f>IF($B1524="","",IFERROR(VLOOKUP($B1524,Mapping!$A:$C,3,0),"Not Mapped"))</f>
        <v/>
      </c>
      <c r="Q1524">
        <f>IF($B1524="","",IF(COUNTIF(Exclusions!$A:$A,$B1524)&gt;0,"Yes","No"))</f>
        <v/>
      </c>
      <c r="R1524" s="17">
        <f>IF($B1524="","",MIN(1,DAY($A1524)/IF($N1524="Superstore",Settings!$B$5,Settings!$B$4)))</f>
        <v/>
      </c>
      <c r="S1524" s="17">
        <f>IF(OR($B1524="",$G1524="",$R1524=0),"",$G1524/$R1524)</f>
        <v/>
      </c>
      <c r="T1524">
        <f>IF($S1524="","",IF($S1524&lt;Settings!$B$8,"Critical",IF($S1524&lt;Settings!$B$9,"Semi Critical","Non Critical")))</f>
        <v/>
      </c>
      <c r="U1524">
        <f>IF($B1524="","",IFERROR(VLOOKUP($O1524,Leaders!$A:$B,2,0),"Not Mapped"))</f>
        <v/>
      </c>
    </row>
    <row r="1525">
      <c r="A1525" s="16" t="n"/>
      <c r="G1525" s="17" t="n"/>
      <c r="H1525" s="17" t="n"/>
      <c r="I1525" s="17" t="n"/>
      <c r="J1525" s="17" t="n"/>
      <c r="K1525" s="17" t="n"/>
      <c r="L1525" s="17" t="n"/>
      <c r="N1525">
        <f>IF($B1525="","",IF($C1525="SUPERSTORE","Superstore","DH"))</f>
        <v/>
      </c>
      <c r="O1525">
        <f>IF($B1525="","",IFERROR(VLOOKUP($B1525,Mapping!$A:$C,2,0),"Not Mapped"))</f>
        <v/>
      </c>
      <c r="P1525">
        <f>IF($B1525="","",IFERROR(VLOOKUP($B1525,Mapping!$A:$C,3,0),"Not Mapped"))</f>
        <v/>
      </c>
      <c r="Q1525">
        <f>IF($B1525="","",IF(COUNTIF(Exclusions!$A:$A,$B1525)&gt;0,"Yes","No"))</f>
        <v/>
      </c>
      <c r="R1525" s="17">
        <f>IF($B1525="","",MIN(1,DAY($A1525)/IF($N1525="Superstore",Settings!$B$5,Settings!$B$4)))</f>
        <v/>
      </c>
      <c r="S1525" s="17">
        <f>IF(OR($B1525="",$G1525="",$R1525=0),"",$G1525/$R1525)</f>
        <v/>
      </c>
      <c r="T1525">
        <f>IF($S1525="","",IF($S1525&lt;Settings!$B$8,"Critical",IF($S1525&lt;Settings!$B$9,"Semi Critical","Non Critical")))</f>
        <v/>
      </c>
      <c r="U1525">
        <f>IF($B1525="","",IFERROR(VLOOKUP($O1525,Leaders!$A:$B,2,0),"Not Mapped"))</f>
        <v/>
      </c>
    </row>
    <row r="1526">
      <c r="A1526" s="16" t="n"/>
      <c r="G1526" s="17" t="n"/>
      <c r="H1526" s="17" t="n"/>
      <c r="I1526" s="17" t="n"/>
      <c r="J1526" s="17" t="n"/>
      <c r="K1526" s="17" t="n"/>
      <c r="L1526" s="17" t="n"/>
      <c r="N1526">
        <f>IF($B1526="","",IF($C1526="SUPERSTORE","Superstore","DH"))</f>
        <v/>
      </c>
      <c r="O1526">
        <f>IF($B1526="","",IFERROR(VLOOKUP($B1526,Mapping!$A:$C,2,0),"Not Mapped"))</f>
        <v/>
      </c>
      <c r="P1526">
        <f>IF($B1526="","",IFERROR(VLOOKUP($B1526,Mapping!$A:$C,3,0),"Not Mapped"))</f>
        <v/>
      </c>
      <c r="Q1526">
        <f>IF($B1526="","",IF(COUNTIF(Exclusions!$A:$A,$B1526)&gt;0,"Yes","No"))</f>
        <v/>
      </c>
      <c r="R1526" s="17">
        <f>IF($B1526="","",MIN(1,DAY($A1526)/IF($N1526="Superstore",Settings!$B$5,Settings!$B$4)))</f>
        <v/>
      </c>
      <c r="S1526" s="17">
        <f>IF(OR($B1526="",$G1526="",$R1526=0),"",$G1526/$R1526)</f>
        <v/>
      </c>
      <c r="T1526">
        <f>IF($S1526="","",IF($S1526&lt;Settings!$B$8,"Critical",IF($S1526&lt;Settings!$B$9,"Semi Critical","Non Critical")))</f>
        <v/>
      </c>
      <c r="U1526">
        <f>IF($B1526="","",IFERROR(VLOOKUP($O1526,Leaders!$A:$B,2,0),"Not Mapped"))</f>
        <v/>
      </c>
    </row>
    <row r="1527">
      <c r="A1527" s="16" t="n"/>
      <c r="G1527" s="17" t="n"/>
      <c r="H1527" s="17" t="n"/>
      <c r="I1527" s="17" t="n"/>
      <c r="J1527" s="17" t="n"/>
      <c r="K1527" s="17" t="n"/>
      <c r="L1527" s="17" t="n"/>
      <c r="N1527">
        <f>IF($B1527="","",IF($C1527="SUPERSTORE","Superstore","DH"))</f>
        <v/>
      </c>
      <c r="O1527">
        <f>IF($B1527="","",IFERROR(VLOOKUP($B1527,Mapping!$A:$C,2,0),"Not Mapped"))</f>
        <v/>
      </c>
      <c r="P1527">
        <f>IF($B1527="","",IFERROR(VLOOKUP($B1527,Mapping!$A:$C,3,0),"Not Mapped"))</f>
        <v/>
      </c>
      <c r="Q1527">
        <f>IF($B1527="","",IF(COUNTIF(Exclusions!$A:$A,$B1527)&gt;0,"Yes","No"))</f>
        <v/>
      </c>
      <c r="R1527" s="17">
        <f>IF($B1527="","",MIN(1,DAY($A1527)/IF($N1527="Superstore",Settings!$B$5,Settings!$B$4)))</f>
        <v/>
      </c>
      <c r="S1527" s="17">
        <f>IF(OR($B1527="",$G1527="",$R1527=0),"",$G1527/$R1527)</f>
        <v/>
      </c>
      <c r="T1527">
        <f>IF($S1527="","",IF($S1527&lt;Settings!$B$8,"Critical",IF($S1527&lt;Settings!$B$9,"Semi Critical","Non Critical")))</f>
        <v/>
      </c>
      <c r="U1527">
        <f>IF($B1527="","",IFERROR(VLOOKUP($O1527,Leaders!$A:$B,2,0),"Not Mapped"))</f>
        <v/>
      </c>
    </row>
    <row r="1528">
      <c r="A1528" s="16" t="n"/>
      <c r="G1528" s="17" t="n"/>
      <c r="H1528" s="17" t="n"/>
      <c r="I1528" s="17" t="n"/>
      <c r="J1528" s="17" t="n"/>
      <c r="K1528" s="17" t="n"/>
      <c r="L1528" s="17" t="n"/>
      <c r="N1528">
        <f>IF($B1528="","",IF($C1528="SUPERSTORE","Superstore","DH"))</f>
        <v/>
      </c>
      <c r="O1528">
        <f>IF($B1528="","",IFERROR(VLOOKUP($B1528,Mapping!$A:$C,2,0),"Not Mapped"))</f>
        <v/>
      </c>
      <c r="P1528">
        <f>IF($B1528="","",IFERROR(VLOOKUP($B1528,Mapping!$A:$C,3,0),"Not Mapped"))</f>
        <v/>
      </c>
      <c r="Q1528">
        <f>IF($B1528="","",IF(COUNTIF(Exclusions!$A:$A,$B1528)&gt;0,"Yes","No"))</f>
        <v/>
      </c>
      <c r="R1528" s="17">
        <f>IF($B1528="","",MIN(1,DAY($A1528)/IF($N1528="Superstore",Settings!$B$5,Settings!$B$4)))</f>
        <v/>
      </c>
      <c r="S1528" s="17">
        <f>IF(OR($B1528="",$G1528="",$R1528=0),"",$G1528/$R1528)</f>
        <v/>
      </c>
      <c r="T1528">
        <f>IF($S1528="","",IF($S1528&lt;Settings!$B$8,"Critical",IF($S1528&lt;Settings!$B$9,"Semi Critical","Non Critical")))</f>
        <v/>
      </c>
      <c r="U1528">
        <f>IF($B1528="","",IFERROR(VLOOKUP($O1528,Leaders!$A:$B,2,0),"Not Mapped"))</f>
        <v/>
      </c>
    </row>
    <row r="1529">
      <c r="A1529" s="16" t="n"/>
      <c r="G1529" s="17" t="n"/>
      <c r="H1529" s="17" t="n"/>
      <c r="I1529" s="17" t="n"/>
      <c r="J1529" s="17" t="n"/>
      <c r="K1529" s="17" t="n"/>
      <c r="L1529" s="17" t="n"/>
      <c r="N1529">
        <f>IF($B1529="","",IF($C1529="SUPERSTORE","Superstore","DH"))</f>
        <v/>
      </c>
      <c r="O1529">
        <f>IF($B1529="","",IFERROR(VLOOKUP($B1529,Mapping!$A:$C,2,0),"Not Mapped"))</f>
        <v/>
      </c>
      <c r="P1529">
        <f>IF($B1529="","",IFERROR(VLOOKUP($B1529,Mapping!$A:$C,3,0),"Not Mapped"))</f>
        <v/>
      </c>
      <c r="Q1529">
        <f>IF($B1529="","",IF(COUNTIF(Exclusions!$A:$A,$B1529)&gt;0,"Yes","No"))</f>
        <v/>
      </c>
      <c r="R1529" s="17">
        <f>IF($B1529="","",MIN(1,DAY($A1529)/IF($N1529="Superstore",Settings!$B$5,Settings!$B$4)))</f>
        <v/>
      </c>
      <c r="S1529" s="17">
        <f>IF(OR($B1529="",$G1529="",$R1529=0),"",$G1529/$R1529)</f>
        <v/>
      </c>
      <c r="T1529">
        <f>IF($S1529="","",IF($S1529&lt;Settings!$B$8,"Critical",IF($S1529&lt;Settings!$B$9,"Semi Critical","Non Critical")))</f>
        <v/>
      </c>
      <c r="U1529">
        <f>IF($B1529="","",IFERROR(VLOOKUP($O1529,Leaders!$A:$B,2,0),"Not Mapped"))</f>
        <v/>
      </c>
    </row>
    <row r="1530">
      <c r="A1530" s="16" t="n"/>
      <c r="G1530" s="17" t="n"/>
      <c r="H1530" s="17" t="n"/>
      <c r="I1530" s="17" t="n"/>
      <c r="J1530" s="17" t="n"/>
      <c r="K1530" s="17" t="n"/>
      <c r="L1530" s="17" t="n"/>
      <c r="N1530">
        <f>IF($B1530="","",IF($C1530="SUPERSTORE","Superstore","DH"))</f>
        <v/>
      </c>
      <c r="O1530">
        <f>IF($B1530="","",IFERROR(VLOOKUP($B1530,Mapping!$A:$C,2,0),"Not Mapped"))</f>
        <v/>
      </c>
      <c r="P1530">
        <f>IF($B1530="","",IFERROR(VLOOKUP($B1530,Mapping!$A:$C,3,0),"Not Mapped"))</f>
        <v/>
      </c>
      <c r="Q1530">
        <f>IF($B1530="","",IF(COUNTIF(Exclusions!$A:$A,$B1530)&gt;0,"Yes","No"))</f>
        <v/>
      </c>
      <c r="R1530" s="17">
        <f>IF($B1530="","",MIN(1,DAY($A1530)/IF($N1530="Superstore",Settings!$B$5,Settings!$B$4)))</f>
        <v/>
      </c>
      <c r="S1530" s="17">
        <f>IF(OR($B1530="",$G1530="",$R1530=0),"",$G1530/$R1530)</f>
        <v/>
      </c>
      <c r="T1530">
        <f>IF($S1530="","",IF($S1530&lt;Settings!$B$8,"Critical",IF($S1530&lt;Settings!$B$9,"Semi Critical","Non Critical")))</f>
        <v/>
      </c>
      <c r="U1530">
        <f>IF($B1530="","",IFERROR(VLOOKUP($O1530,Leaders!$A:$B,2,0),"Not Mapped"))</f>
        <v/>
      </c>
    </row>
    <row r="1531">
      <c r="A1531" s="16" t="n"/>
      <c r="G1531" s="17" t="n"/>
      <c r="H1531" s="17" t="n"/>
      <c r="I1531" s="17" t="n"/>
      <c r="J1531" s="17" t="n"/>
      <c r="K1531" s="17" t="n"/>
      <c r="L1531" s="17" t="n"/>
      <c r="N1531">
        <f>IF($B1531="","",IF($C1531="SUPERSTORE","Superstore","DH"))</f>
        <v/>
      </c>
      <c r="O1531">
        <f>IF($B1531="","",IFERROR(VLOOKUP($B1531,Mapping!$A:$C,2,0),"Not Mapped"))</f>
        <v/>
      </c>
      <c r="P1531">
        <f>IF($B1531="","",IFERROR(VLOOKUP($B1531,Mapping!$A:$C,3,0),"Not Mapped"))</f>
        <v/>
      </c>
      <c r="Q1531">
        <f>IF($B1531="","",IF(COUNTIF(Exclusions!$A:$A,$B1531)&gt;0,"Yes","No"))</f>
        <v/>
      </c>
      <c r="R1531" s="17">
        <f>IF($B1531="","",MIN(1,DAY($A1531)/IF($N1531="Superstore",Settings!$B$5,Settings!$B$4)))</f>
        <v/>
      </c>
      <c r="S1531" s="17">
        <f>IF(OR($B1531="",$G1531="",$R1531=0),"",$G1531/$R1531)</f>
        <v/>
      </c>
      <c r="T1531">
        <f>IF($S1531="","",IF($S1531&lt;Settings!$B$8,"Critical",IF($S1531&lt;Settings!$B$9,"Semi Critical","Non Critical")))</f>
        <v/>
      </c>
      <c r="U1531">
        <f>IF($B1531="","",IFERROR(VLOOKUP($O1531,Leaders!$A:$B,2,0),"Not Mapped"))</f>
        <v/>
      </c>
    </row>
    <row r="1532">
      <c r="A1532" s="16" t="n"/>
      <c r="G1532" s="17" t="n"/>
      <c r="H1532" s="17" t="n"/>
      <c r="I1532" s="17" t="n"/>
      <c r="J1532" s="17" t="n"/>
      <c r="K1532" s="17" t="n"/>
      <c r="L1532" s="17" t="n"/>
      <c r="N1532">
        <f>IF($B1532="","",IF($C1532="SUPERSTORE","Superstore","DH"))</f>
        <v/>
      </c>
      <c r="O1532">
        <f>IF($B1532="","",IFERROR(VLOOKUP($B1532,Mapping!$A:$C,2,0),"Not Mapped"))</f>
        <v/>
      </c>
      <c r="P1532">
        <f>IF($B1532="","",IFERROR(VLOOKUP($B1532,Mapping!$A:$C,3,0),"Not Mapped"))</f>
        <v/>
      </c>
      <c r="Q1532">
        <f>IF($B1532="","",IF(COUNTIF(Exclusions!$A:$A,$B1532)&gt;0,"Yes","No"))</f>
        <v/>
      </c>
      <c r="R1532" s="17">
        <f>IF($B1532="","",MIN(1,DAY($A1532)/IF($N1532="Superstore",Settings!$B$5,Settings!$B$4)))</f>
        <v/>
      </c>
      <c r="S1532" s="17">
        <f>IF(OR($B1532="",$G1532="",$R1532=0),"",$G1532/$R1532)</f>
        <v/>
      </c>
      <c r="T1532">
        <f>IF($S1532="","",IF($S1532&lt;Settings!$B$8,"Critical",IF($S1532&lt;Settings!$B$9,"Semi Critical","Non Critical")))</f>
        <v/>
      </c>
      <c r="U1532">
        <f>IF($B1532="","",IFERROR(VLOOKUP($O1532,Leaders!$A:$B,2,0),"Not Mapped"))</f>
        <v/>
      </c>
    </row>
    <row r="1533">
      <c r="A1533" s="16" t="n"/>
      <c r="G1533" s="17" t="n"/>
      <c r="H1533" s="17" t="n"/>
      <c r="I1533" s="17" t="n"/>
      <c r="J1533" s="17" t="n"/>
      <c r="K1533" s="17" t="n"/>
      <c r="L1533" s="17" t="n"/>
      <c r="N1533">
        <f>IF($B1533="","",IF($C1533="SUPERSTORE","Superstore","DH"))</f>
        <v/>
      </c>
      <c r="O1533">
        <f>IF($B1533="","",IFERROR(VLOOKUP($B1533,Mapping!$A:$C,2,0),"Not Mapped"))</f>
        <v/>
      </c>
      <c r="P1533">
        <f>IF($B1533="","",IFERROR(VLOOKUP($B1533,Mapping!$A:$C,3,0),"Not Mapped"))</f>
        <v/>
      </c>
      <c r="Q1533">
        <f>IF($B1533="","",IF(COUNTIF(Exclusions!$A:$A,$B1533)&gt;0,"Yes","No"))</f>
        <v/>
      </c>
      <c r="R1533" s="17">
        <f>IF($B1533="","",MIN(1,DAY($A1533)/IF($N1533="Superstore",Settings!$B$5,Settings!$B$4)))</f>
        <v/>
      </c>
      <c r="S1533" s="17">
        <f>IF(OR($B1533="",$G1533="",$R1533=0),"",$G1533/$R1533)</f>
        <v/>
      </c>
      <c r="T1533">
        <f>IF($S1533="","",IF($S1533&lt;Settings!$B$8,"Critical",IF($S1533&lt;Settings!$B$9,"Semi Critical","Non Critical")))</f>
        <v/>
      </c>
      <c r="U1533">
        <f>IF($B1533="","",IFERROR(VLOOKUP($O1533,Leaders!$A:$B,2,0),"Not Mapped"))</f>
        <v/>
      </c>
    </row>
    <row r="1534">
      <c r="A1534" s="16" t="n"/>
      <c r="G1534" s="17" t="n"/>
      <c r="H1534" s="17" t="n"/>
      <c r="I1534" s="17" t="n"/>
      <c r="J1534" s="17" t="n"/>
      <c r="K1534" s="17" t="n"/>
      <c r="L1534" s="17" t="n"/>
      <c r="N1534">
        <f>IF($B1534="","",IF($C1534="SUPERSTORE","Superstore","DH"))</f>
        <v/>
      </c>
      <c r="O1534">
        <f>IF($B1534="","",IFERROR(VLOOKUP($B1534,Mapping!$A:$C,2,0),"Not Mapped"))</f>
        <v/>
      </c>
      <c r="P1534">
        <f>IF($B1534="","",IFERROR(VLOOKUP($B1534,Mapping!$A:$C,3,0),"Not Mapped"))</f>
        <v/>
      </c>
      <c r="Q1534">
        <f>IF($B1534="","",IF(COUNTIF(Exclusions!$A:$A,$B1534)&gt;0,"Yes","No"))</f>
        <v/>
      </c>
      <c r="R1534" s="17">
        <f>IF($B1534="","",MIN(1,DAY($A1534)/IF($N1534="Superstore",Settings!$B$5,Settings!$B$4)))</f>
        <v/>
      </c>
      <c r="S1534" s="17">
        <f>IF(OR($B1534="",$G1534="",$R1534=0),"",$G1534/$R1534)</f>
        <v/>
      </c>
      <c r="T1534">
        <f>IF($S1534="","",IF($S1534&lt;Settings!$B$8,"Critical",IF($S1534&lt;Settings!$B$9,"Semi Critical","Non Critical")))</f>
        <v/>
      </c>
      <c r="U1534">
        <f>IF($B1534="","",IFERROR(VLOOKUP($O1534,Leaders!$A:$B,2,0),"Not Mapped"))</f>
        <v/>
      </c>
    </row>
    <row r="1535">
      <c r="A1535" s="16" t="n"/>
      <c r="G1535" s="17" t="n"/>
      <c r="H1535" s="17" t="n"/>
      <c r="I1535" s="17" t="n"/>
      <c r="J1535" s="17" t="n"/>
      <c r="K1535" s="17" t="n"/>
      <c r="L1535" s="17" t="n"/>
      <c r="N1535">
        <f>IF($B1535="","",IF($C1535="SUPERSTORE","Superstore","DH"))</f>
        <v/>
      </c>
      <c r="O1535">
        <f>IF($B1535="","",IFERROR(VLOOKUP($B1535,Mapping!$A:$C,2,0),"Not Mapped"))</f>
        <v/>
      </c>
      <c r="P1535">
        <f>IF($B1535="","",IFERROR(VLOOKUP($B1535,Mapping!$A:$C,3,0),"Not Mapped"))</f>
        <v/>
      </c>
      <c r="Q1535">
        <f>IF($B1535="","",IF(COUNTIF(Exclusions!$A:$A,$B1535)&gt;0,"Yes","No"))</f>
        <v/>
      </c>
      <c r="R1535" s="17">
        <f>IF($B1535="","",MIN(1,DAY($A1535)/IF($N1535="Superstore",Settings!$B$5,Settings!$B$4)))</f>
        <v/>
      </c>
      <c r="S1535" s="17">
        <f>IF(OR($B1535="",$G1535="",$R1535=0),"",$G1535/$R1535)</f>
        <v/>
      </c>
      <c r="T1535">
        <f>IF($S1535="","",IF($S1535&lt;Settings!$B$8,"Critical",IF($S1535&lt;Settings!$B$9,"Semi Critical","Non Critical")))</f>
        <v/>
      </c>
      <c r="U1535">
        <f>IF($B1535="","",IFERROR(VLOOKUP($O1535,Leaders!$A:$B,2,0),"Not Mapped"))</f>
        <v/>
      </c>
    </row>
    <row r="1536">
      <c r="A1536" s="16" t="n"/>
      <c r="G1536" s="17" t="n"/>
      <c r="H1536" s="17" t="n"/>
      <c r="I1536" s="17" t="n"/>
      <c r="J1536" s="17" t="n"/>
      <c r="K1536" s="17" t="n"/>
      <c r="L1536" s="17" t="n"/>
      <c r="N1536">
        <f>IF($B1536="","",IF($C1536="SUPERSTORE","Superstore","DH"))</f>
        <v/>
      </c>
      <c r="O1536">
        <f>IF($B1536="","",IFERROR(VLOOKUP($B1536,Mapping!$A:$C,2,0),"Not Mapped"))</f>
        <v/>
      </c>
      <c r="P1536">
        <f>IF($B1536="","",IFERROR(VLOOKUP($B1536,Mapping!$A:$C,3,0),"Not Mapped"))</f>
        <v/>
      </c>
      <c r="Q1536">
        <f>IF($B1536="","",IF(COUNTIF(Exclusions!$A:$A,$B1536)&gt;0,"Yes","No"))</f>
        <v/>
      </c>
      <c r="R1536" s="17">
        <f>IF($B1536="","",MIN(1,DAY($A1536)/IF($N1536="Superstore",Settings!$B$5,Settings!$B$4)))</f>
        <v/>
      </c>
      <c r="S1536" s="17">
        <f>IF(OR($B1536="",$G1536="",$R1536=0),"",$G1536/$R1536)</f>
        <v/>
      </c>
      <c r="T1536">
        <f>IF($S1536="","",IF($S1536&lt;Settings!$B$8,"Critical",IF($S1536&lt;Settings!$B$9,"Semi Critical","Non Critical")))</f>
        <v/>
      </c>
      <c r="U1536">
        <f>IF($B1536="","",IFERROR(VLOOKUP($O1536,Leaders!$A:$B,2,0),"Not Mapped"))</f>
        <v/>
      </c>
    </row>
    <row r="1537">
      <c r="A1537" s="16" t="n"/>
      <c r="G1537" s="17" t="n"/>
      <c r="H1537" s="17" t="n"/>
      <c r="I1537" s="17" t="n"/>
      <c r="J1537" s="17" t="n"/>
      <c r="K1537" s="17" t="n"/>
      <c r="L1537" s="17" t="n"/>
      <c r="N1537">
        <f>IF($B1537="","",IF($C1537="SUPERSTORE","Superstore","DH"))</f>
        <v/>
      </c>
      <c r="O1537">
        <f>IF($B1537="","",IFERROR(VLOOKUP($B1537,Mapping!$A:$C,2,0),"Not Mapped"))</f>
        <v/>
      </c>
      <c r="P1537">
        <f>IF($B1537="","",IFERROR(VLOOKUP($B1537,Mapping!$A:$C,3,0),"Not Mapped"))</f>
        <v/>
      </c>
      <c r="Q1537">
        <f>IF($B1537="","",IF(COUNTIF(Exclusions!$A:$A,$B1537)&gt;0,"Yes","No"))</f>
        <v/>
      </c>
      <c r="R1537" s="17">
        <f>IF($B1537="","",MIN(1,DAY($A1537)/IF($N1537="Superstore",Settings!$B$5,Settings!$B$4)))</f>
        <v/>
      </c>
      <c r="S1537" s="17">
        <f>IF(OR($B1537="",$G1537="",$R1537=0),"",$G1537/$R1537)</f>
        <v/>
      </c>
      <c r="T1537">
        <f>IF($S1537="","",IF($S1537&lt;Settings!$B$8,"Critical",IF($S1537&lt;Settings!$B$9,"Semi Critical","Non Critical")))</f>
        <v/>
      </c>
      <c r="U1537">
        <f>IF($B1537="","",IFERROR(VLOOKUP($O1537,Leaders!$A:$B,2,0),"Not Mapped"))</f>
        <v/>
      </c>
    </row>
    <row r="1538">
      <c r="A1538" s="16" t="n"/>
      <c r="G1538" s="17" t="n"/>
      <c r="H1538" s="17" t="n"/>
      <c r="I1538" s="17" t="n"/>
      <c r="J1538" s="17" t="n"/>
      <c r="K1538" s="17" t="n"/>
      <c r="L1538" s="17" t="n"/>
      <c r="N1538">
        <f>IF($B1538="","",IF($C1538="SUPERSTORE","Superstore","DH"))</f>
        <v/>
      </c>
      <c r="O1538">
        <f>IF($B1538="","",IFERROR(VLOOKUP($B1538,Mapping!$A:$C,2,0),"Not Mapped"))</f>
        <v/>
      </c>
      <c r="P1538">
        <f>IF($B1538="","",IFERROR(VLOOKUP($B1538,Mapping!$A:$C,3,0),"Not Mapped"))</f>
        <v/>
      </c>
      <c r="Q1538">
        <f>IF($B1538="","",IF(COUNTIF(Exclusions!$A:$A,$B1538)&gt;0,"Yes","No"))</f>
        <v/>
      </c>
      <c r="R1538" s="17">
        <f>IF($B1538="","",MIN(1,DAY($A1538)/IF($N1538="Superstore",Settings!$B$5,Settings!$B$4)))</f>
        <v/>
      </c>
      <c r="S1538" s="17">
        <f>IF(OR($B1538="",$G1538="",$R1538=0),"",$G1538/$R1538)</f>
        <v/>
      </c>
      <c r="T1538">
        <f>IF($S1538="","",IF($S1538&lt;Settings!$B$8,"Critical",IF($S1538&lt;Settings!$B$9,"Semi Critical","Non Critical")))</f>
        <v/>
      </c>
      <c r="U1538">
        <f>IF($B1538="","",IFERROR(VLOOKUP($O1538,Leaders!$A:$B,2,0),"Not Mapped"))</f>
        <v/>
      </c>
    </row>
    <row r="1539">
      <c r="A1539" s="16" t="n"/>
      <c r="G1539" s="17" t="n"/>
      <c r="H1539" s="17" t="n"/>
      <c r="I1539" s="17" t="n"/>
      <c r="J1539" s="17" t="n"/>
      <c r="K1539" s="17" t="n"/>
      <c r="L1539" s="17" t="n"/>
      <c r="N1539">
        <f>IF($B1539="","",IF($C1539="SUPERSTORE","Superstore","DH"))</f>
        <v/>
      </c>
      <c r="O1539">
        <f>IF($B1539="","",IFERROR(VLOOKUP($B1539,Mapping!$A:$C,2,0),"Not Mapped"))</f>
        <v/>
      </c>
      <c r="P1539">
        <f>IF($B1539="","",IFERROR(VLOOKUP($B1539,Mapping!$A:$C,3,0),"Not Mapped"))</f>
        <v/>
      </c>
      <c r="Q1539">
        <f>IF($B1539="","",IF(COUNTIF(Exclusions!$A:$A,$B1539)&gt;0,"Yes","No"))</f>
        <v/>
      </c>
      <c r="R1539" s="17">
        <f>IF($B1539="","",MIN(1,DAY($A1539)/IF($N1539="Superstore",Settings!$B$5,Settings!$B$4)))</f>
        <v/>
      </c>
      <c r="S1539" s="17">
        <f>IF(OR($B1539="",$G1539="",$R1539=0),"",$G1539/$R1539)</f>
        <v/>
      </c>
      <c r="T1539">
        <f>IF($S1539="","",IF($S1539&lt;Settings!$B$8,"Critical",IF($S1539&lt;Settings!$B$9,"Semi Critical","Non Critical")))</f>
        <v/>
      </c>
      <c r="U1539">
        <f>IF($B1539="","",IFERROR(VLOOKUP($O1539,Leaders!$A:$B,2,0),"Not Mapped"))</f>
        <v/>
      </c>
    </row>
    <row r="1540">
      <c r="A1540" s="16" t="n"/>
      <c r="G1540" s="17" t="n"/>
      <c r="H1540" s="17" t="n"/>
      <c r="I1540" s="17" t="n"/>
      <c r="J1540" s="17" t="n"/>
      <c r="K1540" s="17" t="n"/>
      <c r="L1540" s="17" t="n"/>
      <c r="N1540">
        <f>IF($B1540="","",IF($C1540="SUPERSTORE","Superstore","DH"))</f>
        <v/>
      </c>
      <c r="O1540">
        <f>IF($B1540="","",IFERROR(VLOOKUP($B1540,Mapping!$A:$C,2,0),"Not Mapped"))</f>
        <v/>
      </c>
      <c r="P1540">
        <f>IF($B1540="","",IFERROR(VLOOKUP($B1540,Mapping!$A:$C,3,0),"Not Mapped"))</f>
        <v/>
      </c>
      <c r="Q1540">
        <f>IF($B1540="","",IF(COUNTIF(Exclusions!$A:$A,$B1540)&gt;0,"Yes","No"))</f>
        <v/>
      </c>
      <c r="R1540" s="17">
        <f>IF($B1540="","",MIN(1,DAY($A1540)/IF($N1540="Superstore",Settings!$B$5,Settings!$B$4)))</f>
        <v/>
      </c>
      <c r="S1540" s="17">
        <f>IF(OR($B1540="",$G1540="",$R1540=0),"",$G1540/$R1540)</f>
        <v/>
      </c>
      <c r="T1540">
        <f>IF($S1540="","",IF($S1540&lt;Settings!$B$8,"Critical",IF($S1540&lt;Settings!$B$9,"Semi Critical","Non Critical")))</f>
        <v/>
      </c>
      <c r="U1540">
        <f>IF($B1540="","",IFERROR(VLOOKUP($O1540,Leaders!$A:$B,2,0),"Not Mapped"))</f>
        <v/>
      </c>
    </row>
    <row r="1541">
      <c r="A1541" s="16" t="n"/>
      <c r="G1541" s="17" t="n"/>
      <c r="H1541" s="17" t="n"/>
      <c r="I1541" s="17" t="n"/>
      <c r="J1541" s="17" t="n"/>
      <c r="K1541" s="17" t="n"/>
      <c r="L1541" s="17" t="n"/>
      <c r="N1541">
        <f>IF($B1541="","",IF($C1541="SUPERSTORE","Superstore","DH"))</f>
        <v/>
      </c>
      <c r="O1541">
        <f>IF($B1541="","",IFERROR(VLOOKUP($B1541,Mapping!$A:$C,2,0),"Not Mapped"))</f>
        <v/>
      </c>
      <c r="P1541">
        <f>IF($B1541="","",IFERROR(VLOOKUP($B1541,Mapping!$A:$C,3,0),"Not Mapped"))</f>
        <v/>
      </c>
      <c r="Q1541">
        <f>IF($B1541="","",IF(COUNTIF(Exclusions!$A:$A,$B1541)&gt;0,"Yes","No"))</f>
        <v/>
      </c>
      <c r="R1541" s="17">
        <f>IF($B1541="","",MIN(1,DAY($A1541)/IF($N1541="Superstore",Settings!$B$5,Settings!$B$4)))</f>
        <v/>
      </c>
      <c r="S1541" s="17">
        <f>IF(OR($B1541="",$G1541="",$R1541=0),"",$G1541/$R1541)</f>
        <v/>
      </c>
      <c r="T1541">
        <f>IF($S1541="","",IF($S1541&lt;Settings!$B$8,"Critical",IF($S1541&lt;Settings!$B$9,"Semi Critical","Non Critical")))</f>
        <v/>
      </c>
      <c r="U1541">
        <f>IF($B1541="","",IFERROR(VLOOKUP($O1541,Leaders!$A:$B,2,0),"Not Mapped"))</f>
        <v/>
      </c>
    </row>
    <row r="1542">
      <c r="A1542" s="16" t="n"/>
      <c r="G1542" s="17" t="n"/>
      <c r="H1542" s="17" t="n"/>
      <c r="I1542" s="17" t="n"/>
      <c r="J1542" s="17" t="n"/>
      <c r="K1542" s="17" t="n"/>
      <c r="L1542" s="17" t="n"/>
      <c r="N1542">
        <f>IF($B1542="","",IF($C1542="SUPERSTORE","Superstore","DH"))</f>
        <v/>
      </c>
      <c r="O1542">
        <f>IF($B1542="","",IFERROR(VLOOKUP($B1542,Mapping!$A:$C,2,0),"Not Mapped"))</f>
        <v/>
      </c>
      <c r="P1542">
        <f>IF($B1542="","",IFERROR(VLOOKUP($B1542,Mapping!$A:$C,3,0),"Not Mapped"))</f>
        <v/>
      </c>
      <c r="Q1542">
        <f>IF($B1542="","",IF(COUNTIF(Exclusions!$A:$A,$B1542)&gt;0,"Yes","No"))</f>
        <v/>
      </c>
      <c r="R1542" s="17">
        <f>IF($B1542="","",MIN(1,DAY($A1542)/IF($N1542="Superstore",Settings!$B$5,Settings!$B$4)))</f>
        <v/>
      </c>
      <c r="S1542" s="17">
        <f>IF(OR($B1542="",$G1542="",$R1542=0),"",$G1542/$R1542)</f>
        <v/>
      </c>
      <c r="T1542">
        <f>IF($S1542="","",IF($S1542&lt;Settings!$B$8,"Critical",IF($S1542&lt;Settings!$B$9,"Semi Critical","Non Critical")))</f>
        <v/>
      </c>
      <c r="U1542">
        <f>IF($B1542="","",IFERROR(VLOOKUP($O1542,Leaders!$A:$B,2,0),"Not Mapped"))</f>
        <v/>
      </c>
    </row>
    <row r="1543">
      <c r="A1543" s="16" t="n"/>
      <c r="G1543" s="17" t="n"/>
      <c r="H1543" s="17" t="n"/>
      <c r="I1543" s="17" t="n"/>
      <c r="J1543" s="17" t="n"/>
      <c r="K1543" s="17" t="n"/>
      <c r="L1543" s="17" t="n"/>
      <c r="N1543">
        <f>IF($B1543="","",IF($C1543="SUPERSTORE","Superstore","DH"))</f>
        <v/>
      </c>
      <c r="O1543">
        <f>IF($B1543="","",IFERROR(VLOOKUP($B1543,Mapping!$A:$C,2,0),"Not Mapped"))</f>
        <v/>
      </c>
      <c r="P1543">
        <f>IF($B1543="","",IFERROR(VLOOKUP($B1543,Mapping!$A:$C,3,0),"Not Mapped"))</f>
        <v/>
      </c>
      <c r="Q1543">
        <f>IF($B1543="","",IF(COUNTIF(Exclusions!$A:$A,$B1543)&gt;0,"Yes","No"))</f>
        <v/>
      </c>
      <c r="R1543" s="17">
        <f>IF($B1543="","",MIN(1,DAY($A1543)/IF($N1543="Superstore",Settings!$B$5,Settings!$B$4)))</f>
        <v/>
      </c>
      <c r="S1543" s="17">
        <f>IF(OR($B1543="",$G1543="",$R1543=0),"",$G1543/$R1543)</f>
        <v/>
      </c>
      <c r="T1543">
        <f>IF($S1543="","",IF($S1543&lt;Settings!$B$8,"Critical",IF($S1543&lt;Settings!$B$9,"Semi Critical","Non Critical")))</f>
        <v/>
      </c>
      <c r="U1543">
        <f>IF($B1543="","",IFERROR(VLOOKUP($O1543,Leaders!$A:$B,2,0),"Not Mapped"))</f>
        <v/>
      </c>
    </row>
    <row r="1544">
      <c r="A1544" s="16" t="n"/>
      <c r="G1544" s="17" t="n"/>
      <c r="H1544" s="17" t="n"/>
      <c r="I1544" s="17" t="n"/>
      <c r="J1544" s="17" t="n"/>
      <c r="K1544" s="17" t="n"/>
      <c r="L1544" s="17" t="n"/>
      <c r="N1544">
        <f>IF($B1544="","",IF($C1544="SUPERSTORE","Superstore","DH"))</f>
        <v/>
      </c>
      <c r="O1544">
        <f>IF($B1544="","",IFERROR(VLOOKUP($B1544,Mapping!$A:$C,2,0),"Not Mapped"))</f>
        <v/>
      </c>
      <c r="P1544">
        <f>IF($B1544="","",IFERROR(VLOOKUP($B1544,Mapping!$A:$C,3,0),"Not Mapped"))</f>
        <v/>
      </c>
      <c r="Q1544">
        <f>IF($B1544="","",IF(COUNTIF(Exclusions!$A:$A,$B1544)&gt;0,"Yes","No"))</f>
        <v/>
      </c>
      <c r="R1544" s="17">
        <f>IF($B1544="","",MIN(1,DAY($A1544)/IF($N1544="Superstore",Settings!$B$5,Settings!$B$4)))</f>
        <v/>
      </c>
      <c r="S1544" s="17">
        <f>IF(OR($B1544="",$G1544="",$R1544=0),"",$G1544/$R1544)</f>
        <v/>
      </c>
      <c r="T1544">
        <f>IF($S1544="","",IF($S1544&lt;Settings!$B$8,"Critical",IF($S1544&lt;Settings!$B$9,"Semi Critical","Non Critical")))</f>
        <v/>
      </c>
      <c r="U1544">
        <f>IF($B1544="","",IFERROR(VLOOKUP($O1544,Leaders!$A:$B,2,0),"Not Mapped"))</f>
        <v/>
      </c>
    </row>
    <row r="1545">
      <c r="A1545" s="16" t="n"/>
      <c r="G1545" s="17" t="n"/>
      <c r="H1545" s="17" t="n"/>
      <c r="I1545" s="17" t="n"/>
      <c r="J1545" s="17" t="n"/>
      <c r="K1545" s="17" t="n"/>
      <c r="L1545" s="17" t="n"/>
      <c r="N1545">
        <f>IF($B1545="","",IF($C1545="SUPERSTORE","Superstore","DH"))</f>
        <v/>
      </c>
      <c r="O1545">
        <f>IF($B1545="","",IFERROR(VLOOKUP($B1545,Mapping!$A:$C,2,0),"Not Mapped"))</f>
        <v/>
      </c>
      <c r="P1545">
        <f>IF($B1545="","",IFERROR(VLOOKUP($B1545,Mapping!$A:$C,3,0),"Not Mapped"))</f>
        <v/>
      </c>
      <c r="Q1545">
        <f>IF($B1545="","",IF(COUNTIF(Exclusions!$A:$A,$B1545)&gt;0,"Yes","No"))</f>
        <v/>
      </c>
      <c r="R1545" s="17">
        <f>IF($B1545="","",MIN(1,DAY($A1545)/IF($N1545="Superstore",Settings!$B$5,Settings!$B$4)))</f>
        <v/>
      </c>
      <c r="S1545" s="17">
        <f>IF(OR($B1545="",$G1545="",$R1545=0),"",$G1545/$R1545)</f>
        <v/>
      </c>
      <c r="T1545">
        <f>IF($S1545="","",IF($S1545&lt;Settings!$B$8,"Critical",IF($S1545&lt;Settings!$B$9,"Semi Critical","Non Critical")))</f>
        <v/>
      </c>
      <c r="U1545">
        <f>IF($B1545="","",IFERROR(VLOOKUP($O1545,Leaders!$A:$B,2,0),"Not Mapped"))</f>
        <v/>
      </c>
    </row>
    <row r="1546">
      <c r="A1546" s="16" t="n"/>
      <c r="G1546" s="17" t="n"/>
      <c r="H1546" s="17" t="n"/>
      <c r="I1546" s="17" t="n"/>
      <c r="J1546" s="17" t="n"/>
      <c r="K1546" s="17" t="n"/>
      <c r="L1546" s="17" t="n"/>
      <c r="N1546">
        <f>IF($B1546="","",IF($C1546="SUPERSTORE","Superstore","DH"))</f>
        <v/>
      </c>
      <c r="O1546">
        <f>IF($B1546="","",IFERROR(VLOOKUP($B1546,Mapping!$A:$C,2,0),"Not Mapped"))</f>
        <v/>
      </c>
      <c r="P1546">
        <f>IF($B1546="","",IFERROR(VLOOKUP($B1546,Mapping!$A:$C,3,0),"Not Mapped"))</f>
        <v/>
      </c>
      <c r="Q1546">
        <f>IF($B1546="","",IF(COUNTIF(Exclusions!$A:$A,$B1546)&gt;0,"Yes","No"))</f>
        <v/>
      </c>
      <c r="R1546" s="17">
        <f>IF($B1546="","",MIN(1,DAY($A1546)/IF($N1546="Superstore",Settings!$B$5,Settings!$B$4)))</f>
        <v/>
      </c>
      <c r="S1546" s="17">
        <f>IF(OR($B1546="",$G1546="",$R1546=0),"",$G1546/$R1546)</f>
        <v/>
      </c>
      <c r="T1546">
        <f>IF($S1546="","",IF($S1546&lt;Settings!$B$8,"Critical",IF($S1546&lt;Settings!$B$9,"Semi Critical","Non Critical")))</f>
        <v/>
      </c>
      <c r="U1546">
        <f>IF($B1546="","",IFERROR(VLOOKUP($O1546,Leaders!$A:$B,2,0),"Not Mapped"))</f>
        <v/>
      </c>
    </row>
    <row r="1547">
      <c r="A1547" s="16" t="n"/>
      <c r="G1547" s="17" t="n"/>
      <c r="H1547" s="17" t="n"/>
      <c r="I1547" s="17" t="n"/>
      <c r="J1547" s="17" t="n"/>
      <c r="K1547" s="17" t="n"/>
      <c r="L1547" s="17" t="n"/>
      <c r="N1547">
        <f>IF($B1547="","",IF($C1547="SUPERSTORE","Superstore","DH"))</f>
        <v/>
      </c>
      <c r="O1547">
        <f>IF($B1547="","",IFERROR(VLOOKUP($B1547,Mapping!$A:$C,2,0),"Not Mapped"))</f>
        <v/>
      </c>
      <c r="P1547">
        <f>IF($B1547="","",IFERROR(VLOOKUP($B1547,Mapping!$A:$C,3,0),"Not Mapped"))</f>
        <v/>
      </c>
      <c r="Q1547">
        <f>IF($B1547="","",IF(COUNTIF(Exclusions!$A:$A,$B1547)&gt;0,"Yes","No"))</f>
        <v/>
      </c>
      <c r="R1547" s="17">
        <f>IF($B1547="","",MIN(1,DAY($A1547)/IF($N1547="Superstore",Settings!$B$5,Settings!$B$4)))</f>
        <v/>
      </c>
      <c r="S1547" s="17">
        <f>IF(OR($B1547="",$G1547="",$R1547=0),"",$G1547/$R1547)</f>
        <v/>
      </c>
      <c r="T1547">
        <f>IF($S1547="","",IF($S1547&lt;Settings!$B$8,"Critical",IF($S1547&lt;Settings!$B$9,"Semi Critical","Non Critical")))</f>
        <v/>
      </c>
      <c r="U1547">
        <f>IF($B1547="","",IFERROR(VLOOKUP($O1547,Leaders!$A:$B,2,0),"Not Mapped"))</f>
        <v/>
      </c>
    </row>
    <row r="1548">
      <c r="A1548" s="16" t="n"/>
      <c r="G1548" s="17" t="n"/>
      <c r="H1548" s="17" t="n"/>
      <c r="I1548" s="17" t="n"/>
      <c r="J1548" s="17" t="n"/>
      <c r="K1548" s="17" t="n"/>
      <c r="L1548" s="17" t="n"/>
      <c r="N1548">
        <f>IF($B1548="","",IF($C1548="SUPERSTORE","Superstore","DH"))</f>
        <v/>
      </c>
      <c r="O1548">
        <f>IF($B1548="","",IFERROR(VLOOKUP($B1548,Mapping!$A:$C,2,0),"Not Mapped"))</f>
        <v/>
      </c>
      <c r="P1548">
        <f>IF($B1548="","",IFERROR(VLOOKUP($B1548,Mapping!$A:$C,3,0),"Not Mapped"))</f>
        <v/>
      </c>
      <c r="Q1548">
        <f>IF($B1548="","",IF(COUNTIF(Exclusions!$A:$A,$B1548)&gt;0,"Yes","No"))</f>
        <v/>
      </c>
      <c r="R1548" s="17">
        <f>IF($B1548="","",MIN(1,DAY($A1548)/IF($N1548="Superstore",Settings!$B$5,Settings!$B$4)))</f>
        <v/>
      </c>
      <c r="S1548" s="17">
        <f>IF(OR($B1548="",$G1548="",$R1548=0),"",$G1548/$R1548)</f>
        <v/>
      </c>
      <c r="T1548">
        <f>IF($S1548="","",IF($S1548&lt;Settings!$B$8,"Critical",IF($S1548&lt;Settings!$B$9,"Semi Critical","Non Critical")))</f>
        <v/>
      </c>
      <c r="U1548">
        <f>IF($B1548="","",IFERROR(VLOOKUP($O1548,Leaders!$A:$B,2,0),"Not Mapped"))</f>
        <v/>
      </c>
    </row>
    <row r="1549">
      <c r="A1549" s="16" t="n"/>
      <c r="G1549" s="17" t="n"/>
      <c r="H1549" s="17" t="n"/>
      <c r="I1549" s="17" t="n"/>
      <c r="J1549" s="17" t="n"/>
      <c r="K1549" s="17" t="n"/>
      <c r="L1549" s="17" t="n"/>
      <c r="N1549">
        <f>IF($B1549="","",IF($C1549="SUPERSTORE","Superstore","DH"))</f>
        <v/>
      </c>
      <c r="O1549">
        <f>IF($B1549="","",IFERROR(VLOOKUP($B1549,Mapping!$A:$C,2,0),"Not Mapped"))</f>
        <v/>
      </c>
      <c r="P1549">
        <f>IF($B1549="","",IFERROR(VLOOKUP($B1549,Mapping!$A:$C,3,0),"Not Mapped"))</f>
        <v/>
      </c>
      <c r="Q1549">
        <f>IF($B1549="","",IF(COUNTIF(Exclusions!$A:$A,$B1549)&gt;0,"Yes","No"))</f>
        <v/>
      </c>
      <c r="R1549" s="17">
        <f>IF($B1549="","",MIN(1,DAY($A1549)/IF($N1549="Superstore",Settings!$B$5,Settings!$B$4)))</f>
        <v/>
      </c>
      <c r="S1549" s="17">
        <f>IF(OR($B1549="",$G1549="",$R1549=0),"",$G1549/$R1549)</f>
        <v/>
      </c>
      <c r="T1549">
        <f>IF($S1549="","",IF($S1549&lt;Settings!$B$8,"Critical",IF($S1549&lt;Settings!$B$9,"Semi Critical","Non Critical")))</f>
        <v/>
      </c>
      <c r="U1549">
        <f>IF($B1549="","",IFERROR(VLOOKUP($O1549,Leaders!$A:$B,2,0),"Not Mapped"))</f>
        <v/>
      </c>
    </row>
    <row r="1550">
      <c r="A1550" s="16" t="n"/>
      <c r="G1550" s="17" t="n"/>
      <c r="H1550" s="17" t="n"/>
      <c r="I1550" s="17" t="n"/>
      <c r="J1550" s="17" t="n"/>
      <c r="K1550" s="17" t="n"/>
      <c r="L1550" s="17" t="n"/>
      <c r="N1550">
        <f>IF($B1550="","",IF($C1550="SUPERSTORE","Superstore","DH"))</f>
        <v/>
      </c>
      <c r="O1550">
        <f>IF($B1550="","",IFERROR(VLOOKUP($B1550,Mapping!$A:$C,2,0),"Not Mapped"))</f>
        <v/>
      </c>
      <c r="P1550">
        <f>IF($B1550="","",IFERROR(VLOOKUP($B1550,Mapping!$A:$C,3,0),"Not Mapped"))</f>
        <v/>
      </c>
      <c r="Q1550">
        <f>IF($B1550="","",IF(COUNTIF(Exclusions!$A:$A,$B1550)&gt;0,"Yes","No"))</f>
        <v/>
      </c>
      <c r="R1550" s="17">
        <f>IF($B1550="","",MIN(1,DAY($A1550)/IF($N1550="Superstore",Settings!$B$5,Settings!$B$4)))</f>
        <v/>
      </c>
      <c r="S1550" s="17">
        <f>IF(OR($B1550="",$G1550="",$R1550=0),"",$G1550/$R1550)</f>
        <v/>
      </c>
      <c r="T1550">
        <f>IF($S1550="","",IF($S1550&lt;Settings!$B$8,"Critical",IF($S1550&lt;Settings!$B$9,"Semi Critical","Non Critical")))</f>
        <v/>
      </c>
      <c r="U1550">
        <f>IF($B1550="","",IFERROR(VLOOKUP($O1550,Leaders!$A:$B,2,0),"Not Mapped"))</f>
        <v/>
      </c>
    </row>
    <row r="1551">
      <c r="A1551" s="16" t="n"/>
      <c r="G1551" s="17" t="n"/>
      <c r="H1551" s="17" t="n"/>
      <c r="I1551" s="17" t="n"/>
      <c r="J1551" s="17" t="n"/>
      <c r="K1551" s="17" t="n"/>
      <c r="L1551" s="17" t="n"/>
      <c r="N1551">
        <f>IF($B1551="","",IF($C1551="SUPERSTORE","Superstore","DH"))</f>
        <v/>
      </c>
      <c r="O1551">
        <f>IF($B1551="","",IFERROR(VLOOKUP($B1551,Mapping!$A:$C,2,0),"Not Mapped"))</f>
        <v/>
      </c>
      <c r="P1551">
        <f>IF($B1551="","",IFERROR(VLOOKUP($B1551,Mapping!$A:$C,3,0),"Not Mapped"))</f>
        <v/>
      </c>
      <c r="Q1551">
        <f>IF($B1551="","",IF(COUNTIF(Exclusions!$A:$A,$B1551)&gt;0,"Yes","No"))</f>
        <v/>
      </c>
      <c r="R1551" s="17">
        <f>IF($B1551="","",MIN(1,DAY($A1551)/IF($N1551="Superstore",Settings!$B$5,Settings!$B$4)))</f>
        <v/>
      </c>
      <c r="S1551" s="17">
        <f>IF(OR($B1551="",$G1551="",$R1551=0),"",$G1551/$R1551)</f>
        <v/>
      </c>
      <c r="T1551">
        <f>IF($S1551="","",IF($S1551&lt;Settings!$B$8,"Critical",IF($S1551&lt;Settings!$B$9,"Semi Critical","Non Critical")))</f>
        <v/>
      </c>
      <c r="U1551">
        <f>IF($B1551="","",IFERROR(VLOOKUP($O1551,Leaders!$A:$B,2,0),"Not Mapped"))</f>
        <v/>
      </c>
    </row>
    <row r="1552">
      <c r="A1552" s="16" t="n"/>
      <c r="G1552" s="17" t="n"/>
      <c r="H1552" s="17" t="n"/>
      <c r="I1552" s="17" t="n"/>
      <c r="J1552" s="17" t="n"/>
      <c r="K1552" s="17" t="n"/>
      <c r="L1552" s="17" t="n"/>
      <c r="N1552">
        <f>IF($B1552="","",IF($C1552="SUPERSTORE","Superstore","DH"))</f>
        <v/>
      </c>
      <c r="O1552">
        <f>IF($B1552="","",IFERROR(VLOOKUP($B1552,Mapping!$A:$C,2,0),"Not Mapped"))</f>
        <v/>
      </c>
      <c r="P1552">
        <f>IF($B1552="","",IFERROR(VLOOKUP($B1552,Mapping!$A:$C,3,0),"Not Mapped"))</f>
        <v/>
      </c>
      <c r="Q1552">
        <f>IF($B1552="","",IF(COUNTIF(Exclusions!$A:$A,$B1552)&gt;0,"Yes","No"))</f>
        <v/>
      </c>
      <c r="R1552" s="17">
        <f>IF($B1552="","",MIN(1,DAY($A1552)/IF($N1552="Superstore",Settings!$B$5,Settings!$B$4)))</f>
        <v/>
      </c>
      <c r="S1552" s="17">
        <f>IF(OR($B1552="",$G1552="",$R1552=0),"",$G1552/$R1552)</f>
        <v/>
      </c>
      <c r="T1552">
        <f>IF($S1552="","",IF($S1552&lt;Settings!$B$8,"Critical",IF($S1552&lt;Settings!$B$9,"Semi Critical","Non Critical")))</f>
        <v/>
      </c>
      <c r="U1552">
        <f>IF($B1552="","",IFERROR(VLOOKUP($O1552,Leaders!$A:$B,2,0),"Not Mapped"))</f>
        <v/>
      </c>
    </row>
    <row r="1553">
      <c r="A1553" s="16" t="n"/>
      <c r="G1553" s="17" t="n"/>
      <c r="H1553" s="17" t="n"/>
      <c r="I1553" s="17" t="n"/>
      <c r="J1553" s="17" t="n"/>
      <c r="K1553" s="17" t="n"/>
      <c r="L1553" s="17" t="n"/>
      <c r="N1553">
        <f>IF($B1553="","",IF($C1553="SUPERSTORE","Superstore","DH"))</f>
        <v/>
      </c>
      <c r="O1553">
        <f>IF($B1553="","",IFERROR(VLOOKUP($B1553,Mapping!$A:$C,2,0),"Not Mapped"))</f>
        <v/>
      </c>
      <c r="P1553">
        <f>IF($B1553="","",IFERROR(VLOOKUP($B1553,Mapping!$A:$C,3,0),"Not Mapped"))</f>
        <v/>
      </c>
      <c r="Q1553">
        <f>IF($B1553="","",IF(COUNTIF(Exclusions!$A:$A,$B1553)&gt;0,"Yes","No"))</f>
        <v/>
      </c>
      <c r="R1553" s="17">
        <f>IF($B1553="","",MIN(1,DAY($A1553)/IF($N1553="Superstore",Settings!$B$5,Settings!$B$4)))</f>
        <v/>
      </c>
      <c r="S1553" s="17">
        <f>IF(OR($B1553="",$G1553="",$R1553=0),"",$G1553/$R1553)</f>
        <v/>
      </c>
      <c r="T1553">
        <f>IF($S1553="","",IF($S1553&lt;Settings!$B$8,"Critical",IF($S1553&lt;Settings!$B$9,"Semi Critical","Non Critical")))</f>
        <v/>
      </c>
      <c r="U1553">
        <f>IF($B1553="","",IFERROR(VLOOKUP($O1553,Leaders!$A:$B,2,0),"Not Mapped"))</f>
        <v/>
      </c>
    </row>
    <row r="1554">
      <c r="A1554" s="16" t="n"/>
      <c r="G1554" s="17" t="n"/>
      <c r="H1554" s="17" t="n"/>
      <c r="I1554" s="17" t="n"/>
      <c r="J1554" s="17" t="n"/>
      <c r="K1554" s="17" t="n"/>
      <c r="L1554" s="17" t="n"/>
      <c r="N1554">
        <f>IF($B1554="","",IF($C1554="SUPERSTORE","Superstore","DH"))</f>
        <v/>
      </c>
      <c r="O1554">
        <f>IF($B1554="","",IFERROR(VLOOKUP($B1554,Mapping!$A:$C,2,0),"Not Mapped"))</f>
        <v/>
      </c>
      <c r="P1554">
        <f>IF($B1554="","",IFERROR(VLOOKUP($B1554,Mapping!$A:$C,3,0),"Not Mapped"))</f>
        <v/>
      </c>
      <c r="Q1554">
        <f>IF($B1554="","",IF(COUNTIF(Exclusions!$A:$A,$B1554)&gt;0,"Yes","No"))</f>
        <v/>
      </c>
      <c r="R1554" s="17">
        <f>IF($B1554="","",MIN(1,DAY($A1554)/IF($N1554="Superstore",Settings!$B$5,Settings!$B$4)))</f>
        <v/>
      </c>
      <c r="S1554" s="17">
        <f>IF(OR($B1554="",$G1554="",$R1554=0),"",$G1554/$R1554)</f>
        <v/>
      </c>
      <c r="T1554">
        <f>IF($S1554="","",IF($S1554&lt;Settings!$B$8,"Critical",IF($S1554&lt;Settings!$B$9,"Semi Critical","Non Critical")))</f>
        <v/>
      </c>
      <c r="U1554">
        <f>IF($B1554="","",IFERROR(VLOOKUP($O1554,Leaders!$A:$B,2,0),"Not Mapped"))</f>
        <v/>
      </c>
    </row>
    <row r="1555">
      <c r="A1555" s="16" t="n"/>
      <c r="G1555" s="17" t="n"/>
      <c r="H1555" s="17" t="n"/>
      <c r="I1555" s="17" t="n"/>
      <c r="J1555" s="17" t="n"/>
      <c r="K1555" s="17" t="n"/>
      <c r="L1555" s="17" t="n"/>
      <c r="N1555">
        <f>IF($B1555="","",IF($C1555="SUPERSTORE","Superstore","DH"))</f>
        <v/>
      </c>
      <c r="O1555">
        <f>IF($B1555="","",IFERROR(VLOOKUP($B1555,Mapping!$A:$C,2,0),"Not Mapped"))</f>
        <v/>
      </c>
      <c r="P1555">
        <f>IF($B1555="","",IFERROR(VLOOKUP($B1555,Mapping!$A:$C,3,0),"Not Mapped"))</f>
        <v/>
      </c>
      <c r="Q1555">
        <f>IF($B1555="","",IF(COUNTIF(Exclusions!$A:$A,$B1555)&gt;0,"Yes","No"))</f>
        <v/>
      </c>
      <c r="R1555" s="17">
        <f>IF($B1555="","",MIN(1,DAY($A1555)/IF($N1555="Superstore",Settings!$B$5,Settings!$B$4)))</f>
        <v/>
      </c>
      <c r="S1555" s="17">
        <f>IF(OR($B1555="",$G1555="",$R1555=0),"",$G1555/$R1555)</f>
        <v/>
      </c>
      <c r="T1555">
        <f>IF($S1555="","",IF($S1555&lt;Settings!$B$8,"Critical",IF($S1555&lt;Settings!$B$9,"Semi Critical","Non Critical")))</f>
        <v/>
      </c>
      <c r="U1555">
        <f>IF($B1555="","",IFERROR(VLOOKUP($O1555,Leaders!$A:$B,2,0),"Not Mapped"))</f>
        <v/>
      </c>
    </row>
    <row r="1556">
      <c r="A1556" s="16" t="n"/>
      <c r="G1556" s="17" t="n"/>
      <c r="H1556" s="17" t="n"/>
      <c r="I1556" s="17" t="n"/>
      <c r="J1556" s="17" t="n"/>
      <c r="K1556" s="17" t="n"/>
      <c r="L1556" s="17" t="n"/>
      <c r="N1556">
        <f>IF($B1556="","",IF($C1556="SUPERSTORE","Superstore","DH"))</f>
        <v/>
      </c>
      <c r="O1556">
        <f>IF($B1556="","",IFERROR(VLOOKUP($B1556,Mapping!$A:$C,2,0),"Not Mapped"))</f>
        <v/>
      </c>
      <c r="P1556">
        <f>IF($B1556="","",IFERROR(VLOOKUP($B1556,Mapping!$A:$C,3,0),"Not Mapped"))</f>
        <v/>
      </c>
      <c r="Q1556">
        <f>IF($B1556="","",IF(COUNTIF(Exclusions!$A:$A,$B1556)&gt;0,"Yes","No"))</f>
        <v/>
      </c>
      <c r="R1556" s="17">
        <f>IF($B1556="","",MIN(1,DAY($A1556)/IF($N1556="Superstore",Settings!$B$5,Settings!$B$4)))</f>
        <v/>
      </c>
      <c r="S1556" s="17">
        <f>IF(OR($B1556="",$G1556="",$R1556=0),"",$G1556/$R1556)</f>
        <v/>
      </c>
      <c r="T1556">
        <f>IF($S1556="","",IF($S1556&lt;Settings!$B$8,"Critical",IF($S1556&lt;Settings!$B$9,"Semi Critical","Non Critical")))</f>
        <v/>
      </c>
      <c r="U1556">
        <f>IF($B1556="","",IFERROR(VLOOKUP($O1556,Leaders!$A:$B,2,0),"Not Mapped"))</f>
        <v/>
      </c>
    </row>
    <row r="1557">
      <c r="A1557" s="16" t="n"/>
      <c r="G1557" s="17" t="n"/>
      <c r="H1557" s="17" t="n"/>
      <c r="I1557" s="17" t="n"/>
      <c r="J1557" s="17" t="n"/>
      <c r="K1557" s="17" t="n"/>
      <c r="L1557" s="17" t="n"/>
      <c r="N1557">
        <f>IF($B1557="","",IF($C1557="SUPERSTORE","Superstore","DH"))</f>
        <v/>
      </c>
      <c r="O1557">
        <f>IF($B1557="","",IFERROR(VLOOKUP($B1557,Mapping!$A:$C,2,0),"Not Mapped"))</f>
        <v/>
      </c>
      <c r="P1557">
        <f>IF($B1557="","",IFERROR(VLOOKUP($B1557,Mapping!$A:$C,3,0),"Not Mapped"))</f>
        <v/>
      </c>
      <c r="Q1557">
        <f>IF($B1557="","",IF(COUNTIF(Exclusions!$A:$A,$B1557)&gt;0,"Yes","No"))</f>
        <v/>
      </c>
      <c r="R1557" s="17">
        <f>IF($B1557="","",MIN(1,DAY($A1557)/IF($N1557="Superstore",Settings!$B$5,Settings!$B$4)))</f>
        <v/>
      </c>
      <c r="S1557" s="17">
        <f>IF(OR($B1557="",$G1557="",$R1557=0),"",$G1557/$R1557)</f>
        <v/>
      </c>
      <c r="T1557">
        <f>IF($S1557="","",IF($S1557&lt;Settings!$B$8,"Critical",IF($S1557&lt;Settings!$B$9,"Semi Critical","Non Critical")))</f>
        <v/>
      </c>
      <c r="U1557">
        <f>IF($B1557="","",IFERROR(VLOOKUP($O1557,Leaders!$A:$B,2,0),"Not Mapped"))</f>
        <v/>
      </c>
    </row>
    <row r="1558">
      <c r="A1558" s="16" t="n"/>
      <c r="G1558" s="17" t="n"/>
      <c r="H1558" s="17" t="n"/>
      <c r="I1558" s="17" t="n"/>
      <c r="J1558" s="17" t="n"/>
      <c r="K1558" s="17" t="n"/>
      <c r="L1558" s="17" t="n"/>
      <c r="N1558">
        <f>IF($B1558="","",IF($C1558="SUPERSTORE","Superstore","DH"))</f>
        <v/>
      </c>
      <c r="O1558">
        <f>IF($B1558="","",IFERROR(VLOOKUP($B1558,Mapping!$A:$C,2,0),"Not Mapped"))</f>
        <v/>
      </c>
      <c r="P1558">
        <f>IF($B1558="","",IFERROR(VLOOKUP($B1558,Mapping!$A:$C,3,0),"Not Mapped"))</f>
        <v/>
      </c>
      <c r="Q1558">
        <f>IF($B1558="","",IF(COUNTIF(Exclusions!$A:$A,$B1558)&gt;0,"Yes","No"))</f>
        <v/>
      </c>
      <c r="R1558" s="17">
        <f>IF($B1558="","",MIN(1,DAY($A1558)/IF($N1558="Superstore",Settings!$B$5,Settings!$B$4)))</f>
        <v/>
      </c>
      <c r="S1558" s="17">
        <f>IF(OR($B1558="",$G1558="",$R1558=0),"",$G1558/$R1558)</f>
        <v/>
      </c>
      <c r="T1558">
        <f>IF($S1558="","",IF($S1558&lt;Settings!$B$8,"Critical",IF($S1558&lt;Settings!$B$9,"Semi Critical","Non Critical")))</f>
        <v/>
      </c>
      <c r="U1558">
        <f>IF($B1558="","",IFERROR(VLOOKUP($O1558,Leaders!$A:$B,2,0),"Not Mapped"))</f>
        <v/>
      </c>
    </row>
    <row r="1559">
      <c r="A1559" s="16" t="n"/>
      <c r="G1559" s="17" t="n"/>
      <c r="H1559" s="17" t="n"/>
      <c r="I1559" s="17" t="n"/>
      <c r="J1559" s="17" t="n"/>
      <c r="K1559" s="17" t="n"/>
      <c r="L1559" s="17" t="n"/>
      <c r="N1559">
        <f>IF($B1559="","",IF($C1559="SUPERSTORE","Superstore","DH"))</f>
        <v/>
      </c>
      <c r="O1559">
        <f>IF($B1559="","",IFERROR(VLOOKUP($B1559,Mapping!$A:$C,2,0),"Not Mapped"))</f>
        <v/>
      </c>
      <c r="P1559">
        <f>IF($B1559="","",IFERROR(VLOOKUP($B1559,Mapping!$A:$C,3,0),"Not Mapped"))</f>
        <v/>
      </c>
      <c r="Q1559">
        <f>IF($B1559="","",IF(COUNTIF(Exclusions!$A:$A,$B1559)&gt;0,"Yes","No"))</f>
        <v/>
      </c>
      <c r="R1559" s="17">
        <f>IF($B1559="","",MIN(1,DAY($A1559)/IF($N1559="Superstore",Settings!$B$5,Settings!$B$4)))</f>
        <v/>
      </c>
      <c r="S1559" s="17">
        <f>IF(OR($B1559="",$G1559="",$R1559=0),"",$G1559/$R1559)</f>
        <v/>
      </c>
      <c r="T1559">
        <f>IF($S1559="","",IF($S1559&lt;Settings!$B$8,"Critical",IF($S1559&lt;Settings!$B$9,"Semi Critical","Non Critical")))</f>
        <v/>
      </c>
      <c r="U1559">
        <f>IF($B1559="","",IFERROR(VLOOKUP($O1559,Leaders!$A:$B,2,0),"Not Mapped"))</f>
        <v/>
      </c>
    </row>
    <row r="1560">
      <c r="A1560" s="16" t="n"/>
      <c r="G1560" s="17" t="n"/>
      <c r="H1560" s="17" t="n"/>
      <c r="I1560" s="17" t="n"/>
      <c r="J1560" s="17" t="n"/>
      <c r="K1560" s="17" t="n"/>
      <c r="L1560" s="17" t="n"/>
      <c r="N1560">
        <f>IF($B1560="","",IF($C1560="SUPERSTORE","Superstore","DH"))</f>
        <v/>
      </c>
      <c r="O1560">
        <f>IF($B1560="","",IFERROR(VLOOKUP($B1560,Mapping!$A:$C,2,0),"Not Mapped"))</f>
        <v/>
      </c>
      <c r="P1560">
        <f>IF($B1560="","",IFERROR(VLOOKUP($B1560,Mapping!$A:$C,3,0),"Not Mapped"))</f>
        <v/>
      </c>
      <c r="Q1560">
        <f>IF($B1560="","",IF(COUNTIF(Exclusions!$A:$A,$B1560)&gt;0,"Yes","No"))</f>
        <v/>
      </c>
      <c r="R1560" s="17">
        <f>IF($B1560="","",MIN(1,DAY($A1560)/IF($N1560="Superstore",Settings!$B$5,Settings!$B$4)))</f>
        <v/>
      </c>
      <c r="S1560" s="17">
        <f>IF(OR($B1560="",$G1560="",$R1560=0),"",$G1560/$R1560)</f>
        <v/>
      </c>
      <c r="T1560">
        <f>IF($S1560="","",IF($S1560&lt;Settings!$B$8,"Critical",IF($S1560&lt;Settings!$B$9,"Semi Critical","Non Critical")))</f>
        <v/>
      </c>
      <c r="U1560">
        <f>IF($B1560="","",IFERROR(VLOOKUP($O1560,Leaders!$A:$B,2,0),"Not Mapped"))</f>
        <v/>
      </c>
    </row>
    <row r="1561">
      <c r="A1561" s="16" t="n"/>
      <c r="G1561" s="17" t="n"/>
      <c r="H1561" s="17" t="n"/>
      <c r="I1561" s="17" t="n"/>
      <c r="J1561" s="17" t="n"/>
      <c r="K1561" s="17" t="n"/>
      <c r="L1561" s="17" t="n"/>
      <c r="N1561">
        <f>IF($B1561="","",IF($C1561="SUPERSTORE","Superstore","DH"))</f>
        <v/>
      </c>
      <c r="O1561">
        <f>IF($B1561="","",IFERROR(VLOOKUP($B1561,Mapping!$A:$C,2,0),"Not Mapped"))</f>
        <v/>
      </c>
      <c r="P1561">
        <f>IF($B1561="","",IFERROR(VLOOKUP($B1561,Mapping!$A:$C,3,0),"Not Mapped"))</f>
        <v/>
      </c>
      <c r="Q1561">
        <f>IF($B1561="","",IF(COUNTIF(Exclusions!$A:$A,$B1561)&gt;0,"Yes","No"))</f>
        <v/>
      </c>
      <c r="R1561" s="17">
        <f>IF($B1561="","",MIN(1,DAY($A1561)/IF($N1561="Superstore",Settings!$B$5,Settings!$B$4)))</f>
        <v/>
      </c>
      <c r="S1561" s="17">
        <f>IF(OR($B1561="",$G1561="",$R1561=0),"",$G1561/$R1561)</f>
        <v/>
      </c>
      <c r="T1561">
        <f>IF($S1561="","",IF($S1561&lt;Settings!$B$8,"Critical",IF($S1561&lt;Settings!$B$9,"Semi Critical","Non Critical")))</f>
        <v/>
      </c>
      <c r="U1561">
        <f>IF($B1561="","",IFERROR(VLOOKUP($O1561,Leaders!$A:$B,2,0),"Not Mapped"))</f>
        <v/>
      </c>
    </row>
    <row r="1562">
      <c r="A1562" s="16" t="n"/>
      <c r="G1562" s="17" t="n"/>
      <c r="H1562" s="17" t="n"/>
      <c r="I1562" s="17" t="n"/>
      <c r="J1562" s="17" t="n"/>
      <c r="K1562" s="17" t="n"/>
      <c r="L1562" s="17" t="n"/>
      <c r="N1562">
        <f>IF($B1562="","",IF($C1562="SUPERSTORE","Superstore","DH"))</f>
        <v/>
      </c>
      <c r="O1562">
        <f>IF($B1562="","",IFERROR(VLOOKUP($B1562,Mapping!$A:$C,2,0),"Not Mapped"))</f>
        <v/>
      </c>
      <c r="P1562">
        <f>IF($B1562="","",IFERROR(VLOOKUP($B1562,Mapping!$A:$C,3,0),"Not Mapped"))</f>
        <v/>
      </c>
      <c r="Q1562">
        <f>IF($B1562="","",IF(COUNTIF(Exclusions!$A:$A,$B1562)&gt;0,"Yes","No"))</f>
        <v/>
      </c>
      <c r="R1562" s="17">
        <f>IF($B1562="","",MIN(1,DAY($A1562)/IF($N1562="Superstore",Settings!$B$5,Settings!$B$4)))</f>
        <v/>
      </c>
      <c r="S1562" s="17">
        <f>IF(OR($B1562="",$G1562="",$R1562=0),"",$G1562/$R1562)</f>
        <v/>
      </c>
      <c r="T1562">
        <f>IF($S1562="","",IF($S1562&lt;Settings!$B$8,"Critical",IF($S1562&lt;Settings!$B$9,"Semi Critical","Non Critical")))</f>
        <v/>
      </c>
      <c r="U1562">
        <f>IF($B1562="","",IFERROR(VLOOKUP($O1562,Leaders!$A:$B,2,0),"Not Mapped"))</f>
        <v/>
      </c>
    </row>
    <row r="1563">
      <c r="A1563" s="16" t="n"/>
      <c r="G1563" s="17" t="n"/>
      <c r="H1563" s="17" t="n"/>
      <c r="I1563" s="17" t="n"/>
      <c r="J1563" s="17" t="n"/>
      <c r="K1563" s="17" t="n"/>
      <c r="L1563" s="17" t="n"/>
      <c r="N1563">
        <f>IF($B1563="","",IF($C1563="SUPERSTORE","Superstore","DH"))</f>
        <v/>
      </c>
      <c r="O1563">
        <f>IF($B1563="","",IFERROR(VLOOKUP($B1563,Mapping!$A:$C,2,0),"Not Mapped"))</f>
        <v/>
      </c>
      <c r="P1563">
        <f>IF($B1563="","",IFERROR(VLOOKUP($B1563,Mapping!$A:$C,3,0),"Not Mapped"))</f>
        <v/>
      </c>
      <c r="Q1563">
        <f>IF($B1563="","",IF(COUNTIF(Exclusions!$A:$A,$B1563)&gt;0,"Yes","No"))</f>
        <v/>
      </c>
      <c r="R1563" s="17">
        <f>IF($B1563="","",MIN(1,DAY($A1563)/IF($N1563="Superstore",Settings!$B$5,Settings!$B$4)))</f>
        <v/>
      </c>
      <c r="S1563" s="17">
        <f>IF(OR($B1563="",$G1563="",$R1563=0),"",$G1563/$R1563)</f>
        <v/>
      </c>
      <c r="T1563">
        <f>IF($S1563="","",IF($S1563&lt;Settings!$B$8,"Critical",IF($S1563&lt;Settings!$B$9,"Semi Critical","Non Critical")))</f>
        <v/>
      </c>
      <c r="U1563">
        <f>IF($B1563="","",IFERROR(VLOOKUP($O1563,Leaders!$A:$B,2,0),"Not Mapped"))</f>
        <v/>
      </c>
    </row>
    <row r="1564">
      <c r="A1564" s="16" t="n"/>
      <c r="G1564" s="17" t="n"/>
      <c r="H1564" s="17" t="n"/>
      <c r="I1564" s="17" t="n"/>
      <c r="J1564" s="17" t="n"/>
      <c r="K1564" s="17" t="n"/>
      <c r="L1564" s="17" t="n"/>
      <c r="N1564">
        <f>IF($B1564="","",IF($C1564="SUPERSTORE","Superstore","DH"))</f>
        <v/>
      </c>
      <c r="O1564">
        <f>IF($B1564="","",IFERROR(VLOOKUP($B1564,Mapping!$A:$C,2,0),"Not Mapped"))</f>
        <v/>
      </c>
      <c r="P1564">
        <f>IF($B1564="","",IFERROR(VLOOKUP($B1564,Mapping!$A:$C,3,0),"Not Mapped"))</f>
        <v/>
      </c>
      <c r="Q1564">
        <f>IF($B1564="","",IF(COUNTIF(Exclusions!$A:$A,$B1564)&gt;0,"Yes","No"))</f>
        <v/>
      </c>
      <c r="R1564" s="17">
        <f>IF($B1564="","",MIN(1,DAY($A1564)/IF($N1564="Superstore",Settings!$B$5,Settings!$B$4)))</f>
        <v/>
      </c>
      <c r="S1564" s="17">
        <f>IF(OR($B1564="",$G1564="",$R1564=0),"",$G1564/$R1564)</f>
        <v/>
      </c>
      <c r="T1564">
        <f>IF($S1564="","",IF($S1564&lt;Settings!$B$8,"Critical",IF($S1564&lt;Settings!$B$9,"Semi Critical","Non Critical")))</f>
        <v/>
      </c>
      <c r="U1564">
        <f>IF($B1564="","",IFERROR(VLOOKUP($O1564,Leaders!$A:$B,2,0),"Not Mapped"))</f>
        <v/>
      </c>
    </row>
    <row r="1565">
      <c r="A1565" s="16" t="n"/>
      <c r="G1565" s="17" t="n"/>
      <c r="H1565" s="17" t="n"/>
      <c r="I1565" s="17" t="n"/>
      <c r="J1565" s="17" t="n"/>
      <c r="K1565" s="17" t="n"/>
      <c r="L1565" s="17" t="n"/>
      <c r="N1565">
        <f>IF($B1565="","",IF($C1565="SUPERSTORE","Superstore","DH"))</f>
        <v/>
      </c>
      <c r="O1565">
        <f>IF($B1565="","",IFERROR(VLOOKUP($B1565,Mapping!$A:$C,2,0),"Not Mapped"))</f>
        <v/>
      </c>
      <c r="P1565">
        <f>IF($B1565="","",IFERROR(VLOOKUP($B1565,Mapping!$A:$C,3,0),"Not Mapped"))</f>
        <v/>
      </c>
      <c r="Q1565">
        <f>IF($B1565="","",IF(COUNTIF(Exclusions!$A:$A,$B1565)&gt;0,"Yes","No"))</f>
        <v/>
      </c>
      <c r="R1565" s="17">
        <f>IF($B1565="","",MIN(1,DAY($A1565)/IF($N1565="Superstore",Settings!$B$5,Settings!$B$4)))</f>
        <v/>
      </c>
      <c r="S1565" s="17">
        <f>IF(OR($B1565="",$G1565="",$R1565=0),"",$G1565/$R1565)</f>
        <v/>
      </c>
      <c r="T1565">
        <f>IF($S1565="","",IF($S1565&lt;Settings!$B$8,"Critical",IF($S1565&lt;Settings!$B$9,"Semi Critical","Non Critical")))</f>
        <v/>
      </c>
      <c r="U1565">
        <f>IF($B1565="","",IFERROR(VLOOKUP($O1565,Leaders!$A:$B,2,0),"Not Mapped"))</f>
        <v/>
      </c>
    </row>
    <row r="1566">
      <c r="A1566" s="16" t="n"/>
      <c r="G1566" s="17" t="n"/>
      <c r="H1566" s="17" t="n"/>
      <c r="I1566" s="17" t="n"/>
      <c r="J1566" s="17" t="n"/>
      <c r="K1566" s="17" t="n"/>
      <c r="L1566" s="17" t="n"/>
      <c r="N1566">
        <f>IF($B1566="","",IF($C1566="SUPERSTORE","Superstore","DH"))</f>
        <v/>
      </c>
      <c r="O1566">
        <f>IF($B1566="","",IFERROR(VLOOKUP($B1566,Mapping!$A:$C,2,0),"Not Mapped"))</f>
        <v/>
      </c>
      <c r="P1566">
        <f>IF($B1566="","",IFERROR(VLOOKUP($B1566,Mapping!$A:$C,3,0),"Not Mapped"))</f>
        <v/>
      </c>
      <c r="Q1566">
        <f>IF($B1566="","",IF(COUNTIF(Exclusions!$A:$A,$B1566)&gt;0,"Yes","No"))</f>
        <v/>
      </c>
      <c r="R1566" s="17">
        <f>IF($B1566="","",MIN(1,DAY($A1566)/IF($N1566="Superstore",Settings!$B$5,Settings!$B$4)))</f>
        <v/>
      </c>
      <c r="S1566" s="17">
        <f>IF(OR($B1566="",$G1566="",$R1566=0),"",$G1566/$R1566)</f>
        <v/>
      </c>
      <c r="T1566">
        <f>IF($S1566="","",IF($S1566&lt;Settings!$B$8,"Critical",IF($S1566&lt;Settings!$B$9,"Semi Critical","Non Critical")))</f>
        <v/>
      </c>
      <c r="U1566">
        <f>IF($B1566="","",IFERROR(VLOOKUP($O1566,Leaders!$A:$B,2,0),"Not Mapped"))</f>
        <v/>
      </c>
    </row>
    <row r="1567">
      <c r="A1567" s="16" t="n"/>
      <c r="G1567" s="17" t="n"/>
      <c r="H1567" s="17" t="n"/>
      <c r="I1567" s="17" t="n"/>
      <c r="J1567" s="17" t="n"/>
      <c r="K1567" s="17" t="n"/>
      <c r="L1567" s="17" t="n"/>
      <c r="N1567">
        <f>IF($B1567="","",IF($C1567="SUPERSTORE","Superstore","DH"))</f>
        <v/>
      </c>
      <c r="O1567">
        <f>IF($B1567="","",IFERROR(VLOOKUP($B1567,Mapping!$A:$C,2,0),"Not Mapped"))</f>
        <v/>
      </c>
      <c r="P1567">
        <f>IF($B1567="","",IFERROR(VLOOKUP($B1567,Mapping!$A:$C,3,0),"Not Mapped"))</f>
        <v/>
      </c>
      <c r="Q1567">
        <f>IF($B1567="","",IF(COUNTIF(Exclusions!$A:$A,$B1567)&gt;0,"Yes","No"))</f>
        <v/>
      </c>
      <c r="R1567" s="17">
        <f>IF($B1567="","",MIN(1,DAY($A1567)/IF($N1567="Superstore",Settings!$B$5,Settings!$B$4)))</f>
        <v/>
      </c>
      <c r="S1567" s="17">
        <f>IF(OR($B1567="",$G1567="",$R1567=0),"",$G1567/$R1567)</f>
        <v/>
      </c>
      <c r="T1567">
        <f>IF($S1567="","",IF($S1567&lt;Settings!$B$8,"Critical",IF($S1567&lt;Settings!$B$9,"Semi Critical","Non Critical")))</f>
        <v/>
      </c>
      <c r="U1567">
        <f>IF($B1567="","",IFERROR(VLOOKUP($O1567,Leaders!$A:$B,2,0),"Not Mapped"))</f>
        <v/>
      </c>
    </row>
    <row r="1568">
      <c r="A1568" s="16" t="n"/>
      <c r="G1568" s="17" t="n"/>
      <c r="H1568" s="17" t="n"/>
      <c r="I1568" s="17" t="n"/>
      <c r="J1568" s="17" t="n"/>
      <c r="K1568" s="17" t="n"/>
      <c r="L1568" s="17" t="n"/>
      <c r="N1568">
        <f>IF($B1568="","",IF($C1568="SUPERSTORE","Superstore","DH"))</f>
        <v/>
      </c>
      <c r="O1568">
        <f>IF($B1568="","",IFERROR(VLOOKUP($B1568,Mapping!$A:$C,2,0),"Not Mapped"))</f>
        <v/>
      </c>
      <c r="P1568">
        <f>IF($B1568="","",IFERROR(VLOOKUP($B1568,Mapping!$A:$C,3,0),"Not Mapped"))</f>
        <v/>
      </c>
      <c r="Q1568">
        <f>IF($B1568="","",IF(COUNTIF(Exclusions!$A:$A,$B1568)&gt;0,"Yes","No"))</f>
        <v/>
      </c>
      <c r="R1568" s="17">
        <f>IF($B1568="","",MIN(1,DAY($A1568)/IF($N1568="Superstore",Settings!$B$5,Settings!$B$4)))</f>
        <v/>
      </c>
      <c r="S1568" s="17">
        <f>IF(OR($B1568="",$G1568="",$R1568=0),"",$G1568/$R1568)</f>
        <v/>
      </c>
      <c r="T1568">
        <f>IF($S1568="","",IF($S1568&lt;Settings!$B$8,"Critical",IF($S1568&lt;Settings!$B$9,"Semi Critical","Non Critical")))</f>
        <v/>
      </c>
      <c r="U1568">
        <f>IF($B1568="","",IFERROR(VLOOKUP($O1568,Leaders!$A:$B,2,0),"Not Mapped"))</f>
        <v/>
      </c>
    </row>
    <row r="1569">
      <c r="A1569" s="16" t="n"/>
      <c r="G1569" s="17" t="n"/>
      <c r="H1569" s="17" t="n"/>
      <c r="I1569" s="17" t="n"/>
      <c r="J1569" s="17" t="n"/>
      <c r="K1569" s="17" t="n"/>
      <c r="L1569" s="17" t="n"/>
      <c r="N1569">
        <f>IF($B1569="","",IF($C1569="SUPERSTORE","Superstore","DH"))</f>
        <v/>
      </c>
      <c r="O1569">
        <f>IF($B1569="","",IFERROR(VLOOKUP($B1569,Mapping!$A:$C,2,0),"Not Mapped"))</f>
        <v/>
      </c>
      <c r="P1569">
        <f>IF($B1569="","",IFERROR(VLOOKUP($B1569,Mapping!$A:$C,3,0),"Not Mapped"))</f>
        <v/>
      </c>
      <c r="Q1569">
        <f>IF($B1569="","",IF(COUNTIF(Exclusions!$A:$A,$B1569)&gt;0,"Yes","No"))</f>
        <v/>
      </c>
      <c r="R1569" s="17">
        <f>IF($B1569="","",MIN(1,DAY($A1569)/IF($N1569="Superstore",Settings!$B$5,Settings!$B$4)))</f>
        <v/>
      </c>
      <c r="S1569" s="17">
        <f>IF(OR($B1569="",$G1569="",$R1569=0),"",$G1569/$R1569)</f>
        <v/>
      </c>
      <c r="T1569">
        <f>IF($S1569="","",IF($S1569&lt;Settings!$B$8,"Critical",IF($S1569&lt;Settings!$B$9,"Semi Critical","Non Critical")))</f>
        <v/>
      </c>
      <c r="U1569">
        <f>IF($B1569="","",IFERROR(VLOOKUP($O1569,Leaders!$A:$B,2,0),"Not Mapped"))</f>
        <v/>
      </c>
    </row>
    <row r="1570">
      <c r="A1570" s="16" t="n"/>
      <c r="G1570" s="17" t="n"/>
      <c r="H1570" s="17" t="n"/>
      <c r="I1570" s="17" t="n"/>
      <c r="J1570" s="17" t="n"/>
      <c r="K1570" s="17" t="n"/>
      <c r="L1570" s="17" t="n"/>
      <c r="N1570">
        <f>IF($B1570="","",IF($C1570="SUPERSTORE","Superstore","DH"))</f>
        <v/>
      </c>
      <c r="O1570">
        <f>IF($B1570="","",IFERROR(VLOOKUP($B1570,Mapping!$A:$C,2,0),"Not Mapped"))</f>
        <v/>
      </c>
      <c r="P1570">
        <f>IF($B1570="","",IFERROR(VLOOKUP($B1570,Mapping!$A:$C,3,0),"Not Mapped"))</f>
        <v/>
      </c>
      <c r="Q1570">
        <f>IF($B1570="","",IF(COUNTIF(Exclusions!$A:$A,$B1570)&gt;0,"Yes","No"))</f>
        <v/>
      </c>
      <c r="R1570" s="17">
        <f>IF($B1570="","",MIN(1,DAY($A1570)/IF($N1570="Superstore",Settings!$B$5,Settings!$B$4)))</f>
        <v/>
      </c>
      <c r="S1570" s="17">
        <f>IF(OR($B1570="",$G1570="",$R1570=0),"",$G1570/$R1570)</f>
        <v/>
      </c>
      <c r="T1570">
        <f>IF($S1570="","",IF($S1570&lt;Settings!$B$8,"Critical",IF($S1570&lt;Settings!$B$9,"Semi Critical","Non Critical")))</f>
        <v/>
      </c>
      <c r="U1570">
        <f>IF($B1570="","",IFERROR(VLOOKUP($O1570,Leaders!$A:$B,2,0),"Not Mapped"))</f>
        <v/>
      </c>
    </row>
    <row r="1571">
      <c r="A1571" s="16" t="n"/>
      <c r="G1571" s="17" t="n"/>
      <c r="H1571" s="17" t="n"/>
      <c r="I1571" s="17" t="n"/>
      <c r="J1571" s="17" t="n"/>
      <c r="K1571" s="17" t="n"/>
      <c r="L1571" s="17" t="n"/>
      <c r="N1571">
        <f>IF($B1571="","",IF($C1571="SUPERSTORE","Superstore","DH"))</f>
        <v/>
      </c>
      <c r="O1571">
        <f>IF($B1571="","",IFERROR(VLOOKUP($B1571,Mapping!$A:$C,2,0),"Not Mapped"))</f>
        <v/>
      </c>
      <c r="P1571">
        <f>IF($B1571="","",IFERROR(VLOOKUP($B1571,Mapping!$A:$C,3,0),"Not Mapped"))</f>
        <v/>
      </c>
      <c r="Q1571">
        <f>IF($B1571="","",IF(COUNTIF(Exclusions!$A:$A,$B1571)&gt;0,"Yes","No"))</f>
        <v/>
      </c>
      <c r="R1571" s="17">
        <f>IF($B1571="","",MIN(1,DAY($A1571)/IF($N1571="Superstore",Settings!$B$5,Settings!$B$4)))</f>
        <v/>
      </c>
      <c r="S1571" s="17">
        <f>IF(OR($B1571="",$G1571="",$R1571=0),"",$G1571/$R1571)</f>
        <v/>
      </c>
      <c r="T1571">
        <f>IF($S1571="","",IF($S1571&lt;Settings!$B$8,"Critical",IF($S1571&lt;Settings!$B$9,"Semi Critical","Non Critical")))</f>
        <v/>
      </c>
      <c r="U1571">
        <f>IF($B1571="","",IFERROR(VLOOKUP($O1571,Leaders!$A:$B,2,0),"Not Mapped"))</f>
        <v/>
      </c>
    </row>
    <row r="1572">
      <c r="A1572" s="16" t="n"/>
      <c r="G1572" s="17" t="n"/>
      <c r="H1572" s="17" t="n"/>
      <c r="I1572" s="17" t="n"/>
      <c r="J1572" s="17" t="n"/>
      <c r="K1572" s="17" t="n"/>
      <c r="L1572" s="17" t="n"/>
      <c r="N1572">
        <f>IF($B1572="","",IF($C1572="SUPERSTORE","Superstore","DH"))</f>
        <v/>
      </c>
      <c r="O1572">
        <f>IF($B1572="","",IFERROR(VLOOKUP($B1572,Mapping!$A:$C,2,0),"Not Mapped"))</f>
        <v/>
      </c>
      <c r="P1572">
        <f>IF($B1572="","",IFERROR(VLOOKUP($B1572,Mapping!$A:$C,3,0),"Not Mapped"))</f>
        <v/>
      </c>
      <c r="Q1572">
        <f>IF($B1572="","",IF(COUNTIF(Exclusions!$A:$A,$B1572)&gt;0,"Yes","No"))</f>
        <v/>
      </c>
      <c r="R1572" s="17">
        <f>IF($B1572="","",MIN(1,DAY($A1572)/IF($N1572="Superstore",Settings!$B$5,Settings!$B$4)))</f>
        <v/>
      </c>
      <c r="S1572" s="17">
        <f>IF(OR($B1572="",$G1572="",$R1572=0),"",$G1572/$R1572)</f>
        <v/>
      </c>
      <c r="T1572">
        <f>IF($S1572="","",IF($S1572&lt;Settings!$B$8,"Critical",IF($S1572&lt;Settings!$B$9,"Semi Critical","Non Critical")))</f>
        <v/>
      </c>
      <c r="U1572">
        <f>IF($B1572="","",IFERROR(VLOOKUP($O1572,Leaders!$A:$B,2,0),"Not Mapped"))</f>
        <v/>
      </c>
    </row>
    <row r="1573">
      <c r="A1573" s="16" t="n"/>
      <c r="G1573" s="17" t="n"/>
      <c r="H1573" s="17" t="n"/>
      <c r="I1573" s="17" t="n"/>
      <c r="J1573" s="17" t="n"/>
      <c r="K1573" s="17" t="n"/>
      <c r="L1573" s="17" t="n"/>
      <c r="N1573">
        <f>IF($B1573="","",IF($C1573="SUPERSTORE","Superstore","DH"))</f>
        <v/>
      </c>
      <c r="O1573">
        <f>IF($B1573="","",IFERROR(VLOOKUP($B1573,Mapping!$A:$C,2,0),"Not Mapped"))</f>
        <v/>
      </c>
      <c r="P1573">
        <f>IF($B1573="","",IFERROR(VLOOKUP($B1573,Mapping!$A:$C,3,0),"Not Mapped"))</f>
        <v/>
      </c>
      <c r="Q1573">
        <f>IF($B1573="","",IF(COUNTIF(Exclusions!$A:$A,$B1573)&gt;0,"Yes","No"))</f>
        <v/>
      </c>
      <c r="R1573" s="17">
        <f>IF($B1573="","",MIN(1,DAY($A1573)/IF($N1573="Superstore",Settings!$B$5,Settings!$B$4)))</f>
        <v/>
      </c>
      <c r="S1573" s="17">
        <f>IF(OR($B1573="",$G1573="",$R1573=0),"",$G1573/$R1573)</f>
        <v/>
      </c>
      <c r="T1573">
        <f>IF($S1573="","",IF($S1573&lt;Settings!$B$8,"Critical",IF($S1573&lt;Settings!$B$9,"Semi Critical","Non Critical")))</f>
        <v/>
      </c>
      <c r="U1573">
        <f>IF($B1573="","",IFERROR(VLOOKUP($O1573,Leaders!$A:$B,2,0),"Not Mapped"))</f>
        <v/>
      </c>
    </row>
    <row r="1574">
      <c r="A1574" s="16" t="n"/>
      <c r="G1574" s="17" t="n"/>
      <c r="H1574" s="17" t="n"/>
      <c r="I1574" s="17" t="n"/>
      <c r="J1574" s="17" t="n"/>
      <c r="K1574" s="17" t="n"/>
      <c r="L1574" s="17" t="n"/>
      <c r="N1574">
        <f>IF($B1574="","",IF($C1574="SUPERSTORE","Superstore","DH"))</f>
        <v/>
      </c>
      <c r="O1574">
        <f>IF($B1574="","",IFERROR(VLOOKUP($B1574,Mapping!$A:$C,2,0),"Not Mapped"))</f>
        <v/>
      </c>
      <c r="P1574">
        <f>IF($B1574="","",IFERROR(VLOOKUP($B1574,Mapping!$A:$C,3,0),"Not Mapped"))</f>
        <v/>
      </c>
      <c r="Q1574">
        <f>IF($B1574="","",IF(COUNTIF(Exclusions!$A:$A,$B1574)&gt;0,"Yes","No"))</f>
        <v/>
      </c>
      <c r="R1574" s="17">
        <f>IF($B1574="","",MIN(1,DAY($A1574)/IF($N1574="Superstore",Settings!$B$5,Settings!$B$4)))</f>
        <v/>
      </c>
      <c r="S1574" s="17">
        <f>IF(OR($B1574="",$G1574="",$R1574=0),"",$G1574/$R1574)</f>
        <v/>
      </c>
      <c r="T1574">
        <f>IF($S1574="","",IF($S1574&lt;Settings!$B$8,"Critical",IF($S1574&lt;Settings!$B$9,"Semi Critical","Non Critical")))</f>
        <v/>
      </c>
      <c r="U1574">
        <f>IF($B1574="","",IFERROR(VLOOKUP($O1574,Leaders!$A:$B,2,0),"Not Mapped"))</f>
        <v/>
      </c>
    </row>
    <row r="1575">
      <c r="A1575" s="16" t="n"/>
      <c r="G1575" s="17" t="n"/>
      <c r="H1575" s="17" t="n"/>
      <c r="I1575" s="17" t="n"/>
      <c r="J1575" s="17" t="n"/>
      <c r="K1575" s="17" t="n"/>
      <c r="L1575" s="17" t="n"/>
      <c r="N1575">
        <f>IF($B1575="","",IF($C1575="SUPERSTORE","Superstore","DH"))</f>
        <v/>
      </c>
      <c r="O1575">
        <f>IF($B1575="","",IFERROR(VLOOKUP($B1575,Mapping!$A:$C,2,0),"Not Mapped"))</f>
        <v/>
      </c>
      <c r="P1575">
        <f>IF($B1575="","",IFERROR(VLOOKUP($B1575,Mapping!$A:$C,3,0),"Not Mapped"))</f>
        <v/>
      </c>
      <c r="Q1575">
        <f>IF($B1575="","",IF(COUNTIF(Exclusions!$A:$A,$B1575)&gt;0,"Yes","No"))</f>
        <v/>
      </c>
      <c r="R1575" s="17">
        <f>IF($B1575="","",MIN(1,DAY($A1575)/IF($N1575="Superstore",Settings!$B$5,Settings!$B$4)))</f>
        <v/>
      </c>
      <c r="S1575" s="17">
        <f>IF(OR($B1575="",$G1575="",$R1575=0),"",$G1575/$R1575)</f>
        <v/>
      </c>
      <c r="T1575">
        <f>IF($S1575="","",IF($S1575&lt;Settings!$B$8,"Critical",IF($S1575&lt;Settings!$B$9,"Semi Critical","Non Critical")))</f>
        <v/>
      </c>
      <c r="U1575">
        <f>IF($B1575="","",IFERROR(VLOOKUP($O1575,Leaders!$A:$B,2,0),"Not Mapped"))</f>
        <v/>
      </c>
    </row>
    <row r="1576">
      <c r="A1576" s="16" t="n"/>
      <c r="G1576" s="17" t="n"/>
      <c r="H1576" s="17" t="n"/>
      <c r="I1576" s="17" t="n"/>
      <c r="J1576" s="17" t="n"/>
      <c r="K1576" s="17" t="n"/>
      <c r="L1576" s="17" t="n"/>
      <c r="N1576">
        <f>IF($B1576="","",IF($C1576="SUPERSTORE","Superstore","DH"))</f>
        <v/>
      </c>
      <c r="O1576">
        <f>IF($B1576="","",IFERROR(VLOOKUP($B1576,Mapping!$A:$C,2,0),"Not Mapped"))</f>
        <v/>
      </c>
      <c r="P1576">
        <f>IF($B1576="","",IFERROR(VLOOKUP($B1576,Mapping!$A:$C,3,0),"Not Mapped"))</f>
        <v/>
      </c>
      <c r="Q1576">
        <f>IF($B1576="","",IF(COUNTIF(Exclusions!$A:$A,$B1576)&gt;0,"Yes","No"))</f>
        <v/>
      </c>
      <c r="R1576" s="17">
        <f>IF($B1576="","",MIN(1,DAY($A1576)/IF($N1576="Superstore",Settings!$B$5,Settings!$B$4)))</f>
        <v/>
      </c>
      <c r="S1576" s="17">
        <f>IF(OR($B1576="",$G1576="",$R1576=0),"",$G1576/$R1576)</f>
        <v/>
      </c>
      <c r="T1576">
        <f>IF($S1576="","",IF($S1576&lt;Settings!$B$8,"Critical",IF($S1576&lt;Settings!$B$9,"Semi Critical","Non Critical")))</f>
        <v/>
      </c>
      <c r="U1576">
        <f>IF($B1576="","",IFERROR(VLOOKUP($O1576,Leaders!$A:$B,2,0),"Not Mapped"))</f>
        <v/>
      </c>
    </row>
    <row r="1577">
      <c r="A1577" s="16" t="n"/>
      <c r="G1577" s="17" t="n"/>
      <c r="H1577" s="17" t="n"/>
      <c r="I1577" s="17" t="n"/>
      <c r="J1577" s="17" t="n"/>
      <c r="K1577" s="17" t="n"/>
      <c r="L1577" s="17" t="n"/>
      <c r="N1577">
        <f>IF($B1577="","",IF($C1577="SUPERSTORE","Superstore","DH"))</f>
        <v/>
      </c>
      <c r="O1577">
        <f>IF($B1577="","",IFERROR(VLOOKUP($B1577,Mapping!$A:$C,2,0),"Not Mapped"))</f>
        <v/>
      </c>
      <c r="P1577">
        <f>IF($B1577="","",IFERROR(VLOOKUP($B1577,Mapping!$A:$C,3,0),"Not Mapped"))</f>
        <v/>
      </c>
      <c r="Q1577">
        <f>IF($B1577="","",IF(COUNTIF(Exclusions!$A:$A,$B1577)&gt;0,"Yes","No"))</f>
        <v/>
      </c>
      <c r="R1577" s="17">
        <f>IF($B1577="","",MIN(1,DAY($A1577)/IF($N1577="Superstore",Settings!$B$5,Settings!$B$4)))</f>
        <v/>
      </c>
      <c r="S1577" s="17">
        <f>IF(OR($B1577="",$G1577="",$R1577=0),"",$G1577/$R1577)</f>
        <v/>
      </c>
      <c r="T1577">
        <f>IF($S1577="","",IF($S1577&lt;Settings!$B$8,"Critical",IF($S1577&lt;Settings!$B$9,"Semi Critical","Non Critical")))</f>
        <v/>
      </c>
      <c r="U1577">
        <f>IF($B1577="","",IFERROR(VLOOKUP($O1577,Leaders!$A:$B,2,0),"Not Mapped"))</f>
        <v/>
      </c>
    </row>
    <row r="1578">
      <c r="A1578" s="16" t="n"/>
      <c r="G1578" s="17" t="n"/>
      <c r="H1578" s="17" t="n"/>
      <c r="I1578" s="17" t="n"/>
      <c r="J1578" s="17" t="n"/>
      <c r="K1578" s="17" t="n"/>
      <c r="L1578" s="17" t="n"/>
      <c r="N1578">
        <f>IF($B1578="","",IF($C1578="SUPERSTORE","Superstore","DH"))</f>
        <v/>
      </c>
      <c r="O1578">
        <f>IF($B1578="","",IFERROR(VLOOKUP($B1578,Mapping!$A:$C,2,0),"Not Mapped"))</f>
        <v/>
      </c>
      <c r="P1578">
        <f>IF($B1578="","",IFERROR(VLOOKUP($B1578,Mapping!$A:$C,3,0),"Not Mapped"))</f>
        <v/>
      </c>
      <c r="Q1578">
        <f>IF($B1578="","",IF(COUNTIF(Exclusions!$A:$A,$B1578)&gt;0,"Yes","No"))</f>
        <v/>
      </c>
      <c r="R1578" s="17">
        <f>IF($B1578="","",MIN(1,DAY($A1578)/IF($N1578="Superstore",Settings!$B$5,Settings!$B$4)))</f>
        <v/>
      </c>
      <c r="S1578" s="17">
        <f>IF(OR($B1578="",$G1578="",$R1578=0),"",$G1578/$R1578)</f>
        <v/>
      </c>
      <c r="T1578">
        <f>IF($S1578="","",IF($S1578&lt;Settings!$B$8,"Critical",IF($S1578&lt;Settings!$B$9,"Semi Critical","Non Critical")))</f>
        <v/>
      </c>
      <c r="U1578">
        <f>IF($B1578="","",IFERROR(VLOOKUP($O1578,Leaders!$A:$B,2,0),"Not Mapped"))</f>
        <v/>
      </c>
    </row>
    <row r="1579">
      <c r="A1579" s="16" t="n"/>
      <c r="G1579" s="17" t="n"/>
      <c r="H1579" s="17" t="n"/>
      <c r="I1579" s="17" t="n"/>
      <c r="J1579" s="17" t="n"/>
      <c r="K1579" s="17" t="n"/>
      <c r="L1579" s="17" t="n"/>
      <c r="N1579">
        <f>IF($B1579="","",IF($C1579="SUPERSTORE","Superstore","DH"))</f>
        <v/>
      </c>
      <c r="O1579">
        <f>IF($B1579="","",IFERROR(VLOOKUP($B1579,Mapping!$A:$C,2,0),"Not Mapped"))</f>
        <v/>
      </c>
      <c r="P1579">
        <f>IF($B1579="","",IFERROR(VLOOKUP($B1579,Mapping!$A:$C,3,0),"Not Mapped"))</f>
        <v/>
      </c>
      <c r="Q1579">
        <f>IF($B1579="","",IF(COUNTIF(Exclusions!$A:$A,$B1579)&gt;0,"Yes","No"))</f>
        <v/>
      </c>
      <c r="R1579" s="17">
        <f>IF($B1579="","",MIN(1,DAY($A1579)/IF($N1579="Superstore",Settings!$B$5,Settings!$B$4)))</f>
        <v/>
      </c>
      <c r="S1579" s="17">
        <f>IF(OR($B1579="",$G1579="",$R1579=0),"",$G1579/$R1579)</f>
        <v/>
      </c>
      <c r="T1579">
        <f>IF($S1579="","",IF($S1579&lt;Settings!$B$8,"Critical",IF($S1579&lt;Settings!$B$9,"Semi Critical","Non Critical")))</f>
        <v/>
      </c>
      <c r="U1579">
        <f>IF($B1579="","",IFERROR(VLOOKUP($O1579,Leaders!$A:$B,2,0),"Not Mapped"))</f>
        <v/>
      </c>
    </row>
    <row r="1580">
      <c r="A1580" s="16" t="n"/>
      <c r="G1580" s="17" t="n"/>
      <c r="H1580" s="17" t="n"/>
      <c r="I1580" s="17" t="n"/>
      <c r="J1580" s="17" t="n"/>
      <c r="K1580" s="17" t="n"/>
      <c r="L1580" s="17" t="n"/>
      <c r="N1580">
        <f>IF($B1580="","",IF($C1580="SUPERSTORE","Superstore","DH"))</f>
        <v/>
      </c>
      <c r="O1580">
        <f>IF($B1580="","",IFERROR(VLOOKUP($B1580,Mapping!$A:$C,2,0),"Not Mapped"))</f>
        <v/>
      </c>
      <c r="P1580">
        <f>IF($B1580="","",IFERROR(VLOOKUP($B1580,Mapping!$A:$C,3,0),"Not Mapped"))</f>
        <v/>
      </c>
      <c r="Q1580">
        <f>IF($B1580="","",IF(COUNTIF(Exclusions!$A:$A,$B1580)&gt;0,"Yes","No"))</f>
        <v/>
      </c>
      <c r="R1580" s="17">
        <f>IF($B1580="","",MIN(1,DAY($A1580)/IF($N1580="Superstore",Settings!$B$5,Settings!$B$4)))</f>
        <v/>
      </c>
      <c r="S1580" s="17">
        <f>IF(OR($B1580="",$G1580="",$R1580=0),"",$G1580/$R1580)</f>
        <v/>
      </c>
      <c r="T1580">
        <f>IF($S1580="","",IF($S1580&lt;Settings!$B$8,"Critical",IF($S1580&lt;Settings!$B$9,"Semi Critical","Non Critical")))</f>
        <v/>
      </c>
      <c r="U1580">
        <f>IF($B1580="","",IFERROR(VLOOKUP($O1580,Leaders!$A:$B,2,0),"Not Mapped"))</f>
        <v/>
      </c>
    </row>
    <row r="1581">
      <c r="A1581" s="16" t="n"/>
      <c r="G1581" s="17" t="n"/>
      <c r="H1581" s="17" t="n"/>
      <c r="I1581" s="17" t="n"/>
      <c r="J1581" s="17" t="n"/>
      <c r="K1581" s="17" t="n"/>
      <c r="L1581" s="17" t="n"/>
      <c r="N1581">
        <f>IF($B1581="","",IF($C1581="SUPERSTORE","Superstore","DH"))</f>
        <v/>
      </c>
      <c r="O1581">
        <f>IF($B1581="","",IFERROR(VLOOKUP($B1581,Mapping!$A:$C,2,0),"Not Mapped"))</f>
        <v/>
      </c>
      <c r="P1581">
        <f>IF($B1581="","",IFERROR(VLOOKUP($B1581,Mapping!$A:$C,3,0),"Not Mapped"))</f>
        <v/>
      </c>
      <c r="Q1581">
        <f>IF($B1581="","",IF(COUNTIF(Exclusions!$A:$A,$B1581)&gt;0,"Yes","No"))</f>
        <v/>
      </c>
      <c r="R1581" s="17">
        <f>IF($B1581="","",MIN(1,DAY($A1581)/IF($N1581="Superstore",Settings!$B$5,Settings!$B$4)))</f>
        <v/>
      </c>
      <c r="S1581" s="17">
        <f>IF(OR($B1581="",$G1581="",$R1581=0),"",$G1581/$R1581)</f>
        <v/>
      </c>
      <c r="T1581">
        <f>IF($S1581="","",IF($S1581&lt;Settings!$B$8,"Critical",IF($S1581&lt;Settings!$B$9,"Semi Critical","Non Critical")))</f>
        <v/>
      </c>
      <c r="U1581">
        <f>IF($B1581="","",IFERROR(VLOOKUP($O1581,Leaders!$A:$B,2,0),"Not Mapped"))</f>
        <v/>
      </c>
    </row>
    <row r="1582">
      <c r="A1582" s="16" t="n"/>
      <c r="G1582" s="17" t="n"/>
      <c r="H1582" s="17" t="n"/>
      <c r="I1582" s="17" t="n"/>
      <c r="J1582" s="17" t="n"/>
      <c r="K1582" s="17" t="n"/>
      <c r="L1582" s="17" t="n"/>
      <c r="N1582">
        <f>IF($B1582="","",IF($C1582="SUPERSTORE","Superstore","DH"))</f>
        <v/>
      </c>
      <c r="O1582">
        <f>IF($B1582="","",IFERROR(VLOOKUP($B1582,Mapping!$A:$C,2,0),"Not Mapped"))</f>
        <v/>
      </c>
      <c r="P1582">
        <f>IF($B1582="","",IFERROR(VLOOKUP($B1582,Mapping!$A:$C,3,0),"Not Mapped"))</f>
        <v/>
      </c>
      <c r="Q1582">
        <f>IF($B1582="","",IF(COUNTIF(Exclusions!$A:$A,$B1582)&gt;0,"Yes","No"))</f>
        <v/>
      </c>
      <c r="R1582" s="17">
        <f>IF($B1582="","",MIN(1,DAY($A1582)/IF($N1582="Superstore",Settings!$B$5,Settings!$B$4)))</f>
        <v/>
      </c>
      <c r="S1582" s="17">
        <f>IF(OR($B1582="",$G1582="",$R1582=0),"",$G1582/$R1582)</f>
        <v/>
      </c>
      <c r="T1582">
        <f>IF($S1582="","",IF($S1582&lt;Settings!$B$8,"Critical",IF($S1582&lt;Settings!$B$9,"Semi Critical","Non Critical")))</f>
        <v/>
      </c>
      <c r="U1582">
        <f>IF($B1582="","",IFERROR(VLOOKUP($O1582,Leaders!$A:$B,2,0),"Not Mapped"))</f>
        <v/>
      </c>
    </row>
    <row r="1583">
      <c r="A1583" s="16" t="n"/>
      <c r="G1583" s="17" t="n"/>
      <c r="H1583" s="17" t="n"/>
      <c r="I1583" s="17" t="n"/>
      <c r="J1583" s="17" t="n"/>
      <c r="K1583" s="17" t="n"/>
      <c r="L1583" s="17" t="n"/>
      <c r="N1583">
        <f>IF($B1583="","",IF($C1583="SUPERSTORE","Superstore","DH"))</f>
        <v/>
      </c>
      <c r="O1583">
        <f>IF($B1583="","",IFERROR(VLOOKUP($B1583,Mapping!$A:$C,2,0),"Not Mapped"))</f>
        <v/>
      </c>
      <c r="P1583">
        <f>IF($B1583="","",IFERROR(VLOOKUP($B1583,Mapping!$A:$C,3,0),"Not Mapped"))</f>
        <v/>
      </c>
      <c r="Q1583">
        <f>IF($B1583="","",IF(COUNTIF(Exclusions!$A:$A,$B1583)&gt;0,"Yes","No"))</f>
        <v/>
      </c>
      <c r="R1583" s="17">
        <f>IF($B1583="","",MIN(1,DAY($A1583)/IF($N1583="Superstore",Settings!$B$5,Settings!$B$4)))</f>
        <v/>
      </c>
      <c r="S1583" s="17">
        <f>IF(OR($B1583="",$G1583="",$R1583=0),"",$G1583/$R1583)</f>
        <v/>
      </c>
      <c r="T1583">
        <f>IF($S1583="","",IF($S1583&lt;Settings!$B$8,"Critical",IF($S1583&lt;Settings!$B$9,"Semi Critical","Non Critical")))</f>
        <v/>
      </c>
      <c r="U1583">
        <f>IF($B1583="","",IFERROR(VLOOKUP($O1583,Leaders!$A:$B,2,0),"Not Mapped"))</f>
        <v/>
      </c>
    </row>
    <row r="1584">
      <c r="A1584" s="16" t="n"/>
      <c r="G1584" s="17" t="n"/>
      <c r="H1584" s="17" t="n"/>
      <c r="I1584" s="17" t="n"/>
      <c r="J1584" s="17" t="n"/>
      <c r="K1584" s="17" t="n"/>
      <c r="L1584" s="17" t="n"/>
      <c r="N1584">
        <f>IF($B1584="","",IF($C1584="SUPERSTORE","Superstore","DH"))</f>
        <v/>
      </c>
      <c r="O1584">
        <f>IF($B1584="","",IFERROR(VLOOKUP($B1584,Mapping!$A:$C,2,0),"Not Mapped"))</f>
        <v/>
      </c>
      <c r="P1584">
        <f>IF($B1584="","",IFERROR(VLOOKUP($B1584,Mapping!$A:$C,3,0),"Not Mapped"))</f>
        <v/>
      </c>
      <c r="Q1584">
        <f>IF($B1584="","",IF(COUNTIF(Exclusions!$A:$A,$B1584)&gt;0,"Yes","No"))</f>
        <v/>
      </c>
      <c r="R1584" s="17">
        <f>IF($B1584="","",MIN(1,DAY($A1584)/IF($N1584="Superstore",Settings!$B$5,Settings!$B$4)))</f>
        <v/>
      </c>
      <c r="S1584" s="17">
        <f>IF(OR($B1584="",$G1584="",$R1584=0),"",$G1584/$R1584)</f>
        <v/>
      </c>
      <c r="T1584">
        <f>IF($S1584="","",IF($S1584&lt;Settings!$B$8,"Critical",IF($S1584&lt;Settings!$B$9,"Semi Critical","Non Critical")))</f>
        <v/>
      </c>
      <c r="U1584">
        <f>IF($B1584="","",IFERROR(VLOOKUP($O1584,Leaders!$A:$B,2,0),"Not Mapped"))</f>
        <v/>
      </c>
    </row>
    <row r="1585">
      <c r="A1585" s="16" t="n"/>
      <c r="G1585" s="17" t="n"/>
      <c r="H1585" s="17" t="n"/>
      <c r="I1585" s="17" t="n"/>
      <c r="J1585" s="17" t="n"/>
      <c r="K1585" s="17" t="n"/>
      <c r="L1585" s="17" t="n"/>
      <c r="N1585">
        <f>IF($B1585="","",IF($C1585="SUPERSTORE","Superstore","DH"))</f>
        <v/>
      </c>
      <c r="O1585">
        <f>IF($B1585="","",IFERROR(VLOOKUP($B1585,Mapping!$A:$C,2,0),"Not Mapped"))</f>
        <v/>
      </c>
      <c r="P1585">
        <f>IF($B1585="","",IFERROR(VLOOKUP($B1585,Mapping!$A:$C,3,0),"Not Mapped"))</f>
        <v/>
      </c>
      <c r="Q1585">
        <f>IF($B1585="","",IF(COUNTIF(Exclusions!$A:$A,$B1585)&gt;0,"Yes","No"))</f>
        <v/>
      </c>
      <c r="R1585" s="17">
        <f>IF($B1585="","",MIN(1,DAY($A1585)/IF($N1585="Superstore",Settings!$B$5,Settings!$B$4)))</f>
        <v/>
      </c>
      <c r="S1585" s="17">
        <f>IF(OR($B1585="",$G1585="",$R1585=0),"",$G1585/$R1585)</f>
        <v/>
      </c>
      <c r="T1585">
        <f>IF($S1585="","",IF($S1585&lt;Settings!$B$8,"Critical",IF($S1585&lt;Settings!$B$9,"Semi Critical","Non Critical")))</f>
        <v/>
      </c>
      <c r="U1585">
        <f>IF($B1585="","",IFERROR(VLOOKUP($O1585,Leaders!$A:$B,2,0),"Not Mapped"))</f>
        <v/>
      </c>
    </row>
    <row r="1586">
      <c r="A1586" s="16" t="n"/>
      <c r="G1586" s="17" t="n"/>
      <c r="H1586" s="17" t="n"/>
      <c r="I1586" s="17" t="n"/>
      <c r="J1586" s="17" t="n"/>
      <c r="K1586" s="17" t="n"/>
      <c r="L1586" s="17" t="n"/>
      <c r="N1586">
        <f>IF($B1586="","",IF($C1586="SUPERSTORE","Superstore","DH"))</f>
        <v/>
      </c>
      <c r="O1586">
        <f>IF($B1586="","",IFERROR(VLOOKUP($B1586,Mapping!$A:$C,2,0),"Not Mapped"))</f>
        <v/>
      </c>
      <c r="P1586">
        <f>IF($B1586="","",IFERROR(VLOOKUP($B1586,Mapping!$A:$C,3,0),"Not Mapped"))</f>
        <v/>
      </c>
      <c r="Q1586">
        <f>IF($B1586="","",IF(COUNTIF(Exclusions!$A:$A,$B1586)&gt;0,"Yes","No"))</f>
        <v/>
      </c>
      <c r="R1586" s="17">
        <f>IF($B1586="","",MIN(1,DAY($A1586)/IF($N1586="Superstore",Settings!$B$5,Settings!$B$4)))</f>
        <v/>
      </c>
      <c r="S1586" s="17">
        <f>IF(OR($B1586="",$G1586="",$R1586=0),"",$G1586/$R1586)</f>
        <v/>
      </c>
      <c r="T1586">
        <f>IF($S1586="","",IF($S1586&lt;Settings!$B$8,"Critical",IF($S1586&lt;Settings!$B$9,"Semi Critical","Non Critical")))</f>
        <v/>
      </c>
      <c r="U1586">
        <f>IF($B1586="","",IFERROR(VLOOKUP($O1586,Leaders!$A:$B,2,0),"Not Mapped"))</f>
        <v/>
      </c>
    </row>
    <row r="1587">
      <c r="A1587" s="16" t="n"/>
      <c r="G1587" s="17" t="n"/>
      <c r="H1587" s="17" t="n"/>
      <c r="I1587" s="17" t="n"/>
      <c r="J1587" s="17" t="n"/>
      <c r="K1587" s="17" t="n"/>
      <c r="L1587" s="17" t="n"/>
      <c r="N1587">
        <f>IF($B1587="","",IF($C1587="SUPERSTORE","Superstore","DH"))</f>
        <v/>
      </c>
      <c r="O1587">
        <f>IF($B1587="","",IFERROR(VLOOKUP($B1587,Mapping!$A:$C,2,0),"Not Mapped"))</f>
        <v/>
      </c>
      <c r="P1587">
        <f>IF($B1587="","",IFERROR(VLOOKUP($B1587,Mapping!$A:$C,3,0),"Not Mapped"))</f>
        <v/>
      </c>
      <c r="Q1587">
        <f>IF($B1587="","",IF(COUNTIF(Exclusions!$A:$A,$B1587)&gt;0,"Yes","No"))</f>
        <v/>
      </c>
      <c r="R1587" s="17">
        <f>IF($B1587="","",MIN(1,DAY($A1587)/IF($N1587="Superstore",Settings!$B$5,Settings!$B$4)))</f>
        <v/>
      </c>
      <c r="S1587" s="17">
        <f>IF(OR($B1587="",$G1587="",$R1587=0),"",$G1587/$R1587)</f>
        <v/>
      </c>
      <c r="T1587">
        <f>IF($S1587="","",IF($S1587&lt;Settings!$B$8,"Critical",IF($S1587&lt;Settings!$B$9,"Semi Critical","Non Critical")))</f>
        <v/>
      </c>
      <c r="U1587">
        <f>IF($B1587="","",IFERROR(VLOOKUP($O1587,Leaders!$A:$B,2,0),"Not Mapped"))</f>
        <v/>
      </c>
    </row>
    <row r="1588">
      <c r="A1588" s="16" t="n"/>
      <c r="G1588" s="17" t="n"/>
      <c r="H1588" s="17" t="n"/>
      <c r="I1588" s="17" t="n"/>
      <c r="J1588" s="17" t="n"/>
      <c r="K1588" s="17" t="n"/>
      <c r="L1588" s="17" t="n"/>
      <c r="N1588">
        <f>IF($B1588="","",IF($C1588="SUPERSTORE","Superstore","DH"))</f>
        <v/>
      </c>
      <c r="O1588">
        <f>IF($B1588="","",IFERROR(VLOOKUP($B1588,Mapping!$A:$C,2,0),"Not Mapped"))</f>
        <v/>
      </c>
      <c r="P1588">
        <f>IF($B1588="","",IFERROR(VLOOKUP($B1588,Mapping!$A:$C,3,0),"Not Mapped"))</f>
        <v/>
      </c>
      <c r="Q1588">
        <f>IF($B1588="","",IF(COUNTIF(Exclusions!$A:$A,$B1588)&gt;0,"Yes","No"))</f>
        <v/>
      </c>
      <c r="R1588" s="17">
        <f>IF($B1588="","",MIN(1,DAY($A1588)/IF($N1588="Superstore",Settings!$B$5,Settings!$B$4)))</f>
        <v/>
      </c>
      <c r="S1588" s="17">
        <f>IF(OR($B1588="",$G1588="",$R1588=0),"",$G1588/$R1588)</f>
        <v/>
      </c>
      <c r="T1588">
        <f>IF($S1588="","",IF($S1588&lt;Settings!$B$8,"Critical",IF($S1588&lt;Settings!$B$9,"Semi Critical","Non Critical")))</f>
        <v/>
      </c>
      <c r="U1588">
        <f>IF($B1588="","",IFERROR(VLOOKUP($O1588,Leaders!$A:$B,2,0),"Not Mapped"))</f>
        <v/>
      </c>
    </row>
    <row r="1589">
      <c r="A1589" s="16" t="n"/>
      <c r="G1589" s="17" t="n"/>
      <c r="H1589" s="17" t="n"/>
      <c r="I1589" s="17" t="n"/>
      <c r="J1589" s="17" t="n"/>
      <c r="K1589" s="17" t="n"/>
      <c r="L1589" s="17" t="n"/>
      <c r="N1589">
        <f>IF($B1589="","",IF($C1589="SUPERSTORE","Superstore","DH"))</f>
        <v/>
      </c>
      <c r="O1589">
        <f>IF($B1589="","",IFERROR(VLOOKUP($B1589,Mapping!$A:$C,2,0),"Not Mapped"))</f>
        <v/>
      </c>
      <c r="P1589">
        <f>IF($B1589="","",IFERROR(VLOOKUP($B1589,Mapping!$A:$C,3,0),"Not Mapped"))</f>
        <v/>
      </c>
      <c r="Q1589">
        <f>IF($B1589="","",IF(COUNTIF(Exclusions!$A:$A,$B1589)&gt;0,"Yes","No"))</f>
        <v/>
      </c>
      <c r="R1589" s="17">
        <f>IF($B1589="","",MIN(1,DAY($A1589)/IF($N1589="Superstore",Settings!$B$5,Settings!$B$4)))</f>
        <v/>
      </c>
      <c r="S1589" s="17">
        <f>IF(OR($B1589="",$G1589="",$R1589=0),"",$G1589/$R1589)</f>
        <v/>
      </c>
      <c r="T1589">
        <f>IF($S1589="","",IF($S1589&lt;Settings!$B$8,"Critical",IF($S1589&lt;Settings!$B$9,"Semi Critical","Non Critical")))</f>
        <v/>
      </c>
      <c r="U1589">
        <f>IF($B1589="","",IFERROR(VLOOKUP($O1589,Leaders!$A:$B,2,0),"Not Mapped"))</f>
        <v/>
      </c>
    </row>
    <row r="1590">
      <c r="A1590" s="16" t="n"/>
      <c r="G1590" s="17" t="n"/>
      <c r="H1590" s="17" t="n"/>
      <c r="I1590" s="17" t="n"/>
      <c r="J1590" s="17" t="n"/>
      <c r="K1590" s="17" t="n"/>
      <c r="L1590" s="17" t="n"/>
      <c r="N1590">
        <f>IF($B1590="","",IF($C1590="SUPERSTORE","Superstore","DH"))</f>
        <v/>
      </c>
      <c r="O1590">
        <f>IF($B1590="","",IFERROR(VLOOKUP($B1590,Mapping!$A:$C,2,0),"Not Mapped"))</f>
        <v/>
      </c>
      <c r="P1590">
        <f>IF($B1590="","",IFERROR(VLOOKUP($B1590,Mapping!$A:$C,3,0),"Not Mapped"))</f>
        <v/>
      </c>
      <c r="Q1590">
        <f>IF($B1590="","",IF(COUNTIF(Exclusions!$A:$A,$B1590)&gt;0,"Yes","No"))</f>
        <v/>
      </c>
      <c r="R1590" s="17">
        <f>IF($B1590="","",MIN(1,DAY($A1590)/IF($N1590="Superstore",Settings!$B$5,Settings!$B$4)))</f>
        <v/>
      </c>
      <c r="S1590" s="17">
        <f>IF(OR($B1590="",$G1590="",$R1590=0),"",$G1590/$R1590)</f>
        <v/>
      </c>
      <c r="T1590">
        <f>IF($S1590="","",IF($S1590&lt;Settings!$B$8,"Critical",IF($S1590&lt;Settings!$B$9,"Semi Critical","Non Critical")))</f>
        <v/>
      </c>
      <c r="U1590">
        <f>IF($B1590="","",IFERROR(VLOOKUP($O1590,Leaders!$A:$B,2,0),"Not Mapped"))</f>
        <v/>
      </c>
    </row>
    <row r="1591">
      <c r="A1591" s="16" t="n"/>
      <c r="G1591" s="17" t="n"/>
      <c r="H1591" s="17" t="n"/>
      <c r="I1591" s="17" t="n"/>
      <c r="J1591" s="17" t="n"/>
      <c r="K1591" s="17" t="n"/>
      <c r="L1591" s="17" t="n"/>
      <c r="N1591">
        <f>IF($B1591="","",IF($C1591="SUPERSTORE","Superstore","DH"))</f>
        <v/>
      </c>
      <c r="O1591">
        <f>IF($B1591="","",IFERROR(VLOOKUP($B1591,Mapping!$A:$C,2,0),"Not Mapped"))</f>
        <v/>
      </c>
      <c r="P1591">
        <f>IF($B1591="","",IFERROR(VLOOKUP($B1591,Mapping!$A:$C,3,0),"Not Mapped"))</f>
        <v/>
      </c>
      <c r="Q1591">
        <f>IF($B1591="","",IF(COUNTIF(Exclusions!$A:$A,$B1591)&gt;0,"Yes","No"))</f>
        <v/>
      </c>
      <c r="R1591" s="17">
        <f>IF($B1591="","",MIN(1,DAY($A1591)/IF($N1591="Superstore",Settings!$B$5,Settings!$B$4)))</f>
        <v/>
      </c>
      <c r="S1591" s="17">
        <f>IF(OR($B1591="",$G1591="",$R1591=0),"",$G1591/$R1591)</f>
        <v/>
      </c>
      <c r="T1591">
        <f>IF($S1591="","",IF($S1591&lt;Settings!$B$8,"Critical",IF($S1591&lt;Settings!$B$9,"Semi Critical","Non Critical")))</f>
        <v/>
      </c>
      <c r="U1591">
        <f>IF($B1591="","",IFERROR(VLOOKUP($O1591,Leaders!$A:$B,2,0),"Not Mapped"))</f>
        <v/>
      </c>
    </row>
    <row r="1592">
      <c r="A1592" s="16" t="n"/>
      <c r="G1592" s="17" t="n"/>
      <c r="H1592" s="17" t="n"/>
      <c r="I1592" s="17" t="n"/>
      <c r="J1592" s="17" t="n"/>
      <c r="K1592" s="17" t="n"/>
      <c r="L1592" s="17" t="n"/>
      <c r="N1592">
        <f>IF($B1592="","",IF($C1592="SUPERSTORE","Superstore","DH"))</f>
        <v/>
      </c>
      <c r="O1592">
        <f>IF($B1592="","",IFERROR(VLOOKUP($B1592,Mapping!$A:$C,2,0),"Not Mapped"))</f>
        <v/>
      </c>
      <c r="P1592">
        <f>IF($B1592="","",IFERROR(VLOOKUP($B1592,Mapping!$A:$C,3,0),"Not Mapped"))</f>
        <v/>
      </c>
      <c r="Q1592">
        <f>IF($B1592="","",IF(COUNTIF(Exclusions!$A:$A,$B1592)&gt;0,"Yes","No"))</f>
        <v/>
      </c>
      <c r="R1592" s="17">
        <f>IF($B1592="","",MIN(1,DAY($A1592)/IF($N1592="Superstore",Settings!$B$5,Settings!$B$4)))</f>
        <v/>
      </c>
      <c r="S1592" s="17">
        <f>IF(OR($B1592="",$G1592="",$R1592=0),"",$G1592/$R1592)</f>
        <v/>
      </c>
      <c r="T1592">
        <f>IF($S1592="","",IF($S1592&lt;Settings!$B$8,"Critical",IF($S1592&lt;Settings!$B$9,"Semi Critical","Non Critical")))</f>
        <v/>
      </c>
      <c r="U1592">
        <f>IF($B1592="","",IFERROR(VLOOKUP($O1592,Leaders!$A:$B,2,0),"Not Mapped"))</f>
        <v/>
      </c>
    </row>
    <row r="1593">
      <c r="A1593" s="16" t="n"/>
      <c r="G1593" s="17" t="n"/>
      <c r="H1593" s="17" t="n"/>
      <c r="I1593" s="17" t="n"/>
      <c r="J1593" s="17" t="n"/>
      <c r="K1593" s="17" t="n"/>
      <c r="L1593" s="17" t="n"/>
      <c r="N1593">
        <f>IF($B1593="","",IF($C1593="SUPERSTORE","Superstore","DH"))</f>
        <v/>
      </c>
      <c r="O1593">
        <f>IF($B1593="","",IFERROR(VLOOKUP($B1593,Mapping!$A:$C,2,0),"Not Mapped"))</f>
        <v/>
      </c>
      <c r="P1593">
        <f>IF($B1593="","",IFERROR(VLOOKUP($B1593,Mapping!$A:$C,3,0),"Not Mapped"))</f>
        <v/>
      </c>
      <c r="Q1593">
        <f>IF($B1593="","",IF(COUNTIF(Exclusions!$A:$A,$B1593)&gt;0,"Yes","No"))</f>
        <v/>
      </c>
      <c r="R1593" s="17">
        <f>IF($B1593="","",MIN(1,DAY($A1593)/IF($N1593="Superstore",Settings!$B$5,Settings!$B$4)))</f>
        <v/>
      </c>
      <c r="S1593" s="17">
        <f>IF(OR($B1593="",$G1593="",$R1593=0),"",$G1593/$R1593)</f>
        <v/>
      </c>
      <c r="T1593">
        <f>IF($S1593="","",IF($S1593&lt;Settings!$B$8,"Critical",IF($S1593&lt;Settings!$B$9,"Semi Critical","Non Critical")))</f>
        <v/>
      </c>
      <c r="U1593">
        <f>IF($B1593="","",IFERROR(VLOOKUP($O1593,Leaders!$A:$B,2,0),"Not Mapped"))</f>
        <v/>
      </c>
    </row>
    <row r="1594">
      <c r="A1594" s="16" t="n"/>
      <c r="G1594" s="17" t="n"/>
      <c r="H1594" s="17" t="n"/>
      <c r="I1594" s="17" t="n"/>
      <c r="J1594" s="17" t="n"/>
      <c r="K1594" s="17" t="n"/>
      <c r="L1594" s="17" t="n"/>
      <c r="N1594">
        <f>IF($B1594="","",IF($C1594="SUPERSTORE","Superstore","DH"))</f>
        <v/>
      </c>
      <c r="O1594">
        <f>IF($B1594="","",IFERROR(VLOOKUP($B1594,Mapping!$A:$C,2,0),"Not Mapped"))</f>
        <v/>
      </c>
      <c r="P1594">
        <f>IF($B1594="","",IFERROR(VLOOKUP($B1594,Mapping!$A:$C,3,0),"Not Mapped"))</f>
        <v/>
      </c>
      <c r="Q1594">
        <f>IF($B1594="","",IF(COUNTIF(Exclusions!$A:$A,$B1594)&gt;0,"Yes","No"))</f>
        <v/>
      </c>
      <c r="R1594" s="17">
        <f>IF($B1594="","",MIN(1,DAY($A1594)/IF($N1594="Superstore",Settings!$B$5,Settings!$B$4)))</f>
        <v/>
      </c>
      <c r="S1594" s="17">
        <f>IF(OR($B1594="",$G1594="",$R1594=0),"",$G1594/$R1594)</f>
        <v/>
      </c>
      <c r="T1594">
        <f>IF($S1594="","",IF($S1594&lt;Settings!$B$8,"Critical",IF($S1594&lt;Settings!$B$9,"Semi Critical","Non Critical")))</f>
        <v/>
      </c>
      <c r="U1594">
        <f>IF($B1594="","",IFERROR(VLOOKUP($O1594,Leaders!$A:$B,2,0),"Not Mapped"))</f>
        <v/>
      </c>
    </row>
    <row r="1595">
      <c r="A1595" s="16" t="n"/>
      <c r="G1595" s="17" t="n"/>
      <c r="H1595" s="17" t="n"/>
      <c r="I1595" s="17" t="n"/>
      <c r="J1595" s="17" t="n"/>
      <c r="K1595" s="17" t="n"/>
      <c r="L1595" s="17" t="n"/>
      <c r="N1595">
        <f>IF($B1595="","",IF($C1595="SUPERSTORE","Superstore","DH"))</f>
        <v/>
      </c>
      <c r="O1595">
        <f>IF($B1595="","",IFERROR(VLOOKUP($B1595,Mapping!$A:$C,2,0),"Not Mapped"))</f>
        <v/>
      </c>
      <c r="P1595">
        <f>IF($B1595="","",IFERROR(VLOOKUP($B1595,Mapping!$A:$C,3,0),"Not Mapped"))</f>
        <v/>
      </c>
      <c r="Q1595">
        <f>IF($B1595="","",IF(COUNTIF(Exclusions!$A:$A,$B1595)&gt;0,"Yes","No"))</f>
        <v/>
      </c>
      <c r="R1595" s="17">
        <f>IF($B1595="","",MIN(1,DAY($A1595)/IF($N1595="Superstore",Settings!$B$5,Settings!$B$4)))</f>
        <v/>
      </c>
      <c r="S1595" s="17">
        <f>IF(OR($B1595="",$G1595="",$R1595=0),"",$G1595/$R1595)</f>
        <v/>
      </c>
      <c r="T1595">
        <f>IF($S1595="","",IF($S1595&lt;Settings!$B$8,"Critical",IF($S1595&lt;Settings!$B$9,"Semi Critical","Non Critical")))</f>
        <v/>
      </c>
      <c r="U1595">
        <f>IF($B1595="","",IFERROR(VLOOKUP($O1595,Leaders!$A:$B,2,0),"Not Mapped"))</f>
        <v/>
      </c>
    </row>
    <row r="1596">
      <c r="A1596" s="16" t="n"/>
      <c r="G1596" s="17" t="n"/>
      <c r="H1596" s="17" t="n"/>
      <c r="I1596" s="17" t="n"/>
      <c r="J1596" s="17" t="n"/>
      <c r="K1596" s="17" t="n"/>
      <c r="L1596" s="17" t="n"/>
      <c r="N1596">
        <f>IF($B1596="","",IF($C1596="SUPERSTORE","Superstore","DH"))</f>
        <v/>
      </c>
      <c r="O1596">
        <f>IF($B1596="","",IFERROR(VLOOKUP($B1596,Mapping!$A:$C,2,0),"Not Mapped"))</f>
        <v/>
      </c>
      <c r="P1596">
        <f>IF($B1596="","",IFERROR(VLOOKUP($B1596,Mapping!$A:$C,3,0),"Not Mapped"))</f>
        <v/>
      </c>
      <c r="Q1596">
        <f>IF($B1596="","",IF(COUNTIF(Exclusions!$A:$A,$B1596)&gt;0,"Yes","No"))</f>
        <v/>
      </c>
      <c r="R1596" s="17">
        <f>IF($B1596="","",MIN(1,DAY($A1596)/IF($N1596="Superstore",Settings!$B$5,Settings!$B$4)))</f>
        <v/>
      </c>
      <c r="S1596" s="17">
        <f>IF(OR($B1596="",$G1596="",$R1596=0),"",$G1596/$R1596)</f>
        <v/>
      </c>
      <c r="T1596">
        <f>IF($S1596="","",IF($S1596&lt;Settings!$B$8,"Critical",IF($S1596&lt;Settings!$B$9,"Semi Critical","Non Critical")))</f>
        <v/>
      </c>
      <c r="U1596">
        <f>IF($B1596="","",IFERROR(VLOOKUP($O1596,Leaders!$A:$B,2,0),"Not Mapped"))</f>
        <v/>
      </c>
    </row>
    <row r="1597">
      <c r="A1597" s="16" t="n"/>
      <c r="G1597" s="17" t="n"/>
      <c r="H1597" s="17" t="n"/>
      <c r="I1597" s="17" t="n"/>
      <c r="J1597" s="17" t="n"/>
      <c r="K1597" s="17" t="n"/>
      <c r="L1597" s="17" t="n"/>
      <c r="N1597">
        <f>IF($B1597="","",IF($C1597="SUPERSTORE","Superstore","DH"))</f>
        <v/>
      </c>
      <c r="O1597">
        <f>IF($B1597="","",IFERROR(VLOOKUP($B1597,Mapping!$A:$C,2,0),"Not Mapped"))</f>
        <v/>
      </c>
      <c r="P1597">
        <f>IF($B1597="","",IFERROR(VLOOKUP($B1597,Mapping!$A:$C,3,0),"Not Mapped"))</f>
        <v/>
      </c>
      <c r="Q1597">
        <f>IF($B1597="","",IF(COUNTIF(Exclusions!$A:$A,$B1597)&gt;0,"Yes","No"))</f>
        <v/>
      </c>
      <c r="R1597" s="17">
        <f>IF($B1597="","",MIN(1,DAY($A1597)/IF($N1597="Superstore",Settings!$B$5,Settings!$B$4)))</f>
        <v/>
      </c>
      <c r="S1597" s="17">
        <f>IF(OR($B1597="",$G1597="",$R1597=0),"",$G1597/$R1597)</f>
        <v/>
      </c>
      <c r="T1597">
        <f>IF($S1597="","",IF($S1597&lt;Settings!$B$8,"Critical",IF($S1597&lt;Settings!$B$9,"Semi Critical","Non Critical")))</f>
        <v/>
      </c>
      <c r="U1597">
        <f>IF($B1597="","",IFERROR(VLOOKUP($O1597,Leaders!$A:$B,2,0),"Not Mapped"))</f>
        <v/>
      </c>
    </row>
    <row r="1598">
      <c r="A1598" s="16" t="n"/>
      <c r="G1598" s="17" t="n"/>
      <c r="H1598" s="17" t="n"/>
      <c r="I1598" s="17" t="n"/>
      <c r="J1598" s="17" t="n"/>
      <c r="K1598" s="17" t="n"/>
      <c r="L1598" s="17" t="n"/>
      <c r="N1598">
        <f>IF($B1598="","",IF($C1598="SUPERSTORE","Superstore","DH"))</f>
        <v/>
      </c>
      <c r="O1598">
        <f>IF($B1598="","",IFERROR(VLOOKUP($B1598,Mapping!$A:$C,2,0),"Not Mapped"))</f>
        <v/>
      </c>
      <c r="P1598">
        <f>IF($B1598="","",IFERROR(VLOOKUP($B1598,Mapping!$A:$C,3,0),"Not Mapped"))</f>
        <v/>
      </c>
      <c r="Q1598">
        <f>IF($B1598="","",IF(COUNTIF(Exclusions!$A:$A,$B1598)&gt;0,"Yes","No"))</f>
        <v/>
      </c>
      <c r="R1598" s="17">
        <f>IF($B1598="","",MIN(1,DAY($A1598)/IF($N1598="Superstore",Settings!$B$5,Settings!$B$4)))</f>
        <v/>
      </c>
      <c r="S1598" s="17">
        <f>IF(OR($B1598="",$G1598="",$R1598=0),"",$G1598/$R1598)</f>
        <v/>
      </c>
      <c r="T1598">
        <f>IF($S1598="","",IF($S1598&lt;Settings!$B$8,"Critical",IF($S1598&lt;Settings!$B$9,"Semi Critical","Non Critical")))</f>
        <v/>
      </c>
      <c r="U1598">
        <f>IF($B1598="","",IFERROR(VLOOKUP($O1598,Leaders!$A:$B,2,0),"Not Mapped"))</f>
        <v/>
      </c>
    </row>
    <row r="1599">
      <c r="A1599" s="16" t="n"/>
      <c r="G1599" s="17" t="n"/>
      <c r="H1599" s="17" t="n"/>
      <c r="I1599" s="17" t="n"/>
      <c r="J1599" s="17" t="n"/>
      <c r="K1599" s="17" t="n"/>
      <c r="L1599" s="17" t="n"/>
      <c r="N1599">
        <f>IF($B1599="","",IF($C1599="SUPERSTORE","Superstore","DH"))</f>
        <v/>
      </c>
      <c r="O1599">
        <f>IF($B1599="","",IFERROR(VLOOKUP($B1599,Mapping!$A:$C,2,0),"Not Mapped"))</f>
        <v/>
      </c>
      <c r="P1599">
        <f>IF($B1599="","",IFERROR(VLOOKUP($B1599,Mapping!$A:$C,3,0),"Not Mapped"))</f>
        <v/>
      </c>
      <c r="Q1599">
        <f>IF($B1599="","",IF(COUNTIF(Exclusions!$A:$A,$B1599)&gt;0,"Yes","No"))</f>
        <v/>
      </c>
      <c r="R1599" s="17">
        <f>IF($B1599="","",MIN(1,DAY($A1599)/IF($N1599="Superstore",Settings!$B$5,Settings!$B$4)))</f>
        <v/>
      </c>
      <c r="S1599" s="17">
        <f>IF(OR($B1599="",$G1599="",$R1599=0),"",$G1599/$R1599)</f>
        <v/>
      </c>
      <c r="T1599">
        <f>IF($S1599="","",IF($S1599&lt;Settings!$B$8,"Critical",IF($S1599&lt;Settings!$B$9,"Semi Critical","Non Critical")))</f>
        <v/>
      </c>
      <c r="U1599">
        <f>IF($B1599="","",IFERROR(VLOOKUP($O1599,Leaders!$A:$B,2,0),"Not Mapped"))</f>
        <v/>
      </c>
    </row>
    <row r="1600">
      <c r="A1600" s="16" t="n"/>
      <c r="G1600" s="17" t="n"/>
      <c r="H1600" s="17" t="n"/>
      <c r="I1600" s="17" t="n"/>
      <c r="J1600" s="17" t="n"/>
      <c r="K1600" s="17" t="n"/>
      <c r="L1600" s="17" t="n"/>
      <c r="N1600">
        <f>IF($B1600="","",IF($C1600="SUPERSTORE","Superstore","DH"))</f>
        <v/>
      </c>
      <c r="O1600">
        <f>IF($B1600="","",IFERROR(VLOOKUP($B1600,Mapping!$A:$C,2,0),"Not Mapped"))</f>
        <v/>
      </c>
      <c r="P1600">
        <f>IF($B1600="","",IFERROR(VLOOKUP($B1600,Mapping!$A:$C,3,0),"Not Mapped"))</f>
        <v/>
      </c>
      <c r="Q1600">
        <f>IF($B1600="","",IF(COUNTIF(Exclusions!$A:$A,$B1600)&gt;0,"Yes","No"))</f>
        <v/>
      </c>
      <c r="R1600" s="17">
        <f>IF($B1600="","",MIN(1,DAY($A1600)/IF($N1600="Superstore",Settings!$B$5,Settings!$B$4)))</f>
        <v/>
      </c>
      <c r="S1600" s="17">
        <f>IF(OR($B1600="",$G1600="",$R1600=0),"",$G1600/$R1600)</f>
        <v/>
      </c>
      <c r="T1600">
        <f>IF($S1600="","",IF($S1600&lt;Settings!$B$8,"Critical",IF($S1600&lt;Settings!$B$9,"Semi Critical","Non Critical")))</f>
        <v/>
      </c>
      <c r="U1600">
        <f>IF($B1600="","",IFERROR(VLOOKUP($O1600,Leaders!$A:$B,2,0),"Not Mapped"))</f>
        <v/>
      </c>
    </row>
    <row r="1601">
      <c r="A1601" s="16" t="n"/>
      <c r="G1601" s="17" t="n"/>
      <c r="H1601" s="17" t="n"/>
      <c r="I1601" s="17" t="n"/>
      <c r="J1601" s="17" t="n"/>
      <c r="K1601" s="17" t="n"/>
      <c r="L1601" s="17" t="n"/>
      <c r="N1601">
        <f>IF($B1601="","",IF($C1601="SUPERSTORE","Superstore","DH"))</f>
        <v/>
      </c>
      <c r="O1601">
        <f>IF($B1601="","",IFERROR(VLOOKUP($B1601,Mapping!$A:$C,2,0),"Not Mapped"))</f>
        <v/>
      </c>
      <c r="P1601">
        <f>IF($B1601="","",IFERROR(VLOOKUP($B1601,Mapping!$A:$C,3,0),"Not Mapped"))</f>
        <v/>
      </c>
      <c r="Q1601">
        <f>IF($B1601="","",IF(COUNTIF(Exclusions!$A:$A,$B1601)&gt;0,"Yes","No"))</f>
        <v/>
      </c>
      <c r="R1601" s="17">
        <f>IF($B1601="","",MIN(1,DAY($A1601)/IF($N1601="Superstore",Settings!$B$5,Settings!$B$4)))</f>
        <v/>
      </c>
      <c r="S1601" s="17">
        <f>IF(OR($B1601="",$G1601="",$R1601=0),"",$G1601/$R1601)</f>
        <v/>
      </c>
      <c r="T1601">
        <f>IF($S1601="","",IF($S1601&lt;Settings!$B$8,"Critical",IF($S1601&lt;Settings!$B$9,"Semi Critical","Non Critical")))</f>
        <v/>
      </c>
      <c r="U1601">
        <f>IF($B1601="","",IFERROR(VLOOKUP($O1601,Leaders!$A:$B,2,0),"Not Mapped"))</f>
        <v/>
      </c>
    </row>
    <row r="1602">
      <c r="A1602" s="16" t="n"/>
      <c r="G1602" s="17" t="n"/>
      <c r="H1602" s="17" t="n"/>
      <c r="I1602" s="17" t="n"/>
      <c r="J1602" s="17" t="n"/>
      <c r="K1602" s="17" t="n"/>
      <c r="L1602" s="17" t="n"/>
      <c r="N1602">
        <f>IF($B1602="","",IF($C1602="SUPERSTORE","Superstore","DH"))</f>
        <v/>
      </c>
      <c r="O1602">
        <f>IF($B1602="","",IFERROR(VLOOKUP($B1602,Mapping!$A:$C,2,0),"Not Mapped"))</f>
        <v/>
      </c>
      <c r="P1602">
        <f>IF($B1602="","",IFERROR(VLOOKUP($B1602,Mapping!$A:$C,3,0),"Not Mapped"))</f>
        <v/>
      </c>
      <c r="Q1602">
        <f>IF($B1602="","",IF(COUNTIF(Exclusions!$A:$A,$B1602)&gt;0,"Yes","No"))</f>
        <v/>
      </c>
      <c r="R1602" s="17">
        <f>IF($B1602="","",MIN(1,DAY($A1602)/IF($N1602="Superstore",Settings!$B$5,Settings!$B$4)))</f>
        <v/>
      </c>
      <c r="S1602" s="17">
        <f>IF(OR($B1602="",$G1602="",$R1602=0),"",$G1602/$R1602)</f>
        <v/>
      </c>
      <c r="T1602">
        <f>IF($S1602="","",IF($S1602&lt;Settings!$B$8,"Critical",IF($S1602&lt;Settings!$B$9,"Semi Critical","Non Critical")))</f>
        <v/>
      </c>
      <c r="U1602">
        <f>IF($B1602="","",IFERROR(VLOOKUP($O1602,Leaders!$A:$B,2,0),"Not Mapped"))</f>
        <v/>
      </c>
    </row>
    <row r="1603">
      <c r="A1603" s="16" t="n"/>
      <c r="G1603" s="17" t="n"/>
      <c r="H1603" s="17" t="n"/>
      <c r="I1603" s="17" t="n"/>
      <c r="J1603" s="17" t="n"/>
      <c r="K1603" s="17" t="n"/>
      <c r="L1603" s="17" t="n"/>
      <c r="N1603">
        <f>IF($B1603="","",IF($C1603="SUPERSTORE","Superstore","DH"))</f>
        <v/>
      </c>
      <c r="O1603">
        <f>IF($B1603="","",IFERROR(VLOOKUP($B1603,Mapping!$A:$C,2,0),"Not Mapped"))</f>
        <v/>
      </c>
      <c r="P1603">
        <f>IF($B1603="","",IFERROR(VLOOKUP($B1603,Mapping!$A:$C,3,0),"Not Mapped"))</f>
        <v/>
      </c>
      <c r="Q1603">
        <f>IF($B1603="","",IF(COUNTIF(Exclusions!$A:$A,$B1603)&gt;0,"Yes","No"))</f>
        <v/>
      </c>
      <c r="R1603" s="17">
        <f>IF($B1603="","",MIN(1,DAY($A1603)/IF($N1603="Superstore",Settings!$B$5,Settings!$B$4)))</f>
        <v/>
      </c>
      <c r="S1603" s="17">
        <f>IF(OR($B1603="",$G1603="",$R1603=0),"",$G1603/$R1603)</f>
        <v/>
      </c>
      <c r="T1603">
        <f>IF($S1603="","",IF($S1603&lt;Settings!$B$8,"Critical",IF($S1603&lt;Settings!$B$9,"Semi Critical","Non Critical")))</f>
        <v/>
      </c>
      <c r="U1603">
        <f>IF($B1603="","",IFERROR(VLOOKUP($O1603,Leaders!$A:$B,2,0),"Not Mapped"))</f>
        <v/>
      </c>
    </row>
    <row r="1604">
      <c r="A1604" s="16" t="n"/>
      <c r="G1604" s="17" t="n"/>
      <c r="H1604" s="17" t="n"/>
      <c r="I1604" s="17" t="n"/>
      <c r="J1604" s="17" t="n"/>
      <c r="K1604" s="17" t="n"/>
      <c r="L1604" s="17" t="n"/>
      <c r="N1604">
        <f>IF($B1604="","",IF($C1604="SUPERSTORE","Superstore","DH"))</f>
        <v/>
      </c>
      <c r="O1604">
        <f>IF($B1604="","",IFERROR(VLOOKUP($B1604,Mapping!$A:$C,2,0),"Not Mapped"))</f>
        <v/>
      </c>
      <c r="P1604">
        <f>IF($B1604="","",IFERROR(VLOOKUP($B1604,Mapping!$A:$C,3,0),"Not Mapped"))</f>
        <v/>
      </c>
      <c r="Q1604">
        <f>IF($B1604="","",IF(COUNTIF(Exclusions!$A:$A,$B1604)&gt;0,"Yes","No"))</f>
        <v/>
      </c>
      <c r="R1604" s="17">
        <f>IF($B1604="","",MIN(1,DAY($A1604)/IF($N1604="Superstore",Settings!$B$5,Settings!$B$4)))</f>
        <v/>
      </c>
      <c r="S1604" s="17">
        <f>IF(OR($B1604="",$G1604="",$R1604=0),"",$G1604/$R1604)</f>
        <v/>
      </c>
      <c r="T1604">
        <f>IF($S1604="","",IF($S1604&lt;Settings!$B$8,"Critical",IF($S1604&lt;Settings!$B$9,"Semi Critical","Non Critical")))</f>
        <v/>
      </c>
      <c r="U1604">
        <f>IF($B1604="","",IFERROR(VLOOKUP($O1604,Leaders!$A:$B,2,0),"Not Mapped"))</f>
        <v/>
      </c>
    </row>
    <row r="1605">
      <c r="A1605" s="16" t="n"/>
      <c r="G1605" s="17" t="n"/>
      <c r="H1605" s="17" t="n"/>
      <c r="I1605" s="17" t="n"/>
      <c r="J1605" s="17" t="n"/>
      <c r="K1605" s="17" t="n"/>
      <c r="L1605" s="17" t="n"/>
      <c r="N1605">
        <f>IF($B1605="","",IF($C1605="SUPERSTORE","Superstore","DH"))</f>
        <v/>
      </c>
      <c r="O1605">
        <f>IF($B1605="","",IFERROR(VLOOKUP($B1605,Mapping!$A:$C,2,0),"Not Mapped"))</f>
        <v/>
      </c>
      <c r="P1605">
        <f>IF($B1605="","",IFERROR(VLOOKUP($B1605,Mapping!$A:$C,3,0),"Not Mapped"))</f>
        <v/>
      </c>
      <c r="Q1605">
        <f>IF($B1605="","",IF(COUNTIF(Exclusions!$A:$A,$B1605)&gt;0,"Yes","No"))</f>
        <v/>
      </c>
      <c r="R1605" s="17">
        <f>IF($B1605="","",MIN(1,DAY($A1605)/IF($N1605="Superstore",Settings!$B$5,Settings!$B$4)))</f>
        <v/>
      </c>
      <c r="S1605" s="17">
        <f>IF(OR($B1605="",$G1605="",$R1605=0),"",$G1605/$R1605)</f>
        <v/>
      </c>
      <c r="T1605">
        <f>IF($S1605="","",IF($S1605&lt;Settings!$B$8,"Critical",IF($S1605&lt;Settings!$B$9,"Semi Critical","Non Critical")))</f>
        <v/>
      </c>
      <c r="U1605">
        <f>IF($B1605="","",IFERROR(VLOOKUP($O1605,Leaders!$A:$B,2,0),"Not Mapped"))</f>
        <v/>
      </c>
    </row>
    <row r="1606">
      <c r="A1606" s="16" t="n"/>
      <c r="G1606" s="17" t="n"/>
      <c r="H1606" s="17" t="n"/>
      <c r="I1606" s="17" t="n"/>
      <c r="J1606" s="17" t="n"/>
      <c r="K1606" s="17" t="n"/>
      <c r="L1606" s="17" t="n"/>
      <c r="N1606">
        <f>IF($B1606="","",IF($C1606="SUPERSTORE","Superstore","DH"))</f>
        <v/>
      </c>
      <c r="O1606">
        <f>IF($B1606="","",IFERROR(VLOOKUP($B1606,Mapping!$A:$C,2,0),"Not Mapped"))</f>
        <v/>
      </c>
      <c r="P1606">
        <f>IF($B1606="","",IFERROR(VLOOKUP($B1606,Mapping!$A:$C,3,0),"Not Mapped"))</f>
        <v/>
      </c>
      <c r="Q1606">
        <f>IF($B1606="","",IF(COUNTIF(Exclusions!$A:$A,$B1606)&gt;0,"Yes","No"))</f>
        <v/>
      </c>
      <c r="R1606" s="17">
        <f>IF($B1606="","",MIN(1,DAY($A1606)/IF($N1606="Superstore",Settings!$B$5,Settings!$B$4)))</f>
        <v/>
      </c>
      <c r="S1606" s="17">
        <f>IF(OR($B1606="",$G1606="",$R1606=0),"",$G1606/$R1606)</f>
        <v/>
      </c>
      <c r="T1606">
        <f>IF($S1606="","",IF($S1606&lt;Settings!$B$8,"Critical",IF($S1606&lt;Settings!$B$9,"Semi Critical","Non Critical")))</f>
        <v/>
      </c>
      <c r="U1606">
        <f>IF($B1606="","",IFERROR(VLOOKUP($O1606,Leaders!$A:$B,2,0),"Not Mapped"))</f>
        <v/>
      </c>
    </row>
    <row r="1607">
      <c r="A1607" s="16" t="n"/>
      <c r="G1607" s="17" t="n"/>
      <c r="H1607" s="17" t="n"/>
      <c r="I1607" s="17" t="n"/>
      <c r="J1607" s="17" t="n"/>
      <c r="K1607" s="17" t="n"/>
      <c r="L1607" s="17" t="n"/>
      <c r="N1607">
        <f>IF($B1607="","",IF($C1607="SUPERSTORE","Superstore","DH"))</f>
        <v/>
      </c>
      <c r="O1607">
        <f>IF($B1607="","",IFERROR(VLOOKUP($B1607,Mapping!$A:$C,2,0),"Not Mapped"))</f>
        <v/>
      </c>
      <c r="P1607">
        <f>IF($B1607="","",IFERROR(VLOOKUP($B1607,Mapping!$A:$C,3,0),"Not Mapped"))</f>
        <v/>
      </c>
      <c r="Q1607">
        <f>IF($B1607="","",IF(COUNTIF(Exclusions!$A:$A,$B1607)&gt;0,"Yes","No"))</f>
        <v/>
      </c>
      <c r="R1607" s="17">
        <f>IF($B1607="","",MIN(1,DAY($A1607)/IF($N1607="Superstore",Settings!$B$5,Settings!$B$4)))</f>
        <v/>
      </c>
      <c r="S1607" s="17">
        <f>IF(OR($B1607="",$G1607="",$R1607=0),"",$G1607/$R1607)</f>
        <v/>
      </c>
      <c r="T1607">
        <f>IF($S1607="","",IF($S1607&lt;Settings!$B$8,"Critical",IF($S1607&lt;Settings!$B$9,"Semi Critical","Non Critical")))</f>
        <v/>
      </c>
      <c r="U1607">
        <f>IF($B1607="","",IFERROR(VLOOKUP($O1607,Leaders!$A:$B,2,0),"Not Mapped"))</f>
        <v/>
      </c>
    </row>
    <row r="1608">
      <c r="A1608" s="16" t="n"/>
      <c r="G1608" s="17" t="n"/>
      <c r="H1608" s="17" t="n"/>
      <c r="I1608" s="17" t="n"/>
      <c r="J1608" s="17" t="n"/>
      <c r="K1608" s="17" t="n"/>
      <c r="L1608" s="17" t="n"/>
      <c r="N1608">
        <f>IF($B1608="","",IF($C1608="SUPERSTORE","Superstore","DH"))</f>
        <v/>
      </c>
      <c r="O1608">
        <f>IF($B1608="","",IFERROR(VLOOKUP($B1608,Mapping!$A:$C,2,0),"Not Mapped"))</f>
        <v/>
      </c>
      <c r="P1608">
        <f>IF($B1608="","",IFERROR(VLOOKUP($B1608,Mapping!$A:$C,3,0),"Not Mapped"))</f>
        <v/>
      </c>
      <c r="Q1608">
        <f>IF($B1608="","",IF(COUNTIF(Exclusions!$A:$A,$B1608)&gt;0,"Yes","No"))</f>
        <v/>
      </c>
      <c r="R1608" s="17">
        <f>IF($B1608="","",MIN(1,DAY($A1608)/IF($N1608="Superstore",Settings!$B$5,Settings!$B$4)))</f>
        <v/>
      </c>
      <c r="S1608" s="17">
        <f>IF(OR($B1608="",$G1608="",$R1608=0),"",$G1608/$R1608)</f>
        <v/>
      </c>
      <c r="T1608">
        <f>IF($S1608="","",IF($S1608&lt;Settings!$B$8,"Critical",IF($S1608&lt;Settings!$B$9,"Semi Critical","Non Critical")))</f>
        <v/>
      </c>
      <c r="U1608">
        <f>IF($B1608="","",IFERROR(VLOOKUP($O1608,Leaders!$A:$B,2,0),"Not Mapped"))</f>
        <v/>
      </c>
    </row>
    <row r="1609">
      <c r="A1609" s="16" t="n"/>
      <c r="G1609" s="17" t="n"/>
      <c r="H1609" s="17" t="n"/>
      <c r="I1609" s="17" t="n"/>
      <c r="J1609" s="17" t="n"/>
      <c r="K1609" s="17" t="n"/>
      <c r="L1609" s="17" t="n"/>
      <c r="N1609">
        <f>IF($B1609="","",IF($C1609="SUPERSTORE","Superstore","DH"))</f>
        <v/>
      </c>
      <c r="O1609">
        <f>IF($B1609="","",IFERROR(VLOOKUP($B1609,Mapping!$A:$C,2,0),"Not Mapped"))</f>
        <v/>
      </c>
      <c r="P1609">
        <f>IF($B1609="","",IFERROR(VLOOKUP($B1609,Mapping!$A:$C,3,0),"Not Mapped"))</f>
        <v/>
      </c>
      <c r="Q1609">
        <f>IF($B1609="","",IF(COUNTIF(Exclusions!$A:$A,$B1609)&gt;0,"Yes","No"))</f>
        <v/>
      </c>
      <c r="R1609" s="17">
        <f>IF($B1609="","",MIN(1,DAY($A1609)/IF($N1609="Superstore",Settings!$B$5,Settings!$B$4)))</f>
        <v/>
      </c>
      <c r="S1609" s="17">
        <f>IF(OR($B1609="",$G1609="",$R1609=0),"",$G1609/$R1609)</f>
        <v/>
      </c>
      <c r="T1609">
        <f>IF($S1609="","",IF($S1609&lt;Settings!$B$8,"Critical",IF($S1609&lt;Settings!$B$9,"Semi Critical","Non Critical")))</f>
        <v/>
      </c>
      <c r="U1609">
        <f>IF($B1609="","",IFERROR(VLOOKUP($O1609,Leaders!$A:$B,2,0),"Not Mapped"))</f>
        <v/>
      </c>
    </row>
    <row r="1610">
      <c r="A1610" s="16" t="n"/>
      <c r="G1610" s="17" t="n"/>
      <c r="H1610" s="17" t="n"/>
      <c r="I1610" s="17" t="n"/>
      <c r="J1610" s="17" t="n"/>
      <c r="K1610" s="17" t="n"/>
      <c r="L1610" s="17" t="n"/>
      <c r="N1610">
        <f>IF($B1610="","",IF($C1610="SUPERSTORE","Superstore","DH"))</f>
        <v/>
      </c>
      <c r="O1610">
        <f>IF($B1610="","",IFERROR(VLOOKUP($B1610,Mapping!$A:$C,2,0),"Not Mapped"))</f>
        <v/>
      </c>
      <c r="P1610">
        <f>IF($B1610="","",IFERROR(VLOOKUP($B1610,Mapping!$A:$C,3,0),"Not Mapped"))</f>
        <v/>
      </c>
      <c r="Q1610">
        <f>IF($B1610="","",IF(COUNTIF(Exclusions!$A:$A,$B1610)&gt;0,"Yes","No"))</f>
        <v/>
      </c>
      <c r="R1610" s="17">
        <f>IF($B1610="","",MIN(1,DAY($A1610)/IF($N1610="Superstore",Settings!$B$5,Settings!$B$4)))</f>
        <v/>
      </c>
      <c r="S1610" s="17">
        <f>IF(OR($B1610="",$G1610="",$R1610=0),"",$G1610/$R1610)</f>
        <v/>
      </c>
      <c r="T1610">
        <f>IF($S1610="","",IF($S1610&lt;Settings!$B$8,"Critical",IF($S1610&lt;Settings!$B$9,"Semi Critical","Non Critical")))</f>
        <v/>
      </c>
      <c r="U1610">
        <f>IF($B1610="","",IFERROR(VLOOKUP($O1610,Leaders!$A:$B,2,0),"Not Mapped"))</f>
        <v/>
      </c>
    </row>
    <row r="1611">
      <c r="A1611" s="16" t="n"/>
      <c r="G1611" s="17" t="n"/>
      <c r="H1611" s="17" t="n"/>
      <c r="I1611" s="17" t="n"/>
      <c r="J1611" s="17" t="n"/>
      <c r="K1611" s="17" t="n"/>
      <c r="L1611" s="17" t="n"/>
      <c r="N1611">
        <f>IF($B1611="","",IF($C1611="SUPERSTORE","Superstore","DH"))</f>
        <v/>
      </c>
      <c r="O1611">
        <f>IF($B1611="","",IFERROR(VLOOKUP($B1611,Mapping!$A:$C,2,0),"Not Mapped"))</f>
        <v/>
      </c>
      <c r="P1611">
        <f>IF($B1611="","",IFERROR(VLOOKUP($B1611,Mapping!$A:$C,3,0),"Not Mapped"))</f>
        <v/>
      </c>
      <c r="Q1611">
        <f>IF($B1611="","",IF(COUNTIF(Exclusions!$A:$A,$B1611)&gt;0,"Yes","No"))</f>
        <v/>
      </c>
      <c r="R1611" s="17">
        <f>IF($B1611="","",MIN(1,DAY($A1611)/IF($N1611="Superstore",Settings!$B$5,Settings!$B$4)))</f>
        <v/>
      </c>
      <c r="S1611" s="17">
        <f>IF(OR($B1611="",$G1611="",$R1611=0),"",$G1611/$R1611)</f>
        <v/>
      </c>
      <c r="T1611">
        <f>IF($S1611="","",IF($S1611&lt;Settings!$B$8,"Critical",IF($S1611&lt;Settings!$B$9,"Semi Critical","Non Critical")))</f>
        <v/>
      </c>
      <c r="U1611">
        <f>IF($B1611="","",IFERROR(VLOOKUP($O1611,Leaders!$A:$B,2,0),"Not Mapped"))</f>
        <v/>
      </c>
    </row>
    <row r="1612">
      <c r="A1612" s="16" t="n"/>
      <c r="G1612" s="17" t="n"/>
      <c r="H1612" s="17" t="n"/>
      <c r="I1612" s="17" t="n"/>
      <c r="J1612" s="17" t="n"/>
      <c r="K1612" s="17" t="n"/>
      <c r="L1612" s="17" t="n"/>
      <c r="N1612">
        <f>IF($B1612="","",IF($C1612="SUPERSTORE","Superstore","DH"))</f>
        <v/>
      </c>
      <c r="O1612">
        <f>IF($B1612="","",IFERROR(VLOOKUP($B1612,Mapping!$A:$C,2,0),"Not Mapped"))</f>
        <v/>
      </c>
      <c r="P1612">
        <f>IF($B1612="","",IFERROR(VLOOKUP($B1612,Mapping!$A:$C,3,0),"Not Mapped"))</f>
        <v/>
      </c>
      <c r="Q1612">
        <f>IF($B1612="","",IF(COUNTIF(Exclusions!$A:$A,$B1612)&gt;0,"Yes","No"))</f>
        <v/>
      </c>
      <c r="R1612" s="17">
        <f>IF($B1612="","",MIN(1,DAY($A1612)/IF($N1612="Superstore",Settings!$B$5,Settings!$B$4)))</f>
        <v/>
      </c>
      <c r="S1612" s="17">
        <f>IF(OR($B1612="",$G1612="",$R1612=0),"",$G1612/$R1612)</f>
        <v/>
      </c>
      <c r="T1612">
        <f>IF($S1612="","",IF($S1612&lt;Settings!$B$8,"Critical",IF($S1612&lt;Settings!$B$9,"Semi Critical","Non Critical")))</f>
        <v/>
      </c>
      <c r="U1612">
        <f>IF($B1612="","",IFERROR(VLOOKUP($O1612,Leaders!$A:$B,2,0),"Not Mapped"))</f>
        <v/>
      </c>
    </row>
    <row r="1613">
      <c r="A1613" s="16" t="n"/>
      <c r="G1613" s="17" t="n"/>
      <c r="H1613" s="17" t="n"/>
      <c r="I1613" s="17" t="n"/>
      <c r="J1613" s="17" t="n"/>
      <c r="K1613" s="17" t="n"/>
      <c r="L1613" s="17" t="n"/>
      <c r="N1613">
        <f>IF($B1613="","",IF($C1613="SUPERSTORE","Superstore","DH"))</f>
        <v/>
      </c>
      <c r="O1613">
        <f>IF($B1613="","",IFERROR(VLOOKUP($B1613,Mapping!$A:$C,2,0),"Not Mapped"))</f>
        <v/>
      </c>
      <c r="P1613">
        <f>IF($B1613="","",IFERROR(VLOOKUP($B1613,Mapping!$A:$C,3,0),"Not Mapped"))</f>
        <v/>
      </c>
      <c r="Q1613">
        <f>IF($B1613="","",IF(COUNTIF(Exclusions!$A:$A,$B1613)&gt;0,"Yes","No"))</f>
        <v/>
      </c>
      <c r="R1613" s="17">
        <f>IF($B1613="","",MIN(1,DAY($A1613)/IF($N1613="Superstore",Settings!$B$5,Settings!$B$4)))</f>
        <v/>
      </c>
      <c r="S1613" s="17">
        <f>IF(OR($B1613="",$G1613="",$R1613=0),"",$G1613/$R1613)</f>
        <v/>
      </c>
      <c r="T1613">
        <f>IF($S1613="","",IF($S1613&lt;Settings!$B$8,"Critical",IF($S1613&lt;Settings!$B$9,"Semi Critical","Non Critical")))</f>
        <v/>
      </c>
      <c r="U1613">
        <f>IF($B1613="","",IFERROR(VLOOKUP($O1613,Leaders!$A:$B,2,0),"Not Mapped"))</f>
        <v/>
      </c>
    </row>
    <row r="1614">
      <c r="A1614" s="16" t="n"/>
      <c r="G1614" s="17" t="n"/>
      <c r="H1614" s="17" t="n"/>
      <c r="I1614" s="17" t="n"/>
      <c r="J1614" s="17" t="n"/>
      <c r="K1614" s="17" t="n"/>
      <c r="L1614" s="17" t="n"/>
      <c r="N1614">
        <f>IF($B1614="","",IF($C1614="SUPERSTORE","Superstore","DH"))</f>
        <v/>
      </c>
      <c r="O1614">
        <f>IF($B1614="","",IFERROR(VLOOKUP($B1614,Mapping!$A:$C,2,0),"Not Mapped"))</f>
        <v/>
      </c>
      <c r="P1614">
        <f>IF($B1614="","",IFERROR(VLOOKUP($B1614,Mapping!$A:$C,3,0),"Not Mapped"))</f>
        <v/>
      </c>
      <c r="Q1614">
        <f>IF($B1614="","",IF(COUNTIF(Exclusions!$A:$A,$B1614)&gt;0,"Yes","No"))</f>
        <v/>
      </c>
      <c r="R1614" s="17">
        <f>IF($B1614="","",MIN(1,DAY($A1614)/IF($N1614="Superstore",Settings!$B$5,Settings!$B$4)))</f>
        <v/>
      </c>
      <c r="S1614" s="17">
        <f>IF(OR($B1614="",$G1614="",$R1614=0),"",$G1614/$R1614)</f>
        <v/>
      </c>
      <c r="T1614">
        <f>IF($S1614="","",IF($S1614&lt;Settings!$B$8,"Critical",IF($S1614&lt;Settings!$B$9,"Semi Critical","Non Critical")))</f>
        <v/>
      </c>
      <c r="U1614">
        <f>IF($B1614="","",IFERROR(VLOOKUP($O1614,Leaders!$A:$B,2,0),"Not Mapped"))</f>
        <v/>
      </c>
    </row>
    <row r="1615">
      <c r="A1615" s="16" t="n"/>
      <c r="G1615" s="17" t="n"/>
      <c r="H1615" s="17" t="n"/>
      <c r="I1615" s="17" t="n"/>
      <c r="J1615" s="17" t="n"/>
      <c r="K1615" s="17" t="n"/>
      <c r="L1615" s="17" t="n"/>
      <c r="N1615">
        <f>IF($B1615="","",IF($C1615="SUPERSTORE","Superstore","DH"))</f>
        <v/>
      </c>
      <c r="O1615">
        <f>IF($B1615="","",IFERROR(VLOOKUP($B1615,Mapping!$A:$C,2,0),"Not Mapped"))</f>
        <v/>
      </c>
      <c r="P1615">
        <f>IF($B1615="","",IFERROR(VLOOKUP($B1615,Mapping!$A:$C,3,0),"Not Mapped"))</f>
        <v/>
      </c>
      <c r="Q1615">
        <f>IF($B1615="","",IF(COUNTIF(Exclusions!$A:$A,$B1615)&gt;0,"Yes","No"))</f>
        <v/>
      </c>
      <c r="R1615" s="17">
        <f>IF($B1615="","",MIN(1,DAY($A1615)/IF($N1615="Superstore",Settings!$B$5,Settings!$B$4)))</f>
        <v/>
      </c>
      <c r="S1615" s="17">
        <f>IF(OR($B1615="",$G1615="",$R1615=0),"",$G1615/$R1615)</f>
        <v/>
      </c>
      <c r="T1615">
        <f>IF($S1615="","",IF($S1615&lt;Settings!$B$8,"Critical",IF($S1615&lt;Settings!$B$9,"Semi Critical","Non Critical")))</f>
        <v/>
      </c>
      <c r="U1615">
        <f>IF($B1615="","",IFERROR(VLOOKUP($O1615,Leaders!$A:$B,2,0),"Not Mapped"))</f>
        <v/>
      </c>
    </row>
    <row r="1616">
      <c r="A1616" s="16" t="n"/>
      <c r="G1616" s="17" t="n"/>
      <c r="H1616" s="17" t="n"/>
      <c r="I1616" s="17" t="n"/>
      <c r="J1616" s="17" t="n"/>
      <c r="K1616" s="17" t="n"/>
      <c r="L1616" s="17" t="n"/>
      <c r="N1616">
        <f>IF($B1616="","",IF($C1616="SUPERSTORE","Superstore","DH"))</f>
        <v/>
      </c>
      <c r="O1616">
        <f>IF($B1616="","",IFERROR(VLOOKUP($B1616,Mapping!$A:$C,2,0),"Not Mapped"))</f>
        <v/>
      </c>
      <c r="P1616">
        <f>IF($B1616="","",IFERROR(VLOOKUP($B1616,Mapping!$A:$C,3,0),"Not Mapped"))</f>
        <v/>
      </c>
      <c r="Q1616">
        <f>IF($B1616="","",IF(COUNTIF(Exclusions!$A:$A,$B1616)&gt;0,"Yes","No"))</f>
        <v/>
      </c>
      <c r="R1616" s="17">
        <f>IF($B1616="","",MIN(1,DAY($A1616)/IF($N1616="Superstore",Settings!$B$5,Settings!$B$4)))</f>
        <v/>
      </c>
      <c r="S1616" s="17">
        <f>IF(OR($B1616="",$G1616="",$R1616=0),"",$G1616/$R1616)</f>
        <v/>
      </c>
      <c r="T1616">
        <f>IF($S1616="","",IF($S1616&lt;Settings!$B$8,"Critical",IF($S1616&lt;Settings!$B$9,"Semi Critical","Non Critical")))</f>
        <v/>
      </c>
      <c r="U1616">
        <f>IF($B1616="","",IFERROR(VLOOKUP($O1616,Leaders!$A:$B,2,0),"Not Mapped"))</f>
        <v/>
      </c>
    </row>
    <row r="1617">
      <c r="A1617" s="16" t="n"/>
      <c r="G1617" s="17" t="n"/>
      <c r="H1617" s="17" t="n"/>
      <c r="I1617" s="17" t="n"/>
      <c r="J1617" s="17" t="n"/>
      <c r="K1617" s="17" t="n"/>
      <c r="L1617" s="17" t="n"/>
      <c r="N1617">
        <f>IF($B1617="","",IF($C1617="SUPERSTORE","Superstore","DH"))</f>
        <v/>
      </c>
      <c r="O1617">
        <f>IF($B1617="","",IFERROR(VLOOKUP($B1617,Mapping!$A:$C,2,0),"Not Mapped"))</f>
        <v/>
      </c>
      <c r="P1617">
        <f>IF($B1617="","",IFERROR(VLOOKUP($B1617,Mapping!$A:$C,3,0),"Not Mapped"))</f>
        <v/>
      </c>
      <c r="Q1617">
        <f>IF($B1617="","",IF(COUNTIF(Exclusions!$A:$A,$B1617)&gt;0,"Yes","No"))</f>
        <v/>
      </c>
      <c r="R1617" s="17">
        <f>IF($B1617="","",MIN(1,DAY($A1617)/IF($N1617="Superstore",Settings!$B$5,Settings!$B$4)))</f>
        <v/>
      </c>
      <c r="S1617" s="17">
        <f>IF(OR($B1617="",$G1617="",$R1617=0),"",$G1617/$R1617)</f>
        <v/>
      </c>
      <c r="T1617">
        <f>IF($S1617="","",IF($S1617&lt;Settings!$B$8,"Critical",IF($S1617&lt;Settings!$B$9,"Semi Critical","Non Critical")))</f>
        <v/>
      </c>
      <c r="U1617">
        <f>IF($B1617="","",IFERROR(VLOOKUP($O1617,Leaders!$A:$B,2,0),"Not Mapped"))</f>
        <v/>
      </c>
    </row>
    <row r="1618">
      <c r="A1618" s="16" t="n"/>
      <c r="G1618" s="17" t="n"/>
      <c r="H1618" s="17" t="n"/>
      <c r="I1618" s="17" t="n"/>
      <c r="J1618" s="17" t="n"/>
      <c r="K1618" s="17" t="n"/>
      <c r="L1618" s="17" t="n"/>
      <c r="N1618">
        <f>IF($B1618="","",IF($C1618="SUPERSTORE","Superstore","DH"))</f>
        <v/>
      </c>
      <c r="O1618">
        <f>IF($B1618="","",IFERROR(VLOOKUP($B1618,Mapping!$A:$C,2,0),"Not Mapped"))</f>
        <v/>
      </c>
      <c r="P1618">
        <f>IF($B1618="","",IFERROR(VLOOKUP($B1618,Mapping!$A:$C,3,0),"Not Mapped"))</f>
        <v/>
      </c>
      <c r="Q1618">
        <f>IF($B1618="","",IF(COUNTIF(Exclusions!$A:$A,$B1618)&gt;0,"Yes","No"))</f>
        <v/>
      </c>
      <c r="R1618" s="17">
        <f>IF($B1618="","",MIN(1,DAY($A1618)/IF($N1618="Superstore",Settings!$B$5,Settings!$B$4)))</f>
        <v/>
      </c>
      <c r="S1618" s="17">
        <f>IF(OR($B1618="",$G1618="",$R1618=0),"",$G1618/$R1618)</f>
        <v/>
      </c>
      <c r="T1618">
        <f>IF($S1618="","",IF($S1618&lt;Settings!$B$8,"Critical",IF($S1618&lt;Settings!$B$9,"Semi Critical","Non Critical")))</f>
        <v/>
      </c>
      <c r="U1618">
        <f>IF($B1618="","",IFERROR(VLOOKUP($O1618,Leaders!$A:$B,2,0),"Not Mapped"))</f>
        <v/>
      </c>
    </row>
    <row r="1619">
      <c r="A1619" s="16" t="n"/>
      <c r="G1619" s="17" t="n"/>
      <c r="H1619" s="17" t="n"/>
      <c r="I1619" s="17" t="n"/>
      <c r="J1619" s="17" t="n"/>
      <c r="K1619" s="17" t="n"/>
      <c r="L1619" s="17" t="n"/>
      <c r="N1619">
        <f>IF($B1619="","",IF($C1619="SUPERSTORE","Superstore","DH"))</f>
        <v/>
      </c>
      <c r="O1619">
        <f>IF($B1619="","",IFERROR(VLOOKUP($B1619,Mapping!$A:$C,2,0),"Not Mapped"))</f>
        <v/>
      </c>
      <c r="P1619">
        <f>IF($B1619="","",IFERROR(VLOOKUP($B1619,Mapping!$A:$C,3,0),"Not Mapped"))</f>
        <v/>
      </c>
      <c r="Q1619">
        <f>IF($B1619="","",IF(COUNTIF(Exclusions!$A:$A,$B1619)&gt;0,"Yes","No"))</f>
        <v/>
      </c>
      <c r="R1619" s="17">
        <f>IF($B1619="","",MIN(1,DAY($A1619)/IF($N1619="Superstore",Settings!$B$5,Settings!$B$4)))</f>
        <v/>
      </c>
      <c r="S1619" s="17">
        <f>IF(OR($B1619="",$G1619="",$R1619=0),"",$G1619/$R1619)</f>
        <v/>
      </c>
      <c r="T1619">
        <f>IF($S1619="","",IF($S1619&lt;Settings!$B$8,"Critical",IF($S1619&lt;Settings!$B$9,"Semi Critical","Non Critical")))</f>
        <v/>
      </c>
      <c r="U1619">
        <f>IF($B1619="","",IFERROR(VLOOKUP($O1619,Leaders!$A:$B,2,0),"Not Mapped"))</f>
        <v/>
      </c>
    </row>
    <row r="1620">
      <c r="A1620" s="16" t="n"/>
      <c r="G1620" s="17" t="n"/>
      <c r="H1620" s="17" t="n"/>
      <c r="I1620" s="17" t="n"/>
      <c r="J1620" s="17" t="n"/>
      <c r="K1620" s="17" t="n"/>
      <c r="L1620" s="17" t="n"/>
      <c r="N1620">
        <f>IF($B1620="","",IF($C1620="SUPERSTORE","Superstore","DH"))</f>
        <v/>
      </c>
      <c r="O1620">
        <f>IF($B1620="","",IFERROR(VLOOKUP($B1620,Mapping!$A:$C,2,0),"Not Mapped"))</f>
        <v/>
      </c>
      <c r="P1620">
        <f>IF($B1620="","",IFERROR(VLOOKUP($B1620,Mapping!$A:$C,3,0),"Not Mapped"))</f>
        <v/>
      </c>
      <c r="Q1620">
        <f>IF($B1620="","",IF(COUNTIF(Exclusions!$A:$A,$B1620)&gt;0,"Yes","No"))</f>
        <v/>
      </c>
      <c r="R1620" s="17">
        <f>IF($B1620="","",MIN(1,DAY($A1620)/IF($N1620="Superstore",Settings!$B$5,Settings!$B$4)))</f>
        <v/>
      </c>
      <c r="S1620" s="17">
        <f>IF(OR($B1620="",$G1620="",$R1620=0),"",$G1620/$R1620)</f>
        <v/>
      </c>
      <c r="T1620">
        <f>IF($S1620="","",IF($S1620&lt;Settings!$B$8,"Critical",IF($S1620&lt;Settings!$B$9,"Semi Critical","Non Critical")))</f>
        <v/>
      </c>
      <c r="U1620">
        <f>IF($B1620="","",IFERROR(VLOOKUP($O1620,Leaders!$A:$B,2,0),"Not Mapped"))</f>
        <v/>
      </c>
    </row>
    <row r="1621">
      <c r="A1621" s="16" t="n"/>
      <c r="G1621" s="17" t="n"/>
      <c r="H1621" s="17" t="n"/>
      <c r="I1621" s="17" t="n"/>
      <c r="J1621" s="17" t="n"/>
      <c r="K1621" s="17" t="n"/>
      <c r="L1621" s="17" t="n"/>
      <c r="N1621">
        <f>IF($B1621="","",IF($C1621="SUPERSTORE","Superstore","DH"))</f>
        <v/>
      </c>
      <c r="O1621">
        <f>IF($B1621="","",IFERROR(VLOOKUP($B1621,Mapping!$A:$C,2,0),"Not Mapped"))</f>
        <v/>
      </c>
      <c r="P1621">
        <f>IF($B1621="","",IFERROR(VLOOKUP($B1621,Mapping!$A:$C,3,0),"Not Mapped"))</f>
        <v/>
      </c>
      <c r="Q1621">
        <f>IF($B1621="","",IF(COUNTIF(Exclusions!$A:$A,$B1621)&gt;0,"Yes","No"))</f>
        <v/>
      </c>
      <c r="R1621" s="17">
        <f>IF($B1621="","",MIN(1,DAY($A1621)/IF($N1621="Superstore",Settings!$B$5,Settings!$B$4)))</f>
        <v/>
      </c>
      <c r="S1621" s="17">
        <f>IF(OR($B1621="",$G1621="",$R1621=0),"",$G1621/$R1621)</f>
        <v/>
      </c>
      <c r="T1621">
        <f>IF($S1621="","",IF($S1621&lt;Settings!$B$8,"Critical",IF($S1621&lt;Settings!$B$9,"Semi Critical","Non Critical")))</f>
        <v/>
      </c>
      <c r="U1621">
        <f>IF($B1621="","",IFERROR(VLOOKUP($O1621,Leaders!$A:$B,2,0),"Not Mapped"))</f>
        <v/>
      </c>
    </row>
    <row r="1622">
      <c r="A1622" s="16" t="n"/>
      <c r="G1622" s="17" t="n"/>
      <c r="H1622" s="17" t="n"/>
      <c r="I1622" s="17" t="n"/>
      <c r="J1622" s="17" t="n"/>
      <c r="K1622" s="17" t="n"/>
      <c r="L1622" s="17" t="n"/>
      <c r="N1622">
        <f>IF($B1622="","",IF($C1622="SUPERSTORE","Superstore","DH"))</f>
        <v/>
      </c>
      <c r="O1622">
        <f>IF($B1622="","",IFERROR(VLOOKUP($B1622,Mapping!$A:$C,2,0),"Not Mapped"))</f>
        <v/>
      </c>
      <c r="P1622">
        <f>IF($B1622="","",IFERROR(VLOOKUP($B1622,Mapping!$A:$C,3,0),"Not Mapped"))</f>
        <v/>
      </c>
      <c r="Q1622">
        <f>IF($B1622="","",IF(COUNTIF(Exclusions!$A:$A,$B1622)&gt;0,"Yes","No"))</f>
        <v/>
      </c>
      <c r="R1622" s="17">
        <f>IF($B1622="","",MIN(1,DAY($A1622)/IF($N1622="Superstore",Settings!$B$5,Settings!$B$4)))</f>
        <v/>
      </c>
      <c r="S1622" s="17">
        <f>IF(OR($B1622="",$G1622="",$R1622=0),"",$G1622/$R1622)</f>
        <v/>
      </c>
      <c r="T1622">
        <f>IF($S1622="","",IF($S1622&lt;Settings!$B$8,"Critical",IF($S1622&lt;Settings!$B$9,"Semi Critical","Non Critical")))</f>
        <v/>
      </c>
      <c r="U1622">
        <f>IF($B1622="","",IFERROR(VLOOKUP($O1622,Leaders!$A:$B,2,0),"Not Mapped"))</f>
        <v/>
      </c>
    </row>
    <row r="1623">
      <c r="A1623" s="16" t="n"/>
      <c r="G1623" s="17" t="n"/>
      <c r="H1623" s="17" t="n"/>
      <c r="I1623" s="17" t="n"/>
      <c r="J1623" s="17" t="n"/>
      <c r="K1623" s="17" t="n"/>
      <c r="L1623" s="17" t="n"/>
      <c r="N1623">
        <f>IF($B1623="","",IF($C1623="SUPERSTORE","Superstore","DH"))</f>
        <v/>
      </c>
      <c r="O1623">
        <f>IF($B1623="","",IFERROR(VLOOKUP($B1623,Mapping!$A:$C,2,0),"Not Mapped"))</f>
        <v/>
      </c>
      <c r="P1623">
        <f>IF($B1623="","",IFERROR(VLOOKUP($B1623,Mapping!$A:$C,3,0),"Not Mapped"))</f>
        <v/>
      </c>
      <c r="Q1623">
        <f>IF($B1623="","",IF(COUNTIF(Exclusions!$A:$A,$B1623)&gt;0,"Yes","No"))</f>
        <v/>
      </c>
      <c r="R1623" s="17">
        <f>IF($B1623="","",MIN(1,DAY($A1623)/IF($N1623="Superstore",Settings!$B$5,Settings!$B$4)))</f>
        <v/>
      </c>
      <c r="S1623" s="17">
        <f>IF(OR($B1623="",$G1623="",$R1623=0),"",$G1623/$R1623)</f>
        <v/>
      </c>
      <c r="T1623">
        <f>IF($S1623="","",IF($S1623&lt;Settings!$B$8,"Critical",IF($S1623&lt;Settings!$B$9,"Semi Critical","Non Critical")))</f>
        <v/>
      </c>
      <c r="U1623">
        <f>IF($B1623="","",IFERROR(VLOOKUP($O1623,Leaders!$A:$B,2,0),"Not Mapped"))</f>
        <v/>
      </c>
    </row>
    <row r="1624">
      <c r="A1624" s="16" t="n"/>
      <c r="G1624" s="17" t="n"/>
      <c r="H1624" s="17" t="n"/>
      <c r="I1624" s="17" t="n"/>
      <c r="J1624" s="17" t="n"/>
      <c r="K1624" s="17" t="n"/>
      <c r="L1624" s="17" t="n"/>
      <c r="N1624">
        <f>IF($B1624="","",IF($C1624="SUPERSTORE","Superstore","DH"))</f>
        <v/>
      </c>
      <c r="O1624">
        <f>IF($B1624="","",IFERROR(VLOOKUP($B1624,Mapping!$A:$C,2,0),"Not Mapped"))</f>
        <v/>
      </c>
      <c r="P1624">
        <f>IF($B1624="","",IFERROR(VLOOKUP($B1624,Mapping!$A:$C,3,0),"Not Mapped"))</f>
        <v/>
      </c>
      <c r="Q1624">
        <f>IF($B1624="","",IF(COUNTIF(Exclusions!$A:$A,$B1624)&gt;0,"Yes","No"))</f>
        <v/>
      </c>
      <c r="R1624" s="17">
        <f>IF($B1624="","",MIN(1,DAY($A1624)/IF($N1624="Superstore",Settings!$B$5,Settings!$B$4)))</f>
        <v/>
      </c>
      <c r="S1624" s="17">
        <f>IF(OR($B1624="",$G1624="",$R1624=0),"",$G1624/$R1624)</f>
        <v/>
      </c>
      <c r="T1624">
        <f>IF($S1624="","",IF($S1624&lt;Settings!$B$8,"Critical",IF($S1624&lt;Settings!$B$9,"Semi Critical","Non Critical")))</f>
        <v/>
      </c>
      <c r="U1624">
        <f>IF($B1624="","",IFERROR(VLOOKUP($O1624,Leaders!$A:$B,2,0),"Not Mapped"))</f>
        <v/>
      </c>
    </row>
    <row r="1625">
      <c r="A1625" s="16" t="n"/>
      <c r="G1625" s="17" t="n"/>
      <c r="H1625" s="17" t="n"/>
      <c r="I1625" s="17" t="n"/>
      <c r="J1625" s="17" t="n"/>
      <c r="K1625" s="17" t="n"/>
      <c r="L1625" s="17" t="n"/>
      <c r="N1625">
        <f>IF($B1625="","",IF($C1625="SUPERSTORE","Superstore","DH"))</f>
        <v/>
      </c>
      <c r="O1625">
        <f>IF($B1625="","",IFERROR(VLOOKUP($B1625,Mapping!$A:$C,2,0),"Not Mapped"))</f>
        <v/>
      </c>
      <c r="P1625">
        <f>IF($B1625="","",IFERROR(VLOOKUP($B1625,Mapping!$A:$C,3,0),"Not Mapped"))</f>
        <v/>
      </c>
      <c r="Q1625">
        <f>IF($B1625="","",IF(COUNTIF(Exclusions!$A:$A,$B1625)&gt;0,"Yes","No"))</f>
        <v/>
      </c>
      <c r="R1625" s="17">
        <f>IF($B1625="","",MIN(1,DAY($A1625)/IF($N1625="Superstore",Settings!$B$5,Settings!$B$4)))</f>
        <v/>
      </c>
      <c r="S1625" s="17">
        <f>IF(OR($B1625="",$G1625="",$R1625=0),"",$G1625/$R1625)</f>
        <v/>
      </c>
      <c r="T1625">
        <f>IF($S1625="","",IF($S1625&lt;Settings!$B$8,"Critical",IF($S1625&lt;Settings!$B$9,"Semi Critical","Non Critical")))</f>
        <v/>
      </c>
      <c r="U1625">
        <f>IF($B1625="","",IFERROR(VLOOKUP($O1625,Leaders!$A:$B,2,0),"Not Mapped"))</f>
        <v/>
      </c>
    </row>
    <row r="1626">
      <c r="A1626" s="16" t="n"/>
      <c r="G1626" s="17" t="n"/>
      <c r="H1626" s="17" t="n"/>
      <c r="I1626" s="17" t="n"/>
      <c r="J1626" s="17" t="n"/>
      <c r="K1626" s="17" t="n"/>
      <c r="L1626" s="17" t="n"/>
      <c r="N1626">
        <f>IF($B1626="","",IF($C1626="SUPERSTORE","Superstore","DH"))</f>
        <v/>
      </c>
      <c r="O1626">
        <f>IF($B1626="","",IFERROR(VLOOKUP($B1626,Mapping!$A:$C,2,0),"Not Mapped"))</f>
        <v/>
      </c>
      <c r="P1626">
        <f>IF($B1626="","",IFERROR(VLOOKUP($B1626,Mapping!$A:$C,3,0),"Not Mapped"))</f>
        <v/>
      </c>
      <c r="Q1626">
        <f>IF($B1626="","",IF(COUNTIF(Exclusions!$A:$A,$B1626)&gt;0,"Yes","No"))</f>
        <v/>
      </c>
      <c r="R1626" s="17">
        <f>IF($B1626="","",MIN(1,DAY($A1626)/IF($N1626="Superstore",Settings!$B$5,Settings!$B$4)))</f>
        <v/>
      </c>
      <c r="S1626" s="17">
        <f>IF(OR($B1626="",$G1626="",$R1626=0),"",$G1626/$R1626)</f>
        <v/>
      </c>
      <c r="T1626">
        <f>IF($S1626="","",IF($S1626&lt;Settings!$B$8,"Critical",IF($S1626&lt;Settings!$B$9,"Semi Critical","Non Critical")))</f>
        <v/>
      </c>
      <c r="U1626">
        <f>IF($B1626="","",IFERROR(VLOOKUP($O1626,Leaders!$A:$B,2,0),"Not Mapped"))</f>
        <v/>
      </c>
    </row>
    <row r="1627">
      <c r="A1627" s="16" t="n"/>
      <c r="G1627" s="17" t="n"/>
      <c r="H1627" s="17" t="n"/>
      <c r="I1627" s="17" t="n"/>
      <c r="J1627" s="17" t="n"/>
      <c r="K1627" s="17" t="n"/>
      <c r="L1627" s="17" t="n"/>
      <c r="N1627">
        <f>IF($B1627="","",IF($C1627="SUPERSTORE","Superstore","DH"))</f>
        <v/>
      </c>
      <c r="O1627">
        <f>IF($B1627="","",IFERROR(VLOOKUP($B1627,Mapping!$A:$C,2,0),"Not Mapped"))</f>
        <v/>
      </c>
      <c r="P1627">
        <f>IF($B1627="","",IFERROR(VLOOKUP($B1627,Mapping!$A:$C,3,0),"Not Mapped"))</f>
        <v/>
      </c>
      <c r="Q1627">
        <f>IF($B1627="","",IF(COUNTIF(Exclusions!$A:$A,$B1627)&gt;0,"Yes","No"))</f>
        <v/>
      </c>
      <c r="R1627" s="17">
        <f>IF($B1627="","",MIN(1,DAY($A1627)/IF($N1627="Superstore",Settings!$B$5,Settings!$B$4)))</f>
        <v/>
      </c>
      <c r="S1627" s="17">
        <f>IF(OR($B1627="",$G1627="",$R1627=0),"",$G1627/$R1627)</f>
        <v/>
      </c>
      <c r="T1627">
        <f>IF($S1627="","",IF($S1627&lt;Settings!$B$8,"Critical",IF($S1627&lt;Settings!$B$9,"Semi Critical","Non Critical")))</f>
        <v/>
      </c>
      <c r="U1627">
        <f>IF($B1627="","",IFERROR(VLOOKUP($O1627,Leaders!$A:$B,2,0),"Not Mapped"))</f>
        <v/>
      </c>
    </row>
    <row r="1628">
      <c r="A1628" s="16" t="n"/>
      <c r="G1628" s="17" t="n"/>
      <c r="H1628" s="17" t="n"/>
      <c r="I1628" s="17" t="n"/>
      <c r="J1628" s="17" t="n"/>
      <c r="K1628" s="17" t="n"/>
      <c r="L1628" s="17" t="n"/>
      <c r="N1628">
        <f>IF($B1628="","",IF($C1628="SUPERSTORE","Superstore","DH"))</f>
        <v/>
      </c>
      <c r="O1628">
        <f>IF($B1628="","",IFERROR(VLOOKUP($B1628,Mapping!$A:$C,2,0),"Not Mapped"))</f>
        <v/>
      </c>
      <c r="P1628">
        <f>IF($B1628="","",IFERROR(VLOOKUP($B1628,Mapping!$A:$C,3,0),"Not Mapped"))</f>
        <v/>
      </c>
      <c r="Q1628">
        <f>IF($B1628="","",IF(COUNTIF(Exclusions!$A:$A,$B1628)&gt;0,"Yes","No"))</f>
        <v/>
      </c>
      <c r="R1628" s="17">
        <f>IF($B1628="","",MIN(1,DAY($A1628)/IF($N1628="Superstore",Settings!$B$5,Settings!$B$4)))</f>
        <v/>
      </c>
      <c r="S1628" s="17">
        <f>IF(OR($B1628="",$G1628="",$R1628=0),"",$G1628/$R1628)</f>
        <v/>
      </c>
      <c r="T1628">
        <f>IF($S1628="","",IF($S1628&lt;Settings!$B$8,"Critical",IF($S1628&lt;Settings!$B$9,"Semi Critical","Non Critical")))</f>
        <v/>
      </c>
      <c r="U1628">
        <f>IF($B1628="","",IFERROR(VLOOKUP($O1628,Leaders!$A:$B,2,0),"Not Mapped"))</f>
        <v/>
      </c>
    </row>
    <row r="1629">
      <c r="A1629" s="16" t="n"/>
      <c r="G1629" s="17" t="n"/>
      <c r="H1629" s="17" t="n"/>
      <c r="I1629" s="17" t="n"/>
      <c r="J1629" s="17" t="n"/>
      <c r="K1629" s="17" t="n"/>
      <c r="L1629" s="17" t="n"/>
      <c r="N1629">
        <f>IF($B1629="","",IF($C1629="SUPERSTORE","Superstore","DH"))</f>
        <v/>
      </c>
      <c r="O1629">
        <f>IF($B1629="","",IFERROR(VLOOKUP($B1629,Mapping!$A:$C,2,0),"Not Mapped"))</f>
        <v/>
      </c>
      <c r="P1629">
        <f>IF($B1629="","",IFERROR(VLOOKUP($B1629,Mapping!$A:$C,3,0),"Not Mapped"))</f>
        <v/>
      </c>
      <c r="Q1629">
        <f>IF($B1629="","",IF(COUNTIF(Exclusions!$A:$A,$B1629)&gt;0,"Yes","No"))</f>
        <v/>
      </c>
      <c r="R1629" s="17">
        <f>IF($B1629="","",MIN(1,DAY($A1629)/IF($N1629="Superstore",Settings!$B$5,Settings!$B$4)))</f>
        <v/>
      </c>
      <c r="S1629" s="17">
        <f>IF(OR($B1629="",$G1629="",$R1629=0),"",$G1629/$R1629)</f>
        <v/>
      </c>
      <c r="T1629">
        <f>IF($S1629="","",IF($S1629&lt;Settings!$B$8,"Critical",IF($S1629&lt;Settings!$B$9,"Semi Critical","Non Critical")))</f>
        <v/>
      </c>
      <c r="U1629">
        <f>IF($B1629="","",IFERROR(VLOOKUP($O1629,Leaders!$A:$B,2,0),"Not Mapped"))</f>
        <v/>
      </c>
    </row>
    <row r="1630">
      <c r="A1630" s="16" t="n"/>
      <c r="G1630" s="17" t="n"/>
      <c r="H1630" s="17" t="n"/>
      <c r="I1630" s="17" t="n"/>
      <c r="J1630" s="17" t="n"/>
      <c r="K1630" s="17" t="n"/>
      <c r="L1630" s="17" t="n"/>
      <c r="N1630">
        <f>IF($B1630="","",IF($C1630="SUPERSTORE","Superstore","DH"))</f>
        <v/>
      </c>
      <c r="O1630">
        <f>IF($B1630="","",IFERROR(VLOOKUP($B1630,Mapping!$A:$C,2,0),"Not Mapped"))</f>
        <v/>
      </c>
      <c r="P1630">
        <f>IF($B1630="","",IFERROR(VLOOKUP($B1630,Mapping!$A:$C,3,0),"Not Mapped"))</f>
        <v/>
      </c>
      <c r="Q1630">
        <f>IF($B1630="","",IF(COUNTIF(Exclusions!$A:$A,$B1630)&gt;0,"Yes","No"))</f>
        <v/>
      </c>
      <c r="R1630" s="17">
        <f>IF($B1630="","",MIN(1,DAY($A1630)/IF($N1630="Superstore",Settings!$B$5,Settings!$B$4)))</f>
        <v/>
      </c>
      <c r="S1630" s="17">
        <f>IF(OR($B1630="",$G1630="",$R1630=0),"",$G1630/$R1630)</f>
        <v/>
      </c>
      <c r="T1630">
        <f>IF($S1630="","",IF($S1630&lt;Settings!$B$8,"Critical",IF($S1630&lt;Settings!$B$9,"Semi Critical","Non Critical")))</f>
        <v/>
      </c>
      <c r="U1630">
        <f>IF($B1630="","",IFERROR(VLOOKUP($O1630,Leaders!$A:$B,2,0),"Not Mapped"))</f>
        <v/>
      </c>
    </row>
    <row r="1631">
      <c r="A1631" s="16" t="n"/>
      <c r="G1631" s="17" t="n"/>
      <c r="H1631" s="17" t="n"/>
      <c r="I1631" s="17" t="n"/>
      <c r="J1631" s="17" t="n"/>
      <c r="K1631" s="17" t="n"/>
      <c r="L1631" s="17" t="n"/>
      <c r="N1631">
        <f>IF($B1631="","",IF($C1631="SUPERSTORE","Superstore","DH"))</f>
        <v/>
      </c>
      <c r="O1631">
        <f>IF($B1631="","",IFERROR(VLOOKUP($B1631,Mapping!$A:$C,2,0),"Not Mapped"))</f>
        <v/>
      </c>
      <c r="P1631">
        <f>IF($B1631="","",IFERROR(VLOOKUP($B1631,Mapping!$A:$C,3,0),"Not Mapped"))</f>
        <v/>
      </c>
      <c r="Q1631">
        <f>IF($B1631="","",IF(COUNTIF(Exclusions!$A:$A,$B1631)&gt;0,"Yes","No"))</f>
        <v/>
      </c>
      <c r="R1631" s="17">
        <f>IF($B1631="","",MIN(1,DAY($A1631)/IF($N1631="Superstore",Settings!$B$5,Settings!$B$4)))</f>
        <v/>
      </c>
      <c r="S1631" s="17">
        <f>IF(OR($B1631="",$G1631="",$R1631=0),"",$G1631/$R1631)</f>
        <v/>
      </c>
      <c r="T1631">
        <f>IF($S1631="","",IF($S1631&lt;Settings!$B$8,"Critical",IF($S1631&lt;Settings!$B$9,"Semi Critical","Non Critical")))</f>
        <v/>
      </c>
      <c r="U1631">
        <f>IF($B1631="","",IFERROR(VLOOKUP($O1631,Leaders!$A:$B,2,0),"Not Mapped"))</f>
        <v/>
      </c>
    </row>
    <row r="1632">
      <c r="A1632" s="16" t="n"/>
      <c r="G1632" s="17" t="n"/>
      <c r="H1632" s="17" t="n"/>
      <c r="I1632" s="17" t="n"/>
      <c r="J1632" s="17" t="n"/>
      <c r="K1632" s="17" t="n"/>
      <c r="L1632" s="17" t="n"/>
      <c r="N1632">
        <f>IF($B1632="","",IF($C1632="SUPERSTORE","Superstore","DH"))</f>
        <v/>
      </c>
      <c r="O1632">
        <f>IF($B1632="","",IFERROR(VLOOKUP($B1632,Mapping!$A:$C,2,0),"Not Mapped"))</f>
        <v/>
      </c>
      <c r="P1632">
        <f>IF($B1632="","",IFERROR(VLOOKUP($B1632,Mapping!$A:$C,3,0),"Not Mapped"))</f>
        <v/>
      </c>
      <c r="Q1632">
        <f>IF($B1632="","",IF(COUNTIF(Exclusions!$A:$A,$B1632)&gt;0,"Yes","No"))</f>
        <v/>
      </c>
      <c r="R1632" s="17">
        <f>IF($B1632="","",MIN(1,DAY($A1632)/IF($N1632="Superstore",Settings!$B$5,Settings!$B$4)))</f>
        <v/>
      </c>
      <c r="S1632" s="17">
        <f>IF(OR($B1632="",$G1632="",$R1632=0),"",$G1632/$R1632)</f>
        <v/>
      </c>
      <c r="T1632">
        <f>IF($S1632="","",IF($S1632&lt;Settings!$B$8,"Critical",IF($S1632&lt;Settings!$B$9,"Semi Critical","Non Critical")))</f>
        <v/>
      </c>
      <c r="U1632">
        <f>IF($B1632="","",IFERROR(VLOOKUP($O1632,Leaders!$A:$B,2,0),"Not Mapped"))</f>
        <v/>
      </c>
    </row>
    <row r="1633">
      <c r="A1633" s="16" t="n"/>
      <c r="G1633" s="17" t="n"/>
      <c r="H1633" s="17" t="n"/>
      <c r="I1633" s="17" t="n"/>
      <c r="J1633" s="17" t="n"/>
      <c r="K1633" s="17" t="n"/>
      <c r="L1633" s="17" t="n"/>
      <c r="N1633">
        <f>IF($B1633="","",IF($C1633="SUPERSTORE","Superstore","DH"))</f>
        <v/>
      </c>
      <c r="O1633">
        <f>IF($B1633="","",IFERROR(VLOOKUP($B1633,Mapping!$A:$C,2,0),"Not Mapped"))</f>
        <v/>
      </c>
      <c r="P1633">
        <f>IF($B1633="","",IFERROR(VLOOKUP($B1633,Mapping!$A:$C,3,0),"Not Mapped"))</f>
        <v/>
      </c>
      <c r="Q1633">
        <f>IF($B1633="","",IF(COUNTIF(Exclusions!$A:$A,$B1633)&gt;0,"Yes","No"))</f>
        <v/>
      </c>
      <c r="R1633" s="17">
        <f>IF($B1633="","",MIN(1,DAY($A1633)/IF($N1633="Superstore",Settings!$B$5,Settings!$B$4)))</f>
        <v/>
      </c>
      <c r="S1633" s="17">
        <f>IF(OR($B1633="",$G1633="",$R1633=0),"",$G1633/$R1633)</f>
        <v/>
      </c>
      <c r="T1633">
        <f>IF($S1633="","",IF($S1633&lt;Settings!$B$8,"Critical",IF($S1633&lt;Settings!$B$9,"Semi Critical","Non Critical")))</f>
        <v/>
      </c>
      <c r="U1633">
        <f>IF($B1633="","",IFERROR(VLOOKUP($O1633,Leaders!$A:$B,2,0),"Not Mapped"))</f>
        <v/>
      </c>
    </row>
    <row r="1634">
      <c r="A1634" s="16" t="n"/>
      <c r="G1634" s="17" t="n"/>
      <c r="H1634" s="17" t="n"/>
      <c r="I1634" s="17" t="n"/>
      <c r="J1634" s="17" t="n"/>
      <c r="K1634" s="17" t="n"/>
      <c r="L1634" s="17" t="n"/>
      <c r="N1634">
        <f>IF($B1634="","",IF($C1634="SUPERSTORE","Superstore","DH"))</f>
        <v/>
      </c>
      <c r="O1634">
        <f>IF($B1634="","",IFERROR(VLOOKUP($B1634,Mapping!$A:$C,2,0),"Not Mapped"))</f>
        <v/>
      </c>
      <c r="P1634">
        <f>IF($B1634="","",IFERROR(VLOOKUP($B1634,Mapping!$A:$C,3,0),"Not Mapped"))</f>
        <v/>
      </c>
      <c r="Q1634">
        <f>IF($B1634="","",IF(COUNTIF(Exclusions!$A:$A,$B1634)&gt;0,"Yes","No"))</f>
        <v/>
      </c>
      <c r="R1634" s="17">
        <f>IF($B1634="","",MIN(1,DAY($A1634)/IF($N1634="Superstore",Settings!$B$5,Settings!$B$4)))</f>
        <v/>
      </c>
      <c r="S1634" s="17">
        <f>IF(OR($B1634="",$G1634="",$R1634=0),"",$G1634/$R1634)</f>
        <v/>
      </c>
      <c r="T1634">
        <f>IF($S1634="","",IF($S1634&lt;Settings!$B$8,"Critical",IF($S1634&lt;Settings!$B$9,"Semi Critical","Non Critical")))</f>
        <v/>
      </c>
      <c r="U1634">
        <f>IF($B1634="","",IFERROR(VLOOKUP($O1634,Leaders!$A:$B,2,0),"Not Mapped"))</f>
        <v/>
      </c>
    </row>
    <row r="1635">
      <c r="A1635" s="16" t="n"/>
      <c r="G1635" s="17" t="n"/>
      <c r="H1635" s="17" t="n"/>
      <c r="I1635" s="17" t="n"/>
      <c r="J1635" s="17" t="n"/>
      <c r="K1635" s="17" t="n"/>
      <c r="L1635" s="17" t="n"/>
      <c r="N1635">
        <f>IF($B1635="","",IF($C1635="SUPERSTORE","Superstore","DH"))</f>
        <v/>
      </c>
      <c r="O1635">
        <f>IF($B1635="","",IFERROR(VLOOKUP($B1635,Mapping!$A:$C,2,0),"Not Mapped"))</f>
        <v/>
      </c>
      <c r="P1635">
        <f>IF($B1635="","",IFERROR(VLOOKUP($B1635,Mapping!$A:$C,3,0),"Not Mapped"))</f>
        <v/>
      </c>
      <c r="Q1635">
        <f>IF($B1635="","",IF(COUNTIF(Exclusions!$A:$A,$B1635)&gt;0,"Yes","No"))</f>
        <v/>
      </c>
      <c r="R1635" s="17">
        <f>IF($B1635="","",MIN(1,DAY($A1635)/IF($N1635="Superstore",Settings!$B$5,Settings!$B$4)))</f>
        <v/>
      </c>
      <c r="S1635" s="17">
        <f>IF(OR($B1635="",$G1635="",$R1635=0),"",$G1635/$R1635)</f>
        <v/>
      </c>
      <c r="T1635">
        <f>IF($S1635="","",IF($S1635&lt;Settings!$B$8,"Critical",IF($S1635&lt;Settings!$B$9,"Semi Critical","Non Critical")))</f>
        <v/>
      </c>
      <c r="U1635">
        <f>IF($B1635="","",IFERROR(VLOOKUP($O1635,Leaders!$A:$B,2,0),"Not Mapped"))</f>
        <v/>
      </c>
    </row>
    <row r="1636">
      <c r="A1636" s="16" t="n"/>
      <c r="G1636" s="17" t="n"/>
      <c r="H1636" s="17" t="n"/>
      <c r="I1636" s="17" t="n"/>
      <c r="J1636" s="17" t="n"/>
      <c r="K1636" s="17" t="n"/>
      <c r="L1636" s="17" t="n"/>
      <c r="N1636">
        <f>IF($B1636="","",IF($C1636="SUPERSTORE","Superstore","DH"))</f>
        <v/>
      </c>
      <c r="O1636">
        <f>IF($B1636="","",IFERROR(VLOOKUP($B1636,Mapping!$A:$C,2,0),"Not Mapped"))</f>
        <v/>
      </c>
      <c r="P1636">
        <f>IF($B1636="","",IFERROR(VLOOKUP($B1636,Mapping!$A:$C,3,0),"Not Mapped"))</f>
        <v/>
      </c>
      <c r="Q1636">
        <f>IF($B1636="","",IF(COUNTIF(Exclusions!$A:$A,$B1636)&gt;0,"Yes","No"))</f>
        <v/>
      </c>
      <c r="R1636" s="17">
        <f>IF($B1636="","",MIN(1,DAY($A1636)/IF($N1636="Superstore",Settings!$B$5,Settings!$B$4)))</f>
        <v/>
      </c>
      <c r="S1636" s="17">
        <f>IF(OR($B1636="",$G1636="",$R1636=0),"",$G1636/$R1636)</f>
        <v/>
      </c>
      <c r="T1636">
        <f>IF($S1636="","",IF($S1636&lt;Settings!$B$8,"Critical",IF($S1636&lt;Settings!$B$9,"Semi Critical","Non Critical")))</f>
        <v/>
      </c>
      <c r="U1636">
        <f>IF($B1636="","",IFERROR(VLOOKUP($O1636,Leaders!$A:$B,2,0),"Not Mapped"))</f>
        <v/>
      </c>
    </row>
    <row r="1637">
      <c r="A1637" s="16" t="n"/>
      <c r="G1637" s="17" t="n"/>
      <c r="H1637" s="17" t="n"/>
      <c r="I1637" s="17" t="n"/>
      <c r="J1637" s="17" t="n"/>
      <c r="K1637" s="17" t="n"/>
      <c r="L1637" s="17" t="n"/>
      <c r="N1637">
        <f>IF($B1637="","",IF($C1637="SUPERSTORE","Superstore","DH"))</f>
        <v/>
      </c>
      <c r="O1637">
        <f>IF($B1637="","",IFERROR(VLOOKUP($B1637,Mapping!$A:$C,2,0),"Not Mapped"))</f>
        <v/>
      </c>
      <c r="P1637">
        <f>IF($B1637="","",IFERROR(VLOOKUP($B1637,Mapping!$A:$C,3,0),"Not Mapped"))</f>
        <v/>
      </c>
      <c r="Q1637">
        <f>IF($B1637="","",IF(COUNTIF(Exclusions!$A:$A,$B1637)&gt;0,"Yes","No"))</f>
        <v/>
      </c>
      <c r="R1637" s="17">
        <f>IF($B1637="","",MIN(1,DAY($A1637)/IF($N1637="Superstore",Settings!$B$5,Settings!$B$4)))</f>
        <v/>
      </c>
      <c r="S1637" s="17">
        <f>IF(OR($B1637="",$G1637="",$R1637=0),"",$G1637/$R1637)</f>
        <v/>
      </c>
      <c r="T1637">
        <f>IF($S1637="","",IF($S1637&lt;Settings!$B$8,"Critical",IF($S1637&lt;Settings!$B$9,"Semi Critical","Non Critical")))</f>
        <v/>
      </c>
      <c r="U1637">
        <f>IF($B1637="","",IFERROR(VLOOKUP($O1637,Leaders!$A:$B,2,0),"Not Mapped"))</f>
        <v/>
      </c>
    </row>
    <row r="1638">
      <c r="A1638" s="16" t="n"/>
      <c r="G1638" s="17" t="n"/>
      <c r="H1638" s="17" t="n"/>
      <c r="I1638" s="17" t="n"/>
      <c r="J1638" s="17" t="n"/>
      <c r="K1638" s="17" t="n"/>
      <c r="L1638" s="17" t="n"/>
      <c r="N1638">
        <f>IF($B1638="","",IF($C1638="SUPERSTORE","Superstore","DH"))</f>
        <v/>
      </c>
      <c r="O1638">
        <f>IF($B1638="","",IFERROR(VLOOKUP($B1638,Mapping!$A:$C,2,0),"Not Mapped"))</f>
        <v/>
      </c>
      <c r="P1638">
        <f>IF($B1638="","",IFERROR(VLOOKUP($B1638,Mapping!$A:$C,3,0),"Not Mapped"))</f>
        <v/>
      </c>
      <c r="Q1638">
        <f>IF($B1638="","",IF(COUNTIF(Exclusions!$A:$A,$B1638)&gt;0,"Yes","No"))</f>
        <v/>
      </c>
      <c r="R1638" s="17">
        <f>IF($B1638="","",MIN(1,DAY($A1638)/IF($N1638="Superstore",Settings!$B$5,Settings!$B$4)))</f>
        <v/>
      </c>
      <c r="S1638" s="17">
        <f>IF(OR($B1638="",$G1638="",$R1638=0),"",$G1638/$R1638)</f>
        <v/>
      </c>
      <c r="T1638">
        <f>IF($S1638="","",IF($S1638&lt;Settings!$B$8,"Critical",IF($S1638&lt;Settings!$B$9,"Semi Critical","Non Critical")))</f>
        <v/>
      </c>
      <c r="U1638">
        <f>IF($B1638="","",IFERROR(VLOOKUP($O1638,Leaders!$A:$B,2,0),"Not Mapped"))</f>
        <v/>
      </c>
    </row>
    <row r="1639">
      <c r="A1639" s="16" t="n"/>
      <c r="G1639" s="17" t="n"/>
      <c r="H1639" s="17" t="n"/>
      <c r="I1639" s="17" t="n"/>
      <c r="J1639" s="17" t="n"/>
      <c r="K1639" s="17" t="n"/>
      <c r="L1639" s="17" t="n"/>
      <c r="N1639">
        <f>IF($B1639="","",IF($C1639="SUPERSTORE","Superstore","DH"))</f>
        <v/>
      </c>
      <c r="O1639">
        <f>IF($B1639="","",IFERROR(VLOOKUP($B1639,Mapping!$A:$C,2,0),"Not Mapped"))</f>
        <v/>
      </c>
      <c r="P1639">
        <f>IF($B1639="","",IFERROR(VLOOKUP($B1639,Mapping!$A:$C,3,0),"Not Mapped"))</f>
        <v/>
      </c>
      <c r="Q1639">
        <f>IF($B1639="","",IF(COUNTIF(Exclusions!$A:$A,$B1639)&gt;0,"Yes","No"))</f>
        <v/>
      </c>
      <c r="R1639" s="17">
        <f>IF($B1639="","",MIN(1,DAY($A1639)/IF($N1639="Superstore",Settings!$B$5,Settings!$B$4)))</f>
        <v/>
      </c>
      <c r="S1639" s="17">
        <f>IF(OR($B1639="",$G1639="",$R1639=0),"",$G1639/$R1639)</f>
        <v/>
      </c>
      <c r="T1639">
        <f>IF($S1639="","",IF($S1639&lt;Settings!$B$8,"Critical",IF($S1639&lt;Settings!$B$9,"Semi Critical","Non Critical")))</f>
        <v/>
      </c>
      <c r="U1639">
        <f>IF($B1639="","",IFERROR(VLOOKUP($O1639,Leaders!$A:$B,2,0),"Not Mapped"))</f>
        <v/>
      </c>
    </row>
    <row r="1640">
      <c r="A1640" s="16" t="n"/>
      <c r="G1640" s="17" t="n"/>
      <c r="H1640" s="17" t="n"/>
      <c r="I1640" s="17" t="n"/>
      <c r="J1640" s="17" t="n"/>
      <c r="K1640" s="17" t="n"/>
      <c r="L1640" s="17" t="n"/>
      <c r="N1640">
        <f>IF($B1640="","",IF($C1640="SUPERSTORE","Superstore","DH"))</f>
        <v/>
      </c>
      <c r="O1640">
        <f>IF($B1640="","",IFERROR(VLOOKUP($B1640,Mapping!$A:$C,2,0),"Not Mapped"))</f>
        <v/>
      </c>
      <c r="P1640">
        <f>IF($B1640="","",IFERROR(VLOOKUP($B1640,Mapping!$A:$C,3,0),"Not Mapped"))</f>
        <v/>
      </c>
      <c r="Q1640">
        <f>IF($B1640="","",IF(COUNTIF(Exclusions!$A:$A,$B1640)&gt;0,"Yes","No"))</f>
        <v/>
      </c>
      <c r="R1640" s="17">
        <f>IF($B1640="","",MIN(1,DAY($A1640)/IF($N1640="Superstore",Settings!$B$5,Settings!$B$4)))</f>
        <v/>
      </c>
      <c r="S1640" s="17">
        <f>IF(OR($B1640="",$G1640="",$R1640=0),"",$G1640/$R1640)</f>
        <v/>
      </c>
      <c r="T1640">
        <f>IF($S1640="","",IF($S1640&lt;Settings!$B$8,"Critical",IF($S1640&lt;Settings!$B$9,"Semi Critical","Non Critical")))</f>
        <v/>
      </c>
      <c r="U1640">
        <f>IF($B1640="","",IFERROR(VLOOKUP($O1640,Leaders!$A:$B,2,0),"Not Mapped"))</f>
        <v/>
      </c>
    </row>
    <row r="1641">
      <c r="A1641" s="16" t="n"/>
      <c r="G1641" s="17" t="n"/>
      <c r="H1641" s="17" t="n"/>
      <c r="I1641" s="17" t="n"/>
      <c r="J1641" s="17" t="n"/>
      <c r="K1641" s="17" t="n"/>
      <c r="L1641" s="17" t="n"/>
      <c r="N1641">
        <f>IF($B1641="","",IF($C1641="SUPERSTORE","Superstore","DH"))</f>
        <v/>
      </c>
      <c r="O1641">
        <f>IF($B1641="","",IFERROR(VLOOKUP($B1641,Mapping!$A:$C,2,0),"Not Mapped"))</f>
        <v/>
      </c>
      <c r="P1641">
        <f>IF($B1641="","",IFERROR(VLOOKUP($B1641,Mapping!$A:$C,3,0),"Not Mapped"))</f>
        <v/>
      </c>
      <c r="Q1641">
        <f>IF($B1641="","",IF(COUNTIF(Exclusions!$A:$A,$B1641)&gt;0,"Yes","No"))</f>
        <v/>
      </c>
      <c r="R1641" s="17">
        <f>IF($B1641="","",MIN(1,DAY($A1641)/IF($N1641="Superstore",Settings!$B$5,Settings!$B$4)))</f>
        <v/>
      </c>
      <c r="S1641" s="17">
        <f>IF(OR($B1641="",$G1641="",$R1641=0),"",$G1641/$R1641)</f>
        <v/>
      </c>
      <c r="T1641">
        <f>IF($S1641="","",IF($S1641&lt;Settings!$B$8,"Critical",IF($S1641&lt;Settings!$B$9,"Semi Critical","Non Critical")))</f>
        <v/>
      </c>
      <c r="U1641">
        <f>IF($B1641="","",IFERROR(VLOOKUP($O1641,Leaders!$A:$B,2,0),"Not Mapped"))</f>
        <v/>
      </c>
    </row>
    <row r="1642">
      <c r="A1642" s="16" t="n"/>
      <c r="G1642" s="17" t="n"/>
      <c r="H1642" s="17" t="n"/>
      <c r="I1642" s="17" t="n"/>
      <c r="J1642" s="17" t="n"/>
      <c r="K1642" s="17" t="n"/>
      <c r="L1642" s="17" t="n"/>
      <c r="N1642">
        <f>IF($B1642="","",IF($C1642="SUPERSTORE","Superstore","DH"))</f>
        <v/>
      </c>
      <c r="O1642">
        <f>IF($B1642="","",IFERROR(VLOOKUP($B1642,Mapping!$A:$C,2,0),"Not Mapped"))</f>
        <v/>
      </c>
      <c r="P1642">
        <f>IF($B1642="","",IFERROR(VLOOKUP($B1642,Mapping!$A:$C,3,0),"Not Mapped"))</f>
        <v/>
      </c>
      <c r="Q1642">
        <f>IF($B1642="","",IF(COUNTIF(Exclusions!$A:$A,$B1642)&gt;0,"Yes","No"))</f>
        <v/>
      </c>
      <c r="R1642" s="17">
        <f>IF($B1642="","",MIN(1,DAY($A1642)/IF($N1642="Superstore",Settings!$B$5,Settings!$B$4)))</f>
        <v/>
      </c>
      <c r="S1642" s="17">
        <f>IF(OR($B1642="",$G1642="",$R1642=0),"",$G1642/$R1642)</f>
        <v/>
      </c>
      <c r="T1642">
        <f>IF($S1642="","",IF($S1642&lt;Settings!$B$8,"Critical",IF($S1642&lt;Settings!$B$9,"Semi Critical","Non Critical")))</f>
        <v/>
      </c>
      <c r="U1642">
        <f>IF($B1642="","",IFERROR(VLOOKUP($O1642,Leaders!$A:$B,2,0),"Not Mapped"))</f>
        <v/>
      </c>
    </row>
    <row r="1643">
      <c r="A1643" s="16" t="n"/>
      <c r="G1643" s="17" t="n"/>
      <c r="H1643" s="17" t="n"/>
      <c r="I1643" s="17" t="n"/>
      <c r="J1643" s="17" t="n"/>
      <c r="K1643" s="17" t="n"/>
      <c r="L1643" s="17" t="n"/>
      <c r="N1643">
        <f>IF($B1643="","",IF($C1643="SUPERSTORE","Superstore","DH"))</f>
        <v/>
      </c>
      <c r="O1643">
        <f>IF($B1643="","",IFERROR(VLOOKUP($B1643,Mapping!$A:$C,2,0),"Not Mapped"))</f>
        <v/>
      </c>
      <c r="P1643">
        <f>IF($B1643="","",IFERROR(VLOOKUP($B1643,Mapping!$A:$C,3,0),"Not Mapped"))</f>
        <v/>
      </c>
      <c r="Q1643">
        <f>IF($B1643="","",IF(COUNTIF(Exclusions!$A:$A,$B1643)&gt;0,"Yes","No"))</f>
        <v/>
      </c>
      <c r="R1643" s="17">
        <f>IF($B1643="","",MIN(1,DAY($A1643)/IF($N1643="Superstore",Settings!$B$5,Settings!$B$4)))</f>
        <v/>
      </c>
      <c r="S1643" s="17">
        <f>IF(OR($B1643="",$G1643="",$R1643=0),"",$G1643/$R1643)</f>
        <v/>
      </c>
      <c r="T1643">
        <f>IF($S1643="","",IF($S1643&lt;Settings!$B$8,"Critical",IF($S1643&lt;Settings!$B$9,"Semi Critical","Non Critical")))</f>
        <v/>
      </c>
      <c r="U1643">
        <f>IF($B1643="","",IFERROR(VLOOKUP($O1643,Leaders!$A:$B,2,0),"Not Mapped"))</f>
        <v/>
      </c>
    </row>
    <row r="1644">
      <c r="A1644" s="16" t="n"/>
      <c r="G1644" s="17" t="n"/>
      <c r="H1644" s="17" t="n"/>
      <c r="I1644" s="17" t="n"/>
      <c r="J1644" s="17" t="n"/>
      <c r="K1644" s="17" t="n"/>
      <c r="L1644" s="17" t="n"/>
      <c r="N1644">
        <f>IF($B1644="","",IF($C1644="SUPERSTORE","Superstore","DH"))</f>
        <v/>
      </c>
      <c r="O1644">
        <f>IF($B1644="","",IFERROR(VLOOKUP($B1644,Mapping!$A:$C,2,0),"Not Mapped"))</f>
        <v/>
      </c>
      <c r="P1644">
        <f>IF($B1644="","",IFERROR(VLOOKUP($B1644,Mapping!$A:$C,3,0),"Not Mapped"))</f>
        <v/>
      </c>
      <c r="Q1644">
        <f>IF($B1644="","",IF(COUNTIF(Exclusions!$A:$A,$B1644)&gt;0,"Yes","No"))</f>
        <v/>
      </c>
      <c r="R1644" s="17">
        <f>IF($B1644="","",MIN(1,DAY($A1644)/IF($N1644="Superstore",Settings!$B$5,Settings!$B$4)))</f>
        <v/>
      </c>
      <c r="S1644" s="17">
        <f>IF(OR($B1644="",$G1644="",$R1644=0),"",$G1644/$R1644)</f>
        <v/>
      </c>
      <c r="T1644">
        <f>IF($S1644="","",IF($S1644&lt;Settings!$B$8,"Critical",IF($S1644&lt;Settings!$B$9,"Semi Critical","Non Critical")))</f>
        <v/>
      </c>
      <c r="U1644">
        <f>IF($B1644="","",IFERROR(VLOOKUP($O1644,Leaders!$A:$B,2,0),"Not Mapped"))</f>
        <v/>
      </c>
    </row>
    <row r="1645">
      <c r="A1645" s="16" t="n"/>
      <c r="G1645" s="17" t="n"/>
      <c r="H1645" s="17" t="n"/>
      <c r="I1645" s="17" t="n"/>
      <c r="J1645" s="17" t="n"/>
      <c r="K1645" s="17" t="n"/>
      <c r="L1645" s="17" t="n"/>
      <c r="N1645">
        <f>IF($B1645="","",IF($C1645="SUPERSTORE","Superstore","DH"))</f>
        <v/>
      </c>
      <c r="O1645">
        <f>IF($B1645="","",IFERROR(VLOOKUP($B1645,Mapping!$A:$C,2,0),"Not Mapped"))</f>
        <v/>
      </c>
      <c r="P1645">
        <f>IF($B1645="","",IFERROR(VLOOKUP($B1645,Mapping!$A:$C,3,0),"Not Mapped"))</f>
        <v/>
      </c>
      <c r="Q1645">
        <f>IF($B1645="","",IF(COUNTIF(Exclusions!$A:$A,$B1645)&gt;0,"Yes","No"))</f>
        <v/>
      </c>
      <c r="R1645" s="17">
        <f>IF($B1645="","",MIN(1,DAY($A1645)/IF($N1645="Superstore",Settings!$B$5,Settings!$B$4)))</f>
        <v/>
      </c>
      <c r="S1645" s="17">
        <f>IF(OR($B1645="",$G1645="",$R1645=0),"",$G1645/$R1645)</f>
        <v/>
      </c>
      <c r="T1645">
        <f>IF($S1645="","",IF($S1645&lt;Settings!$B$8,"Critical",IF($S1645&lt;Settings!$B$9,"Semi Critical","Non Critical")))</f>
        <v/>
      </c>
      <c r="U1645">
        <f>IF($B1645="","",IFERROR(VLOOKUP($O1645,Leaders!$A:$B,2,0),"Not Mapped"))</f>
        <v/>
      </c>
    </row>
    <row r="1646">
      <c r="A1646" s="16" t="n"/>
      <c r="G1646" s="17" t="n"/>
      <c r="H1646" s="17" t="n"/>
      <c r="I1646" s="17" t="n"/>
      <c r="J1646" s="17" t="n"/>
      <c r="K1646" s="17" t="n"/>
      <c r="L1646" s="17" t="n"/>
      <c r="N1646">
        <f>IF($B1646="","",IF($C1646="SUPERSTORE","Superstore","DH"))</f>
        <v/>
      </c>
      <c r="O1646">
        <f>IF($B1646="","",IFERROR(VLOOKUP($B1646,Mapping!$A:$C,2,0),"Not Mapped"))</f>
        <v/>
      </c>
      <c r="P1646">
        <f>IF($B1646="","",IFERROR(VLOOKUP($B1646,Mapping!$A:$C,3,0),"Not Mapped"))</f>
        <v/>
      </c>
      <c r="Q1646">
        <f>IF($B1646="","",IF(COUNTIF(Exclusions!$A:$A,$B1646)&gt;0,"Yes","No"))</f>
        <v/>
      </c>
      <c r="R1646" s="17">
        <f>IF($B1646="","",MIN(1,DAY($A1646)/IF($N1646="Superstore",Settings!$B$5,Settings!$B$4)))</f>
        <v/>
      </c>
      <c r="S1646" s="17">
        <f>IF(OR($B1646="",$G1646="",$R1646=0),"",$G1646/$R1646)</f>
        <v/>
      </c>
      <c r="T1646">
        <f>IF($S1646="","",IF($S1646&lt;Settings!$B$8,"Critical",IF($S1646&lt;Settings!$B$9,"Semi Critical","Non Critical")))</f>
        <v/>
      </c>
      <c r="U1646">
        <f>IF($B1646="","",IFERROR(VLOOKUP($O1646,Leaders!$A:$B,2,0),"Not Mapped"))</f>
        <v/>
      </c>
    </row>
    <row r="1647">
      <c r="A1647" s="16" t="n"/>
      <c r="G1647" s="17" t="n"/>
      <c r="H1647" s="17" t="n"/>
      <c r="I1647" s="17" t="n"/>
      <c r="J1647" s="17" t="n"/>
      <c r="K1647" s="17" t="n"/>
      <c r="L1647" s="17" t="n"/>
      <c r="N1647">
        <f>IF($B1647="","",IF($C1647="SUPERSTORE","Superstore","DH"))</f>
        <v/>
      </c>
      <c r="O1647">
        <f>IF($B1647="","",IFERROR(VLOOKUP($B1647,Mapping!$A:$C,2,0),"Not Mapped"))</f>
        <v/>
      </c>
      <c r="P1647">
        <f>IF($B1647="","",IFERROR(VLOOKUP($B1647,Mapping!$A:$C,3,0),"Not Mapped"))</f>
        <v/>
      </c>
      <c r="Q1647">
        <f>IF($B1647="","",IF(COUNTIF(Exclusions!$A:$A,$B1647)&gt;0,"Yes","No"))</f>
        <v/>
      </c>
      <c r="R1647" s="17">
        <f>IF($B1647="","",MIN(1,DAY($A1647)/IF($N1647="Superstore",Settings!$B$5,Settings!$B$4)))</f>
        <v/>
      </c>
      <c r="S1647" s="17">
        <f>IF(OR($B1647="",$G1647="",$R1647=0),"",$G1647/$R1647)</f>
        <v/>
      </c>
      <c r="T1647">
        <f>IF($S1647="","",IF($S1647&lt;Settings!$B$8,"Critical",IF($S1647&lt;Settings!$B$9,"Semi Critical","Non Critical")))</f>
        <v/>
      </c>
      <c r="U1647">
        <f>IF($B1647="","",IFERROR(VLOOKUP($O1647,Leaders!$A:$B,2,0),"Not Mapped"))</f>
        <v/>
      </c>
    </row>
    <row r="1648">
      <c r="A1648" s="16" t="n"/>
      <c r="G1648" s="17" t="n"/>
      <c r="H1648" s="17" t="n"/>
      <c r="I1648" s="17" t="n"/>
      <c r="J1648" s="17" t="n"/>
      <c r="K1648" s="17" t="n"/>
      <c r="L1648" s="17" t="n"/>
      <c r="N1648">
        <f>IF($B1648="","",IF($C1648="SUPERSTORE","Superstore","DH"))</f>
        <v/>
      </c>
      <c r="O1648">
        <f>IF($B1648="","",IFERROR(VLOOKUP($B1648,Mapping!$A:$C,2,0),"Not Mapped"))</f>
        <v/>
      </c>
      <c r="P1648">
        <f>IF($B1648="","",IFERROR(VLOOKUP($B1648,Mapping!$A:$C,3,0),"Not Mapped"))</f>
        <v/>
      </c>
      <c r="Q1648">
        <f>IF($B1648="","",IF(COUNTIF(Exclusions!$A:$A,$B1648)&gt;0,"Yes","No"))</f>
        <v/>
      </c>
      <c r="R1648" s="17">
        <f>IF($B1648="","",MIN(1,DAY($A1648)/IF($N1648="Superstore",Settings!$B$5,Settings!$B$4)))</f>
        <v/>
      </c>
      <c r="S1648" s="17">
        <f>IF(OR($B1648="",$G1648="",$R1648=0),"",$G1648/$R1648)</f>
        <v/>
      </c>
      <c r="T1648">
        <f>IF($S1648="","",IF($S1648&lt;Settings!$B$8,"Critical",IF($S1648&lt;Settings!$B$9,"Semi Critical","Non Critical")))</f>
        <v/>
      </c>
      <c r="U1648">
        <f>IF($B1648="","",IFERROR(VLOOKUP($O1648,Leaders!$A:$B,2,0),"Not Mapped"))</f>
        <v/>
      </c>
    </row>
    <row r="1649">
      <c r="A1649" s="16" t="n"/>
      <c r="G1649" s="17" t="n"/>
      <c r="H1649" s="17" t="n"/>
      <c r="I1649" s="17" t="n"/>
      <c r="J1649" s="17" t="n"/>
      <c r="K1649" s="17" t="n"/>
      <c r="L1649" s="17" t="n"/>
      <c r="N1649">
        <f>IF($B1649="","",IF($C1649="SUPERSTORE","Superstore","DH"))</f>
        <v/>
      </c>
      <c r="O1649">
        <f>IF($B1649="","",IFERROR(VLOOKUP($B1649,Mapping!$A:$C,2,0),"Not Mapped"))</f>
        <v/>
      </c>
      <c r="P1649">
        <f>IF($B1649="","",IFERROR(VLOOKUP($B1649,Mapping!$A:$C,3,0),"Not Mapped"))</f>
        <v/>
      </c>
      <c r="Q1649">
        <f>IF($B1649="","",IF(COUNTIF(Exclusions!$A:$A,$B1649)&gt;0,"Yes","No"))</f>
        <v/>
      </c>
      <c r="R1649" s="17">
        <f>IF($B1649="","",MIN(1,DAY($A1649)/IF($N1649="Superstore",Settings!$B$5,Settings!$B$4)))</f>
        <v/>
      </c>
      <c r="S1649" s="17">
        <f>IF(OR($B1649="",$G1649="",$R1649=0),"",$G1649/$R1649)</f>
        <v/>
      </c>
      <c r="T1649">
        <f>IF($S1649="","",IF($S1649&lt;Settings!$B$8,"Critical",IF($S1649&lt;Settings!$B$9,"Semi Critical","Non Critical")))</f>
        <v/>
      </c>
      <c r="U1649">
        <f>IF($B1649="","",IFERROR(VLOOKUP($O1649,Leaders!$A:$B,2,0),"Not Mapped"))</f>
        <v/>
      </c>
    </row>
    <row r="1650">
      <c r="A1650" s="16" t="n"/>
      <c r="G1650" s="17" t="n"/>
      <c r="H1650" s="17" t="n"/>
      <c r="I1650" s="17" t="n"/>
      <c r="J1650" s="17" t="n"/>
      <c r="K1650" s="17" t="n"/>
      <c r="L1650" s="17" t="n"/>
      <c r="N1650">
        <f>IF($B1650="","",IF($C1650="SUPERSTORE","Superstore","DH"))</f>
        <v/>
      </c>
      <c r="O1650">
        <f>IF($B1650="","",IFERROR(VLOOKUP($B1650,Mapping!$A:$C,2,0),"Not Mapped"))</f>
        <v/>
      </c>
      <c r="P1650">
        <f>IF($B1650="","",IFERROR(VLOOKUP($B1650,Mapping!$A:$C,3,0),"Not Mapped"))</f>
        <v/>
      </c>
      <c r="Q1650">
        <f>IF($B1650="","",IF(COUNTIF(Exclusions!$A:$A,$B1650)&gt;0,"Yes","No"))</f>
        <v/>
      </c>
      <c r="R1650" s="17">
        <f>IF($B1650="","",MIN(1,DAY($A1650)/IF($N1650="Superstore",Settings!$B$5,Settings!$B$4)))</f>
        <v/>
      </c>
      <c r="S1650" s="17">
        <f>IF(OR($B1650="",$G1650="",$R1650=0),"",$G1650/$R1650)</f>
        <v/>
      </c>
      <c r="T1650">
        <f>IF($S1650="","",IF($S1650&lt;Settings!$B$8,"Critical",IF($S1650&lt;Settings!$B$9,"Semi Critical","Non Critical")))</f>
        <v/>
      </c>
      <c r="U1650">
        <f>IF($B1650="","",IFERROR(VLOOKUP($O1650,Leaders!$A:$B,2,0),"Not Mapped"))</f>
        <v/>
      </c>
    </row>
    <row r="1651">
      <c r="A1651" s="16" t="n"/>
      <c r="G1651" s="17" t="n"/>
      <c r="H1651" s="17" t="n"/>
      <c r="I1651" s="17" t="n"/>
      <c r="J1651" s="17" t="n"/>
      <c r="K1651" s="17" t="n"/>
      <c r="L1651" s="17" t="n"/>
      <c r="N1651">
        <f>IF($B1651="","",IF($C1651="SUPERSTORE","Superstore","DH"))</f>
        <v/>
      </c>
      <c r="O1651">
        <f>IF($B1651="","",IFERROR(VLOOKUP($B1651,Mapping!$A:$C,2,0),"Not Mapped"))</f>
        <v/>
      </c>
      <c r="P1651">
        <f>IF($B1651="","",IFERROR(VLOOKUP($B1651,Mapping!$A:$C,3,0),"Not Mapped"))</f>
        <v/>
      </c>
      <c r="Q1651">
        <f>IF($B1651="","",IF(COUNTIF(Exclusions!$A:$A,$B1651)&gt;0,"Yes","No"))</f>
        <v/>
      </c>
      <c r="R1651" s="17">
        <f>IF($B1651="","",MIN(1,DAY($A1651)/IF($N1651="Superstore",Settings!$B$5,Settings!$B$4)))</f>
        <v/>
      </c>
      <c r="S1651" s="17">
        <f>IF(OR($B1651="",$G1651="",$R1651=0),"",$G1651/$R1651)</f>
        <v/>
      </c>
      <c r="T1651">
        <f>IF($S1651="","",IF($S1651&lt;Settings!$B$8,"Critical",IF($S1651&lt;Settings!$B$9,"Semi Critical","Non Critical")))</f>
        <v/>
      </c>
      <c r="U1651">
        <f>IF($B1651="","",IFERROR(VLOOKUP($O1651,Leaders!$A:$B,2,0),"Not Mapped"))</f>
        <v/>
      </c>
    </row>
    <row r="1652">
      <c r="A1652" s="16" t="n"/>
      <c r="G1652" s="17" t="n"/>
      <c r="H1652" s="17" t="n"/>
      <c r="I1652" s="17" t="n"/>
      <c r="J1652" s="17" t="n"/>
      <c r="K1652" s="17" t="n"/>
      <c r="L1652" s="17" t="n"/>
      <c r="N1652">
        <f>IF($B1652="","",IF($C1652="SUPERSTORE","Superstore","DH"))</f>
        <v/>
      </c>
      <c r="O1652">
        <f>IF($B1652="","",IFERROR(VLOOKUP($B1652,Mapping!$A:$C,2,0),"Not Mapped"))</f>
        <v/>
      </c>
      <c r="P1652">
        <f>IF($B1652="","",IFERROR(VLOOKUP($B1652,Mapping!$A:$C,3,0),"Not Mapped"))</f>
        <v/>
      </c>
      <c r="Q1652">
        <f>IF($B1652="","",IF(COUNTIF(Exclusions!$A:$A,$B1652)&gt;0,"Yes","No"))</f>
        <v/>
      </c>
      <c r="R1652" s="17">
        <f>IF($B1652="","",MIN(1,DAY($A1652)/IF($N1652="Superstore",Settings!$B$5,Settings!$B$4)))</f>
        <v/>
      </c>
      <c r="S1652" s="17">
        <f>IF(OR($B1652="",$G1652="",$R1652=0),"",$G1652/$R1652)</f>
        <v/>
      </c>
      <c r="T1652">
        <f>IF($S1652="","",IF($S1652&lt;Settings!$B$8,"Critical",IF($S1652&lt;Settings!$B$9,"Semi Critical","Non Critical")))</f>
        <v/>
      </c>
      <c r="U1652">
        <f>IF($B1652="","",IFERROR(VLOOKUP($O1652,Leaders!$A:$B,2,0),"Not Mapped"))</f>
        <v/>
      </c>
    </row>
    <row r="1653">
      <c r="A1653" s="16" t="n"/>
      <c r="G1653" s="17" t="n"/>
      <c r="H1653" s="17" t="n"/>
      <c r="I1653" s="17" t="n"/>
      <c r="J1653" s="17" t="n"/>
      <c r="K1653" s="17" t="n"/>
      <c r="L1653" s="17" t="n"/>
      <c r="N1653">
        <f>IF($B1653="","",IF($C1653="SUPERSTORE","Superstore","DH"))</f>
        <v/>
      </c>
      <c r="O1653">
        <f>IF($B1653="","",IFERROR(VLOOKUP($B1653,Mapping!$A:$C,2,0),"Not Mapped"))</f>
        <v/>
      </c>
      <c r="P1653">
        <f>IF($B1653="","",IFERROR(VLOOKUP($B1653,Mapping!$A:$C,3,0),"Not Mapped"))</f>
        <v/>
      </c>
      <c r="Q1653">
        <f>IF($B1653="","",IF(COUNTIF(Exclusions!$A:$A,$B1653)&gt;0,"Yes","No"))</f>
        <v/>
      </c>
      <c r="R1653" s="17">
        <f>IF($B1653="","",MIN(1,DAY($A1653)/IF($N1653="Superstore",Settings!$B$5,Settings!$B$4)))</f>
        <v/>
      </c>
      <c r="S1653" s="17">
        <f>IF(OR($B1653="",$G1653="",$R1653=0),"",$G1653/$R1653)</f>
        <v/>
      </c>
      <c r="T1653">
        <f>IF($S1653="","",IF($S1653&lt;Settings!$B$8,"Critical",IF($S1653&lt;Settings!$B$9,"Semi Critical","Non Critical")))</f>
        <v/>
      </c>
      <c r="U1653">
        <f>IF($B1653="","",IFERROR(VLOOKUP($O1653,Leaders!$A:$B,2,0),"Not Mapped"))</f>
        <v/>
      </c>
    </row>
    <row r="1654">
      <c r="A1654" s="16" t="n"/>
      <c r="G1654" s="17" t="n"/>
      <c r="H1654" s="17" t="n"/>
      <c r="I1654" s="17" t="n"/>
      <c r="J1654" s="17" t="n"/>
      <c r="K1654" s="17" t="n"/>
      <c r="L1654" s="17" t="n"/>
      <c r="N1654">
        <f>IF($B1654="","",IF($C1654="SUPERSTORE","Superstore","DH"))</f>
        <v/>
      </c>
      <c r="O1654">
        <f>IF($B1654="","",IFERROR(VLOOKUP($B1654,Mapping!$A:$C,2,0),"Not Mapped"))</f>
        <v/>
      </c>
      <c r="P1654">
        <f>IF($B1654="","",IFERROR(VLOOKUP($B1654,Mapping!$A:$C,3,0),"Not Mapped"))</f>
        <v/>
      </c>
      <c r="Q1654">
        <f>IF($B1654="","",IF(COUNTIF(Exclusions!$A:$A,$B1654)&gt;0,"Yes","No"))</f>
        <v/>
      </c>
      <c r="R1654" s="17">
        <f>IF($B1654="","",MIN(1,DAY($A1654)/IF($N1654="Superstore",Settings!$B$5,Settings!$B$4)))</f>
        <v/>
      </c>
      <c r="S1654" s="17">
        <f>IF(OR($B1654="",$G1654="",$R1654=0),"",$G1654/$R1654)</f>
        <v/>
      </c>
      <c r="T1654">
        <f>IF($S1654="","",IF($S1654&lt;Settings!$B$8,"Critical",IF($S1654&lt;Settings!$B$9,"Semi Critical","Non Critical")))</f>
        <v/>
      </c>
      <c r="U1654">
        <f>IF($B1654="","",IFERROR(VLOOKUP($O1654,Leaders!$A:$B,2,0),"Not Mapped"))</f>
        <v/>
      </c>
    </row>
    <row r="1655">
      <c r="A1655" s="16" t="n"/>
      <c r="G1655" s="17" t="n"/>
      <c r="H1655" s="17" t="n"/>
      <c r="I1655" s="17" t="n"/>
      <c r="J1655" s="17" t="n"/>
      <c r="K1655" s="17" t="n"/>
      <c r="L1655" s="17" t="n"/>
      <c r="N1655">
        <f>IF($B1655="","",IF($C1655="SUPERSTORE","Superstore","DH"))</f>
        <v/>
      </c>
      <c r="O1655">
        <f>IF($B1655="","",IFERROR(VLOOKUP($B1655,Mapping!$A:$C,2,0),"Not Mapped"))</f>
        <v/>
      </c>
      <c r="P1655">
        <f>IF($B1655="","",IFERROR(VLOOKUP($B1655,Mapping!$A:$C,3,0),"Not Mapped"))</f>
        <v/>
      </c>
      <c r="Q1655">
        <f>IF($B1655="","",IF(COUNTIF(Exclusions!$A:$A,$B1655)&gt;0,"Yes","No"))</f>
        <v/>
      </c>
      <c r="R1655" s="17">
        <f>IF($B1655="","",MIN(1,DAY($A1655)/IF($N1655="Superstore",Settings!$B$5,Settings!$B$4)))</f>
        <v/>
      </c>
      <c r="S1655" s="17">
        <f>IF(OR($B1655="",$G1655="",$R1655=0),"",$G1655/$R1655)</f>
        <v/>
      </c>
      <c r="T1655">
        <f>IF($S1655="","",IF($S1655&lt;Settings!$B$8,"Critical",IF($S1655&lt;Settings!$B$9,"Semi Critical","Non Critical")))</f>
        <v/>
      </c>
      <c r="U1655">
        <f>IF($B1655="","",IFERROR(VLOOKUP($O1655,Leaders!$A:$B,2,0),"Not Mapped"))</f>
        <v/>
      </c>
    </row>
    <row r="1656">
      <c r="A1656" s="16" t="n"/>
      <c r="G1656" s="17" t="n"/>
      <c r="H1656" s="17" t="n"/>
      <c r="I1656" s="17" t="n"/>
      <c r="J1656" s="17" t="n"/>
      <c r="K1656" s="17" t="n"/>
      <c r="L1656" s="17" t="n"/>
      <c r="N1656">
        <f>IF($B1656="","",IF($C1656="SUPERSTORE","Superstore","DH"))</f>
        <v/>
      </c>
      <c r="O1656">
        <f>IF($B1656="","",IFERROR(VLOOKUP($B1656,Mapping!$A:$C,2,0),"Not Mapped"))</f>
        <v/>
      </c>
      <c r="P1656">
        <f>IF($B1656="","",IFERROR(VLOOKUP($B1656,Mapping!$A:$C,3,0),"Not Mapped"))</f>
        <v/>
      </c>
      <c r="Q1656">
        <f>IF($B1656="","",IF(COUNTIF(Exclusions!$A:$A,$B1656)&gt;0,"Yes","No"))</f>
        <v/>
      </c>
      <c r="R1656" s="17">
        <f>IF($B1656="","",MIN(1,DAY($A1656)/IF($N1656="Superstore",Settings!$B$5,Settings!$B$4)))</f>
        <v/>
      </c>
      <c r="S1656" s="17">
        <f>IF(OR($B1656="",$G1656="",$R1656=0),"",$G1656/$R1656)</f>
        <v/>
      </c>
      <c r="T1656">
        <f>IF($S1656="","",IF($S1656&lt;Settings!$B$8,"Critical",IF($S1656&lt;Settings!$B$9,"Semi Critical","Non Critical")))</f>
        <v/>
      </c>
      <c r="U1656">
        <f>IF($B1656="","",IFERROR(VLOOKUP($O1656,Leaders!$A:$B,2,0),"Not Mapped"))</f>
        <v/>
      </c>
    </row>
    <row r="1657">
      <c r="A1657" s="16" t="n"/>
      <c r="G1657" s="17" t="n"/>
      <c r="H1657" s="17" t="n"/>
      <c r="I1657" s="17" t="n"/>
      <c r="J1657" s="17" t="n"/>
      <c r="K1657" s="17" t="n"/>
      <c r="L1657" s="17" t="n"/>
      <c r="N1657">
        <f>IF($B1657="","",IF($C1657="SUPERSTORE","Superstore","DH"))</f>
        <v/>
      </c>
      <c r="O1657">
        <f>IF($B1657="","",IFERROR(VLOOKUP($B1657,Mapping!$A:$C,2,0),"Not Mapped"))</f>
        <v/>
      </c>
      <c r="P1657">
        <f>IF($B1657="","",IFERROR(VLOOKUP($B1657,Mapping!$A:$C,3,0),"Not Mapped"))</f>
        <v/>
      </c>
      <c r="Q1657">
        <f>IF($B1657="","",IF(COUNTIF(Exclusions!$A:$A,$B1657)&gt;0,"Yes","No"))</f>
        <v/>
      </c>
      <c r="R1657" s="17">
        <f>IF($B1657="","",MIN(1,DAY($A1657)/IF($N1657="Superstore",Settings!$B$5,Settings!$B$4)))</f>
        <v/>
      </c>
      <c r="S1657" s="17">
        <f>IF(OR($B1657="",$G1657="",$R1657=0),"",$G1657/$R1657)</f>
        <v/>
      </c>
      <c r="T1657">
        <f>IF($S1657="","",IF($S1657&lt;Settings!$B$8,"Critical",IF($S1657&lt;Settings!$B$9,"Semi Critical","Non Critical")))</f>
        <v/>
      </c>
      <c r="U1657">
        <f>IF($B1657="","",IFERROR(VLOOKUP($O1657,Leaders!$A:$B,2,0),"Not Mapped"))</f>
        <v/>
      </c>
    </row>
    <row r="1658">
      <c r="A1658" s="16" t="n"/>
      <c r="G1658" s="17" t="n"/>
      <c r="H1658" s="17" t="n"/>
      <c r="I1658" s="17" t="n"/>
      <c r="J1658" s="17" t="n"/>
      <c r="K1658" s="17" t="n"/>
      <c r="L1658" s="17" t="n"/>
      <c r="N1658">
        <f>IF($B1658="","",IF($C1658="SUPERSTORE","Superstore","DH"))</f>
        <v/>
      </c>
      <c r="O1658">
        <f>IF($B1658="","",IFERROR(VLOOKUP($B1658,Mapping!$A:$C,2,0),"Not Mapped"))</f>
        <v/>
      </c>
      <c r="P1658">
        <f>IF($B1658="","",IFERROR(VLOOKUP($B1658,Mapping!$A:$C,3,0),"Not Mapped"))</f>
        <v/>
      </c>
      <c r="Q1658">
        <f>IF($B1658="","",IF(COUNTIF(Exclusions!$A:$A,$B1658)&gt;0,"Yes","No"))</f>
        <v/>
      </c>
      <c r="R1658" s="17">
        <f>IF($B1658="","",MIN(1,DAY($A1658)/IF($N1658="Superstore",Settings!$B$5,Settings!$B$4)))</f>
        <v/>
      </c>
      <c r="S1658" s="17">
        <f>IF(OR($B1658="",$G1658="",$R1658=0),"",$G1658/$R1658)</f>
        <v/>
      </c>
      <c r="T1658">
        <f>IF($S1658="","",IF($S1658&lt;Settings!$B$8,"Critical",IF($S1658&lt;Settings!$B$9,"Semi Critical","Non Critical")))</f>
        <v/>
      </c>
      <c r="U1658">
        <f>IF($B1658="","",IFERROR(VLOOKUP($O1658,Leaders!$A:$B,2,0),"Not Mapped"))</f>
        <v/>
      </c>
    </row>
    <row r="1659">
      <c r="A1659" s="16" t="n"/>
      <c r="G1659" s="17" t="n"/>
      <c r="H1659" s="17" t="n"/>
      <c r="I1659" s="17" t="n"/>
      <c r="J1659" s="17" t="n"/>
      <c r="K1659" s="17" t="n"/>
      <c r="L1659" s="17" t="n"/>
      <c r="N1659">
        <f>IF($B1659="","",IF($C1659="SUPERSTORE","Superstore","DH"))</f>
        <v/>
      </c>
      <c r="O1659">
        <f>IF($B1659="","",IFERROR(VLOOKUP($B1659,Mapping!$A:$C,2,0),"Not Mapped"))</f>
        <v/>
      </c>
      <c r="P1659">
        <f>IF($B1659="","",IFERROR(VLOOKUP($B1659,Mapping!$A:$C,3,0),"Not Mapped"))</f>
        <v/>
      </c>
      <c r="Q1659">
        <f>IF($B1659="","",IF(COUNTIF(Exclusions!$A:$A,$B1659)&gt;0,"Yes","No"))</f>
        <v/>
      </c>
      <c r="R1659" s="17">
        <f>IF($B1659="","",MIN(1,DAY($A1659)/IF($N1659="Superstore",Settings!$B$5,Settings!$B$4)))</f>
        <v/>
      </c>
      <c r="S1659" s="17">
        <f>IF(OR($B1659="",$G1659="",$R1659=0),"",$G1659/$R1659)</f>
        <v/>
      </c>
      <c r="T1659">
        <f>IF($S1659="","",IF($S1659&lt;Settings!$B$8,"Critical",IF($S1659&lt;Settings!$B$9,"Semi Critical","Non Critical")))</f>
        <v/>
      </c>
      <c r="U1659">
        <f>IF($B1659="","",IFERROR(VLOOKUP($O1659,Leaders!$A:$B,2,0),"Not Mapped"))</f>
        <v/>
      </c>
    </row>
    <row r="1660">
      <c r="A1660" s="16" t="n"/>
      <c r="G1660" s="17" t="n"/>
      <c r="H1660" s="17" t="n"/>
      <c r="I1660" s="17" t="n"/>
      <c r="J1660" s="17" t="n"/>
      <c r="K1660" s="17" t="n"/>
      <c r="L1660" s="17" t="n"/>
      <c r="N1660">
        <f>IF($B1660="","",IF($C1660="SUPERSTORE","Superstore","DH"))</f>
        <v/>
      </c>
      <c r="O1660">
        <f>IF($B1660="","",IFERROR(VLOOKUP($B1660,Mapping!$A:$C,2,0),"Not Mapped"))</f>
        <v/>
      </c>
      <c r="P1660">
        <f>IF($B1660="","",IFERROR(VLOOKUP($B1660,Mapping!$A:$C,3,0),"Not Mapped"))</f>
        <v/>
      </c>
      <c r="Q1660">
        <f>IF($B1660="","",IF(COUNTIF(Exclusions!$A:$A,$B1660)&gt;0,"Yes","No"))</f>
        <v/>
      </c>
      <c r="R1660" s="17">
        <f>IF($B1660="","",MIN(1,DAY($A1660)/IF($N1660="Superstore",Settings!$B$5,Settings!$B$4)))</f>
        <v/>
      </c>
      <c r="S1660" s="17">
        <f>IF(OR($B1660="",$G1660="",$R1660=0),"",$G1660/$R1660)</f>
        <v/>
      </c>
      <c r="T1660">
        <f>IF($S1660="","",IF($S1660&lt;Settings!$B$8,"Critical",IF($S1660&lt;Settings!$B$9,"Semi Critical","Non Critical")))</f>
        <v/>
      </c>
      <c r="U1660">
        <f>IF($B1660="","",IFERROR(VLOOKUP($O1660,Leaders!$A:$B,2,0),"Not Mapped"))</f>
        <v/>
      </c>
    </row>
    <row r="1661">
      <c r="A1661" s="16" t="n"/>
      <c r="G1661" s="17" t="n"/>
      <c r="H1661" s="17" t="n"/>
      <c r="I1661" s="17" t="n"/>
      <c r="J1661" s="17" t="n"/>
      <c r="K1661" s="17" t="n"/>
      <c r="L1661" s="17" t="n"/>
      <c r="N1661">
        <f>IF($B1661="","",IF($C1661="SUPERSTORE","Superstore","DH"))</f>
        <v/>
      </c>
      <c r="O1661">
        <f>IF($B1661="","",IFERROR(VLOOKUP($B1661,Mapping!$A:$C,2,0),"Not Mapped"))</f>
        <v/>
      </c>
      <c r="P1661">
        <f>IF($B1661="","",IFERROR(VLOOKUP($B1661,Mapping!$A:$C,3,0),"Not Mapped"))</f>
        <v/>
      </c>
      <c r="Q1661">
        <f>IF($B1661="","",IF(COUNTIF(Exclusions!$A:$A,$B1661)&gt;0,"Yes","No"))</f>
        <v/>
      </c>
      <c r="R1661" s="17">
        <f>IF($B1661="","",MIN(1,DAY($A1661)/IF($N1661="Superstore",Settings!$B$5,Settings!$B$4)))</f>
        <v/>
      </c>
      <c r="S1661" s="17">
        <f>IF(OR($B1661="",$G1661="",$R1661=0),"",$G1661/$R1661)</f>
        <v/>
      </c>
      <c r="T1661">
        <f>IF($S1661="","",IF($S1661&lt;Settings!$B$8,"Critical",IF($S1661&lt;Settings!$B$9,"Semi Critical","Non Critical")))</f>
        <v/>
      </c>
      <c r="U1661">
        <f>IF($B1661="","",IFERROR(VLOOKUP($O1661,Leaders!$A:$B,2,0),"Not Mapped"))</f>
        <v/>
      </c>
    </row>
    <row r="1662">
      <c r="A1662" s="16" t="n"/>
      <c r="G1662" s="17" t="n"/>
      <c r="H1662" s="17" t="n"/>
      <c r="I1662" s="17" t="n"/>
      <c r="J1662" s="17" t="n"/>
      <c r="K1662" s="17" t="n"/>
      <c r="L1662" s="17" t="n"/>
      <c r="N1662">
        <f>IF($B1662="","",IF($C1662="SUPERSTORE","Superstore","DH"))</f>
        <v/>
      </c>
      <c r="O1662">
        <f>IF($B1662="","",IFERROR(VLOOKUP($B1662,Mapping!$A:$C,2,0),"Not Mapped"))</f>
        <v/>
      </c>
      <c r="P1662">
        <f>IF($B1662="","",IFERROR(VLOOKUP($B1662,Mapping!$A:$C,3,0),"Not Mapped"))</f>
        <v/>
      </c>
      <c r="Q1662">
        <f>IF($B1662="","",IF(COUNTIF(Exclusions!$A:$A,$B1662)&gt;0,"Yes","No"))</f>
        <v/>
      </c>
      <c r="R1662" s="17">
        <f>IF($B1662="","",MIN(1,DAY($A1662)/IF($N1662="Superstore",Settings!$B$5,Settings!$B$4)))</f>
        <v/>
      </c>
      <c r="S1662" s="17">
        <f>IF(OR($B1662="",$G1662="",$R1662=0),"",$G1662/$R1662)</f>
        <v/>
      </c>
      <c r="T1662">
        <f>IF($S1662="","",IF($S1662&lt;Settings!$B$8,"Critical",IF($S1662&lt;Settings!$B$9,"Semi Critical","Non Critical")))</f>
        <v/>
      </c>
      <c r="U1662">
        <f>IF($B1662="","",IFERROR(VLOOKUP($O1662,Leaders!$A:$B,2,0),"Not Mapped"))</f>
        <v/>
      </c>
    </row>
    <row r="1663">
      <c r="A1663" s="16" t="n"/>
      <c r="G1663" s="17" t="n"/>
      <c r="H1663" s="17" t="n"/>
      <c r="I1663" s="17" t="n"/>
      <c r="J1663" s="17" t="n"/>
      <c r="K1663" s="17" t="n"/>
      <c r="L1663" s="17" t="n"/>
      <c r="N1663">
        <f>IF($B1663="","",IF($C1663="SUPERSTORE","Superstore","DH"))</f>
        <v/>
      </c>
      <c r="O1663">
        <f>IF($B1663="","",IFERROR(VLOOKUP($B1663,Mapping!$A:$C,2,0),"Not Mapped"))</f>
        <v/>
      </c>
      <c r="P1663">
        <f>IF($B1663="","",IFERROR(VLOOKUP($B1663,Mapping!$A:$C,3,0),"Not Mapped"))</f>
        <v/>
      </c>
      <c r="Q1663">
        <f>IF($B1663="","",IF(COUNTIF(Exclusions!$A:$A,$B1663)&gt;0,"Yes","No"))</f>
        <v/>
      </c>
      <c r="R1663" s="17">
        <f>IF($B1663="","",MIN(1,DAY($A1663)/IF($N1663="Superstore",Settings!$B$5,Settings!$B$4)))</f>
        <v/>
      </c>
      <c r="S1663" s="17">
        <f>IF(OR($B1663="",$G1663="",$R1663=0),"",$G1663/$R1663)</f>
        <v/>
      </c>
      <c r="T1663">
        <f>IF($S1663="","",IF($S1663&lt;Settings!$B$8,"Critical",IF($S1663&lt;Settings!$B$9,"Semi Critical","Non Critical")))</f>
        <v/>
      </c>
      <c r="U1663">
        <f>IF($B1663="","",IFERROR(VLOOKUP($O1663,Leaders!$A:$B,2,0),"Not Mapped"))</f>
        <v/>
      </c>
    </row>
    <row r="1664">
      <c r="A1664" s="16" t="n"/>
      <c r="G1664" s="17" t="n"/>
      <c r="H1664" s="17" t="n"/>
      <c r="I1664" s="17" t="n"/>
      <c r="J1664" s="17" t="n"/>
      <c r="K1664" s="17" t="n"/>
      <c r="L1664" s="17" t="n"/>
      <c r="N1664">
        <f>IF($B1664="","",IF($C1664="SUPERSTORE","Superstore","DH"))</f>
        <v/>
      </c>
      <c r="O1664">
        <f>IF($B1664="","",IFERROR(VLOOKUP($B1664,Mapping!$A:$C,2,0),"Not Mapped"))</f>
        <v/>
      </c>
      <c r="P1664">
        <f>IF($B1664="","",IFERROR(VLOOKUP($B1664,Mapping!$A:$C,3,0),"Not Mapped"))</f>
        <v/>
      </c>
      <c r="Q1664">
        <f>IF($B1664="","",IF(COUNTIF(Exclusions!$A:$A,$B1664)&gt;0,"Yes","No"))</f>
        <v/>
      </c>
      <c r="R1664" s="17">
        <f>IF($B1664="","",MIN(1,DAY($A1664)/IF($N1664="Superstore",Settings!$B$5,Settings!$B$4)))</f>
        <v/>
      </c>
      <c r="S1664" s="17">
        <f>IF(OR($B1664="",$G1664="",$R1664=0),"",$G1664/$R1664)</f>
        <v/>
      </c>
      <c r="T1664">
        <f>IF($S1664="","",IF($S1664&lt;Settings!$B$8,"Critical",IF($S1664&lt;Settings!$B$9,"Semi Critical","Non Critical")))</f>
        <v/>
      </c>
      <c r="U1664">
        <f>IF($B1664="","",IFERROR(VLOOKUP($O1664,Leaders!$A:$B,2,0),"Not Mapped"))</f>
        <v/>
      </c>
    </row>
    <row r="1665">
      <c r="A1665" s="16" t="n"/>
      <c r="G1665" s="17" t="n"/>
      <c r="H1665" s="17" t="n"/>
      <c r="I1665" s="17" t="n"/>
      <c r="J1665" s="17" t="n"/>
      <c r="K1665" s="17" t="n"/>
      <c r="L1665" s="17" t="n"/>
      <c r="N1665">
        <f>IF($B1665="","",IF($C1665="SUPERSTORE","Superstore","DH"))</f>
        <v/>
      </c>
      <c r="O1665">
        <f>IF($B1665="","",IFERROR(VLOOKUP($B1665,Mapping!$A:$C,2,0),"Not Mapped"))</f>
        <v/>
      </c>
      <c r="P1665">
        <f>IF($B1665="","",IFERROR(VLOOKUP($B1665,Mapping!$A:$C,3,0),"Not Mapped"))</f>
        <v/>
      </c>
      <c r="Q1665">
        <f>IF($B1665="","",IF(COUNTIF(Exclusions!$A:$A,$B1665)&gt;0,"Yes","No"))</f>
        <v/>
      </c>
      <c r="R1665" s="17">
        <f>IF($B1665="","",MIN(1,DAY($A1665)/IF($N1665="Superstore",Settings!$B$5,Settings!$B$4)))</f>
        <v/>
      </c>
      <c r="S1665" s="17">
        <f>IF(OR($B1665="",$G1665="",$R1665=0),"",$G1665/$R1665)</f>
        <v/>
      </c>
      <c r="T1665">
        <f>IF($S1665="","",IF($S1665&lt;Settings!$B$8,"Critical",IF($S1665&lt;Settings!$B$9,"Semi Critical","Non Critical")))</f>
        <v/>
      </c>
      <c r="U1665">
        <f>IF($B1665="","",IFERROR(VLOOKUP($O1665,Leaders!$A:$B,2,0),"Not Mapped"))</f>
        <v/>
      </c>
    </row>
    <row r="1666">
      <c r="A1666" s="16" t="n"/>
      <c r="G1666" s="17" t="n"/>
      <c r="H1666" s="17" t="n"/>
      <c r="I1666" s="17" t="n"/>
      <c r="J1666" s="17" t="n"/>
      <c r="K1666" s="17" t="n"/>
      <c r="L1666" s="17" t="n"/>
      <c r="N1666">
        <f>IF($B1666="","",IF($C1666="SUPERSTORE","Superstore","DH"))</f>
        <v/>
      </c>
      <c r="O1666">
        <f>IF($B1666="","",IFERROR(VLOOKUP($B1666,Mapping!$A:$C,2,0),"Not Mapped"))</f>
        <v/>
      </c>
      <c r="P1666">
        <f>IF($B1666="","",IFERROR(VLOOKUP($B1666,Mapping!$A:$C,3,0),"Not Mapped"))</f>
        <v/>
      </c>
      <c r="Q1666">
        <f>IF($B1666="","",IF(COUNTIF(Exclusions!$A:$A,$B1666)&gt;0,"Yes","No"))</f>
        <v/>
      </c>
      <c r="R1666" s="17">
        <f>IF($B1666="","",MIN(1,DAY($A1666)/IF($N1666="Superstore",Settings!$B$5,Settings!$B$4)))</f>
        <v/>
      </c>
      <c r="S1666" s="17">
        <f>IF(OR($B1666="",$G1666="",$R1666=0),"",$G1666/$R1666)</f>
        <v/>
      </c>
      <c r="T1666">
        <f>IF($S1666="","",IF($S1666&lt;Settings!$B$8,"Critical",IF($S1666&lt;Settings!$B$9,"Semi Critical","Non Critical")))</f>
        <v/>
      </c>
      <c r="U1666">
        <f>IF($B1666="","",IFERROR(VLOOKUP($O1666,Leaders!$A:$B,2,0),"Not Mapped"))</f>
        <v/>
      </c>
    </row>
    <row r="1667">
      <c r="A1667" s="16" t="n"/>
      <c r="G1667" s="17" t="n"/>
      <c r="H1667" s="17" t="n"/>
      <c r="I1667" s="17" t="n"/>
      <c r="J1667" s="17" t="n"/>
      <c r="K1667" s="17" t="n"/>
      <c r="L1667" s="17" t="n"/>
      <c r="N1667">
        <f>IF($B1667="","",IF($C1667="SUPERSTORE","Superstore","DH"))</f>
        <v/>
      </c>
      <c r="O1667">
        <f>IF($B1667="","",IFERROR(VLOOKUP($B1667,Mapping!$A:$C,2,0),"Not Mapped"))</f>
        <v/>
      </c>
      <c r="P1667">
        <f>IF($B1667="","",IFERROR(VLOOKUP($B1667,Mapping!$A:$C,3,0),"Not Mapped"))</f>
        <v/>
      </c>
      <c r="Q1667">
        <f>IF($B1667="","",IF(COUNTIF(Exclusions!$A:$A,$B1667)&gt;0,"Yes","No"))</f>
        <v/>
      </c>
      <c r="R1667" s="17">
        <f>IF($B1667="","",MIN(1,DAY($A1667)/IF($N1667="Superstore",Settings!$B$5,Settings!$B$4)))</f>
        <v/>
      </c>
      <c r="S1667" s="17">
        <f>IF(OR($B1667="",$G1667="",$R1667=0),"",$G1667/$R1667)</f>
        <v/>
      </c>
      <c r="T1667">
        <f>IF($S1667="","",IF($S1667&lt;Settings!$B$8,"Critical",IF($S1667&lt;Settings!$B$9,"Semi Critical","Non Critical")))</f>
        <v/>
      </c>
      <c r="U1667">
        <f>IF($B1667="","",IFERROR(VLOOKUP($O1667,Leaders!$A:$B,2,0),"Not Mapped"))</f>
        <v/>
      </c>
    </row>
    <row r="1668">
      <c r="A1668" s="16" t="n"/>
      <c r="G1668" s="17" t="n"/>
      <c r="H1668" s="17" t="n"/>
      <c r="I1668" s="17" t="n"/>
      <c r="J1668" s="17" t="n"/>
      <c r="K1668" s="17" t="n"/>
      <c r="L1668" s="17" t="n"/>
      <c r="N1668">
        <f>IF($B1668="","",IF($C1668="SUPERSTORE","Superstore","DH"))</f>
        <v/>
      </c>
      <c r="O1668">
        <f>IF($B1668="","",IFERROR(VLOOKUP($B1668,Mapping!$A:$C,2,0),"Not Mapped"))</f>
        <v/>
      </c>
      <c r="P1668">
        <f>IF($B1668="","",IFERROR(VLOOKUP($B1668,Mapping!$A:$C,3,0),"Not Mapped"))</f>
        <v/>
      </c>
      <c r="Q1668">
        <f>IF($B1668="","",IF(COUNTIF(Exclusions!$A:$A,$B1668)&gt;0,"Yes","No"))</f>
        <v/>
      </c>
      <c r="R1668" s="17">
        <f>IF($B1668="","",MIN(1,DAY($A1668)/IF($N1668="Superstore",Settings!$B$5,Settings!$B$4)))</f>
        <v/>
      </c>
      <c r="S1668" s="17">
        <f>IF(OR($B1668="",$G1668="",$R1668=0),"",$G1668/$R1668)</f>
        <v/>
      </c>
      <c r="T1668">
        <f>IF($S1668="","",IF($S1668&lt;Settings!$B$8,"Critical",IF($S1668&lt;Settings!$B$9,"Semi Critical","Non Critical")))</f>
        <v/>
      </c>
      <c r="U1668">
        <f>IF($B1668="","",IFERROR(VLOOKUP($O1668,Leaders!$A:$B,2,0),"Not Mapped"))</f>
        <v/>
      </c>
    </row>
    <row r="1669">
      <c r="A1669" s="16" t="n"/>
      <c r="G1669" s="17" t="n"/>
      <c r="H1669" s="17" t="n"/>
      <c r="I1669" s="17" t="n"/>
      <c r="J1669" s="17" t="n"/>
      <c r="K1669" s="17" t="n"/>
      <c r="L1669" s="17" t="n"/>
      <c r="N1669">
        <f>IF($B1669="","",IF($C1669="SUPERSTORE","Superstore","DH"))</f>
        <v/>
      </c>
      <c r="O1669">
        <f>IF($B1669="","",IFERROR(VLOOKUP($B1669,Mapping!$A:$C,2,0),"Not Mapped"))</f>
        <v/>
      </c>
      <c r="P1669">
        <f>IF($B1669="","",IFERROR(VLOOKUP($B1669,Mapping!$A:$C,3,0),"Not Mapped"))</f>
        <v/>
      </c>
      <c r="Q1669">
        <f>IF($B1669="","",IF(COUNTIF(Exclusions!$A:$A,$B1669)&gt;0,"Yes","No"))</f>
        <v/>
      </c>
      <c r="R1669" s="17">
        <f>IF($B1669="","",MIN(1,DAY($A1669)/IF($N1669="Superstore",Settings!$B$5,Settings!$B$4)))</f>
        <v/>
      </c>
      <c r="S1669" s="17">
        <f>IF(OR($B1669="",$G1669="",$R1669=0),"",$G1669/$R1669)</f>
        <v/>
      </c>
      <c r="T1669">
        <f>IF($S1669="","",IF($S1669&lt;Settings!$B$8,"Critical",IF($S1669&lt;Settings!$B$9,"Semi Critical","Non Critical")))</f>
        <v/>
      </c>
      <c r="U1669">
        <f>IF($B1669="","",IFERROR(VLOOKUP($O1669,Leaders!$A:$B,2,0),"Not Mapped"))</f>
        <v/>
      </c>
    </row>
    <row r="1670">
      <c r="A1670" s="16" t="n"/>
      <c r="G1670" s="17" t="n"/>
      <c r="H1670" s="17" t="n"/>
      <c r="I1670" s="17" t="n"/>
      <c r="J1670" s="17" t="n"/>
      <c r="K1670" s="17" t="n"/>
      <c r="L1670" s="17" t="n"/>
      <c r="N1670">
        <f>IF($B1670="","",IF($C1670="SUPERSTORE","Superstore","DH"))</f>
        <v/>
      </c>
      <c r="O1670">
        <f>IF($B1670="","",IFERROR(VLOOKUP($B1670,Mapping!$A:$C,2,0),"Not Mapped"))</f>
        <v/>
      </c>
      <c r="P1670">
        <f>IF($B1670="","",IFERROR(VLOOKUP($B1670,Mapping!$A:$C,3,0),"Not Mapped"))</f>
        <v/>
      </c>
      <c r="Q1670">
        <f>IF($B1670="","",IF(COUNTIF(Exclusions!$A:$A,$B1670)&gt;0,"Yes","No"))</f>
        <v/>
      </c>
      <c r="R1670" s="17">
        <f>IF($B1670="","",MIN(1,DAY($A1670)/IF($N1670="Superstore",Settings!$B$5,Settings!$B$4)))</f>
        <v/>
      </c>
      <c r="S1670" s="17">
        <f>IF(OR($B1670="",$G1670="",$R1670=0),"",$G1670/$R1670)</f>
        <v/>
      </c>
      <c r="T1670">
        <f>IF($S1670="","",IF($S1670&lt;Settings!$B$8,"Critical",IF($S1670&lt;Settings!$B$9,"Semi Critical","Non Critical")))</f>
        <v/>
      </c>
      <c r="U1670">
        <f>IF($B1670="","",IFERROR(VLOOKUP($O1670,Leaders!$A:$B,2,0),"Not Mapped"))</f>
        <v/>
      </c>
    </row>
    <row r="1671">
      <c r="A1671" s="16" t="n"/>
      <c r="G1671" s="17" t="n"/>
      <c r="H1671" s="17" t="n"/>
      <c r="I1671" s="17" t="n"/>
      <c r="J1671" s="17" t="n"/>
      <c r="K1671" s="17" t="n"/>
      <c r="L1671" s="17" t="n"/>
      <c r="N1671">
        <f>IF($B1671="","",IF($C1671="SUPERSTORE","Superstore","DH"))</f>
        <v/>
      </c>
      <c r="O1671">
        <f>IF($B1671="","",IFERROR(VLOOKUP($B1671,Mapping!$A:$C,2,0),"Not Mapped"))</f>
        <v/>
      </c>
      <c r="P1671">
        <f>IF($B1671="","",IFERROR(VLOOKUP($B1671,Mapping!$A:$C,3,0),"Not Mapped"))</f>
        <v/>
      </c>
      <c r="Q1671">
        <f>IF($B1671="","",IF(COUNTIF(Exclusions!$A:$A,$B1671)&gt;0,"Yes","No"))</f>
        <v/>
      </c>
      <c r="R1671" s="17">
        <f>IF($B1671="","",MIN(1,DAY($A1671)/IF($N1671="Superstore",Settings!$B$5,Settings!$B$4)))</f>
        <v/>
      </c>
      <c r="S1671" s="17">
        <f>IF(OR($B1671="",$G1671="",$R1671=0),"",$G1671/$R1671)</f>
        <v/>
      </c>
      <c r="T1671">
        <f>IF($S1671="","",IF($S1671&lt;Settings!$B$8,"Critical",IF($S1671&lt;Settings!$B$9,"Semi Critical","Non Critical")))</f>
        <v/>
      </c>
      <c r="U1671">
        <f>IF($B1671="","",IFERROR(VLOOKUP($O1671,Leaders!$A:$B,2,0),"Not Mapped"))</f>
        <v/>
      </c>
    </row>
    <row r="1672">
      <c r="A1672" s="16" t="n"/>
      <c r="G1672" s="17" t="n"/>
      <c r="H1672" s="17" t="n"/>
      <c r="I1672" s="17" t="n"/>
      <c r="J1672" s="17" t="n"/>
      <c r="K1672" s="17" t="n"/>
      <c r="L1672" s="17" t="n"/>
      <c r="N1672">
        <f>IF($B1672="","",IF($C1672="SUPERSTORE","Superstore","DH"))</f>
        <v/>
      </c>
      <c r="O1672">
        <f>IF($B1672="","",IFERROR(VLOOKUP($B1672,Mapping!$A:$C,2,0),"Not Mapped"))</f>
        <v/>
      </c>
      <c r="P1672">
        <f>IF($B1672="","",IFERROR(VLOOKUP($B1672,Mapping!$A:$C,3,0),"Not Mapped"))</f>
        <v/>
      </c>
      <c r="Q1672">
        <f>IF($B1672="","",IF(COUNTIF(Exclusions!$A:$A,$B1672)&gt;0,"Yes","No"))</f>
        <v/>
      </c>
      <c r="R1672" s="17">
        <f>IF($B1672="","",MIN(1,DAY($A1672)/IF($N1672="Superstore",Settings!$B$5,Settings!$B$4)))</f>
        <v/>
      </c>
      <c r="S1672" s="17">
        <f>IF(OR($B1672="",$G1672="",$R1672=0),"",$G1672/$R1672)</f>
        <v/>
      </c>
      <c r="T1672">
        <f>IF($S1672="","",IF($S1672&lt;Settings!$B$8,"Critical",IF($S1672&lt;Settings!$B$9,"Semi Critical","Non Critical")))</f>
        <v/>
      </c>
      <c r="U1672">
        <f>IF($B1672="","",IFERROR(VLOOKUP($O1672,Leaders!$A:$B,2,0),"Not Mapped"))</f>
        <v/>
      </c>
    </row>
    <row r="1673">
      <c r="A1673" s="16" t="n"/>
      <c r="G1673" s="17" t="n"/>
      <c r="H1673" s="17" t="n"/>
      <c r="I1673" s="17" t="n"/>
      <c r="J1673" s="17" t="n"/>
      <c r="K1673" s="17" t="n"/>
      <c r="L1673" s="17" t="n"/>
      <c r="N1673">
        <f>IF($B1673="","",IF($C1673="SUPERSTORE","Superstore","DH"))</f>
        <v/>
      </c>
      <c r="O1673">
        <f>IF($B1673="","",IFERROR(VLOOKUP($B1673,Mapping!$A:$C,2,0),"Not Mapped"))</f>
        <v/>
      </c>
      <c r="P1673">
        <f>IF($B1673="","",IFERROR(VLOOKUP($B1673,Mapping!$A:$C,3,0),"Not Mapped"))</f>
        <v/>
      </c>
      <c r="Q1673">
        <f>IF($B1673="","",IF(COUNTIF(Exclusions!$A:$A,$B1673)&gt;0,"Yes","No"))</f>
        <v/>
      </c>
      <c r="R1673" s="17">
        <f>IF($B1673="","",MIN(1,DAY($A1673)/IF($N1673="Superstore",Settings!$B$5,Settings!$B$4)))</f>
        <v/>
      </c>
      <c r="S1673" s="17">
        <f>IF(OR($B1673="",$G1673="",$R1673=0),"",$G1673/$R1673)</f>
        <v/>
      </c>
      <c r="T1673">
        <f>IF($S1673="","",IF($S1673&lt;Settings!$B$8,"Critical",IF($S1673&lt;Settings!$B$9,"Semi Critical","Non Critical")))</f>
        <v/>
      </c>
      <c r="U1673">
        <f>IF($B1673="","",IFERROR(VLOOKUP($O1673,Leaders!$A:$B,2,0),"Not Mapped"))</f>
        <v/>
      </c>
    </row>
    <row r="1674">
      <c r="A1674" s="16" t="n"/>
      <c r="G1674" s="17" t="n"/>
      <c r="H1674" s="17" t="n"/>
      <c r="I1674" s="17" t="n"/>
      <c r="J1674" s="17" t="n"/>
      <c r="K1674" s="17" t="n"/>
      <c r="L1674" s="17" t="n"/>
      <c r="N1674">
        <f>IF($B1674="","",IF($C1674="SUPERSTORE","Superstore","DH"))</f>
        <v/>
      </c>
      <c r="O1674">
        <f>IF($B1674="","",IFERROR(VLOOKUP($B1674,Mapping!$A:$C,2,0),"Not Mapped"))</f>
        <v/>
      </c>
      <c r="P1674">
        <f>IF($B1674="","",IFERROR(VLOOKUP($B1674,Mapping!$A:$C,3,0),"Not Mapped"))</f>
        <v/>
      </c>
      <c r="Q1674">
        <f>IF($B1674="","",IF(COUNTIF(Exclusions!$A:$A,$B1674)&gt;0,"Yes","No"))</f>
        <v/>
      </c>
      <c r="R1674" s="17">
        <f>IF($B1674="","",MIN(1,DAY($A1674)/IF($N1674="Superstore",Settings!$B$5,Settings!$B$4)))</f>
        <v/>
      </c>
      <c r="S1674" s="17">
        <f>IF(OR($B1674="",$G1674="",$R1674=0),"",$G1674/$R1674)</f>
        <v/>
      </c>
      <c r="T1674">
        <f>IF($S1674="","",IF($S1674&lt;Settings!$B$8,"Critical",IF($S1674&lt;Settings!$B$9,"Semi Critical","Non Critical")))</f>
        <v/>
      </c>
      <c r="U1674">
        <f>IF($B1674="","",IFERROR(VLOOKUP($O1674,Leaders!$A:$B,2,0),"Not Mapped"))</f>
        <v/>
      </c>
    </row>
    <row r="1675">
      <c r="A1675" s="16" t="n"/>
      <c r="G1675" s="17" t="n"/>
      <c r="H1675" s="17" t="n"/>
      <c r="I1675" s="17" t="n"/>
      <c r="J1675" s="17" t="n"/>
      <c r="K1675" s="17" t="n"/>
      <c r="L1675" s="17" t="n"/>
      <c r="N1675">
        <f>IF($B1675="","",IF($C1675="SUPERSTORE","Superstore","DH"))</f>
        <v/>
      </c>
      <c r="O1675">
        <f>IF($B1675="","",IFERROR(VLOOKUP($B1675,Mapping!$A:$C,2,0),"Not Mapped"))</f>
        <v/>
      </c>
      <c r="P1675">
        <f>IF($B1675="","",IFERROR(VLOOKUP($B1675,Mapping!$A:$C,3,0),"Not Mapped"))</f>
        <v/>
      </c>
      <c r="Q1675">
        <f>IF($B1675="","",IF(COUNTIF(Exclusions!$A:$A,$B1675)&gt;0,"Yes","No"))</f>
        <v/>
      </c>
      <c r="R1675" s="17">
        <f>IF($B1675="","",MIN(1,DAY($A1675)/IF($N1675="Superstore",Settings!$B$5,Settings!$B$4)))</f>
        <v/>
      </c>
      <c r="S1675" s="17">
        <f>IF(OR($B1675="",$G1675="",$R1675=0),"",$G1675/$R1675)</f>
        <v/>
      </c>
      <c r="T1675">
        <f>IF($S1675="","",IF($S1675&lt;Settings!$B$8,"Critical",IF($S1675&lt;Settings!$B$9,"Semi Critical","Non Critical")))</f>
        <v/>
      </c>
      <c r="U1675">
        <f>IF($B1675="","",IFERROR(VLOOKUP($O1675,Leaders!$A:$B,2,0),"Not Mapped"))</f>
        <v/>
      </c>
    </row>
    <row r="1676">
      <c r="A1676" s="16" t="n"/>
      <c r="G1676" s="17" t="n"/>
      <c r="H1676" s="17" t="n"/>
      <c r="I1676" s="17" t="n"/>
      <c r="J1676" s="17" t="n"/>
      <c r="K1676" s="17" t="n"/>
      <c r="L1676" s="17" t="n"/>
      <c r="N1676">
        <f>IF($B1676="","",IF($C1676="SUPERSTORE","Superstore","DH"))</f>
        <v/>
      </c>
      <c r="O1676">
        <f>IF($B1676="","",IFERROR(VLOOKUP($B1676,Mapping!$A:$C,2,0),"Not Mapped"))</f>
        <v/>
      </c>
      <c r="P1676">
        <f>IF($B1676="","",IFERROR(VLOOKUP($B1676,Mapping!$A:$C,3,0),"Not Mapped"))</f>
        <v/>
      </c>
      <c r="Q1676">
        <f>IF($B1676="","",IF(COUNTIF(Exclusions!$A:$A,$B1676)&gt;0,"Yes","No"))</f>
        <v/>
      </c>
      <c r="R1676" s="17">
        <f>IF($B1676="","",MIN(1,DAY($A1676)/IF($N1676="Superstore",Settings!$B$5,Settings!$B$4)))</f>
        <v/>
      </c>
      <c r="S1676" s="17">
        <f>IF(OR($B1676="",$G1676="",$R1676=0),"",$G1676/$R1676)</f>
        <v/>
      </c>
      <c r="T1676">
        <f>IF($S1676="","",IF($S1676&lt;Settings!$B$8,"Critical",IF($S1676&lt;Settings!$B$9,"Semi Critical","Non Critical")))</f>
        <v/>
      </c>
      <c r="U1676">
        <f>IF($B1676="","",IFERROR(VLOOKUP($O1676,Leaders!$A:$B,2,0),"Not Mapped"))</f>
        <v/>
      </c>
    </row>
    <row r="1677">
      <c r="A1677" s="16" t="n"/>
      <c r="G1677" s="17" t="n"/>
      <c r="H1677" s="17" t="n"/>
      <c r="I1677" s="17" t="n"/>
      <c r="J1677" s="17" t="n"/>
      <c r="K1677" s="17" t="n"/>
      <c r="L1677" s="17" t="n"/>
      <c r="N1677">
        <f>IF($B1677="","",IF($C1677="SUPERSTORE","Superstore","DH"))</f>
        <v/>
      </c>
      <c r="O1677">
        <f>IF($B1677="","",IFERROR(VLOOKUP($B1677,Mapping!$A:$C,2,0),"Not Mapped"))</f>
        <v/>
      </c>
      <c r="P1677">
        <f>IF($B1677="","",IFERROR(VLOOKUP($B1677,Mapping!$A:$C,3,0),"Not Mapped"))</f>
        <v/>
      </c>
      <c r="Q1677">
        <f>IF($B1677="","",IF(COUNTIF(Exclusions!$A:$A,$B1677)&gt;0,"Yes","No"))</f>
        <v/>
      </c>
      <c r="R1677" s="17">
        <f>IF($B1677="","",MIN(1,DAY($A1677)/IF($N1677="Superstore",Settings!$B$5,Settings!$B$4)))</f>
        <v/>
      </c>
      <c r="S1677" s="17">
        <f>IF(OR($B1677="",$G1677="",$R1677=0),"",$G1677/$R1677)</f>
        <v/>
      </c>
      <c r="T1677">
        <f>IF($S1677="","",IF($S1677&lt;Settings!$B$8,"Critical",IF($S1677&lt;Settings!$B$9,"Semi Critical","Non Critical")))</f>
        <v/>
      </c>
      <c r="U1677">
        <f>IF($B1677="","",IFERROR(VLOOKUP($O1677,Leaders!$A:$B,2,0),"Not Mapped"))</f>
        <v/>
      </c>
    </row>
    <row r="1678">
      <c r="A1678" s="16" t="n"/>
      <c r="G1678" s="17" t="n"/>
      <c r="H1678" s="17" t="n"/>
      <c r="I1678" s="17" t="n"/>
      <c r="J1678" s="17" t="n"/>
      <c r="K1678" s="17" t="n"/>
      <c r="L1678" s="17" t="n"/>
      <c r="N1678">
        <f>IF($B1678="","",IF($C1678="SUPERSTORE","Superstore","DH"))</f>
        <v/>
      </c>
      <c r="O1678">
        <f>IF($B1678="","",IFERROR(VLOOKUP($B1678,Mapping!$A:$C,2,0),"Not Mapped"))</f>
        <v/>
      </c>
      <c r="P1678">
        <f>IF($B1678="","",IFERROR(VLOOKUP($B1678,Mapping!$A:$C,3,0),"Not Mapped"))</f>
        <v/>
      </c>
      <c r="Q1678">
        <f>IF($B1678="","",IF(COUNTIF(Exclusions!$A:$A,$B1678)&gt;0,"Yes","No"))</f>
        <v/>
      </c>
      <c r="R1678" s="17">
        <f>IF($B1678="","",MIN(1,DAY($A1678)/IF($N1678="Superstore",Settings!$B$5,Settings!$B$4)))</f>
        <v/>
      </c>
      <c r="S1678" s="17">
        <f>IF(OR($B1678="",$G1678="",$R1678=0),"",$G1678/$R1678)</f>
        <v/>
      </c>
      <c r="T1678">
        <f>IF($S1678="","",IF($S1678&lt;Settings!$B$8,"Critical",IF($S1678&lt;Settings!$B$9,"Semi Critical","Non Critical")))</f>
        <v/>
      </c>
      <c r="U1678">
        <f>IF($B1678="","",IFERROR(VLOOKUP($O1678,Leaders!$A:$B,2,0),"Not Mapped"))</f>
        <v/>
      </c>
    </row>
    <row r="1679">
      <c r="A1679" s="16" t="n"/>
      <c r="G1679" s="17" t="n"/>
      <c r="H1679" s="17" t="n"/>
      <c r="I1679" s="17" t="n"/>
      <c r="J1679" s="17" t="n"/>
      <c r="K1679" s="17" t="n"/>
      <c r="L1679" s="17" t="n"/>
      <c r="N1679">
        <f>IF($B1679="","",IF($C1679="SUPERSTORE","Superstore","DH"))</f>
        <v/>
      </c>
      <c r="O1679">
        <f>IF($B1679="","",IFERROR(VLOOKUP($B1679,Mapping!$A:$C,2,0),"Not Mapped"))</f>
        <v/>
      </c>
      <c r="P1679">
        <f>IF($B1679="","",IFERROR(VLOOKUP($B1679,Mapping!$A:$C,3,0),"Not Mapped"))</f>
        <v/>
      </c>
      <c r="Q1679">
        <f>IF($B1679="","",IF(COUNTIF(Exclusions!$A:$A,$B1679)&gt;0,"Yes","No"))</f>
        <v/>
      </c>
      <c r="R1679" s="17">
        <f>IF($B1679="","",MIN(1,DAY($A1679)/IF($N1679="Superstore",Settings!$B$5,Settings!$B$4)))</f>
        <v/>
      </c>
      <c r="S1679" s="17">
        <f>IF(OR($B1679="",$G1679="",$R1679=0),"",$G1679/$R1679)</f>
        <v/>
      </c>
      <c r="T1679">
        <f>IF($S1679="","",IF($S1679&lt;Settings!$B$8,"Critical",IF($S1679&lt;Settings!$B$9,"Semi Critical","Non Critical")))</f>
        <v/>
      </c>
      <c r="U1679">
        <f>IF($B1679="","",IFERROR(VLOOKUP($O1679,Leaders!$A:$B,2,0),"Not Mapped"))</f>
        <v/>
      </c>
    </row>
    <row r="1680">
      <c r="A1680" s="16" t="n"/>
      <c r="G1680" s="17" t="n"/>
      <c r="H1680" s="17" t="n"/>
      <c r="I1680" s="17" t="n"/>
      <c r="J1680" s="17" t="n"/>
      <c r="K1680" s="17" t="n"/>
      <c r="L1680" s="17" t="n"/>
      <c r="N1680">
        <f>IF($B1680="","",IF($C1680="SUPERSTORE","Superstore","DH"))</f>
        <v/>
      </c>
      <c r="O1680">
        <f>IF($B1680="","",IFERROR(VLOOKUP($B1680,Mapping!$A:$C,2,0),"Not Mapped"))</f>
        <v/>
      </c>
      <c r="P1680">
        <f>IF($B1680="","",IFERROR(VLOOKUP($B1680,Mapping!$A:$C,3,0),"Not Mapped"))</f>
        <v/>
      </c>
      <c r="Q1680">
        <f>IF($B1680="","",IF(COUNTIF(Exclusions!$A:$A,$B1680)&gt;0,"Yes","No"))</f>
        <v/>
      </c>
      <c r="R1680" s="17">
        <f>IF($B1680="","",MIN(1,DAY($A1680)/IF($N1680="Superstore",Settings!$B$5,Settings!$B$4)))</f>
        <v/>
      </c>
      <c r="S1680" s="17">
        <f>IF(OR($B1680="",$G1680="",$R1680=0),"",$G1680/$R1680)</f>
        <v/>
      </c>
      <c r="T1680">
        <f>IF($S1680="","",IF($S1680&lt;Settings!$B$8,"Critical",IF($S1680&lt;Settings!$B$9,"Semi Critical","Non Critical")))</f>
        <v/>
      </c>
      <c r="U1680">
        <f>IF($B1680="","",IFERROR(VLOOKUP($O1680,Leaders!$A:$B,2,0),"Not Mapped"))</f>
        <v/>
      </c>
    </row>
    <row r="1681">
      <c r="A1681" s="16" t="n"/>
      <c r="G1681" s="17" t="n"/>
      <c r="H1681" s="17" t="n"/>
      <c r="I1681" s="17" t="n"/>
      <c r="J1681" s="17" t="n"/>
      <c r="K1681" s="17" t="n"/>
      <c r="L1681" s="17" t="n"/>
      <c r="N1681">
        <f>IF($B1681="","",IF($C1681="SUPERSTORE","Superstore","DH"))</f>
        <v/>
      </c>
      <c r="O1681">
        <f>IF($B1681="","",IFERROR(VLOOKUP($B1681,Mapping!$A:$C,2,0),"Not Mapped"))</f>
        <v/>
      </c>
      <c r="P1681">
        <f>IF($B1681="","",IFERROR(VLOOKUP($B1681,Mapping!$A:$C,3,0),"Not Mapped"))</f>
        <v/>
      </c>
      <c r="Q1681">
        <f>IF($B1681="","",IF(COUNTIF(Exclusions!$A:$A,$B1681)&gt;0,"Yes","No"))</f>
        <v/>
      </c>
      <c r="R1681" s="17">
        <f>IF($B1681="","",MIN(1,DAY($A1681)/IF($N1681="Superstore",Settings!$B$5,Settings!$B$4)))</f>
        <v/>
      </c>
      <c r="S1681" s="17">
        <f>IF(OR($B1681="",$G1681="",$R1681=0),"",$G1681/$R1681)</f>
        <v/>
      </c>
      <c r="T1681">
        <f>IF($S1681="","",IF($S1681&lt;Settings!$B$8,"Critical",IF($S1681&lt;Settings!$B$9,"Semi Critical","Non Critical")))</f>
        <v/>
      </c>
      <c r="U1681">
        <f>IF($B1681="","",IFERROR(VLOOKUP($O1681,Leaders!$A:$B,2,0),"Not Mapped"))</f>
        <v/>
      </c>
    </row>
    <row r="1682">
      <c r="A1682" s="16" t="n"/>
      <c r="G1682" s="17" t="n"/>
      <c r="H1682" s="17" t="n"/>
      <c r="I1682" s="17" t="n"/>
      <c r="J1682" s="17" t="n"/>
      <c r="K1682" s="17" t="n"/>
      <c r="L1682" s="17" t="n"/>
      <c r="N1682">
        <f>IF($B1682="","",IF($C1682="SUPERSTORE","Superstore","DH"))</f>
        <v/>
      </c>
      <c r="O1682">
        <f>IF($B1682="","",IFERROR(VLOOKUP($B1682,Mapping!$A:$C,2,0),"Not Mapped"))</f>
        <v/>
      </c>
      <c r="P1682">
        <f>IF($B1682="","",IFERROR(VLOOKUP($B1682,Mapping!$A:$C,3,0),"Not Mapped"))</f>
        <v/>
      </c>
      <c r="Q1682">
        <f>IF($B1682="","",IF(COUNTIF(Exclusions!$A:$A,$B1682)&gt;0,"Yes","No"))</f>
        <v/>
      </c>
      <c r="R1682" s="17">
        <f>IF($B1682="","",MIN(1,DAY($A1682)/IF($N1682="Superstore",Settings!$B$5,Settings!$B$4)))</f>
        <v/>
      </c>
      <c r="S1682" s="17">
        <f>IF(OR($B1682="",$G1682="",$R1682=0),"",$G1682/$R1682)</f>
        <v/>
      </c>
      <c r="T1682">
        <f>IF($S1682="","",IF($S1682&lt;Settings!$B$8,"Critical",IF($S1682&lt;Settings!$B$9,"Semi Critical","Non Critical")))</f>
        <v/>
      </c>
      <c r="U1682">
        <f>IF($B1682="","",IFERROR(VLOOKUP($O1682,Leaders!$A:$B,2,0),"Not Mapped"))</f>
        <v/>
      </c>
    </row>
    <row r="1683">
      <c r="A1683" s="16" t="n"/>
      <c r="G1683" s="17" t="n"/>
      <c r="H1683" s="17" t="n"/>
      <c r="I1683" s="17" t="n"/>
      <c r="J1683" s="17" t="n"/>
      <c r="K1683" s="17" t="n"/>
      <c r="L1683" s="17" t="n"/>
      <c r="N1683">
        <f>IF($B1683="","",IF($C1683="SUPERSTORE","Superstore","DH"))</f>
        <v/>
      </c>
      <c r="O1683">
        <f>IF($B1683="","",IFERROR(VLOOKUP($B1683,Mapping!$A:$C,2,0),"Not Mapped"))</f>
        <v/>
      </c>
      <c r="P1683">
        <f>IF($B1683="","",IFERROR(VLOOKUP($B1683,Mapping!$A:$C,3,0),"Not Mapped"))</f>
        <v/>
      </c>
      <c r="Q1683">
        <f>IF($B1683="","",IF(COUNTIF(Exclusions!$A:$A,$B1683)&gt;0,"Yes","No"))</f>
        <v/>
      </c>
      <c r="R1683" s="17">
        <f>IF($B1683="","",MIN(1,DAY($A1683)/IF($N1683="Superstore",Settings!$B$5,Settings!$B$4)))</f>
        <v/>
      </c>
      <c r="S1683" s="17">
        <f>IF(OR($B1683="",$G1683="",$R1683=0),"",$G1683/$R1683)</f>
        <v/>
      </c>
      <c r="T1683">
        <f>IF($S1683="","",IF($S1683&lt;Settings!$B$8,"Critical",IF($S1683&lt;Settings!$B$9,"Semi Critical","Non Critical")))</f>
        <v/>
      </c>
      <c r="U1683">
        <f>IF($B1683="","",IFERROR(VLOOKUP($O1683,Leaders!$A:$B,2,0),"Not Mapped"))</f>
        <v/>
      </c>
    </row>
    <row r="1684">
      <c r="A1684" s="16" t="n"/>
      <c r="G1684" s="17" t="n"/>
      <c r="H1684" s="17" t="n"/>
      <c r="I1684" s="17" t="n"/>
      <c r="J1684" s="17" t="n"/>
      <c r="K1684" s="17" t="n"/>
      <c r="L1684" s="17" t="n"/>
      <c r="N1684">
        <f>IF($B1684="","",IF($C1684="SUPERSTORE","Superstore","DH"))</f>
        <v/>
      </c>
      <c r="O1684">
        <f>IF($B1684="","",IFERROR(VLOOKUP($B1684,Mapping!$A:$C,2,0),"Not Mapped"))</f>
        <v/>
      </c>
      <c r="P1684">
        <f>IF($B1684="","",IFERROR(VLOOKUP($B1684,Mapping!$A:$C,3,0),"Not Mapped"))</f>
        <v/>
      </c>
      <c r="Q1684">
        <f>IF($B1684="","",IF(COUNTIF(Exclusions!$A:$A,$B1684)&gt;0,"Yes","No"))</f>
        <v/>
      </c>
      <c r="R1684" s="17">
        <f>IF($B1684="","",MIN(1,DAY($A1684)/IF($N1684="Superstore",Settings!$B$5,Settings!$B$4)))</f>
        <v/>
      </c>
      <c r="S1684" s="17">
        <f>IF(OR($B1684="",$G1684="",$R1684=0),"",$G1684/$R1684)</f>
        <v/>
      </c>
      <c r="T1684">
        <f>IF($S1684="","",IF($S1684&lt;Settings!$B$8,"Critical",IF($S1684&lt;Settings!$B$9,"Semi Critical","Non Critical")))</f>
        <v/>
      </c>
      <c r="U1684">
        <f>IF($B1684="","",IFERROR(VLOOKUP($O1684,Leaders!$A:$B,2,0),"Not Mapped"))</f>
        <v/>
      </c>
    </row>
    <row r="1685">
      <c r="A1685" s="16" t="n"/>
      <c r="G1685" s="17" t="n"/>
      <c r="H1685" s="17" t="n"/>
      <c r="I1685" s="17" t="n"/>
      <c r="J1685" s="17" t="n"/>
      <c r="K1685" s="17" t="n"/>
      <c r="L1685" s="17" t="n"/>
      <c r="N1685">
        <f>IF($B1685="","",IF($C1685="SUPERSTORE","Superstore","DH"))</f>
        <v/>
      </c>
      <c r="O1685">
        <f>IF($B1685="","",IFERROR(VLOOKUP($B1685,Mapping!$A:$C,2,0),"Not Mapped"))</f>
        <v/>
      </c>
      <c r="P1685">
        <f>IF($B1685="","",IFERROR(VLOOKUP($B1685,Mapping!$A:$C,3,0),"Not Mapped"))</f>
        <v/>
      </c>
      <c r="Q1685">
        <f>IF($B1685="","",IF(COUNTIF(Exclusions!$A:$A,$B1685)&gt;0,"Yes","No"))</f>
        <v/>
      </c>
      <c r="R1685" s="17">
        <f>IF($B1685="","",MIN(1,DAY($A1685)/IF($N1685="Superstore",Settings!$B$5,Settings!$B$4)))</f>
        <v/>
      </c>
      <c r="S1685" s="17">
        <f>IF(OR($B1685="",$G1685="",$R1685=0),"",$G1685/$R1685)</f>
        <v/>
      </c>
      <c r="T1685">
        <f>IF($S1685="","",IF($S1685&lt;Settings!$B$8,"Critical",IF($S1685&lt;Settings!$B$9,"Semi Critical","Non Critical")))</f>
        <v/>
      </c>
      <c r="U1685">
        <f>IF($B1685="","",IFERROR(VLOOKUP($O1685,Leaders!$A:$B,2,0),"Not Mapped"))</f>
        <v/>
      </c>
    </row>
    <row r="1686">
      <c r="A1686" s="16" t="n"/>
      <c r="G1686" s="17" t="n"/>
      <c r="H1686" s="17" t="n"/>
      <c r="I1686" s="17" t="n"/>
      <c r="J1686" s="17" t="n"/>
      <c r="K1686" s="17" t="n"/>
      <c r="L1686" s="17" t="n"/>
      <c r="N1686">
        <f>IF($B1686="","",IF($C1686="SUPERSTORE","Superstore","DH"))</f>
        <v/>
      </c>
      <c r="O1686">
        <f>IF($B1686="","",IFERROR(VLOOKUP($B1686,Mapping!$A:$C,2,0),"Not Mapped"))</f>
        <v/>
      </c>
      <c r="P1686">
        <f>IF($B1686="","",IFERROR(VLOOKUP($B1686,Mapping!$A:$C,3,0),"Not Mapped"))</f>
        <v/>
      </c>
      <c r="Q1686">
        <f>IF($B1686="","",IF(COUNTIF(Exclusions!$A:$A,$B1686)&gt;0,"Yes","No"))</f>
        <v/>
      </c>
      <c r="R1686" s="17">
        <f>IF($B1686="","",MIN(1,DAY($A1686)/IF($N1686="Superstore",Settings!$B$5,Settings!$B$4)))</f>
        <v/>
      </c>
      <c r="S1686" s="17">
        <f>IF(OR($B1686="",$G1686="",$R1686=0),"",$G1686/$R1686)</f>
        <v/>
      </c>
      <c r="T1686">
        <f>IF($S1686="","",IF($S1686&lt;Settings!$B$8,"Critical",IF($S1686&lt;Settings!$B$9,"Semi Critical","Non Critical")))</f>
        <v/>
      </c>
      <c r="U1686">
        <f>IF($B1686="","",IFERROR(VLOOKUP($O1686,Leaders!$A:$B,2,0),"Not Mapped"))</f>
        <v/>
      </c>
    </row>
    <row r="1687">
      <c r="A1687" s="16" t="n"/>
      <c r="G1687" s="17" t="n"/>
      <c r="H1687" s="17" t="n"/>
      <c r="I1687" s="17" t="n"/>
      <c r="J1687" s="17" t="n"/>
      <c r="K1687" s="17" t="n"/>
      <c r="L1687" s="17" t="n"/>
      <c r="N1687">
        <f>IF($B1687="","",IF($C1687="SUPERSTORE","Superstore","DH"))</f>
        <v/>
      </c>
      <c r="O1687">
        <f>IF($B1687="","",IFERROR(VLOOKUP($B1687,Mapping!$A:$C,2,0),"Not Mapped"))</f>
        <v/>
      </c>
      <c r="P1687">
        <f>IF($B1687="","",IFERROR(VLOOKUP($B1687,Mapping!$A:$C,3,0),"Not Mapped"))</f>
        <v/>
      </c>
      <c r="Q1687">
        <f>IF($B1687="","",IF(COUNTIF(Exclusions!$A:$A,$B1687)&gt;0,"Yes","No"))</f>
        <v/>
      </c>
      <c r="R1687" s="17">
        <f>IF($B1687="","",MIN(1,DAY($A1687)/IF($N1687="Superstore",Settings!$B$5,Settings!$B$4)))</f>
        <v/>
      </c>
      <c r="S1687" s="17">
        <f>IF(OR($B1687="",$G1687="",$R1687=0),"",$G1687/$R1687)</f>
        <v/>
      </c>
      <c r="T1687">
        <f>IF($S1687="","",IF($S1687&lt;Settings!$B$8,"Critical",IF($S1687&lt;Settings!$B$9,"Semi Critical","Non Critical")))</f>
        <v/>
      </c>
      <c r="U1687">
        <f>IF($B1687="","",IFERROR(VLOOKUP($O1687,Leaders!$A:$B,2,0),"Not Mapped"))</f>
        <v/>
      </c>
    </row>
    <row r="1688">
      <c r="A1688" s="16" t="n"/>
      <c r="G1688" s="17" t="n"/>
      <c r="H1688" s="17" t="n"/>
      <c r="I1688" s="17" t="n"/>
      <c r="J1688" s="17" t="n"/>
      <c r="K1688" s="17" t="n"/>
      <c r="L1688" s="17" t="n"/>
      <c r="N1688">
        <f>IF($B1688="","",IF($C1688="SUPERSTORE","Superstore","DH"))</f>
        <v/>
      </c>
      <c r="O1688">
        <f>IF($B1688="","",IFERROR(VLOOKUP($B1688,Mapping!$A:$C,2,0),"Not Mapped"))</f>
        <v/>
      </c>
      <c r="P1688">
        <f>IF($B1688="","",IFERROR(VLOOKUP($B1688,Mapping!$A:$C,3,0),"Not Mapped"))</f>
        <v/>
      </c>
      <c r="Q1688">
        <f>IF($B1688="","",IF(COUNTIF(Exclusions!$A:$A,$B1688)&gt;0,"Yes","No"))</f>
        <v/>
      </c>
      <c r="R1688" s="17">
        <f>IF($B1688="","",MIN(1,DAY($A1688)/IF($N1688="Superstore",Settings!$B$5,Settings!$B$4)))</f>
        <v/>
      </c>
      <c r="S1688" s="17">
        <f>IF(OR($B1688="",$G1688="",$R1688=0),"",$G1688/$R1688)</f>
        <v/>
      </c>
      <c r="T1688">
        <f>IF($S1688="","",IF($S1688&lt;Settings!$B$8,"Critical",IF($S1688&lt;Settings!$B$9,"Semi Critical","Non Critical")))</f>
        <v/>
      </c>
      <c r="U1688">
        <f>IF($B1688="","",IFERROR(VLOOKUP($O1688,Leaders!$A:$B,2,0),"Not Mapped"))</f>
        <v/>
      </c>
    </row>
    <row r="1689">
      <c r="A1689" s="16" t="n"/>
      <c r="G1689" s="17" t="n"/>
      <c r="H1689" s="17" t="n"/>
      <c r="I1689" s="17" t="n"/>
      <c r="J1689" s="17" t="n"/>
      <c r="K1689" s="17" t="n"/>
      <c r="L1689" s="17" t="n"/>
      <c r="N1689">
        <f>IF($B1689="","",IF($C1689="SUPERSTORE","Superstore","DH"))</f>
        <v/>
      </c>
      <c r="O1689">
        <f>IF($B1689="","",IFERROR(VLOOKUP($B1689,Mapping!$A:$C,2,0),"Not Mapped"))</f>
        <v/>
      </c>
      <c r="P1689">
        <f>IF($B1689="","",IFERROR(VLOOKUP($B1689,Mapping!$A:$C,3,0),"Not Mapped"))</f>
        <v/>
      </c>
      <c r="Q1689">
        <f>IF($B1689="","",IF(COUNTIF(Exclusions!$A:$A,$B1689)&gt;0,"Yes","No"))</f>
        <v/>
      </c>
      <c r="R1689" s="17">
        <f>IF($B1689="","",MIN(1,DAY($A1689)/IF($N1689="Superstore",Settings!$B$5,Settings!$B$4)))</f>
        <v/>
      </c>
      <c r="S1689" s="17">
        <f>IF(OR($B1689="",$G1689="",$R1689=0),"",$G1689/$R1689)</f>
        <v/>
      </c>
      <c r="T1689">
        <f>IF($S1689="","",IF($S1689&lt;Settings!$B$8,"Critical",IF($S1689&lt;Settings!$B$9,"Semi Critical","Non Critical")))</f>
        <v/>
      </c>
      <c r="U1689">
        <f>IF($B1689="","",IFERROR(VLOOKUP($O1689,Leaders!$A:$B,2,0),"Not Mapped"))</f>
        <v/>
      </c>
    </row>
    <row r="1690">
      <c r="A1690" s="16" t="n"/>
      <c r="G1690" s="17" t="n"/>
      <c r="H1690" s="17" t="n"/>
      <c r="I1690" s="17" t="n"/>
      <c r="J1690" s="17" t="n"/>
      <c r="K1690" s="17" t="n"/>
      <c r="L1690" s="17" t="n"/>
      <c r="N1690">
        <f>IF($B1690="","",IF($C1690="SUPERSTORE","Superstore","DH"))</f>
        <v/>
      </c>
      <c r="O1690">
        <f>IF($B1690="","",IFERROR(VLOOKUP($B1690,Mapping!$A:$C,2,0),"Not Mapped"))</f>
        <v/>
      </c>
      <c r="P1690">
        <f>IF($B1690="","",IFERROR(VLOOKUP($B1690,Mapping!$A:$C,3,0),"Not Mapped"))</f>
        <v/>
      </c>
      <c r="Q1690">
        <f>IF($B1690="","",IF(COUNTIF(Exclusions!$A:$A,$B1690)&gt;0,"Yes","No"))</f>
        <v/>
      </c>
      <c r="R1690" s="17">
        <f>IF($B1690="","",MIN(1,DAY($A1690)/IF($N1690="Superstore",Settings!$B$5,Settings!$B$4)))</f>
        <v/>
      </c>
      <c r="S1690" s="17">
        <f>IF(OR($B1690="",$G1690="",$R1690=0),"",$G1690/$R1690)</f>
        <v/>
      </c>
      <c r="T1690">
        <f>IF($S1690="","",IF($S1690&lt;Settings!$B$8,"Critical",IF($S1690&lt;Settings!$B$9,"Semi Critical","Non Critical")))</f>
        <v/>
      </c>
      <c r="U1690">
        <f>IF($B1690="","",IFERROR(VLOOKUP($O1690,Leaders!$A:$B,2,0),"Not Mapped"))</f>
        <v/>
      </c>
    </row>
    <row r="1691">
      <c r="A1691" s="16" t="n"/>
      <c r="G1691" s="17" t="n"/>
      <c r="H1691" s="17" t="n"/>
      <c r="I1691" s="17" t="n"/>
      <c r="J1691" s="17" t="n"/>
      <c r="K1691" s="17" t="n"/>
      <c r="L1691" s="17" t="n"/>
      <c r="N1691">
        <f>IF($B1691="","",IF($C1691="SUPERSTORE","Superstore","DH"))</f>
        <v/>
      </c>
      <c r="O1691">
        <f>IF($B1691="","",IFERROR(VLOOKUP($B1691,Mapping!$A:$C,2,0),"Not Mapped"))</f>
        <v/>
      </c>
      <c r="P1691">
        <f>IF($B1691="","",IFERROR(VLOOKUP($B1691,Mapping!$A:$C,3,0),"Not Mapped"))</f>
        <v/>
      </c>
      <c r="Q1691">
        <f>IF($B1691="","",IF(COUNTIF(Exclusions!$A:$A,$B1691)&gt;0,"Yes","No"))</f>
        <v/>
      </c>
      <c r="R1691" s="17">
        <f>IF($B1691="","",MIN(1,DAY($A1691)/IF($N1691="Superstore",Settings!$B$5,Settings!$B$4)))</f>
        <v/>
      </c>
      <c r="S1691" s="17">
        <f>IF(OR($B1691="",$G1691="",$R1691=0),"",$G1691/$R1691)</f>
        <v/>
      </c>
      <c r="T1691">
        <f>IF($S1691="","",IF($S1691&lt;Settings!$B$8,"Critical",IF($S1691&lt;Settings!$B$9,"Semi Critical","Non Critical")))</f>
        <v/>
      </c>
      <c r="U1691">
        <f>IF($B1691="","",IFERROR(VLOOKUP($O1691,Leaders!$A:$B,2,0),"Not Mapped"))</f>
        <v/>
      </c>
    </row>
    <row r="1692">
      <c r="A1692" s="16" t="n"/>
      <c r="G1692" s="17" t="n"/>
      <c r="H1692" s="17" t="n"/>
      <c r="I1692" s="17" t="n"/>
      <c r="J1692" s="17" t="n"/>
      <c r="K1692" s="17" t="n"/>
      <c r="L1692" s="17" t="n"/>
      <c r="N1692">
        <f>IF($B1692="","",IF($C1692="SUPERSTORE","Superstore","DH"))</f>
        <v/>
      </c>
      <c r="O1692">
        <f>IF($B1692="","",IFERROR(VLOOKUP($B1692,Mapping!$A:$C,2,0),"Not Mapped"))</f>
        <v/>
      </c>
      <c r="P1692">
        <f>IF($B1692="","",IFERROR(VLOOKUP($B1692,Mapping!$A:$C,3,0),"Not Mapped"))</f>
        <v/>
      </c>
      <c r="Q1692">
        <f>IF($B1692="","",IF(COUNTIF(Exclusions!$A:$A,$B1692)&gt;0,"Yes","No"))</f>
        <v/>
      </c>
      <c r="R1692" s="17">
        <f>IF($B1692="","",MIN(1,DAY($A1692)/IF($N1692="Superstore",Settings!$B$5,Settings!$B$4)))</f>
        <v/>
      </c>
      <c r="S1692" s="17">
        <f>IF(OR($B1692="",$G1692="",$R1692=0),"",$G1692/$R1692)</f>
        <v/>
      </c>
      <c r="T1692">
        <f>IF($S1692="","",IF($S1692&lt;Settings!$B$8,"Critical",IF($S1692&lt;Settings!$B$9,"Semi Critical","Non Critical")))</f>
        <v/>
      </c>
      <c r="U1692">
        <f>IF($B1692="","",IFERROR(VLOOKUP($O1692,Leaders!$A:$B,2,0),"Not Mapped"))</f>
        <v/>
      </c>
    </row>
    <row r="1693">
      <c r="A1693" s="16" t="n"/>
      <c r="G1693" s="17" t="n"/>
      <c r="H1693" s="17" t="n"/>
      <c r="I1693" s="17" t="n"/>
      <c r="J1693" s="17" t="n"/>
      <c r="K1693" s="17" t="n"/>
      <c r="L1693" s="17" t="n"/>
      <c r="N1693">
        <f>IF($B1693="","",IF($C1693="SUPERSTORE","Superstore","DH"))</f>
        <v/>
      </c>
      <c r="O1693">
        <f>IF($B1693="","",IFERROR(VLOOKUP($B1693,Mapping!$A:$C,2,0),"Not Mapped"))</f>
        <v/>
      </c>
      <c r="P1693">
        <f>IF($B1693="","",IFERROR(VLOOKUP($B1693,Mapping!$A:$C,3,0),"Not Mapped"))</f>
        <v/>
      </c>
      <c r="Q1693">
        <f>IF($B1693="","",IF(COUNTIF(Exclusions!$A:$A,$B1693)&gt;0,"Yes","No"))</f>
        <v/>
      </c>
      <c r="R1693" s="17">
        <f>IF($B1693="","",MIN(1,DAY($A1693)/IF($N1693="Superstore",Settings!$B$5,Settings!$B$4)))</f>
        <v/>
      </c>
      <c r="S1693" s="17">
        <f>IF(OR($B1693="",$G1693="",$R1693=0),"",$G1693/$R1693)</f>
        <v/>
      </c>
      <c r="T1693">
        <f>IF($S1693="","",IF($S1693&lt;Settings!$B$8,"Critical",IF($S1693&lt;Settings!$B$9,"Semi Critical","Non Critical")))</f>
        <v/>
      </c>
      <c r="U1693">
        <f>IF($B1693="","",IFERROR(VLOOKUP($O1693,Leaders!$A:$B,2,0),"Not Mapped"))</f>
        <v/>
      </c>
    </row>
    <row r="1694">
      <c r="A1694" s="16" t="n"/>
      <c r="G1694" s="17" t="n"/>
      <c r="H1694" s="17" t="n"/>
      <c r="I1694" s="17" t="n"/>
      <c r="J1694" s="17" t="n"/>
      <c r="K1694" s="17" t="n"/>
      <c r="L1694" s="17" t="n"/>
      <c r="N1694">
        <f>IF($B1694="","",IF($C1694="SUPERSTORE","Superstore","DH"))</f>
        <v/>
      </c>
      <c r="O1694">
        <f>IF($B1694="","",IFERROR(VLOOKUP($B1694,Mapping!$A:$C,2,0),"Not Mapped"))</f>
        <v/>
      </c>
      <c r="P1694">
        <f>IF($B1694="","",IFERROR(VLOOKUP($B1694,Mapping!$A:$C,3,0),"Not Mapped"))</f>
        <v/>
      </c>
      <c r="Q1694">
        <f>IF($B1694="","",IF(COUNTIF(Exclusions!$A:$A,$B1694)&gt;0,"Yes","No"))</f>
        <v/>
      </c>
      <c r="R1694" s="17">
        <f>IF($B1694="","",MIN(1,DAY($A1694)/IF($N1694="Superstore",Settings!$B$5,Settings!$B$4)))</f>
        <v/>
      </c>
      <c r="S1694" s="17">
        <f>IF(OR($B1694="",$G1694="",$R1694=0),"",$G1694/$R1694)</f>
        <v/>
      </c>
      <c r="T1694">
        <f>IF($S1694="","",IF($S1694&lt;Settings!$B$8,"Critical",IF($S1694&lt;Settings!$B$9,"Semi Critical","Non Critical")))</f>
        <v/>
      </c>
      <c r="U1694">
        <f>IF($B1694="","",IFERROR(VLOOKUP($O1694,Leaders!$A:$B,2,0),"Not Mapped"))</f>
        <v/>
      </c>
    </row>
    <row r="1695">
      <c r="A1695" s="16" t="n"/>
      <c r="G1695" s="17" t="n"/>
      <c r="H1695" s="17" t="n"/>
      <c r="I1695" s="17" t="n"/>
      <c r="J1695" s="17" t="n"/>
      <c r="K1695" s="17" t="n"/>
      <c r="L1695" s="17" t="n"/>
      <c r="N1695">
        <f>IF($B1695="","",IF($C1695="SUPERSTORE","Superstore","DH"))</f>
        <v/>
      </c>
      <c r="O1695">
        <f>IF($B1695="","",IFERROR(VLOOKUP($B1695,Mapping!$A:$C,2,0),"Not Mapped"))</f>
        <v/>
      </c>
      <c r="P1695">
        <f>IF($B1695="","",IFERROR(VLOOKUP($B1695,Mapping!$A:$C,3,0),"Not Mapped"))</f>
        <v/>
      </c>
      <c r="Q1695">
        <f>IF($B1695="","",IF(COUNTIF(Exclusions!$A:$A,$B1695)&gt;0,"Yes","No"))</f>
        <v/>
      </c>
      <c r="R1695" s="17">
        <f>IF($B1695="","",MIN(1,DAY($A1695)/IF($N1695="Superstore",Settings!$B$5,Settings!$B$4)))</f>
        <v/>
      </c>
      <c r="S1695" s="17">
        <f>IF(OR($B1695="",$G1695="",$R1695=0),"",$G1695/$R1695)</f>
        <v/>
      </c>
      <c r="T1695">
        <f>IF($S1695="","",IF($S1695&lt;Settings!$B$8,"Critical",IF($S1695&lt;Settings!$B$9,"Semi Critical","Non Critical")))</f>
        <v/>
      </c>
      <c r="U1695">
        <f>IF($B1695="","",IFERROR(VLOOKUP($O1695,Leaders!$A:$B,2,0),"Not Mapped"))</f>
        <v/>
      </c>
    </row>
    <row r="1696">
      <c r="A1696" s="16" t="n"/>
      <c r="G1696" s="17" t="n"/>
      <c r="H1696" s="17" t="n"/>
      <c r="I1696" s="17" t="n"/>
      <c r="J1696" s="17" t="n"/>
      <c r="K1696" s="17" t="n"/>
      <c r="L1696" s="17" t="n"/>
      <c r="N1696">
        <f>IF($B1696="","",IF($C1696="SUPERSTORE","Superstore","DH"))</f>
        <v/>
      </c>
      <c r="O1696">
        <f>IF($B1696="","",IFERROR(VLOOKUP($B1696,Mapping!$A:$C,2,0),"Not Mapped"))</f>
        <v/>
      </c>
      <c r="P1696">
        <f>IF($B1696="","",IFERROR(VLOOKUP($B1696,Mapping!$A:$C,3,0),"Not Mapped"))</f>
        <v/>
      </c>
      <c r="Q1696">
        <f>IF($B1696="","",IF(COUNTIF(Exclusions!$A:$A,$B1696)&gt;0,"Yes","No"))</f>
        <v/>
      </c>
      <c r="R1696" s="17">
        <f>IF($B1696="","",MIN(1,DAY($A1696)/IF($N1696="Superstore",Settings!$B$5,Settings!$B$4)))</f>
        <v/>
      </c>
      <c r="S1696" s="17">
        <f>IF(OR($B1696="",$G1696="",$R1696=0),"",$G1696/$R1696)</f>
        <v/>
      </c>
      <c r="T1696">
        <f>IF($S1696="","",IF($S1696&lt;Settings!$B$8,"Critical",IF($S1696&lt;Settings!$B$9,"Semi Critical","Non Critical")))</f>
        <v/>
      </c>
      <c r="U1696">
        <f>IF($B1696="","",IFERROR(VLOOKUP($O1696,Leaders!$A:$B,2,0),"Not Mapped"))</f>
        <v/>
      </c>
    </row>
    <row r="1697">
      <c r="A1697" s="16" t="n"/>
      <c r="G1697" s="17" t="n"/>
      <c r="H1697" s="17" t="n"/>
      <c r="I1697" s="17" t="n"/>
      <c r="J1697" s="17" t="n"/>
      <c r="K1697" s="17" t="n"/>
      <c r="L1697" s="17" t="n"/>
      <c r="N1697">
        <f>IF($B1697="","",IF($C1697="SUPERSTORE","Superstore","DH"))</f>
        <v/>
      </c>
      <c r="O1697">
        <f>IF($B1697="","",IFERROR(VLOOKUP($B1697,Mapping!$A:$C,2,0),"Not Mapped"))</f>
        <v/>
      </c>
      <c r="P1697">
        <f>IF($B1697="","",IFERROR(VLOOKUP($B1697,Mapping!$A:$C,3,0),"Not Mapped"))</f>
        <v/>
      </c>
      <c r="Q1697">
        <f>IF($B1697="","",IF(COUNTIF(Exclusions!$A:$A,$B1697)&gt;0,"Yes","No"))</f>
        <v/>
      </c>
      <c r="R1697" s="17">
        <f>IF($B1697="","",MIN(1,DAY($A1697)/IF($N1697="Superstore",Settings!$B$5,Settings!$B$4)))</f>
        <v/>
      </c>
      <c r="S1697" s="17">
        <f>IF(OR($B1697="",$G1697="",$R1697=0),"",$G1697/$R1697)</f>
        <v/>
      </c>
      <c r="T1697">
        <f>IF($S1697="","",IF($S1697&lt;Settings!$B$8,"Critical",IF($S1697&lt;Settings!$B$9,"Semi Critical","Non Critical")))</f>
        <v/>
      </c>
      <c r="U1697">
        <f>IF($B1697="","",IFERROR(VLOOKUP($O1697,Leaders!$A:$B,2,0),"Not Mapped"))</f>
        <v/>
      </c>
    </row>
    <row r="1698">
      <c r="A1698" s="16" t="n"/>
      <c r="G1698" s="17" t="n"/>
      <c r="H1698" s="17" t="n"/>
      <c r="I1698" s="17" t="n"/>
      <c r="J1698" s="17" t="n"/>
      <c r="K1698" s="17" t="n"/>
      <c r="L1698" s="17" t="n"/>
      <c r="N1698">
        <f>IF($B1698="","",IF($C1698="SUPERSTORE","Superstore","DH"))</f>
        <v/>
      </c>
      <c r="O1698">
        <f>IF($B1698="","",IFERROR(VLOOKUP($B1698,Mapping!$A:$C,2,0),"Not Mapped"))</f>
        <v/>
      </c>
      <c r="P1698">
        <f>IF($B1698="","",IFERROR(VLOOKUP($B1698,Mapping!$A:$C,3,0),"Not Mapped"))</f>
        <v/>
      </c>
      <c r="Q1698">
        <f>IF($B1698="","",IF(COUNTIF(Exclusions!$A:$A,$B1698)&gt;0,"Yes","No"))</f>
        <v/>
      </c>
      <c r="R1698" s="17">
        <f>IF($B1698="","",MIN(1,DAY($A1698)/IF($N1698="Superstore",Settings!$B$5,Settings!$B$4)))</f>
        <v/>
      </c>
      <c r="S1698" s="17">
        <f>IF(OR($B1698="",$G1698="",$R1698=0),"",$G1698/$R1698)</f>
        <v/>
      </c>
      <c r="T1698">
        <f>IF($S1698="","",IF($S1698&lt;Settings!$B$8,"Critical",IF($S1698&lt;Settings!$B$9,"Semi Critical","Non Critical")))</f>
        <v/>
      </c>
      <c r="U1698">
        <f>IF($B1698="","",IFERROR(VLOOKUP($O1698,Leaders!$A:$B,2,0),"Not Mapped"))</f>
        <v/>
      </c>
    </row>
    <row r="1699">
      <c r="A1699" s="16" t="n"/>
      <c r="G1699" s="17" t="n"/>
      <c r="H1699" s="17" t="n"/>
      <c r="I1699" s="17" t="n"/>
      <c r="J1699" s="17" t="n"/>
      <c r="K1699" s="17" t="n"/>
      <c r="L1699" s="17" t="n"/>
      <c r="N1699">
        <f>IF($B1699="","",IF($C1699="SUPERSTORE","Superstore","DH"))</f>
        <v/>
      </c>
      <c r="O1699">
        <f>IF($B1699="","",IFERROR(VLOOKUP($B1699,Mapping!$A:$C,2,0),"Not Mapped"))</f>
        <v/>
      </c>
      <c r="P1699">
        <f>IF($B1699="","",IFERROR(VLOOKUP($B1699,Mapping!$A:$C,3,0),"Not Mapped"))</f>
        <v/>
      </c>
      <c r="Q1699">
        <f>IF($B1699="","",IF(COUNTIF(Exclusions!$A:$A,$B1699)&gt;0,"Yes","No"))</f>
        <v/>
      </c>
      <c r="R1699" s="17">
        <f>IF($B1699="","",MIN(1,DAY($A1699)/IF($N1699="Superstore",Settings!$B$5,Settings!$B$4)))</f>
        <v/>
      </c>
      <c r="S1699" s="17">
        <f>IF(OR($B1699="",$G1699="",$R1699=0),"",$G1699/$R1699)</f>
        <v/>
      </c>
      <c r="T1699">
        <f>IF($S1699="","",IF($S1699&lt;Settings!$B$8,"Critical",IF($S1699&lt;Settings!$B$9,"Semi Critical","Non Critical")))</f>
        <v/>
      </c>
      <c r="U1699">
        <f>IF($B1699="","",IFERROR(VLOOKUP($O1699,Leaders!$A:$B,2,0),"Not Mapped"))</f>
        <v/>
      </c>
    </row>
    <row r="1700">
      <c r="A1700" s="16" t="n"/>
      <c r="G1700" s="17" t="n"/>
      <c r="H1700" s="17" t="n"/>
      <c r="I1700" s="17" t="n"/>
      <c r="J1700" s="17" t="n"/>
      <c r="K1700" s="17" t="n"/>
      <c r="L1700" s="17" t="n"/>
      <c r="N1700">
        <f>IF($B1700="","",IF($C1700="SUPERSTORE","Superstore","DH"))</f>
        <v/>
      </c>
      <c r="O1700">
        <f>IF($B1700="","",IFERROR(VLOOKUP($B1700,Mapping!$A:$C,2,0),"Not Mapped"))</f>
        <v/>
      </c>
      <c r="P1700">
        <f>IF($B1700="","",IFERROR(VLOOKUP($B1700,Mapping!$A:$C,3,0),"Not Mapped"))</f>
        <v/>
      </c>
      <c r="Q1700">
        <f>IF($B1700="","",IF(COUNTIF(Exclusions!$A:$A,$B1700)&gt;0,"Yes","No"))</f>
        <v/>
      </c>
      <c r="R1700" s="17">
        <f>IF($B1700="","",MIN(1,DAY($A1700)/IF($N1700="Superstore",Settings!$B$5,Settings!$B$4)))</f>
        <v/>
      </c>
      <c r="S1700" s="17">
        <f>IF(OR($B1700="",$G1700="",$R1700=0),"",$G1700/$R1700)</f>
        <v/>
      </c>
      <c r="T1700">
        <f>IF($S1700="","",IF($S1700&lt;Settings!$B$8,"Critical",IF($S1700&lt;Settings!$B$9,"Semi Critical","Non Critical")))</f>
        <v/>
      </c>
      <c r="U1700">
        <f>IF($B1700="","",IFERROR(VLOOKUP($O1700,Leaders!$A:$B,2,0),"Not Mapped"))</f>
        <v/>
      </c>
    </row>
    <row r="1701">
      <c r="A1701" s="16" t="n"/>
      <c r="G1701" s="17" t="n"/>
      <c r="H1701" s="17" t="n"/>
      <c r="I1701" s="17" t="n"/>
      <c r="J1701" s="17" t="n"/>
      <c r="K1701" s="17" t="n"/>
      <c r="L1701" s="17" t="n"/>
      <c r="N1701">
        <f>IF($B1701="","",IF($C1701="SUPERSTORE","Superstore","DH"))</f>
        <v/>
      </c>
      <c r="O1701">
        <f>IF($B1701="","",IFERROR(VLOOKUP($B1701,Mapping!$A:$C,2,0),"Not Mapped"))</f>
        <v/>
      </c>
      <c r="P1701">
        <f>IF($B1701="","",IFERROR(VLOOKUP($B1701,Mapping!$A:$C,3,0),"Not Mapped"))</f>
        <v/>
      </c>
      <c r="Q1701">
        <f>IF($B1701="","",IF(COUNTIF(Exclusions!$A:$A,$B1701)&gt;0,"Yes","No"))</f>
        <v/>
      </c>
      <c r="R1701" s="17">
        <f>IF($B1701="","",MIN(1,DAY($A1701)/IF($N1701="Superstore",Settings!$B$5,Settings!$B$4)))</f>
        <v/>
      </c>
      <c r="S1701" s="17">
        <f>IF(OR($B1701="",$G1701="",$R1701=0),"",$G1701/$R1701)</f>
        <v/>
      </c>
      <c r="T1701">
        <f>IF($S1701="","",IF($S1701&lt;Settings!$B$8,"Critical",IF($S1701&lt;Settings!$B$9,"Semi Critical","Non Critical")))</f>
        <v/>
      </c>
      <c r="U1701">
        <f>IF($B1701="","",IFERROR(VLOOKUP($O1701,Leaders!$A:$B,2,0),"Not Mapped"))</f>
        <v/>
      </c>
    </row>
    <row r="1702">
      <c r="A1702" s="16" t="n"/>
      <c r="G1702" s="17" t="n"/>
      <c r="H1702" s="17" t="n"/>
      <c r="I1702" s="17" t="n"/>
      <c r="J1702" s="17" t="n"/>
      <c r="K1702" s="17" t="n"/>
      <c r="L1702" s="17" t="n"/>
      <c r="N1702">
        <f>IF($B1702="","",IF($C1702="SUPERSTORE","Superstore","DH"))</f>
        <v/>
      </c>
      <c r="O1702">
        <f>IF($B1702="","",IFERROR(VLOOKUP($B1702,Mapping!$A:$C,2,0),"Not Mapped"))</f>
        <v/>
      </c>
      <c r="P1702">
        <f>IF($B1702="","",IFERROR(VLOOKUP($B1702,Mapping!$A:$C,3,0),"Not Mapped"))</f>
        <v/>
      </c>
      <c r="Q1702">
        <f>IF($B1702="","",IF(COUNTIF(Exclusions!$A:$A,$B1702)&gt;0,"Yes","No"))</f>
        <v/>
      </c>
      <c r="R1702" s="17">
        <f>IF($B1702="","",MIN(1,DAY($A1702)/IF($N1702="Superstore",Settings!$B$5,Settings!$B$4)))</f>
        <v/>
      </c>
      <c r="S1702" s="17">
        <f>IF(OR($B1702="",$G1702="",$R1702=0),"",$G1702/$R1702)</f>
        <v/>
      </c>
      <c r="T1702">
        <f>IF($S1702="","",IF($S1702&lt;Settings!$B$8,"Critical",IF($S1702&lt;Settings!$B$9,"Semi Critical","Non Critical")))</f>
        <v/>
      </c>
      <c r="U1702">
        <f>IF($B1702="","",IFERROR(VLOOKUP($O1702,Leaders!$A:$B,2,0),"Not Mapped"))</f>
        <v/>
      </c>
    </row>
    <row r="1703">
      <c r="A1703" s="16" t="n"/>
      <c r="G1703" s="17" t="n"/>
      <c r="H1703" s="17" t="n"/>
      <c r="I1703" s="17" t="n"/>
      <c r="J1703" s="17" t="n"/>
      <c r="K1703" s="17" t="n"/>
      <c r="L1703" s="17" t="n"/>
      <c r="N1703">
        <f>IF($B1703="","",IF($C1703="SUPERSTORE","Superstore","DH"))</f>
        <v/>
      </c>
      <c r="O1703">
        <f>IF($B1703="","",IFERROR(VLOOKUP($B1703,Mapping!$A:$C,2,0),"Not Mapped"))</f>
        <v/>
      </c>
      <c r="P1703">
        <f>IF($B1703="","",IFERROR(VLOOKUP($B1703,Mapping!$A:$C,3,0),"Not Mapped"))</f>
        <v/>
      </c>
      <c r="Q1703">
        <f>IF($B1703="","",IF(COUNTIF(Exclusions!$A:$A,$B1703)&gt;0,"Yes","No"))</f>
        <v/>
      </c>
      <c r="R1703" s="17">
        <f>IF($B1703="","",MIN(1,DAY($A1703)/IF($N1703="Superstore",Settings!$B$5,Settings!$B$4)))</f>
        <v/>
      </c>
      <c r="S1703" s="17">
        <f>IF(OR($B1703="",$G1703="",$R1703=0),"",$G1703/$R1703)</f>
        <v/>
      </c>
      <c r="T1703">
        <f>IF($S1703="","",IF($S1703&lt;Settings!$B$8,"Critical",IF($S1703&lt;Settings!$B$9,"Semi Critical","Non Critical")))</f>
        <v/>
      </c>
      <c r="U1703">
        <f>IF($B1703="","",IFERROR(VLOOKUP($O1703,Leaders!$A:$B,2,0),"Not Mapped"))</f>
        <v/>
      </c>
    </row>
    <row r="1704">
      <c r="A1704" s="16" t="n"/>
      <c r="G1704" s="17" t="n"/>
      <c r="H1704" s="17" t="n"/>
      <c r="I1704" s="17" t="n"/>
      <c r="J1704" s="17" t="n"/>
      <c r="K1704" s="17" t="n"/>
      <c r="L1704" s="17" t="n"/>
      <c r="N1704">
        <f>IF($B1704="","",IF($C1704="SUPERSTORE","Superstore","DH"))</f>
        <v/>
      </c>
      <c r="O1704">
        <f>IF($B1704="","",IFERROR(VLOOKUP($B1704,Mapping!$A:$C,2,0),"Not Mapped"))</f>
        <v/>
      </c>
      <c r="P1704">
        <f>IF($B1704="","",IFERROR(VLOOKUP($B1704,Mapping!$A:$C,3,0),"Not Mapped"))</f>
        <v/>
      </c>
      <c r="Q1704">
        <f>IF($B1704="","",IF(COUNTIF(Exclusions!$A:$A,$B1704)&gt;0,"Yes","No"))</f>
        <v/>
      </c>
      <c r="R1704" s="17">
        <f>IF($B1704="","",MIN(1,DAY($A1704)/IF($N1704="Superstore",Settings!$B$5,Settings!$B$4)))</f>
        <v/>
      </c>
      <c r="S1704" s="17">
        <f>IF(OR($B1704="",$G1704="",$R1704=0),"",$G1704/$R1704)</f>
        <v/>
      </c>
      <c r="T1704">
        <f>IF($S1704="","",IF($S1704&lt;Settings!$B$8,"Critical",IF($S1704&lt;Settings!$B$9,"Semi Critical","Non Critical")))</f>
        <v/>
      </c>
      <c r="U1704">
        <f>IF($B1704="","",IFERROR(VLOOKUP($O1704,Leaders!$A:$B,2,0),"Not Mapped"))</f>
        <v/>
      </c>
    </row>
    <row r="1705">
      <c r="A1705" s="16" t="n"/>
      <c r="G1705" s="17" t="n"/>
      <c r="H1705" s="17" t="n"/>
      <c r="I1705" s="17" t="n"/>
      <c r="J1705" s="17" t="n"/>
      <c r="K1705" s="17" t="n"/>
      <c r="L1705" s="17" t="n"/>
      <c r="N1705">
        <f>IF($B1705="","",IF($C1705="SUPERSTORE","Superstore","DH"))</f>
        <v/>
      </c>
      <c r="O1705">
        <f>IF($B1705="","",IFERROR(VLOOKUP($B1705,Mapping!$A:$C,2,0),"Not Mapped"))</f>
        <v/>
      </c>
      <c r="P1705">
        <f>IF($B1705="","",IFERROR(VLOOKUP($B1705,Mapping!$A:$C,3,0),"Not Mapped"))</f>
        <v/>
      </c>
      <c r="Q1705">
        <f>IF($B1705="","",IF(COUNTIF(Exclusions!$A:$A,$B1705)&gt;0,"Yes","No"))</f>
        <v/>
      </c>
      <c r="R1705" s="17">
        <f>IF($B1705="","",MIN(1,DAY($A1705)/IF($N1705="Superstore",Settings!$B$5,Settings!$B$4)))</f>
        <v/>
      </c>
      <c r="S1705" s="17">
        <f>IF(OR($B1705="",$G1705="",$R1705=0),"",$G1705/$R1705)</f>
        <v/>
      </c>
      <c r="T1705">
        <f>IF($S1705="","",IF($S1705&lt;Settings!$B$8,"Critical",IF($S1705&lt;Settings!$B$9,"Semi Critical","Non Critical")))</f>
        <v/>
      </c>
      <c r="U1705">
        <f>IF($B1705="","",IFERROR(VLOOKUP($O1705,Leaders!$A:$B,2,0),"Not Mapped"))</f>
        <v/>
      </c>
    </row>
    <row r="1706">
      <c r="A1706" s="16" t="n"/>
      <c r="G1706" s="17" t="n"/>
      <c r="H1706" s="17" t="n"/>
      <c r="I1706" s="17" t="n"/>
      <c r="J1706" s="17" t="n"/>
      <c r="K1706" s="17" t="n"/>
      <c r="L1706" s="17" t="n"/>
      <c r="N1706">
        <f>IF($B1706="","",IF($C1706="SUPERSTORE","Superstore","DH"))</f>
        <v/>
      </c>
      <c r="O1706">
        <f>IF($B1706="","",IFERROR(VLOOKUP($B1706,Mapping!$A:$C,2,0),"Not Mapped"))</f>
        <v/>
      </c>
      <c r="P1706">
        <f>IF($B1706="","",IFERROR(VLOOKUP($B1706,Mapping!$A:$C,3,0),"Not Mapped"))</f>
        <v/>
      </c>
      <c r="Q1706">
        <f>IF($B1706="","",IF(COUNTIF(Exclusions!$A:$A,$B1706)&gt;0,"Yes","No"))</f>
        <v/>
      </c>
      <c r="R1706" s="17">
        <f>IF($B1706="","",MIN(1,DAY($A1706)/IF($N1706="Superstore",Settings!$B$5,Settings!$B$4)))</f>
        <v/>
      </c>
      <c r="S1706" s="17">
        <f>IF(OR($B1706="",$G1706="",$R1706=0),"",$G1706/$R1706)</f>
        <v/>
      </c>
      <c r="T1706">
        <f>IF($S1706="","",IF($S1706&lt;Settings!$B$8,"Critical",IF($S1706&lt;Settings!$B$9,"Semi Critical","Non Critical")))</f>
        <v/>
      </c>
      <c r="U1706">
        <f>IF($B1706="","",IFERROR(VLOOKUP($O1706,Leaders!$A:$B,2,0),"Not Mapped"))</f>
        <v/>
      </c>
    </row>
    <row r="1707">
      <c r="A1707" s="16" t="n"/>
      <c r="G1707" s="17" t="n"/>
      <c r="H1707" s="17" t="n"/>
      <c r="I1707" s="17" t="n"/>
      <c r="J1707" s="17" t="n"/>
      <c r="K1707" s="17" t="n"/>
      <c r="L1707" s="17" t="n"/>
      <c r="N1707">
        <f>IF($B1707="","",IF($C1707="SUPERSTORE","Superstore","DH"))</f>
        <v/>
      </c>
      <c r="O1707">
        <f>IF($B1707="","",IFERROR(VLOOKUP($B1707,Mapping!$A:$C,2,0),"Not Mapped"))</f>
        <v/>
      </c>
      <c r="P1707">
        <f>IF($B1707="","",IFERROR(VLOOKUP($B1707,Mapping!$A:$C,3,0),"Not Mapped"))</f>
        <v/>
      </c>
      <c r="Q1707">
        <f>IF($B1707="","",IF(COUNTIF(Exclusions!$A:$A,$B1707)&gt;0,"Yes","No"))</f>
        <v/>
      </c>
      <c r="R1707" s="17">
        <f>IF($B1707="","",MIN(1,DAY($A1707)/IF($N1707="Superstore",Settings!$B$5,Settings!$B$4)))</f>
        <v/>
      </c>
      <c r="S1707" s="17">
        <f>IF(OR($B1707="",$G1707="",$R1707=0),"",$G1707/$R1707)</f>
        <v/>
      </c>
      <c r="T1707">
        <f>IF($S1707="","",IF($S1707&lt;Settings!$B$8,"Critical",IF($S1707&lt;Settings!$B$9,"Semi Critical","Non Critical")))</f>
        <v/>
      </c>
      <c r="U1707">
        <f>IF($B1707="","",IFERROR(VLOOKUP($O1707,Leaders!$A:$B,2,0),"Not Mapped"))</f>
        <v/>
      </c>
    </row>
    <row r="1708">
      <c r="A1708" s="16" t="n"/>
      <c r="G1708" s="17" t="n"/>
      <c r="H1708" s="17" t="n"/>
      <c r="I1708" s="17" t="n"/>
      <c r="J1708" s="17" t="n"/>
      <c r="K1708" s="17" t="n"/>
      <c r="L1708" s="17" t="n"/>
      <c r="N1708">
        <f>IF($B1708="","",IF($C1708="SUPERSTORE","Superstore","DH"))</f>
        <v/>
      </c>
      <c r="O1708">
        <f>IF($B1708="","",IFERROR(VLOOKUP($B1708,Mapping!$A:$C,2,0),"Not Mapped"))</f>
        <v/>
      </c>
      <c r="P1708">
        <f>IF($B1708="","",IFERROR(VLOOKUP($B1708,Mapping!$A:$C,3,0),"Not Mapped"))</f>
        <v/>
      </c>
      <c r="Q1708">
        <f>IF($B1708="","",IF(COUNTIF(Exclusions!$A:$A,$B1708)&gt;0,"Yes","No"))</f>
        <v/>
      </c>
      <c r="R1708" s="17">
        <f>IF($B1708="","",MIN(1,DAY($A1708)/IF($N1708="Superstore",Settings!$B$5,Settings!$B$4)))</f>
        <v/>
      </c>
      <c r="S1708" s="17">
        <f>IF(OR($B1708="",$G1708="",$R1708=0),"",$G1708/$R1708)</f>
        <v/>
      </c>
      <c r="T1708">
        <f>IF($S1708="","",IF($S1708&lt;Settings!$B$8,"Critical",IF($S1708&lt;Settings!$B$9,"Semi Critical","Non Critical")))</f>
        <v/>
      </c>
      <c r="U1708">
        <f>IF($B1708="","",IFERROR(VLOOKUP($O1708,Leaders!$A:$B,2,0),"Not Mapped"))</f>
        <v/>
      </c>
    </row>
    <row r="1709">
      <c r="A1709" s="16" t="n"/>
      <c r="G1709" s="17" t="n"/>
      <c r="H1709" s="17" t="n"/>
      <c r="I1709" s="17" t="n"/>
      <c r="J1709" s="17" t="n"/>
      <c r="K1709" s="17" t="n"/>
      <c r="L1709" s="17" t="n"/>
      <c r="N1709">
        <f>IF($B1709="","",IF($C1709="SUPERSTORE","Superstore","DH"))</f>
        <v/>
      </c>
      <c r="O1709">
        <f>IF($B1709="","",IFERROR(VLOOKUP($B1709,Mapping!$A:$C,2,0),"Not Mapped"))</f>
        <v/>
      </c>
      <c r="P1709">
        <f>IF($B1709="","",IFERROR(VLOOKUP($B1709,Mapping!$A:$C,3,0),"Not Mapped"))</f>
        <v/>
      </c>
      <c r="Q1709">
        <f>IF($B1709="","",IF(COUNTIF(Exclusions!$A:$A,$B1709)&gt;0,"Yes","No"))</f>
        <v/>
      </c>
      <c r="R1709" s="17">
        <f>IF($B1709="","",MIN(1,DAY($A1709)/IF($N1709="Superstore",Settings!$B$5,Settings!$B$4)))</f>
        <v/>
      </c>
      <c r="S1709" s="17">
        <f>IF(OR($B1709="",$G1709="",$R1709=0),"",$G1709/$R1709)</f>
        <v/>
      </c>
      <c r="T1709">
        <f>IF($S1709="","",IF($S1709&lt;Settings!$B$8,"Critical",IF($S1709&lt;Settings!$B$9,"Semi Critical","Non Critical")))</f>
        <v/>
      </c>
      <c r="U1709">
        <f>IF($B1709="","",IFERROR(VLOOKUP($O1709,Leaders!$A:$B,2,0),"Not Mapped"))</f>
        <v/>
      </c>
    </row>
    <row r="1710">
      <c r="A1710" s="16" t="n"/>
      <c r="G1710" s="17" t="n"/>
      <c r="H1710" s="17" t="n"/>
      <c r="I1710" s="17" t="n"/>
      <c r="J1710" s="17" t="n"/>
      <c r="K1710" s="17" t="n"/>
      <c r="L1710" s="17" t="n"/>
      <c r="N1710">
        <f>IF($B1710="","",IF($C1710="SUPERSTORE","Superstore","DH"))</f>
        <v/>
      </c>
      <c r="O1710">
        <f>IF($B1710="","",IFERROR(VLOOKUP($B1710,Mapping!$A:$C,2,0),"Not Mapped"))</f>
        <v/>
      </c>
      <c r="P1710">
        <f>IF($B1710="","",IFERROR(VLOOKUP($B1710,Mapping!$A:$C,3,0),"Not Mapped"))</f>
        <v/>
      </c>
      <c r="Q1710">
        <f>IF($B1710="","",IF(COUNTIF(Exclusions!$A:$A,$B1710)&gt;0,"Yes","No"))</f>
        <v/>
      </c>
      <c r="R1710" s="17">
        <f>IF($B1710="","",MIN(1,DAY($A1710)/IF($N1710="Superstore",Settings!$B$5,Settings!$B$4)))</f>
        <v/>
      </c>
      <c r="S1710" s="17">
        <f>IF(OR($B1710="",$G1710="",$R1710=0),"",$G1710/$R1710)</f>
        <v/>
      </c>
      <c r="T1710">
        <f>IF($S1710="","",IF($S1710&lt;Settings!$B$8,"Critical",IF($S1710&lt;Settings!$B$9,"Semi Critical","Non Critical")))</f>
        <v/>
      </c>
      <c r="U1710">
        <f>IF($B1710="","",IFERROR(VLOOKUP($O1710,Leaders!$A:$B,2,0),"Not Mapped"))</f>
        <v/>
      </c>
    </row>
    <row r="1711">
      <c r="A1711" s="16" t="n"/>
      <c r="G1711" s="17" t="n"/>
      <c r="H1711" s="17" t="n"/>
      <c r="I1711" s="17" t="n"/>
      <c r="J1711" s="17" t="n"/>
      <c r="K1711" s="17" t="n"/>
      <c r="L1711" s="17" t="n"/>
      <c r="N1711">
        <f>IF($B1711="","",IF($C1711="SUPERSTORE","Superstore","DH"))</f>
        <v/>
      </c>
      <c r="O1711">
        <f>IF($B1711="","",IFERROR(VLOOKUP($B1711,Mapping!$A:$C,2,0),"Not Mapped"))</f>
        <v/>
      </c>
      <c r="P1711">
        <f>IF($B1711="","",IFERROR(VLOOKUP($B1711,Mapping!$A:$C,3,0),"Not Mapped"))</f>
        <v/>
      </c>
      <c r="Q1711">
        <f>IF($B1711="","",IF(COUNTIF(Exclusions!$A:$A,$B1711)&gt;0,"Yes","No"))</f>
        <v/>
      </c>
      <c r="R1711" s="17">
        <f>IF($B1711="","",MIN(1,DAY($A1711)/IF($N1711="Superstore",Settings!$B$5,Settings!$B$4)))</f>
        <v/>
      </c>
      <c r="S1711" s="17">
        <f>IF(OR($B1711="",$G1711="",$R1711=0),"",$G1711/$R1711)</f>
        <v/>
      </c>
      <c r="T1711">
        <f>IF($S1711="","",IF($S1711&lt;Settings!$B$8,"Critical",IF($S1711&lt;Settings!$B$9,"Semi Critical","Non Critical")))</f>
        <v/>
      </c>
      <c r="U1711">
        <f>IF($B1711="","",IFERROR(VLOOKUP($O1711,Leaders!$A:$B,2,0),"Not Mapped"))</f>
        <v/>
      </c>
    </row>
    <row r="1712">
      <c r="A1712" s="16" t="n"/>
      <c r="G1712" s="17" t="n"/>
      <c r="H1712" s="17" t="n"/>
      <c r="I1712" s="17" t="n"/>
      <c r="J1712" s="17" t="n"/>
      <c r="K1712" s="17" t="n"/>
      <c r="L1712" s="17" t="n"/>
      <c r="N1712">
        <f>IF($B1712="","",IF($C1712="SUPERSTORE","Superstore","DH"))</f>
        <v/>
      </c>
      <c r="O1712">
        <f>IF($B1712="","",IFERROR(VLOOKUP($B1712,Mapping!$A:$C,2,0),"Not Mapped"))</f>
        <v/>
      </c>
      <c r="P1712">
        <f>IF($B1712="","",IFERROR(VLOOKUP($B1712,Mapping!$A:$C,3,0),"Not Mapped"))</f>
        <v/>
      </c>
      <c r="Q1712">
        <f>IF($B1712="","",IF(COUNTIF(Exclusions!$A:$A,$B1712)&gt;0,"Yes","No"))</f>
        <v/>
      </c>
      <c r="R1712" s="17">
        <f>IF($B1712="","",MIN(1,DAY($A1712)/IF($N1712="Superstore",Settings!$B$5,Settings!$B$4)))</f>
        <v/>
      </c>
      <c r="S1712" s="17">
        <f>IF(OR($B1712="",$G1712="",$R1712=0),"",$G1712/$R1712)</f>
        <v/>
      </c>
      <c r="T1712">
        <f>IF($S1712="","",IF($S1712&lt;Settings!$B$8,"Critical",IF($S1712&lt;Settings!$B$9,"Semi Critical","Non Critical")))</f>
        <v/>
      </c>
      <c r="U1712">
        <f>IF($B1712="","",IFERROR(VLOOKUP($O1712,Leaders!$A:$B,2,0),"Not Mapped"))</f>
        <v/>
      </c>
    </row>
    <row r="1713">
      <c r="A1713" s="16" t="n"/>
      <c r="G1713" s="17" t="n"/>
      <c r="H1713" s="17" t="n"/>
      <c r="I1713" s="17" t="n"/>
      <c r="J1713" s="17" t="n"/>
      <c r="K1713" s="17" t="n"/>
      <c r="L1713" s="17" t="n"/>
      <c r="N1713">
        <f>IF($B1713="","",IF($C1713="SUPERSTORE","Superstore","DH"))</f>
        <v/>
      </c>
      <c r="O1713">
        <f>IF($B1713="","",IFERROR(VLOOKUP($B1713,Mapping!$A:$C,2,0),"Not Mapped"))</f>
        <v/>
      </c>
      <c r="P1713">
        <f>IF($B1713="","",IFERROR(VLOOKUP($B1713,Mapping!$A:$C,3,0),"Not Mapped"))</f>
        <v/>
      </c>
      <c r="Q1713">
        <f>IF($B1713="","",IF(COUNTIF(Exclusions!$A:$A,$B1713)&gt;0,"Yes","No"))</f>
        <v/>
      </c>
      <c r="R1713" s="17">
        <f>IF($B1713="","",MIN(1,DAY($A1713)/IF($N1713="Superstore",Settings!$B$5,Settings!$B$4)))</f>
        <v/>
      </c>
      <c r="S1713" s="17">
        <f>IF(OR($B1713="",$G1713="",$R1713=0),"",$G1713/$R1713)</f>
        <v/>
      </c>
      <c r="T1713">
        <f>IF($S1713="","",IF($S1713&lt;Settings!$B$8,"Critical",IF($S1713&lt;Settings!$B$9,"Semi Critical","Non Critical")))</f>
        <v/>
      </c>
      <c r="U1713">
        <f>IF($B1713="","",IFERROR(VLOOKUP($O1713,Leaders!$A:$B,2,0),"Not Mapped"))</f>
        <v/>
      </c>
    </row>
    <row r="1714">
      <c r="A1714" s="16" t="n"/>
      <c r="G1714" s="17" t="n"/>
      <c r="H1714" s="17" t="n"/>
      <c r="I1714" s="17" t="n"/>
      <c r="J1714" s="17" t="n"/>
      <c r="K1714" s="17" t="n"/>
      <c r="L1714" s="17" t="n"/>
      <c r="N1714">
        <f>IF($B1714="","",IF($C1714="SUPERSTORE","Superstore","DH"))</f>
        <v/>
      </c>
      <c r="O1714">
        <f>IF($B1714="","",IFERROR(VLOOKUP($B1714,Mapping!$A:$C,2,0),"Not Mapped"))</f>
        <v/>
      </c>
      <c r="P1714">
        <f>IF($B1714="","",IFERROR(VLOOKUP($B1714,Mapping!$A:$C,3,0),"Not Mapped"))</f>
        <v/>
      </c>
      <c r="Q1714">
        <f>IF($B1714="","",IF(COUNTIF(Exclusions!$A:$A,$B1714)&gt;0,"Yes","No"))</f>
        <v/>
      </c>
      <c r="R1714" s="17">
        <f>IF($B1714="","",MIN(1,DAY($A1714)/IF($N1714="Superstore",Settings!$B$5,Settings!$B$4)))</f>
        <v/>
      </c>
      <c r="S1714" s="17">
        <f>IF(OR($B1714="",$G1714="",$R1714=0),"",$G1714/$R1714)</f>
        <v/>
      </c>
      <c r="T1714">
        <f>IF($S1714="","",IF($S1714&lt;Settings!$B$8,"Critical",IF($S1714&lt;Settings!$B$9,"Semi Critical","Non Critical")))</f>
        <v/>
      </c>
      <c r="U1714">
        <f>IF($B1714="","",IFERROR(VLOOKUP($O1714,Leaders!$A:$B,2,0),"Not Mapped"))</f>
        <v/>
      </c>
    </row>
    <row r="1715">
      <c r="A1715" s="16" t="n"/>
      <c r="G1715" s="17" t="n"/>
      <c r="H1715" s="17" t="n"/>
      <c r="I1715" s="17" t="n"/>
      <c r="J1715" s="17" t="n"/>
      <c r="K1715" s="17" t="n"/>
      <c r="L1715" s="17" t="n"/>
      <c r="N1715">
        <f>IF($B1715="","",IF($C1715="SUPERSTORE","Superstore","DH"))</f>
        <v/>
      </c>
      <c r="O1715">
        <f>IF($B1715="","",IFERROR(VLOOKUP($B1715,Mapping!$A:$C,2,0),"Not Mapped"))</f>
        <v/>
      </c>
      <c r="P1715">
        <f>IF($B1715="","",IFERROR(VLOOKUP($B1715,Mapping!$A:$C,3,0),"Not Mapped"))</f>
        <v/>
      </c>
      <c r="Q1715">
        <f>IF($B1715="","",IF(COUNTIF(Exclusions!$A:$A,$B1715)&gt;0,"Yes","No"))</f>
        <v/>
      </c>
      <c r="R1715" s="17">
        <f>IF($B1715="","",MIN(1,DAY($A1715)/IF($N1715="Superstore",Settings!$B$5,Settings!$B$4)))</f>
        <v/>
      </c>
      <c r="S1715" s="17">
        <f>IF(OR($B1715="",$G1715="",$R1715=0),"",$G1715/$R1715)</f>
        <v/>
      </c>
      <c r="T1715">
        <f>IF($S1715="","",IF($S1715&lt;Settings!$B$8,"Critical",IF($S1715&lt;Settings!$B$9,"Semi Critical","Non Critical")))</f>
        <v/>
      </c>
      <c r="U1715">
        <f>IF($B1715="","",IFERROR(VLOOKUP($O1715,Leaders!$A:$B,2,0),"Not Mapped"))</f>
        <v/>
      </c>
    </row>
    <row r="1716">
      <c r="A1716" s="16" t="n"/>
      <c r="G1716" s="17" t="n"/>
      <c r="H1716" s="17" t="n"/>
      <c r="I1716" s="17" t="n"/>
      <c r="J1716" s="17" t="n"/>
      <c r="K1716" s="17" t="n"/>
      <c r="L1716" s="17" t="n"/>
      <c r="N1716">
        <f>IF($B1716="","",IF($C1716="SUPERSTORE","Superstore","DH"))</f>
        <v/>
      </c>
      <c r="O1716">
        <f>IF($B1716="","",IFERROR(VLOOKUP($B1716,Mapping!$A:$C,2,0),"Not Mapped"))</f>
        <v/>
      </c>
      <c r="P1716">
        <f>IF($B1716="","",IFERROR(VLOOKUP($B1716,Mapping!$A:$C,3,0),"Not Mapped"))</f>
        <v/>
      </c>
      <c r="Q1716">
        <f>IF($B1716="","",IF(COUNTIF(Exclusions!$A:$A,$B1716)&gt;0,"Yes","No"))</f>
        <v/>
      </c>
      <c r="R1716" s="17">
        <f>IF($B1716="","",MIN(1,DAY($A1716)/IF($N1716="Superstore",Settings!$B$5,Settings!$B$4)))</f>
        <v/>
      </c>
      <c r="S1716" s="17">
        <f>IF(OR($B1716="",$G1716="",$R1716=0),"",$G1716/$R1716)</f>
        <v/>
      </c>
      <c r="T1716">
        <f>IF($S1716="","",IF($S1716&lt;Settings!$B$8,"Critical",IF($S1716&lt;Settings!$B$9,"Semi Critical","Non Critical")))</f>
        <v/>
      </c>
      <c r="U1716">
        <f>IF($B1716="","",IFERROR(VLOOKUP($O1716,Leaders!$A:$B,2,0),"Not Mapped"))</f>
        <v/>
      </c>
    </row>
    <row r="1717">
      <c r="A1717" s="16" t="n"/>
      <c r="G1717" s="17" t="n"/>
      <c r="H1717" s="17" t="n"/>
      <c r="I1717" s="17" t="n"/>
      <c r="J1717" s="17" t="n"/>
      <c r="K1717" s="17" t="n"/>
      <c r="L1717" s="17" t="n"/>
      <c r="N1717">
        <f>IF($B1717="","",IF($C1717="SUPERSTORE","Superstore","DH"))</f>
        <v/>
      </c>
      <c r="O1717">
        <f>IF($B1717="","",IFERROR(VLOOKUP($B1717,Mapping!$A:$C,2,0),"Not Mapped"))</f>
        <v/>
      </c>
      <c r="P1717">
        <f>IF($B1717="","",IFERROR(VLOOKUP($B1717,Mapping!$A:$C,3,0),"Not Mapped"))</f>
        <v/>
      </c>
      <c r="Q1717">
        <f>IF($B1717="","",IF(COUNTIF(Exclusions!$A:$A,$B1717)&gt;0,"Yes","No"))</f>
        <v/>
      </c>
      <c r="R1717" s="17">
        <f>IF($B1717="","",MIN(1,DAY($A1717)/IF($N1717="Superstore",Settings!$B$5,Settings!$B$4)))</f>
        <v/>
      </c>
      <c r="S1717" s="17">
        <f>IF(OR($B1717="",$G1717="",$R1717=0),"",$G1717/$R1717)</f>
        <v/>
      </c>
      <c r="T1717">
        <f>IF($S1717="","",IF($S1717&lt;Settings!$B$8,"Critical",IF($S1717&lt;Settings!$B$9,"Semi Critical","Non Critical")))</f>
        <v/>
      </c>
      <c r="U1717">
        <f>IF($B1717="","",IFERROR(VLOOKUP($O1717,Leaders!$A:$B,2,0),"Not Mapped"))</f>
        <v/>
      </c>
    </row>
    <row r="1718">
      <c r="A1718" s="16" t="n"/>
      <c r="G1718" s="17" t="n"/>
      <c r="H1718" s="17" t="n"/>
      <c r="I1718" s="17" t="n"/>
      <c r="J1718" s="17" t="n"/>
      <c r="K1718" s="17" t="n"/>
      <c r="L1718" s="17" t="n"/>
      <c r="N1718">
        <f>IF($B1718="","",IF($C1718="SUPERSTORE","Superstore","DH"))</f>
        <v/>
      </c>
      <c r="O1718">
        <f>IF($B1718="","",IFERROR(VLOOKUP($B1718,Mapping!$A:$C,2,0),"Not Mapped"))</f>
        <v/>
      </c>
      <c r="P1718">
        <f>IF($B1718="","",IFERROR(VLOOKUP($B1718,Mapping!$A:$C,3,0),"Not Mapped"))</f>
        <v/>
      </c>
      <c r="Q1718">
        <f>IF($B1718="","",IF(COUNTIF(Exclusions!$A:$A,$B1718)&gt;0,"Yes","No"))</f>
        <v/>
      </c>
      <c r="R1718" s="17">
        <f>IF($B1718="","",MIN(1,DAY($A1718)/IF($N1718="Superstore",Settings!$B$5,Settings!$B$4)))</f>
        <v/>
      </c>
      <c r="S1718" s="17">
        <f>IF(OR($B1718="",$G1718="",$R1718=0),"",$G1718/$R1718)</f>
        <v/>
      </c>
      <c r="T1718">
        <f>IF($S1718="","",IF($S1718&lt;Settings!$B$8,"Critical",IF($S1718&lt;Settings!$B$9,"Semi Critical","Non Critical")))</f>
        <v/>
      </c>
      <c r="U1718">
        <f>IF($B1718="","",IFERROR(VLOOKUP($O1718,Leaders!$A:$B,2,0),"Not Mapped"))</f>
        <v/>
      </c>
    </row>
    <row r="1719">
      <c r="A1719" s="16" t="n"/>
      <c r="G1719" s="17" t="n"/>
      <c r="H1719" s="17" t="n"/>
      <c r="I1719" s="17" t="n"/>
      <c r="J1719" s="17" t="n"/>
      <c r="K1719" s="17" t="n"/>
      <c r="L1719" s="17" t="n"/>
      <c r="N1719">
        <f>IF($B1719="","",IF($C1719="SUPERSTORE","Superstore","DH"))</f>
        <v/>
      </c>
      <c r="O1719">
        <f>IF($B1719="","",IFERROR(VLOOKUP($B1719,Mapping!$A:$C,2,0),"Not Mapped"))</f>
        <v/>
      </c>
      <c r="P1719">
        <f>IF($B1719="","",IFERROR(VLOOKUP($B1719,Mapping!$A:$C,3,0),"Not Mapped"))</f>
        <v/>
      </c>
      <c r="Q1719">
        <f>IF($B1719="","",IF(COUNTIF(Exclusions!$A:$A,$B1719)&gt;0,"Yes","No"))</f>
        <v/>
      </c>
      <c r="R1719" s="17">
        <f>IF($B1719="","",MIN(1,DAY($A1719)/IF($N1719="Superstore",Settings!$B$5,Settings!$B$4)))</f>
        <v/>
      </c>
      <c r="S1719" s="17">
        <f>IF(OR($B1719="",$G1719="",$R1719=0),"",$G1719/$R1719)</f>
        <v/>
      </c>
      <c r="T1719">
        <f>IF($S1719="","",IF($S1719&lt;Settings!$B$8,"Critical",IF($S1719&lt;Settings!$B$9,"Semi Critical","Non Critical")))</f>
        <v/>
      </c>
      <c r="U1719">
        <f>IF($B1719="","",IFERROR(VLOOKUP($O1719,Leaders!$A:$B,2,0),"Not Mapped"))</f>
        <v/>
      </c>
    </row>
    <row r="1720">
      <c r="A1720" s="16" t="n"/>
      <c r="G1720" s="17" t="n"/>
      <c r="H1720" s="17" t="n"/>
      <c r="I1720" s="17" t="n"/>
      <c r="J1720" s="17" t="n"/>
      <c r="K1720" s="17" t="n"/>
      <c r="L1720" s="17" t="n"/>
      <c r="N1720">
        <f>IF($B1720="","",IF($C1720="SUPERSTORE","Superstore","DH"))</f>
        <v/>
      </c>
      <c r="O1720">
        <f>IF($B1720="","",IFERROR(VLOOKUP($B1720,Mapping!$A:$C,2,0),"Not Mapped"))</f>
        <v/>
      </c>
      <c r="P1720">
        <f>IF($B1720="","",IFERROR(VLOOKUP($B1720,Mapping!$A:$C,3,0),"Not Mapped"))</f>
        <v/>
      </c>
      <c r="Q1720">
        <f>IF($B1720="","",IF(COUNTIF(Exclusions!$A:$A,$B1720)&gt;0,"Yes","No"))</f>
        <v/>
      </c>
      <c r="R1720" s="17">
        <f>IF($B1720="","",MIN(1,DAY($A1720)/IF($N1720="Superstore",Settings!$B$5,Settings!$B$4)))</f>
        <v/>
      </c>
      <c r="S1720" s="17">
        <f>IF(OR($B1720="",$G1720="",$R1720=0),"",$G1720/$R1720)</f>
        <v/>
      </c>
      <c r="T1720">
        <f>IF($S1720="","",IF($S1720&lt;Settings!$B$8,"Critical",IF($S1720&lt;Settings!$B$9,"Semi Critical","Non Critical")))</f>
        <v/>
      </c>
      <c r="U1720">
        <f>IF($B1720="","",IFERROR(VLOOKUP($O1720,Leaders!$A:$B,2,0),"Not Mapped"))</f>
        <v/>
      </c>
    </row>
    <row r="1721">
      <c r="A1721" s="16" t="n"/>
      <c r="G1721" s="17" t="n"/>
      <c r="H1721" s="17" t="n"/>
      <c r="I1721" s="17" t="n"/>
      <c r="J1721" s="17" t="n"/>
      <c r="K1721" s="17" t="n"/>
      <c r="L1721" s="17" t="n"/>
      <c r="N1721">
        <f>IF($B1721="","",IF($C1721="SUPERSTORE","Superstore","DH"))</f>
        <v/>
      </c>
      <c r="O1721">
        <f>IF($B1721="","",IFERROR(VLOOKUP($B1721,Mapping!$A:$C,2,0),"Not Mapped"))</f>
        <v/>
      </c>
      <c r="P1721">
        <f>IF($B1721="","",IFERROR(VLOOKUP($B1721,Mapping!$A:$C,3,0),"Not Mapped"))</f>
        <v/>
      </c>
      <c r="Q1721">
        <f>IF($B1721="","",IF(COUNTIF(Exclusions!$A:$A,$B1721)&gt;0,"Yes","No"))</f>
        <v/>
      </c>
      <c r="R1721" s="17">
        <f>IF($B1721="","",MIN(1,DAY($A1721)/IF($N1721="Superstore",Settings!$B$5,Settings!$B$4)))</f>
        <v/>
      </c>
      <c r="S1721" s="17">
        <f>IF(OR($B1721="",$G1721="",$R1721=0),"",$G1721/$R1721)</f>
        <v/>
      </c>
      <c r="T1721">
        <f>IF($S1721="","",IF($S1721&lt;Settings!$B$8,"Critical",IF($S1721&lt;Settings!$B$9,"Semi Critical","Non Critical")))</f>
        <v/>
      </c>
      <c r="U1721">
        <f>IF($B1721="","",IFERROR(VLOOKUP($O1721,Leaders!$A:$B,2,0),"Not Mapped"))</f>
        <v/>
      </c>
    </row>
    <row r="1722">
      <c r="A1722" s="16" t="n"/>
      <c r="G1722" s="17" t="n"/>
      <c r="H1722" s="17" t="n"/>
      <c r="I1722" s="17" t="n"/>
      <c r="J1722" s="17" t="n"/>
      <c r="K1722" s="17" t="n"/>
      <c r="L1722" s="17" t="n"/>
      <c r="N1722">
        <f>IF($B1722="","",IF($C1722="SUPERSTORE","Superstore","DH"))</f>
        <v/>
      </c>
      <c r="O1722">
        <f>IF($B1722="","",IFERROR(VLOOKUP($B1722,Mapping!$A:$C,2,0),"Not Mapped"))</f>
        <v/>
      </c>
      <c r="P1722">
        <f>IF($B1722="","",IFERROR(VLOOKUP($B1722,Mapping!$A:$C,3,0),"Not Mapped"))</f>
        <v/>
      </c>
      <c r="Q1722">
        <f>IF($B1722="","",IF(COUNTIF(Exclusions!$A:$A,$B1722)&gt;0,"Yes","No"))</f>
        <v/>
      </c>
      <c r="R1722" s="17">
        <f>IF($B1722="","",MIN(1,DAY($A1722)/IF($N1722="Superstore",Settings!$B$5,Settings!$B$4)))</f>
        <v/>
      </c>
      <c r="S1722" s="17">
        <f>IF(OR($B1722="",$G1722="",$R1722=0),"",$G1722/$R1722)</f>
        <v/>
      </c>
      <c r="T1722">
        <f>IF($S1722="","",IF($S1722&lt;Settings!$B$8,"Critical",IF($S1722&lt;Settings!$B$9,"Semi Critical","Non Critical")))</f>
        <v/>
      </c>
      <c r="U1722">
        <f>IF($B1722="","",IFERROR(VLOOKUP($O1722,Leaders!$A:$B,2,0),"Not Mapped"))</f>
        <v/>
      </c>
    </row>
    <row r="1723">
      <c r="A1723" s="16" t="n"/>
      <c r="G1723" s="17" t="n"/>
      <c r="H1723" s="17" t="n"/>
      <c r="I1723" s="17" t="n"/>
      <c r="J1723" s="17" t="n"/>
      <c r="K1723" s="17" t="n"/>
      <c r="L1723" s="17" t="n"/>
      <c r="N1723">
        <f>IF($B1723="","",IF($C1723="SUPERSTORE","Superstore","DH"))</f>
        <v/>
      </c>
      <c r="O1723">
        <f>IF($B1723="","",IFERROR(VLOOKUP($B1723,Mapping!$A:$C,2,0),"Not Mapped"))</f>
        <v/>
      </c>
      <c r="P1723">
        <f>IF($B1723="","",IFERROR(VLOOKUP($B1723,Mapping!$A:$C,3,0),"Not Mapped"))</f>
        <v/>
      </c>
      <c r="Q1723">
        <f>IF($B1723="","",IF(COUNTIF(Exclusions!$A:$A,$B1723)&gt;0,"Yes","No"))</f>
        <v/>
      </c>
      <c r="R1723" s="17">
        <f>IF($B1723="","",MIN(1,DAY($A1723)/IF($N1723="Superstore",Settings!$B$5,Settings!$B$4)))</f>
        <v/>
      </c>
      <c r="S1723" s="17">
        <f>IF(OR($B1723="",$G1723="",$R1723=0),"",$G1723/$R1723)</f>
        <v/>
      </c>
      <c r="T1723">
        <f>IF($S1723="","",IF($S1723&lt;Settings!$B$8,"Critical",IF($S1723&lt;Settings!$B$9,"Semi Critical","Non Critical")))</f>
        <v/>
      </c>
      <c r="U1723">
        <f>IF($B1723="","",IFERROR(VLOOKUP($O1723,Leaders!$A:$B,2,0),"Not Mapped"))</f>
        <v/>
      </c>
    </row>
    <row r="1724">
      <c r="A1724" s="16" t="n"/>
      <c r="G1724" s="17" t="n"/>
      <c r="H1724" s="17" t="n"/>
      <c r="I1724" s="17" t="n"/>
      <c r="J1724" s="17" t="n"/>
      <c r="K1724" s="17" t="n"/>
      <c r="L1724" s="17" t="n"/>
      <c r="N1724">
        <f>IF($B1724="","",IF($C1724="SUPERSTORE","Superstore","DH"))</f>
        <v/>
      </c>
      <c r="O1724">
        <f>IF($B1724="","",IFERROR(VLOOKUP($B1724,Mapping!$A:$C,2,0),"Not Mapped"))</f>
        <v/>
      </c>
      <c r="P1724">
        <f>IF($B1724="","",IFERROR(VLOOKUP($B1724,Mapping!$A:$C,3,0),"Not Mapped"))</f>
        <v/>
      </c>
      <c r="Q1724">
        <f>IF($B1724="","",IF(COUNTIF(Exclusions!$A:$A,$B1724)&gt;0,"Yes","No"))</f>
        <v/>
      </c>
      <c r="R1724" s="17">
        <f>IF($B1724="","",MIN(1,DAY($A1724)/IF($N1724="Superstore",Settings!$B$5,Settings!$B$4)))</f>
        <v/>
      </c>
      <c r="S1724" s="17">
        <f>IF(OR($B1724="",$G1724="",$R1724=0),"",$G1724/$R1724)</f>
        <v/>
      </c>
      <c r="T1724">
        <f>IF($S1724="","",IF($S1724&lt;Settings!$B$8,"Critical",IF($S1724&lt;Settings!$B$9,"Semi Critical","Non Critical")))</f>
        <v/>
      </c>
      <c r="U1724">
        <f>IF($B1724="","",IFERROR(VLOOKUP($O1724,Leaders!$A:$B,2,0),"Not Mapped"))</f>
        <v/>
      </c>
    </row>
    <row r="1725">
      <c r="A1725" s="16" t="n"/>
      <c r="G1725" s="17" t="n"/>
      <c r="H1725" s="17" t="n"/>
      <c r="I1725" s="17" t="n"/>
      <c r="J1725" s="17" t="n"/>
      <c r="K1725" s="17" t="n"/>
      <c r="L1725" s="17" t="n"/>
      <c r="N1725">
        <f>IF($B1725="","",IF($C1725="SUPERSTORE","Superstore","DH"))</f>
        <v/>
      </c>
      <c r="O1725">
        <f>IF($B1725="","",IFERROR(VLOOKUP($B1725,Mapping!$A:$C,2,0),"Not Mapped"))</f>
        <v/>
      </c>
      <c r="P1725">
        <f>IF($B1725="","",IFERROR(VLOOKUP($B1725,Mapping!$A:$C,3,0),"Not Mapped"))</f>
        <v/>
      </c>
      <c r="Q1725">
        <f>IF($B1725="","",IF(COUNTIF(Exclusions!$A:$A,$B1725)&gt;0,"Yes","No"))</f>
        <v/>
      </c>
      <c r="R1725" s="17">
        <f>IF($B1725="","",MIN(1,DAY($A1725)/IF($N1725="Superstore",Settings!$B$5,Settings!$B$4)))</f>
        <v/>
      </c>
      <c r="S1725" s="17">
        <f>IF(OR($B1725="",$G1725="",$R1725=0),"",$G1725/$R1725)</f>
        <v/>
      </c>
      <c r="T1725">
        <f>IF($S1725="","",IF($S1725&lt;Settings!$B$8,"Critical",IF($S1725&lt;Settings!$B$9,"Semi Critical","Non Critical")))</f>
        <v/>
      </c>
      <c r="U1725">
        <f>IF($B1725="","",IFERROR(VLOOKUP($O1725,Leaders!$A:$B,2,0),"Not Mapped"))</f>
        <v/>
      </c>
    </row>
    <row r="1726">
      <c r="A1726" s="16" t="n"/>
      <c r="G1726" s="17" t="n"/>
      <c r="H1726" s="17" t="n"/>
      <c r="I1726" s="17" t="n"/>
      <c r="J1726" s="17" t="n"/>
      <c r="K1726" s="17" t="n"/>
      <c r="L1726" s="17" t="n"/>
      <c r="N1726">
        <f>IF($B1726="","",IF($C1726="SUPERSTORE","Superstore","DH"))</f>
        <v/>
      </c>
      <c r="O1726">
        <f>IF($B1726="","",IFERROR(VLOOKUP($B1726,Mapping!$A:$C,2,0),"Not Mapped"))</f>
        <v/>
      </c>
      <c r="P1726">
        <f>IF($B1726="","",IFERROR(VLOOKUP($B1726,Mapping!$A:$C,3,0),"Not Mapped"))</f>
        <v/>
      </c>
      <c r="Q1726">
        <f>IF($B1726="","",IF(COUNTIF(Exclusions!$A:$A,$B1726)&gt;0,"Yes","No"))</f>
        <v/>
      </c>
      <c r="R1726" s="17">
        <f>IF($B1726="","",MIN(1,DAY($A1726)/IF($N1726="Superstore",Settings!$B$5,Settings!$B$4)))</f>
        <v/>
      </c>
      <c r="S1726" s="17">
        <f>IF(OR($B1726="",$G1726="",$R1726=0),"",$G1726/$R1726)</f>
        <v/>
      </c>
      <c r="T1726">
        <f>IF($S1726="","",IF($S1726&lt;Settings!$B$8,"Critical",IF($S1726&lt;Settings!$B$9,"Semi Critical","Non Critical")))</f>
        <v/>
      </c>
      <c r="U1726">
        <f>IF($B1726="","",IFERROR(VLOOKUP($O1726,Leaders!$A:$B,2,0),"Not Mapped"))</f>
        <v/>
      </c>
    </row>
    <row r="1727">
      <c r="A1727" s="16" t="n"/>
      <c r="G1727" s="17" t="n"/>
      <c r="H1727" s="17" t="n"/>
      <c r="I1727" s="17" t="n"/>
      <c r="J1727" s="17" t="n"/>
      <c r="K1727" s="17" t="n"/>
      <c r="L1727" s="17" t="n"/>
      <c r="N1727">
        <f>IF($B1727="","",IF($C1727="SUPERSTORE","Superstore","DH"))</f>
        <v/>
      </c>
      <c r="O1727">
        <f>IF($B1727="","",IFERROR(VLOOKUP($B1727,Mapping!$A:$C,2,0),"Not Mapped"))</f>
        <v/>
      </c>
      <c r="P1727">
        <f>IF($B1727="","",IFERROR(VLOOKUP($B1727,Mapping!$A:$C,3,0),"Not Mapped"))</f>
        <v/>
      </c>
      <c r="Q1727">
        <f>IF($B1727="","",IF(COUNTIF(Exclusions!$A:$A,$B1727)&gt;0,"Yes","No"))</f>
        <v/>
      </c>
      <c r="R1727" s="17">
        <f>IF($B1727="","",MIN(1,DAY($A1727)/IF($N1727="Superstore",Settings!$B$5,Settings!$B$4)))</f>
        <v/>
      </c>
      <c r="S1727" s="17">
        <f>IF(OR($B1727="",$G1727="",$R1727=0),"",$G1727/$R1727)</f>
        <v/>
      </c>
      <c r="T1727">
        <f>IF($S1727="","",IF($S1727&lt;Settings!$B$8,"Critical",IF($S1727&lt;Settings!$B$9,"Semi Critical","Non Critical")))</f>
        <v/>
      </c>
      <c r="U1727">
        <f>IF($B1727="","",IFERROR(VLOOKUP($O1727,Leaders!$A:$B,2,0),"Not Mapped"))</f>
        <v/>
      </c>
    </row>
    <row r="1728">
      <c r="A1728" s="16" t="n"/>
      <c r="G1728" s="17" t="n"/>
      <c r="H1728" s="17" t="n"/>
      <c r="I1728" s="17" t="n"/>
      <c r="J1728" s="17" t="n"/>
      <c r="K1728" s="17" t="n"/>
      <c r="L1728" s="17" t="n"/>
      <c r="N1728">
        <f>IF($B1728="","",IF($C1728="SUPERSTORE","Superstore","DH"))</f>
        <v/>
      </c>
      <c r="O1728">
        <f>IF($B1728="","",IFERROR(VLOOKUP($B1728,Mapping!$A:$C,2,0),"Not Mapped"))</f>
        <v/>
      </c>
      <c r="P1728">
        <f>IF($B1728="","",IFERROR(VLOOKUP($B1728,Mapping!$A:$C,3,0),"Not Mapped"))</f>
        <v/>
      </c>
      <c r="Q1728">
        <f>IF($B1728="","",IF(COUNTIF(Exclusions!$A:$A,$B1728)&gt;0,"Yes","No"))</f>
        <v/>
      </c>
      <c r="R1728" s="17">
        <f>IF($B1728="","",MIN(1,DAY($A1728)/IF($N1728="Superstore",Settings!$B$5,Settings!$B$4)))</f>
        <v/>
      </c>
      <c r="S1728" s="17">
        <f>IF(OR($B1728="",$G1728="",$R1728=0),"",$G1728/$R1728)</f>
        <v/>
      </c>
      <c r="T1728">
        <f>IF($S1728="","",IF($S1728&lt;Settings!$B$8,"Critical",IF($S1728&lt;Settings!$B$9,"Semi Critical","Non Critical")))</f>
        <v/>
      </c>
      <c r="U1728">
        <f>IF($B1728="","",IFERROR(VLOOKUP($O1728,Leaders!$A:$B,2,0),"Not Mapped"))</f>
        <v/>
      </c>
    </row>
    <row r="1729">
      <c r="A1729" s="16" t="n"/>
      <c r="G1729" s="17" t="n"/>
      <c r="H1729" s="17" t="n"/>
      <c r="I1729" s="17" t="n"/>
      <c r="J1729" s="17" t="n"/>
      <c r="K1729" s="17" t="n"/>
      <c r="L1729" s="17" t="n"/>
      <c r="N1729">
        <f>IF($B1729="","",IF($C1729="SUPERSTORE","Superstore","DH"))</f>
        <v/>
      </c>
      <c r="O1729">
        <f>IF($B1729="","",IFERROR(VLOOKUP($B1729,Mapping!$A:$C,2,0),"Not Mapped"))</f>
        <v/>
      </c>
      <c r="P1729">
        <f>IF($B1729="","",IFERROR(VLOOKUP($B1729,Mapping!$A:$C,3,0),"Not Mapped"))</f>
        <v/>
      </c>
      <c r="Q1729">
        <f>IF($B1729="","",IF(COUNTIF(Exclusions!$A:$A,$B1729)&gt;0,"Yes","No"))</f>
        <v/>
      </c>
      <c r="R1729" s="17">
        <f>IF($B1729="","",MIN(1,DAY($A1729)/IF($N1729="Superstore",Settings!$B$5,Settings!$B$4)))</f>
        <v/>
      </c>
      <c r="S1729" s="17">
        <f>IF(OR($B1729="",$G1729="",$R1729=0),"",$G1729/$R1729)</f>
        <v/>
      </c>
      <c r="T1729">
        <f>IF($S1729="","",IF($S1729&lt;Settings!$B$8,"Critical",IF($S1729&lt;Settings!$B$9,"Semi Critical","Non Critical")))</f>
        <v/>
      </c>
      <c r="U1729">
        <f>IF($B1729="","",IFERROR(VLOOKUP($O1729,Leaders!$A:$B,2,0),"Not Mapped"))</f>
        <v/>
      </c>
    </row>
    <row r="1730">
      <c r="A1730" s="16" t="n"/>
      <c r="G1730" s="17" t="n"/>
      <c r="H1730" s="17" t="n"/>
      <c r="I1730" s="17" t="n"/>
      <c r="J1730" s="17" t="n"/>
      <c r="K1730" s="17" t="n"/>
      <c r="L1730" s="17" t="n"/>
      <c r="N1730">
        <f>IF($B1730="","",IF($C1730="SUPERSTORE","Superstore","DH"))</f>
        <v/>
      </c>
      <c r="O1730">
        <f>IF($B1730="","",IFERROR(VLOOKUP($B1730,Mapping!$A:$C,2,0),"Not Mapped"))</f>
        <v/>
      </c>
      <c r="P1730">
        <f>IF($B1730="","",IFERROR(VLOOKUP($B1730,Mapping!$A:$C,3,0),"Not Mapped"))</f>
        <v/>
      </c>
      <c r="Q1730">
        <f>IF($B1730="","",IF(COUNTIF(Exclusions!$A:$A,$B1730)&gt;0,"Yes","No"))</f>
        <v/>
      </c>
      <c r="R1730" s="17">
        <f>IF($B1730="","",MIN(1,DAY($A1730)/IF($N1730="Superstore",Settings!$B$5,Settings!$B$4)))</f>
        <v/>
      </c>
      <c r="S1730" s="17">
        <f>IF(OR($B1730="",$G1730="",$R1730=0),"",$G1730/$R1730)</f>
        <v/>
      </c>
      <c r="T1730">
        <f>IF($S1730="","",IF($S1730&lt;Settings!$B$8,"Critical",IF($S1730&lt;Settings!$B$9,"Semi Critical","Non Critical")))</f>
        <v/>
      </c>
      <c r="U1730">
        <f>IF($B1730="","",IFERROR(VLOOKUP($O1730,Leaders!$A:$B,2,0),"Not Mapped"))</f>
        <v/>
      </c>
    </row>
    <row r="1731">
      <c r="A1731" s="16" t="n"/>
      <c r="G1731" s="17" t="n"/>
      <c r="H1731" s="17" t="n"/>
      <c r="I1731" s="17" t="n"/>
      <c r="J1731" s="17" t="n"/>
      <c r="K1731" s="17" t="n"/>
      <c r="L1731" s="17" t="n"/>
      <c r="N1731">
        <f>IF($B1731="","",IF($C1731="SUPERSTORE","Superstore","DH"))</f>
        <v/>
      </c>
      <c r="O1731">
        <f>IF($B1731="","",IFERROR(VLOOKUP($B1731,Mapping!$A:$C,2,0),"Not Mapped"))</f>
        <v/>
      </c>
      <c r="P1731">
        <f>IF($B1731="","",IFERROR(VLOOKUP($B1731,Mapping!$A:$C,3,0),"Not Mapped"))</f>
        <v/>
      </c>
      <c r="Q1731">
        <f>IF($B1731="","",IF(COUNTIF(Exclusions!$A:$A,$B1731)&gt;0,"Yes","No"))</f>
        <v/>
      </c>
      <c r="R1731" s="17">
        <f>IF($B1731="","",MIN(1,DAY($A1731)/IF($N1731="Superstore",Settings!$B$5,Settings!$B$4)))</f>
        <v/>
      </c>
      <c r="S1731" s="17">
        <f>IF(OR($B1731="",$G1731="",$R1731=0),"",$G1731/$R1731)</f>
        <v/>
      </c>
      <c r="T1731">
        <f>IF($S1731="","",IF($S1731&lt;Settings!$B$8,"Critical",IF($S1731&lt;Settings!$B$9,"Semi Critical","Non Critical")))</f>
        <v/>
      </c>
      <c r="U1731">
        <f>IF($B1731="","",IFERROR(VLOOKUP($O1731,Leaders!$A:$B,2,0),"Not Mapped"))</f>
        <v/>
      </c>
    </row>
    <row r="1732">
      <c r="A1732" s="16" t="n"/>
      <c r="G1732" s="17" t="n"/>
      <c r="H1732" s="17" t="n"/>
      <c r="I1732" s="17" t="n"/>
      <c r="J1732" s="17" t="n"/>
      <c r="K1732" s="17" t="n"/>
      <c r="L1732" s="17" t="n"/>
      <c r="N1732">
        <f>IF($B1732="","",IF($C1732="SUPERSTORE","Superstore","DH"))</f>
        <v/>
      </c>
      <c r="O1732">
        <f>IF($B1732="","",IFERROR(VLOOKUP($B1732,Mapping!$A:$C,2,0),"Not Mapped"))</f>
        <v/>
      </c>
      <c r="P1732">
        <f>IF($B1732="","",IFERROR(VLOOKUP($B1732,Mapping!$A:$C,3,0),"Not Mapped"))</f>
        <v/>
      </c>
      <c r="Q1732">
        <f>IF($B1732="","",IF(COUNTIF(Exclusions!$A:$A,$B1732)&gt;0,"Yes","No"))</f>
        <v/>
      </c>
      <c r="R1732" s="17">
        <f>IF($B1732="","",MIN(1,DAY($A1732)/IF($N1732="Superstore",Settings!$B$5,Settings!$B$4)))</f>
        <v/>
      </c>
      <c r="S1732" s="17">
        <f>IF(OR($B1732="",$G1732="",$R1732=0),"",$G1732/$R1732)</f>
        <v/>
      </c>
      <c r="T1732">
        <f>IF($S1732="","",IF($S1732&lt;Settings!$B$8,"Critical",IF($S1732&lt;Settings!$B$9,"Semi Critical","Non Critical")))</f>
        <v/>
      </c>
      <c r="U1732">
        <f>IF($B1732="","",IFERROR(VLOOKUP($O1732,Leaders!$A:$B,2,0),"Not Mapped"))</f>
        <v/>
      </c>
    </row>
    <row r="1733">
      <c r="A1733" s="16" t="n"/>
      <c r="G1733" s="17" t="n"/>
      <c r="H1733" s="17" t="n"/>
      <c r="I1733" s="17" t="n"/>
      <c r="J1733" s="17" t="n"/>
      <c r="K1733" s="17" t="n"/>
      <c r="L1733" s="17" t="n"/>
      <c r="N1733">
        <f>IF($B1733="","",IF($C1733="SUPERSTORE","Superstore","DH"))</f>
        <v/>
      </c>
      <c r="O1733">
        <f>IF($B1733="","",IFERROR(VLOOKUP($B1733,Mapping!$A:$C,2,0),"Not Mapped"))</f>
        <v/>
      </c>
      <c r="P1733">
        <f>IF($B1733="","",IFERROR(VLOOKUP($B1733,Mapping!$A:$C,3,0),"Not Mapped"))</f>
        <v/>
      </c>
      <c r="Q1733">
        <f>IF($B1733="","",IF(COUNTIF(Exclusions!$A:$A,$B1733)&gt;0,"Yes","No"))</f>
        <v/>
      </c>
      <c r="R1733" s="17">
        <f>IF($B1733="","",MIN(1,DAY($A1733)/IF($N1733="Superstore",Settings!$B$5,Settings!$B$4)))</f>
        <v/>
      </c>
      <c r="S1733" s="17">
        <f>IF(OR($B1733="",$G1733="",$R1733=0),"",$G1733/$R1733)</f>
        <v/>
      </c>
      <c r="T1733">
        <f>IF($S1733="","",IF($S1733&lt;Settings!$B$8,"Critical",IF($S1733&lt;Settings!$B$9,"Semi Critical","Non Critical")))</f>
        <v/>
      </c>
      <c r="U1733">
        <f>IF($B1733="","",IFERROR(VLOOKUP($O1733,Leaders!$A:$B,2,0),"Not Mapped"))</f>
        <v/>
      </c>
    </row>
    <row r="1734">
      <c r="A1734" s="16" t="n"/>
      <c r="G1734" s="17" t="n"/>
      <c r="H1734" s="17" t="n"/>
      <c r="I1734" s="17" t="n"/>
      <c r="J1734" s="17" t="n"/>
      <c r="K1734" s="17" t="n"/>
      <c r="L1734" s="17" t="n"/>
      <c r="N1734">
        <f>IF($B1734="","",IF($C1734="SUPERSTORE","Superstore","DH"))</f>
        <v/>
      </c>
      <c r="O1734">
        <f>IF($B1734="","",IFERROR(VLOOKUP($B1734,Mapping!$A:$C,2,0),"Not Mapped"))</f>
        <v/>
      </c>
      <c r="P1734">
        <f>IF($B1734="","",IFERROR(VLOOKUP($B1734,Mapping!$A:$C,3,0),"Not Mapped"))</f>
        <v/>
      </c>
      <c r="Q1734">
        <f>IF($B1734="","",IF(COUNTIF(Exclusions!$A:$A,$B1734)&gt;0,"Yes","No"))</f>
        <v/>
      </c>
      <c r="R1734" s="17">
        <f>IF($B1734="","",MIN(1,DAY($A1734)/IF($N1734="Superstore",Settings!$B$5,Settings!$B$4)))</f>
        <v/>
      </c>
      <c r="S1734" s="17">
        <f>IF(OR($B1734="",$G1734="",$R1734=0),"",$G1734/$R1734)</f>
        <v/>
      </c>
      <c r="T1734">
        <f>IF($S1734="","",IF($S1734&lt;Settings!$B$8,"Critical",IF($S1734&lt;Settings!$B$9,"Semi Critical","Non Critical")))</f>
        <v/>
      </c>
      <c r="U1734">
        <f>IF($B1734="","",IFERROR(VLOOKUP($O1734,Leaders!$A:$B,2,0),"Not Mapped"))</f>
        <v/>
      </c>
    </row>
    <row r="1735">
      <c r="A1735" s="16" t="n"/>
      <c r="G1735" s="17" t="n"/>
      <c r="H1735" s="17" t="n"/>
      <c r="I1735" s="17" t="n"/>
      <c r="J1735" s="17" t="n"/>
      <c r="K1735" s="17" t="n"/>
      <c r="L1735" s="17" t="n"/>
      <c r="N1735">
        <f>IF($B1735="","",IF($C1735="SUPERSTORE","Superstore","DH"))</f>
        <v/>
      </c>
      <c r="O1735">
        <f>IF($B1735="","",IFERROR(VLOOKUP($B1735,Mapping!$A:$C,2,0),"Not Mapped"))</f>
        <v/>
      </c>
      <c r="P1735">
        <f>IF($B1735="","",IFERROR(VLOOKUP($B1735,Mapping!$A:$C,3,0),"Not Mapped"))</f>
        <v/>
      </c>
      <c r="Q1735">
        <f>IF($B1735="","",IF(COUNTIF(Exclusions!$A:$A,$B1735)&gt;0,"Yes","No"))</f>
        <v/>
      </c>
      <c r="R1735" s="17">
        <f>IF($B1735="","",MIN(1,DAY($A1735)/IF($N1735="Superstore",Settings!$B$5,Settings!$B$4)))</f>
        <v/>
      </c>
      <c r="S1735" s="17">
        <f>IF(OR($B1735="",$G1735="",$R1735=0),"",$G1735/$R1735)</f>
        <v/>
      </c>
      <c r="T1735">
        <f>IF($S1735="","",IF($S1735&lt;Settings!$B$8,"Critical",IF($S1735&lt;Settings!$B$9,"Semi Critical","Non Critical")))</f>
        <v/>
      </c>
      <c r="U1735">
        <f>IF($B1735="","",IFERROR(VLOOKUP($O1735,Leaders!$A:$B,2,0),"Not Mapped"))</f>
        <v/>
      </c>
    </row>
    <row r="1736">
      <c r="A1736" s="16" t="n"/>
      <c r="G1736" s="17" t="n"/>
      <c r="H1736" s="17" t="n"/>
      <c r="I1736" s="17" t="n"/>
      <c r="J1736" s="17" t="n"/>
      <c r="K1736" s="17" t="n"/>
      <c r="L1736" s="17" t="n"/>
      <c r="N1736">
        <f>IF($B1736="","",IF($C1736="SUPERSTORE","Superstore","DH"))</f>
        <v/>
      </c>
      <c r="O1736">
        <f>IF($B1736="","",IFERROR(VLOOKUP($B1736,Mapping!$A:$C,2,0),"Not Mapped"))</f>
        <v/>
      </c>
      <c r="P1736">
        <f>IF($B1736="","",IFERROR(VLOOKUP($B1736,Mapping!$A:$C,3,0),"Not Mapped"))</f>
        <v/>
      </c>
      <c r="Q1736">
        <f>IF($B1736="","",IF(COUNTIF(Exclusions!$A:$A,$B1736)&gt;0,"Yes","No"))</f>
        <v/>
      </c>
      <c r="R1736" s="17">
        <f>IF($B1736="","",MIN(1,DAY($A1736)/IF($N1736="Superstore",Settings!$B$5,Settings!$B$4)))</f>
        <v/>
      </c>
      <c r="S1736" s="17">
        <f>IF(OR($B1736="",$G1736="",$R1736=0),"",$G1736/$R1736)</f>
        <v/>
      </c>
      <c r="T1736">
        <f>IF($S1736="","",IF($S1736&lt;Settings!$B$8,"Critical",IF($S1736&lt;Settings!$B$9,"Semi Critical","Non Critical")))</f>
        <v/>
      </c>
      <c r="U1736">
        <f>IF($B1736="","",IFERROR(VLOOKUP($O1736,Leaders!$A:$B,2,0),"Not Mapped"))</f>
        <v/>
      </c>
    </row>
    <row r="1737">
      <c r="A1737" s="16" t="n"/>
      <c r="G1737" s="17" t="n"/>
      <c r="H1737" s="17" t="n"/>
      <c r="I1737" s="17" t="n"/>
      <c r="J1737" s="17" t="n"/>
      <c r="K1737" s="17" t="n"/>
      <c r="L1737" s="17" t="n"/>
      <c r="N1737">
        <f>IF($B1737="","",IF($C1737="SUPERSTORE","Superstore","DH"))</f>
        <v/>
      </c>
      <c r="O1737">
        <f>IF($B1737="","",IFERROR(VLOOKUP($B1737,Mapping!$A:$C,2,0),"Not Mapped"))</f>
        <v/>
      </c>
      <c r="P1737">
        <f>IF($B1737="","",IFERROR(VLOOKUP($B1737,Mapping!$A:$C,3,0),"Not Mapped"))</f>
        <v/>
      </c>
      <c r="Q1737">
        <f>IF($B1737="","",IF(COUNTIF(Exclusions!$A:$A,$B1737)&gt;0,"Yes","No"))</f>
        <v/>
      </c>
      <c r="R1737" s="17">
        <f>IF($B1737="","",MIN(1,DAY($A1737)/IF($N1737="Superstore",Settings!$B$5,Settings!$B$4)))</f>
        <v/>
      </c>
      <c r="S1737" s="17">
        <f>IF(OR($B1737="",$G1737="",$R1737=0),"",$G1737/$R1737)</f>
        <v/>
      </c>
      <c r="T1737">
        <f>IF($S1737="","",IF($S1737&lt;Settings!$B$8,"Critical",IF($S1737&lt;Settings!$B$9,"Semi Critical","Non Critical")))</f>
        <v/>
      </c>
      <c r="U1737">
        <f>IF($B1737="","",IFERROR(VLOOKUP($O1737,Leaders!$A:$B,2,0),"Not Mapped"))</f>
        <v/>
      </c>
    </row>
    <row r="1738">
      <c r="A1738" s="16" t="n"/>
      <c r="G1738" s="17" t="n"/>
      <c r="H1738" s="17" t="n"/>
      <c r="I1738" s="17" t="n"/>
      <c r="J1738" s="17" t="n"/>
      <c r="K1738" s="17" t="n"/>
      <c r="L1738" s="17" t="n"/>
      <c r="N1738">
        <f>IF($B1738="","",IF($C1738="SUPERSTORE","Superstore","DH"))</f>
        <v/>
      </c>
      <c r="O1738">
        <f>IF($B1738="","",IFERROR(VLOOKUP($B1738,Mapping!$A:$C,2,0),"Not Mapped"))</f>
        <v/>
      </c>
      <c r="P1738">
        <f>IF($B1738="","",IFERROR(VLOOKUP($B1738,Mapping!$A:$C,3,0),"Not Mapped"))</f>
        <v/>
      </c>
      <c r="Q1738">
        <f>IF($B1738="","",IF(COUNTIF(Exclusions!$A:$A,$B1738)&gt;0,"Yes","No"))</f>
        <v/>
      </c>
      <c r="R1738" s="17">
        <f>IF($B1738="","",MIN(1,DAY($A1738)/IF($N1738="Superstore",Settings!$B$5,Settings!$B$4)))</f>
        <v/>
      </c>
      <c r="S1738" s="17">
        <f>IF(OR($B1738="",$G1738="",$R1738=0),"",$G1738/$R1738)</f>
        <v/>
      </c>
      <c r="T1738">
        <f>IF($S1738="","",IF($S1738&lt;Settings!$B$8,"Critical",IF($S1738&lt;Settings!$B$9,"Semi Critical","Non Critical")))</f>
        <v/>
      </c>
      <c r="U1738">
        <f>IF($B1738="","",IFERROR(VLOOKUP($O1738,Leaders!$A:$B,2,0),"Not Mapped"))</f>
        <v/>
      </c>
    </row>
    <row r="1739">
      <c r="A1739" s="16" t="n"/>
      <c r="G1739" s="17" t="n"/>
      <c r="H1739" s="17" t="n"/>
      <c r="I1739" s="17" t="n"/>
      <c r="J1739" s="17" t="n"/>
      <c r="K1739" s="17" t="n"/>
      <c r="L1739" s="17" t="n"/>
      <c r="N1739">
        <f>IF($B1739="","",IF($C1739="SUPERSTORE","Superstore","DH"))</f>
        <v/>
      </c>
      <c r="O1739">
        <f>IF($B1739="","",IFERROR(VLOOKUP($B1739,Mapping!$A:$C,2,0),"Not Mapped"))</f>
        <v/>
      </c>
      <c r="P1739">
        <f>IF($B1739="","",IFERROR(VLOOKUP($B1739,Mapping!$A:$C,3,0),"Not Mapped"))</f>
        <v/>
      </c>
      <c r="Q1739">
        <f>IF($B1739="","",IF(COUNTIF(Exclusions!$A:$A,$B1739)&gt;0,"Yes","No"))</f>
        <v/>
      </c>
      <c r="R1739" s="17">
        <f>IF($B1739="","",MIN(1,DAY($A1739)/IF($N1739="Superstore",Settings!$B$5,Settings!$B$4)))</f>
        <v/>
      </c>
      <c r="S1739" s="17">
        <f>IF(OR($B1739="",$G1739="",$R1739=0),"",$G1739/$R1739)</f>
        <v/>
      </c>
      <c r="T1739">
        <f>IF($S1739="","",IF($S1739&lt;Settings!$B$8,"Critical",IF($S1739&lt;Settings!$B$9,"Semi Critical","Non Critical")))</f>
        <v/>
      </c>
      <c r="U1739">
        <f>IF($B1739="","",IFERROR(VLOOKUP($O1739,Leaders!$A:$B,2,0),"Not Mapped"))</f>
        <v/>
      </c>
    </row>
    <row r="1740">
      <c r="A1740" s="16" t="n"/>
      <c r="G1740" s="17" t="n"/>
      <c r="H1740" s="17" t="n"/>
      <c r="I1740" s="17" t="n"/>
      <c r="J1740" s="17" t="n"/>
      <c r="K1740" s="17" t="n"/>
      <c r="L1740" s="17" t="n"/>
      <c r="N1740">
        <f>IF($B1740="","",IF($C1740="SUPERSTORE","Superstore","DH"))</f>
        <v/>
      </c>
      <c r="O1740">
        <f>IF($B1740="","",IFERROR(VLOOKUP($B1740,Mapping!$A:$C,2,0),"Not Mapped"))</f>
        <v/>
      </c>
      <c r="P1740">
        <f>IF($B1740="","",IFERROR(VLOOKUP($B1740,Mapping!$A:$C,3,0),"Not Mapped"))</f>
        <v/>
      </c>
      <c r="Q1740">
        <f>IF($B1740="","",IF(COUNTIF(Exclusions!$A:$A,$B1740)&gt;0,"Yes","No"))</f>
        <v/>
      </c>
      <c r="R1740" s="17">
        <f>IF($B1740="","",MIN(1,DAY($A1740)/IF($N1740="Superstore",Settings!$B$5,Settings!$B$4)))</f>
        <v/>
      </c>
      <c r="S1740" s="17">
        <f>IF(OR($B1740="",$G1740="",$R1740=0),"",$G1740/$R1740)</f>
        <v/>
      </c>
      <c r="T1740">
        <f>IF($S1740="","",IF($S1740&lt;Settings!$B$8,"Critical",IF($S1740&lt;Settings!$B$9,"Semi Critical","Non Critical")))</f>
        <v/>
      </c>
      <c r="U1740">
        <f>IF($B1740="","",IFERROR(VLOOKUP($O1740,Leaders!$A:$B,2,0),"Not Mapped"))</f>
        <v/>
      </c>
    </row>
    <row r="1741">
      <c r="A1741" s="16" t="n"/>
      <c r="G1741" s="17" t="n"/>
      <c r="H1741" s="17" t="n"/>
      <c r="I1741" s="17" t="n"/>
      <c r="J1741" s="17" t="n"/>
      <c r="K1741" s="17" t="n"/>
      <c r="L1741" s="17" t="n"/>
      <c r="N1741">
        <f>IF($B1741="","",IF($C1741="SUPERSTORE","Superstore","DH"))</f>
        <v/>
      </c>
      <c r="O1741">
        <f>IF($B1741="","",IFERROR(VLOOKUP($B1741,Mapping!$A:$C,2,0),"Not Mapped"))</f>
        <v/>
      </c>
      <c r="P1741">
        <f>IF($B1741="","",IFERROR(VLOOKUP($B1741,Mapping!$A:$C,3,0),"Not Mapped"))</f>
        <v/>
      </c>
      <c r="Q1741">
        <f>IF($B1741="","",IF(COUNTIF(Exclusions!$A:$A,$B1741)&gt;0,"Yes","No"))</f>
        <v/>
      </c>
      <c r="R1741" s="17">
        <f>IF($B1741="","",MIN(1,DAY($A1741)/IF($N1741="Superstore",Settings!$B$5,Settings!$B$4)))</f>
        <v/>
      </c>
      <c r="S1741" s="17">
        <f>IF(OR($B1741="",$G1741="",$R1741=0),"",$G1741/$R1741)</f>
        <v/>
      </c>
      <c r="T1741">
        <f>IF($S1741="","",IF($S1741&lt;Settings!$B$8,"Critical",IF($S1741&lt;Settings!$B$9,"Semi Critical","Non Critical")))</f>
        <v/>
      </c>
      <c r="U1741">
        <f>IF($B1741="","",IFERROR(VLOOKUP($O1741,Leaders!$A:$B,2,0),"Not Mapped"))</f>
        <v/>
      </c>
    </row>
    <row r="1742">
      <c r="A1742" s="16" t="n"/>
      <c r="G1742" s="17" t="n"/>
      <c r="H1742" s="17" t="n"/>
      <c r="I1742" s="17" t="n"/>
      <c r="J1742" s="17" t="n"/>
      <c r="K1742" s="17" t="n"/>
      <c r="L1742" s="17" t="n"/>
      <c r="N1742">
        <f>IF($B1742="","",IF($C1742="SUPERSTORE","Superstore","DH"))</f>
        <v/>
      </c>
      <c r="O1742">
        <f>IF($B1742="","",IFERROR(VLOOKUP($B1742,Mapping!$A:$C,2,0),"Not Mapped"))</f>
        <v/>
      </c>
      <c r="P1742">
        <f>IF($B1742="","",IFERROR(VLOOKUP($B1742,Mapping!$A:$C,3,0),"Not Mapped"))</f>
        <v/>
      </c>
      <c r="Q1742">
        <f>IF($B1742="","",IF(COUNTIF(Exclusions!$A:$A,$B1742)&gt;0,"Yes","No"))</f>
        <v/>
      </c>
      <c r="R1742" s="17">
        <f>IF($B1742="","",MIN(1,DAY($A1742)/IF($N1742="Superstore",Settings!$B$5,Settings!$B$4)))</f>
        <v/>
      </c>
      <c r="S1742" s="17">
        <f>IF(OR($B1742="",$G1742="",$R1742=0),"",$G1742/$R1742)</f>
        <v/>
      </c>
      <c r="T1742">
        <f>IF($S1742="","",IF($S1742&lt;Settings!$B$8,"Critical",IF($S1742&lt;Settings!$B$9,"Semi Critical","Non Critical")))</f>
        <v/>
      </c>
      <c r="U1742">
        <f>IF($B1742="","",IFERROR(VLOOKUP($O1742,Leaders!$A:$B,2,0),"Not Mapped"))</f>
        <v/>
      </c>
    </row>
    <row r="1743">
      <c r="A1743" s="16" t="n"/>
      <c r="G1743" s="17" t="n"/>
      <c r="H1743" s="17" t="n"/>
      <c r="I1743" s="17" t="n"/>
      <c r="J1743" s="17" t="n"/>
      <c r="K1743" s="17" t="n"/>
      <c r="L1743" s="17" t="n"/>
      <c r="N1743">
        <f>IF($B1743="","",IF($C1743="SUPERSTORE","Superstore","DH"))</f>
        <v/>
      </c>
      <c r="O1743">
        <f>IF($B1743="","",IFERROR(VLOOKUP($B1743,Mapping!$A:$C,2,0),"Not Mapped"))</f>
        <v/>
      </c>
      <c r="P1743">
        <f>IF($B1743="","",IFERROR(VLOOKUP($B1743,Mapping!$A:$C,3,0),"Not Mapped"))</f>
        <v/>
      </c>
      <c r="Q1743">
        <f>IF($B1743="","",IF(COUNTIF(Exclusions!$A:$A,$B1743)&gt;0,"Yes","No"))</f>
        <v/>
      </c>
      <c r="R1743" s="17">
        <f>IF($B1743="","",MIN(1,DAY($A1743)/IF($N1743="Superstore",Settings!$B$5,Settings!$B$4)))</f>
        <v/>
      </c>
      <c r="S1743" s="17">
        <f>IF(OR($B1743="",$G1743="",$R1743=0),"",$G1743/$R1743)</f>
        <v/>
      </c>
      <c r="T1743">
        <f>IF($S1743="","",IF($S1743&lt;Settings!$B$8,"Critical",IF($S1743&lt;Settings!$B$9,"Semi Critical","Non Critical")))</f>
        <v/>
      </c>
      <c r="U1743">
        <f>IF($B1743="","",IFERROR(VLOOKUP($O1743,Leaders!$A:$B,2,0),"Not Mapped"))</f>
        <v/>
      </c>
    </row>
    <row r="1744">
      <c r="A1744" s="16" t="n"/>
      <c r="G1744" s="17" t="n"/>
      <c r="H1744" s="17" t="n"/>
      <c r="I1744" s="17" t="n"/>
      <c r="J1744" s="17" t="n"/>
      <c r="K1744" s="17" t="n"/>
      <c r="L1744" s="17" t="n"/>
      <c r="N1744">
        <f>IF($B1744="","",IF($C1744="SUPERSTORE","Superstore","DH"))</f>
        <v/>
      </c>
      <c r="O1744">
        <f>IF($B1744="","",IFERROR(VLOOKUP($B1744,Mapping!$A:$C,2,0),"Not Mapped"))</f>
        <v/>
      </c>
      <c r="P1744">
        <f>IF($B1744="","",IFERROR(VLOOKUP($B1744,Mapping!$A:$C,3,0),"Not Mapped"))</f>
        <v/>
      </c>
      <c r="Q1744">
        <f>IF($B1744="","",IF(COUNTIF(Exclusions!$A:$A,$B1744)&gt;0,"Yes","No"))</f>
        <v/>
      </c>
      <c r="R1744" s="17">
        <f>IF($B1744="","",MIN(1,DAY($A1744)/IF($N1744="Superstore",Settings!$B$5,Settings!$B$4)))</f>
        <v/>
      </c>
      <c r="S1744" s="17">
        <f>IF(OR($B1744="",$G1744="",$R1744=0),"",$G1744/$R1744)</f>
        <v/>
      </c>
      <c r="T1744">
        <f>IF($S1744="","",IF($S1744&lt;Settings!$B$8,"Critical",IF($S1744&lt;Settings!$B$9,"Semi Critical","Non Critical")))</f>
        <v/>
      </c>
      <c r="U1744">
        <f>IF($B1744="","",IFERROR(VLOOKUP($O1744,Leaders!$A:$B,2,0),"Not Mapped"))</f>
        <v/>
      </c>
    </row>
    <row r="1745">
      <c r="A1745" s="16" t="n"/>
      <c r="G1745" s="17" t="n"/>
      <c r="H1745" s="17" t="n"/>
      <c r="I1745" s="17" t="n"/>
      <c r="J1745" s="17" t="n"/>
      <c r="K1745" s="17" t="n"/>
      <c r="L1745" s="17" t="n"/>
      <c r="N1745">
        <f>IF($B1745="","",IF($C1745="SUPERSTORE","Superstore","DH"))</f>
        <v/>
      </c>
      <c r="O1745">
        <f>IF($B1745="","",IFERROR(VLOOKUP($B1745,Mapping!$A:$C,2,0),"Not Mapped"))</f>
        <v/>
      </c>
      <c r="P1745">
        <f>IF($B1745="","",IFERROR(VLOOKUP($B1745,Mapping!$A:$C,3,0),"Not Mapped"))</f>
        <v/>
      </c>
      <c r="Q1745">
        <f>IF($B1745="","",IF(COUNTIF(Exclusions!$A:$A,$B1745)&gt;0,"Yes","No"))</f>
        <v/>
      </c>
      <c r="R1745" s="17">
        <f>IF($B1745="","",MIN(1,DAY($A1745)/IF($N1745="Superstore",Settings!$B$5,Settings!$B$4)))</f>
        <v/>
      </c>
      <c r="S1745" s="17">
        <f>IF(OR($B1745="",$G1745="",$R1745=0),"",$G1745/$R1745)</f>
        <v/>
      </c>
      <c r="T1745">
        <f>IF($S1745="","",IF($S1745&lt;Settings!$B$8,"Critical",IF($S1745&lt;Settings!$B$9,"Semi Critical","Non Critical")))</f>
        <v/>
      </c>
      <c r="U1745">
        <f>IF($B1745="","",IFERROR(VLOOKUP($O1745,Leaders!$A:$B,2,0),"Not Mapped"))</f>
        <v/>
      </c>
    </row>
    <row r="1746">
      <c r="A1746" s="16" t="n"/>
      <c r="G1746" s="17" t="n"/>
      <c r="H1746" s="17" t="n"/>
      <c r="I1746" s="17" t="n"/>
      <c r="J1746" s="17" t="n"/>
      <c r="K1746" s="17" t="n"/>
      <c r="L1746" s="17" t="n"/>
      <c r="N1746">
        <f>IF($B1746="","",IF($C1746="SUPERSTORE","Superstore","DH"))</f>
        <v/>
      </c>
      <c r="O1746">
        <f>IF($B1746="","",IFERROR(VLOOKUP($B1746,Mapping!$A:$C,2,0),"Not Mapped"))</f>
        <v/>
      </c>
      <c r="P1746">
        <f>IF($B1746="","",IFERROR(VLOOKUP($B1746,Mapping!$A:$C,3,0),"Not Mapped"))</f>
        <v/>
      </c>
      <c r="Q1746">
        <f>IF($B1746="","",IF(COUNTIF(Exclusions!$A:$A,$B1746)&gt;0,"Yes","No"))</f>
        <v/>
      </c>
      <c r="R1746" s="17">
        <f>IF($B1746="","",MIN(1,DAY($A1746)/IF($N1746="Superstore",Settings!$B$5,Settings!$B$4)))</f>
        <v/>
      </c>
      <c r="S1746" s="17">
        <f>IF(OR($B1746="",$G1746="",$R1746=0),"",$G1746/$R1746)</f>
        <v/>
      </c>
      <c r="T1746">
        <f>IF($S1746="","",IF($S1746&lt;Settings!$B$8,"Critical",IF($S1746&lt;Settings!$B$9,"Semi Critical","Non Critical")))</f>
        <v/>
      </c>
      <c r="U1746">
        <f>IF($B1746="","",IFERROR(VLOOKUP($O1746,Leaders!$A:$B,2,0),"Not Mapped"))</f>
        <v/>
      </c>
    </row>
    <row r="1747">
      <c r="A1747" s="16" t="n"/>
      <c r="G1747" s="17" t="n"/>
      <c r="H1747" s="17" t="n"/>
      <c r="I1747" s="17" t="n"/>
      <c r="J1747" s="17" t="n"/>
      <c r="K1747" s="17" t="n"/>
      <c r="L1747" s="17" t="n"/>
      <c r="N1747">
        <f>IF($B1747="","",IF($C1747="SUPERSTORE","Superstore","DH"))</f>
        <v/>
      </c>
      <c r="O1747">
        <f>IF($B1747="","",IFERROR(VLOOKUP($B1747,Mapping!$A:$C,2,0),"Not Mapped"))</f>
        <v/>
      </c>
      <c r="P1747">
        <f>IF($B1747="","",IFERROR(VLOOKUP($B1747,Mapping!$A:$C,3,0),"Not Mapped"))</f>
        <v/>
      </c>
      <c r="Q1747">
        <f>IF($B1747="","",IF(COUNTIF(Exclusions!$A:$A,$B1747)&gt;0,"Yes","No"))</f>
        <v/>
      </c>
      <c r="R1747" s="17">
        <f>IF($B1747="","",MIN(1,DAY($A1747)/IF($N1747="Superstore",Settings!$B$5,Settings!$B$4)))</f>
        <v/>
      </c>
      <c r="S1747" s="17">
        <f>IF(OR($B1747="",$G1747="",$R1747=0),"",$G1747/$R1747)</f>
        <v/>
      </c>
      <c r="T1747">
        <f>IF($S1747="","",IF($S1747&lt;Settings!$B$8,"Critical",IF($S1747&lt;Settings!$B$9,"Semi Critical","Non Critical")))</f>
        <v/>
      </c>
      <c r="U1747">
        <f>IF($B1747="","",IFERROR(VLOOKUP($O1747,Leaders!$A:$B,2,0),"Not Mapped"))</f>
        <v/>
      </c>
    </row>
    <row r="1748">
      <c r="A1748" s="16" t="n"/>
      <c r="G1748" s="17" t="n"/>
      <c r="H1748" s="17" t="n"/>
      <c r="I1748" s="17" t="n"/>
      <c r="J1748" s="17" t="n"/>
      <c r="K1748" s="17" t="n"/>
      <c r="L1748" s="17" t="n"/>
      <c r="N1748">
        <f>IF($B1748="","",IF($C1748="SUPERSTORE","Superstore","DH"))</f>
        <v/>
      </c>
      <c r="O1748">
        <f>IF($B1748="","",IFERROR(VLOOKUP($B1748,Mapping!$A:$C,2,0),"Not Mapped"))</f>
        <v/>
      </c>
      <c r="P1748">
        <f>IF($B1748="","",IFERROR(VLOOKUP($B1748,Mapping!$A:$C,3,0),"Not Mapped"))</f>
        <v/>
      </c>
      <c r="Q1748">
        <f>IF($B1748="","",IF(COUNTIF(Exclusions!$A:$A,$B1748)&gt;0,"Yes","No"))</f>
        <v/>
      </c>
      <c r="R1748" s="17">
        <f>IF($B1748="","",MIN(1,DAY($A1748)/IF($N1748="Superstore",Settings!$B$5,Settings!$B$4)))</f>
        <v/>
      </c>
      <c r="S1748" s="17">
        <f>IF(OR($B1748="",$G1748="",$R1748=0),"",$G1748/$R1748)</f>
        <v/>
      </c>
      <c r="T1748">
        <f>IF($S1748="","",IF($S1748&lt;Settings!$B$8,"Critical",IF($S1748&lt;Settings!$B$9,"Semi Critical","Non Critical")))</f>
        <v/>
      </c>
      <c r="U1748">
        <f>IF($B1748="","",IFERROR(VLOOKUP($O1748,Leaders!$A:$B,2,0),"Not Mapped"))</f>
        <v/>
      </c>
    </row>
    <row r="1749">
      <c r="A1749" s="16" t="n"/>
      <c r="G1749" s="17" t="n"/>
      <c r="H1749" s="17" t="n"/>
      <c r="I1749" s="17" t="n"/>
      <c r="J1749" s="17" t="n"/>
      <c r="K1749" s="17" t="n"/>
      <c r="L1749" s="17" t="n"/>
      <c r="N1749">
        <f>IF($B1749="","",IF($C1749="SUPERSTORE","Superstore","DH"))</f>
        <v/>
      </c>
      <c r="O1749">
        <f>IF($B1749="","",IFERROR(VLOOKUP($B1749,Mapping!$A:$C,2,0),"Not Mapped"))</f>
        <v/>
      </c>
      <c r="P1749">
        <f>IF($B1749="","",IFERROR(VLOOKUP($B1749,Mapping!$A:$C,3,0),"Not Mapped"))</f>
        <v/>
      </c>
      <c r="Q1749">
        <f>IF($B1749="","",IF(COUNTIF(Exclusions!$A:$A,$B1749)&gt;0,"Yes","No"))</f>
        <v/>
      </c>
      <c r="R1749" s="17">
        <f>IF($B1749="","",MIN(1,DAY($A1749)/IF($N1749="Superstore",Settings!$B$5,Settings!$B$4)))</f>
        <v/>
      </c>
      <c r="S1749" s="17">
        <f>IF(OR($B1749="",$G1749="",$R1749=0),"",$G1749/$R1749)</f>
        <v/>
      </c>
      <c r="T1749">
        <f>IF($S1749="","",IF($S1749&lt;Settings!$B$8,"Critical",IF($S1749&lt;Settings!$B$9,"Semi Critical","Non Critical")))</f>
        <v/>
      </c>
      <c r="U1749">
        <f>IF($B1749="","",IFERROR(VLOOKUP($O1749,Leaders!$A:$B,2,0),"Not Mapped"))</f>
        <v/>
      </c>
    </row>
    <row r="1750">
      <c r="A1750" s="16" t="n"/>
      <c r="G1750" s="17" t="n"/>
      <c r="H1750" s="17" t="n"/>
      <c r="I1750" s="17" t="n"/>
      <c r="J1750" s="17" t="n"/>
      <c r="K1750" s="17" t="n"/>
      <c r="L1750" s="17" t="n"/>
      <c r="N1750">
        <f>IF($B1750="","",IF($C1750="SUPERSTORE","Superstore","DH"))</f>
        <v/>
      </c>
      <c r="O1750">
        <f>IF($B1750="","",IFERROR(VLOOKUP($B1750,Mapping!$A:$C,2,0),"Not Mapped"))</f>
        <v/>
      </c>
      <c r="P1750">
        <f>IF($B1750="","",IFERROR(VLOOKUP($B1750,Mapping!$A:$C,3,0),"Not Mapped"))</f>
        <v/>
      </c>
      <c r="Q1750">
        <f>IF($B1750="","",IF(COUNTIF(Exclusions!$A:$A,$B1750)&gt;0,"Yes","No"))</f>
        <v/>
      </c>
      <c r="R1750" s="17">
        <f>IF($B1750="","",MIN(1,DAY($A1750)/IF($N1750="Superstore",Settings!$B$5,Settings!$B$4)))</f>
        <v/>
      </c>
      <c r="S1750" s="17">
        <f>IF(OR($B1750="",$G1750="",$R1750=0),"",$G1750/$R1750)</f>
        <v/>
      </c>
      <c r="T1750">
        <f>IF($S1750="","",IF($S1750&lt;Settings!$B$8,"Critical",IF($S1750&lt;Settings!$B$9,"Semi Critical","Non Critical")))</f>
        <v/>
      </c>
      <c r="U1750">
        <f>IF($B1750="","",IFERROR(VLOOKUP($O1750,Leaders!$A:$B,2,0),"Not Mapped"))</f>
        <v/>
      </c>
    </row>
    <row r="1751">
      <c r="A1751" s="16" t="n"/>
      <c r="G1751" s="17" t="n"/>
      <c r="H1751" s="17" t="n"/>
      <c r="I1751" s="17" t="n"/>
      <c r="J1751" s="17" t="n"/>
      <c r="K1751" s="17" t="n"/>
      <c r="L1751" s="17" t="n"/>
      <c r="N1751">
        <f>IF($B1751="","",IF($C1751="SUPERSTORE","Superstore","DH"))</f>
        <v/>
      </c>
      <c r="O1751">
        <f>IF($B1751="","",IFERROR(VLOOKUP($B1751,Mapping!$A:$C,2,0),"Not Mapped"))</f>
        <v/>
      </c>
      <c r="P1751">
        <f>IF($B1751="","",IFERROR(VLOOKUP($B1751,Mapping!$A:$C,3,0),"Not Mapped"))</f>
        <v/>
      </c>
      <c r="Q1751">
        <f>IF($B1751="","",IF(COUNTIF(Exclusions!$A:$A,$B1751)&gt;0,"Yes","No"))</f>
        <v/>
      </c>
      <c r="R1751" s="17">
        <f>IF($B1751="","",MIN(1,DAY($A1751)/IF($N1751="Superstore",Settings!$B$5,Settings!$B$4)))</f>
        <v/>
      </c>
      <c r="S1751" s="17">
        <f>IF(OR($B1751="",$G1751="",$R1751=0),"",$G1751/$R1751)</f>
        <v/>
      </c>
      <c r="T1751">
        <f>IF($S1751="","",IF($S1751&lt;Settings!$B$8,"Critical",IF($S1751&lt;Settings!$B$9,"Semi Critical","Non Critical")))</f>
        <v/>
      </c>
      <c r="U1751">
        <f>IF($B1751="","",IFERROR(VLOOKUP($O1751,Leaders!$A:$B,2,0),"Not Mapped"))</f>
        <v/>
      </c>
    </row>
    <row r="1752">
      <c r="A1752" s="16" t="n"/>
      <c r="G1752" s="17" t="n"/>
      <c r="H1752" s="17" t="n"/>
      <c r="I1752" s="17" t="n"/>
      <c r="J1752" s="17" t="n"/>
      <c r="K1752" s="17" t="n"/>
      <c r="L1752" s="17" t="n"/>
      <c r="N1752">
        <f>IF($B1752="","",IF($C1752="SUPERSTORE","Superstore","DH"))</f>
        <v/>
      </c>
      <c r="O1752">
        <f>IF($B1752="","",IFERROR(VLOOKUP($B1752,Mapping!$A:$C,2,0),"Not Mapped"))</f>
        <v/>
      </c>
      <c r="P1752">
        <f>IF($B1752="","",IFERROR(VLOOKUP($B1752,Mapping!$A:$C,3,0),"Not Mapped"))</f>
        <v/>
      </c>
      <c r="Q1752">
        <f>IF($B1752="","",IF(COUNTIF(Exclusions!$A:$A,$B1752)&gt;0,"Yes","No"))</f>
        <v/>
      </c>
      <c r="R1752" s="17">
        <f>IF($B1752="","",MIN(1,DAY($A1752)/IF($N1752="Superstore",Settings!$B$5,Settings!$B$4)))</f>
        <v/>
      </c>
      <c r="S1752" s="17">
        <f>IF(OR($B1752="",$G1752="",$R1752=0),"",$G1752/$R1752)</f>
        <v/>
      </c>
      <c r="T1752">
        <f>IF($S1752="","",IF($S1752&lt;Settings!$B$8,"Critical",IF($S1752&lt;Settings!$B$9,"Semi Critical","Non Critical")))</f>
        <v/>
      </c>
      <c r="U1752">
        <f>IF($B1752="","",IFERROR(VLOOKUP($O1752,Leaders!$A:$B,2,0),"Not Mapped"))</f>
        <v/>
      </c>
    </row>
    <row r="1753">
      <c r="A1753" s="16" t="n"/>
      <c r="G1753" s="17" t="n"/>
      <c r="H1753" s="17" t="n"/>
      <c r="I1753" s="17" t="n"/>
      <c r="J1753" s="17" t="n"/>
      <c r="K1753" s="17" t="n"/>
      <c r="L1753" s="17" t="n"/>
      <c r="N1753">
        <f>IF($B1753="","",IF($C1753="SUPERSTORE","Superstore","DH"))</f>
        <v/>
      </c>
      <c r="O1753">
        <f>IF($B1753="","",IFERROR(VLOOKUP($B1753,Mapping!$A:$C,2,0),"Not Mapped"))</f>
        <v/>
      </c>
      <c r="P1753">
        <f>IF($B1753="","",IFERROR(VLOOKUP($B1753,Mapping!$A:$C,3,0),"Not Mapped"))</f>
        <v/>
      </c>
      <c r="Q1753">
        <f>IF($B1753="","",IF(COUNTIF(Exclusions!$A:$A,$B1753)&gt;0,"Yes","No"))</f>
        <v/>
      </c>
      <c r="R1753" s="17">
        <f>IF($B1753="","",MIN(1,DAY($A1753)/IF($N1753="Superstore",Settings!$B$5,Settings!$B$4)))</f>
        <v/>
      </c>
      <c r="S1753" s="17">
        <f>IF(OR($B1753="",$G1753="",$R1753=0),"",$G1753/$R1753)</f>
        <v/>
      </c>
      <c r="T1753">
        <f>IF($S1753="","",IF($S1753&lt;Settings!$B$8,"Critical",IF($S1753&lt;Settings!$B$9,"Semi Critical","Non Critical")))</f>
        <v/>
      </c>
      <c r="U1753">
        <f>IF($B1753="","",IFERROR(VLOOKUP($O1753,Leaders!$A:$B,2,0),"Not Mapped"))</f>
        <v/>
      </c>
    </row>
    <row r="1754">
      <c r="A1754" s="16" t="n"/>
      <c r="G1754" s="17" t="n"/>
      <c r="H1754" s="17" t="n"/>
      <c r="I1754" s="17" t="n"/>
      <c r="J1754" s="17" t="n"/>
      <c r="K1754" s="17" t="n"/>
      <c r="L1754" s="17" t="n"/>
      <c r="N1754">
        <f>IF($B1754="","",IF($C1754="SUPERSTORE","Superstore","DH"))</f>
        <v/>
      </c>
      <c r="O1754">
        <f>IF($B1754="","",IFERROR(VLOOKUP($B1754,Mapping!$A:$C,2,0),"Not Mapped"))</f>
        <v/>
      </c>
      <c r="P1754">
        <f>IF($B1754="","",IFERROR(VLOOKUP($B1754,Mapping!$A:$C,3,0),"Not Mapped"))</f>
        <v/>
      </c>
      <c r="Q1754">
        <f>IF($B1754="","",IF(COUNTIF(Exclusions!$A:$A,$B1754)&gt;0,"Yes","No"))</f>
        <v/>
      </c>
      <c r="R1754" s="17">
        <f>IF($B1754="","",MIN(1,DAY($A1754)/IF($N1754="Superstore",Settings!$B$5,Settings!$B$4)))</f>
        <v/>
      </c>
      <c r="S1754" s="17">
        <f>IF(OR($B1754="",$G1754="",$R1754=0),"",$G1754/$R1754)</f>
        <v/>
      </c>
      <c r="T1754">
        <f>IF($S1754="","",IF($S1754&lt;Settings!$B$8,"Critical",IF($S1754&lt;Settings!$B$9,"Semi Critical","Non Critical")))</f>
        <v/>
      </c>
      <c r="U1754">
        <f>IF($B1754="","",IFERROR(VLOOKUP($O1754,Leaders!$A:$B,2,0),"Not Mapped"))</f>
        <v/>
      </c>
    </row>
    <row r="1755">
      <c r="A1755" s="16" t="n"/>
      <c r="G1755" s="17" t="n"/>
      <c r="H1755" s="17" t="n"/>
      <c r="I1755" s="17" t="n"/>
      <c r="J1755" s="17" t="n"/>
      <c r="K1755" s="17" t="n"/>
      <c r="L1755" s="17" t="n"/>
      <c r="N1755">
        <f>IF($B1755="","",IF($C1755="SUPERSTORE","Superstore","DH"))</f>
        <v/>
      </c>
      <c r="O1755">
        <f>IF($B1755="","",IFERROR(VLOOKUP($B1755,Mapping!$A:$C,2,0),"Not Mapped"))</f>
        <v/>
      </c>
      <c r="P1755">
        <f>IF($B1755="","",IFERROR(VLOOKUP($B1755,Mapping!$A:$C,3,0),"Not Mapped"))</f>
        <v/>
      </c>
      <c r="Q1755">
        <f>IF($B1755="","",IF(COUNTIF(Exclusions!$A:$A,$B1755)&gt;0,"Yes","No"))</f>
        <v/>
      </c>
      <c r="R1755" s="17">
        <f>IF($B1755="","",MIN(1,DAY($A1755)/IF($N1755="Superstore",Settings!$B$5,Settings!$B$4)))</f>
        <v/>
      </c>
      <c r="S1755" s="17">
        <f>IF(OR($B1755="",$G1755="",$R1755=0),"",$G1755/$R1755)</f>
        <v/>
      </c>
      <c r="T1755">
        <f>IF($S1755="","",IF($S1755&lt;Settings!$B$8,"Critical",IF($S1755&lt;Settings!$B$9,"Semi Critical","Non Critical")))</f>
        <v/>
      </c>
      <c r="U1755">
        <f>IF($B1755="","",IFERROR(VLOOKUP($O1755,Leaders!$A:$B,2,0),"Not Mapped"))</f>
        <v/>
      </c>
    </row>
    <row r="1756">
      <c r="A1756" s="16" t="n"/>
      <c r="G1756" s="17" t="n"/>
      <c r="H1756" s="17" t="n"/>
      <c r="I1756" s="17" t="n"/>
      <c r="J1756" s="17" t="n"/>
      <c r="K1756" s="17" t="n"/>
      <c r="L1756" s="17" t="n"/>
      <c r="N1756">
        <f>IF($B1756="","",IF($C1756="SUPERSTORE","Superstore","DH"))</f>
        <v/>
      </c>
      <c r="O1756">
        <f>IF($B1756="","",IFERROR(VLOOKUP($B1756,Mapping!$A:$C,2,0),"Not Mapped"))</f>
        <v/>
      </c>
      <c r="P1756">
        <f>IF($B1756="","",IFERROR(VLOOKUP($B1756,Mapping!$A:$C,3,0),"Not Mapped"))</f>
        <v/>
      </c>
      <c r="Q1756">
        <f>IF($B1756="","",IF(COUNTIF(Exclusions!$A:$A,$B1756)&gt;0,"Yes","No"))</f>
        <v/>
      </c>
      <c r="R1756" s="17">
        <f>IF($B1756="","",MIN(1,DAY($A1756)/IF($N1756="Superstore",Settings!$B$5,Settings!$B$4)))</f>
        <v/>
      </c>
      <c r="S1756" s="17">
        <f>IF(OR($B1756="",$G1756="",$R1756=0),"",$G1756/$R1756)</f>
        <v/>
      </c>
      <c r="T1756">
        <f>IF($S1756="","",IF($S1756&lt;Settings!$B$8,"Critical",IF($S1756&lt;Settings!$B$9,"Semi Critical","Non Critical")))</f>
        <v/>
      </c>
      <c r="U1756">
        <f>IF($B1756="","",IFERROR(VLOOKUP($O1756,Leaders!$A:$B,2,0),"Not Mapped"))</f>
        <v/>
      </c>
    </row>
    <row r="1757">
      <c r="A1757" s="16" t="n"/>
      <c r="G1757" s="17" t="n"/>
      <c r="H1757" s="17" t="n"/>
      <c r="I1757" s="17" t="n"/>
      <c r="J1757" s="17" t="n"/>
      <c r="K1757" s="17" t="n"/>
      <c r="L1757" s="17" t="n"/>
      <c r="N1757">
        <f>IF($B1757="","",IF($C1757="SUPERSTORE","Superstore","DH"))</f>
        <v/>
      </c>
      <c r="O1757">
        <f>IF($B1757="","",IFERROR(VLOOKUP($B1757,Mapping!$A:$C,2,0),"Not Mapped"))</f>
        <v/>
      </c>
      <c r="P1757">
        <f>IF($B1757="","",IFERROR(VLOOKUP($B1757,Mapping!$A:$C,3,0),"Not Mapped"))</f>
        <v/>
      </c>
      <c r="Q1757">
        <f>IF($B1757="","",IF(COUNTIF(Exclusions!$A:$A,$B1757)&gt;0,"Yes","No"))</f>
        <v/>
      </c>
      <c r="R1757" s="17">
        <f>IF($B1757="","",MIN(1,DAY($A1757)/IF($N1757="Superstore",Settings!$B$5,Settings!$B$4)))</f>
        <v/>
      </c>
      <c r="S1757" s="17">
        <f>IF(OR($B1757="",$G1757="",$R1757=0),"",$G1757/$R1757)</f>
        <v/>
      </c>
      <c r="T1757">
        <f>IF($S1757="","",IF($S1757&lt;Settings!$B$8,"Critical",IF($S1757&lt;Settings!$B$9,"Semi Critical","Non Critical")))</f>
        <v/>
      </c>
      <c r="U1757">
        <f>IF($B1757="","",IFERROR(VLOOKUP($O1757,Leaders!$A:$B,2,0),"Not Mapped"))</f>
        <v/>
      </c>
    </row>
    <row r="1758">
      <c r="A1758" s="16" t="n"/>
      <c r="G1758" s="17" t="n"/>
      <c r="H1758" s="17" t="n"/>
      <c r="I1758" s="17" t="n"/>
      <c r="J1758" s="17" t="n"/>
      <c r="K1758" s="17" t="n"/>
      <c r="L1758" s="17" t="n"/>
      <c r="N1758">
        <f>IF($B1758="","",IF($C1758="SUPERSTORE","Superstore","DH"))</f>
        <v/>
      </c>
      <c r="O1758">
        <f>IF($B1758="","",IFERROR(VLOOKUP($B1758,Mapping!$A:$C,2,0),"Not Mapped"))</f>
        <v/>
      </c>
      <c r="P1758">
        <f>IF($B1758="","",IFERROR(VLOOKUP($B1758,Mapping!$A:$C,3,0),"Not Mapped"))</f>
        <v/>
      </c>
      <c r="Q1758">
        <f>IF($B1758="","",IF(COUNTIF(Exclusions!$A:$A,$B1758)&gt;0,"Yes","No"))</f>
        <v/>
      </c>
      <c r="R1758" s="17">
        <f>IF($B1758="","",MIN(1,DAY($A1758)/IF($N1758="Superstore",Settings!$B$5,Settings!$B$4)))</f>
        <v/>
      </c>
      <c r="S1758" s="17">
        <f>IF(OR($B1758="",$G1758="",$R1758=0),"",$G1758/$R1758)</f>
        <v/>
      </c>
      <c r="T1758">
        <f>IF($S1758="","",IF($S1758&lt;Settings!$B$8,"Critical",IF($S1758&lt;Settings!$B$9,"Semi Critical","Non Critical")))</f>
        <v/>
      </c>
      <c r="U1758">
        <f>IF($B1758="","",IFERROR(VLOOKUP($O1758,Leaders!$A:$B,2,0),"Not Mapped"))</f>
        <v/>
      </c>
    </row>
    <row r="1759">
      <c r="A1759" s="16" t="n"/>
      <c r="G1759" s="17" t="n"/>
      <c r="H1759" s="17" t="n"/>
      <c r="I1759" s="17" t="n"/>
      <c r="J1759" s="17" t="n"/>
      <c r="K1759" s="17" t="n"/>
      <c r="L1759" s="17" t="n"/>
      <c r="N1759">
        <f>IF($B1759="","",IF($C1759="SUPERSTORE","Superstore","DH"))</f>
        <v/>
      </c>
      <c r="O1759">
        <f>IF($B1759="","",IFERROR(VLOOKUP($B1759,Mapping!$A:$C,2,0),"Not Mapped"))</f>
        <v/>
      </c>
      <c r="P1759">
        <f>IF($B1759="","",IFERROR(VLOOKUP($B1759,Mapping!$A:$C,3,0),"Not Mapped"))</f>
        <v/>
      </c>
      <c r="Q1759">
        <f>IF($B1759="","",IF(COUNTIF(Exclusions!$A:$A,$B1759)&gt;0,"Yes","No"))</f>
        <v/>
      </c>
      <c r="R1759" s="17">
        <f>IF($B1759="","",MIN(1,DAY($A1759)/IF($N1759="Superstore",Settings!$B$5,Settings!$B$4)))</f>
        <v/>
      </c>
      <c r="S1759" s="17">
        <f>IF(OR($B1759="",$G1759="",$R1759=0),"",$G1759/$R1759)</f>
        <v/>
      </c>
      <c r="T1759">
        <f>IF($S1759="","",IF($S1759&lt;Settings!$B$8,"Critical",IF($S1759&lt;Settings!$B$9,"Semi Critical","Non Critical")))</f>
        <v/>
      </c>
      <c r="U1759">
        <f>IF($B1759="","",IFERROR(VLOOKUP($O1759,Leaders!$A:$B,2,0),"Not Mapped"))</f>
        <v/>
      </c>
    </row>
    <row r="1760">
      <c r="A1760" s="16" t="n"/>
      <c r="G1760" s="17" t="n"/>
      <c r="H1760" s="17" t="n"/>
      <c r="I1760" s="17" t="n"/>
      <c r="J1760" s="17" t="n"/>
      <c r="K1760" s="17" t="n"/>
      <c r="L1760" s="17" t="n"/>
      <c r="N1760">
        <f>IF($B1760="","",IF($C1760="SUPERSTORE","Superstore","DH"))</f>
        <v/>
      </c>
      <c r="O1760">
        <f>IF($B1760="","",IFERROR(VLOOKUP($B1760,Mapping!$A:$C,2,0),"Not Mapped"))</f>
        <v/>
      </c>
      <c r="P1760">
        <f>IF($B1760="","",IFERROR(VLOOKUP($B1760,Mapping!$A:$C,3,0),"Not Mapped"))</f>
        <v/>
      </c>
      <c r="Q1760">
        <f>IF($B1760="","",IF(COUNTIF(Exclusions!$A:$A,$B1760)&gt;0,"Yes","No"))</f>
        <v/>
      </c>
      <c r="R1760" s="17">
        <f>IF($B1760="","",MIN(1,DAY($A1760)/IF($N1760="Superstore",Settings!$B$5,Settings!$B$4)))</f>
        <v/>
      </c>
      <c r="S1760" s="17">
        <f>IF(OR($B1760="",$G1760="",$R1760=0),"",$G1760/$R1760)</f>
        <v/>
      </c>
      <c r="T1760">
        <f>IF($S1760="","",IF($S1760&lt;Settings!$B$8,"Critical",IF($S1760&lt;Settings!$B$9,"Semi Critical","Non Critical")))</f>
        <v/>
      </c>
      <c r="U1760">
        <f>IF($B1760="","",IFERROR(VLOOKUP($O1760,Leaders!$A:$B,2,0),"Not Mapped"))</f>
        <v/>
      </c>
    </row>
    <row r="1761">
      <c r="A1761" s="16" t="n"/>
      <c r="G1761" s="17" t="n"/>
      <c r="H1761" s="17" t="n"/>
      <c r="I1761" s="17" t="n"/>
      <c r="J1761" s="17" t="n"/>
      <c r="K1761" s="17" t="n"/>
      <c r="L1761" s="17" t="n"/>
      <c r="N1761">
        <f>IF($B1761="","",IF($C1761="SUPERSTORE","Superstore","DH"))</f>
        <v/>
      </c>
      <c r="O1761">
        <f>IF($B1761="","",IFERROR(VLOOKUP($B1761,Mapping!$A:$C,2,0),"Not Mapped"))</f>
        <v/>
      </c>
      <c r="P1761">
        <f>IF($B1761="","",IFERROR(VLOOKUP($B1761,Mapping!$A:$C,3,0),"Not Mapped"))</f>
        <v/>
      </c>
      <c r="Q1761">
        <f>IF($B1761="","",IF(COUNTIF(Exclusions!$A:$A,$B1761)&gt;0,"Yes","No"))</f>
        <v/>
      </c>
      <c r="R1761" s="17">
        <f>IF($B1761="","",MIN(1,DAY($A1761)/IF($N1761="Superstore",Settings!$B$5,Settings!$B$4)))</f>
        <v/>
      </c>
      <c r="S1761" s="17">
        <f>IF(OR($B1761="",$G1761="",$R1761=0),"",$G1761/$R1761)</f>
        <v/>
      </c>
      <c r="T1761">
        <f>IF($S1761="","",IF($S1761&lt;Settings!$B$8,"Critical",IF($S1761&lt;Settings!$B$9,"Semi Critical","Non Critical")))</f>
        <v/>
      </c>
      <c r="U1761">
        <f>IF($B1761="","",IFERROR(VLOOKUP($O1761,Leaders!$A:$B,2,0),"Not Mapped"))</f>
        <v/>
      </c>
    </row>
    <row r="1762">
      <c r="A1762" s="16" t="n"/>
      <c r="G1762" s="17" t="n"/>
      <c r="H1762" s="17" t="n"/>
      <c r="I1762" s="17" t="n"/>
      <c r="J1762" s="17" t="n"/>
      <c r="K1762" s="17" t="n"/>
      <c r="L1762" s="17" t="n"/>
      <c r="N1762">
        <f>IF($B1762="","",IF($C1762="SUPERSTORE","Superstore","DH"))</f>
        <v/>
      </c>
      <c r="O1762">
        <f>IF($B1762="","",IFERROR(VLOOKUP($B1762,Mapping!$A:$C,2,0),"Not Mapped"))</f>
        <v/>
      </c>
      <c r="P1762">
        <f>IF($B1762="","",IFERROR(VLOOKUP($B1762,Mapping!$A:$C,3,0),"Not Mapped"))</f>
        <v/>
      </c>
      <c r="Q1762">
        <f>IF($B1762="","",IF(COUNTIF(Exclusions!$A:$A,$B1762)&gt;0,"Yes","No"))</f>
        <v/>
      </c>
      <c r="R1762" s="17">
        <f>IF($B1762="","",MIN(1,DAY($A1762)/IF($N1762="Superstore",Settings!$B$5,Settings!$B$4)))</f>
        <v/>
      </c>
      <c r="S1762" s="17">
        <f>IF(OR($B1762="",$G1762="",$R1762=0),"",$G1762/$R1762)</f>
        <v/>
      </c>
      <c r="T1762">
        <f>IF($S1762="","",IF($S1762&lt;Settings!$B$8,"Critical",IF($S1762&lt;Settings!$B$9,"Semi Critical","Non Critical")))</f>
        <v/>
      </c>
      <c r="U1762">
        <f>IF($B1762="","",IFERROR(VLOOKUP($O1762,Leaders!$A:$B,2,0),"Not Mapped"))</f>
        <v/>
      </c>
    </row>
    <row r="1763">
      <c r="A1763" s="16" t="n"/>
      <c r="G1763" s="17" t="n"/>
      <c r="H1763" s="17" t="n"/>
      <c r="I1763" s="17" t="n"/>
      <c r="J1763" s="17" t="n"/>
      <c r="K1763" s="17" t="n"/>
      <c r="L1763" s="17" t="n"/>
      <c r="N1763">
        <f>IF($B1763="","",IF($C1763="SUPERSTORE","Superstore","DH"))</f>
        <v/>
      </c>
      <c r="O1763">
        <f>IF($B1763="","",IFERROR(VLOOKUP($B1763,Mapping!$A:$C,2,0),"Not Mapped"))</f>
        <v/>
      </c>
      <c r="P1763">
        <f>IF($B1763="","",IFERROR(VLOOKUP($B1763,Mapping!$A:$C,3,0),"Not Mapped"))</f>
        <v/>
      </c>
      <c r="Q1763">
        <f>IF($B1763="","",IF(COUNTIF(Exclusions!$A:$A,$B1763)&gt;0,"Yes","No"))</f>
        <v/>
      </c>
      <c r="R1763" s="17">
        <f>IF($B1763="","",MIN(1,DAY($A1763)/IF($N1763="Superstore",Settings!$B$5,Settings!$B$4)))</f>
        <v/>
      </c>
      <c r="S1763" s="17">
        <f>IF(OR($B1763="",$G1763="",$R1763=0),"",$G1763/$R1763)</f>
        <v/>
      </c>
      <c r="T1763">
        <f>IF($S1763="","",IF($S1763&lt;Settings!$B$8,"Critical",IF($S1763&lt;Settings!$B$9,"Semi Critical","Non Critical")))</f>
        <v/>
      </c>
      <c r="U1763">
        <f>IF($B1763="","",IFERROR(VLOOKUP($O1763,Leaders!$A:$B,2,0),"Not Mapped"))</f>
        <v/>
      </c>
    </row>
    <row r="1764">
      <c r="A1764" s="16" t="n"/>
      <c r="G1764" s="17" t="n"/>
      <c r="H1764" s="17" t="n"/>
      <c r="I1764" s="17" t="n"/>
      <c r="J1764" s="17" t="n"/>
      <c r="K1764" s="17" t="n"/>
      <c r="L1764" s="17" t="n"/>
      <c r="N1764">
        <f>IF($B1764="","",IF($C1764="SUPERSTORE","Superstore","DH"))</f>
        <v/>
      </c>
      <c r="O1764">
        <f>IF($B1764="","",IFERROR(VLOOKUP($B1764,Mapping!$A:$C,2,0),"Not Mapped"))</f>
        <v/>
      </c>
      <c r="P1764">
        <f>IF($B1764="","",IFERROR(VLOOKUP($B1764,Mapping!$A:$C,3,0),"Not Mapped"))</f>
        <v/>
      </c>
      <c r="Q1764">
        <f>IF($B1764="","",IF(COUNTIF(Exclusions!$A:$A,$B1764)&gt;0,"Yes","No"))</f>
        <v/>
      </c>
      <c r="R1764" s="17">
        <f>IF($B1764="","",MIN(1,DAY($A1764)/IF($N1764="Superstore",Settings!$B$5,Settings!$B$4)))</f>
        <v/>
      </c>
      <c r="S1764" s="17">
        <f>IF(OR($B1764="",$G1764="",$R1764=0),"",$G1764/$R1764)</f>
        <v/>
      </c>
      <c r="T1764">
        <f>IF($S1764="","",IF($S1764&lt;Settings!$B$8,"Critical",IF($S1764&lt;Settings!$B$9,"Semi Critical","Non Critical")))</f>
        <v/>
      </c>
      <c r="U1764">
        <f>IF($B1764="","",IFERROR(VLOOKUP($O1764,Leaders!$A:$B,2,0),"Not Mapped"))</f>
        <v/>
      </c>
    </row>
    <row r="1765">
      <c r="A1765" s="16" t="n"/>
      <c r="G1765" s="17" t="n"/>
      <c r="H1765" s="17" t="n"/>
      <c r="I1765" s="17" t="n"/>
      <c r="J1765" s="17" t="n"/>
      <c r="K1765" s="17" t="n"/>
      <c r="L1765" s="17" t="n"/>
      <c r="N1765">
        <f>IF($B1765="","",IF($C1765="SUPERSTORE","Superstore","DH"))</f>
        <v/>
      </c>
      <c r="O1765">
        <f>IF($B1765="","",IFERROR(VLOOKUP($B1765,Mapping!$A:$C,2,0),"Not Mapped"))</f>
        <v/>
      </c>
      <c r="P1765">
        <f>IF($B1765="","",IFERROR(VLOOKUP($B1765,Mapping!$A:$C,3,0),"Not Mapped"))</f>
        <v/>
      </c>
      <c r="Q1765">
        <f>IF($B1765="","",IF(COUNTIF(Exclusions!$A:$A,$B1765)&gt;0,"Yes","No"))</f>
        <v/>
      </c>
      <c r="R1765" s="17">
        <f>IF($B1765="","",MIN(1,DAY($A1765)/IF($N1765="Superstore",Settings!$B$5,Settings!$B$4)))</f>
        <v/>
      </c>
      <c r="S1765" s="17">
        <f>IF(OR($B1765="",$G1765="",$R1765=0),"",$G1765/$R1765)</f>
        <v/>
      </c>
      <c r="T1765">
        <f>IF($S1765="","",IF($S1765&lt;Settings!$B$8,"Critical",IF($S1765&lt;Settings!$B$9,"Semi Critical","Non Critical")))</f>
        <v/>
      </c>
      <c r="U1765">
        <f>IF($B1765="","",IFERROR(VLOOKUP($O1765,Leaders!$A:$B,2,0),"Not Mapped"))</f>
        <v/>
      </c>
    </row>
    <row r="1766">
      <c r="A1766" s="16" t="n"/>
      <c r="G1766" s="17" t="n"/>
      <c r="H1766" s="17" t="n"/>
      <c r="I1766" s="17" t="n"/>
      <c r="J1766" s="17" t="n"/>
      <c r="K1766" s="17" t="n"/>
      <c r="L1766" s="17" t="n"/>
      <c r="N1766">
        <f>IF($B1766="","",IF($C1766="SUPERSTORE","Superstore","DH"))</f>
        <v/>
      </c>
      <c r="O1766">
        <f>IF($B1766="","",IFERROR(VLOOKUP($B1766,Mapping!$A:$C,2,0),"Not Mapped"))</f>
        <v/>
      </c>
      <c r="P1766">
        <f>IF($B1766="","",IFERROR(VLOOKUP($B1766,Mapping!$A:$C,3,0),"Not Mapped"))</f>
        <v/>
      </c>
      <c r="Q1766">
        <f>IF($B1766="","",IF(COUNTIF(Exclusions!$A:$A,$B1766)&gt;0,"Yes","No"))</f>
        <v/>
      </c>
      <c r="R1766" s="17">
        <f>IF($B1766="","",MIN(1,DAY($A1766)/IF($N1766="Superstore",Settings!$B$5,Settings!$B$4)))</f>
        <v/>
      </c>
      <c r="S1766" s="17">
        <f>IF(OR($B1766="",$G1766="",$R1766=0),"",$G1766/$R1766)</f>
        <v/>
      </c>
      <c r="T1766">
        <f>IF($S1766="","",IF($S1766&lt;Settings!$B$8,"Critical",IF($S1766&lt;Settings!$B$9,"Semi Critical","Non Critical")))</f>
        <v/>
      </c>
      <c r="U1766">
        <f>IF($B1766="","",IFERROR(VLOOKUP($O1766,Leaders!$A:$B,2,0),"Not Mapped"))</f>
        <v/>
      </c>
    </row>
    <row r="1767">
      <c r="A1767" s="16" t="n"/>
      <c r="G1767" s="17" t="n"/>
      <c r="H1767" s="17" t="n"/>
      <c r="I1767" s="17" t="n"/>
      <c r="J1767" s="17" t="n"/>
      <c r="K1767" s="17" t="n"/>
      <c r="L1767" s="17" t="n"/>
      <c r="N1767">
        <f>IF($B1767="","",IF($C1767="SUPERSTORE","Superstore","DH"))</f>
        <v/>
      </c>
      <c r="O1767">
        <f>IF($B1767="","",IFERROR(VLOOKUP($B1767,Mapping!$A:$C,2,0),"Not Mapped"))</f>
        <v/>
      </c>
      <c r="P1767">
        <f>IF($B1767="","",IFERROR(VLOOKUP($B1767,Mapping!$A:$C,3,0),"Not Mapped"))</f>
        <v/>
      </c>
      <c r="Q1767">
        <f>IF($B1767="","",IF(COUNTIF(Exclusions!$A:$A,$B1767)&gt;0,"Yes","No"))</f>
        <v/>
      </c>
      <c r="R1767" s="17">
        <f>IF($B1767="","",MIN(1,DAY($A1767)/IF($N1767="Superstore",Settings!$B$5,Settings!$B$4)))</f>
        <v/>
      </c>
      <c r="S1767" s="17">
        <f>IF(OR($B1767="",$G1767="",$R1767=0),"",$G1767/$R1767)</f>
        <v/>
      </c>
      <c r="T1767">
        <f>IF($S1767="","",IF($S1767&lt;Settings!$B$8,"Critical",IF($S1767&lt;Settings!$B$9,"Semi Critical","Non Critical")))</f>
        <v/>
      </c>
      <c r="U1767">
        <f>IF($B1767="","",IFERROR(VLOOKUP($O1767,Leaders!$A:$B,2,0),"Not Mapped"))</f>
        <v/>
      </c>
    </row>
    <row r="1768">
      <c r="A1768" s="16" t="n"/>
      <c r="G1768" s="17" t="n"/>
      <c r="H1768" s="17" t="n"/>
      <c r="I1768" s="17" t="n"/>
      <c r="J1768" s="17" t="n"/>
      <c r="K1768" s="17" t="n"/>
      <c r="L1768" s="17" t="n"/>
      <c r="N1768">
        <f>IF($B1768="","",IF($C1768="SUPERSTORE","Superstore","DH"))</f>
        <v/>
      </c>
      <c r="O1768">
        <f>IF($B1768="","",IFERROR(VLOOKUP($B1768,Mapping!$A:$C,2,0),"Not Mapped"))</f>
        <v/>
      </c>
      <c r="P1768">
        <f>IF($B1768="","",IFERROR(VLOOKUP($B1768,Mapping!$A:$C,3,0),"Not Mapped"))</f>
        <v/>
      </c>
      <c r="Q1768">
        <f>IF($B1768="","",IF(COUNTIF(Exclusions!$A:$A,$B1768)&gt;0,"Yes","No"))</f>
        <v/>
      </c>
      <c r="R1768" s="17">
        <f>IF($B1768="","",MIN(1,DAY($A1768)/IF($N1768="Superstore",Settings!$B$5,Settings!$B$4)))</f>
        <v/>
      </c>
      <c r="S1768" s="17">
        <f>IF(OR($B1768="",$G1768="",$R1768=0),"",$G1768/$R1768)</f>
        <v/>
      </c>
      <c r="T1768">
        <f>IF($S1768="","",IF($S1768&lt;Settings!$B$8,"Critical",IF($S1768&lt;Settings!$B$9,"Semi Critical","Non Critical")))</f>
        <v/>
      </c>
      <c r="U1768">
        <f>IF($B1768="","",IFERROR(VLOOKUP($O1768,Leaders!$A:$B,2,0),"Not Mapped"))</f>
        <v/>
      </c>
    </row>
    <row r="1769">
      <c r="A1769" s="16" t="n"/>
      <c r="G1769" s="17" t="n"/>
      <c r="H1769" s="17" t="n"/>
      <c r="I1769" s="17" t="n"/>
      <c r="J1769" s="17" t="n"/>
      <c r="K1769" s="17" t="n"/>
      <c r="L1769" s="17" t="n"/>
      <c r="N1769">
        <f>IF($B1769="","",IF($C1769="SUPERSTORE","Superstore","DH"))</f>
        <v/>
      </c>
      <c r="O1769">
        <f>IF($B1769="","",IFERROR(VLOOKUP($B1769,Mapping!$A:$C,2,0),"Not Mapped"))</f>
        <v/>
      </c>
      <c r="P1769">
        <f>IF($B1769="","",IFERROR(VLOOKUP($B1769,Mapping!$A:$C,3,0),"Not Mapped"))</f>
        <v/>
      </c>
      <c r="Q1769">
        <f>IF($B1769="","",IF(COUNTIF(Exclusions!$A:$A,$B1769)&gt;0,"Yes","No"))</f>
        <v/>
      </c>
      <c r="R1769" s="17">
        <f>IF($B1769="","",MIN(1,DAY($A1769)/IF($N1769="Superstore",Settings!$B$5,Settings!$B$4)))</f>
        <v/>
      </c>
      <c r="S1769" s="17">
        <f>IF(OR($B1769="",$G1769="",$R1769=0),"",$G1769/$R1769)</f>
        <v/>
      </c>
      <c r="T1769">
        <f>IF($S1769="","",IF($S1769&lt;Settings!$B$8,"Critical",IF($S1769&lt;Settings!$B$9,"Semi Critical","Non Critical")))</f>
        <v/>
      </c>
      <c r="U1769">
        <f>IF($B1769="","",IFERROR(VLOOKUP($O1769,Leaders!$A:$B,2,0),"Not Mapped"))</f>
        <v/>
      </c>
    </row>
    <row r="1770">
      <c r="A1770" s="16" t="n"/>
      <c r="G1770" s="17" t="n"/>
      <c r="H1770" s="17" t="n"/>
      <c r="I1770" s="17" t="n"/>
      <c r="J1770" s="17" t="n"/>
      <c r="K1770" s="17" t="n"/>
      <c r="L1770" s="17" t="n"/>
      <c r="N1770">
        <f>IF($B1770="","",IF($C1770="SUPERSTORE","Superstore","DH"))</f>
        <v/>
      </c>
      <c r="O1770">
        <f>IF($B1770="","",IFERROR(VLOOKUP($B1770,Mapping!$A:$C,2,0),"Not Mapped"))</f>
        <v/>
      </c>
      <c r="P1770">
        <f>IF($B1770="","",IFERROR(VLOOKUP($B1770,Mapping!$A:$C,3,0),"Not Mapped"))</f>
        <v/>
      </c>
      <c r="Q1770">
        <f>IF($B1770="","",IF(COUNTIF(Exclusions!$A:$A,$B1770)&gt;0,"Yes","No"))</f>
        <v/>
      </c>
      <c r="R1770" s="17">
        <f>IF($B1770="","",MIN(1,DAY($A1770)/IF($N1770="Superstore",Settings!$B$5,Settings!$B$4)))</f>
        <v/>
      </c>
      <c r="S1770" s="17">
        <f>IF(OR($B1770="",$G1770="",$R1770=0),"",$G1770/$R1770)</f>
        <v/>
      </c>
      <c r="T1770">
        <f>IF($S1770="","",IF($S1770&lt;Settings!$B$8,"Critical",IF($S1770&lt;Settings!$B$9,"Semi Critical","Non Critical")))</f>
        <v/>
      </c>
      <c r="U1770">
        <f>IF($B1770="","",IFERROR(VLOOKUP($O1770,Leaders!$A:$B,2,0),"Not Mapped"))</f>
        <v/>
      </c>
    </row>
    <row r="1771">
      <c r="A1771" s="16" t="n"/>
      <c r="G1771" s="17" t="n"/>
      <c r="H1771" s="17" t="n"/>
      <c r="I1771" s="17" t="n"/>
      <c r="J1771" s="17" t="n"/>
      <c r="K1771" s="17" t="n"/>
      <c r="L1771" s="17" t="n"/>
      <c r="N1771">
        <f>IF($B1771="","",IF($C1771="SUPERSTORE","Superstore","DH"))</f>
        <v/>
      </c>
      <c r="O1771">
        <f>IF($B1771="","",IFERROR(VLOOKUP($B1771,Mapping!$A:$C,2,0),"Not Mapped"))</f>
        <v/>
      </c>
      <c r="P1771">
        <f>IF($B1771="","",IFERROR(VLOOKUP($B1771,Mapping!$A:$C,3,0),"Not Mapped"))</f>
        <v/>
      </c>
      <c r="Q1771">
        <f>IF($B1771="","",IF(COUNTIF(Exclusions!$A:$A,$B1771)&gt;0,"Yes","No"))</f>
        <v/>
      </c>
      <c r="R1771" s="17">
        <f>IF($B1771="","",MIN(1,DAY($A1771)/IF($N1771="Superstore",Settings!$B$5,Settings!$B$4)))</f>
        <v/>
      </c>
      <c r="S1771" s="17">
        <f>IF(OR($B1771="",$G1771="",$R1771=0),"",$G1771/$R1771)</f>
        <v/>
      </c>
      <c r="T1771">
        <f>IF($S1771="","",IF($S1771&lt;Settings!$B$8,"Critical",IF($S1771&lt;Settings!$B$9,"Semi Critical","Non Critical")))</f>
        <v/>
      </c>
      <c r="U1771">
        <f>IF($B1771="","",IFERROR(VLOOKUP($O1771,Leaders!$A:$B,2,0),"Not Mapped"))</f>
        <v/>
      </c>
    </row>
    <row r="1772">
      <c r="A1772" s="16" t="n"/>
      <c r="G1772" s="17" t="n"/>
      <c r="H1772" s="17" t="n"/>
      <c r="I1772" s="17" t="n"/>
      <c r="J1772" s="17" t="n"/>
      <c r="K1772" s="17" t="n"/>
      <c r="L1772" s="17" t="n"/>
      <c r="N1772">
        <f>IF($B1772="","",IF($C1772="SUPERSTORE","Superstore","DH"))</f>
        <v/>
      </c>
      <c r="O1772">
        <f>IF($B1772="","",IFERROR(VLOOKUP($B1772,Mapping!$A:$C,2,0),"Not Mapped"))</f>
        <v/>
      </c>
      <c r="P1772">
        <f>IF($B1772="","",IFERROR(VLOOKUP($B1772,Mapping!$A:$C,3,0),"Not Mapped"))</f>
        <v/>
      </c>
      <c r="Q1772">
        <f>IF($B1772="","",IF(COUNTIF(Exclusions!$A:$A,$B1772)&gt;0,"Yes","No"))</f>
        <v/>
      </c>
      <c r="R1772" s="17">
        <f>IF($B1772="","",MIN(1,DAY($A1772)/IF($N1772="Superstore",Settings!$B$5,Settings!$B$4)))</f>
        <v/>
      </c>
      <c r="S1772" s="17">
        <f>IF(OR($B1772="",$G1772="",$R1772=0),"",$G1772/$R1772)</f>
        <v/>
      </c>
      <c r="T1772">
        <f>IF($S1772="","",IF($S1772&lt;Settings!$B$8,"Critical",IF($S1772&lt;Settings!$B$9,"Semi Critical","Non Critical")))</f>
        <v/>
      </c>
      <c r="U1772">
        <f>IF($B1772="","",IFERROR(VLOOKUP($O1772,Leaders!$A:$B,2,0),"Not Mapped"))</f>
        <v/>
      </c>
    </row>
    <row r="1773">
      <c r="A1773" s="16" t="n"/>
      <c r="G1773" s="17" t="n"/>
      <c r="H1773" s="17" t="n"/>
      <c r="I1773" s="17" t="n"/>
      <c r="J1773" s="17" t="n"/>
      <c r="K1773" s="17" t="n"/>
      <c r="L1773" s="17" t="n"/>
      <c r="N1773">
        <f>IF($B1773="","",IF($C1773="SUPERSTORE","Superstore","DH"))</f>
        <v/>
      </c>
      <c r="O1773">
        <f>IF($B1773="","",IFERROR(VLOOKUP($B1773,Mapping!$A:$C,2,0),"Not Mapped"))</f>
        <v/>
      </c>
      <c r="P1773">
        <f>IF($B1773="","",IFERROR(VLOOKUP($B1773,Mapping!$A:$C,3,0),"Not Mapped"))</f>
        <v/>
      </c>
      <c r="Q1773">
        <f>IF($B1773="","",IF(COUNTIF(Exclusions!$A:$A,$B1773)&gt;0,"Yes","No"))</f>
        <v/>
      </c>
      <c r="R1773" s="17">
        <f>IF($B1773="","",MIN(1,DAY($A1773)/IF($N1773="Superstore",Settings!$B$5,Settings!$B$4)))</f>
        <v/>
      </c>
      <c r="S1773" s="17">
        <f>IF(OR($B1773="",$G1773="",$R1773=0),"",$G1773/$R1773)</f>
        <v/>
      </c>
      <c r="T1773">
        <f>IF($S1773="","",IF($S1773&lt;Settings!$B$8,"Critical",IF($S1773&lt;Settings!$B$9,"Semi Critical","Non Critical")))</f>
        <v/>
      </c>
      <c r="U1773">
        <f>IF($B1773="","",IFERROR(VLOOKUP($O1773,Leaders!$A:$B,2,0),"Not Mapped"))</f>
        <v/>
      </c>
    </row>
    <row r="1774">
      <c r="A1774" s="16" t="n"/>
      <c r="G1774" s="17" t="n"/>
      <c r="H1774" s="17" t="n"/>
      <c r="I1774" s="17" t="n"/>
      <c r="J1774" s="17" t="n"/>
      <c r="K1774" s="17" t="n"/>
      <c r="L1774" s="17" t="n"/>
      <c r="N1774">
        <f>IF($B1774="","",IF($C1774="SUPERSTORE","Superstore","DH"))</f>
        <v/>
      </c>
      <c r="O1774">
        <f>IF($B1774="","",IFERROR(VLOOKUP($B1774,Mapping!$A:$C,2,0),"Not Mapped"))</f>
        <v/>
      </c>
      <c r="P1774">
        <f>IF($B1774="","",IFERROR(VLOOKUP($B1774,Mapping!$A:$C,3,0),"Not Mapped"))</f>
        <v/>
      </c>
      <c r="Q1774">
        <f>IF($B1774="","",IF(COUNTIF(Exclusions!$A:$A,$B1774)&gt;0,"Yes","No"))</f>
        <v/>
      </c>
      <c r="R1774" s="17">
        <f>IF($B1774="","",MIN(1,DAY($A1774)/IF($N1774="Superstore",Settings!$B$5,Settings!$B$4)))</f>
        <v/>
      </c>
      <c r="S1774" s="17">
        <f>IF(OR($B1774="",$G1774="",$R1774=0),"",$G1774/$R1774)</f>
        <v/>
      </c>
      <c r="T1774">
        <f>IF($S1774="","",IF($S1774&lt;Settings!$B$8,"Critical",IF($S1774&lt;Settings!$B$9,"Semi Critical","Non Critical")))</f>
        <v/>
      </c>
      <c r="U1774">
        <f>IF($B1774="","",IFERROR(VLOOKUP($O1774,Leaders!$A:$B,2,0),"Not Mapped"))</f>
        <v/>
      </c>
    </row>
    <row r="1775">
      <c r="A1775" s="16" t="n"/>
      <c r="G1775" s="17" t="n"/>
      <c r="H1775" s="17" t="n"/>
      <c r="I1775" s="17" t="n"/>
      <c r="J1775" s="17" t="n"/>
      <c r="K1775" s="17" t="n"/>
      <c r="L1775" s="17" t="n"/>
      <c r="N1775">
        <f>IF($B1775="","",IF($C1775="SUPERSTORE","Superstore","DH"))</f>
        <v/>
      </c>
      <c r="O1775">
        <f>IF($B1775="","",IFERROR(VLOOKUP($B1775,Mapping!$A:$C,2,0),"Not Mapped"))</f>
        <v/>
      </c>
      <c r="P1775">
        <f>IF($B1775="","",IFERROR(VLOOKUP($B1775,Mapping!$A:$C,3,0),"Not Mapped"))</f>
        <v/>
      </c>
      <c r="Q1775">
        <f>IF($B1775="","",IF(COUNTIF(Exclusions!$A:$A,$B1775)&gt;0,"Yes","No"))</f>
        <v/>
      </c>
      <c r="R1775" s="17">
        <f>IF($B1775="","",MIN(1,DAY($A1775)/IF($N1775="Superstore",Settings!$B$5,Settings!$B$4)))</f>
        <v/>
      </c>
      <c r="S1775" s="17">
        <f>IF(OR($B1775="",$G1775="",$R1775=0),"",$G1775/$R1775)</f>
        <v/>
      </c>
      <c r="T1775">
        <f>IF($S1775="","",IF($S1775&lt;Settings!$B$8,"Critical",IF($S1775&lt;Settings!$B$9,"Semi Critical","Non Critical")))</f>
        <v/>
      </c>
      <c r="U1775">
        <f>IF($B1775="","",IFERROR(VLOOKUP($O1775,Leaders!$A:$B,2,0),"Not Mapped"))</f>
        <v/>
      </c>
    </row>
    <row r="1776">
      <c r="A1776" s="16" t="n"/>
      <c r="G1776" s="17" t="n"/>
      <c r="H1776" s="17" t="n"/>
      <c r="I1776" s="17" t="n"/>
      <c r="J1776" s="17" t="n"/>
      <c r="K1776" s="17" t="n"/>
      <c r="L1776" s="17" t="n"/>
      <c r="N1776">
        <f>IF($B1776="","",IF($C1776="SUPERSTORE","Superstore","DH"))</f>
        <v/>
      </c>
      <c r="O1776">
        <f>IF($B1776="","",IFERROR(VLOOKUP($B1776,Mapping!$A:$C,2,0),"Not Mapped"))</f>
        <v/>
      </c>
      <c r="P1776">
        <f>IF($B1776="","",IFERROR(VLOOKUP($B1776,Mapping!$A:$C,3,0),"Not Mapped"))</f>
        <v/>
      </c>
      <c r="Q1776">
        <f>IF($B1776="","",IF(COUNTIF(Exclusions!$A:$A,$B1776)&gt;0,"Yes","No"))</f>
        <v/>
      </c>
      <c r="R1776" s="17">
        <f>IF($B1776="","",MIN(1,DAY($A1776)/IF($N1776="Superstore",Settings!$B$5,Settings!$B$4)))</f>
        <v/>
      </c>
      <c r="S1776" s="17">
        <f>IF(OR($B1776="",$G1776="",$R1776=0),"",$G1776/$R1776)</f>
        <v/>
      </c>
      <c r="T1776">
        <f>IF($S1776="","",IF($S1776&lt;Settings!$B$8,"Critical",IF($S1776&lt;Settings!$B$9,"Semi Critical","Non Critical")))</f>
        <v/>
      </c>
      <c r="U1776">
        <f>IF($B1776="","",IFERROR(VLOOKUP($O1776,Leaders!$A:$B,2,0),"Not Mapped"))</f>
        <v/>
      </c>
    </row>
    <row r="1777">
      <c r="A1777" s="16" t="n"/>
      <c r="G1777" s="17" t="n"/>
      <c r="H1777" s="17" t="n"/>
      <c r="I1777" s="17" t="n"/>
      <c r="J1777" s="17" t="n"/>
      <c r="K1777" s="17" t="n"/>
      <c r="L1777" s="17" t="n"/>
      <c r="N1777">
        <f>IF($B1777="","",IF($C1777="SUPERSTORE","Superstore","DH"))</f>
        <v/>
      </c>
      <c r="O1777">
        <f>IF($B1777="","",IFERROR(VLOOKUP($B1777,Mapping!$A:$C,2,0),"Not Mapped"))</f>
        <v/>
      </c>
      <c r="P1777">
        <f>IF($B1777="","",IFERROR(VLOOKUP($B1777,Mapping!$A:$C,3,0),"Not Mapped"))</f>
        <v/>
      </c>
      <c r="Q1777">
        <f>IF($B1777="","",IF(COUNTIF(Exclusions!$A:$A,$B1777)&gt;0,"Yes","No"))</f>
        <v/>
      </c>
      <c r="R1777" s="17">
        <f>IF($B1777="","",MIN(1,DAY($A1777)/IF($N1777="Superstore",Settings!$B$5,Settings!$B$4)))</f>
        <v/>
      </c>
      <c r="S1777" s="17">
        <f>IF(OR($B1777="",$G1777="",$R1777=0),"",$G1777/$R1777)</f>
        <v/>
      </c>
      <c r="T1777">
        <f>IF($S1777="","",IF($S1777&lt;Settings!$B$8,"Critical",IF($S1777&lt;Settings!$B$9,"Semi Critical","Non Critical")))</f>
        <v/>
      </c>
      <c r="U1777">
        <f>IF($B1777="","",IFERROR(VLOOKUP($O1777,Leaders!$A:$B,2,0),"Not Mapped"))</f>
        <v/>
      </c>
    </row>
    <row r="1778">
      <c r="A1778" s="16" t="n"/>
      <c r="G1778" s="17" t="n"/>
      <c r="H1778" s="17" t="n"/>
      <c r="I1778" s="17" t="n"/>
      <c r="J1778" s="17" t="n"/>
      <c r="K1778" s="17" t="n"/>
      <c r="L1778" s="17" t="n"/>
      <c r="N1778">
        <f>IF($B1778="","",IF($C1778="SUPERSTORE","Superstore","DH"))</f>
        <v/>
      </c>
      <c r="O1778">
        <f>IF($B1778="","",IFERROR(VLOOKUP($B1778,Mapping!$A:$C,2,0),"Not Mapped"))</f>
        <v/>
      </c>
      <c r="P1778">
        <f>IF($B1778="","",IFERROR(VLOOKUP($B1778,Mapping!$A:$C,3,0),"Not Mapped"))</f>
        <v/>
      </c>
      <c r="Q1778">
        <f>IF($B1778="","",IF(COUNTIF(Exclusions!$A:$A,$B1778)&gt;0,"Yes","No"))</f>
        <v/>
      </c>
      <c r="R1778" s="17">
        <f>IF($B1778="","",MIN(1,DAY($A1778)/IF($N1778="Superstore",Settings!$B$5,Settings!$B$4)))</f>
        <v/>
      </c>
      <c r="S1778" s="17">
        <f>IF(OR($B1778="",$G1778="",$R1778=0),"",$G1778/$R1778)</f>
        <v/>
      </c>
      <c r="T1778">
        <f>IF($S1778="","",IF($S1778&lt;Settings!$B$8,"Critical",IF($S1778&lt;Settings!$B$9,"Semi Critical","Non Critical")))</f>
        <v/>
      </c>
      <c r="U1778">
        <f>IF($B1778="","",IFERROR(VLOOKUP($O1778,Leaders!$A:$B,2,0),"Not Mapped"))</f>
        <v/>
      </c>
    </row>
    <row r="1779">
      <c r="A1779" s="16" t="n"/>
      <c r="G1779" s="17" t="n"/>
      <c r="H1779" s="17" t="n"/>
      <c r="I1779" s="17" t="n"/>
      <c r="J1779" s="17" t="n"/>
      <c r="K1779" s="17" t="n"/>
      <c r="L1779" s="17" t="n"/>
      <c r="N1779">
        <f>IF($B1779="","",IF($C1779="SUPERSTORE","Superstore","DH"))</f>
        <v/>
      </c>
      <c r="O1779">
        <f>IF($B1779="","",IFERROR(VLOOKUP($B1779,Mapping!$A:$C,2,0),"Not Mapped"))</f>
        <v/>
      </c>
      <c r="P1779">
        <f>IF($B1779="","",IFERROR(VLOOKUP($B1779,Mapping!$A:$C,3,0),"Not Mapped"))</f>
        <v/>
      </c>
      <c r="Q1779">
        <f>IF($B1779="","",IF(COUNTIF(Exclusions!$A:$A,$B1779)&gt;0,"Yes","No"))</f>
        <v/>
      </c>
      <c r="R1779" s="17">
        <f>IF($B1779="","",MIN(1,DAY($A1779)/IF($N1779="Superstore",Settings!$B$5,Settings!$B$4)))</f>
        <v/>
      </c>
      <c r="S1779" s="17">
        <f>IF(OR($B1779="",$G1779="",$R1779=0),"",$G1779/$R1779)</f>
        <v/>
      </c>
      <c r="T1779">
        <f>IF($S1779="","",IF($S1779&lt;Settings!$B$8,"Critical",IF($S1779&lt;Settings!$B$9,"Semi Critical","Non Critical")))</f>
        <v/>
      </c>
      <c r="U1779">
        <f>IF($B1779="","",IFERROR(VLOOKUP($O1779,Leaders!$A:$B,2,0),"Not Mapped"))</f>
        <v/>
      </c>
    </row>
    <row r="1780">
      <c r="A1780" s="16" t="n"/>
      <c r="G1780" s="17" t="n"/>
      <c r="H1780" s="17" t="n"/>
      <c r="I1780" s="17" t="n"/>
      <c r="J1780" s="17" t="n"/>
      <c r="K1780" s="17" t="n"/>
      <c r="L1780" s="17" t="n"/>
      <c r="N1780">
        <f>IF($B1780="","",IF($C1780="SUPERSTORE","Superstore","DH"))</f>
        <v/>
      </c>
      <c r="O1780">
        <f>IF($B1780="","",IFERROR(VLOOKUP($B1780,Mapping!$A:$C,2,0),"Not Mapped"))</f>
        <v/>
      </c>
      <c r="P1780">
        <f>IF($B1780="","",IFERROR(VLOOKUP($B1780,Mapping!$A:$C,3,0),"Not Mapped"))</f>
        <v/>
      </c>
      <c r="Q1780">
        <f>IF($B1780="","",IF(COUNTIF(Exclusions!$A:$A,$B1780)&gt;0,"Yes","No"))</f>
        <v/>
      </c>
      <c r="R1780" s="17">
        <f>IF($B1780="","",MIN(1,DAY($A1780)/IF($N1780="Superstore",Settings!$B$5,Settings!$B$4)))</f>
        <v/>
      </c>
      <c r="S1780" s="17">
        <f>IF(OR($B1780="",$G1780="",$R1780=0),"",$G1780/$R1780)</f>
        <v/>
      </c>
      <c r="T1780">
        <f>IF($S1780="","",IF($S1780&lt;Settings!$B$8,"Critical",IF($S1780&lt;Settings!$B$9,"Semi Critical","Non Critical")))</f>
        <v/>
      </c>
      <c r="U1780">
        <f>IF($B1780="","",IFERROR(VLOOKUP($O1780,Leaders!$A:$B,2,0),"Not Mapped"))</f>
        <v/>
      </c>
    </row>
    <row r="1781">
      <c r="A1781" s="16" t="n"/>
      <c r="G1781" s="17" t="n"/>
      <c r="H1781" s="17" t="n"/>
      <c r="I1781" s="17" t="n"/>
      <c r="J1781" s="17" t="n"/>
      <c r="K1781" s="17" t="n"/>
      <c r="L1781" s="17" t="n"/>
      <c r="N1781">
        <f>IF($B1781="","",IF($C1781="SUPERSTORE","Superstore","DH"))</f>
        <v/>
      </c>
      <c r="O1781">
        <f>IF($B1781="","",IFERROR(VLOOKUP($B1781,Mapping!$A:$C,2,0),"Not Mapped"))</f>
        <v/>
      </c>
      <c r="P1781">
        <f>IF($B1781="","",IFERROR(VLOOKUP($B1781,Mapping!$A:$C,3,0),"Not Mapped"))</f>
        <v/>
      </c>
      <c r="Q1781">
        <f>IF($B1781="","",IF(COUNTIF(Exclusions!$A:$A,$B1781)&gt;0,"Yes","No"))</f>
        <v/>
      </c>
      <c r="R1781" s="17">
        <f>IF($B1781="","",MIN(1,DAY($A1781)/IF($N1781="Superstore",Settings!$B$5,Settings!$B$4)))</f>
        <v/>
      </c>
      <c r="S1781" s="17">
        <f>IF(OR($B1781="",$G1781="",$R1781=0),"",$G1781/$R1781)</f>
        <v/>
      </c>
      <c r="T1781">
        <f>IF($S1781="","",IF($S1781&lt;Settings!$B$8,"Critical",IF($S1781&lt;Settings!$B$9,"Semi Critical","Non Critical")))</f>
        <v/>
      </c>
      <c r="U1781">
        <f>IF($B1781="","",IFERROR(VLOOKUP($O1781,Leaders!$A:$B,2,0),"Not Mapped"))</f>
        <v/>
      </c>
    </row>
    <row r="1782">
      <c r="A1782" s="16" t="n"/>
      <c r="G1782" s="17" t="n"/>
      <c r="H1782" s="17" t="n"/>
      <c r="I1782" s="17" t="n"/>
      <c r="J1782" s="17" t="n"/>
      <c r="K1782" s="17" t="n"/>
      <c r="L1782" s="17" t="n"/>
      <c r="N1782">
        <f>IF($B1782="","",IF($C1782="SUPERSTORE","Superstore","DH"))</f>
        <v/>
      </c>
      <c r="O1782">
        <f>IF($B1782="","",IFERROR(VLOOKUP($B1782,Mapping!$A:$C,2,0),"Not Mapped"))</f>
        <v/>
      </c>
      <c r="P1782">
        <f>IF($B1782="","",IFERROR(VLOOKUP($B1782,Mapping!$A:$C,3,0),"Not Mapped"))</f>
        <v/>
      </c>
      <c r="Q1782">
        <f>IF($B1782="","",IF(COUNTIF(Exclusions!$A:$A,$B1782)&gt;0,"Yes","No"))</f>
        <v/>
      </c>
      <c r="R1782" s="17">
        <f>IF($B1782="","",MIN(1,DAY($A1782)/IF($N1782="Superstore",Settings!$B$5,Settings!$B$4)))</f>
        <v/>
      </c>
      <c r="S1782" s="17">
        <f>IF(OR($B1782="",$G1782="",$R1782=0),"",$G1782/$R1782)</f>
        <v/>
      </c>
      <c r="T1782">
        <f>IF($S1782="","",IF($S1782&lt;Settings!$B$8,"Critical",IF($S1782&lt;Settings!$B$9,"Semi Critical","Non Critical")))</f>
        <v/>
      </c>
      <c r="U1782">
        <f>IF($B1782="","",IFERROR(VLOOKUP($O1782,Leaders!$A:$B,2,0),"Not Mapped"))</f>
        <v/>
      </c>
    </row>
    <row r="1783">
      <c r="A1783" s="16" t="n"/>
      <c r="G1783" s="17" t="n"/>
      <c r="H1783" s="17" t="n"/>
      <c r="I1783" s="17" t="n"/>
      <c r="J1783" s="17" t="n"/>
      <c r="K1783" s="17" t="n"/>
      <c r="L1783" s="17" t="n"/>
      <c r="N1783">
        <f>IF($B1783="","",IF($C1783="SUPERSTORE","Superstore","DH"))</f>
        <v/>
      </c>
      <c r="O1783">
        <f>IF($B1783="","",IFERROR(VLOOKUP($B1783,Mapping!$A:$C,2,0),"Not Mapped"))</f>
        <v/>
      </c>
      <c r="P1783">
        <f>IF($B1783="","",IFERROR(VLOOKUP($B1783,Mapping!$A:$C,3,0),"Not Mapped"))</f>
        <v/>
      </c>
      <c r="Q1783">
        <f>IF($B1783="","",IF(COUNTIF(Exclusions!$A:$A,$B1783)&gt;0,"Yes","No"))</f>
        <v/>
      </c>
      <c r="R1783" s="17">
        <f>IF($B1783="","",MIN(1,DAY($A1783)/IF($N1783="Superstore",Settings!$B$5,Settings!$B$4)))</f>
        <v/>
      </c>
      <c r="S1783" s="17">
        <f>IF(OR($B1783="",$G1783="",$R1783=0),"",$G1783/$R1783)</f>
        <v/>
      </c>
      <c r="T1783">
        <f>IF($S1783="","",IF($S1783&lt;Settings!$B$8,"Critical",IF($S1783&lt;Settings!$B$9,"Semi Critical","Non Critical")))</f>
        <v/>
      </c>
      <c r="U1783">
        <f>IF($B1783="","",IFERROR(VLOOKUP($O1783,Leaders!$A:$B,2,0),"Not Mapped"))</f>
        <v/>
      </c>
    </row>
    <row r="1784">
      <c r="A1784" s="16" t="n"/>
      <c r="G1784" s="17" t="n"/>
      <c r="H1784" s="17" t="n"/>
      <c r="I1784" s="17" t="n"/>
      <c r="J1784" s="17" t="n"/>
      <c r="K1784" s="17" t="n"/>
      <c r="L1784" s="17" t="n"/>
      <c r="N1784">
        <f>IF($B1784="","",IF($C1784="SUPERSTORE","Superstore","DH"))</f>
        <v/>
      </c>
      <c r="O1784">
        <f>IF($B1784="","",IFERROR(VLOOKUP($B1784,Mapping!$A:$C,2,0),"Not Mapped"))</f>
        <v/>
      </c>
      <c r="P1784">
        <f>IF($B1784="","",IFERROR(VLOOKUP($B1784,Mapping!$A:$C,3,0),"Not Mapped"))</f>
        <v/>
      </c>
      <c r="Q1784">
        <f>IF($B1784="","",IF(COUNTIF(Exclusions!$A:$A,$B1784)&gt;0,"Yes","No"))</f>
        <v/>
      </c>
      <c r="R1784" s="17">
        <f>IF($B1784="","",MIN(1,DAY($A1784)/IF($N1784="Superstore",Settings!$B$5,Settings!$B$4)))</f>
        <v/>
      </c>
      <c r="S1784" s="17">
        <f>IF(OR($B1784="",$G1784="",$R1784=0),"",$G1784/$R1784)</f>
        <v/>
      </c>
      <c r="T1784">
        <f>IF($S1784="","",IF($S1784&lt;Settings!$B$8,"Critical",IF($S1784&lt;Settings!$B$9,"Semi Critical","Non Critical")))</f>
        <v/>
      </c>
      <c r="U1784">
        <f>IF($B1784="","",IFERROR(VLOOKUP($O1784,Leaders!$A:$B,2,0),"Not Mapped"))</f>
        <v/>
      </c>
    </row>
    <row r="1785">
      <c r="A1785" s="16" t="n"/>
      <c r="G1785" s="17" t="n"/>
      <c r="H1785" s="17" t="n"/>
      <c r="I1785" s="17" t="n"/>
      <c r="J1785" s="17" t="n"/>
      <c r="K1785" s="17" t="n"/>
      <c r="L1785" s="17" t="n"/>
      <c r="N1785">
        <f>IF($B1785="","",IF($C1785="SUPERSTORE","Superstore","DH"))</f>
        <v/>
      </c>
      <c r="O1785">
        <f>IF($B1785="","",IFERROR(VLOOKUP($B1785,Mapping!$A:$C,2,0),"Not Mapped"))</f>
        <v/>
      </c>
      <c r="P1785">
        <f>IF($B1785="","",IFERROR(VLOOKUP($B1785,Mapping!$A:$C,3,0),"Not Mapped"))</f>
        <v/>
      </c>
      <c r="Q1785">
        <f>IF($B1785="","",IF(COUNTIF(Exclusions!$A:$A,$B1785)&gt;0,"Yes","No"))</f>
        <v/>
      </c>
      <c r="R1785" s="17">
        <f>IF($B1785="","",MIN(1,DAY($A1785)/IF($N1785="Superstore",Settings!$B$5,Settings!$B$4)))</f>
        <v/>
      </c>
      <c r="S1785" s="17">
        <f>IF(OR($B1785="",$G1785="",$R1785=0),"",$G1785/$R1785)</f>
        <v/>
      </c>
      <c r="T1785">
        <f>IF($S1785="","",IF($S1785&lt;Settings!$B$8,"Critical",IF($S1785&lt;Settings!$B$9,"Semi Critical","Non Critical")))</f>
        <v/>
      </c>
      <c r="U1785">
        <f>IF($B1785="","",IFERROR(VLOOKUP($O1785,Leaders!$A:$B,2,0),"Not Mapped"))</f>
        <v/>
      </c>
    </row>
    <row r="1786">
      <c r="A1786" s="16" t="n"/>
      <c r="G1786" s="17" t="n"/>
      <c r="H1786" s="17" t="n"/>
      <c r="I1786" s="17" t="n"/>
      <c r="J1786" s="17" t="n"/>
      <c r="K1786" s="17" t="n"/>
      <c r="L1786" s="17" t="n"/>
      <c r="N1786">
        <f>IF($B1786="","",IF($C1786="SUPERSTORE","Superstore","DH"))</f>
        <v/>
      </c>
      <c r="O1786">
        <f>IF($B1786="","",IFERROR(VLOOKUP($B1786,Mapping!$A:$C,2,0),"Not Mapped"))</f>
        <v/>
      </c>
      <c r="P1786">
        <f>IF($B1786="","",IFERROR(VLOOKUP($B1786,Mapping!$A:$C,3,0),"Not Mapped"))</f>
        <v/>
      </c>
      <c r="Q1786">
        <f>IF($B1786="","",IF(COUNTIF(Exclusions!$A:$A,$B1786)&gt;0,"Yes","No"))</f>
        <v/>
      </c>
      <c r="R1786" s="17">
        <f>IF($B1786="","",MIN(1,DAY($A1786)/IF($N1786="Superstore",Settings!$B$5,Settings!$B$4)))</f>
        <v/>
      </c>
      <c r="S1786" s="17">
        <f>IF(OR($B1786="",$G1786="",$R1786=0),"",$G1786/$R1786)</f>
        <v/>
      </c>
      <c r="T1786">
        <f>IF($S1786="","",IF($S1786&lt;Settings!$B$8,"Critical",IF($S1786&lt;Settings!$B$9,"Semi Critical","Non Critical")))</f>
        <v/>
      </c>
      <c r="U1786">
        <f>IF($B1786="","",IFERROR(VLOOKUP($O1786,Leaders!$A:$B,2,0),"Not Mapped"))</f>
        <v/>
      </c>
    </row>
    <row r="1787">
      <c r="A1787" s="16" t="n"/>
      <c r="G1787" s="17" t="n"/>
      <c r="H1787" s="17" t="n"/>
      <c r="I1787" s="17" t="n"/>
      <c r="J1787" s="17" t="n"/>
      <c r="K1787" s="17" t="n"/>
      <c r="L1787" s="17" t="n"/>
      <c r="N1787">
        <f>IF($B1787="","",IF($C1787="SUPERSTORE","Superstore","DH"))</f>
        <v/>
      </c>
      <c r="O1787">
        <f>IF($B1787="","",IFERROR(VLOOKUP($B1787,Mapping!$A:$C,2,0),"Not Mapped"))</f>
        <v/>
      </c>
      <c r="P1787">
        <f>IF($B1787="","",IFERROR(VLOOKUP($B1787,Mapping!$A:$C,3,0),"Not Mapped"))</f>
        <v/>
      </c>
      <c r="Q1787">
        <f>IF($B1787="","",IF(COUNTIF(Exclusions!$A:$A,$B1787)&gt;0,"Yes","No"))</f>
        <v/>
      </c>
      <c r="R1787" s="17">
        <f>IF($B1787="","",MIN(1,DAY($A1787)/IF($N1787="Superstore",Settings!$B$5,Settings!$B$4)))</f>
        <v/>
      </c>
      <c r="S1787" s="17">
        <f>IF(OR($B1787="",$G1787="",$R1787=0),"",$G1787/$R1787)</f>
        <v/>
      </c>
      <c r="T1787">
        <f>IF($S1787="","",IF($S1787&lt;Settings!$B$8,"Critical",IF($S1787&lt;Settings!$B$9,"Semi Critical","Non Critical")))</f>
        <v/>
      </c>
      <c r="U1787">
        <f>IF($B1787="","",IFERROR(VLOOKUP($O1787,Leaders!$A:$B,2,0),"Not Mapped"))</f>
        <v/>
      </c>
    </row>
    <row r="1788">
      <c r="A1788" s="16" t="n"/>
      <c r="G1788" s="17" t="n"/>
      <c r="H1788" s="17" t="n"/>
      <c r="I1788" s="17" t="n"/>
      <c r="J1788" s="17" t="n"/>
      <c r="K1788" s="17" t="n"/>
      <c r="L1788" s="17" t="n"/>
      <c r="N1788">
        <f>IF($B1788="","",IF($C1788="SUPERSTORE","Superstore","DH"))</f>
        <v/>
      </c>
      <c r="O1788">
        <f>IF($B1788="","",IFERROR(VLOOKUP($B1788,Mapping!$A:$C,2,0),"Not Mapped"))</f>
        <v/>
      </c>
      <c r="P1788">
        <f>IF($B1788="","",IFERROR(VLOOKUP($B1788,Mapping!$A:$C,3,0),"Not Mapped"))</f>
        <v/>
      </c>
      <c r="Q1788">
        <f>IF($B1788="","",IF(COUNTIF(Exclusions!$A:$A,$B1788)&gt;0,"Yes","No"))</f>
        <v/>
      </c>
      <c r="R1788" s="17">
        <f>IF($B1788="","",MIN(1,DAY($A1788)/IF($N1788="Superstore",Settings!$B$5,Settings!$B$4)))</f>
        <v/>
      </c>
      <c r="S1788" s="17">
        <f>IF(OR($B1788="",$G1788="",$R1788=0),"",$G1788/$R1788)</f>
        <v/>
      </c>
      <c r="T1788">
        <f>IF($S1788="","",IF($S1788&lt;Settings!$B$8,"Critical",IF($S1788&lt;Settings!$B$9,"Semi Critical","Non Critical")))</f>
        <v/>
      </c>
      <c r="U1788">
        <f>IF($B1788="","",IFERROR(VLOOKUP($O1788,Leaders!$A:$B,2,0),"Not Mapped"))</f>
        <v/>
      </c>
    </row>
    <row r="1789">
      <c r="A1789" s="16" t="n"/>
      <c r="G1789" s="17" t="n"/>
      <c r="H1789" s="17" t="n"/>
      <c r="I1789" s="17" t="n"/>
      <c r="J1789" s="17" t="n"/>
      <c r="K1789" s="17" t="n"/>
      <c r="L1789" s="17" t="n"/>
      <c r="N1789">
        <f>IF($B1789="","",IF($C1789="SUPERSTORE","Superstore","DH"))</f>
        <v/>
      </c>
      <c r="O1789">
        <f>IF($B1789="","",IFERROR(VLOOKUP($B1789,Mapping!$A:$C,2,0),"Not Mapped"))</f>
        <v/>
      </c>
      <c r="P1789">
        <f>IF($B1789="","",IFERROR(VLOOKUP($B1789,Mapping!$A:$C,3,0),"Not Mapped"))</f>
        <v/>
      </c>
      <c r="Q1789">
        <f>IF($B1789="","",IF(COUNTIF(Exclusions!$A:$A,$B1789)&gt;0,"Yes","No"))</f>
        <v/>
      </c>
      <c r="R1789" s="17">
        <f>IF($B1789="","",MIN(1,DAY($A1789)/IF($N1789="Superstore",Settings!$B$5,Settings!$B$4)))</f>
        <v/>
      </c>
      <c r="S1789" s="17">
        <f>IF(OR($B1789="",$G1789="",$R1789=0),"",$G1789/$R1789)</f>
        <v/>
      </c>
      <c r="T1789">
        <f>IF($S1789="","",IF($S1789&lt;Settings!$B$8,"Critical",IF($S1789&lt;Settings!$B$9,"Semi Critical","Non Critical")))</f>
        <v/>
      </c>
      <c r="U1789">
        <f>IF($B1789="","",IFERROR(VLOOKUP($O1789,Leaders!$A:$B,2,0),"Not Mapped"))</f>
        <v/>
      </c>
    </row>
    <row r="1790">
      <c r="A1790" s="16" t="n"/>
      <c r="G1790" s="17" t="n"/>
      <c r="H1790" s="17" t="n"/>
      <c r="I1790" s="17" t="n"/>
      <c r="J1790" s="17" t="n"/>
      <c r="K1790" s="17" t="n"/>
      <c r="L1790" s="17" t="n"/>
      <c r="N1790">
        <f>IF($B1790="","",IF($C1790="SUPERSTORE","Superstore","DH"))</f>
        <v/>
      </c>
      <c r="O1790">
        <f>IF($B1790="","",IFERROR(VLOOKUP($B1790,Mapping!$A:$C,2,0),"Not Mapped"))</f>
        <v/>
      </c>
      <c r="P1790">
        <f>IF($B1790="","",IFERROR(VLOOKUP($B1790,Mapping!$A:$C,3,0),"Not Mapped"))</f>
        <v/>
      </c>
      <c r="Q1790">
        <f>IF($B1790="","",IF(COUNTIF(Exclusions!$A:$A,$B1790)&gt;0,"Yes","No"))</f>
        <v/>
      </c>
      <c r="R1790" s="17">
        <f>IF($B1790="","",MIN(1,DAY($A1790)/IF($N1790="Superstore",Settings!$B$5,Settings!$B$4)))</f>
        <v/>
      </c>
      <c r="S1790" s="17">
        <f>IF(OR($B1790="",$G1790="",$R1790=0),"",$G1790/$R1790)</f>
        <v/>
      </c>
      <c r="T1790">
        <f>IF($S1790="","",IF($S1790&lt;Settings!$B$8,"Critical",IF($S1790&lt;Settings!$B$9,"Semi Critical","Non Critical")))</f>
        <v/>
      </c>
      <c r="U1790">
        <f>IF($B1790="","",IFERROR(VLOOKUP($O1790,Leaders!$A:$B,2,0),"Not Mapped"))</f>
        <v/>
      </c>
    </row>
    <row r="1791">
      <c r="A1791" s="16" t="n"/>
      <c r="G1791" s="17" t="n"/>
      <c r="H1791" s="17" t="n"/>
      <c r="I1791" s="17" t="n"/>
      <c r="J1791" s="17" t="n"/>
      <c r="K1791" s="17" t="n"/>
      <c r="L1791" s="17" t="n"/>
      <c r="N1791">
        <f>IF($B1791="","",IF($C1791="SUPERSTORE","Superstore","DH"))</f>
        <v/>
      </c>
      <c r="O1791">
        <f>IF($B1791="","",IFERROR(VLOOKUP($B1791,Mapping!$A:$C,2,0),"Not Mapped"))</f>
        <v/>
      </c>
      <c r="P1791">
        <f>IF($B1791="","",IFERROR(VLOOKUP($B1791,Mapping!$A:$C,3,0),"Not Mapped"))</f>
        <v/>
      </c>
      <c r="Q1791">
        <f>IF($B1791="","",IF(COUNTIF(Exclusions!$A:$A,$B1791)&gt;0,"Yes","No"))</f>
        <v/>
      </c>
      <c r="R1791" s="17">
        <f>IF($B1791="","",MIN(1,DAY($A1791)/IF($N1791="Superstore",Settings!$B$5,Settings!$B$4)))</f>
        <v/>
      </c>
      <c r="S1791" s="17">
        <f>IF(OR($B1791="",$G1791="",$R1791=0),"",$G1791/$R1791)</f>
        <v/>
      </c>
      <c r="T1791">
        <f>IF($S1791="","",IF($S1791&lt;Settings!$B$8,"Critical",IF($S1791&lt;Settings!$B$9,"Semi Critical","Non Critical")))</f>
        <v/>
      </c>
      <c r="U1791">
        <f>IF($B1791="","",IFERROR(VLOOKUP($O1791,Leaders!$A:$B,2,0),"Not Mapped"))</f>
        <v/>
      </c>
    </row>
    <row r="1792">
      <c r="A1792" s="16" t="n"/>
      <c r="G1792" s="17" t="n"/>
      <c r="H1792" s="17" t="n"/>
      <c r="I1792" s="17" t="n"/>
      <c r="J1792" s="17" t="n"/>
      <c r="K1792" s="17" t="n"/>
      <c r="L1792" s="17" t="n"/>
      <c r="N1792">
        <f>IF($B1792="","",IF($C1792="SUPERSTORE","Superstore","DH"))</f>
        <v/>
      </c>
      <c r="O1792">
        <f>IF($B1792="","",IFERROR(VLOOKUP($B1792,Mapping!$A:$C,2,0),"Not Mapped"))</f>
        <v/>
      </c>
      <c r="P1792">
        <f>IF($B1792="","",IFERROR(VLOOKUP($B1792,Mapping!$A:$C,3,0),"Not Mapped"))</f>
        <v/>
      </c>
      <c r="Q1792">
        <f>IF($B1792="","",IF(COUNTIF(Exclusions!$A:$A,$B1792)&gt;0,"Yes","No"))</f>
        <v/>
      </c>
      <c r="R1792" s="17">
        <f>IF($B1792="","",MIN(1,DAY($A1792)/IF($N1792="Superstore",Settings!$B$5,Settings!$B$4)))</f>
        <v/>
      </c>
      <c r="S1792" s="17">
        <f>IF(OR($B1792="",$G1792="",$R1792=0),"",$G1792/$R1792)</f>
        <v/>
      </c>
      <c r="T1792">
        <f>IF($S1792="","",IF($S1792&lt;Settings!$B$8,"Critical",IF($S1792&lt;Settings!$B$9,"Semi Critical","Non Critical")))</f>
        <v/>
      </c>
      <c r="U1792">
        <f>IF($B1792="","",IFERROR(VLOOKUP($O1792,Leaders!$A:$B,2,0),"Not Mapped"))</f>
        <v/>
      </c>
    </row>
    <row r="1793">
      <c r="A1793" s="16" t="n"/>
      <c r="G1793" s="17" t="n"/>
      <c r="H1793" s="17" t="n"/>
      <c r="I1793" s="17" t="n"/>
      <c r="J1793" s="17" t="n"/>
      <c r="K1793" s="17" t="n"/>
      <c r="L1793" s="17" t="n"/>
      <c r="N1793">
        <f>IF($B1793="","",IF($C1793="SUPERSTORE","Superstore","DH"))</f>
        <v/>
      </c>
      <c r="O1793">
        <f>IF($B1793="","",IFERROR(VLOOKUP($B1793,Mapping!$A:$C,2,0),"Not Mapped"))</f>
        <v/>
      </c>
      <c r="P1793">
        <f>IF($B1793="","",IFERROR(VLOOKUP($B1793,Mapping!$A:$C,3,0),"Not Mapped"))</f>
        <v/>
      </c>
      <c r="Q1793">
        <f>IF($B1793="","",IF(COUNTIF(Exclusions!$A:$A,$B1793)&gt;0,"Yes","No"))</f>
        <v/>
      </c>
      <c r="R1793" s="17">
        <f>IF($B1793="","",MIN(1,DAY($A1793)/IF($N1793="Superstore",Settings!$B$5,Settings!$B$4)))</f>
        <v/>
      </c>
      <c r="S1793" s="17">
        <f>IF(OR($B1793="",$G1793="",$R1793=0),"",$G1793/$R1793)</f>
        <v/>
      </c>
      <c r="T1793">
        <f>IF($S1793="","",IF($S1793&lt;Settings!$B$8,"Critical",IF($S1793&lt;Settings!$B$9,"Semi Critical","Non Critical")))</f>
        <v/>
      </c>
      <c r="U1793">
        <f>IF($B1793="","",IFERROR(VLOOKUP($O1793,Leaders!$A:$B,2,0),"Not Mapped"))</f>
        <v/>
      </c>
    </row>
    <row r="1794">
      <c r="A1794" s="16" t="n"/>
      <c r="G1794" s="17" t="n"/>
      <c r="H1794" s="17" t="n"/>
      <c r="I1794" s="17" t="n"/>
      <c r="J1794" s="17" t="n"/>
      <c r="K1794" s="17" t="n"/>
      <c r="L1794" s="17" t="n"/>
      <c r="N1794">
        <f>IF($B1794="","",IF($C1794="SUPERSTORE","Superstore","DH"))</f>
        <v/>
      </c>
      <c r="O1794">
        <f>IF($B1794="","",IFERROR(VLOOKUP($B1794,Mapping!$A:$C,2,0),"Not Mapped"))</f>
        <v/>
      </c>
      <c r="P1794">
        <f>IF($B1794="","",IFERROR(VLOOKUP($B1794,Mapping!$A:$C,3,0),"Not Mapped"))</f>
        <v/>
      </c>
      <c r="Q1794">
        <f>IF($B1794="","",IF(COUNTIF(Exclusions!$A:$A,$B1794)&gt;0,"Yes","No"))</f>
        <v/>
      </c>
      <c r="R1794" s="17">
        <f>IF($B1794="","",MIN(1,DAY($A1794)/IF($N1794="Superstore",Settings!$B$5,Settings!$B$4)))</f>
        <v/>
      </c>
      <c r="S1794" s="17">
        <f>IF(OR($B1794="",$G1794="",$R1794=0),"",$G1794/$R1794)</f>
        <v/>
      </c>
      <c r="T1794">
        <f>IF($S1794="","",IF($S1794&lt;Settings!$B$8,"Critical",IF($S1794&lt;Settings!$B$9,"Semi Critical","Non Critical")))</f>
        <v/>
      </c>
      <c r="U1794">
        <f>IF($B1794="","",IFERROR(VLOOKUP($O1794,Leaders!$A:$B,2,0),"Not Mapped"))</f>
        <v/>
      </c>
    </row>
    <row r="1795">
      <c r="A1795" s="16" t="n"/>
      <c r="G1795" s="17" t="n"/>
      <c r="H1795" s="17" t="n"/>
      <c r="I1795" s="17" t="n"/>
      <c r="J1795" s="17" t="n"/>
      <c r="K1795" s="17" t="n"/>
      <c r="L1795" s="17" t="n"/>
      <c r="N1795">
        <f>IF($B1795="","",IF($C1795="SUPERSTORE","Superstore","DH"))</f>
        <v/>
      </c>
      <c r="O1795">
        <f>IF($B1795="","",IFERROR(VLOOKUP($B1795,Mapping!$A:$C,2,0),"Not Mapped"))</f>
        <v/>
      </c>
      <c r="P1795">
        <f>IF($B1795="","",IFERROR(VLOOKUP($B1795,Mapping!$A:$C,3,0),"Not Mapped"))</f>
        <v/>
      </c>
      <c r="Q1795">
        <f>IF($B1795="","",IF(COUNTIF(Exclusions!$A:$A,$B1795)&gt;0,"Yes","No"))</f>
        <v/>
      </c>
      <c r="R1795" s="17">
        <f>IF($B1795="","",MIN(1,DAY($A1795)/IF($N1795="Superstore",Settings!$B$5,Settings!$B$4)))</f>
        <v/>
      </c>
      <c r="S1795" s="17">
        <f>IF(OR($B1795="",$G1795="",$R1795=0),"",$G1795/$R1795)</f>
        <v/>
      </c>
      <c r="T1795">
        <f>IF($S1795="","",IF($S1795&lt;Settings!$B$8,"Critical",IF($S1795&lt;Settings!$B$9,"Semi Critical","Non Critical")))</f>
        <v/>
      </c>
      <c r="U1795">
        <f>IF($B1795="","",IFERROR(VLOOKUP($O1795,Leaders!$A:$B,2,0),"Not Mapped"))</f>
        <v/>
      </c>
    </row>
    <row r="1796">
      <c r="A1796" s="16" t="n"/>
      <c r="G1796" s="17" t="n"/>
      <c r="H1796" s="17" t="n"/>
      <c r="I1796" s="17" t="n"/>
      <c r="J1796" s="17" t="n"/>
      <c r="K1796" s="17" t="n"/>
      <c r="L1796" s="17" t="n"/>
      <c r="N1796">
        <f>IF($B1796="","",IF($C1796="SUPERSTORE","Superstore","DH"))</f>
        <v/>
      </c>
      <c r="O1796">
        <f>IF($B1796="","",IFERROR(VLOOKUP($B1796,Mapping!$A:$C,2,0),"Not Mapped"))</f>
        <v/>
      </c>
      <c r="P1796">
        <f>IF($B1796="","",IFERROR(VLOOKUP($B1796,Mapping!$A:$C,3,0),"Not Mapped"))</f>
        <v/>
      </c>
      <c r="Q1796">
        <f>IF($B1796="","",IF(COUNTIF(Exclusions!$A:$A,$B1796)&gt;0,"Yes","No"))</f>
        <v/>
      </c>
      <c r="R1796" s="17">
        <f>IF($B1796="","",MIN(1,DAY($A1796)/IF($N1796="Superstore",Settings!$B$5,Settings!$B$4)))</f>
        <v/>
      </c>
      <c r="S1796" s="17">
        <f>IF(OR($B1796="",$G1796="",$R1796=0),"",$G1796/$R1796)</f>
        <v/>
      </c>
      <c r="T1796">
        <f>IF($S1796="","",IF($S1796&lt;Settings!$B$8,"Critical",IF($S1796&lt;Settings!$B$9,"Semi Critical","Non Critical")))</f>
        <v/>
      </c>
      <c r="U1796">
        <f>IF($B1796="","",IFERROR(VLOOKUP($O1796,Leaders!$A:$B,2,0),"Not Mapped"))</f>
        <v/>
      </c>
    </row>
    <row r="1797">
      <c r="A1797" s="16" t="n"/>
      <c r="G1797" s="17" t="n"/>
      <c r="H1797" s="17" t="n"/>
      <c r="I1797" s="17" t="n"/>
      <c r="J1797" s="17" t="n"/>
      <c r="K1797" s="17" t="n"/>
      <c r="L1797" s="17" t="n"/>
      <c r="N1797">
        <f>IF($B1797="","",IF($C1797="SUPERSTORE","Superstore","DH"))</f>
        <v/>
      </c>
      <c r="O1797">
        <f>IF($B1797="","",IFERROR(VLOOKUP($B1797,Mapping!$A:$C,2,0),"Not Mapped"))</f>
        <v/>
      </c>
      <c r="P1797">
        <f>IF($B1797="","",IFERROR(VLOOKUP($B1797,Mapping!$A:$C,3,0),"Not Mapped"))</f>
        <v/>
      </c>
      <c r="Q1797">
        <f>IF($B1797="","",IF(COUNTIF(Exclusions!$A:$A,$B1797)&gt;0,"Yes","No"))</f>
        <v/>
      </c>
      <c r="R1797" s="17">
        <f>IF($B1797="","",MIN(1,DAY($A1797)/IF($N1797="Superstore",Settings!$B$5,Settings!$B$4)))</f>
        <v/>
      </c>
      <c r="S1797" s="17">
        <f>IF(OR($B1797="",$G1797="",$R1797=0),"",$G1797/$R1797)</f>
        <v/>
      </c>
      <c r="T1797">
        <f>IF($S1797="","",IF($S1797&lt;Settings!$B$8,"Critical",IF($S1797&lt;Settings!$B$9,"Semi Critical","Non Critical")))</f>
        <v/>
      </c>
      <c r="U1797">
        <f>IF($B1797="","",IFERROR(VLOOKUP($O1797,Leaders!$A:$B,2,0),"Not Mapped"))</f>
        <v/>
      </c>
    </row>
    <row r="1798">
      <c r="A1798" s="16" t="n"/>
      <c r="G1798" s="17" t="n"/>
      <c r="H1798" s="17" t="n"/>
      <c r="I1798" s="17" t="n"/>
      <c r="J1798" s="17" t="n"/>
      <c r="K1798" s="17" t="n"/>
      <c r="L1798" s="17" t="n"/>
      <c r="N1798">
        <f>IF($B1798="","",IF($C1798="SUPERSTORE","Superstore","DH"))</f>
        <v/>
      </c>
      <c r="O1798">
        <f>IF($B1798="","",IFERROR(VLOOKUP($B1798,Mapping!$A:$C,2,0),"Not Mapped"))</f>
        <v/>
      </c>
      <c r="P1798">
        <f>IF($B1798="","",IFERROR(VLOOKUP($B1798,Mapping!$A:$C,3,0),"Not Mapped"))</f>
        <v/>
      </c>
      <c r="Q1798">
        <f>IF($B1798="","",IF(COUNTIF(Exclusions!$A:$A,$B1798)&gt;0,"Yes","No"))</f>
        <v/>
      </c>
      <c r="R1798" s="17">
        <f>IF($B1798="","",MIN(1,DAY($A1798)/IF($N1798="Superstore",Settings!$B$5,Settings!$B$4)))</f>
        <v/>
      </c>
      <c r="S1798" s="17">
        <f>IF(OR($B1798="",$G1798="",$R1798=0),"",$G1798/$R1798)</f>
        <v/>
      </c>
      <c r="T1798">
        <f>IF($S1798="","",IF($S1798&lt;Settings!$B$8,"Critical",IF($S1798&lt;Settings!$B$9,"Semi Critical","Non Critical")))</f>
        <v/>
      </c>
      <c r="U1798">
        <f>IF($B1798="","",IFERROR(VLOOKUP($O1798,Leaders!$A:$B,2,0),"Not Mapped"))</f>
        <v/>
      </c>
    </row>
    <row r="1799">
      <c r="A1799" s="16" t="n"/>
      <c r="G1799" s="17" t="n"/>
      <c r="H1799" s="17" t="n"/>
      <c r="I1799" s="17" t="n"/>
      <c r="J1799" s="17" t="n"/>
      <c r="K1799" s="17" t="n"/>
      <c r="L1799" s="17" t="n"/>
      <c r="N1799">
        <f>IF($B1799="","",IF($C1799="SUPERSTORE","Superstore","DH"))</f>
        <v/>
      </c>
      <c r="O1799">
        <f>IF($B1799="","",IFERROR(VLOOKUP($B1799,Mapping!$A:$C,2,0),"Not Mapped"))</f>
        <v/>
      </c>
      <c r="P1799">
        <f>IF($B1799="","",IFERROR(VLOOKUP($B1799,Mapping!$A:$C,3,0),"Not Mapped"))</f>
        <v/>
      </c>
      <c r="Q1799">
        <f>IF($B1799="","",IF(COUNTIF(Exclusions!$A:$A,$B1799)&gt;0,"Yes","No"))</f>
        <v/>
      </c>
      <c r="R1799" s="17">
        <f>IF($B1799="","",MIN(1,DAY($A1799)/IF($N1799="Superstore",Settings!$B$5,Settings!$B$4)))</f>
        <v/>
      </c>
      <c r="S1799" s="17">
        <f>IF(OR($B1799="",$G1799="",$R1799=0),"",$G1799/$R1799)</f>
        <v/>
      </c>
      <c r="T1799">
        <f>IF($S1799="","",IF($S1799&lt;Settings!$B$8,"Critical",IF($S1799&lt;Settings!$B$9,"Semi Critical","Non Critical")))</f>
        <v/>
      </c>
      <c r="U1799">
        <f>IF($B1799="","",IFERROR(VLOOKUP($O1799,Leaders!$A:$B,2,0),"Not Mapped"))</f>
        <v/>
      </c>
    </row>
    <row r="1800">
      <c r="A1800" s="16" t="n"/>
      <c r="G1800" s="17" t="n"/>
      <c r="H1800" s="17" t="n"/>
      <c r="I1800" s="17" t="n"/>
      <c r="J1800" s="17" t="n"/>
      <c r="K1800" s="17" t="n"/>
      <c r="L1800" s="17" t="n"/>
      <c r="N1800">
        <f>IF($B1800="","",IF($C1800="SUPERSTORE","Superstore","DH"))</f>
        <v/>
      </c>
      <c r="O1800">
        <f>IF($B1800="","",IFERROR(VLOOKUP($B1800,Mapping!$A:$C,2,0),"Not Mapped"))</f>
        <v/>
      </c>
      <c r="P1800">
        <f>IF($B1800="","",IFERROR(VLOOKUP($B1800,Mapping!$A:$C,3,0),"Not Mapped"))</f>
        <v/>
      </c>
      <c r="Q1800">
        <f>IF($B1800="","",IF(COUNTIF(Exclusions!$A:$A,$B1800)&gt;0,"Yes","No"))</f>
        <v/>
      </c>
      <c r="R1800" s="17">
        <f>IF($B1800="","",MIN(1,DAY($A1800)/IF($N1800="Superstore",Settings!$B$5,Settings!$B$4)))</f>
        <v/>
      </c>
      <c r="S1800" s="17">
        <f>IF(OR($B1800="",$G1800="",$R1800=0),"",$G1800/$R1800)</f>
        <v/>
      </c>
      <c r="T1800">
        <f>IF($S1800="","",IF($S1800&lt;Settings!$B$8,"Critical",IF($S1800&lt;Settings!$B$9,"Semi Critical","Non Critical")))</f>
        <v/>
      </c>
      <c r="U1800">
        <f>IF($B1800="","",IFERROR(VLOOKUP($O1800,Leaders!$A:$B,2,0),"Not Mapped"))</f>
        <v/>
      </c>
    </row>
    <row r="1801">
      <c r="A1801" s="16" t="n"/>
      <c r="G1801" s="17" t="n"/>
      <c r="H1801" s="17" t="n"/>
      <c r="I1801" s="17" t="n"/>
      <c r="J1801" s="17" t="n"/>
      <c r="K1801" s="17" t="n"/>
      <c r="L1801" s="17" t="n"/>
      <c r="N1801">
        <f>IF($B1801="","",IF($C1801="SUPERSTORE","Superstore","DH"))</f>
        <v/>
      </c>
      <c r="O1801">
        <f>IF($B1801="","",IFERROR(VLOOKUP($B1801,Mapping!$A:$C,2,0),"Not Mapped"))</f>
        <v/>
      </c>
      <c r="P1801">
        <f>IF($B1801="","",IFERROR(VLOOKUP($B1801,Mapping!$A:$C,3,0),"Not Mapped"))</f>
        <v/>
      </c>
      <c r="Q1801">
        <f>IF($B1801="","",IF(COUNTIF(Exclusions!$A:$A,$B1801)&gt;0,"Yes","No"))</f>
        <v/>
      </c>
      <c r="R1801" s="17">
        <f>IF($B1801="","",MIN(1,DAY($A1801)/IF($N1801="Superstore",Settings!$B$5,Settings!$B$4)))</f>
        <v/>
      </c>
      <c r="S1801" s="17">
        <f>IF(OR($B1801="",$G1801="",$R1801=0),"",$G1801/$R1801)</f>
        <v/>
      </c>
      <c r="T1801">
        <f>IF($S1801="","",IF($S1801&lt;Settings!$B$8,"Critical",IF($S1801&lt;Settings!$B$9,"Semi Critical","Non Critical")))</f>
        <v/>
      </c>
      <c r="U1801">
        <f>IF($B1801="","",IFERROR(VLOOKUP($O1801,Leaders!$A:$B,2,0),"Not Mapped"))</f>
        <v/>
      </c>
    </row>
    <row r="1802">
      <c r="A1802" s="16" t="n"/>
      <c r="G1802" s="17" t="n"/>
      <c r="H1802" s="17" t="n"/>
      <c r="I1802" s="17" t="n"/>
      <c r="J1802" s="17" t="n"/>
      <c r="K1802" s="17" t="n"/>
      <c r="L1802" s="17" t="n"/>
      <c r="N1802">
        <f>IF($B1802="","",IF($C1802="SUPERSTORE","Superstore","DH"))</f>
        <v/>
      </c>
      <c r="O1802">
        <f>IF($B1802="","",IFERROR(VLOOKUP($B1802,Mapping!$A:$C,2,0),"Not Mapped"))</f>
        <v/>
      </c>
      <c r="P1802">
        <f>IF($B1802="","",IFERROR(VLOOKUP($B1802,Mapping!$A:$C,3,0),"Not Mapped"))</f>
        <v/>
      </c>
      <c r="Q1802">
        <f>IF($B1802="","",IF(COUNTIF(Exclusions!$A:$A,$B1802)&gt;0,"Yes","No"))</f>
        <v/>
      </c>
      <c r="R1802" s="17">
        <f>IF($B1802="","",MIN(1,DAY($A1802)/IF($N1802="Superstore",Settings!$B$5,Settings!$B$4)))</f>
        <v/>
      </c>
      <c r="S1802" s="17">
        <f>IF(OR($B1802="",$G1802="",$R1802=0),"",$G1802/$R1802)</f>
        <v/>
      </c>
      <c r="T1802">
        <f>IF($S1802="","",IF($S1802&lt;Settings!$B$8,"Critical",IF($S1802&lt;Settings!$B$9,"Semi Critical","Non Critical")))</f>
        <v/>
      </c>
      <c r="U1802">
        <f>IF($B1802="","",IFERROR(VLOOKUP($O1802,Leaders!$A:$B,2,0),"Not Mapped"))</f>
        <v/>
      </c>
    </row>
    <row r="1803">
      <c r="A1803" s="16" t="n"/>
      <c r="G1803" s="17" t="n"/>
      <c r="H1803" s="17" t="n"/>
      <c r="I1803" s="17" t="n"/>
      <c r="J1803" s="17" t="n"/>
      <c r="K1803" s="17" t="n"/>
      <c r="L1803" s="17" t="n"/>
      <c r="N1803">
        <f>IF($B1803="","",IF($C1803="SUPERSTORE","Superstore","DH"))</f>
        <v/>
      </c>
      <c r="O1803">
        <f>IF($B1803="","",IFERROR(VLOOKUP($B1803,Mapping!$A:$C,2,0),"Not Mapped"))</f>
        <v/>
      </c>
      <c r="P1803">
        <f>IF($B1803="","",IFERROR(VLOOKUP($B1803,Mapping!$A:$C,3,0),"Not Mapped"))</f>
        <v/>
      </c>
      <c r="Q1803">
        <f>IF($B1803="","",IF(COUNTIF(Exclusions!$A:$A,$B1803)&gt;0,"Yes","No"))</f>
        <v/>
      </c>
      <c r="R1803" s="17">
        <f>IF($B1803="","",MIN(1,DAY($A1803)/IF($N1803="Superstore",Settings!$B$5,Settings!$B$4)))</f>
        <v/>
      </c>
      <c r="S1803" s="17">
        <f>IF(OR($B1803="",$G1803="",$R1803=0),"",$G1803/$R1803)</f>
        <v/>
      </c>
      <c r="T1803">
        <f>IF($S1803="","",IF($S1803&lt;Settings!$B$8,"Critical",IF($S1803&lt;Settings!$B$9,"Semi Critical","Non Critical")))</f>
        <v/>
      </c>
      <c r="U1803">
        <f>IF($B1803="","",IFERROR(VLOOKUP($O1803,Leaders!$A:$B,2,0),"Not Mapped"))</f>
        <v/>
      </c>
    </row>
    <row r="1804">
      <c r="A1804" s="16" t="n"/>
      <c r="G1804" s="17" t="n"/>
      <c r="H1804" s="17" t="n"/>
      <c r="I1804" s="17" t="n"/>
      <c r="J1804" s="17" t="n"/>
      <c r="K1804" s="17" t="n"/>
      <c r="L1804" s="17" t="n"/>
      <c r="N1804">
        <f>IF($B1804="","",IF($C1804="SUPERSTORE","Superstore","DH"))</f>
        <v/>
      </c>
      <c r="O1804">
        <f>IF($B1804="","",IFERROR(VLOOKUP($B1804,Mapping!$A:$C,2,0),"Not Mapped"))</f>
        <v/>
      </c>
      <c r="P1804">
        <f>IF($B1804="","",IFERROR(VLOOKUP($B1804,Mapping!$A:$C,3,0),"Not Mapped"))</f>
        <v/>
      </c>
      <c r="Q1804">
        <f>IF($B1804="","",IF(COUNTIF(Exclusions!$A:$A,$B1804)&gt;0,"Yes","No"))</f>
        <v/>
      </c>
      <c r="R1804" s="17">
        <f>IF($B1804="","",MIN(1,DAY($A1804)/IF($N1804="Superstore",Settings!$B$5,Settings!$B$4)))</f>
        <v/>
      </c>
      <c r="S1804" s="17">
        <f>IF(OR($B1804="",$G1804="",$R1804=0),"",$G1804/$R1804)</f>
        <v/>
      </c>
      <c r="T1804">
        <f>IF($S1804="","",IF($S1804&lt;Settings!$B$8,"Critical",IF($S1804&lt;Settings!$B$9,"Semi Critical","Non Critical")))</f>
        <v/>
      </c>
      <c r="U1804">
        <f>IF($B1804="","",IFERROR(VLOOKUP($O1804,Leaders!$A:$B,2,0),"Not Mapped"))</f>
        <v/>
      </c>
    </row>
    <row r="1805">
      <c r="A1805" s="16" t="n"/>
      <c r="G1805" s="17" t="n"/>
      <c r="H1805" s="17" t="n"/>
      <c r="I1805" s="17" t="n"/>
      <c r="J1805" s="17" t="n"/>
      <c r="K1805" s="17" t="n"/>
      <c r="L1805" s="17" t="n"/>
      <c r="N1805">
        <f>IF($B1805="","",IF($C1805="SUPERSTORE","Superstore","DH"))</f>
        <v/>
      </c>
      <c r="O1805">
        <f>IF($B1805="","",IFERROR(VLOOKUP($B1805,Mapping!$A:$C,2,0),"Not Mapped"))</f>
        <v/>
      </c>
      <c r="P1805">
        <f>IF($B1805="","",IFERROR(VLOOKUP($B1805,Mapping!$A:$C,3,0),"Not Mapped"))</f>
        <v/>
      </c>
      <c r="Q1805">
        <f>IF($B1805="","",IF(COUNTIF(Exclusions!$A:$A,$B1805)&gt;0,"Yes","No"))</f>
        <v/>
      </c>
      <c r="R1805" s="17">
        <f>IF($B1805="","",MIN(1,DAY($A1805)/IF($N1805="Superstore",Settings!$B$5,Settings!$B$4)))</f>
        <v/>
      </c>
      <c r="S1805" s="17">
        <f>IF(OR($B1805="",$G1805="",$R1805=0),"",$G1805/$R1805)</f>
        <v/>
      </c>
      <c r="T1805">
        <f>IF($S1805="","",IF($S1805&lt;Settings!$B$8,"Critical",IF($S1805&lt;Settings!$B$9,"Semi Critical","Non Critical")))</f>
        <v/>
      </c>
      <c r="U1805">
        <f>IF($B1805="","",IFERROR(VLOOKUP($O1805,Leaders!$A:$B,2,0),"Not Mapped"))</f>
        <v/>
      </c>
    </row>
    <row r="1806">
      <c r="A1806" s="16" t="n"/>
      <c r="G1806" s="17" t="n"/>
      <c r="H1806" s="17" t="n"/>
      <c r="I1806" s="17" t="n"/>
      <c r="J1806" s="17" t="n"/>
      <c r="K1806" s="17" t="n"/>
      <c r="L1806" s="17" t="n"/>
      <c r="N1806">
        <f>IF($B1806="","",IF($C1806="SUPERSTORE","Superstore","DH"))</f>
        <v/>
      </c>
      <c r="O1806">
        <f>IF($B1806="","",IFERROR(VLOOKUP($B1806,Mapping!$A:$C,2,0),"Not Mapped"))</f>
        <v/>
      </c>
      <c r="P1806">
        <f>IF($B1806="","",IFERROR(VLOOKUP($B1806,Mapping!$A:$C,3,0),"Not Mapped"))</f>
        <v/>
      </c>
      <c r="Q1806">
        <f>IF($B1806="","",IF(COUNTIF(Exclusions!$A:$A,$B1806)&gt;0,"Yes","No"))</f>
        <v/>
      </c>
      <c r="R1806" s="17">
        <f>IF($B1806="","",MIN(1,DAY($A1806)/IF($N1806="Superstore",Settings!$B$5,Settings!$B$4)))</f>
        <v/>
      </c>
      <c r="S1806" s="17">
        <f>IF(OR($B1806="",$G1806="",$R1806=0),"",$G1806/$R1806)</f>
        <v/>
      </c>
      <c r="T1806">
        <f>IF($S1806="","",IF($S1806&lt;Settings!$B$8,"Critical",IF($S1806&lt;Settings!$B$9,"Semi Critical","Non Critical")))</f>
        <v/>
      </c>
      <c r="U1806">
        <f>IF($B1806="","",IFERROR(VLOOKUP($O1806,Leaders!$A:$B,2,0),"Not Mapped"))</f>
        <v/>
      </c>
    </row>
    <row r="1807">
      <c r="A1807" s="16" t="n"/>
      <c r="G1807" s="17" t="n"/>
      <c r="H1807" s="17" t="n"/>
      <c r="I1807" s="17" t="n"/>
      <c r="J1807" s="17" t="n"/>
      <c r="K1807" s="17" t="n"/>
      <c r="L1807" s="17" t="n"/>
      <c r="N1807">
        <f>IF($B1807="","",IF($C1807="SUPERSTORE","Superstore","DH"))</f>
        <v/>
      </c>
      <c r="O1807">
        <f>IF($B1807="","",IFERROR(VLOOKUP($B1807,Mapping!$A:$C,2,0),"Not Mapped"))</f>
        <v/>
      </c>
      <c r="P1807">
        <f>IF($B1807="","",IFERROR(VLOOKUP($B1807,Mapping!$A:$C,3,0),"Not Mapped"))</f>
        <v/>
      </c>
      <c r="Q1807">
        <f>IF($B1807="","",IF(COUNTIF(Exclusions!$A:$A,$B1807)&gt;0,"Yes","No"))</f>
        <v/>
      </c>
      <c r="R1807" s="17">
        <f>IF($B1807="","",MIN(1,DAY($A1807)/IF($N1807="Superstore",Settings!$B$5,Settings!$B$4)))</f>
        <v/>
      </c>
      <c r="S1807" s="17">
        <f>IF(OR($B1807="",$G1807="",$R1807=0),"",$G1807/$R1807)</f>
        <v/>
      </c>
      <c r="T1807">
        <f>IF($S1807="","",IF($S1807&lt;Settings!$B$8,"Critical",IF($S1807&lt;Settings!$B$9,"Semi Critical","Non Critical")))</f>
        <v/>
      </c>
      <c r="U1807">
        <f>IF($B1807="","",IFERROR(VLOOKUP($O1807,Leaders!$A:$B,2,0),"Not Mapped"))</f>
        <v/>
      </c>
    </row>
    <row r="1808">
      <c r="A1808" s="16" t="n"/>
      <c r="G1808" s="17" t="n"/>
      <c r="H1808" s="17" t="n"/>
      <c r="I1808" s="17" t="n"/>
      <c r="J1808" s="17" t="n"/>
      <c r="K1808" s="17" t="n"/>
      <c r="L1808" s="17" t="n"/>
      <c r="N1808">
        <f>IF($B1808="","",IF($C1808="SUPERSTORE","Superstore","DH"))</f>
        <v/>
      </c>
      <c r="O1808">
        <f>IF($B1808="","",IFERROR(VLOOKUP($B1808,Mapping!$A:$C,2,0),"Not Mapped"))</f>
        <v/>
      </c>
      <c r="P1808">
        <f>IF($B1808="","",IFERROR(VLOOKUP($B1808,Mapping!$A:$C,3,0),"Not Mapped"))</f>
        <v/>
      </c>
      <c r="Q1808">
        <f>IF($B1808="","",IF(COUNTIF(Exclusions!$A:$A,$B1808)&gt;0,"Yes","No"))</f>
        <v/>
      </c>
      <c r="R1808" s="17">
        <f>IF($B1808="","",MIN(1,DAY($A1808)/IF($N1808="Superstore",Settings!$B$5,Settings!$B$4)))</f>
        <v/>
      </c>
      <c r="S1808" s="17">
        <f>IF(OR($B1808="",$G1808="",$R1808=0),"",$G1808/$R1808)</f>
        <v/>
      </c>
      <c r="T1808">
        <f>IF($S1808="","",IF($S1808&lt;Settings!$B$8,"Critical",IF($S1808&lt;Settings!$B$9,"Semi Critical","Non Critical")))</f>
        <v/>
      </c>
      <c r="U1808">
        <f>IF($B1808="","",IFERROR(VLOOKUP($O1808,Leaders!$A:$B,2,0),"Not Mapped"))</f>
        <v/>
      </c>
    </row>
    <row r="1809">
      <c r="A1809" s="16" t="n"/>
      <c r="G1809" s="17" t="n"/>
      <c r="H1809" s="17" t="n"/>
      <c r="I1809" s="17" t="n"/>
      <c r="J1809" s="17" t="n"/>
      <c r="K1809" s="17" t="n"/>
      <c r="L1809" s="17" t="n"/>
      <c r="N1809">
        <f>IF($B1809="","",IF($C1809="SUPERSTORE","Superstore","DH"))</f>
        <v/>
      </c>
      <c r="O1809">
        <f>IF($B1809="","",IFERROR(VLOOKUP($B1809,Mapping!$A:$C,2,0),"Not Mapped"))</f>
        <v/>
      </c>
      <c r="P1809">
        <f>IF($B1809="","",IFERROR(VLOOKUP($B1809,Mapping!$A:$C,3,0),"Not Mapped"))</f>
        <v/>
      </c>
      <c r="Q1809">
        <f>IF($B1809="","",IF(COUNTIF(Exclusions!$A:$A,$B1809)&gt;0,"Yes","No"))</f>
        <v/>
      </c>
      <c r="R1809" s="17">
        <f>IF($B1809="","",MIN(1,DAY($A1809)/IF($N1809="Superstore",Settings!$B$5,Settings!$B$4)))</f>
        <v/>
      </c>
      <c r="S1809" s="17">
        <f>IF(OR($B1809="",$G1809="",$R1809=0),"",$G1809/$R1809)</f>
        <v/>
      </c>
      <c r="T1809">
        <f>IF($S1809="","",IF($S1809&lt;Settings!$B$8,"Critical",IF($S1809&lt;Settings!$B$9,"Semi Critical","Non Critical")))</f>
        <v/>
      </c>
      <c r="U1809">
        <f>IF($B1809="","",IFERROR(VLOOKUP($O1809,Leaders!$A:$B,2,0),"Not Mapped"))</f>
        <v/>
      </c>
    </row>
    <row r="1810">
      <c r="A1810" s="16" t="n"/>
      <c r="G1810" s="17" t="n"/>
      <c r="H1810" s="17" t="n"/>
      <c r="I1810" s="17" t="n"/>
      <c r="J1810" s="17" t="n"/>
      <c r="K1810" s="17" t="n"/>
      <c r="L1810" s="17" t="n"/>
      <c r="N1810">
        <f>IF($B1810="","",IF($C1810="SUPERSTORE","Superstore","DH"))</f>
        <v/>
      </c>
      <c r="O1810">
        <f>IF($B1810="","",IFERROR(VLOOKUP($B1810,Mapping!$A:$C,2,0),"Not Mapped"))</f>
        <v/>
      </c>
      <c r="P1810">
        <f>IF($B1810="","",IFERROR(VLOOKUP($B1810,Mapping!$A:$C,3,0),"Not Mapped"))</f>
        <v/>
      </c>
      <c r="Q1810">
        <f>IF($B1810="","",IF(COUNTIF(Exclusions!$A:$A,$B1810)&gt;0,"Yes","No"))</f>
        <v/>
      </c>
      <c r="R1810" s="17">
        <f>IF($B1810="","",MIN(1,DAY($A1810)/IF($N1810="Superstore",Settings!$B$5,Settings!$B$4)))</f>
        <v/>
      </c>
      <c r="S1810" s="17">
        <f>IF(OR($B1810="",$G1810="",$R1810=0),"",$G1810/$R1810)</f>
        <v/>
      </c>
      <c r="T1810">
        <f>IF($S1810="","",IF($S1810&lt;Settings!$B$8,"Critical",IF($S1810&lt;Settings!$B$9,"Semi Critical","Non Critical")))</f>
        <v/>
      </c>
      <c r="U1810">
        <f>IF($B1810="","",IFERROR(VLOOKUP($O1810,Leaders!$A:$B,2,0),"Not Mapped"))</f>
        <v/>
      </c>
    </row>
    <row r="1811">
      <c r="A1811" s="16" t="n"/>
      <c r="G1811" s="17" t="n"/>
      <c r="H1811" s="17" t="n"/>
      <c r="I1811" s="17" t="n"/>
      <c r="J1811" s="17" t="n"/>
      <c r="K1811" s="17" t="n"/>
      <c r="L1811" s="17" t="n"/>
      <c r="N1811">
        <f>IF($B1811="","",IF($C1811="SUPERSTORE","Superstore","DH"))</f>
        <v/>
      </c>
      <c r="O1811">
        <f>IF($B1811="","",IFERROR(VLOOKUP($B1811,Mapping!$A:$C,2,0),"Not Mapped"))</f>
        <v/>
      </c>
      <c r="P1811">
        <f>IF($B1811="","",IFERROR(VLOOKUP($B1811,Mapping!$A:$C,3,0),"Not Mapped"))</f>
        <v/>
      </c>
      <c r="Q1811">
        <f>IF($B1811="","",IF(COUNTIF(Exclusions!$A:$A,$B1811)&gt;0,"Yes","No"))</f>
        <v/>
      </c>
      <c r="R1811" s="17">
        <f>IF($B1811="","",MIN(1,DAY($A1811)/IF($N1811="Superstore",Settings!$B$5,Settings!$B$4)))</f>
        <v/>
      </c>
      <c r="S1811" s="17">
        <f>IF(OR($B1811="",$G1811="",$R1811=0),"",$G1811/$R1811)</f>
        <v/>
      </c>
      <c r="T1811">
        <f>IF($S1811="","",IF($S1811&lt;Settings!$B$8,"Critical",IF($S1811&lt;Settings!$B$9,"Semi Critical","Non Critical")))</f>
        <v/>
      </c>
      <c r="U1811">
        <f>IF($B1811="","",IFERROR(VLOOKUP($O1811,Leaders!$A:$B,2,0),"Not Mapped"))</f>
        <v/>
      </c>
    </row>
    <row r="1812">
      <c r="A1812" s="16" t="n"/>
      <c r="G1812" s="17" t="n"/>
      <c r="H1812" s="17" t="n"/>
      <c r="I1812" s="17" t="n"/>
      <c r="J1812" s="17" t="n"/>
      <c r="K1812" s="17" t="n"/>
      <c r="L1812" s="17" t="n"/>
      <c r="N1812">
        <f>IF($B1812="","",IF($C1812="SUPERSTORE","Superstore","DH"))</f>
        <v/>
      </c>
      <c r="O1812">
        <f>IF($B1812="","",IFERROR(VLOOKUP($B1812,Mapping!$A:$C,2,0),"Not Mapped"))</f>
        <v/>
      </c>
      <c r="P1812">
        <f>IF($B1812="","",IFERROR(VLOOKUP($B1812,Mapping!$A:$C,3,0),"Not Mapped"))</f>
        <v/>
      </c>
      <c r="Q1812">
        <f>IF($B1812="","",IF(COUNTIF(Exclusions!$A:$A,$B1812)&gt;0,"Yes","No"))</f>
        <v/>
      </c>
      <c r="R1812" s="17">
        <f>IF($B1812="","",MIN(1,DAY($A1812)/IF($N1812="Superstore",Settings!$B$5,Settings!$B$4)))</f>
        <v/>
      </c>
      <c r="S1812" s="17">
        <f>IF(OR($B1812="",$G1812="",$R1812=0),"",$G1812/$R1812)</f>
        <v/>
      </c>
      <c r="T1812">
        <f>IF($S1812="","",IF($S1812&lt;Settings!$B$8,"Critical",IF($S1812&lt;Settings!$B$9,"Semi Critical","Non Critical")))</f>
        <v/>
      </c>
      <c r="U1812">
        <f>IF($B1812="","",IFERROR(VLOOKUP($O1812,Leaders!$A:$B,2,0),"Not Mapped"))</f>
        <v/>
      </c>
    </row>
    <row r="1813">
      <c r="A1813" s="16" t="n"/>
      <c r="G1813" s="17" t="n"/>
      <c r="H1813" s="17" t="n"/>
      <c r="I1813" s="17" t="n"/>
      <c r="J1813" s="17" t="n"/>
      <c r="K1813" s="17" t="n"/>
      <c r="L1813" s="17" t="n"/>
      <c r="N1813">
        <f>IF($B1813="","",IF($C1813="SUPERSTORE","Superstore","DH"))</f>
        <v/>
      </c>
      <c r="O1813">
        <f>IF($B1813="","",IFERROR(VLOOKUP($B1813,Mapping!$A:$C,2,0),"Not Mapped"))</f>
        <v/>
      </c>
      <c r="P1813">
        <f>IF($B1813="","",IFERROR(VLOOKUP($B1813,Mapping!$A:$C,3,0),"Not Mapped"))</f>
        <v/>
      </c>
      <c r="Q1813">
        <f>IF($B1813="","",IF(COUNTIF(Exclusions!$A:$A,$B1813)&gt;0,"Yes","No"))</f>
        <v/>
      </c>
      <c r="R1813" s="17">
        <f>IF($B1813="","",MIN(1,DAY($A1813)/IF($N1813="Superstore",Settings!$B$5,Settings!$B$4)))</f>
        <v/>
      </c>
      <c r="S1813" s="17">
        <f>IF(OR($B1813="",$G1813="",$R1813=0),"",$G1813/$R1813)</f>
        <v/>
      </c>
      <c r="T1813">
        <f>IF($S1813="","",IF($S1813&lt;Settings!$B$8,"Critical",IF($S1813&lt;Settings!$B$9,"Semi Critical","Non Critical")))</f>
        <v/>
      </c>
      <c r="U1813">
        <f>IF($B1813="","",IFERROR(VLOOKUP($O1813,Leaders!$A:$B,2,0),"Not Mapped"))</f>
        <v/>
      </c>
    </row>
    <row r="1814">
      <c r="A1814" s="16" t="n"/>
      <c r="G1814" s="17" t="n"/>
      <c r="H1814" s="17" t="n"/>
      <c r="I1814" s="17" t="n"/>
      <c r="J1814" s="17" t="n"/>
      <c r="K1814" s="17" t="n"/>
      <c r="L1814" s="17" t="n"/>
      <c r="N1814">
        <f>IF($B1814="","",IF($C1814="SUPERSTORE","Superstore","DH"))</f>
        <v/>
      </c>
      <c r="O1814">
        <f>IF($B1814="","",IFERROR(VLOOKUP($B1814,Mapping!$A:$C,2,0),"Not Mapped"))</f>
        <v/>
      </c>
      <c r="P1814">
        <f>IF($B1814="","",IFERROR(VLOOKUP($B1814,Mapping!$A:$C,3,0),"Not Mapped"))</f>
        <v/>
      </c>
      <c r="Q1814">
        <f>IF($B1814="","",IF(COUNTIF(Exclusions!$A:$A,$B1814)&gt;0,"Yes","No"))</f>
        <v/>
      </c>
      <c r="R1814" s="17">
        <f>IF($B1814="","",MIN(1,DAY($A1814)/IF($N1814="Superstore",Settings!$B$5,Settings!$B$4)))</f>
        <v/>
      </c>
      <c r="S1814" s="17">
        <f>IF(OR($B1814="",$G1814="",$R1814=0),"",$G1814/$R1814)</f>
        <v/>
      </c>
      <c r="T1814">
        <f>IF($S1814="","",IF($S1814&lt;Settings!$B$8,"Critical",IF($S1814&lt;Settings!$B$9,"Semi Critical","Non Critical")))</f>
        <v/>
      </c>
      <c r="U1814">
        <f>IF($B1814="","",IFERROR(VLOOKUP($O1814,Leaders!$A:$B,2,0),"Not Mapped"))</f>
        <v/>
      </c>
    </row>
    <row r="1815">
      <c r="A1815" s="16" t="n"/>
      <c r="G1815" s="17" t="n"/>
      <c r="H1815" s="17" t="n"/>
      <c r="I1815" s="17" t="n"/>
      <c r="J1815" s="17" t="n"/>
      <c r="K1815" s="17" t="n"/>
      <c r="L1815" s="17" t="n"/>
      <c r="N1815">
        <f>IF($B1815="","",IF($C1815="SUPERSTORE","Superstore","DH"))</f>
        <v/>
      </c>
      <c r="O1815">
        <f>IF($B1815="","",IFERROR(VLOOKUP($B1815,Mapping!$A:$C,2,0),"Not Mapped"))</f>
        <v/>
      </c>
      <c r="P1815">
        <f>IF($B1815="","",IFERROR(VLOOKUP($B1815,Mapping!$A:$C,3,0),"Not Mapped"))</f>
        <v/>
      </c>
      <c r="Q1815">
        <f>IF($B1815="","",IF(COUNTIF(Exclusions!$A:$A,$B1815)&gt;0,"Yes","No"))</f>
        <v/>
      </c>
      <c r="R1815" s="17">
        <f>IF($B1815="","",MIN(1,DAY($A1815)/IF($N1815="Superstore",Settings!$B$5,Settings!$B$4)))</f>
        <v/>
      </c>
      <c r="S1815" s="17">
        <f>IF(OR($B1815="",$G1815="",$R1815=0),"",$G1815/$R1815)</f>
        <v/>
      </c>
      <c r="T1815">
        <f>IF($S1815="","",IF($S1815&lt;Settings!$B$8,"Critical",IF($S1815&lt;Settings!$B$9,"Semi Critical","Non Critical")))</f>
        <v/>
      </c>
      <c r="U1815">
        <f>IF($B1815="","",IFERROR(VLOOKUP($O1815,Leaders!$A:$B,2,0),"Not Mapped"))</f>
        <v/>
      </c>
    </row>
    <row r="1816">
      <c r="A1816" s="16" t="n"/>
      <c r="G1816" s="17" t="n"/>
      <c r="H1816" s="17" t="n"/>
      <c r="I1816" s="17" t="n"/>
      <c r="J1816" s="17" t="n"/>
      <c r="K1816" s="17" t="n"/>
      <c r="L1816" s="17" t="n"/>
      <c r="N1816">
        <f>IF($B1816="","",IF($C1816="SUPERSTORE","Superstore","DH"))</f>
        <v/>
      </c>
      <c r="O1816">
        <f>IF($B1816="","",IFERROR(VLOOKUP($B1816,Mapping!$A:$C,2,0),"Not Mapped"))</f>
        <v/>
      </c>
      <c r="P1816">
        <f>IF($B1816="","",IFERROR(VLOOKUP($B1816,Mapping!$A:$C,3,0),"Not Mapped"))</f>
        <v/>
      </c>
      <c r="Q1816">
        <f>IF($B1816="","",IF(COUNTIF(Exclusions!$A:$A,$B1816)&gt;0,"Yes","No"))</f>
        <v/>
      </c>
      <c r="R1816" s="17">
        <f>IF($B1816="","",MIN(1,DAY($A1816)/IF($N1816="Superstore",Settings!$B$5,Settings!$B$4)))</f>
        <v/>
      </c>
      <c r="S1816" s="17">
        <f>IF(OR($B1816="",$G1816="",$R1816=0),"",$G1816/$R1816)</f>
        <v/>
      </c>
      <c r="T1816">
        <f>IF($S1816="","",IF($S1816&lt;Settings!$B$8,"Critical",IF($S1816&lt;Settings!$B$9,"Semi Critical","Non Critical")))</f>
        <v/>
      </c>
      <c r="U1816">
        <f>IF($B1816="","",IFERROR(VLOOKUP($O1816,Leaders!$A:$B,2,0),"Not Mapped"))</f>
        <v/>
      </c>
    </row>
    <row r="1817">
      <c r="A1817" s="16" t="n"/>
      <c r="G1817" s="17" t="n"/>
      <c r="H1817" s="17" t="n"/>
      <c r="I1817" s="17" t="n"/>
      <c r="J1817" s="17" t="n"/>
      <c r="K1817" s="17" t="n"/>
      <c r="L1817" s="17" t="n"/>
      <c r="N1817">
        <f>IF($B1817="","",IF($C1817="SUPERSTORE","Superstore","DH"))</f>
        <v/>
      </c>
      <c r="O1817">
        <f>IF($B1817="","",IFERROR(VLOOKUP($B1817,Mapping!$A:$C,2,0),"Not Mapped"))</f>
        <v/>
      </c>
      <c r="P1817">
        <f>IF($B1817="","",IFERROR(VLOOKUP($B1817,Mapping!$A:$C,3,0),"Not Mapped"))</f>
        <v/>
      </c>
      <c r="Q1817">
        <f>IF($B1817="","",IF(COUNTIF(Exclusions!$A:$A,$B1817)&gt;0,"Yes","No"))</f>
        <v/>
      </c>
      <c r="R1817" s="17">
        <f>IF($B1817="","",MIN(1,DAY($A1817)/IF($N1817="Superstore",Settings!$B$5,Settings!$B$4)))</f>
        <v/>
      </c>
      <c r="S1817" s="17">
        <f>IF(OR($B1817="",$G1817="",$R1817=0),"",$G1817/$R1817)</f>
        <v/>
      </c>
      <c r="T1817">
        <f>IF($S1817="","",IF($S1817&lt;Settings!$B$8,"Critical",IF($S1817&lt;Settings!$B$9,"Semi Critical","Non Critical")))</f>
        <v/>
      </c>
      <c r="U1817">
        <f>IF($B1817="","",IFERROR(VLOOKUP($O1817,Leaders!$A:$B,2,0),"Not Mapped"))</f>
        <v/>
      </c>
    </row>
    <row r="1818">
      <c r="A1818" s="16" t="n"/>
      <c r="G1818" s="17" t="n"/>
      <c r="H1818" s="17" t="n"/>
      <c r="I1818" s="17" t="n"/>
      <c r="J1818" s="17" t="n"/>
      <c r="K1818" s="17" t="n"/>
      <c r="L1818" s="17" t="n"/>
      <c r="N1818">
        <f>IF($B1818="","",IF($C1818="SUPERSTORE","Superstore","DH"))</f>
        <v/>
      </c>
      <c r="O1818">
        <f>IF($B1818="","",IFERROR(VLOOKUP($B1818,Mapping!$A:$C,2,0),"Not Mapped"))</f>
        <v/>
      </c>
      <c r="P1818">
        <f>IF($B1818="","",IFERROR(VLOOKUP($B1818,Mapping!$A:$C,3,0),"Not Mapped"))</f>
        <v/>
      </c>
      <c r="Q1818">
        <f>IF($B1818="","",IF(COUNTIF(Exclusions!$A:$A,$B1818)&gt;0,"Yes","No"))</f>
        <v/>
      </c>
      <c r="R1818" s="17">
        <f>IF($B1818="","",MIN(1,DAY($A1818)/IF($N1818="Superstore",Settings!$B$5,Settings!$B$4)))</f>
        <v/>
      </c>
      <c r="S1818" s="17">
        <f>IF(OR($B1818="",$G1818="",$R1818=0),"",$G1818/$R1818)</f>
        <v/>
      </c>
      <c r="T1818">
        <f>IF($S1818="","",IF($S1818&lt;Settings!$B$8,"Critical",IF($S1818&lt;Settings!$B$9,"Semi Critical","Non Critical")))</f>
        <v/>
      </c>
      <c r="U1818">
        <f>IF($B1818="","",IFERROR(VLOOKUP($O1818,Leaders!$A:$B,2,0),"Not Mapped"))</f>
        <v/>
      </c>
    </row>
    <row r="1819">
      <c r="A1819" s="16" t="n"/>
      <c r="G1819" s="17" t="n"/>
      <c r="H1819" s="17" t="n"/>
      <c r="I1819" s="17" t="n"/>
      <c r="J1819" s="17" t="n"/>
      <c r="K1819" s="17" t="n"/>
      <c r="L1819" s="17" t="n"/>
      <c r="N1819">
        <f>IF($B1819="","",IF($C1819="SUPERSTORE","Superstore","DH"))</f>
        <v/>
      </c>
      <c r="O1819">
        <f>IF($B1819="","",IFERROR(VLOOKUP($B1819,Mapping!$A:$C,2,0),"Not Mapped"))</f>
        <v/>
      </c>
      <c r="P1819">
        <f>IF($B1819="","",IFERROR(VLOOKUP($B1819,Mapping!$A:$C,3,0),"Not Mapped"))</f>
        <v/>
      </c>
      <c r="Q1819">
        <f>IF($B1819="","",IF(COUNTIF(Exclusions!$A:$A,$B1819)&gt;0,"Yes","No"))</f>
        <v/>
      </c>
      <c r="R1819" s="17">
        <f>IF($B1819="","",MIN(1,DAY($A1819)/IF($N1819="Superstore",Settings!$B$5,Settings!$B$4)))</f>
        <v/>
      </c>
      <c r="S1819" s="17">
        <f>IF(OR($B1819="",$G1819="",$R1819=0),"",$G1819/$R1819)</f>
        <v/>
      </c>
      <c r="T1819">
        <f>IF($S1819="","",IF($S1819&lt;Settings!$B$8,"Critical",IF($S1819&lt;Settings!$B$9,"Semi Critical","Non Critical")))</f>
        <v/>
      </c>
      <c r="U1819">
        <f>IF($B1819="","",IFERROR(VLOOKUP($O1819,Leaders!$A:$B,2,0),"Not Mapped"))</f>
        <v/>
      </c>
    </row>
    <row r="1820">
      <c r="A1820" s="16" t="n"/>
      <c r="G1820" s="17" t="n"/>
      <c r="H1820" s="17" t="n"/>
      <c r="I1820" s="17" t="n"/>
      <c r="J1820" s="17" t="n"/>
      <c r="K1820" s="17" t="n"/>
      <c r="L1820" s="17" t="n"/>
      <c r="N1820">
        <f>IF($B1820="","",IF($C1820="SUPERSTORE","Superstore","DH"))</f>
        <v/>
      </c>
      <c r="O1820">
        <f>IF($B1820="","",IFERROR(VLOOKUP($B1820,Mapping!$A:$C,2,0),"Not Mapped"))</f>
        <v/>
      </c>
      <c r="P1820">
        <f>IF($B1820="","",IFERROR(VLOOKUP($B1820,Mapping!$A:$C,3,0),"Not Mapped"))</f>
        <v/>
      </c>
      <c r="Q1820">
        <f>IF($B1820="","",IF(COUNTIF(Exclusions!$A:$A,$B1820)&gt;0,"Yes","No"))</f>
        <v/>
      </c>
      <c r="R1820" s="17">
        <f>IF($B1820="","",MIN(1,DAY($A1820)/IF($N1820="Superstore",Settings!$B$5,Settings!$B$4)))</f>
        <v/>
      </c>
      <c r="S1820" s="17">
        <f>IF(OR($B1820="",$G1820="",$R1820=0),"",$G1820/$R1820)</f>
        <v/>
      </c>
      <c r="T1820">
        <f>IF($S1820="","",IF($S1820&lt;Settings!$B$8,"Critical",IF($S1820&lt;Settings!$B$9,"Semi Critical","Non Critical")))</f>
        <v/>
      </c>
      <c r="U1820">
        <f>IF($B1820="","",IFERROR(VLOOKUP($O1820,Leaders!$A:$B,2,0),"Not Mapped"))</f>
        <v/>
      </c>
    </row>
    <row r="1821">
      <c r="A1821" s="16" t="n"/>
      <c r="G1821" s="17" t="n"/>
      <c r="H1821" s="17" t="n"/>
      <c r="I1821" s="17" t="n"/>
      <c r="J1821" s="17" t="n"/>
      <c r="K1821" s="17" t="n"/>
      <c r="L1821" s="17" t="n"/>
      <c r="N1821">
        <f>IF($B1821="","",IF($C1821="SUPERSTORE","Superstore","DH"))</f>
        <v/>
      </c>
      <c r="O1821">
        <f>IF($B1821="","",IFERROR(VLOOKUP($B1821,Mapping!$A:$C,2,0),"Not Mapped"))</f>
        <v/>
      </c>
      <c r="P1821">
        <f>IF($B1821="","",IFERROR(VLOOKUP($B1821,Mapping!$A:$C,3,0),"Not Mapped"))</f>
        <v/>
      </c>
      <c r="Q1821">
        <f>IF($B1821="","",IF(COUNTIF(Exclusions!$A:$A,$B1821)&gt;0,"Yes","No"))</f>
        <v/>
      </c>
      <c r="R1821" s="17">
        <f>IF($B1821="","",MIN(1,DAY($A1821)/IF($N1821="Superstore",Settings!$B$5,Settings!$B$4)))</f>
        <v/>
      </c>
      <c r="S1821" s="17">
        <f>IF(OR($B1821="",$G1821="",$R1821=0),"",$G1821/$R1821)</f>
        <v/>
      </c>
      <c r="T1821">
        <f>IF($S1821="","",IF($S1821&lt;Settings!$B$8,"Critical",IF($S1821&lt;Settings!$B$9,"Semi Critical","Non Critical")))</f>
        <v/>
      </c>
      <c r="U1821">
        <f>IF($B1821="","",IFERROR(VLOOKUP($O1821,Leaders!$A:$B,2,0),"Not Mapped"))</f>
        <v/>
      </c>
    </row>
    <row r="1822">
      <c r="A1822" s="16" t="n"/>
      <c r="G1822" s="17" t="n"/>
      <c r="H1822" s="17" t="n"/>
      <c r="I1822" s="17" t="n"/>
      <c r="J1822" s="17" t="n"/>
      <c r="K1822" s="17" t="n"/>
      <c r="L1822" s="17" t="n"/>
      <c r="N1822">
        <f>IF($B1822="","",IF($C1822="SUPERSTORE","Superstore","DH"))</f>
        <v/>
      </c>
      <c r="O1822">
        <f>IF($B1822="","",IFERROR(VLOOKUP($B1822,Mapping!$A:$C,2,0),"Not Mapped"))</f>
        <v/>
      </c>
      <c r="P1822">
        <f>IF($B1822="","",IFERROR(VLOOKUP($B1822,Mapping!$A:$C,3,0),"Not Mapped"))</f>
        <v/>
      </c>
      <c r="Q1822">
        <f>IF($B1822="","",IF(COUNTIF(Exclusions!$A:$A,$B1822)&gt;0,"Yes","No"))</f>
        <v/>
      </c>
      <c r="R1822" s="17">
        <f>IF($B1822="","",MIN(1,DAY($A1822)/IF($N1822="Superstore",Settings!$B$5,Settings!$B$4)))</f>
        <v/>
      </c>
      <c r="S1822" s="17">
        <f>IF(OR($B1822="",$G1822="",$R1822=0),"",$G1822/$R1822)</f>
        <v/>
      </c>
      <c r="T1822">
        <f>IF($S1822="","",IF($S1822&lt;Settings!$B$8,"Critical",IF($S1822&lt;Settings!$B$9,"Semi Critical","Non Critical")))</f>
        <v/>
      </c>
      <c r="U1822">
        <f>IF($B1822="","",IFERROR(VLOOKUP($O1822,Leaders!$A:$B,2,0),"Not Mapped"))</f>
        <v/>
      </c>
    </row>
    <row r="1823">
      <c r="A1823" s="16" t="n"/>
      <c r="G1823" s="17" t="n"/>
      <c r="H1823" s="17" t="n"/>
      <c r="I1823" s="17" t="n"/>
      <c r="J1823" s="17" t="n"/>
      <c r="K1823" s="17" t="n"/>
      <c r="L1823" s="17" t="n"/>
      <c r="N1823">
        <f>IF($B1823="","",IF($C1823="SUPERSTORE","Superstore","DH"))</f>
        <v/>
      </c>
      <c r="O1823">
        <f>IF($B1823="","",IFERROR(VLOOKUP($B1823,Mapping!$A:$C,2,0),"Not Mapped"))</f>
        <v/>
      </c>
      <c r="P1823">
        <f>IF($B1823="","",IFERROR(VLOOKUP($B1823,Mapping!$A:$C,3,0),"Not Mapped"))</f>
        <v/>
      </c>
      <c r="Q1823">
        <f>IF($B1823="","",IF(COUNTIF(Exclusions!$A:$A,$B1823)&gt;0,"Yes","No"))</f>
        <v/>
      </c>
      <c r="R1823" s="17">
        <f>IF($B1823="","",MIN(1,DAY($A1823)/IF($N1823="Superstore",Settings!$B$5,Settings!$B$4)))</f>
        <v/>
      </c>
      <c r="S1823" s="17">
        <f>IF(OR($B1823="",$G1823="",$R1823=0),"",$G1823/$R1823)</f>
        <v/>
      </c>
      <c r="T1823">
        <f>IF($S1823="","",IF($S1823&lt;Settings!$B$8,"Critical",IF($S1823&lt;Settings!$B$9,"Semi Critical","Non Critical")))</f>
        <v/>
      </c>
      <c r="U1823">
        <f>IF($B1823="","",IFERROR(VLOOKUP($O1823,Leaders!$A:$B,2,0),"Not Mapped"))</f>
        <v/>
      </c>
    </row>
    <row r="1824">
      <c r="A1824" s="16" t="n"/>
      <c r="G1824" s="17" t="n"/>
      <c r="H1824" s="17" t="n"/>
      <c r="I1824" s="17" t="n"/>
      <c r="J1824" s="17" t="n"/>
      <c r="K1824" s="17" t="n"/>
      <c r="L1824" s="17" t="n"/>
      <c r="N1824">
        <f>IF($B1824="","",IF($C1824="SUPERSTORE","Superstore","DH"))</f>
        <v/>
      </c>
      <c r="O1824">
        <f>IF($B1824="","",IFERROR(VLOOKUP($B1824,Mapping!$A:$C,2,0),"Not Mapped"))</f>
        <v/>
      </c>
      <c r="P1824">
        <f>IF($B1824="","",IFERROR(VLOOKUP($B1824,Mapping!$A:$C,3,0),"Not Mapped"))</f>
        <v/>
      </c>
      <c r="Q1824">
        <f>IF($B1824="","",IF(COUNTIF(Exclusions!$A:$A,$B1824)&gt;0,"Yes","No"))</f>
        <v/>
      </c>
      <c r="R1824" s="17">
        <f>IF($B1824="","",MIN(1,DAY($A1824)/IF($N1824="Superstore",Settings!$B$5,Settings!$B$4)))</f>
        <v/>
      </c>
      <c r="S1824" s="17">
        <f>IF(OR($B1824="",$G1824="",$R1824=0),"",$G1824/$R1824)</f>
        <v/>
      </c>
      <c r="T1824">
        <f>IF($S1824="","",IF($S1824&lt;Settings!$B$8,"Critical",IF($S1824&lt;Settings!$B$9,"Semi Critical","Non Critical")))</f>
        <v/>
      </c>
      <c r="U1824">
        <f>IF($B1824="","",IFERROR(VLOOKUP($O1824,Leaders!$A:$B,2,0),"Not Mapped"))</f>
        <v/>
      </c>
    </row>
    <row r="1825">
      <c r="A1825" s="16" t="n"/>
      <c r="G1825" s="17" t="n"/>
      <c r="H1825" s="17" t="n"/>
      <c r="I1825" s="17" t="n"/>
      <c r="J1825" s="17" t="n"/>
      <c r="K1825" s="17" t="n"/>
      <c r="L1825" s="17" t="n"/>
      <c r="N1825">
        <f>IF($B1825="","",IF($C1825="SUPERSTORE","Superstore","DH"))</f>
        <v/>
      </c>
      <c r="O1825">
        <f>IF($B1825="","",IFERROR(VLOOKUP($B1825,Mapping!$A:$C,2,0),"Not Mapped"))</f>
        <v/>
      </c>
      <c r="P1825">
        <f>IF($B1825="","",IFERROR(VLOOKUP($B1825,Mapping!$A:$C,3,0),"Not Mapped"))</f>
        <v/>
      </c>
      <c r="Q1825">
        <f>IF($B1825="","",IF(COUNTIF(Exclusions!$A:$A,$B1825)&gt;0,"Yes","No"))</f>
        <v/>
      </c>
      <c r="R1825" s="17">
        <f>IF($B1825="","",MIN(1,DAY($A1825)/IF($N1825="Superstore",Settings!$B$5,Settings!$B$4)))</f>
        <v/>
      </c>
      <c r="S1825" s="17">
        <f>IF(OR($B1825="",$G1825="",$R1825=0),"",$G1825/$R1825)</f>
        <v/>
      </c>
      <c r="T1825">
        <f>IF($S1825="","",IF($S1825&lt;Settings!$B$8,"Critical",IF($S1825&lt;Settings!$B$9,"Semi Critical","Non Critical")))</f>
        <v/>
      </c>
      <c r="U1825">
        <f>IF($B1825="","",IFERROR(VLOOKUP($O1825,Leaders!$A:$B,2,0),"Not Mapped"))</f>
        <v/>
      </c>
    </row>
    <row r="1826">
      <c r="A1826" s="16" t="n"/>
      <c r="G1826" s="17" t="n"/>
      <c r="H1826" s="17" t="n"/>
      <c r="I1826" s="17" t="n"/>
      <c r="J1826" s="17" t="n"/>
      <c r="K1826" s="17" t="n"/>
      <c r="L1826" s="17" t="n"/>
      <c r="N1826">
        <f>IF($B1826="","",IF($C1826="SUPERSTORE","Superstore","DH"))</f>
        <v/>
      </c>
      <c r="O1826">
        <f>IF($B1826="","",IFERROR(VLOOKUP($B1826,Mapping!$A:$C,2,0),"Not Mapped"))</f>
        <v/>
      </c>
      <c r="P1826">
        <f>IF($B1826="","",IFERROR(VLOOKUP($B1826,Mapping!$A:$C,3,0),"Not Mapped"))</f>
        <v/>
      </c>
      <c r="Q1826">
        <f>IF($B1826="","",IF(COUNTIF(Exclusions!$A:$A,$B1826)&gt;0,"Yes","No"))</f>
        <v/>
      </c>
      <c r="R1826" s="17">
        <f>IF($B1826="","",MIN(1,DAY($A1826)/IF($N1826="Superstore",Settings!$B$5,Settings!$B$4)))</f>
        <v/>
      </c>
      <c r="S1826" s="17">
        <f>IF(OR($B1826="",$G1826="",$R1826=0),"",$G1826/$R1826)</f>
        <v/>
      </c>
      <c r="T1826">
        <f>IF($S1826="","",IF($S1826&lt;Settings!$B$8,"Critical",IF($S1826&lt;Settings!$B$9,"Semi Critical","Non Critical")))</f>
        <v/>
      </c>
      <c r="U1826">
        <f>IF($B1826="","",IFERROR(VLOOKUP($O1826,Leaders!$A:$B,2,0),"Not Mapped"))</f>
        <v/>
      </c>
    </row>
    <row r="1827">
      <c r="A1827" s="16" t="n"/>
      <c r="G1827" s="17" t="n"/>
      <c r="H1827" s="17" t="n"/>
      <c r="I1827" s="17" t="n"/>
      <c r="J1827" s="17" t="n"/>
      <c r="K1827" s="17" t="n"/>
      <c r="L1827" s="17" t="n"/>
      <c r="N1827">
        <f>IF($B1827="","",IF($C1827="SUPERSTORE","Superstore","DH"))</f>
        <v/>
      </c>
      <c r="O1827">
        <f>IF($B1827="","",IFERROR(VLOOKUP($B1827,Mapping!$A:$C,2,0),"Not Mapped"))</f>
        <v/>
      </c>
      <c r="P1827">
        <f>IF($B1827="","",IFERROR(VLOOKUP($B1827,Mapping!$A:$C,3,0),"Not Mapped"))</f>
        <v/>
      </c>
      <c r="Q1827">
        <f>IF($B1827="","",IF(COUNTIF(Exclusions!$A:$A,$B1827)&gt;0,"Yes","No"))</f>
        <v/>
      </c>
      <c r="R1827" s="17">
        <f>IF($B1827="","",MIN(1,DAY($A1827)/IF($N1827="Superstore",Settings!$B$5,Settings!$B$4)))</f>
        <v/>
      </c>
      <c r="S1827" s="17">
        <f>IF(OR($B1827="",$G1827="",$R1827=0),"",$G1827/$R1827)</f>
        <v/>
      </c>
      <c r="T1827">
        <f>IF($S1827="","",IF($S1827&lt;Settings!$B$8,"Critical",IF($S1827&lt;Settings!$B$9,"Semi Critical","Non Critical")))</f>
        <v/>
      </c>
      <c r="U1827">
        <f>IF($B1827="","",IFERROR(VLOOKUP($O1827,Leaders!$A:$B,2,0),"Not Mapped"))</f>
        <v/>
      </c>
    </row>
    <row r="1828">
      <c r="A1828" s="16" t="n"/>
      <c r="G1828" s="17" t="n"/>
      <c r="H1828" s="17" t="n"/>
      <c r="I1828" s="17" t="n"/>
      <c r="J1828" s="17" t="n"/>
      <c r="K1828" s="17" t="n"/>
      <c r="L1828" s="17" t="n"/>
      <c r="N1828">
        <f>IF($B1828="","",IF($C1828="SUPERSTORE","Superstore","DH"))</f>
        <v/>
      </c>
      <c r="O1828">
        <f>IF($B1828="","",IFERROR(VLOOKUP($B1828,Mapping!$A:$C,2,0),"Not Mapped"))</f>
        <v/>
      </c>
      <c r="P1828">
        <f>IF($B1828="","",IFERROR(VLOOKUP($B1828,Mapping!$A:$C,3,0),"Not Mapped"))</f>
        <v/>
      </c>
      <c r="Q1828">
        <f>IF($B1828="","",IF(COUNTIF(Exclusions!$A:$A,$B1828)&gt;0,"Yes","No"))</f>
        <v/>
      </c>
      <c r="R1828" s="17">
        <f>IF($B1828="","",MIN(1,DAY($A1828)/IF($N1828="Superstore",Settings!$B$5,Settings!$B$4)))</f>
        <v/>
      </c>
      <c r="S1828" s="17">
        <f>IF(OR($B1828="",$G1828="",$R1828=0),"",$G1828/$R1828)</f>
        <v/>
      </c>
      <c r="T1828">
        <f>IF($S1828="","",IF($S1828&lt;Settings!$B$8,"Critical",IF($S1828&lt;Settings!$B$9,"Semi Critical","Non Critical")))</f>
        <v/>
      </c>
      <c r="U1828">
        <f>IF($B1828="","",IFERROR(VLOOKUP($O1828,Leaders!$A:$B,2,0),"Not Mapped"))</f>
        <v/>
      </c>
    </row>
    <row r="1829">
      <c r="A1829" s="16" t="n"/>
      <c r="G1829" s="17" t="n"/>
      <c r="H1829" s="17" t="n"/>
      <c r="I1829" s="17" t="n"/>
      <c r="J1829" s="17" t="n"/>
      <c r="K1829" s="17" t="n"/>
      <c r="L1829" s="17" t="n"/>
      <c r="N1829">
        <f>IF($B1829="","",IF($C1829="SUPERSTORE","Superstore","DH"))</f>
        <v/>
      </c>
      <c r="O1829">
        <f>IF($B1829="","",IFERROR(VLOOKUP($B1829,Mapping!$A:$C,2,0),"Not Mapped"))</f>
        <v/>
      </c>
      <c r="P1829">
        <f>IF($B1829="","",IFERROR(VLOOKUP($B1829,Mapping!$A:$C,3,0),"Not Mapped"))</f>
        <v/>
      </c>
      <c r="Q1829">
        <f>IF($B1829="","",IF(COUNTIF(Exclusions!$A:$A,$B1829)&gt;0,"Yes","No"))</f>
        <v/>
      </c>
      <c r="R1829" s="17">
        <f>IF($B1829="","",MIN(1,DAY($A1829)/IF($N1829="Superstore",Settings!$B$5,Settings!$B$4)))</f>
        <v/>
      </c>
      <c r="S1829" s="17">
        <f>IF(OR($B1829="",$G1829="",$R1829=0),"",$G1829/$R1829)</f>
        <v/>
      </c>
      <c r="T1829">
        <f>IF($S1829="","",IF($S1829&lt;Settings!$B$8,"Critical",IF($S1829&lt;Settings!$B$9,"Semi Critical","Non Critical")))</f>
        <v/>
      </c>
      <c r="U1829">
        <f>IF($B1829="","",IFERROR(VLOOKUP($O1829,Leaders!$A:$B,2,0),"Not Mapped"))</f>
        <v/>
      </c>
    </row>
    <row r="1830">
      <c r="A1830" s="16" t="n"/>
      <c r="G1830" s="17" t="n"/>
      <c r="H1830" s="17" t="n"/>
      <c r="I1830" s="17" t="n"/>
      <c r="J1830" s="17" t="n"/>
      <c r="K1830" s="17" t="n"/>
      <c r="L1830" s="17" t="n"/>
      <c r="N1830">
        <f>IF($B1830="","",IF($C1830="SUPERSTORE","Superstore","DH"))</f>
        <v/>
      </c>
      <c r="O1830">
        <f>IF($B1830="","",IFERROR(VLOOKUP($B1830,Mapping!$A:$C,2,0),"Not Mapped"))</f>
        <v/>
      </c>
      <c r="P1830">
        <f>IF($B1830="","",IFERROR(VLOOKUP($B1830,Mapping!$A:$C,3,0),"Not Mapped"))</f>
        <v/>
      </c>
      <c r="Q1830">
        <f>IF($B1830="","",IF(COUNTIF(Exclusions!$A:$A,$B1830)&gt;0,"Yes","No"))</f>
        <v/>
      </c>
      <c r="R1830" s="17">
        <f>IF($B1830="","",MIN(1,DAY($A1830)/IF($N1830="Superstore",Settings!$B$5,Settings!$B$4)))</f>
        <v/>
      </c>
      <c r="S1830" s="17">
        <f>IF(OR($B1830="",$G1830="",$R1830=0),"",$G1830/$R1830)</f>
        <v/>
      </c>
      <c r="T1830">
        <f>IF($S1830="","",IF($S1830&lt;Settings!$B$8,"Critical",IF($S1830&lt;Settings!$B$9,"Semi Critical","Non Critical")))</f>
        <v/>
      </c>
      <c r="U1830">
        <f>IF($B1830="","",IFERROR(VLOOKUP($O1830,Leaders!$A:$B,2,0),"Not Mapped"))</f>
        <v/>
      </c>
    </row>
    <row r="1831">
      <c r="A1831" s="16" t="n"/>
      <c r="G1831" s="17" t="n"/>
      <c r="H1831" s="17" t="n"/>
      <c r="I1831" s="17" t="n"/>
      <c r="J1831" s="17" t="n"/>
      <c r="K1831" s="17" t="n"/>
      <c r="L1831" s="17" t="n"/>
      <c r="N1831">
        <f>IF($B1831="","",IF($C1831="SUPERSTORE","Superstore","DH"))</f>
        <v/>
      </c>
      <c r="O1831">
        <f>IF($B1831="","",IFERROR(VLOOKUP($B1831,Mapping!$A:$C,2,0),"Not Mapped"))</f>
        <v/>
      </c>
      <c r="P1831">
        <f>IF($B1831="","",IFERROR(VLOOKUP($B1831,Mapping!$A:$C,3,0),"Not Mapped"))</f>
        <v/>
      </c>
      <c r="Q1831">
        <f>IF($B1831="","",IF(COUNTIF(Exclusions!$A:$A,$B1831)&gt;0,"Yes","No"))</f>
        <v/>
      </c>
      <c r="R1831" s="17">
        <f>IF($B1831="","",MIN(1,DAY($A1831)/IF($N1831="Superstore",Settings!$B$5,Settings!$B$4)))</f>
        <v/>
      </c>
      <c r="S1831" s="17">
        <f>IF(OR($B1831="",$G1831="",$R1831=0),"",$G1831/$R1831)</f>
        <v/>
      </c>
      <c r="T1831">
        <f>IF($S1831="","",IF($S1831&lt;Settings!$B$8,"Critical",IF($S1831&lt;Settings!$B$9,"Semi Critical","Non Critical")))</f>
        <v/>
      </c>
      <c r="U1831">
        <f>IF($B1831="","",IFERROR(VLOOKUP($O1831,Leaders!$A:$B,2,0),"Not Mapped"))</f>
        <v/>
      </c>
    </row>
    <row r="1832">
      <c r="A1832" s="16" t="n"/>
      <c r="G1832" s="17" t="n"/>
      <c r="H1832" s="17" t="n"/>
      <c r="I1832" s="17" t="n"/>
      <c r="J1832" s="17" t="n"/>
      <c r="K1832" s="17" t="n"/>
      <c r="L1832" s="17" t="n"/>
      <c r="N1832">
        <f>IF($B1832="","",IF($C1832="SUPERSTORE","Superstore","DH"))</f>
        <v/>
      </c>
      <c r="O1832">
        <f>IF($B1832="","",IFERROR(VLOOKUP($B1832,Mapping!$A:$C,2,0),"Not Mapped"))</f>
        <v/>
      </c>
      <c r="P1832">
        <f>IF($B1832="","",IFERROR(VLOOKUP($B1832,Mapping!$A:$C,3,0),"Not Mapped"))</f>
        <v/>
      </c>
      <c r="Q1832">
        <f>IF($B1832="","",IF(COUNTIF(Exclusions!$A:$A,$B1832)&gt;0,"Yes","No"))</f>
        <v/>
      </c>
      <c r="R1832" s="17">
        <f>IF($B1832="","",MIN(1,DAY($A1832)/IF($N1832="Superstore",Settings!$B$5,Settings!$B$4)))</f>
        <v/>
      </c>
      <c r="S1832" s="17">
        <f>IF(OR($B1832="",$G1832="",$R1832=0),"",$G1832/$R1832)</f>
        <v/>
      </c>
      <c r="T1832">
        <f>IF($S1832="","",IF($S1832&lt;Settings!$B$8,"Critical",IF($S1832&lt;Settings!$B$9,"Semi Critical","Non Critical")))</f>
        <v/>
      </c>
      <c r="U1832">
        <f>IF($B1832="","",IFERROR(VLOOKUP($O1832,Leaders!$A:$B,2,0),"Not Mapped"))</f>
        <v/>
      </c>
    </row>
    <row r="1833">
      <c r="A1833" s="16" t="n"/>
      <c r="G1833" s="17" t="n"/>
      <c r="H1833" s="17" t="n"/>
      <c r="I1833" s="17" t="n"/>
      <c r="J1833" s="17" t="n"/>
      <c r="K1833" s="17" t="n"/>
      <c r="L1833" s="17" t="n"/>
      <c r="N1833">
        <f>IF($B1833="","",IF($C1833="SUPERSTORE","Superstore","DH"))</f>
        <v/>
      </c>
      <c r="O1833">
        <f>IF($B1833="","",IFERROR(VLOOKUP($B1833,Mapping!$A:$C,2,0),"Not Mapped"))</f>
        <v/>
      </c>
      <c r="P1833">
        <f>IF($B1833="","",IFERROR(VLOOKUP($B1833,Mapping!$A:$C,3,0),"Not Mapped"))</f>
        <v/>
      </c>
      <c r="Q1833">
        <f>IF($B1833="","",IF(COUNTIF(Exclusions!$A:$A,$B1833)&gt;0,"Yes","No"))</f>
        <v/>
      </c>
      <c r="R1833" s="17">
        <f>IF($B1833="","",MIN(1,DAY($A1833)/IF($N1833="Superstore",Settings!$B$5,Settings!$B$4)))</f>
        <v/>
      </c>
      <c r="S1833" s="17">
        <f>IF(OR($B1833="",$G1833="",$R1833=0),"",$G1833/$R1833)</f>
        <v/>
      </c>
      <c r="T1833">
        <f>IF($S1833="","",IF($S1833&lt;Settings!$B$8,"Critical",IF($S1833&lt;Settings!$B$9,"Semi Critical","Non Critical")))</f>
        <v/>
      </c>
      <c r="U1833">
        <f>IF($B1833="","",IFERROR(VLOOKUP($O1833,Leaders!$A:$B,2,0),"Not Mapped"))</f>
        <v/>
      </c>
    </row>
    <row r="1834">
      <c r="A1834" s="16" t="n"/>
      <c r="G1834" s="17" t="n"/>
      <c r="H1834" s="17" t="n"/>
      <c r="I1834" s="17" t="n"/>
      <c r="J1834" s="17" t="n"/>
      <c r="K1834" s="17" t="n"/>
      <c r="L1834" s="17" t="n"/>
      <c r="N1834">
        <f>IF($B1834="","",IF($C1834="SUPERSTORE","Superstore","DH"))</f>
        <v/>
      </c>
      <c r="O1834">
        <f>IF($B1834="","",IFERROR(VLOOKUP($B1834,Mapping!$A:$C,2,0),"Not Mapped"))</f>
        <v/>
      </c>
      <c r="P1834">
        <f>IF($B1834="","",IFERROR(VLOOKUP($B1834,Mapping!$A:$C,3,0),"Not Mapped"))</f>
        <v/>
      </c>
      <c r="Q1834">
        <f>IF($B1834="","",IF(COUNTIF(Exclusions!$A:$A,$B1834)&gt;0,"Yes","No"))</f>
        <v/>
      </c>
      <c r="R1834" s="17">
        <f>IF($B1834="","",MIN(1,DAY($A1834)/IF($N1834="Superstore",Settings!$B$5,Settings!$B$4)))</f>
        <v/>
      </c>
      <c r="S1834" s="17">
        <f>IF(OR($B1834="",$G1834="",$R1834=0),"",$G1834/$R1834)</f>
        <v/>
      </c>
      <c r="T1834">
        <f>IF($S1834="","",IF($S1834&lt;Settings!$B$8,"Critical",IF($S1834&lt;Settings!$B$9,"Semi Critical","Non Critical")))</f>
        <v/>
      </c>
      <c r="U1834">
        <f>IF($B1834="","",IFERROR(VLOOKUP($O1834,Leaders!$A:$B,2,0),"Not Mapped"))</f>
        <v/>
      </c>
    </row>
    <row r="1835">
      <c r="A1835" s="16" t="n"/>
      <c r="G1835" s="17" t="n"/>
      <c r="H1835" s="17" t="n"/>
      <c r="I1835" s="17" t="n"/>
      <c r="J1835" s="17" t="n"/>
      <c r="K1835" s="17" t="n"/>
      <c r="L1835" s="17" t="n"/>
      <c r="N1835">
        <f>IF($B1835="","",IF($C1835="SUPERSTORE","Superstore","DH"))</f>
        <v/>
      </c>
      <c r="O1835">
        <f>IF($B1835="","",IFERROR(VLOOKUP($B1835,Mapping!$A:$C,2,0),"Not Mapped"))</f>
        <v/>
      </c>
      <c r="P1835">
        <f>IF($B1835="","",IFERROR(VLOOKUP($B1835,Mapping!$A:$C,3,0),"Not Mapped"))</f>
        <v/>
      </c>
      <c r="Q1835">
        <f>IF($B1835="","",IF(COUNTIF(Exclusions!$A:$A,$B1835)&gt;0,"Yes","No"))</f>
        <v/>
      </c>
      <c r="R1835" s="17">
        <f>IF($B1835="","",MIN(1,DAY($A1835)/IF($N1835="Superstore",Settings!$B$5,Settings!$B$4)))</f>
        <v/>
      </c>
      <c r="S1835" s="17">
        <f>IF(OR($B1835="",$G1835="",$R1835=0),"",$G1835/$R1835)</f>
        <v/>
      </c>
      <c r="T1835">
        <f>IF($S1835="","",IF($S1835&lt;Settings!$B$8,"Critical",IF($S1835&lt;Settings!$B$9,"Semi Critical","Non Critical")))</f>
        <v/>
      </c>
      <c r="U1835">
        <f>IF($B1835="","",IFERROR(VLOOKUP($O1835,Leaders!$A:$B,2,0),"Not Mapped"))</f>
        <v/>
      </c>
    </row>
    <row r="1836">
      <c r="A1836" s="16" t="n"/>
      <c r="G1836" s="17" t="n"/>
      <c r="H1836" s="17" t="n"/>
      <c r="I1836" s="17" t="n"/>
      <c r="J1836" s="17" t="n"/>
      <c r="K1836" s="17" t="n"/>
      <c r="L1836" s="17" t="n"/>
      <c r="N1836">
        <f>IF($B1836="","",IF($C1836="SUPERSTORE","Superstore","DH"))</f>
        <v/>
      </c>
      <c r="O1836">
        <f>IF($B1836="","",IFERROR(VLOOKUP($B1836,Mapping!$A:$C,2,0),"Not Mapped"))</f>
        <v/>
      </c>
      <c r="P1836">
        <f>IF($B1836="","",IFERROR(VLOOKUP($B1836,Mapping!$A:$C,3,0),"Not Mapped"))</f>
        <v/>
      </c>
      <c r="Q1836">
        <f>IF($B1836="","",IF(COUNTIF(Exclusions!$A:$A,$B1836)&gt;0,"Yes","No"))</f>
        <v/>
      </c>
      <c r="R1836" s="17">
        <f>IF($B1836="","",MIN(1,DAY($A1836)/IF($N1836="Superstore",Settings!$B$5,Settings!$B$4)))</f>
        <v/>
      </c>
      <c r="S1836" s="17">
        <f>IF(OR($B1836="",$G1836="",$R1836=0),"",$G1836/$R1836)</f>
        <v/>
      </c>
      <c r="T1836">
        <f>IF($S1836="","",IF($S1836&lt;Settings!$B$8,"Critical",IF($S1836&lt;Settings!$B$9,"Semi Critical","Non Critical")))</f>
        <v/>
      </c>
      <c r="U1836">
        <f>IF($B1836="","",IFERROR(VLOOKUP($O1836,Leaders!$A:$B,2,0),"Not Mapped"))</f>
        <v/>
      </c>
    </row>
    <row r="1837">
      <c r="A1837" s="16" t="n"/>
      <c r="G1837" s="17" t="n"/>
      <c r="H1837" s="17" t="n"/>
      <c r="I1837" s="17" t="n"/>
      <c r="J1837" s="17" t="n"/>
      <c r="K1837" s="17" t="n"/>
      <c r="L1837" s="17" t="n"/>
      <c r="N1837">
        <f>IF($B1837="","",IF($C1837="SUPERSTORE","Superstore","DH"))</f>
        <v/>
      </c>
      <c r="O1837">
        <f>IF($B1837="","",IFERROR(VLOOKUP($B1837,Mapping!$A:$C,2,0),"Not Mapped"))</f>
        <v/>
      </c>
      <c r="P1837">
        <f>IF($B1837="","",IFERROR(VLOOKUP($B1837,Mapping!$A:$C,3,0),"Not Mapped"))</f>
        <v/>
      </c>
      <c r="Q1837">
        <f>IF($B1837="","",IF(COUNTIF(Exclusions!$A:$A,$B1837)&gt;0,"Yes","No"))</f>
        <v/>
      </c>
      <c r="R1837" s="17">
        <f>IF($B1837="","",MIN(1,DAY($A1837)/IF($N1837="Superstore",Settings!$B$5,Settings!$B$4)))</f>
        <v/>
      </c>
      <c r="S1837" s="17">
        <f>IF(OR($B1837="",$G1837="",$R1837=0),"",$G1837/$R1837)</f>
        <v/>
      </c>
      <c r="T1837">
        <f>IF($S1837="","",IF($S1837&lt;Settings!$B$8,"Critical",IF($S1837&lt;Settings!$B$9,"Semi Critical","Non Critical")))</f>
        <v/>
      </c>
      <c r="U1837">
        <f>IF($B1837="","",IFERROR(VLOOKUP($O1837,Leaders!$A:$B,2,0),"Not Mapped"))</f>
        <v/>
      </c>
    </row>
    <row r="1838">
      <c r="A1838" s="16" t="n"/>
      <c r="G1838" s="17" t="n"/>
      <c r="H1838" s="17" t="n"/>
      <c r="I1838" s="17" t="n"/>
      <c r="J1838" s="17" t="n"/>
      <c r="K1838" s="17" t="n"/>
      <c r="L1838" s="17" t="n"/>
      <c r="N1838">
        <f>IF($B1838="","",IF($C1838="SUPERSTORE","Superstore","DH"))</f>
        <v/>
      </c>
      <c r="O1838">
        <f>IF($B1838="","",IFERROR(VLOOKUP($B1838,Mapping!$A:$C,2,0),"Not Mapped"))</f>
        <v/>
      </c>
      <c r="P1838">
        <f>IF($B1838="","",IFERROR(VLOOKUP($B1838,Mapping!$A:$C,3,0),"Not Mapped"))</f>
        <v/>
      </c>
      <c r="Q1838">
        <f>IF($B1838="","",IF(COUNTIF(Exclusions!$A:$A,$B1838)&gt;0,"Yes","No"))</f>
        <v/>
      </c>
      <c r="R1838" s="17">
        <f>IF($B1838="","",MIN(1,DAY($A1838)/IF($N1838="Superstore",Settings!$B$5,Settings!$B$4)))</f>
        <v/>
      </c>
      <c r="S1838" s="17">
        <f>IF(OR($B1838="",$G1838="",$R1838=0),"",$G1838/$R1838)</f>
        <v/>
      </c>
      <c r="T1838">
        <f>IF($S1838="","",IF($S1838&lt;Settings!$B$8,"Critical",IF($S1838&lt;Settings!$B$9,"Semi Critical","Non Critical")))</f>
        <v/>
      </c>
      <c r="U1838">
        <f>IF($B1838="","",IFERROR(VLOOKUP($O1838,Leaders!$A:$B,2,0),"Not Mapped"))</f>
        <v/>
      </c>
    </row>
    <row r="1839">
      <c r="A1839" s="16" t="n"/>
      <c r="G1839" s="17" t="n"/>
      <c r="H1839" s="17" t="n"/>
      <c r="I1839" s="17" t="n"/>
      <c r="J1839" s="17" t="n"/>
      <c r="K1839" s="17" t="n"/>
      <c r="L1839" s="17" t="n"/>
      <c r="N1839">
        <f>IF($B1839="","",IF($C1839="SUPERSTORE","Superstore","DH"))</f>
        <v/>
      </c>
      <c r="O1839">
        <f>IF($B1839="","",IFERROR(VLOOKUP($B1839,Mapping!$A:$C,2,0),"Not Mapped"))</f>
        <v/>
      </c>
      <c r="P1839">
        <f>IF($B1839="","",IFERROR(VLOOKUP($B1839,Mapping!$A:$C,3,0),"Not Mapped"))</f>
        <v/>
      </c>
      <c r="Q1839">
        <f>IF($B1839="","",IF(COUNTIF(Exclusions!$A:$A,$B1839)&gt;0,"Yes","No"))</f>
        <v/>
      </c>
      <c r="R1839" s="17">
        <f>IF($B1839="","",MIN(1,DAY($A1839)/IF($N1839="Superstore",Settings!$B$5,Settings!$B$4)))</f>
        <v/>
      </c>
      <c r="S1839" s="17">
        <f>IF(OR($B1839="",$G1839="",$R1839=0),"",$G1839/$R1839)</f>
        <v/>
      </c>
      <c r="T1839">
        <f>IF($S1839="","",IF($S1839&lt;Settings!$B$8,"Critical",IF($S1839&lt;Settings!$B$9,"Semi Critical","Non Critical")))</f>
        <v/>
      </c>
      <c r="U1839">
        <f>IF($B1839="","",IFERROR(VLOOKUP($O1839,Leaders!$A:$B,2,0),"Not Mapped"))</f>
        <v/>
      </c>
    </row>
    <row r="1840">
      <c r="A1840" s="16" t="n"/>
      <c r="G1840" s="17" t="n"/>
      <c r="H1840" s="17" t="n"/>
      <c r="I1840" s="17" t="n"/>
      <c r="J1840" s="17" t="n"/>
      <c r="K1840" s="17" t="n"/>
      <c r="L1840" s="17" t="n"/>
      <c r="N1840">
        <f>IF($B1840="","",IF($C1840="SUPERSTORE","Superstore","DH"))</f>
        <v/>
      </c>
      <c r="O1840">
        <f>IF($B1840="","",IFERROR(VLOOKUP($B1840,Mapping!$A:$C,2,0),"Not Mapped"))</f>
        <v/>
      </c>
      <c r="P1840">
        <f>IF($B1840="","",IFERROR(VLOOKUP($B1840,Mapping!$A:$C,3,0),"Not Mapped"))</f>
        <v/>
      </c>
      <c r="Q1840">
        <f>IF($B1840="","",IF(COUNTIF(Exclusions!$A:$A,$B1840)&gt;0,"Yes","No"))</f>
        <v/>
      </c>
      <c r="R1840" s="17">
        <f>IF($B1840="","",MIN(1,DAY($A1840)/IF($N1840="Superstore",Settings!$B$5,Settings!$B$4)))</f>
        <v/>
      </c>
      <c r="S1840" s="17">
        <f>IF(OR($B1840="",$G1840="",$R1840=0),"",$G1840/$R1840)</f>
        <v/>
      </c>
      <c r="T1840">
        <f>IF($S1840="","",IF($S1840&lt;Settings!$B$8,"Critical",IF($S1840&lt;Settings!$B$9,"Semi Critical","Non Critical")))</f>
        <v/>
      </c>
      <c r="U1840">
        <f>IF($B1840="","",IFERROR(VLOOKUP($O1840,Leaders!$A:$B,2,0),"Not Mapped"))</f>
        <v/>
      </c>
    </row>
    <row r="1841">
      <c r="A1841" s="16" t="n"/>
      <c r="G1841" s="17" t="n"/>
      <c r="H1841" s="17" t="n"/>
      <c r="I1841" s="17" t="n"/>
      <c r="J1841" s="17" t="n"/>
      <c r="K1841" s="17" t="n"/>
      <c r="L1841" s="17" t="n"/>
      <c r="N1841">
        <f>IF($B1841="","",IF($C1841="SUPERSTORE","Superstore","DH"))</f>
        <v/>
      </c>
      <c r="O1841">
        <f>IF($B1841="","",IFERROR(VLOOKUP($B1841,Mapping!$A:$C,2,0),"Not Mapped"))</f>
        <v/>
      </c>
      <c r="P1841">
        <f>IF($B1841="","",IFERROR(VLOOKUP($B1841,Mapping!$A:$C,3,0),"Not Mapped"))</f>
        <v/>
      </c>
      <c r="Q1841">
        <f>IF($B1841="","",IF(COUNTIF(Exclusions!$A:$A,$B1841)&gt;0,"Yes","No"))</f>
        <v/>
      </c>
      <c r="R1841" s="17">
        <f>IF($B1841="","",MIN(1,DAY($A1841)/IF($N1841="Superstore",Settings!$B$5,Settings!$B$4)))</f>
        <v/>
      </c>
      <c r="S1841" s="17">
        <f>IF(OR($B1841="",$G1841="",$R1841=0),"",$G1841/$R1841)</f>
        <v/>
      </c>
      <c r="T1841">
        <f>IF($S1841="","",IF($S1841&lt;Settings!$B$8,"Critical",IF($S1841&lt;Settings!$B$9,"Semi Critical","Non Critical")))</f>
        <v/>
      </c>
      <c r="U1841">
        <f>IF($B1841="","",IFERROR(VLOOKUP($O1841,Leaders!$A:$B,2,0),"Not Mapped"))</f>
        <v/>
      </c>
    </row>
    <row r="1842">
      <c r="A1842" s="16" t="n"/>
      <c r="G1842" s="17" t="n"/>
      <c r="H1842" s="17" t="n"/>
      <c r="I1842" s="17" t="n"/>
      <c r="J1842" s="17" t="n"/>
      <c r="K1842" s="17" t="n"/>
      <c r="L1842" s="17" t="n"/>
      <c r="N1842">
        <f>IF($B1842="","",IF($C1842="SUPERSTORE","Superstore","DH"))</f>
        <v/>
      </c>
      <c r="O1842">
        <f>IF($B1842="","",IFERROR(VLOOKUP($B1842,Mapping!$A:$C,2,0),"Not Mapped"))</f>
        <v/>
      </c>
      <c r="P1842">
        <f>IF($B1842="","",IFERROR(VLOOKUP($B1842,Mapping!$A:$C,3,0),"Not Mapped"))</f>
        <v/>
      </c>
      <c r="Q1842">
        <f>IF($B1842="","",IF(COUNTIF(Exclusions!$A:$A,$B1842)&gt;0,"Yes","No"))</f>
        <v/>
      </c>
      <c r="R1842" s="17">
        <f>IF($B1842="","",MIN(1,DAY($A1842)/IF($N1842="Superstore",Settings!$B$5,Settings!$B$4)))</f>
        <v/>
      </c>
      <c r="S1842" s="17">
        <f>IF(OR($B1842="",$G1842="",$R1842=0),"",$G1842/$R1842)</f>
        <v/>
      </c>
      <c r="T1842">
        <f>IF($S1842="","",IF($S1842&lt;Settings!$B$8,"Critical",IF($S1842&lt;Settings!$B$9,"Semi Critical","Non Critical")))</f>
        <v/>
      </c>
      <c r="U1842">
        <f>IF($B1842="","",IFERROR(VLOOKUP($O1842,Leaders!$A:$B,2,0),"Not Mapped"))</f>
        <v/>
      </c>
    </row>
    <row r="1843">
      <c r="A1843" s="16" t="n"/>
      <c r="G1843" s="17" t="n"/>
      <c r="H1843" s="17" t="n"/>
      <c r="I1843" s="17" t="n"/>
      <c r="J1843" s="17" t="n"/>
      <c r="K1843" s="17" t="n"/>
      <c r="L1843" s="17" t="n"/>
      <c r="N1843">
        <f>IF($B1843="","",IF($C1843="SUPERSTORE","Superstore","DH"))</f>
        <v/>
      </c>
      <c r="O1843">
        <f>IF($B1843="","",IFERROR(VLOOKUP($B1843,Mapping!$A:$C,2,0),"Not Mapped"))</f>
        <v/>
      </c>
      <c r="P1843">
        <f>IF($B1843="","",IFERROR(VLOOKUP($B1843,Mapping!$A:$C,3,0),"Not Mapped"))</f>
        <v/>
      </c>
      <c r="Q1843">
        <f>IF($B1843="","",IF(COUNTIF(Exclusions!$A:$A,$B1843)&gt;0,"Yes","No"))</f>
        <v/>
      </c>
      <c r="R1843" s="17">
        <f>IF($B1843="","",MIN(1,DAY($A1843)/IF($N1843="Superstore",Settings!$B$5,Settings!$B$4)))</f>
        <v/>
      </c>
      <c r="S1843" s="17">
        <f>IF(OR($B1843="",$G1843="",$R1843=0),"",$G1843/$R1843)</f>
        <v/>
      </c>
      <c r="T1843">
        <f>IF($S1843="","",IF($S1843&lt;Settings!$B$8,"Critical",IF($S1843&lt;Settings!$B$9,"Semi Critical","Non Critical")))</f>
        <v/>
      </c>
      <c r="U1843">
        <f>IF($B1843="","",IFERROR(VLOOKUP($O1843,Leaders!$A:$B,2,0),"Not Mapped"))</f>
        <v/>
      </c>
    </row>
    <row r="1844">
      <c r="A1844" s="16" t="n"/>
      <c r="G1844" s="17" t="n"/>
      <c r="H1844" s="17" t="n"/>
      <c r="I1844" s="17" t="n"/>
      <c r="J1844" s="17" t="n"/>
      <c r="K1844" s="17" t="n"/>
      <c r="L1844" s="17" t="n"/>
      <c r="N1844">
        <f>IF($B1844="","",IF($C1844="SUPERSTORE","Superstore","DH"))</f>
        <v/>
      </c>
      <c r="O1844">
        <f>IF($B1844="","",IFERROR(VLOOKUP($B1844,Mapping!$A:$C,2,0),"Not Mapped"))</f>
        <v/>
      </c>
      <c r="P1844">
        <f>IF($B1844="","",IFERROR(VLOOKUP($B1844,Mapping!$A:$C,3,0),"Not Mapped"))</f>
        <v/>
      </c>
      <c r="Q1844">
        <f>IF($B1844="","",IF(COUNTIF(Exclusions!$A:$A,$B1844)&gt;0,"Yes","No"))</f>
        <v/>
      </c>
      <c r="R1844" s="17">
        <f>IF($B1844="","",MIN(1,DAY($A1844)/IF($N1844="Superstore",Settings!$B$5,Settings!$B$4)))</f>
        <v/>
      </c>
      <c r="S1844" s="17">
        <f>IF(OR($B1844="",$G1844="",$R1844=0),"",$G1844/$R1844)</f>
        <v/>
      </c>
      <c r="T1844">
        <f>IF($S1844="","",IF($S1844&lt;Settings!$B$8,"Critical",IF($S1844&lt;Settings!$B$9,"Semi Critical","Non Critical")))</f>
        <v/>
      </c>
      <c r="U1844">
        <f>IF($B1844="","",IFERROR(VLOOKUP($O1844,Leaders!$A:$B,2,0),"Not Mapped"))</f>
        <v/>
      </c>
    </row>
    <row r="1845">
      <c r="A1845" s="16" t="n"/>
      <c r="G1845" s="17" t="n"/>
      <c r="H1845" s="17" t="n"/>
      <c r="I1845" s="17" t="n"/>
      <c r="J1845" s="17" t="n"/>
      <c r="K1845" s="17" t="n"/>
      <c r="L1845" s="17" t="n"/>
      <c r="N1845">
        <f>IF($B1845="","",IF($C1845="SUPERSTORE","Superstore","DH"))</f>
        <v/>
      </c>
      <c r="O1845">
        <f>IF($B1845="","",IFERROR(VLOOKUP($B1845,Mapping!$A:$C,2,0),"Not Mapped"))</f>
        <v/>
      </c>
      <c r="P1845">
        <f>IF($B1845="","",IFERROR(VLOOKUP($B1845,Mapping!$A:$C,3,0),"Not Mapped"))</f>
        <v/>
      </c>
      <c r="Q1845">
        <f>IF($B1845="","",IF(COUNTIF(Exclusions!$A:$A,$B1845)&gt;0,"Yes","No"))</f>
        <v/>
      </c>
      <c r="R1845" s="17">
        <f>IF($B1845="","",MIN(1,DAY($A1845)/IF($N1845="Superstore",Settings!$B$5,Settings!$B$4)))</f>
        <v/>
      </c>
      <c r="S1845" s="17">
        <f>IF(OR($B1845="",$G1845="",$R1845=0),"",$G1845/$R1845)</f>
        <v/>
      </c>
      <c r="T1845">
        <f>IF($S1845="","",IF($S1845&lt;Settings!$B$8,"Critical",IF($S1845&lt;Settings!$B$9,"Semi Critical","Non Critical")))</f>
        <v/>
      </c>
      <c r="U1845">
        <f>IF($B1845="","",IFERROR(VLOOKUP($O1845,Leaders!$A:$B,2,0),"Not Mapped"))</f>
        <v/>
      </c>
    </row>
    <row r="1846">
      <c r="A1846" s="16" t="n"/>
      <c r="G1846" s="17" t="n"/>
      <c r="H1846" s="17" t="n"/>
      <c r="I1846" s="17" t="n"/>
      <c r="J1846" s="17" t="n"/>
      <c r="K1846" s="17" t="n"/>
      <c r="L1846" s="17" t="n"/>
      <c r="N1846">
        <f>IF($B1846="","",IF($C1846="SUPERSTORE","Superstore","DH"))</f>
        <v/>
      </c>
      <c r="O1846">
        <f>IF($B1846="","",IFERROR(VLOOKUP($B1846,Mapping!$A:$C,2,0),"Not Mapped"))</f>
        <v/>
      </c>
      <c r="P1846">
        <f>IF($B1846="","",IFERROR(VLOOKUP($B1846,Mapping!$A:$C,3,0),"Not Mapped"))</f>
        <v/>
      </c>
      <c r="Q1846">
        <f>IF($B1846="","",IF(COUNTIF(Exclusions!$A:$A,$B1846)&gt;0,"Yes","No"))</f>
        <v/>
      </c>
      <c r="R1846" s="17">
        <f>IF($B1846="","",MIN(1,DAY($A1846)/IF($N1846="Superstore",Settings!$B$5,Settings!$B$4)))</f>
        <v/>
      </c>
      <c r="S1846" s="17">
        <f>IF(OR($B1846="",$G1846="",$R1846=0),"",$G1846/$R1846)</f>
        <v/>
      </c>
      <c r="T1846">
        <f>IF($S1846="","",IF($S1846&lt;Settings!$B$8,"Critical",IF($S1846&lt;Settings!$B$9,"Semi Critical","Non Critical")))</f>
        <v/>
      </c>
      <c r="U1846">
        <f>IF($B1846="","",IFERROR(VLOOKUP($O1846,Leaders!$A:$B,2,0),"Not Mapped"))</f>
        <v/>
      </c>
    </row>
    <row r="1847">
      <c r="A1847" s="16" t="n"/>
      <c r="G1847" s="17" t="n"/>
      <c r="H1847" s="17" t="n"/>
      <c r="I1847" s="17" t="n"/>
      <c r="J1847" s="17" t="n"/>
      <c r="K1847" s="17" t="n"/>
      <c r="L1847" s="17" t="n"/>
      <c r="N1847">
        <f>IF($B1847="","",IF($C1847="SUPERSTORE","Superstore","DH"))</f>
        <v/>
      </c>
      <c r="O1847">
        <f>IF($B1847="","",IFERROR(VLOOKUP($B1847,Mapping!$A:$C,2,0),"Not Mapped"))</f>
        <v/>
      </c>
      <c r="P1847">
        <f>IF($B1847="","",IFERROR(VLOOKUP($B1847,Mapping!$A:$C,3,0),"Not Mapped"))</f>
        <v/>
      </c>
      <c r="Q1847">
        <f>IF($B1847="","",IF(COUNTIF(Exclusions!$A:$A,$B1847)&gt;0,"Yes","No"))</f>
        <v/>
      </c>
      <c r="R1847" s="17">
        <f>IF($B1847="","",MIN(1,DAY($A1847)/IF($N1847="Superstore",Settings!$B$5,Settings!$B$4)))</f>
        <v/>
      </c>
      <c r="S1847" s="17">
        <f>IF(OR($B1847="",$G1847="",$R1847=0),"",$G1847/$R1847)</f>
        <v/>
      </c>
      <c r="T1847">
        <f>IF($S1847="","",IF($S1847&lt;Settings!$B$8,"Critical",IF($S1847&lt;Settings!$B$9,"Semi Critical","Non Critical")))</f>
        <v/>
      </c>
      <c r="U1847">
        <f>IF($B1847="","",IFERROR(VLOOKUP($O1847,Leaders!$A:$B,2,0),"Not Mapped"))</f>
        <v/>
      </c>
    </row>
    <row r="1848">
      <c r="A1848" s="16" t="n"/>
      <c r="G1848" s="17" t="n"/>
      <c r="H1848" s="17" t="n"/>
      <c r="I1848" s="17" t="n"/>
      <c r="J1848" s="17" t="n"/>
      <c r="K1848" s="17" t="n"/>
      <c r="L1848" s="17" t="n"/>
      <c r="N1848">
        <f>IF($B1848="","",IF($C1848="SUPERSTORE","Superstore","DH"))</f>
        <v/>
      </c>
      <c r="O1848">
        <f>IF($B1848="","",IFERROR(VLOOKUP($B1848,Mapping!$A:$C,2,0),"Not Mapped"))</f>
        <v/>
      </c>
      <c r="P1848">
        <f>IF($B1848="","",IFERROR(VLOOKUP($B1848,Mapping!$A:$C,3,0),"Not Mapped"))</f>
        <v/>
      </c>
      <c r="Q1848">
        <f>IF($B1848="","",IF(COUNTIF(Exclusions!$A:$A,$B1848)&gt;0,"Yes","No"))</f>
        <v/>
      </c>
      <c r="R1848" s="17">
        <f>IF($B1848="","",MIN(1,DAY($A1848)/IF($N1848="Superstore",Settings!$B$5,Settings!$B$4)))</f>
        <v/>
      </c>
      <c r="S1848" s="17">
        <f>IF(OR($B1848="",$G1848="",$R1848=0),"",$G1848/$R1848)</f>
        <v/>
      </c>
      <c r="T1848">
        <f>IF($S1848="","",IF($S1848&lt;Settings!$B$8,"Critical",IF($S1848&lt;Settings!$B$9,"Semi Critical","Non Critical")))</f>
        <v/>
      </c>
      <c r="U1848">
        <f>IF($B1848="","",IFERROR(VLOOKUP($O1848,Leaders!$A:$B,2,0),"Not Mapped"))</f>
        <v/>
      </c>
    </row>
    <row r="1849">
      <c r="A1849" s="16" t="n"/>
      <c r="G1849" s="17" t="n"/>
      <c r="H1849" s="17" t="n"/>
      <c r="I1849" s="17" t="n"/>
      <c r="J1849" s="17" t="n"/>
      <c r="K1849" s="17" t="n"/>
      <c r="L1849" s="17" t="n"/>
      <c r="N1849">
        <f>IF($B1849="","",IF($C1849="SUPERSTORE","Superstore","DH"))</f>
        <v/>
      </c>
      <c r="O1849">
        <f>IF($B1849="","",IFERROR(VLOOKUP($B1849,Mapping!$A:$C,2,0),"Not Mapped"))</f>
        <v/>
      </c>
      <c r="P1849">
        <f>IF($B1849="","",IFERROR(VLOOKUP($B1849,Mapping!$A:$C,3,0),"Not Mapped"))</f>
        <v/>
      </c>
      <c r="Q1849">
        <f>IF($B1849="","",IF(COUNTIF(Exclusions!$A:$A,$B1849)&gt;0,"Yes","No"))</f>
        <v/>
      </c>
      <c r="R1849" s="17">
        <f>IF($B1849="","",MIN(1,DAY($A1849)/IF($N1849="Superstore",Settings!$B$5,Settings!$B$4)))</f>
        <v/>
      </c>
      <c r="S1849" s="17">
        <f>IF(OR($B1849="",$G1849="",$R1849=0),"",$G1849/$R1849)</f>
        <v/>
      </c>
      <c r="T1849">
        <f>IF($S1849="","",IF($S1849&lt;Settings!$B$8,"Critical",IF($S1849&lt;Settings!$B$9,"Semi Critical","Non Critical")))</f>
        <v/>
      </c>
      <c r="U1849">
        <f>IF($B1849="","",IFERROR(VLOOKUP($O1849,Leaders!$A:$B,2,0),"Not Mapped"))</f>
        <v/>
      </c>
    </row>
    <row r="1850">
      <c r="A1850" s="16" t="n"/>
      <c r="G1850" s="17" t="n"/>
      <c r="H1850" s="17" t="n"/>
      <c r="I1850" s="17" t="n"/>
      <c r="J1850" s="17" t="n"/>
      <c r="K1850" s="17" t="n"/>
      <c r="L1850" s="17" t="n"/>
      <c r="N1850">
        <f>IF($B1850="","",IF($C1850="SUPERSTORE","Superstore","DH"))</f>
        <v/>
      </c>
      <c r="O1850">
        <f>IF($B1850="","",IFERROR(VLOOKUP($B1850,Mapping!$A:$C,2,0),"Not Mapped"))</f>
        <v/>
      </c>
      <c r="P1850">
        <f>IF($B1850="","",IFERROR(VLOOKUP($B1850,Mapping!$A:$C,3,0),"Not Mapped"))</f>
        <v/>
      </c>
      <c r="Q1850">
        <f>IF($B1850="","",IF(COUNTIF(Exclusions!$A:$A,$B1850)&gt;0,"Yes","No"))</f>
        <v/>
      </c>
      <c r="R1850" s="17">
        <f>IF($B1850="","",MIN(1,DAY($A1850)/IF($N1850="Superstore",Settings!$B$5,Settings!$B$4)))</f>
        <v/>
      </c>
      <c r="S1850" s="17">
        <f>IF(OR($B1850="",$G1850="",$R1850=0),"",$G1850/$R1850)</f>
        <v/>
      </c>
      <c r="T1850">
        <f>IF($S1850="","",IF($S1850&lt;Settings!$B$8,"Critical",IF($S1850&lt;Settings!$B$9,"Semi Critical","Non Critical")))</f>
        <v/>
      </c>
      <c r="U1850">
        <f>IF($B1850="","",IFERROR(VLOOKUP($O1850,Leaders!$A:$B,2,0),"Not Mapped"))</f>
        <v/>
      </c>
    </row>
    <row r="1851">
      <c r="A1851" s="16" t="n"/>
      <c r="G1851" s="17" t="n"/>
      <c r="H1851" s="17" t="n"/>
      <c r="I1851" s="17" t="n"/>
      <c r="J1851" s="17" t="n"/>
      <c r="K1851" s="17" t="n"/>
      <c r="L1851" s="17" t="n"/>
      <c r="N1851">
        <f>IF($B1851="","",IF($C1851="SUPERSTORE","Superstore","DH"))</f>
        <v/>
      </c>
      <c r="O1851">
        <f>IF($B1851="","",IFERROR(VLOOKUP($B1851,Mapping!$A:$C,2,0),"Not Mapped"))</f>
        <v/>
      </c>
      <c r="P1851">
        <f>IF($B1851="","",IFERROR(VLOOKUP($B1851,Mapping!$A:$C,3,0),"Not Mapped"))</f>
        <v/>
      </c>
      <c r="Q1851">
        <f>IF($B1851="","",IF(COUNTIF(Exclusions!$A:$A,$B1851)&gt;0,"Yes","No"))</f>
        <v/>
      </c>
      <c r="R1851" s="17">
        <f>IF($B1851="","",MIN(1,DAY($A1851)/IF($N1851="Superstore",Settings!$B$5,Settings!$B$4)))</f>
        <v/>
      </c>
      <c r="S1851" s="17">
        <f>IF(OR($B1851="",$G1851="",$R1851=0),"",$G1851/$R1851)</f>
        <v/>
      </c>
      <c r="T1851">
        <f>IF($S1851="","",IF($S1851&lt;Settings!$B$8,"Critical",IF($S1851&lt;Settings!$B$9,"Semi Critical","Non Critical")))</f>
        <v/>
      </c>
      <c r="U1851">
        <f>IF($B1851="","",IFERROR(VLOOKUP($O1851,Leaders!$A:$B,2,0),"Not Mapped"))</f>
        <v/>
      </c>
    </row>
    <row r="1852">
      <c r="A1852" s="16" t="n"/>
      <c r="G1852" s="17" t="n"/>
      <c r="H1852" s="17" t="n"/>
      <c r="I1852" s="17" t="n"/>
      <c r="J1852" s="17" t="n"/>
      <c r="K1852" s="17" t="n"/>
      <c r="L1852" s="17" t="n"/>
      <c r="N1852">
        <f>IF($B1852="","",IF($C1852="SUPERSTORE","Superstore","DH"))</f>
        <v/>
      </c>
      <c r="O1852">
        <f>IF($B1852="","",IFERROR(VLOOKUP($B1852,Mapping!$A:$C,2,0),"Not Mapped"))</f>
        <v/>
      </c>
      <c r="P1852">
        <f>IF($B1852="","",IFERROR(VLOOKUP($B1852,Mapping!$A:$C,3,0),"Not Mapped"))</f>
        <v/>
      </c>
      <c r="Q1852">
        <f>IF($B1852="","",IF(COUNTIF(Exclusions!$A:$A,$B1852)&gt;0,"Yes","No"))</f>
        <v/>
      </c>
      <c r="R1852" s="17">
        <f>IF($B1852="","",MIN(1,DAY($A1852)/IF($N1852="Superstore",Settings!$B$5,Settings!$B$4)))</f>
        <v/>
      </c>
      <c r="S1852" s="17">
        <f>IF(OR($B1852="",$G1852="",$R1852=0),"",$G1852/$R1852)</f>
        <v/>
      </c>
      <c r="T1852">
        <f>IF($S1852="","",IF($S1852&lt;Settings!$B$8,"Critical",IF($S1852&lt;Settings!$B$9,"Semi Critical","Non Critical")))</f>
        <v/>
      </c>
      <c r="U1852">
        <f>IF($B1852="","",IFERROR(VLOOKUP($O1852,Leaders!$A:$B,2,0),"Not Mapped"))</f>
        <v/>
      </c>
    </row>
    <row r="1853">
      <c r="A1853" s="16" t="n"/>
      <c r="G1853" s="17" t="n"/>
      <c r="H1853" s="17" t="n"/>
      <c r="I1853" s="17" t="n"/>
      <c r="J1853" s="17" t="n"/>
      <c r="K1853" s="17" t="n"/>
      <c r="L1853" s="17" t="n"/>
      <c r="N1853">
        <f>IF($B1853="","",IF($C1853="SUPERSTORE","Superstore","DH"))</f>
        <v/>
      </c>
      <c r="O1853">
        <f>IF($B1853="","",IFERROR(VLOOKUP($B1853,Mapping!$A:$C,2,0),"Not Mapped"))</f>
        <v/>
      </c>
      <c r="P1853">
        <f>IF($B1853="","",IFERROR(VLOOKUP($B1853,Mapping!$A:$C,3,0),"Not Mapped"))</f>
        <v/>
      </c>
      <c r="Q1853">
        <f>IF($B1853="","",IF(COUNTIF(Exclusions!$A:$A,$B1853)&gt;0,"Yes","No"))</f>
        <v/>
      </c>
      <c r="R1853" s="17">
        <f>IF($B1853="","",MIN(1,DAY($A1853)/IF($N1853="Superstore",Settings!$B$5,Settings!$B$4)))</f>
        <v/>
      </c>
      <c r="S1853" s="17">
        <f>IF(OR($B1853="",$G1853="",$R1853=0),"",$G1853/$R1853)</f>
        <v/>
      </c>
      <c r="T1853">
        <f>IF($S1853="","",IF($S1853&lt;Settings!$B$8,"Critical",IF($S1853&lt;Settings!$B$9,"Semi Critical","Non Critical")))</f>
        <v/>
      </c>
      <c r="U1853">
        <f>IF($B1853="","",IFERROR(VLOOKUP($O1853,Leaders!$A:$B,2,0),"Not Mapped"))</f>
        <v/>
      </c>
    </row>
    <row r="1854">
      <c r="A1854" s="16" t="n"/>
      <c r="G1854" s="17" t="n"/>
      <c r="H1854" s="17" t="n"/>
      <c r="I1854" s="17" t="n"/>
      <c r="J1854" s="17" t="n"/>
      <c r="K1854" s="17" t="n"/>
      <c r="L1854" s="17" t="n"/>
      <c r="N1854">
        <f>IF($B1854="","",IF($C1854="SUPERSTORE","Superstore","DH"))</f>
        <v/>
      </c>
      <c r="O1854">
        <f>IF($B1854="","",IFERROR(VLOOKUP($B1854,Mapping!$A:$C,2,0),"Not Mapped"))</f>
        <v/>
      </c>
      <c r="P1854">
        <f>IF($B1854="","",IFERROR(VLOOKUP($B1854,Mapping!$A:$C,3,0),"Not Mapped"))</f>
        <v/>
      </c>
      <c r="Q1854">
        <f>IF($B1854="","",IF(COUNTIF(Exclusions!$A:$A,$B1854)&gt;0,"Yes","No"))</f>
        <v/>
      </c>
      <c r="R1854" s="17">
        <f>IF($B1854="","",MIN(1,DAY($A1854)/IF($N1854="Superstore",Settings!$B$5,Settings!$B$4)))</f>
        <v/>
      </c>
      <c r="S1854" s="17">
        <f>IF(OR($B1854="",$G1854="",$R1854=0),"",$G1854/$R1854)</f>
        <v/>
      </c>
      <c r="T1854">
        <f>IF($S1854="","",IF($S1854&lt;Settings!$B$8,"Critical",IF($S1854&lt;Settings!$B$9,"Semi Critical","Non Critical")))</f>
        <v/>
      </c>
      <c r="U1854">
        <f>IF($B1854="","",IFERROR(VLOOKUP($O1854,Leaders!$A:$B,2,0),"Not Mapped"))</f>
        <v/>
      </c>
    </row>
    <row r="1855">
      <c r="A1855" s="16" t="n"/>
      <c r="G1855" s="17" t="n"/>
      <c r="H1855" s="17" t="n"/>
      <c r="I1855" s="17" t="n"/>
      <c r="J1855" s="17" t="n"/>
      <c r="K1855" s="17" t="n"/>
      <c r="L1855" s="17" t="n"/>
      <c r="N1855">
        <f>IF($B1855="","",IF($C1855="SUPERSTORE","Superstore","DH"))</f>
        <v/>
      </c>
      <c r="O1855">
        <f>IF($B1855="","",IFERROR(VLOOKUP($B1855,Mapping!$A:$C,2,0),"Not Mapped"))</f>
        <v/>
      </c>
      <c r="P1855">
        <f>IF($B1855="","",IFERROR(VLOOKUP($B1855,Mapping!$A:$C,3,0),"Not Mapped"))</f>
        <v/>
      </c>
      <c r="Q1855">
        <f>IF($B1855="","",IF(COUNTIF(Exclusions!$A:$A,$B1855)&gt;0,"Yes","No"))</f>
        <v/>
      </c>
      <c r="R1855" s="17">
        <f>IF($B1855="","",MIN(1,DAY($A1855)/IF($N1855="Superstore",Settings!$B$5,Settings!$B$4)))</f>
        <v/>
      </c>
      <c r="S1855" s="17">
        <f>IF(OR($B1855="",$G1855="",$R1855=0),"",$G1855/$R1855)</f>
        <v/>
      </c>
      <c r="T1855">
        <f>IF($S1855="","",IF($S1855&lt;Settings!$B$8,"Critical",IF($S1855&lt;Settings!$B$9,"Semi Critical","Non Critical")))</f>
        <v/>
      </c>
      <c r="U1855">
        <f>IF($B1855="","",IFERROR(VLOOKUP($O1855,Leaders!$A:$B,2,0),"Not Mapped"))</f>
        <v/>
      </c>
    </row>
    <row r="1856">
      <c r="A1856" s="16" t="n"/>
      <c r="G1856" s="17" t="n"/>
      <c r="H1856" s="17" t="n"/>
      <c r="I1856" s="17" t="n"/>
      <c r="J1856" s="17" t="n"/>
      <c r="K1856" s="17" t="n"/>
      <c r="L1856" s="17" t="n"/>
      <c r="N1856">
        <f>IF($B1856="","",IF($C1856="SUPERSTORE","Superstore","DH"))</f>
        <v/>
      </c>
      <c r="O1856">
        <f>IF($B1856="","",IFERROR(VLOOKUP($B1856,Mapping!$A:$C,2,0),"Not Mapped"))</f>
        <v/>
      </c>
      <c r="P1856">
        <f>IF($B1856="","",IFERROR(VLOOKUP($B1856,Mapping!$A:$C,3,0),"Not Mapped"))</f>
        <v/>
      </c>
      <c r="Q1856">
        <f>IF($B1856="","",IF(COUNTIF(Exclusions!$A:$A,$B1856)&gt;0,"Yes","No"))</f>
        <v/>
      </c>
      <c r="R1856" s="17">
        <f>IF($B1856="","",MIN(1,DAY($A1856)/IF($N1856="Superstore",Settings!$B$5,Settings!$B$4)))</f>
        <v/>
      </c>
      <c r="S1856" s="17">
        <f>IF(OR($B1856="",$G1856="",$R1856=0),"",$G1856/$R1856)</f>
        <v/>
      </c>
      <c r="T1856">
        <f>IF($S1856="","",IF($S1856&lt;Settings!$B$8,"Critical",IF($S1856&lt;Settings!$B$9,"Semi Critical","Non Critical")))</f>
        <v/>
      </c>
      <c r="U1856">
        <f>IF($B1856="","",IFERROR(VLOOKUP($O1856,Leaders!$A:$B,2,0),"Not Mapped"))</f>
        <v/>
      </c>
    </row>
    <row r="1857">
      <c r="A1857" s="16" t="n"/>
      <c r="G1857" s="17" t="n"/>
      <c r="H1857" s="17" t="n"/>
      <c r="I1857" s="17" t="n"/>
      <c r="J1857" s="17" t="n"/>
      <c r="K1857" s="17" t="n"/>
      <c r="L1857" s="17" t="n"/>
      <c r="N1857">
        <f>IF($B1857="","",IF($C1857="SUPERSTORE","Superstore","DH"))</f>
        <v/>
      </c>
      <c r="O1857">
        <f>IF($B1857="","",IFERROR(VLOOKUP($B1857,Mapping!$A:$C,2,0),"Not Mapped"))</f>
        <v/>
      </c>
      <c r="P1857">
        <f>IF($B1857="","",IFERROR(VLOOKUP($B1857,Mapping!$A:$C,3,0),"Not Mapped"))</f>
        <v/>
      </c>
      <c r="Q1857">
        <f>IF($B1857="","",IF(COUNTIF(Exclusions!$A:$A,$B1857)&gt;0,"Yes","No"))</f>
        <v/>
      </c>
      <c r="R1857" s="17">
        <f>IF($B1857="","",MIN(1,DAY($A1857)/IF($N1857="Superstore",Settings!$B$5,Settings!$B$4)))</f>
        <v/>
      </c>
      <c r="S1857" s="17">
        <f>IF(OR($B1857="",$G1857="",$R1857=0),"",$G1857/$R1857)</f>
        <v/>
      </c>
      <c r="T1857">
        <f>IF($S1857="","",IF($S1857&lt;Settings!$B$8,"Critical",IF($S1857&lt;Settings!$B$9,"Semi Critical","Non Critical")))</f>
        <v/>
      </c>
      <c r="U1857">
        <f>IF($B1857="","",IFERROR(VLOOKUP($O1857,Leaders!$A:$B,2,0),"Not Mapped"))</f>
        <v/>
      </c>
    </row>
    <row r="1858">
      <c r="A1858" s="16" t="n"/>
      <c r="G1858" s="17" t="n"/>
      <c r="H1858" s="17" t="n"/>
      <c r="I1858" s="17" t="n"/>
      <c r="J1858" s="17" t="n"/>
      <c r="K1858" s="17" t="n"/>
      <c r="L1858" s="17" t="n"/>
      <c r="N1858">
        <f>IF($B1858="","",IF($C1858="SUPERSTORE","Superstore","DH"))</f>
        <v/>
      </c>
      <c r="O1858">
        <f>IF($B1858="","",IFERROR(VLOOKUP($B1858,Mapping!$A:$C,2,0),"Not Mapped"))</f>
        <v/>
      </c>
      <c r="P1858">
        <f>IF($B1858="","",IFERROR(VLOOKUP($B1858,Mapping!$A:$C,3,0),"Not Mapped"))</f>
        <v/>
      </c>
      <c r="Q1858">
        <f>IF($B1858="","",IF(COUNTIF(Exclusions!$A:$A,$B1858)&gt;0,"Yes","No"))</f>
        <v/>
      </c>
      <c r="R1858" s="17">
        <f>IF($B1858="","",MIN(1,DAY($A1858)/IF($N1858="Superstore",Settings!$B$5,Settings!$B$4)))</f>
        <v/>
      </c>
      <c r="S1858" s="17">
        <f>IF(OR($B1858="",$G1858="",$R1858=0),"",$G1858/$R1858)</f>
        <v/>
      </c>
      <c r="T1858">
        <f>IF($S1858="","",IF($S1858&lt;Settings!$B$8,"Critical",IF($S1858&lt;Settings!$B$9,"Semi Critical","Non Critical")))</f>
        <v/>
      </c>
      <c r="U1858">
        <f>IF($B1858="","",IFERROR(VLOOKUP($O1858,Leaders!$A:$B,2,0),"Not Mapped"))</f>
        <v/>
      </c>
    </row>
    <row r="1859">
      <c r="A1859" s="16" t="n"/>
      <c r="G1859" s="17" t="n"/>
      <c r="H1859" s="17" t="n"/>
      <c r="I1859" s="17" t="n"/>
      <c r="J1859" s="17" t="n"/>
      <c r="K1859" s="17" t="n"/>
      <c r="L1859" s="17" t="n"/>
      <c r="N1859">
        <f>IF($B1859="","",IF($C1859="SUPERSTORE","Superstore","DH"))</f>
        <v/>
      </c>
      <c r="O1859">
        <f>IF($B1859="","",IFERROR(VLOOKUP($B1859,Mapping!$A:$C,2,0),"Not Mapped"))</f>
        <v/>
      </c>
      <c r="P1859">
        <f>IF($B1859="","",IFERROR(VLOOKUP($B1859,Mapping!$A:$C,3,0),"Not Mapped"))</f>
        <v/>
      </c>
      <c r="Q1859">
        <f>IF($B1859="","",IF(COUNTIF(Exclusions!$A:$A,$B1859)&gt;0,"Yes","No"))</f>
        <v/>
      </c>
      <c r="R1859" s="17">
        <f>IF($B1859="","",MIN(1,DAY($A1859)/IF($N1859="Superstore",Settings!$B$5,Settings!$B$4)))</f>
        <v/>
      </c>
      <c r="S1859" s="17">
        <f>IF(OR($B1859="",$G1859="",$R1859=0),"",$G1859/$R1859)</f>
        <v/>
      </c>
      <c r="T1859">
        <f>IF($S1859="","",IF($S1859&lt;Settings!$B$8,"Critical",IF($S1859&lt;Settings!$B$9,"Semi Critical","Non Critical")))</f>
        <v/>
      </c>
      <c r="U1859">
        <f>IF($B1859="","",IFERROR(VLOOKUP($O1859,Leaders!$A:$B,2,0),"Not Mapped"))</f>
        <v/>
      </c>
    </row>
    <row r="1860">
      <c r="A1860" s="16" t="n"/>
      <c r="G1860" s="17" t="n"/>
      <c r="H1860" s="17" t="n"/>
      <c r="I1860" s="17" t="n"/>
      <c r="J1860" s="17" t="n"/>
      <c r="K1860" s="17" t="n"/>
      <c r="L1860" s="17" t="n"/>
      <c r="N1860">
        <f>IF($B1860="","",IF($C1860="SUPERSTORE","Superstore","DH"))</f>
        <v/>
      </c>
      <c r="O1860">
        <f>IF($B1860="","",IFERROR(VLOOKUP($B1860,Mapping!$A:$C,2,0),"Not Mapped"))</f>
        <v/>
      </c>
      <c r="P1860">
        <f>IF($B1860="","",IFERROR(VLOOKUP($B1860,Mapping!$A:$C,3,0),"Not Mapped"))</f>
        <v/>
      </c>
      <c r="Q1860">
        <f>IF($B1860="","",IF(COUNTIF(Exclusions!$A:$A,$B1860)&gt;0,"Yes","No"))</f>
        <v/>
      </c>
      <c r="R1860" s="17">
        <f>IF($B1860="","",MIN(1,DAY($A1860)/IF($N1860="Superstore",Settings!$B$5,Settings!$B$4)))</f>
        <v/>
      </c>
      <c r="S1860" s="17">
        <f>IF(OR($B1860="",$G1860="",$R1860=0),"",$G1860/$R1860)</f>
        <v/>
      </c>
      <c r="T1860">
        <f>IF($S1860="","",IF($S1860&lt;Settings!$B$8,"Critical",IF($S1860&lt;Settings!$B$9,"Semi Critical","Non Critical")))</f>
        <v/>
      </c>
      <c r="U1860">
        <f>IF($B1860="","",IFERROR(VLOOKUP($O1860,Leaders!$A:$B,2,0),"Not Mapped"))</f>
        <v/>
      </c>
    </row>
    <row r="1861">
      <c r="A1861" s="16" t="n"/>
      <c r="G1861" s="17" t="n"/>
      <c r="H1861" s="17" t="n"/>
      <c r="I1861" s="17" t="n"/>
      <c r="J1861" s="17" t="n"/>
      <c r="K1861" s="17" t="n"/>
      <c r="L1861" s="17" t="n"/>
      <c r="N1861">
        <f>IF($B1861="","",IF($C1861="SUPERSTORE","Superstore","DH"))</f>
        <v/>
      </c>
      <c r="O1861">
        <f>IF($B1861="","",IFERROR(VLOOKUP($B1861,Mapping!$A:$C,2,0),"Not Mapped"))</f>
        <v/>
      </c>
      <c r="P1861">
        <f>IF($B1861="","",IFERROR(VLOOKUP($B1861,Mapping!$A:$C,3,0),"Not Mapped"))</f>
        <v/>
      </c>
      <c r="Q1861">
        <f>IF($B1861="","",IF(COUNTIF(Exclusions!$A:$A,$B1861)&gt;0,"Yes","No"))</f>
        <v/>
      </c>
      <c r="R1861" s="17">
        <f>IF($B1861="","",MIN(1,DAY($A1861)/IF($N1861="Superstore",Settings!$B$5,Settings!$B$4)))</f>
        <v/>
      </c>
      <c r="S1861" s="17">
        <f>IF(OR($B1861="",$G1861="",$R1861=0),"",$G1861/$R1861)</f>
        <v/>
      </c>
      <c r="T1861">
        <f>IF($S1861="","",IF($S1861&lt;Settings!$B$8,"Critical",IF($S1861&lt;Settings!$B$9,"Semi Critical","Non Critical")))</f>
        <v/>
      </c>
      <c r="U1861">
        <f>IF($B1861="","",IFERROR(VLOOKUP($O1861,Leaders!$A:$B,2,0),"Not Mapped"))</f>
        <v/>
      </c>
    </row>
    <row r="1862">
      <c r="A1862" s="16" t="n"/>
      <c r="G1862" s="17" t="n"/>
      <c r="H1862" s="17" t="n"/>
      <c r="I1862" s="17" t="n"/>
      <c r="J1862" s="17" t="n"/>
      <c r="K1862" s="17" t="n"/>
      <c r="L1862" s="17" t="n"/>
      <c r="N1862">
        <f>IF($B1862="","",IF($C1862="SUPERSTORE","Superstore","DH"))</f>
        <v/>
      </c>
      <c r="O1862">
        <f>IF($B1862="","",IFERROR(VLOOKUP($B1862,Mapping!$A:$C,2,0),"Not Mapped"))</f>
        <v/>
      </c>
      <c r="P1862">
        <f>IF($B1862="","",IFERROR(VLOOKUP($B1862,Mapping!$A:$C,3,0),"Not Mapped"))</f>
        <v/>
      </c>
      <c r="Q1862">
        <f>IF($B1862="","",IF(COUNTIF(Exclusions!$A:$A,$B1862)&gt;0,"Yes","No"))</f>
        <v/>
      </c>
      <c r="R1862" s="17">
        <f>IF($B1862="","",MIN(1,DAY($A1862)/IF($N1862="Superstore",Settings!$B$5,Settings!$B$4)))</f>
        <v/>
      </c>
      <c r="S1862" s="17">
        <f>IF(OR($B1862="",$G1862="",$R1862=0),"",$G1862/$R1862)</f>
        <v/>
      </c>
      <c r="T1862">
        <f>IF($S1862="","",IF($S1862&lt;Settings!$B$8,"Critical",IF($S1862&lt;Settings!$B$9,"Semi Critical","Non Critical")))</f>
        <v/>
      </c>
      <c r="U1862">
        <f>IF($B1862="","",IFERROR(VLOOKUP($O1862,Leaders!$A:$B,2,0),"Not Mapped"))</f>
        <v/>
      </c>
    </row>
    <row r="1863">
      <c r="A1863" s="16" t="n"/>
      <c r="G1863" s="17" t="n"/>
      <c r="H1863" s="17" t="n"/>
      <c r="I1863" s="17" t="n"/>
      <c r="J1863" s="17" t="n"/>
      <c r="K1863" s="17" t="n"/>
      <c r="L1863" s="17" t="n"/>
      <c r="N1863">
        <f>IF($B1863="","",IF($C1863="SUPERSTORE","Superstore","DH"))</f>
        <v/>
      </c>
      <c r="O1863">
        <f>IF($B1863="","",IFERROR(VLOOKUP($B1863,Mapping!$A:$C,2,0),"Not Mapped"))</f>
        <v/>
      </c>
      <c r="P1863">
        <f>IF($B1863="","",IFERROR(VLOOKUP($B1863,Mapping!$A:$C,3,0),"Not Mapped"))</f>
        <v/>
      </c>
      <c r="Q1863">
        <f>IF($B1863="","",IF(COUNTIF(Exclusions!$A:$A,$B1863)&gt;0,"Yes","No"))</f>
        <v/>
      </c>
      <c r="R1863" s="17">
        <f>IF($B1863="","",MIN(1,DAY($A1863)/IF($N1863="Superstore",Settings!$B$5,Settings!$B$4)))</f>
        <v/>
      </c>
      <c r="S1863" s="17">
        <f>IF(OR($B1863="",$G1863="",$R1863=0),"",$G1863/$R1863)</f>
        <v/>
      </c>
      <c r="T1863">
        <f>IF($S1863="","",IF($S1863&lt;Settings!$B$8,"Critical",IF($S1863&lt;Settings!$B$9,"Semi Critical","Non Critical")))</f>
        <v/>
      </c>
      <c r="U1863">
        <f>IF($B1863="","",IFERROR(VLOOKUP($O1863,Leaders!$A:$B,2,0),"Not Mapped"))</f>
        <v/>
      </c>
    </row>
    <row r="1864">
      <c r="A1864" s="16" t="n"/>
      <c r="G1864" s="17" t="n"/>
      <c r="H1864" s="17" t="n"/>
      <c r="I1864" s="17" t="n"/>
      <c r="J1864" s="17" t="n"/>
      <c r="K1864" s="17" t="n"/>
      <c r="L1864" s="17" t="n"/>
      <c r="N1864">
        <f>IF($B1864="","",IF($C1864="SUPERSTORE","Superstore","DH"))</f>
        <v/>
      </c>
      <c r="O1864">
        <f>IF($B1864="","",IFERROR(VLOOKUP($B1864,Mapping!$A:$C,2,0),"Not Mapped"))</f>
        <v/>
      </c>
      <c r="P1864">
        <f>IF($B1864="","",IFERROR(VLOOKUP($B1864,Mapping!$A:$C,3,0),"Not Mapped"))</f>
        <v/>
      </c>
      <c r="Q1864">
        <f>IF($B1864="","",IF(COUNTIF(Exclusions!$A:$A,$B1864)&gt;0,"Yes","No"))</f>
        <v/>
      </c>
      <c r="R1864" s="17">
        <f>IF($B1864="","",MIN(1,DAY($A1864)/IF($N1864="Superstore",Settings!$B$5,Settings!$B$4)))</f>
        <v/>
      </c>
      <c r="S1864" s="17">
        <f>IF(OR($B1864="",$G1864="",$R1864=0),"",$G1864/$R1864)</f>
        <v/>
      </c>
      <c r="T1864">
        <f>IF($S1864="","",IF($S1864&lt;Settings!$B$8,"Critical",IF($S1864&lt;Settings!$B$9,"Semi Critical","Non Critical")))</f>
        <v/>
      </c>
      <c r="U1864">
        <f>IF($B1864="","",IFERROR(VLOOKUP($O1864,Leaders!$A:$B,2,0),"Not Mapped"))</f>
        <v/>
      </c>
    </row>
    <row r="1865">
      <c r="A1865" s="16" t="n"/>
      <c r="G1865" s="17" t="n"/>
      <c r="H1865" s="17" t="n"/>
      <c r="I1865" s="17" t="n"/>
      <c r="J1865" s="17" t="n"/>
      <c r="K1865" s="17" t="n"/>
      <c r="L1865" s="17" t="n"/>
      <c r="N1865">
        <f>IF($B1865="","",IF($C1865="SUPERSTORE","Superstore","DH"))</f>
        <v/>
      </c>
      <c r="O1865">
        <f>IF($B1865="","",IFERROR(VLOOKUP($B1865,Mapping!$A:$C,2,0),"Not Mapped"))</f>
        <v/>
      </c>
      <c r="P1865">
        <f>IF($B1865="","",IFERROR(VLOOKUP($B1865,Mapping!$A:$C,3,0),"Not Mapped"))</f>
        <v/>
      </c>
      <c r="Q1865">
        <f>IF($B1865="","",IF(COUNTIF(Exclusions!$A:$A,$B1865)&gt;0,"Yes","No"))</f>
        <v/>
      </c>
      <c r="R1865" s="17">
        <f>IF($B1865="","",MIN(1,DAY($A1865)/IF($N1865="Superstore",Settings!$B$5,Settings!$B$4)))</f>
        <v/>
      </c>
      <c r="S1865" s="17">
        <f>IF(OR($B1865="",$G1865="",$R1865=0),"",$G1865/$R1865)</f>
        <v/>
      </c>
      <c r="T1865">
        <f>IF($S1865="","",IF($S1865&lt;Settings!$B$8,"Critical",IF($S1865&lt;Settings!$B$9,"Semi Critical","Non Critical")))</f>
        <v/>
      </c>
      <c r="U1865">
        <f>IF($B1865="","",IFERROR(VLOOKUP($O1865,Leaders!$A:$B,2,0),"Not Mapped"))</f>
        <v/>
      </c>
    </row>
    <row r="1866">
      <c r="A1866" s="16" t="n"/>
      <c r="G1866" s="17" t="n"/>
      <c r="H1866" s="17" t="n"/>
      <c r="I1866" s="17" t="n"/>
      <c r="J1866" s="17" t="n"/>
      <c r="K1866" s="17" t="n"/>
      <c r="L1866" s="17" t="n"/>
      <c r="N1866">
        <f>IF($B1866="","",IF($C1866="SUPERSTORE","Superstore","DH"))</f>
        <v/>
      </c>
      <c r="O1866">
        <f>IF($B1866="","",IFERROR(VLOOKUP($B1866,Mapping!$A:$C,2,0),"Not Mapped"))</f>
        <v/>
      </c>
      <c r="P1866">
        <f>IF($B1866="","",IFERROR(VLOOKUP($B1866,Mapping!$A:$C,3,0),"Not Mapped"))</f>
        <v/>
      </c>
      <c r="Q1866">
        <f>IF($B1866="","",IF(COUNTIF(Exclusions!$A:$A,$B1866)&gt;0,"Yes","No"))</f>
        <v/>
      </c>
      <c r="R1866" s="17">
        <f>IF($B1866="","",MIN(1,DAY($A1866)/IF($N1866="Superstore",Settings!$B$5,Settings!$B$4)))</f>
        <v/>
      </c>
      <c r="S1866" s="17">
        <f>IF(OR($B1866="",$G1866="",$R1866=0),"",$G1866/$R1866)</f>
        <v/>
      </c>
      <c r="T1866">
        <f>IF($S1866="","",IF($S1866&lt;Settings!$B$8,"Critical",IF($S1866&lt;Settings!$B$9,"Semi Critical","Non Critical")))</f>
        <v/>
      </c>
      <c r="U1866">
        <f>IF($B1866="","",IFERROR(VLOOKUP($O1866,Leaders!$A:$B,2,0),"Not Mapped"))</f>
        <v/>
      </c>
    </row>
    <row r="1867">
      <c r="A1867" s="16" t="n"/>
      <c r="G1867" s="17" t="n"/>
      <c r="H1867" s="17" t="n"/>
      <c r="I1867" s="17" t="n"/>
      <c r="J1867" s="17" t="n"/>
      <c r="K1867" s="17" t="n"/>
      <c r="L1867" s="17" t="n"/>
      <c r="N1867">
        <f>IF($B1867="","",IF($C1867="SUPERSTORE","Superstore","DH"))</f>
        <v/>
      </c>
      <c r="O1867">
        <f>IF($B1867="","",IFERROR(VLOOKUP($B1867,Mapping!$A:$C,2,0),"Not Mapped"))</f>
        <v/>
      </c>
      <c r="P1867">
        <f>IF($B1867="","",IFERROR(VLOOKUP($B1867,Mapping!$A:$C,3,0),"Not Mapped"))</f>
        <v/>
      </c>
      <c r="Q1867">
        <f>IF($B1867="","",IF(COUNTIF(Exclusions!$A:$A,$B1867)&gt;0,"Yes","No"))</f>
        <v/>
      </c>
      <c r="R1867" s="17">
        <f>IF($B1867="","",MIN(1,DAY($A1867)/IF($N1867="Superstore",Settings!$B$5,Settings!$B$4)))</f>
        <v/>
      </c>
      <c r="S1867" s="17">
        <f>IF(OR($B1867="",$G1867="",$R1867=0),"",$G1867/$R1867)</f>
        <v/>
      </c>
      <c r="T1867">
        <f>IF($S1867="","",IF($S1867&lt;Settings!$B$8,"Critical",IF($S1867&lt;Settings!$B$9,"Semi Critical","Non Critical")))</f>
        <v/>
      </c>
      <c r="U1867">
        <f>IF($B1867="","",IFERROR(VLOOKUP($O1867,Leaders!$A:$B,2,0),"Not Mapped"))</f>
        <v/>
      </c>
    </row>
    <row r="1868">
      <c r="A1868" s="16" t="n"/>
      <c r="G1868" s="17" t="n"/>
      <c r="H1868" s="17" t="n"/>
      <c r="I1868" s="17" t="n"/>
      <c r="J1868" s="17" t="n"/>
      <c r="K1868" s="17" t="n"/>
      <c r="L1868" s="17" t="n"/>
      <c r="N1868">
        <f>IF($B1868="","",IF($C1868="SUPERSTORE","Superstore","DH"))</f>
        <v/>
      </c>
      <c r="O1868">
        <f>IF($B1868="","",IFERROR(VLOOKUP($B1868,Mapping!$A:$C,2,0),"Not Mapped"))</f>
        <v/>
      </c>
      <c r="P1868">
        <f>IF($B1868="","",IFERROR(VLOOKUP($B1868,Mapping!$A:$C,3,0),"Not Mapped"))</f>
        <v/>
      </c>
      <c r="Q1868">
        <f>IF($B1868="","",IF(COUNTIF(Exclusions!$A:$A,$B1868)&gt;0,"Yes","No"))</f>
        <v/>
      </c>
      <c r="R1868" s="17">
        <f>IF($B1868="","",MIN(1,DAY($A1868)/IF($N1868="Superstore",Settings!$B$5,Settings!$B$4)))</f>
        <v/>
      </c>
      <c r="S1868" s="17">
        <f>IF(OR($B1868="",$G1868="",$R1868=0),"",$G1868/$R1868)</f>
        <v/>
      </c>
      <c r="T1868">
        <f>IF($S1868="","",IF($S1868&lt;Settings!$B$8,"Critical",IF($S1868&lt;Settings!$B$9,"Semi Critical","Non Critical")))</f>
        <v/>
      </c>
      <c r="U1868">
        <f>IF($B1868="","",IFERROR(VLOOKUP($O1868,Leaders!$A:$B,2,0),"Not Mapped"))</f>
        <v/>
      </c>
    </row>
    <row r="1869">
      <c r="A1869" s="16" t="n"/>
      <c r="G1869" s="17" t="n"/>
      <c r="H1869" s="17" t="n"/>
      <c r="I1869" s="17" t="n"/>
      <c r="J1869" s="17" t="n"/>
      <c r="K1869" s="17" t="n"/>
      <c r="L1869" s="17" t="n"/>
      <c r="N1869">
        <f>IF($B1869="","",IF($C1869="SUPERSTORE","Superstore","DH"))</f>
        <v/>
      </c>
      <c r="O1869">
        <f>IF($B1869="","",IFERROR(VLOOKUP($B1869,Mapping!$A:$C,2,0),"Not Mapped"))</f>
        <v/>
      </c>
      <c r="P1869">
        <f>IF($B1869="","",IFERROR(VLOOKUP($B1869,Mapping!$A:$C,3,0),"Not Mapped"))</f>
        <v/>
      </c>
      <c r="Q1869">
        <f>IF($B1869="","",IF(COUNTIF(Exclusions!$A:$A,$B1869)&gt;0,"Yes","No"))</f>
        <v/>
      </c>
      <c r="R1869" s="17">
        <f>IF($B1869="","",MIN(1,DAY($A1869)/IF($N1869="Superstore",Settings!$B$5,Settings!$B$4)))</f>
        <v/>
      </c>
      <c r="S1869" s="17">
        <f>IF(OR($B1869="",$G1869="",$R1869=0),"",$G1869/$R1869)</f>
        <v/>
      </c>
      <c r="T1869">
        <f>IF($S1869="","",IF($S1869&lt;Settings!$B$8,"Critical",IF($S1869&lt;Settings!$B$9,"Semi Critical","Non Critical")))</f>
        <v/>
      </c>
      <c r="U1869">
        <f>IF($B1869="","",IFERROR(VLOOKUP($O1869,Leaders!$A:$B,2,0),"Not Mapped"))</f>
        <v/>
      </c>
    </row>
    <row r="1870">
      <c r="A1870" s="16" t="n"/>
      <c r="G1870" s="17" t="n"/>
      <c r="H1870" s="17" t="n"/>
      <c r="I1870" s="17" t="n"/>
      <c r="J1870" s="17" t="n"/>
      <c r="K1870" s="17" t="n"/>
      <c r="L1870" s="17" t="n"/>
      <c r="N1870">
        <f>IF($B1870="","",IF($C1870="SUPERSTORE","Superstore","DH"))</f>
        <v/>
      </c>
      <c r="O1870">
        <f>IF($B1870="","",IFERROR(VLOOKUP($B1870,Mapping!$A:$C,2,0),"Not Mapped"))</f>
        <v/>
      </c>
      <c r="P1870">
        <f>IF($B1870="","",IFERROR(VLOOKUP($B1870,Mapping!$A:$C,3,0),"Not Mapped"))</f>
        <v/>
      </c>
      <c r="Q1870">
        <f>IF($B1870="","",IF(COUNTIF(Exclusions!$A:$A,$B1870)&gt;0,"Yes","No"))</f>
        <v/>
      </c>
      <c r="R1870" s="17">
        <f>IF($B1870="","",MIN(1,DAY($A1870)/IF($N1870="Superstore",Settings!$B$5,Settings!$B$4)))</f>
        <v/>
      </c>
      <c r="S1870" s="17">
        <f>IF(OR($B1870="",$G1870="",$R1870=0),"",$G1870/$R1870)</f>
        <v/>
      </c>
      <c r="T1870">
        <f>IF($S1870="","",IF($S1870&lt;Settings!$B$8,"Critical",IF($S1870&lt;Settings!$B$9,"Semi Critical","Non Critical")))</f>
        <v/>
      </c>
      <c r="U1870">
        <f>IF($B1870="","",IFERROR(VLOOKUP($O1870,Leaders!$A:$B,2,0),"Not Mapped"))</f>
        <v/>
      </c>
    </row>
    <row r="1871">
      <c r="A1871" s="16" t="n"/>
      <c r="G1871" s="17" t="n"/>
      <c r="H1871" s="17" t="n"/>
      <c r="I1871" s="17" t="n"/>
      <c r="J1871" s="17" t="n"/>
      <c r="K1871" s="17" t="n"/>
      <c r="L1871" s="17" t="n"/>
      <c r="N1871">
        <f>IF($B1871="","",IF($C1871="SUPERSTORE","Superstore","DH"))</f>
        <v/>
      </c>
      <c r="O1871">
        <f>IF($B1871="","",IFERROR(VLOOKUP($B1871,Mapping!$A:$C,2,0),"Not Mapped"))</f>
        <v/>
      </c>
      <c r="P1871">
        <f>IF($B1871="","",IFERROR(VLOOKUP($B1871,Mapping!$A:$C,3,0),"Not Mapped"))</f>
        <v/>
      </c>
      <c r="Q1871">
        <f>IF($B1871="","",IF(COUNTIF(Exclusions!$A:$A,$B1871)&gt;0,"Yes","No"))</f>
        <v/>
      </c>
      <c r="R1871" s="17">
        <f>IF($B1871="","",MIN(1,DAY($A1871)/IF($N1871="Superstore",Settings!$B$5,Settings!$B$4)))</f>
        <v/>
      </c>
      <c r="S1871" s="17">
        <f>IF(OR($B1871="",$G1871="",$R1871=0),"",$G1871/$R1871)</f>
        <v/>
      </c>
      <c r="T1871">
        <f>IF($S1871="","",IF($S1871&lt;Settings!$B$8,"Critical",IF($S1871&lt;Settings!$B$9,"Semi Critical","Non Critical")))</f>
        <v/>
      </c>
      <c r="U1871">
        <f>IF($B1871="","",IFERROR(VLOOKUP($O1871,Leaders!$A:$B,2,0),"Not Mapped"))</f>
        <v/>
      </c>
    </row>
    <row r="1872">
      <c r="A1872" s="16" t="n"/>
      <c r="G1872" s="17" t="n"/>
      <c r="H1872" s="17" t="n"/>
      <c r="I1872" s="17" t="n"/>
      <c r="J1872" s="17" t="n"/>
      <c r="K1872" s="17" t="n"/>
      <c r="L1872" s="17" t="n"/>
      <c r="N1872">
        <f>IF($B1872="","",IF($C1872="SUPERSTORE","Superstore","DH"))</f>
        <v/>
      </c>
      <c r="O1872">
        <f>IF($B1872="","",IFERROR(VLOOKUP($B1872,Mapping!$A:$C,2,0),"Not Mapped"))</f>
        <v/>
      </c>
      <c r="P1872">
        <f>IF($B1872="","",IFERROR(VLOOKUP($B1872,Mapping!$A:$C,3,0),"Not Mapped"))</f>
        <v/>
      </c>
      <c r="Q1872">
        <f>IF($B1872="","",IF(COUNTIF(Exclusions!$A:$A,$B1872)&gt;0,"Yes","No"))</f>
        <v/>
      </c>
      <c r="R1872" s="17">
        <f>IF($B1872="","",MIN(1,DAY($A1872)/IF($N1872="Superstore",Settings!$B$5,Settings!$B$4)))</f>
        <v/>
      </c>
      <c r="S1872" s="17">
        <f>IF(OR($B1872="",$G1872="",$R1872=0),"",$G1872/$R1872)</f>
        <v/>
      </c>
      <c r="T1872">
        <f>IF($S1872="","",IF($S1872&lt;Settings!$B$8,"Critical",IF($S1872&lt;Settings!$B$9,"Semi Critical","Non Critical")))</f>
        <v/>
      </c>
      <c r="U1872">
        <f>IF($B1872="","",IFERROR(VLOOKUP($O1872,Leaders!$A:$B,2,0),"Not Mapped"))</f>
        <v/>
      </c>
    </row>
    <row r="1873">
      <c r="A1873" s="16" t="n"/>
      <c r="G1873" s="17" t="n"/>
      <c r="H1873" s="17" t="n"/>
      <c r="I1873" s="17" t="n"/>
      <c r="J1873" s="17" t="n"/>
      <c r="K1873" s="17" t="n"/>
      <c r="L1873" s="17" t="n"/>
      <c r="N1873">
        <f>IF($B1873="","",IF($C1873="SUPERSTORE","Superstore","DH"))</f>
        <v/>
      </c>
      <c r="O1873">
        <f>IF($B1873="","",IFERROR(VLOOKUP($B1873,Mapping!$A:$C,2,0),"Not Mapped"))</f>
        <v/>
      </c>
      <c r="P1873">
        <f>IF($B1873="","",IFERROR(VLOOKUP($B1873,Mapping!$A:$C,3,0),"Not Mapped"))</f>
        <v/>
      </c>
      <c r="Q1873">
        <f>IF($B1873="","",IF(COUNTIF(Exclusions!$A:$A,$B1873)&gt;0,"Yes","No"))</f>
        <v/>
      </c>
      <c r="R1873" s="17">
        <f>IF($B1873="","",MIN(1,DAY($A1873)/IF($N1873="Superstore",Settings!$B$5,Settings!$B$4)))</f>
        <v/>
      </c>
      <c r="S1873" s="17">
        <f>IF(OR($B1873="",$G1873="",$R1873=0),"",$G1873/$R1873)</f>
        <v/>
      </c>
      <c r="T1873">
        <f>IF($S1873="","",IF($S1873&lt;Settings!$B$8,"Critical",IF($S1873&lt;Settings!$B$9,"Semi Critical","Non Critical")))</f>
        <v/>
      </c>
      <c r="U1873">
        <f>IF($B1873="","",IFERROR(VLOOKUP($O1873,Leaders!$A:$B,2,0),"Not Mapped"))</f>
        <v/>
      </c>
    </row>
    <row r="1874">
      <c r="A1874" s="16" t="n"/>
      <c r="G1874" s="17" t="n"/>
      <c r="H1874" s="17" t="n"/>
      <c r="I1874" s="17" t="n"/>
      <c r="J1874" s="17" t="n"/>
      <c r="K1874" s="17" t="n"/>
      <c r="L1874" s="17" t="n"/>
      <c r="N1874">
        <f>IF($B1874="","",IF($C1874="SUPERSTORE","Superstore","DH"))</f>
        <v/>
      </c>
      <c r="O1874">
        <f>IF($B1874="","",IFERROR(VLOOKUP($B1874,Mapping!$A:$C,2,0),"Not Mapped"))</f>
        <v/>
      </c>
      <c r="P1874">
        <f>IF($B1874="","",IFERROR(VLOOKUP($B1874,Mapping!$A:$C,3,0),"Not Mapped"))</f>
        <v/>
      </c>
      <c r="Q1874">
        <f>IF($B1874="","",IF(COUNTIF(Exclusions!$A:$A,$B1874)&gt;0,"Yes","No"))</f>
        <v/>
      </c>
      <c r="R1874" s="17">
        <f>IF($B1874="","",MIN(1,DAY($A1874)/IF($N1874="Superstore",Settings!$B$5,Settings!$B$4)))</f>
        <v/>
      </c>
      <c r="S1874" s="17">
        <f>IF(OR($B1874="",$G1874="",$R1874=0),"",$G1874/$R1874)</f>
        <v/>
      </c>
      <c r="T1874">
        <f>IF($S1874="","",IF($S1874&lt;Settings!$B$8,"Critical",IF($S1874&lt;Settings!$B$9,"Semi Critical","Non Critical")))</f>
        <v/>
      </c>
      <c r="U1874">
        <f>IF($B1874="","",IFERROR(VLOOKUP($O1874,Leaders!$A:$B,2,0),"Not Mapped"))</f>
        <v/>
      </c>
    </row>
    <row r="1875">
      <c r="A1875" s="16" t="n"/>
      <c r="G1875" s="17" t="n"/>
      <c r="H1875" s="17" t="n"/>
      <c r="I1875" s="17" t="n"/>
      <c r="J1875" s="17" t="n"/>
      <c r="K1875" s="17" t="n"/>
      <c r="L1875" s="17" t="n"/>
      <c r="N1875">
        <f>IF($B1875="","",IF($C1875="SUPERSTORE","Superstore","DH"))</f>
        <v/>
      </c>
      <c r="O1875">
        <f>IF($B1875="","",IFERROR(VLOOKUP($B1875,Mapping!$A:$C,2,0),"Not Mapped"))</f>
        <v/>
      </c>
      <c r="P1875">
        <f>IF($B1875="","",IFERROR(VLOOKUP($B1875,Mapping!$A:$C,3,0),"Not Mapped"))</f>
        <v/>
      </c>
      <c r="Q1875">
        <f>IF($B1875="","",IF(COUNTIF(Exclusions!$A:$A,$B1875)&gt;0,"Yes","No"))</f>
        <v/>
      </c>
      <c r="R1875" s="17">
        <f>IF($B1875="","",MIN(1,DAY($A1875)/IF($N1875="Superstore",Settings!$B$5,Settings!$B$4)))</f>
        <v/>
      </c>
      <c r="S1875" s="17">
        <f>IF(OR($B1875="",$G1875="",$R1875=0),"",$G1875/$R1875)</f>
        <v/>
      </c>
      <c r="T1875">
        <f>IF($S1875="","",IF($S1875&lt;Settings!$B$8,"Critical",IF($S1875&lt;Settings!$B$9,"Semi Critical","Non Critical")))</f>
        <v/>
      </c>
      <c r="U1875">
        <f>IF($B1875="","",IFERROR(VLOOKUP($O1875,Leaders!$A:$B,2,0),"Not Mapped"))</f>
        <v/>
      </c>
    </row>
    <row r="1876">
      <c r="A1876" s="16" t="n"/>
      <c r="G1876" s="17" t="n"/>
      <c r="H1876" s="17" t="n"/>
      <c r="I1876" s="17" t="n"/>
      <c r="J1876" s="17" t="n"/>
      <c r="K1876" s="17" t="n"/>
      <c r="L1876" s="17" t="n"/>
      <c r="N1876">
        <f>IF($B1876="","",IF($C1876="SUPERSTORE","Superstore","DH"))</f>
        <v/>
      </c>
      <c r="O1876">
        <f>IF($B1876="","",IFERROR(VLOOKUP($B1876,Mapping!$A:$C,2,0),"Not Mapped"))</f>
        <v/>
      </c>
      <c r="P1876">
        <f>IF($B1876="","",IFERROR(VLOOKUP($B1876,Mapping!$A:$C,3,0),"Not Mapped"))</f>
        <v/>
      </c>
      <c r="Q1876">
        <f>IF($B1876="","",IF(COUNTIF(Exclusions!$A:$A,$B1876)&gt;0,"Yes","No"))</f>
        <v/>
      </c>
      <c r="R1876" s="17">
        <f>IF($B1876="","",MIN(1,DAY($A1876)/IF($N1876="Superstore",Settings!$B$5,Settings!$B$4)))</f>
        <v/>
      </c>
      <c r="S1876" s="17">
        <f>IF(OR($B1876="",$G1876="",$R1876=0),"",$G1876/$R1876)</f>
        <v/>
      </c>
      <c r="T1876">
        <f>IF($S1876="","",IF($S1876&lt;Settings!$B$8,"Critical",IF($S1876&lt;Settings!$B$9,"Semi Critical","Non Critical")))</f>
        <v/>
      </c>
      <c r="U1876">
        <f>IF($B1876="","",IFERROR(VLOOKUP($O1876,Leaders!$A:$B,2,0),"Not Mapped"))</f>
        <v/>
      </c>
    </row>
    <row r="1877">
      <c r="A1877" s="16" t="n"/>
      <c r="G1877" s="17" t="n"/>
      <c r="H1877" s="17" t="n"/>
      <c r="I1877" s="17" t="n"/>
      <c r="J1877" s="17" t="n"/>
      <c r="K1877" s="17" t="n"/>
      <c r="L1877" s="17" t="n"/>
      <c r="N1877">
        <f>IF($B1877="","",IF($C1877="SUPERSTORE","Superstore","DH"))</f>
        <v/>
      </c>
      <c r="O1877">
        <f>IF($B1877="","",IFERROR(VLOOKUP($B1877,Mapping!$A:$C,2,0),"Not Mapped"))</f>
        <v/>
      </c>
      <c r="P1877">
        <f>IF($B1877="","",IFERROR(VLOOKUP($B1877,Mapping!$A:$C,3,0),"Not Mapped"))</f>
        <v/>
      </c>
      <c r="Q1877">
        <f>IF($B1877="","",IF(COUNTIF(Exclusions!$A:$A,$B1877)&gt;0,"Yes","No"))</f>
        <v/>
      </c>
      <c r="R1877" s="17">
        <f>IF($B1877="","",MIN(1,DAY($A1877)/IF($N1877="Superstore",Settings!$B$5,Settings!$B$4)))</f>
        <v/>
      </c>
      <c r="S1877" s="17">
        <f>IF(OR($B1877="",$G1877="",$R1877=0),"",$G1877/$R1877)</f>
        <v/>
      </c>
      <c r="T1877">
        <f>IF($S1877="","",IF($S1877&lt;Settings!$B$8,"Critical",IF($S1877&lt;Settings!$B$9,"Semi Critical","Non Critical")))</f>
        <v/>
      </c>
      <c r="U1877">
        <f>IF($B1877="","",IFERROR(VLOOKUP($O1877,Leaders!$A:$B,2,0),"Not Mapped"))</f>
        <v/>
      </c>
    </row>
    <row r="1878">
      <c r="A1878" s="16" t="n"/>
      <c r="G1878" s="17" t="n"/>
      <c r="H1878" s="17" t="n"/>
      <c r="I1878" s="17" t="n"/>
      <c r="J1878" s="17" t="n"/>
      <c r="K1878" s="17" t="n"/>
      <c r="L1878" s="17" t="n"/>
      <c r="N1878">
        <f>IF($B1878="","",IF($C1878="SUPERSTORE","Superstore","DH"))</f>
        <v/>
      </c>
      <c r="O1878">
        <f>IF($B1878="","",IFERROR(VLOOKUP($B1878,Mapping!$A:$C,2,0),"Not Mapped"))</f>
        <v/>
      </c>
      <c r="P1878">
        <f>IF($B1878="","",IFERROR(VLOOKUP($B1878,Mapping!$A:$C,3,0),"Not Mapped"))</f>
        <v/>
      </c>
      <c r="Q1878">
        <f>IF($B1878="","",IF(COUNTIF(Exclusions!$A:$A,$B1878)&gt;0,"Yes","No"))</f>
        <v/>
      </c>
      <c r="R1878" s="17">
        <f>IF($B1878="","",MIN(1,DAY($A1878)/IF($N1878="Superstore",Settings!$B$5,Settings!$B$4)))</f>
        <v/>
      </c>
      <c r="S1878" s="17">
        <f>IF(OR($B1878="",$G1878="",$R1878=0),"",$G1878/$R1878)</f>
        <v/>
      </c>
      <c r="T1878">
        <f>IF($S1878="","",IF($S1878&lt;Settings!$B$8,"Critical",IF($S1878&lt;Settings!$B$9,"Semi Critical","Non Critical")))</f>
        <v/>
      </c>
      <c r="U1878">
        <f>IF($B1878="","",IFERROR(VLOOKUP($O1878,Leaders!$A:$B,2,0),"Not Mapped"))</f>
        <v/>
      </c>
    </row>
    <row r="1879">
      <c r="A1879" s="16" t="n"/>
      <c r="G1879" s="17" t="n"/>
      <c r="H1879" s="17" t="n"/>
      <c r="I1879" s="17" t="n"/>
      <c r="J1879" s="17" t="n"/>
      <c r="K1879" s="17" t="n"/>
      <c r="L1879" s="17" t="n"/>
      <c r="N1879">
        <f>IF($B1879="","",IF($C1879="SUPERSTORE","Superstore","DH"))</f>
        <v/>
      </c>
      <c r="O1879">
        <f>IF($B1879="","",IFERROR(VLOOKUP($B1879,Mapping!$A:$C,2,0),"Not Mapped"))</f>
        <v/>
      </c>
      <c r="P1879">
        <f>IF($B1879="","",IFERROR(VLOOKUP($B1879,Mapping!$A:$C,3,0),"Not Mapped"))</f>
        <v/>
      </c>
      <c r="Q1879">
        <f>IF($B1879="","",IF(COUNTIF(Exclusions!$A:$A,$B1879)&gt;0,"Yes","No"))</f>
        <v/>
      </c>
      <c r="R1879" s="17">
        <f>IF($B1879="","",MIN(1,DAY($A1879)/IF($N1879="Superstore",Settings!$B$5,Settings!$B$4)))</f>
        <v/>
      </c>
      <c r="S1879" s="17">
        <f>IF(OR($B1879="",$G1879="",$R1879=0),"",$G1879/$R1879)</f>
        <v/>
      </c>
      <c r="T1879">
        <f>IF($S1879="","",IF($S1879&lt;Settings!$B$8,"Critical",IF($S1879&lt;Settings!$B$9,"Semi Critical","Non Critical")))</f>
        <v/>
      </c>
      <c r="U1879">
        <f>IF($B1879="","",IFERROR(VLOOKUP($O1879,Leaders!$A:$B,2,0),"Not Mapped"))</f>
        <v/>
      </c>
    </row>
    <row r="1880">
      <c r="A1880" s="16" t="n"/>
      <c r="G1880" s="17" t="n"/>
      <c r="H1880" s="17" t="n"/>
      <c r="I1880" s="17" t="n"/>
      <c r="J1880" s="17" t="n"/>
      <c r="K1880" s="17" t="n"/>
      <c r="L1880" s="17" t="n"/>
      <c r="N1880">
        <f>IF($B1880="","",IF($C1880="SUPERSTORE","Superstore","DH"))</f>
        <v/>
      </c>
      <c r="O1880">
        <f>IF($B1880="","",IFERROR(VLOOKUP($B1880,Mapping!$A:$C,2,0),"Not Mapped"))</f>
        <v/>
      </c>
      <c r="P1880">
        <f>IF($B1880="","",IFERROR(VLOOKUP($B1880,Mapping!$A:$C,3,0),"Not Mapped"))</f>
        <v/>
      </c>
      <c r="Q1880">
        <f>IF($B1880="","",IF(COUNTIF(Exclusions!$A:$A,$B1880)&gt;0,"Yes","No"))</f>
        <v/>
      </c>
      <c r="R1880" s="17">
        <f>IF($B1880="","",MIN(1,DAY($A1880)/IF($N1880="Superstore",Settings!$B$5,Settings!$B$4)))</f>
        <v/>
      </c>
      <c r="S1880" s="17">
        <f>IF(OR($B1880="",$G1880="",$R1880=0),"",$G1880/$R1880)</f>
        <v/>
      </c>
      <c r="T1880">
        <f>IF($S1880="","",IF($S1880&lt;Settings!$B$8,"Critical",IF($S1880&lt;Settings!$B$9,"Semi Critical","Non Critical")))</f>
        <v/>
      </c>
      <c r="U1880">
        <f>IF($B1880="","",IFERROR(VLOOKUP($O1880,Leaders!$A:$B,2,0),"Not Mapped"))</f>
        <v/>
      </c>
    </row>
    <row r="1881">
      <c r="A1881" s="16" t="n"/>
      <c r="G1881" s="17" t="n"/>
      <c r="H1881" s="17" t="n"/>
      <c r="I1881" s="17" t="n"/>
      <c r="J1881" s="17" t="n"/>
      <c r="K1881" s="17" t="n"/>
      <c r="L1881" s="17" t="n"/>
      <c r="N1881">
        <f>IF($B1881="","",IF($C1881="SUPERSTORE","Superstore","DH"))</f>
        <v/>
      </c>
      <c r="O1881">
        <f>IF($B1881="","",IFERROR(VLOOKUP($B1881,Mapping!$A:$C,2,0),"Not Mapped"))</f>
        <v/>
      </c>
      <c r="P1881">
        <f>IF($B1881="","",IFERROR(VLOOKUP($B1881,Mapping!$A:$C,3,0),"Not Mapped"))</f>
        <v/>
      </c>
      <c r="Q1881">
        <f>IF($B1881="","",IF(COUNTIF(Exclusions!$A:$A,$B1881)&gt;0,"Yes","No"))</f>
        <v/>
      </c>
      <c r="R1881" s="17">
        <f>IF($B1881="","",MIN(1,DAY($A1881)/IF($N1881="Superstore",Settings!$B$5,Settings!$B$4)))</f>
        <v/>
      </c>
      <c r="S1881" s="17">
        <f>IF(OR($B1881="",$G1881="",$R1881=0),"",$G1881/$R1881)</f>
        <v/>
      </c>
      <c r="T1881">
        <f>IF($S1881="","",IF($S1881&lt;Settings!$B$8,"Critical",IF($S1881&lt;Settings!$B$9,"Semi Critical","Non Critical")))</f>
        <v/>
      </c>
      <c r="U1881">
        <f>IF($B1881="","",IFERROR(VLOOKUP($O1881,Leaders!$A:$B,2,0),"Not Mapped"))</f>
        <v/>
      </c>
    </row>
    <row r="1882">
      <c r="A1882" s="16" t="n"/>
      <c r="G1882" s="17" t="n"/>
      <c r="H1882" s="17" t="n"/>
      <c r="I1882" s="17" t="n"/>
      <c r="J1882" s="17" t="n"/>
      <c r="K1882" s="17" t="n"/>
      <c r="L1882" s="17" t="n"/>
      <c r="N1882">
        <f>IF($B1882="","",IF($C1882="SUPERSTORE","Superstore","DH"))</f>
        <v/>
      </c>
      <c r="O1882">
        <f>IF($B1882="","",IFERROR(VLOOKUP($B1882,Mapping!$A:$C,2,0),"Not Mapped"))</f>
        <v/>
      </c>
      <c r="P1882">
        <f>IF($B1882="","",IFERROR(VLOOKUP($B1882,Mapping!$A:$C,3,0),"Not Mapped"))</f>
        <v/>
      </c>
      <c r="Q1882">
        <f>IF($B1882="","",IF(COUNTIF(Exclusions!$A:$A,$B1882)&gt;0,"Yes","No"))</f>
        <v/>
      </c>
      <c r="R1882" s="17">
        <f>IF($B1882="","",MIN(1,DAY($A1882)/IF($N1882="Superstore",Settings!$B$5,Settings!$B$4)))</f>
        <v/>
      </c>
      <c r="S1882" s="17">
        <f>IF(OR($B1882="",$G1882="",$R1882=0),"",$G1882/$R1882)</f>
        <v/>
      </c>
      <c r="T1882">
        <f>IF($S1882="","",IF($S1882&lt;Settings!$B$8,"Critical",IF($S1882&lt;Settings!$B$9,"Semi Critical","Non Critical")))</f>
        <v/>
      </c>
      <c r="U1882">
        <f>IF($B1882="","",IFERROR(VLOOKUP($O1882,Leaders!$A:$B,2,0),"Not Mapped"))</f>
        <v/>
      </c>
    </row>
    <row r="1883">
      <c r="A1883" s="16" t="n"/>
      <c r="G1883" s="17" t="n"/>
      <c r="H1883" s="17" t="n"/>
      <c r="I1883" s="17" t="n"/>
      <c r="J1883" s="17" t="n"/>
      <c r="K1883" s="17" t="n"/>
      <c r="L1883" s="17" t="n"/>
      <c r="N1883">
        <f>IF($B1883="","",IF($C1883="SUPERSTORE","Superstore","DH"))</f>
        <v/>
      </c>
      <c r="O1883">
        <f>IF($B1883="","",IFERROR(VLOOKUP($B1883,Mapping!$A:$C,2,0),"Not Mapped"))</f>
        <v/>
      </c>
      <c r="P1883">
        <f>IF($B1883="","",IFERROR(VLOOKUP($B1883,Mapping!$A:$C,3,0),"Not Mapped"))</f>
        <v/>
      </c>
      <c r="Q1883">
        <f>IF($B1883="","",IF(COUNTIF(Exclusions!$A:$A,$B1883)&gt;0,"Yes","No"))</f>
        <v/>
      </c>
      <c r="R1883" s="17">
        <f>IF($B1883="","",MIN(1,DAY($A1883)/IF($N1883="Superstore",Settings!$B$5,Settings!$B$4)))</f>
        <v/>
      </c>
      <c r="S1883" s="17">
        <f>IF(OR($B1883="",$G1883="",$R1883=0),"",$G1883/$R1883)</f>
        <v/>
      </c>
      <c r="T1883">
        <f>IF($S1883="","",IF($S1883&lt;Settings!$B$8,"Critical",IF($S1883&lt;Settings!$B$9,"Semi Critical","Non Critical")))</f>
        <v/>
      </c>
      <c r="U1883">
        <f>IF($B1883="","",IFERROR(VLOOKUP($O1883,Leaders!$A:$B,2,0),"Not Mapped"))</f>
        <v/>
      </c>
    </row>
    <row r="1884">
      <c r="A1884" s="16" t="n"/>
      <c r="G1884" s="17" t="n"/>
      <c r="H1884" s="17" t="n"/>
      <c r="I1884" s="17" t="n"/>
      <c r="J1884" s="17" t="n"/>
      <c r="K1884" s="17" t="n"/>
      <c r="L1884" s="17" t="n"/>
      <c r="N1884">
        <f>IF($B1884="","",IF($C1884="SUPERSTORE","Superstore","DH"))</f>
        <v/>
      </c>
      <c r="O1884">
        <f>IF($B1884="","",IFERROR(VLOOKUP($B1884,Mapping!$A:$C,2,0),"Not Mapped"))</f>
        <v/>
      </c>
      <c r="P1884">
        <f>IF($B1884="","",IFERROR(VLOOKUP($B1884,Mapping!$A:$C,3,0),"Not Mapped"))</f>
        <v/>
      </c>
      <c r="Q1884">
        <f>IF($B1884="","",IF(COUNTIF(Exclusions!$A:$A,$B1884)&gt;0,"Yes","No"))</f>
        <v/>
      </c>
      <c r="R1884" s="17">
        <f>IF($B1884="","",MIN(1,DAY($A1884)/IF($N1884="Superstore",Settings!$B$5,Settings!$B$4)))</f>
        <v/>
      </c>
      <c r="S1884" s="17">
        <f>IF(OR($B1884="",$G1884="",$R1884=0),"",$G1884/$R1884)</f>
        <v/>
      </c>
      <c r="T1884">
        <f>IF($S1884="","",IF($S1884&lt;Settings!$B$8,"Critical",IF($S1884&lt;Settings!$B$9,"Semi Critical","Non Critical")))</f>
        <v/>
      </c>
      <c r="U1884">
        <f>IF($B1884="","",IFERROR(VLOOKUP($O1884,Leaders!$A:$B,2,0),"Not Mapped"))</f>
        <v/>
      </c>
    </row>
    <row r="1885">
      <c r="A1885" s="16" t="n"/>
      <c r="G1885" s="17" t="n"/>
      <c r="H1885" s="17" t="n"/>
      <c r="I1885" s="17" t="n"/>
      <c r="J1885" s="17" t="n"/>
      <c r="K1885" s="17" t="n"/>
      <c r="L1885" s="17" t="n"/>
      <c r="N1885">
        <f>IF($B1885="","",IF($C1885="SUPERSTORE","Superstore","DH"))</f>
        <v/>
      </c>
      <c r="O1885">
        <f>IF($B1885="","",IFERROR(VLOOKUP($B1885,Mapping!$A:$C,2,0),"Not Mapped"))</f>
        <v/>
      </c>
      <c r="P1885">
        <f>IF($B1885="","",IFERROR(VLOOKUP($B1885,Mapping!$A:$C,3,0),"Not Mapped"))</f>
        <v/>
      </c>
      <c r="Q1885">
        <f>IF($B1885="","",IF(COUNTIF(Exclusions!$A:$A,$B1885)&gt;0,"Yes","No"))</f>
        <v/>
      </c>
      <c r="R1885" s="17">
        <f>IF($B1885="","",MIN(1,DAY($A1885)/IF($N1885="Superstore",Settings!$B$5,Settings!$B$4)))</f>
        <v/>
      </c>
      <c r="S1885" s="17">
        <f>IF(OR($B1885="",$G1885="",$R1885=0),"",$G1885/$R1885)</f>
        <v/>
      </c>
      <c r="T1885">
        <f>IF($S1885="","",IF($S1885&lt;Settings!$B$8,"Critical",IF($S1885&lt;Settings!$B$9,"Semi Critical","Non Critical")))</f>
        <v/>
      </c>
      <c r="U1885">
        <f>IF($B1885="","",IFERROR(VLOOKUP($O1885,Leaders!$A:$B,2,0),"Not Mapped"))</f>
        <v/>
      </c>
    </row>
    <row r="1886">
      <c r="A1886" s="16" t="n"/>
      <c r="G1886" s="17" t="n"/>
      <c r="H1886" s="17" t="n"/>
      <c r="I1886" s="17" t="n"/>
      <c r="J1886" s="17" t="n"/>
      <c r="K1886" s="17" t="n"/>
      <c r="L1886" s="17" t="n"/>
      <c r="N1886">
        <f>IF($B1886="","",IF($C1886="SUPERSTORE","Superstore","DH"))</f>
        <v/>
      </c>
      <c r="O1886">
        <f>IF($B1886="","",IFERROR(VLOOKUP($B1886,Mapping!$A:$C,2,0),"Not Mapped"))</f>
        <v/>
      </c>
      <c r="P1886">
        <f>IF($B1886="","",IFERROR(VLOOKUP($B1886,Mapping!$A:$C,3,0),"Not Mapped"))</f>
        <v/>
      </c>
      <c r="Q1886">
        <f>IF($B1886="","",IF(COUNTIF(Exclusions!$A:$A,$B1886)&gt;0,"Yes","No"))</f>
        <v/>
      </c>
      <c r="R1886" s="17">
        <f>IF($B1886="","",MIN(1,DAY($A1886)/IF($N1886="Superstore",Settings!$B$5,Settings!$B$4)))</f>
        <v/>
      </c>
      <c r="S1886" s="17">
        <f>IF(OR($B1886="",$G1886="",$R1886=0),"",$G1886/$R1886)</f>
        <v/>
      </c>
      <c r="T1886">
        <f>IF($S1886="","",IF($S1886&lt;Settings!$B$8,"Critical",IF($S1886&lt;Settings!$B$9,"Semi Critical","Non Critical")))</f>
        <v/>
      </c>
      <c r="U1886">
        <f>IF($B1886="","",IFERROR(VLOOKUP($O1886,Leaders!$A:$B,2,0),"Not Mapped"))</f>
        <v/>
      </c>
    </row>
    <row r="1887">
      <c r="A1887" s="16" t="n"/>
      <c r="G1887" s="17" t="n"/>
      <c r="H1887" s="17" t="n"/>
      <c r="I1887" s="17" t="n"/>
      <c r="J1887" s="17" t="n"/>
      <c r="K1887" s="17" t="n"/>
      <c r="L1887" s="17" t="n"/>
      <c r="N1887">
        <f>IF($B1887="","",IF($C1887="SUPERSTORE","Superstore","DH"))</f>
        <v/>
      </c>
      <c r="O1887">
        <f>IF($B1887="","",IFERROR(VLOOKUP($B1887,Mapping!$A:$C,2,0),"Not Mapped"))</f>
        <v/>
      </c>
      <c r="P1887">
        <f>IF($B1887="","",IFERROR(VLOOKUP($B1887,Mapping!$A:$C,3,0),"Not Mapped"))</f>
        <v/>
      </c>
      <c r="Q1887">
        <f>IF($B1887="","",IF(COUNTIF(Exclusions!$A:$A,$B1887)&gt;0,"Yes","No"))</f>
        <v/>
      </c>
      <c r="R1887" s="17">
        <f>IF($B1887="","",MIN(1,DAY($A1887)/IF($N1887="Superstore",Settings!$B$5,Settings!$B$4)))</f>
        <v/>
      </c>
      <c r="S1887" s="17">
        <f>IF(OR($B1887="",$G1887="",$R1887=0),"",$G1887/$R1887)</f>
        <v/>
      </c>
      <c r="T1887">
        <f>IF($S1887="","",IF($S1887&lt;Settings!$B$8,"Critical",IF($S1887&lt;Settings!$B$9,"Semi Critical","Non Critical")))</f>
        <v/>
      </c>
      <c r="U1887">
        <f>IF($B1887="","",IFERROR(VLOOKUP($O1887,Leaders!$A:$B,2,0),"Not Mapped"))</f>
        <v/>
      </c>
    </row>
    <row r="1888">
      <c r="A1888" s="16" t="n"/>
      <c r="G1888" s="17" t="n"/>
      <c r="H1888" s="17" t="n"/>
      <c r="I1888" s="17" t="n"/>
      <c r="J1888" s="17" t="n"/>
      <c r="K1888" s="17" t="n"/>
      <c r="L1888" s="17" t="n"/>
      <c r="N1888">
        <f>IF($B1888="","",IF($C1888="SUPERSTORE","Superstore","DH"))</f>
        <v/>
      </c>
      <c r="O1888">
        <f>IF($B1888="","",IFERROR(VLOOKUP($B1888,Mapping!$A:$C,2,0),"Not Mapped"))</f>
        <v/>
      </c>
      <c r="P1888">
        <f>IF($B1888="","",IFERROR(VLOOKUP($B1888,Mapping!$A:$C,3,0),"Not Mapped"))</f>
        <v/>
      </c>
      <c r="Q1888">
        <f>IF($B1888="","",IF(COUNTIF(Exclusions!$A:$A,$B1888)&gt;0,"Yes","No"))</f>
        <v/>
      </c>
      <c r="R1888" s="17">
        <f>IF($B1888="","",MIN(1,DAY($A1888)/IF($N1888="Superstore",Settings!$B$5,Settings!$B$4)))</f>
        <v/>
      </c>
      <c r="S1888" s="17">
        <f>IF(OR($B1888="",$G1888="",$R1888=0),"",$G1888/$R1888)</f>
        <v/>
      </c>
      <c r="T1888">
        <f>IF($S1888="","",IF($S1888&lt;Settings!$B$8,"Critical",IF($S1888&lt;Settings!$B$9,"Semi Critical","Non Critical")))</f>
        <v/>
      </c>
      <c r="U1888">
        <f>IF($B1888="","",IFERROR(VLOOKUP($O1888,Leaders!$A:$B,2,0),"Not Mapped"))</f>
        <v/>
      </c>
    </row>
    <row r="1889">
      <c r="A1889" s="16" t="n"/>
      <c r="G1889" s="17" t="n"/>
      <c r="H1889" s="17" t="n"/>
      <c r="I1889" s="17" t="n"/>
      <c r="J1889" s="17" t="n"/>
      <c r="K1889" s="17" t="n"/>
      <c r="L1889" s="17" t="n"/>
      <c r="N1889">
        <f>IF($B1889="","",IF($C1889="SUPERSTORE","Superstore","DH"))</f>
        <v/>
      </c>
      <c r="O1889">
        <f>IF($B1889="","",IFERROR(VLOOKUP($B1889,Mapping!$A:$C,2,0),"Not Mapped"))</f>
        <v/>
      </c>
      <c r="P1889">
        <f>IF($B1889="","",IFERROR(VLOOKUP($B1889,Mapping!$A:$C,3,0),"Not Mapped"))</f>
        <v/>
      </c>
      <c r="Q1889">
        <f>IF($B1889="","",IF(COUNTIF(Exclusions!$A:$A,$B1889)&gt;0,"Yes","No"))</f>
        <v/>
      </c>
      <c r="R1889" s="17">
        <f>IF($B1889="","",MIN(1,DAY($A1889)/IF($N1889="Superstore",Settings!$B$5,Settings!$B$4)))</f>
        <v/>
      </c>
      <c r="S1889" s="17">
        <f>IF(OR($B1889="",$G1889="",$R1889=0),"",$G1889/$R1889)</f>
        <v/>
      </c>
      <c r="T1889">
        <f>IF($S1889="","",IF($S1889&lt;Settings!$B$8,"Critical",IF($S1889&lt;Settings!$B$9,"Semi Critical","Non Critical")))</f>
        <v/>
      </c>
      <c r="U1889">
        <f>IF($B1889="","",IFERROR(VLOOKUP($O1889,Leaders!$A:$B,2,0),"Not Mapped"))</f>
        <v/>
      </c>
    </row>
    <row r="1890">
      <c r="A1890" s="16" t="n"/>
      <c r="G1890" s="17" t="n"/>
      <c r="H1890" s="17" t="n"/>
      <c r="I1890" s="17" t="n"/>
      <c r="J1890" s="17" t="n"/>
      <c r="K1890" s="17" t="n"/>
      <c r="L1890" s="17" t="n"/>
      <c r="N1890">
        <f>IF($B1890="","",IF($C1890="SUPERSTORE","Superstore","DH"))</f>
        <v/>
      </c>
      <c r="O1890">
        <f>IF($B1890="","",IFERROR(VLOOKUP($B1890,Mapping!$A:$C,2,0),"Not Mapped"))</f>
        <v/>
      </c>
      <c r="P1890">
        <f>IF($B1890="","",IFERROR(VLOOKUP($B1890,Mapping!$A:$C,3,0),"Not Mapped"))</f>
        <v/>
      </c>
      <c r="Q1890">
        <f>IF($B1890="","",IF(COUNTIF(Exclusions!$A:$A,$B1890)&gt;0,"Yes","No"))</f>
        <v/>
      </c>
      <c r="R1890" s="17">
        <f>IF($B1890="","",MIN(1,DAY($A1890)/IF($N1890="Superstore",Settings!$B$5,Settings!$B$4)))</f>
        <v/>
      </c>
      <c r="S1890" s="17">
        <f>IF(OR($B1890="",$G1890="",$R1890=0),"",$G1890/$R1890)</f>
        <v/>
      </c>
      <c r="T1890">
        <f>IF($S1890="","",IF($S1890&lt;Settings!$B$8,"Critical",IF($S1890&lt;Settings!$B$9,"Semi Critical","Non Critical")))</f>
        <v/>
      </c>
      <c r="U1890">
        <f>IF($B1890="","",IFERROR(VLOOKUP($O1890,Leaders!$A:$B,2,0),"Not Mapped"))</f>
        <v/>
      </c>
    </row>
    <row r="1891">
      <c r="A1891" s="16" t="n"/>
      <c r="G1891" s="17" t="n"/>
      <c r="H1891" s="17" t="n"/>
      <c r="I1891" s="17" t="n"/>
      <c r="J1891" s="17" t="n"/>
      <c r="K1891" s="17" t="n"/>
      <c r="L1891" s="17" t="n"/>
      <c r="N1891">
        <f>IF($B1891="","",IF($C1891="SUPERSTORE","Superstore","DH"))</f>
        <v/>
      </c>
      <c r="O1891">
        <f>IF($B1891="","",IFERROR(VLOOKUP($B1891,Mapping!$A:$C,2,0),"Not Mapped"))</f>
        <v/>
      </c>
      <c r="P1891">
        <f>IF($B1891="","",IFERROR(VLOOKUP($B1891,Mapping!$A:$C,3,0),"Not Mapped"))</f>
        <v/>
      </c>
      <c r="Q1891">
        <f>IF($B1891="","",IF(COUNTIF(Exclusions!$A:$A,$B1891)&gt;0,"Yes","No"))</f>
        <v/>
      </c>
      <c r="R1891" s="17">
        <f>IF($B1891="","",MIN(1,DAY($A1891)/IF($N1891="Superstore",Settings!$B$5,Settings!$B$4)))</f>
        <v/>
      </c>
      <c r="S1891" s="17">
        <f>IF(OR($B1891="",$G1891="",$R1891=0),"",$G1891/$R1891)</f>
        <v/>
      </c>
      <c r="T1891">
        <f>IF($S1891="","",IF($S1891&lt;Settings!$B$8,"Critical",IF($S1891&lt;Settings!$B$9,"Semi Critical","Non Critical")))</f>
        <v/>
      </c>
      <c r="U1891">
        <f>IF($B1891="","",IFERROR(VLOOKUP($O1891,Leaders!$A:$B,2,0),"Not Mapped"))</f>
        <v/>
      </c>
    </row>
    <row r="1892">
      <c r="A1892" s="16" t="n"/>
      <c r="G1892" s="17" t="n"/>
      <c r="H1892" s="17" t="n"/>
      <c r="I1892" s="17" t="n"/>
      <c r="J1892" s="17" t="n"/>
      <c r="K1892" s="17" t="n"/>
      <c r="L1892" s="17" t="n"/>
      <c r="N1892">
        <f>IF($B1892="","",IF($C1892="SUPERSTORE","Superstore","DH"))</f>
        <v/>
      </c>
      <c r="O1892">
        <f>IF($B1892="","",IFERROR(VLOOKUP($B1892,Mapping!$A:$C,2,0),"Not Mapped"))</f>
        <v/>
      </c>
      <c r="P1892">
        <f>IF($B1892="","",IFERROR(VLOOKUP($B1892,Mapping!$A:$C,3,0),"Not Mapped"))</f>
        <v/>
      </c>
      <c r="Q1892">
        <f>IF($B1892="","",IF(COUNTIF(Exclusions!$A:$A,$B1892)&gt;0,"Yes","No"))</f>
        <v/>
      </c>
      <c r="R1892" s="17">
        <f>IF($B1892="","",MIN(1,DAY($A1892)/IF($N1892="Superstore",Settings!$B$5,Settings!$B$4)))</f>
        <v/>
      </c>
      <c r="S1892" s="17">
        <f>IF(OR($B1892="",$G1892="",$R1892=0),"",$G1892/$R1892)</f>
        <v/>
      </c>
      <c r="T1892">
        <f>IF($S1892="","",IF($S1892&lt;Settings!$B$8,"Critical",IF($S1892&lt;Settings!$B$9,"Semi Critical","Non Critical")))</f>
        <v/>
      </c>
      <c r="U1892">
        <f>IF($B1892="","",IFERROR(VLOOKUP($O1892,Leaders!$A:$B,2,0),"Not Mapped"))</f>
        <v/>
      </c>
    </row>
    <row r="1893">
      <c r="A1893" s="16" t="n"/>
      <c r="G1893" s="17" t="n"/>
      <c r="H1893" s="17" t="n"/>
      <c r="I1893" s="17" t="n"/>
      <c r="J1893" s="17" t="n"/>
      <c r="K1893" s="17" t="n"/>
      <c r="L1893" s="17" t="n"/>
      <c r="N1893">
        <f>IF($B1893="","",IF($C1893="SUPERSTORE","Superstore","DH"))</f>
        <v/>
      </c>
      <c r="O1893">
        <f>IF($B1893="","",IFERROR(VLOOKUP($B1893,Mapping!$A:$C,2,0),"Not Mapped"))</f>
        <v/>
      </c>
      <c r="P1893">
        <f>IF($B1893="","",IFERROR(VLOOKUP($B1893,Mapping!$A:$C,3,0),"Not Mapped"))</f>
        <v/>
      </c>
      <c r="Q1893">
        <f>IF($B1893="","",IF(COUNTIF(Exclusions!$A:$A,$B1893)&gt;0,"Yes","No"))</f>
        <v/>
      </c>
      <c r="R1893" s="17">
        <f>IF($B1893="","",MIN(1,DAY($A1893)/IF($N1893="Superstore",Settings!$B$5,Settings!$B$4)))</f>
        <v/>
      </c>
      <c r="S1893" s="17">
        <f>IF(OR($B1893="",$G1893="",$R1893=0),"",$G1893/$R1893)</f>
        <v/>
      </c>
      <c r="T1893">
        <f>IF($S1893="","",IF($S1893&lt;Settings!$B$8,"Critical",IF($S1893&lt;Settings!$B$9,"Semi Critical","Non Critical")))</f>
        <v/>
      </c>
      <c r="U1893">
        <f>IF($B1893="","",IFERROR(VLOOKUP($O1893,Leaders!$A:$B,2,0),"Not Mapped"))</f>
        <v/>
      </c>
    </row>
    <row r="1894">
      <c r="A1894" s="16" t="n"/>
      <c r="G1894" s="17" t="n"/>
      <c r="H1894" s="17" t="n"/>
      <c r="I1894" s="17" t="n"/>
      <c r="J1894" s="17" t="n"/>
      <c r="K1894" s="17" t="n"/>
      <c r="L1894" s="17" t="n"/>
      <c r="N1894">
        <f>IF($B1894="","",IF($C1894="SUPERSTORE","Superstore","DH"))</f>
        <v/>
      </c>
      <c r="O1894">
        <f>IF($B1894="","",IFERROR(VLOOKUP($B1894,Mapping!$A:$C,2,0),"Not Mapped"))</f>
        <v/>
      </c>
      <c r="P1894">
        <f>IF($B1894="","",IFERROR(VLOOKUP($B1894,Mapping!$A:$C,3,0),"Not Mapped"))</f>
        <v/>
      </c>
      <c r="Q1894">
        <f>IF($B1894="","",IF(COUNTIF(Exclusions!$A:$A,$B1894)&gt;0,"Yes","No"))</f>
        <v/>
      </c>
      <c r="R1894" s="17">
        <f>IF($B1894="","",MIN(1,DAY($A1894)/IF($N1894="Superstore",Settings!$B$5,Settings!$B$4)))</f>
        <v/>
      </c>
      <c r="S1894" s="17">
        <f>IF(OR($B1894="",$G1894="",$R1894=0),"",$G1894/$R1894)</f>
        <v/>
      </c>
      <c r="T1894">
        <f>IF($S1894="","",IF($S1894&lt;Settings!$B$8,"Critical",IF($S1894&lt;Settings!$B$9,"Semi Critical","Non Critical")))</f>
        <v/>
      </c>
      <c r="U1894">
        <f>IF($B1894="","",IFERROR(VLOOKUP($O1894,Leaders!$A:$B,2,0),"Not Mapped"))</f>
        <v/>
      </c>
    </row>
    <row r="1895">
      <c r="A1895" s="16" t="n"/>
      <c r="G1895" s="17" t="n"/>
      <c r="H1895" s="17" t="n"/>
      <c r="I1895" s="17" t="n"/>
      <c r="J1895" s="17" t="n"/>
      <c r="K1895" s="17" t="n"/>
      <c r="L1895" s="17" t="n"/>
      <c r="N1895">
        <f>IF($B1895="","",IF($C1895="SUPERSTORE","Superstore","DH"))</f>
        <v/>
      </c>
      <c r="O1895">
        <f>IF($B1895="","",IFERROR(VLOOKUP($B1895,Mapping!$A:$C,2,0),"Not Mapped"))</f>
        <v/>
      </c>
      <c r="P1895">
        <f>IF($B1895="","",IFERROR(VLOOKUP($B1895,Mapping!$A:$C,3,0),"Not Mapped"))</f>
        <v/>
      </c>
      <c r="Q1895">
        <f>IF($B1895="","",IF(COUNTIF(Exclusions!$A:$A,$B1895)&gt;0,"Yes","No"))</f>
        <v/>
      </c>
      <c r="R1895" s="17">
        <f>IF($B1895="","",MIN(1,DAY($A1895)/IF($N1895="Superstore",Settings!$B$5,Settings!$B$4)))</f>
        <v/>
      </c>
      <c r="S1895" s="17">
        <f>IF(OR($B1895="",$G1895="",$R1895=0),"",$G1895/$R1895)</f>
        <v/>
      </c>
      <c r="T1895">
        <f>IF($S1895="","",IF($S1895&lt;Settings!$B$8,"Critical",IF($S1895&lt;Settings!$B$9,"Semi Critical","Non Critical")))</f>
        <v/>
      </c>
      <c r="U1895">
        <f>IF($B1895="","",IFERROR(VLOOKUP($O1895,Leaders!$A:$B,2,0),"Not Mapped"))</f>
        <v/>
      </c>
    </row>
    <row r="1896">
      <c r="A1896" s="16" t="n"/>
      <c r="G1896" s="17" t="n"/>
      <c r="H1896" s="17" t="n"/>
      <c r="I1896" s="17" t="n"/>
      <c r="J1896" s="17" t="n"/>
      <c r="K1896" s="17" t="n"/>
      <c r="L1896" s="17" t="n"/>
      <c r="N1896">
        <f>IF($B1896="","",IF($C1896="SUPERSTORE","Superstore","DH"))</f>
        <v/>
      </c>
      <c r="O1896">
        <f>IF($B1896="","",IFERROR(VLOOKUP($B1896,Mapping!$A:$C,2,0),"Not Mapped"))</f>
        <v/>
      </c>
      <c r="P1896">
        <f>IF($B1896="","",IFERROR(VLOOKUP($B1896,Mapping!$A:$C,3,0),"Not Mapped"))</f>
        <v/>
      </c>
      <c r="Q1896">
        <f>IF($B1896="","",IF(COUNTIF(Exclusions!$A:$A,$B1896)&gt;0,"Yes","No"))</f>
        <v/>
      </c>
      <c r="R1896" s="17">
        <f>IF($B1896="","",MIN(1,DAY($A1896)/IF($N1896="Superstore",Settings!$B$5,Settings!$B$4)))</f>
        <v/>
      </c>
      <c r="S1896" s="17">
        <f>IF(OR($B1896="",$G1896="",$R1896=0),"",$G1896/$R1896)</f>
        <v/>
      </c>
      <c r="T1896">
        <f>IF($S1896="","",IF($S1896&lt;Settings!$B$8,"Critical",IF($S1896&lt;Settings!$B$9,"Semi Critical","Non Critical")))</f>
        <v/>
      </c>
      <c r="U1896">
        <f>IF($B1896="","",IFERROR(VLOOKUP($O1896,Leaders!$A:$B,2,0),"Not Mapped"))</f>
        <v/>
      </c>
    </row>
    <row r="1897">
      <c r="A1897" s="16" t="n"/>
      <c r="G1897" s="17" t="n"/>
      <c r="H1897" s="17" t="n"/>
      <c r="I1897" s="17" t="n"/>
      <c r="J1897" s="17" t="n"/>
      <c r="K1897" s="17" t="n"/>
      <c r="L1897" s="17" t="n"/>
      <c r="N1897">
        <f>IF($B1897="","",IF($C1897="SUPERSTORE","Superstore","DH"))</f>
        <v/>
      </c>
      <c r="O1897">
        <f>IF($B1897="","",IFERROR(VLOOKUP($B1897,Mapping!$A:$C,2,0),"Not Mapped"))</f>
        <v/>
      </c>
      <c r="P1897">
        <f>IF($B1897="","",IFERROR(VLOOKUP($B1897,Mapping!$A:$C,3,0),"Not Mapped"))</f>
        <v/>
      </c>
      <c r="Q1897">
        <f>IF($B1897="","",IF(COUNTIF(Exclusions!$A:$A,$B1897)&gt;0,"Yes","No"))</f>
        <v/>
      </c>
      <c r="R1897" s="17">
        <f>IF($B1897="","",MIN(1,DAY($A1897)/IF($N1897="Superstore",Settings!$B$5,Settings!$B$4)))</f>
        <v/>
      </c>
      <c r="S1897" s="17">
        <f>IF(OR($B1897="",$G1897="",$R1897=0),"",$G1897/$R1897)</f>
        <v/>
      </c>
      <c r="T1897">
        <f>IF($S1897="","",IF($S1897&lt;Settings!$B$8,"Critical",IF($S1897&lt;Settings!$B$9,"Semi Critical","Non Critical")))</f>
        <v/>
      </c>
      <c r="U1897">
        <f>IF($B1897="","",IFERROR(VLOOKUP($O1897,Leaders!$A:$B,2,0),"Not Mapped"))</f>
        <v/>
      </c>
    </row>
    <row r="1898">
      <c r="A1898" s="16" t="n"/>
      <c r="G1898" s="17" t="n"/>
      <c r="H1898" s="17" t="n"/>
      <c r="I1898" s="17" t="n"/>
      <c r="J1898" s="17" t="n"/>
      <c r="K1898" s="17" t="n"/>
      <c r="L1898" s="17" t="n"/>
      <c r="N1898">
        <f>IF($B1898="","",IF($C1898="SUPERSTORE","Superstore","DH"))</f>
        <v/>
      </c>
      <c r="O1898">
        <f>IF($B1898="","",IFERROR(VLOOKUP($B1898,Mapping!$A:$C,2,0),"Not Mapped"))</f>
        <v/>
      </c>
      <c r="P1898">
        <f>IF($B1898="","",IFERROR(VLOOKUP($B1898,Mapping!$A:$C,3,0),"Not Mapped"))</f>
        <v/>
      </c>
      <c r="Q1898">
        <f>IF($B1898="","",IF(COUNTIF(Exclusions!$A:$A,$B1898)&gt;0,"Yes","No"))</f>
        <v/>
      </c>
      <c r="R1898" s="17">
        <f>IF($B1898="","",MIN(1,DAY($A1898)/IF($N1898="Superstore",Settings!$B$5,Settings!$B$4)))</f>
        <v/>
      </c>
      <c r="S1898" s="17">
        <f>IF(OR($B1898="",$G1898="",$R1898=0),"",$G1898/$R1898)</f>
        <v/>
      </c>
      <c r="T1898">
        <f>IF($S1898="","",IF($S1898&lt;Settings!$B$8,"Critical",IF($S1898&lt;Settings!$B$9,"Semi Critical","Non Critical")))</f>
        <v/>
      </c>
      <c r="U1898">
        <f>IF($B1898="","",IFERROR(VLOOKUP($O1898,Leaders!$A:$B,2,0),"Not Mapped"))</f>
        <v/>
      </c>
    </row>
    <row r="1899">
      <c r="A1899" s="16" t="n"/>
      <c r="G1899" s="17" t="n"/>
      <c r="H1899" s="17" t="n"/>
      <c r="I1899" s="17" t="n"/>
      <c r="J1899" s="17" t="n"/>
      <c r="K1899" s="17" t="n"/>
      <c r="L1899" s="17" t="n"/>
      <c r="N1899">
        <f>IF($B1899="","",IF($C1899="SUPERSTORE","Superstore","DH"))</f>
        <v/>
      </c>
      <c r="O1899">
        <f>IF($B1899="","",IFERROR(VLOOKUP($B1899,Mapping!$A:$C,2,0),"Not Mapped"))</f>
        <v/>
      </c>
      <c r="P1899">
        <f>IF($B1899="","",IFERROR(VLOOKUP($B1899,Mapping!$A:$C,3,0),"Not Mapped"))</f>
        <v/>
      </c>
      <c r="Q1899">
        <f>IF($B1899="","",IF(COUNTIF(Exclusions!$A:$A,$B1899)&gt;0,"Yes","No"))</f>
        <v/>
      </c>
      <c r="R1899" s="17">
        <f>IF($B1899="","",MIN(1,DAY($A1899)/IF($N1899="Superstore",Settings!$B$5,Settings!$B$4)))</f>
        <v/>
      </c>
      <c r="S1899" s="17">
        <f>IF(OR($B1899="",$G1899="",$R1899=0),"",$G1899/$R1899)</f>
        <v/>
      </c>
      <c r="T1899">
        <f>IF($S1899="","",IF($S1899&lt;Settings!$B$8,"Critical",IF($S1899&lt;Settings!$B$9,"Semi Critical","Non Critical")))</f>
        <v/>
      </c>
      <c r="U1899">
        <f>IF($B1899="","",IFERROR(VLOOKUP($O1899,Leaders!$A:$B,2,0),"Not Mapped"))</f>
        <v/>
      </c>
    </row>
    <row r="1900">
      <c r="A1900" s="16" t="n"/>
      <c r="G1900" s="17" t="n"/>
      <c r="H1900" s="17" t="n"/>
      <c r="I1900" s="17" t="n"/>
      <c r="J1900" s="17" t="n"/>
      <c r="K1900" s="17" t="n"/>
      <c r="L1900" s="17" t="n"/>
      <c r="N1900">
        <f>IF($B1900="","",IF($C1900="SUPERSTORE","Superstore","DH"))</f>
        <v/>
      </c>
      <c r="O1900">
        <f>IF($B1900="","",IFERROR(VLOOKUP($B1900,Mapping!$A:$C,2,0),"Not Mapped"))</f>
        <v/>
      </c>
      <c r="P1900">
        <f>IF($B1900="","",IFERROR(VLOOKUP($B1900,Mapping!$A:$C,3,0),"Not Mapped"))</f>
        <v/>
      </c>
      <c r="Q1900">
        <f>IF($B1900="","",IF(COUNTIF(Exclusions!$A:$A,$B1900)&gt;0,"Yes","No"))</f>
        <v/>
      </c>
      <c r="R1900" s="17">
        <f>IF($B1900="","",MIN(1,DAY($A1900)/IF($N1900="Superstore",Settings!$B$5,Settings!$B$4)))</f>
        <v/>
      </c>
      <c r="S1900" s="17">
        <f>IF(OR($B1900="",$G1900="",$R1900=0),"",$G1900/$R1900)</f>
        <v/>
      </c>
      <c r="T1900">
        <f>IF($S1900="","",IF($S1900&lt;Settings!$B$8,"Critical",IF($S1900&lt;Settings!$B$9,"Semi Critical","Non Critical")))</f>
        <v/>
      </c>
      <c r="U1900">
        <f>IF($B1900="","",IFERROR(VLOOKUP($O1900,Leaders!$A:$B,2,0),"Not Mapped"))</f>
        <v/>
      </c>
    </row>
    <row r="1901">
      <c r="A1901" s="16" t="n"/>
      <c r="G1901" s="17" t="n"/>
      <c r="H1901" s="17" t="n"/>
      <c r="I1901" s="17" t="n"/>
      <c r="J1901" s="17" t="n"/>
      <c r="K1901" s="17" t="n"/>
      <c r="L1901" s="17" t="n"/>
      <c r="N1901">
        <f>IF($B1901="","",IF($C1901="SUPERSTORE","Superstore","DH"))</f>
        <v/>
      </c>
      <c r="O1901">
        <f>IF($B1901="","",IFERROR(VLOOKUP($B1901,Mapping!$A:$C,2,0),"Not Mapped"))</f>
        <v/>
      </c>
      <c r="P1901">
        <f>IF($B1901="","",IFERROR(VLOOKUP($B1901,Mapping!$A:$C,3,0),"Not Mapped"))</f>
        <v/>
      </c>
      <c r="Q1901">
        <f>IF($B1901="","",IF(COUNTIF(Exclusions!$A:$A,$B1901)&gt;0,"Yes","No"))</f>
        <v/>
      </c>
      <c r="R1901" s="17">
        <f>IF($B1901="","",MIN(1,DAY($A1901)/IF($N1901="Superstore",Settings!$B$5,Settings!$B$4)))</f>
        <v/>
      </c>
      <c r="S1901" s="17">
        <f>IF(OR($B1901="",$G1901="",$R1901=0),"",$G1901/$R1901)</f>
        <v/>
      </c>
      <c r="T1901">
        <f>IF($S1901="","",IF($S1901&lt;Settings!$B$8,"Critical",IF($S1901&lt;Settings!$B$9,"Semi Critical","Non Critical")))</f>
        <v/>
      </c>
      <c r="U1901">
        <f>IF($B1901="","",IFERROR(VLOOKUP($O1901,Leaders!$A:$B,2,0),"Not Mapped"))</f>
        <v/>
      </c>
    </row>
    <row r="1902">
      <c r="A1902" s="16" t="n"/>
      <c r="G1902" s="17" t="n"/>
      <c r="H1902" s="17" t="n"/>
      <c r="I1902" s="17" t="n"/>
      <c r="J1902" s="17" t="n"/>
      <c r="K1902" s="17" t="n"/>
      <c r="L1902" s="17" t="n"/>
      <c r="N1902">
        <f>IF($B1902="","",IF($C1902="SUPERSTORE","Superstore","DH"))</f>
        <v/>
      </c>
      <c r="O1902">
        <f>IF($B1902="","",IFERROR(VLOOKUP($B1902,Mapping!$A:$C,2,0),"Not Mapped"))</f>
        <v/>
      </c>
      <c r="P1902">
        <f>IF($B1902="","",IFERROR(VLOOKUP($B1902,Mapping!$A:$C,3,0),"Not Mapped"))</f>
        <v/>
      </c>
      <c r="Q1902">
        <f>IF($B1902="","",IF(COUNTIF(Exclusions!$A:$A,$B1902)&gt;0,"Yes","No"))</f>
        <v/>
      </c>
      <c r="R1902" s="17">
        <f>IF($B1902="","",MIN(1,DAY($A1902)/IF($N1902="Superstore",Settings!$B$5,Settings!$B$4)))</f>
        <v/>
      </c>
      <c r="S1902" s="17">
        <f>IF(OR($B1902="",$G1902="",$R1902=0),"",$G1902/$R1902)</f>
        <v/>
      </c>
      <c r="T1902">
        <f>IF($S1902="","",IF($S1902&lt;Settings!$B$8,"Critical",IF($S1902&lt;Settings!$B$9,"Semi Critical","Non Critical")))</f>
        <v/>
      </c>
      <c r="U1902">
        <f>IF($B1902="","",IFERROR(VLOOKUP($O1902,Leaders!$A:$B,2,0),"Not Mapped"))</f>
        <v/>
      </c>
    </row>
    <row r="1903">
      <c r="A1903" s="16" t="n"/>
      <c r="G1903" s="17" t="n"/>
      <c r="H1903" s="17" t="n"/>
      <c r="I1903" s="17" t="n"/>
      <c r="J1903" s="17" t="n"/>
      <c r="K1903" s="17" t="n"/>
      <c r="L1903" s="17" t="n"/>
      <c r="N1903">
        <f>IF($B1903="","",IF($C1903="SUPERSTORE","Superstore","DH"))</f>
        <v/>
      </c>
      <c r="O1903">
        <f>IF($B1903="","",IFERROR(VLOOKUP($B1903,Mapping!$A:$C,2,0),"Not Mapped"))</f>
        <v/>
      </c>
      <c r="P1903">
        <f>IF($B1903="","",IFERROR(VLOOKUP($B1903,Mapping!$A:$C,3,0),"Not Mapped"))</f>
        <v/>
      </c>
      <c r="Q1903">
        <f>IF($B1903="","",IF(COUNTIF(Exclusions!$A:$A,$B1903)&gt;0,"Yes","No"))</f>
        <v/>
      </c>
      <c r="R1903" s="17">
        <f>IF($B1903="","",MIN(1,DAY($A1903)/IF($N1903="Superstore",Settings!$B$5,Settings!$B$4)))</f>
        <v/>
      </c>
      <c r="S1903" s="17">
        <f>IF(OR($B1903="",$G1903="",$R1903=0),"",$G1903/$R1903)</f>
        <v/>
      </c>
      <c r="T1903">
        <f>IF($S1903="","",IF($S1903&lt;Settings!$B$8,"Critical",IF($S1903&lt;Settings!$B$9,"Semi Critical","Non Critical")))</f>
        <v/>
      </c>
      <c r="U1903">
        <f>IF($B1903="","",IFERROR(VLOOKUP($O1903,Leaders!$A:$B,2,0),"Not Mapped"))</f>
        <v/>
      </c>
    </row>
    <row r="1904">
      <c r="A1904" s="16" t="n"/>
      <c r="G1904" s="17" t="n"/>
      <c r="H1904" s="17" t="n"/>
      <c r="I1904" s="17" t="n"/>
      <c r="J1904" s="17" t="n"/>
      <c r="K1904" s="17" t="n"/>
      <c r="L1904" s="17" t="n"/>
      <c r="N1904">
        <f>IF($B1904="","",IF($C1904="SUPERSTORE","Superstore","DH"))</f>
        <v/>
      </c>
      <c r="O1904">
        <f>IF($B1904="","",IFERROR(VLOOKUP($B1904,Mapping!$A:$C,2,0),"Not Mapped"))</f>
        <v/>
      </c>
      <c r="P1904">
        <f>IF($B1904="","",IFERROR(VLOOKUP($B1904,Mapping!$A:$C,3,0),"Not Mapped"))</f>
        <v/>
      </c>
      <c r="Q1904">
        <f>IF($B1904="","",IF(COUNTIF(Exclusions!$A:$A,$B1904)&gt;0,"Yes","No"))</f>
        <v/>
      </c>
      <c r="R1904" s="17">
        <f>IF($B1904="","",MIN(1,DAY($A1904)/IF($N1904="Superstore",Settings!$B$5,Settings!$B$4)))</f>
        <v/>
      </c>
      <c r="S1904" s="17">
        <f>IF(OR($B1904="",$G1904="",$R1904=0),"",$G1904/$R1904)</f>
        <v/>
      </c>
      <c r="T1904">
        <f>IF($S1904="","",IF($S1904&lt;Settings!$B$8,"Critical",IF($S1904&lt;Settings!$B$9,"Semi Critical","Non Critical")))</f>
        <v/>
      </c>
      <c r="U1904">
        <f>IF($B1904="","",IFERROR(VLOOKUP($O1904,Leaders!$A:$B,2,0),"Not Mapped"))</f>
        <v/>
      </c>
    </row>
    <row r="1905">
      <c r="A1905" s="16" t="n"/>
      <c r="G1905" s="17" t="n"/>
      <c r="H1905" s="17" t="n"/>
      <c r="I1905" s="17" t="n"/>
      <c r="J1905" s="17" t="n"/>
      <c r="K1905" s="17" t="n"/>
      <c r="L1905" s="17" t="n"/>
      <c r="N1905">
        <f>IF($B1905="","",IF($C1905="SUPERSTORE","Superstore","DH"))</f>
        <v/>
      </c>
      <c r="O1905">
        <f>IF($B1905="","",IFERROR(VLOOKUP($B1905,Mapping!$A:$C,2,0),"Not Mapped"))</f>
        <v/>
      </c>
      <c r="P1905">
        <f>IF($B1905="","",IFERROR(VLOOKUP($B1905,Mapping!$A:$C,3,0),"Not Mapped"))</f>
        <v/>
      </c>
      <c r="Q1905">
        <f>IF($B1905="","",IF(COUNTIF(Exclusions!$A:$A,$B1905)&gt;0,"Yes","No"))</f>
        <v/>
      </c>
      <c r="R1905" s="17">
        <f>IF($B1905="","",MIN(1,DAY($A1905)/IF($N1905="Superstore",Settings!$B$5,Settings!$B$4)))</f>
        <v/>
      </c>
      <c r="S1905" s="17">
        <f>IF(OR($B1905="",$G1905="",$R1905=0),"",$G1905/$R1905)</f>
        <v/>
      </c>
      <c r="T1905">
        <f>IF($S1905="","",IF($S1905&lt;Settings!$B$8,"Critical",IF($S1905&lt;Settings!$B$9,"Semi Critical","Non Critical")))</f>
        <v/>
      </c>
      <c r="U1905">
        <f>IF($B1905="","",IFERROR(VLOOKUP($O1905,Leaders!$A:$B,2,0),"Not Mapped"))</f>
        <v/>
      </c>
    </row>
    <row r="1906">
      <c r="A1906" s="16" t="n"/>
      <c r="G1906" s="17" t="n"/>
      <c r="H1906" s="17" t="n"/>
      <c r="I1906" s="17" t="n"/>
      <c r="J1906" s="17" t="n"/>
      <c r="K1906" s="17" t="n"/>
      <c r="L1906" s="17" t="n"/>
      <c r="N1906">
        <f>IF($B1906="","",IF($C1906="SUPERSTORE","Superstore","DH"))</f>
        <v/>
      </c>
      <c r="O1906">
        <f>IF($B1906="","",IFERROR(VLOOKUP($B1906,Mapping!$A:$C,2,0),"Not Mapped"))</f>
        <v/>
      </c>
      <c r="P1906">
        <f>IF($B1906="","",IFERROR(VLOOKUP($B1906,Mapping!$A:$C,3,0),"Not Mapped"))</f>
        <v/>
      </c>
      <c r="Q1906">
        <f>IF($B1906="","",IF(COUNTIF(Exclusions!$A:$A,$B1906)&gt;0,"Yes","No"))</f>
        <v/>
      </c>
      <c r="R1906" s="17">
        <f>IF($B1906="","",MIN(1,DAY($A1906)/IF($N1906="Superstore",Settings!$B$5,Settings!$B$4)))</f>
        <v/>
      </c>
      <c r="S1906" s="17">
        <f>IF(OR($B1906="",$G1906="",$R1906=0),"",$G1906/$R1906)</f>
        <v/>
      </c>
      <c r="T1906">
        <f>IF($S1906="","",IF($S1906&lt;Settings!$B$8,"Critical",IF($S1906&lt;Settings!$B$9,"Semi Critical","Non Critical")))</f>
        <v/>
      </c>
      <c r="U1906">
        <f>IF($B1906="","",IFERROR(VLOOKUP($O1906,Leaders!$A:$B,2,0),"Not Mapped"))</f>
        <v/>
      </c>
    </row>
    <row r="1907">
      <c r="A1907" s="16" t="n"/>
      <c r="G1907" s="17" t="n"/>
      <c r="H1907" s="17" t="n"/>
      <c r="I1907" s="17" t="n"/>
      <c r="J1907" s="17" t="n"/>
      <c r="K1907" s="17" t="n"/>
      <c r="L1907" s="17" t="n"/>
      <c r="N1907">
        <f>IF($B1907="","",IF($C1907="SUPERSTORE","Superstore","DH"))</f>
        <v/>
      </c>
      <c r="O1907">
        <f>IF($B1907="","",IFERROR(VLOOKUP($B1907,Mapping!$A:$C,2,0),"Not Mapped"))</f>
        <v/>
      </c>
      <c r="P1907">
        <f>IF($B1907="","",IFERROR(VLOOKUP($B1907,Mapping!$A:$C,3,0),"Not Mapped"))</f>
        <v/>
      </c>
      <c r="Q1907">
        <f>IF($B1907="","",IF(COUNTIF(Exclusions!$A:$A,$B1907)&gt;0,"Yes","No"))</f>
        <v/>
      </c>
      <c r="R1907" s="17">
        <f>IF($B1907="","",MIN(1,DAY($A1907)/IF($N1907="Superstore",Settings!$B$5,Settings!$B$4)))</f>
        <v/>
      </c>
      <c r="S1907" s="17">
        <f>IF(OR($B1907="",$G1907="",$R1907=0),"",$G1907/$R1907)</f>
        <v/>
      </c>
      <c r="T1907">
        <f>IF($S1907="","",IF($S1907&lt;Settings!$B$8,"Critical",IF($S1907&lt;Settings!$B$9,"Semi Critical","Non Critical")))</f>
        <v/>
      </c>
      <c r="U1907">
        <f>IF($B1907="","",IFERROR(VLOOKUP($O1907,Leaders!$A:$B,2,0),"Not Mapped"))</f>
        <v/>
      </c>
    </row>
    <row r="1908">
      <c r="A1908" s="16" t="n"/>
      <c r="G1908" s="17" t="n"/>
      <c r="H1908" s="17" t="n"/>
      <c r="I1908" s="17" t="n"/>
      <c r="J1908" s="17" t="n"/>
      <c r="K1908" s="17" t="n"/>
      <c r="L1908" s="17" t="n"/>
      <c r="N1908">
        <f>IF($B1908="","",IF($C1908="SUPERSTORE","Superstore","DH"))</f>
        <v/>
      </c>
      <c r="O1908">
        <f>IF($B1908="","",IFERROR(VLOOKUP($B1908,Mapping!$A:$C,2,0),"Not Mapped"))</f>
        <v/>
      </c>
      <c r="P1908">
        <f>IF($B1908="","",IFERROR(VLOOKUP($B1908,Mapping!$A:$C,3,0),"Not Mapped"))</f>
        <v/>
      </c>
      <c r="Q1908">
        <f>IF($B1908="","",IF(COUNTIF(Exclusions!$A:$A,$B1908)&gt;0,"Yes","No"))</f>
        <v/>
      </c>
      <c r="R1908" s="17">
        <f>IF($B1908="","",MIN(1,DAY($A1908)/IF($N1908="Superstore",Settings!$B$5,Settings!$B$4)))</f>
        <v/>
      </c>
      <c r="S1908" s="17">
        <f>IF(OR($B1908="",$G1908="",$R1908=0),"",$G1908/$R1908)</f>
        <v/>
      </c>
      <c r="T1908">
        <f>IF($S1908="","",IF($S1908&lt;Settings!$B$8,"Critical",IF($S1908&lt;Settings!$B$9,"Semi Critical","Non Critical")))</f>
        <v/>
      </c>
      <c r="U1908">
        <f>IF($B1908="","",IFERROR(VLOOKUP($O1908,Leaders!$A:$B,2,0),"Not Mapped"))</f>
        <v/>
      </c>
    </row>
    <row r="1909">
      <c r="A1909" s="16" t="n"/>
      <c r="G1909" s="17" t="n"/>
      <c r="H1909" s="17" t="n"/>
      <c r="I1909" s="17" t="n"/>
      <c r="J1909" s="17" t="n"/>
      <c r="K1909" s="17" t="n"/>
      <c r="L1909" s="17" t="n"/>
      <c r="N1909">
        <f>IF($B1909="","",IF($C1909="SUPERSTORE","Superstore","DH"))</f>
        <v/>
      </c>
      <c r="O1909">
        <f>IF($B1909="","",IFERROR(VLOOKUP($B1909,Mapping!$A:$C,2,0),"Not Mapped"))</f>
        <v/>
      </c>
      <c r="P1909">
        <f>IF($B1909="","",IFERROR(VLOOKUP($B1909,Mapping!$A:$C,3,0),"Not Mapped"))</f>
        <v/>
      </c>
      <c r="Q1909">
        <f>IF($B1909="","",IF(COUNTIF(Exclusions!$A:$A,$B1909)&gt;0,"Yes","No"))</f>
        <v/>
      </c>
      <c r="R1909" s="17">
        <f>IF($B1909="","",MIN(1,DAY($A1909)/IF($N1909="Superstore",Settings!$B$5,Settings!$B$4)))</f>
        <v/>
      </c>
      <c r="S1909" s="17">
        <f>IF(OR($B1909="",$G1909="",$R1909=0),"",$G1909/$R1909)</f>
        <v/>
      </c>
      <c r="T1909">
        <f>IF($S1909="","",IF($S1909&lt;Settings!$B$8,"Critical",IF($S1909&lt;Settings!$B$9,"Semi Critical","Non Critical")))</f>
        <v/>
      </c>
      <c r="U1909">
        <f>IF($B1909="","",IFERROR(VLOOKUP($O1909,Leaders!$A:$B,2,0),"Not Mapped"))</f>
        <v/>
      </c>
    </row>
    <row r="1910">
      <c r="A1910" s="16" t="n"/>
      <c r="G1910" s="17" t="n"/>
      <c r="H1910" s="17" t="n"/>
      <c r="I1910" s="17" t="n"/>
      <c r="J1910" s="17" t="n"/>
      <c r="K1910" s="17" t="n"/>
      <c r="L1910" s="17" t="n"/>
      <c r="N1910">
        <f>IF($B1910="","",IF($C1910="SUPERSTORE","Superstore","DH"))</f>
        <v/>
      </c>
      <c r="O1910">
        <f>IF($B1910="","",IFERROR(VLOOKUP($B1910,Mapping!$A:$C,2,0),"Not Mapped"))</f>
        <v/>
      </c>
      <c r="P1910">
        <f>IF($B1910="","",IFERROR(VLOOKUP($B1910,Mapping!$A:$C,3,0),"Not Mapped"))</f>
        <v/>
      </c>
      <c r="Q1910">
        <f>IF($B1910="","",IF(COUNTIF(Exclusions!$A:$A,$B1910)&gt;0,"Yes","No"))</f>
        <v/>
      </c>
      <c r="R1910" s="17">
        <f>IF($B1910="","",MIN(1,DAY($A1910)/IF($N1910="Superstore",Settings!$B$5,Settings!$B$4)))</f>
        <v/>
      </c>
      <c r="S1910" s="17">
        <f>IF(OR($B1910="",$G1910="",$R1910=0),"",$G1910/$R1910)</f>
        <v/>
      </c>
      <c r="T1910">
        <f>IF($S1910="","",IF($S1910&lt;Settings!$B$8,"Critical",IF($S1910&lt;Settings!$B$9,"Semi Critical","Non Critical")))</f>
        <v/>
      </c>
      <c r="U1910">
        <f>IF($B1910="","",IFERROR(VLOOKUP($O1910,Leaders!$A:$B,2,0),"Not Mapped"))</f>
        <v/>
      </c>
    </row>
    <row r="1911">
      <c r="A1911" s="16" t="n"/>
      <c r="G1911" s="17" t="n"/>
      <c r="H1911" s="17" t="n"/>
      <c r="I1911" s="17" t="n"/>
      <c r="J1911" s="17" t="n"/>
      <c r="K1911" s="17" t="n"/>
      <c r="L1911" s="17" t="n"/>
      <c r="N1911">
        <f>IF($B1911="","",IF($C1911="SUPERSTORE","Superstore","DH"))</f>
        <v/>
      </c>
      <c r="O1911">
        <f>IF($B1911="","",IFERROR(VLOOKUP($B1911,Mapping!$A:$C,2,0),"Not Mapped"))</f>
        <v/>
      </c>
      <c r="P1911">
        <f>IF($B1911="","",IFERROR(VLOOKUP($B1911,Mapping!$A:$C,3,0),"Not Mapped"))</f>
        <v/>
      </c>
      <c r="Q1911">
        <f>IF($B1911="","",IF(COUNTIF(Exclusions!$A:$A,$B1911)&gt;0,"Yes","No"))</f>
        <v/>
      </c>
      <c r="R1911" s="17">
        <f>IF($B1911="","",MIN(1,DAY($A1911)/IF($N1911="Superstore",Settings!$B$5,Settings!$B$4)))</f>
        <v/>
      </c>
      <c r="S1911" s="17">
        <f>IF(OR($B1911="",$G1911="",$R1911=0),"",$G1911/$R1911)</f>
        <v/>
      </c>
      <c r="T1911">
        <f>IF($S1911="","",IF($S1911&lt;Settings!$B$8,"Critical",IF($S1911&lt;Settings!$B$9,"Semi Critical","Non Critical")))</f>
        <v/>
      </c>
      <c r="U1911">
        <f>IF($B1911="","",IFERROR(VLOOKUP($O1911,Leaders!$A:$B,2,0),"Not Mapped"))</f>
        <v/>
      </c>
    </row>
    <row r="1912">
      <c r="A1912" s="16" t="n"/>
      <c r="G1912" s="17" t="n"/>
      <c r="H1912" s="17" t="n"/>
      <c r="I1912" s="17" t="n"/>
      <c r="J1912" s="17" t="n"/>
      <c r="K1912" s="17" t="n"/>
      <c r="L1912" s="17" t="n"/>
      <c r="N1912">
        <f>IF($B1912="","",IF($C1912="SUPERSTORE","Superstore","DH"))</f>
        <v/>
      </c>
      <c r="O1912">
        <f>IF($B1912="","",IFERROR(VLOOKUP($B1912,Mapping!$A:$C,2,0),"Not Mapped"))</f>
        <v/>
      </c>
      <c r="P1912">
        <f>IF($B1912="","",IFERROR(VLOOKUP($B1912,Mapping!$A:$C,3,0),"Not Mapped"))</f>
        <v/>
      </c>
      <c r="Q1912">
        <f>IF($B1912="","",IF(COUNTIF(Exclusions!$A:$A,$B1912)&gt;0,"Yes","No"))</f>
        <v/>
      </c>
      <c r="R1912" s="17">
        <f>IF($B1912="","",MIN(1,DAY($A1912)/IF($N1912="Superstore",Settings!$B$5,Settings!$B$4)))</f>
        <v/>
      </c>
      <c r="S1912" s="17">
        <f>IF(OR($B1912="",$G1912="",$R1912=0),"",$G1912/$R1912)</f>
        <v/>
      </c>
      <c r="T1912">
        <f>IF($S1912="","",IF($S1912&lt;Settings!$B$8,"Critical",IF($S1912&lt;Settings!$B$9,"Semi Critical","Non Critical")))</f>
        <v/>
      </c>
      <c r="U1912">
        <f>IF($B1912="","",IFERROR(VLOOKUP($O1912,Leaders!$A:$B,2,0),"Not Mapped"))</f>
        <v/>
      </c>
    </row>
    <row r="1913">
      <c r="A1913" s="16" t="n"/>
      <c r="G1913" s="17" t="n"/>
      <c r="H1913" s="17" t="n"/>
      <c r="I1913" s="17" t="n"/>
      <c r="J1913" s="17" t="n"/>
      <c r="K1913" s="17" t="n"/>
      <c r="L1913" s="17" t="n"/>
      <c r="N1913">
        <f>IF($B1913="","",IF($C1913="SUPERSTORE","Superstore","DH"))</f>
        <v/>
      </c>
      <c r="O1913">
        <f>IF($B1913="","",IFERROR(VLOOKUP($B1913,Mapping!$A:$C,2,0),"Not Mapped"))</f>
        <v/>
      </c>
      <c r="P1913">
        <f>IF($B1913="","",IFERROR(VLOOKUP($B1913,Mapping!$A:$C,3,0),"Not Mapped"))</f>
        <v/>
      </c>
      <c r="Q1913">
        <f>IF($B1913="","",IF(COUNTIF(Exclusions!$A:$A,$B1913)&gt;0,"Yes","No"))</f>
        <v/>
      </c>
      <c r="R1913" s="17">
        <f>IF($B1913="","",MIN(1,DAY($A1913)/IF($N1913="Superstore",Settings!$B$5,Settings!$B$4)))</f>
        <v/>
      </c>
      <c r="S1913" s="17">
        <f>IF(OR($B1913="",$G1913="",$R1913=0),"",$G1913/$R1913)</f>
        <v/>
      </c>
      <c r="T1913">
        <f>IF($S1913="","",IF($S1913&lt;Settings!$B$8,"Critical",IF($S1913&lt;Settings!$B$9,"Semi Critical","Non Critical")))</f>
        <v/>
      </c>
      <c r="U1913">
        <f>IF($B1913="","",IFERROR(VLOOKUP($O1913,Leaders!$A:$B,2,0),"Not Mapped"))</f>
        <v/>
      </c>
    </row>
    <row r="1914">
      <c r="A1914" s="16" t="n"/>
      <c r="G1914" s="17" t="n"/>
      <c r="H1914" s="17" t="n"/>
      <c r="I1914" s="17" t="n"/>
      <c r="J1914" s="17" t="n"/>
      <c r="K1914" s="17" t="n"/>
      <c r="L1914" s="17" t="n"/>
      <c r="N1914">
        <f>IF($B1914="","",IF($C1914="SUPERSTORE","Superstore","DH"))</f>
        <v/>
      </c>
      <c r="O1914">
        <f>IF($B1914="","",IFERROR(VLOOKUP($B1914,Mapping!$A:$C,2,0),"Not Mapped"))</f>
        <v/>
      </c>
      <c r="P1914">
        <f>IF($B1914="","",IFERROR(VLOOKUP($B1914,Mapping!$A:$C,3,0),"Not Mapped"))</f>
        <v/>
      </c>
      <c r="Q1914">
        <f>IF($B1914="","",IF(COUNTIF(Exclusions!$A:$A,$B1914)&gt;0,"Yes","No"))</f>
        <v/>
      </c>
      <c r="R1914" s="17">
        <f>IF($B1914="","",MIN(1,DAY($A1914)/IF($N1914="Superstore",Settings!$B$5,Settings!$B$4)))</f>
        <v/>
      </c>
      <c r="S1914" s="17">
        <f>IF(OR($B1914="",$G1914="",$R1914=0),"",$G1914/$R1914)</f>
        <v/>
      </c>
      <c r="T1914">
        <f>IF($S1914="","",IF($S1914&lt;Settings!$B$8,"Critical",IF($S1914&lt;Settings!$B$9,"Semi Critical","Non Critical")))</f>
        <v/>
      </c>
      <c r="U1914">
        <f>IF($B1914="","",IFERROR(VLOOKUP($O1914,Leaders!$A:$B,2,0),"Not Mapped"))</f>
        <v/>
      </c>
    </row>
    <row r="1915">
      <c r="A1915" s="16" t="n"/>
      <c r="G1915" s="17" t="n"/>
      <c r="H1915" s="17" t="n"/>
      <c r="I1915" s="17" t="n"/>
      <c r="J1915" s="17" t="n"/>
      <c r="K1915" s="17" t="n"/>
      <c r="L1915" s="17" t="n"/>
      <c r="N1915">
        <f>IF($B1915="","",IF($C1915="SUPERSTORE","Superstore","DH"))</f>
        <v/>
      </c>
      <c r="O1915">
        <f>IF($B1915="","",IFERROR(VLOOKUP($B1915,Mapping!$A:$C,2,0),"Not Mapped"))</f>
        <v/>
      </c>
      <c r="P1915">
        <f>IF($B1915="","",IFERROR(VLOOKUP($B1915,Mapping!$A:$C,3,0),"Not Mapped"))</f>
        <v/>
      </c>
      <c r="Q1915">
        <f>IF($B1915="","",IF(COUNTIF(Exclusions!$A:$A,$B1915)&gt;0,"Yes","No"))</f>
        <v/>
      </c>
      <c r="R1915" s="17">
        <f>IF($B1915="","",MIN(1,DAY($A1915)/IF($N1915="Superstore",Settings!$B$5,Settings!$B$4)))</f>
        <v/>
      </c>
      <c r="S1915" s="17">
        <f>IF(OR($B1915="",$G1915="",$R1915=0),"",$G1915/$R1915)</f>
        <v/>
      </c>
      <c r="T1915">
        <f>IF($S1915="","",IF($S1915&lt;Settings!$B$8,"Critical",IF($S1915&lt;Settings!$B$9,"Semi Critical","Non Critical")))</f>
        <v/>
      </c>
      <c r="U1915">
        <f>IF($B1915="","",IFERROR(VLOOKUP($O1915,Leaders!$A:$B,2,0),"Not Mapped"))</f>
        <v/>
      </c>
    </row>
    <row r="1916">
      <c r="A1916" s="16" t="n"/>
      <c r="G1916" s="17" t="n"/>
      <c r="H1916" s="17" t="n"/>
      <c r="I1916" s="17" t="n"/>
      <c r="J1916" s="17" t="n"/>
      <c r="K1916" s="17" t="n"/>
      <c r="L1916" s="17" t="n"/>
      <c r="N1916">
        <f>IF($B1916="","",IF($C1916="SUPERSTORE","Superstore","DH"))</f>
        <v/>
      </c>
      <c r="O1916">
        <f>IF($B1916="","",IFERROR(VLOOKUP($B1916,Mapping!$A:$C,2,0),"Not Mapped"))</f>
        <v/>
      </c>
      <c r="P1916">
        <f>IF($B1916="","",IFERROR(VLOOKUP($B1916,Mapping!$A:$C,3,0),"Not Mapped"))</f>
        <v/>
      </c>
      <c r="Q1916">
        <f>IF($B1916="","",IF(COUNTIF(Exclusions!$A:$A,$B1916)&gt;0,"Yes","No"))</f>
        <v/>
      </c>
      <c r="R1916" s="17">
        <f>IF($B1916="","",MIN(1,DAY($A1916)/IF($N1916="Superstore",Settings!$B$5,Settings!$B$4)))</f>
        <v/>
      </c>
      <c r="S1916" s="17">
        <f>IF(OR($B1916="",$G1916="",$R1916=0),"",$G1916/$R1916)</f>
        <v/>
      </c>
      <c r="T1916">
        <f>IF($S1916="","",IF($S1916&lt;Settings!$B$8,"Critical",IF($S1916&lt;Settings!$B$9,"Semi Critical","Non Critical")))</f>
        <v/>
      </c>
      <c r="U1916">
        <f>IF($B1916="","",IFERROR(VLOOKUP($O1916,Leaders!$A:$B,2,0),"Not Mapped"))</f>
        <v/>
      </c>
    </row>
    <row r="1917">
      <c r="A1917" s="16" t="n"/>
      <c r="G1917" s="17" t="n"/>
      <c r="H1917" s="17" t="n"/>
      <c r="I1917" s="17" t="n"/>
      <c r="J1917" s="17" t="n"/>
      <c r="K1917" s="17" t="n"/>
      <c r="L1917" s="17" t="n"/>
      <c r="N1917">
        <f>IF($B1917="","",IF($C1917="SUPERSTORE","Superstore","DH"))</f>
        <v/>
      </c>
      <c r="O1917">
        <f>IF($B1917="","",IFERROR(VLOOKUP($B1917,Mapping!$A:$C,2,0),"Not Mapped"))</f>
        <v/>
      </c>
      <c r="P1917">
        <f>IF($B1917="","",IFERROR(VLOOKUP($B1917,Mapping!$A:$C,3,0),"Not Mapped"))</f>
        <v/>
      </c>
      <c r="Q1917">
        <f>IF($B1917="","",IF(COUNTIF(Exclusions!$A:$A,$B1917)&gt;0,"Yes","No"))</f>
        <v/>
      </c>
      <c r="R1917" s="17">
        <f>IF($B1917="","",MIN(1,DAY($A1917)/IF($N1917="Superstore",Settings!$B$5,Settings!$B$4)))</f>
        <v/>
      </c>
      <c r="S1917" s="17">
        <f>IF(OR($B1917="",$G1917="",$R1917=0),"",$G1917/$R1917)</f>
        <v/>
      </c>
      <c r="T1917">
        <f>IF($S1917="","",IF($S1917&lt;Settings!$B$8,"Critical",IF($S1917&lt;Settings!$B$9,"Semi Critical","Non Critical")))</f>
        <v/>
      </c>
      <c r="U1917">
        <f>IF($B1917="","",IFERROR(VLOOKUP($O1917,Leaders!$A:$B,2,0),"Not Mapped"))</f>
        <v/>
      </c>
    </row>
    <row r="1918">
      <c r="A1918" s="16" t="n"/>
      <c r="G1918" s="17" t="n"/>
      <c r="H1918" s="17" t="n"/>
      <c r="I1918" s="17" t="n"/>
      <c r="J1918" s="17" t="n"/>
      <c r="K1918" s="17" t="n"/>
      <c r="L1918" s="17" t="n"/>
      <c r="N1918">
        <f>IF($B1918="","",IF($C1918="SUPERSTORE","Superstore","DH"))</f>
        <v/>
      </c>
      <c r="O1918">
        <f>IF($B1918="","",IFERROR(VLOOKUP($B1918,Mapping!$A:$C,2,0),"Not Mapped"))</f>
        <v/>
      </c>
      <c r="P1918">
        <f>IF($B1918="","",IFERROR(VLOOKUP($B1918,Mapping!$A:$C,3,0),"Not Mapped"))</f>
        <v/>
      </c>
      <c r="Q1918">
        <f>IF($B1918="","",IF(COUNTIF(Exclusions!$A:$A,$B1918)&gt;0,"Yes","No"))</f>
        <v/>
      </c>
      <c r="R1918" s="17">
        <f>IF($B1918="","",MIN(1,DAY($A1918)/IF($N1918="Superstore",Settings!$B$5,Settings!$B$4)))</f>
        <v/>
      </c>
      <c r="S1918" s="17">
        <f>IF(OR($B1918="",$G1918="",$R1918=0),"",$G1918/$R1918)</f>
        <v/>
      </c>
      <c r="T1918">
        <f>IF($S1918="","",IF($S1918&lt;Settings!$B$8,"Critical",IF($S1918&lt;Settings!$B$9,"Semi Critical","Non Critical")))</f>
        <v/>
      </c>
      <c r="U1918">
        <f>IF($B1918="","",IFERROR(VLOOKUP($O1918,Leaders!$A:$B,2,0),"Not Mapped"))</f>
        <v/>
      </c>
    </row>
    <row r="1919">
      <c r="A1919" s="16" t="n"/>
      <c r="G1919" s="17" t="n"/>
      <c r="H1919" s="17" t="n"/>
      <c r="I1919" s="17" t="n"/>
      <c r="J1919" s="17" t="n"/>
      <c r="K1919" s="17" t="n"/>
      <c r="L1919" s="17" t="n"/>
      <c r="N1919">
        <f>IF($B1919="","",IF($C1919="SUPERSTORE","Superstore","DH"))</f>
        <v/>
      </c>
      <c r="O1919">
        <f>IF($B1919="","",IFERROR(VLOOKUP($B1919,Mapping!$A:$C,2,0),"Not Mapped"))</f>
        <v/>
      </c>
      <c r="P1919">
        <f>IF($B1919="","",IFERROR(VLOOKUP($B1919,Mapping!$A:$C,3,0),"Not Mapped"))</f>
        <v/>
      </c>
      <c r="Q1919">
        <f>IF($B1919="","",IF(COUNTIF(Exclusions!$A:$A,$B1919)&gt;0,"Yes","No"))</f>
        <v/>
      </c>
      <c r="R1919" s="17">
        <f>IF($B1919="","",MIN(1,DAY($A1919)/IF($N1919="Superstore",Settings!$B$5,Settings!$B$4)))</f>
        <v/>
      </c>
      <c r="S1919" s="17">
        <f>IF(OR($B1919="",$G1919="",$R1919=0),"",$G1919/$R1919)</f>
        <v/>
      </c>
      <c r="T1919">
        <f>IF($S1919="","",IF($S1919&lt;Settings!$B$8,"Critical",IF($S1919&lt;Settings!$B$9,"Semi Critical","Non Critical")))</f>
        <v/>
      </c>
      <c r="U1919">
        <f>IF($B1919="","",IFERROR(VLOOKUP($O1919,Leaders!$A:$B,2,0),"Not Mapped"))</f>
        <v/>
      </c>
    </row>
    <row r="1920">
      <c r="A1920" s="16" t="n"/>
      <c r="G1920" s="17" t="n"/>
      <c r="H1920" s="17" t="n"/>
      <c r="I1920" s="17" t="n"/>
      <c r="J1920" s="17" t="n"/>
      <c r="K1920" s="17" t="n"/>
      <c r="L1920" s="17" t="n"/>
      <c r="N1920">
        <f>IF($B1920="","",IF($C1920="SUPERSTORE","Superstore","DH"))</f>
        <v/>
      </c>
      <c r="O1920">
        <f>IF($B1920="","",IFERROR(VLOOKUP($B1920,Mapping!$A:$C,2,0),"Not Mapped"))</f>
        <v/>
      </c>
      <c r="P1920">
        <f>IF($B1920="","",IFERROR(VLOOKUP($B1920,Mapping!$A:$C,3,0),"Not Mapped"))</f>
        <v/>
      </c>
      <c r="Q1920">
        <f>IF($B1920="","",IF(COUNTIF(Exclusions!$A:$A,$B1920)&gt;0,"Yes","No"))</f>
        <v/>
      </c>
      <c r="R1920" s="17">
        <f>IF($B1920="","",MIN(1,DAY($A1920)/IF($N1920="Superstore",Settings!$B$5,Settings!$B$4)))</f>
        <v/>
      </c>
      <c r="S1920" s="17">
        <f>IF(OR($B1920="",$G1920="",$R1920=0),"",$G1920/$R1920)</f>
        <v/>
      </c>
      <c r="T1920">
        <f>IF($S1920="","",IF($S1920&lt;Settings!$B$8,"Critical",IF($S1920&lt;Settings!$B$9,"Semi Critical","Non Critical")))</f>
        <v/>
      </c>
      <c r="U1920">
        <f>IF($B1920="","",IFERROR(VLOOKUP($O1920,Leaders!$A:$B,2,0),"Not Mapped"))</f>
        <v/>
      </c>
    </row>
    <row r="1921">
      <c r="A1921" s="16" t="n"/>
      <c r="G1921" s="17" t="n"/>
      <c r="H1921" s="17" t="n"/>
      <c r="I1921" s="17" t="n"/>
      <c r="J1921" s="17" t="n"/>
      <c r="K1921" s="17" t="n"/>
      <c r="L1921" s="17" t="n"/>
      <c r="N1921">
        <f>IF($B1921="","",IF($C1921="SUPERSTORE","Superstore","DH"))</f>
        <v/>
      </c>
      <c r="O1921">
        <f>IF($B1921="","",IFERROR(VLOOKUP($B1921,Mapping!$A:$C,2,0),"Not Mapped"))</f>
        <v/>
      </c>
      <c r="P1921">
        <f>IF($B1921="","",IFERROR(VLOOKUP($B1921,Mapping!$A:$C,3,0),"Not Mapped"))</f>
        <v/>
      </c>
      <c r="Q1921">
        <f>IF($B1921="","",IF(COUNTIF(Exclusions!$A:$A,$B1921)&gt;0,"Yes","No"))</f>
        <v/>
      </c>
      <c r="R1921" s="17">
        <f>IF($B1921="","",MIN(1,DAY($A1921)/IF($N1921="Superstore",Settings!$B$5,Settings!$B$4)))</f>
        <v/>
      </c>
      <c r="S1921" s="17">
        <f>IF(OR($B1921="",$G1921="",$R1921=0),"",$G1921/$R1921)</f>
        <v/>
      </c>
      <c r="T1921">
        <f>IF($S1921="","",IF($S1921&lt;Settings!$B$8,"Critical",IF($S1921&lt;Settings!$B$9,"Semi Critical","Non Critical")))</f>
        <v/>
      </c>
      <c r="U1921">
        <f>IF($B1921="","",IFERROR(VLOOKUP($O1921,Leaders!$A:$B,2,0),"Not Mapped"))</f>
        <v/>
      </c>
    </row>
    <row r="1922">
      <c r="A1922" s="16" t="n"/>
      <c r="G1922" s="17" t="n"/>
      <c r="H1922" s="17" t="n"/>
      <c r="I1922" s="17" t="n"/>
      <c r="J1922" s="17" t="n"/>
      <c r="K1922" s="17" t="n"/>
      <c r="L1922" s="17" t="n"/>
      <c r="N1922">
        <f>IF($B1922="","",IF($C1922="SUPERSTORE","Superstore","DH"))</f>
        <v/>
      </c>
      <c r="O1922">
        <f>IF($B1922="","",IFERROR(VLOOKUP($B1922,Mapping!$A:$C,2,0),"Not Mapped"))</f>
        <v/>
      </c>
      <c r="P1922">
        <f>IF($B1922="","",IFERROR(VLOOKUP($B1922,Mapping!$A:$C,3,0),"Not Mapped"))</f>
        <v/>
      </c>
      <c r="Q1922">
        <f>IF($B1922="","",IF(COUNTIF(Exclusions!$A:$A,$B1922)&gt;0,"Yes","No"))</f>
        <v/>
      </c>
      <c r="R1922" s="17">
        <f>IF($B1922="","",MIN(1,DAY($A1922)/IF($N1922="Superstore",Settings!$B$5,Settings!$B$4)))</f>
        <v/>
      </c>
      <c r="S1922" s="17">
        <f>IF(OR($B1922="",$G1922="",$R1922=0),"",$G1922/$R1922)</f>
        <v/>
      </c>
      <c r="T1922">
        <f>IF($S1922="","",IF($S1922&lt;Settings!$B$8,"Critical",IF($S1922&lt;Settings!$B$9,"Semi Critical","Non Critical")))</f>
        <v/>
      </c>
      <c r="U1922">
        <f>IF($B1922="","",IFERROR(VLOOKUP($O1922,Leaders!$A:$B,2,0),"Not Mapped"))</f>
        <v/>
      </c>
    </row>
    <row r="1923">
      <c r="A1923" s="16" t="n"/>
      <c r="G1923" s="17" t="n"/>
      <c r="H1923" s="17" t="n"/>
      <c r="I1923" s="17" t="n"/>
      <c r="J1923" s="17" t="n"/>
      <c r="K1923" s="17" t="n"/>
      <c r="L1923" s="17" t="n"/>
      <c r="N1923">
        <f>IF($B1923="","",IF($C1923="SUPERSTORE","Superstore","DH"))</f>
        <v/>
      </c>
      <c r="O1923">
        <f>IF($B1923="","",IFERROR(VLOOKUP($B1923,Mapping!$A:$C,2,0),"Not Mapped"))</f>
        <v/>
      </c>
      <c r="P1923">
        <f>IF($B1923="","",IFERROR(VLOOKUP($B1923,Mapping!$A:$C,3,0),"Not Mapped"))</f>
        <v/>
      </c>
      <c r="Q1923">
        <f>IF($B1923="","",IF(COUNTIF(Exclusions!$A:$A,$B1923)&gt;0,"Yes","No"))</f>
        <v/>
      </c>
      <c r="R1923" s="17">
        <f>IF($B1923="","",MIN(1,DAY($A1923)/IF($N1923="Superstore",Settings!$B$5,Settings!$B$4)))</f>
        <v/>
      </c>
      <c r="S1923" s="17">
        <f>IF(OR($B1923="",$G1923="",$R1923=0),"",$G1923/$R1923)</f>
        <v/>
      </c>
      <c r="T1923">
        <f>IF($S1923="","",IF($S1923&lt;Settings!$B$8,"Critical",IF($S1923&lt;Settings!$B$9,"Semi Critical","Non Critical")))</f>
        <v/>
      </c>
      <c r="U1923">
        <f>IF($B1923="","",IFERROR(VLOOKUP($O1923,Leaders!$A:$B,2,0),"Not Mapped"))</f>
        <v/>
      </c>
    </row>
    <row r="1924">
      <c r="A1924" s="16" t="n"/>
      <c r="G1924" s="17" t="n"/>
      <c r="H1924" s="17" t="n"/>
      <c r="I1924" s="17" t="n"/>
      <c r="J1924" s="17" t="n"/>
      <c r="K1924" s="17" t="n"/>
      <c r="L1924" s="17" t="n"/>
      <c r="N1924">
        <f>IF($B1924="","",IF($C1924="SUPERSTORE","Superstore","DH"))</f>
        <v/>
      </c>
      <c r="O1924">
        <f>IF($B1924="","",IFERROR(VLOOKUP($B1924,Mapping!$A:$C,2,0),"Not Mapped"))</f>
        <v/>
      </c>
      <c r="P1924">
        <f>IF($B1924="","",IFERROR(VLOOKUP($B1924,Mapping!$A:$C,3,0),"Not Mapped"))</f>
        <v/>
      </c>
      <c r="Q1924">
        <f>IF($B1924="","",IF(COUNTIF(Exclusions!$A:$A,$B1924)&gt;0,"Yes","No"))</f>
        <v/>
      </c>
      <c r="R1924" s="17">
        <f>IF($B1924="","",MIN(1,DAY($A1924)/IF($N1924="Superstore",Settings!$B$5,Settings!$B$4)))</f>
        <v/>
      </c>
      <c r="S1924" s="17">
        <f>IF(OR($B1924="",$G1924="",$R1924=0),"",$G1924/$R1924)</f>
        <v/>
      </c>
      <c r="T1924">
        <f>IF($S1924="","",IF($S1924&lt;Settings!$B$8,"Critical",IF($S1924&lt;Settings!$B$9,"Semi Critical","Non Critical")))</f>
        <v/>
      </c>
      <c r="U1924">
        <f>IF($B1924="","",IFERROR(VLOOKUP($O1924,Leaders!$A:$B,2,0),"Not Mapped"))</f>
        <v/>
      </c>
    </row>
    <row r="1925">
      <c r="A1925" s="16" t="n"/>
      <c r="G1925" s="17" t="n"/>
      <c r="H1925" s="17" t="n"/>
      <c r="I1925" s="17" t="n"/>
      <c r="J1925" s="17" t="n"/>
      <c r="K1925" s="17" t="n"/>
      <c r="L1925" s="17" t="n"/>
      <c r="N1925">
        <f>IF($B1925="","",IF($C1925="SUPERSTORE","Superstore","DH"))</f>
        <v/>
      </c>
      <c r="O1925">
        <f>IF($B1925="","",IFERROR(VLOOKUP($B1925,Mapping!$A:$C,2,0),"Not Mapped"))</f>
        <v/>
      </c>
      <c r="P1925">
        <f>IF($B1925="","",IFERROR(VLOOKUP($B1925,Mapping!$A:$C,3,0),"Not Mapped"))</f>
        <v/>
      </c>
      <c r="Q1925">
        <f>IF($B1925="","",IF(COUNTIF(Exclusions!$A:$A,$B1925)&gt;0,"Yes","No"))</f>
        <v/>
      </c>
      <c r="R1925" s="17">
        <f>IF($B1925="","",MIN(1,DAY($A1925)/IF($N1925="Superstore",Settings!$B$5,Settings!$B$4)))</f>
        <v/>
      </c>
      <c r="S1925" s="17">
        <f>IF(OR($B1925="",$G1925="",$R1925=0),"",$G1925/$R1925)</f>
        <v/>
      </c>
      <c r="T1925">
        <f>IF($S1925="","",IF($S1925&lt;Settings!$B$8,"Critical",IF($S1925&lt;Settings!$B$9,"Semi Critical","Non Critical")))</f>
        <v/>
      </c>
      <c r="U1925">
        <f>IF($B1925="","",IFERROR(VLOOKUP($O1925,Leaders!$A:$B,2,0),"Not Mapped"))</f>
        <v/>
      </c>
    </row>
    <row r="1926">
      <c r="A1926" s="16" t="n"/>
      <c r="G1926" s="17" t="n"/>
      <c r="H1926" s="17" t="n"/>
      <c r="I1926" s="17" t="n"/>
      <c r="J1926" s="17" t="n"/>
      <c r="K1926" s="17" t="n"/>
      <c r="L1926" s="17" t="n"/>
      <c r="N1926">
        <f>IF($B1926="","",IF($C1926="SUPERSTORE","Superstore","DH"))</f>
        <v/>
      </c>
      <c r="O1926">
        <f>IF($B1926="","",IFERROR(VLOOKUP($B1926,Mapping!$A:$C,2,0),"Not Mapped"))</f>
        <v/>
      </c>
      <c r="P1926">
        <f>IF($B1926="","",IFERROR(VLOOKUP($B1926,Mapping!$A:$C,3,0),"Not Mapped"))</f>
        <v/>
      </c>
      <c r="Q1926">
        <f>IF($B1926="","",IF(COUNTIF(Exclusions!$A:$A,$B1926)&gt;0,"Yes","No"))</f>
        <v/>
      </c>
      <c r="R1926" s="17">
        <f>IF($B1926="","",MIN(1,DAY($A1926)/IF($N1926="Superstore",Settings!$B$5,Settings!$B$4)))</f>
        <v/>
      </c>
      <c r="S1926" s="17">
        <f>IF(OR($B1926="",$G1926="",$R1926=0),"",$G1926/$R1926)</f>
        <v/>
      </c>
      <c r="T1926">
        <f>IF($S1926="","",IF($S1926&lt;Settings!$B$8,"Critical",IF($S1926&lt;Settings!$B$9,"Semi Critical","Non Critical")))</f>
        <v/>
      </c>
      <c r="U1926">
        <f>IF($B1926="","",IFERROR(VLOOKUP($O1926,Leaders!$A:$B,2,0),"Not Mapped"))</f>
        <v/>
      </c>
    </row>
    <row r="1927">
      <c r="A1927" s="16" t="n"/>
      <c r="G1927" s="17" t="n"/>
      <c r="H1927" s="17" t="n"/>
      <c r="I1927" s="17" t="n"/>
      <c r="J1927" s="17" t="n"/>
      <c r="K1927" s="17" t="n"/>
      <c r="L1927" s="17" t="n"/>
      <c r="N1927">
        <f>IF($B1927="","",IF($C1927="SUPERSTORE","Superstore","DH"))</f>
        <v/>
      </c>
      <c r="O1927">
        <f>IF($B1927="","",IFERROR(VLOOKUP($B1927,Mapping!$A:$C,2,0),"Not Mapped"))</f>
        <v/>
      </c>
      <c r="P1927">
        <f>IF($B1927="","",IFERROR(VLOOKUP($B1927,Mapping!$A:$C,3,0),"Not Mapped"))</f>
        <v/>
      </c>
      <c r="Q1927">
        <f>IF($B1927="","",IF(COUNTIF(Exclusions!$A:$A,$B1927)&gt;0,"Yes","No"))</f>
        <v/>
      </c>
      <c r="R1927" s="17">
        <f>IF($B1927="","",MIN(1,DAY($A1927)/IF($N1927="Superstore",Settings!$B$5,Settings!$B$4)))</f>
        <v/>
      </c>
      <c r="S1927" s="17">
        <f>IF(OR($B1927="",$G1927="",$R1927=0),"",$G1927/$R1927)</f>
        <v/>
      </c>
      <c r="T1927">
        <f>IF($S1927="","",IF($S1927&lt;Settings!$B$8,"Critical",IF($S1927&lt;Settings!$B$9,"Semi Critical","Non Critical")))</f>
        <v/>
      </c>
      <c r="U1927">
        <f>IF($B1927="","",IFERROR(VLOOKUP($O1927,Leaders!$A:$B,2,0),"Not Mapped"))</f>
        <v/>
      </c>
    </row>
    <row r="1928">
      <c r="A1928" s="16" t="n"/>
      <c r="G1928" s="17" t="n"/>
      <c r="H1928" s="17" t="n"/>
      <c r="I1928" s="17" t="n"/>
      <c r="J1928" s="17" t="n"/>
      <c r="K1928" s="17" t="n"/>
      <c r="L1928" s="17" t="n"/>
      <c r="N1928">
        <f>IF($B1928="","",IF($C1928="SUPERSTORE","Superstore","DH"))</f>
        <v/>
      </c>
      <c r="O1928">
        <f>IF($B1928="","",IFERROR(VLOOKUP($B1928,Mapping!$A:$C,2,0),"Not Mapped"))</f>
        <v/>
      </c>
      <c r="P1928">
        <f>IF($B1928="","",IFERROR(VLOOKUP($B1928,Mapping!$A:$C,3,0),"Not Mapped"))</f>
        <v/>
      </c>
      <c r="Q1928">
        <f>IF($B1928="","",IF(COUNTIF(Exclusions!$A:$A,$B1928)&gt;0,"Yes","No"))</f>
        <v/>
      </c>
      <c r="R1928" s="17">
        <f>IF($B1928="","",MIN(1,DAY($A1928)/IF($N1928="Superstore",Settings!$B$5,Settings!$B$4)))</f>
        <v/>
      </c>
      <c r="S1928" s="17">
        <f>IF(OR($B1928="",$G1928="",$R1928=0),"",$G1928/$R1928)</f>
        <v/>
      </c>
      <c r="T1928">
        <f>IF($S1928="","",IF($S1928&lt;Settings!$B$8,"Critical",IF($S1928&lt;Settings!$B$9,"Semi Critical","Non Critical")))</f>
        <v/>
      </c>
      <c r="U1928">
        <f>IF($B1928="","",IFERROR(VLOOKUP($O1928,Leaders!$A:$B,2,0),"Not Mapped"))</f>
        <v/>
      </c>
    </row>
    <row r="1929">
      <c r="A1929" s="16" t="n"/>
      <c r="G1929" s="17" t="n"/>
      <c r="H1929" s="17" t="n"/>
      <c r="I1929" s="17" t="n"/>
      <c r="J1929" s="17" t="n"/>
      <c r="K1929" s="17" t="n"/>
      <c r="L1929" s="17" t="n"/>
      <c r="N1929">
        <f>IF($B1929="","",IF($C1929="SUPERSTORE","Superstore","DH"))</f>
        <v/>
      </c>
      <c r="O1929">
        <f>IF($B1929="","",IFERROR(VLOOKUP($B1929,Mapping!$A:$C,2,0),"Not Mapped"))</f>
        <v/>
      </c>
      <c r="P1929">
        <f>IF($B1929="","",IFERROR(VLOOKUP($B1929,Mapping!$A:$C,3,0),"Not Mapped"))</f>
        <v/>
      </c>
      <c r="Q1929">
        <f>IF($B1929="","",IF(COUNTIF(Exclusions!$A:$A,$B1929)&gt;0,"Yes","No"))</f>
        <v/>
      </c>
      <c r="R1929" s="17">
        <f>IF($B1929="","",MIN(1,DAY($A1929)/IF($N1929="Superstore",Settings!$B$5,Settings!$B$4)))</f>
        <v/>
      </c>
      <c r="S1929" s="17">
        <f>IF(OR($B1929="",$G1929="",$R1929=0),"",$G1929/$R1929)</f>
        <v/>
      </c>
      <c r="T1929">
        <f>IF($S1929="","",IF($S1929&lt;Settings!$B$8,"Critical",IF($S1929&lt;Settings!$B$9,"Semi Critical","Non Critical")))</f>
        <v/>
      </c>
      <c r="U1929">
        <f>IF($B1929="","",IFERROR(VLOOKUP($O1929,Leaders!$A:$B,2,0),"Not Mapped"))</f>
        <v/>
      </c>
    </row>
    <row r="1930">
      <c r="A1930" s="16" t="n"/>
      <c r="G1930" s="17" t="n"/>
      <c r="H1930" s="17" t="n"/>
      <c r="I1930" s="17" t="n"/>
      <c r="J1930" s="17" t="n"/>
      <c r="K1930" s="17" t="n"/>
      <c r="L1930" s="17" t="n"/>
      <c r="N1930">
        <f>IF($B1930="","",IF($C1930="SUPERSTORE","Superstore","DH"))</f>
        <v/>
      </c>
      <c r="O1930">
        <f>IF($B1930="","",IFERROR(VLOOKUP($B1930,Mapping!$A:$C,2,0),"Not Mapped"))</f>
        <v/>
      </c>
      <c r="P1930">
        <f>IF($B1930="","",IFERROR(VLOOKUP($B1930,Mapping!$A:$C,3,0),"Not Mapped"))</f>
        <v/>
      </c>
      <c r="Q1930">
        <f>IF($B1930="","",IF(COUNTIF(Exclusions!$A:$A,$B1930)&gt;0,"Yes","No"))</f>
        <v/>
      </c>
      <c r="R1930" s="17">
        <f>IF($B1930="","",MIN(1,DAY($A1930)/IF($N1930="Superstore",Settings!$B$5,Settings!$B$4)))</f>
        <v/>
      </c>
      <c r="S1930" s="17">
        <f>IF(OR($B1930="",$G1930="",$R1930=0),"",$G1930/$R1930)</f>
        <v/>
      </c>
      <c r="T1930">
        <f>IF($S1930="","",IF($S1930&lt;Settings!$B$8,"Critical",IF($S1930&lt;Settings!$B$9,"Semi Critical","Non Critical")))</f>
        <v/>
      </c>
      <c r="U1930">
        <f>IF($B1930="","",IFERROR(VLOOKUP($O1930,Leaders!$A:$B,2,0),"Not Mapped"))</f>
        <v/>
      </c>
    </row>
    <row r="1931">
      <c r="A1931" s="16" t="n"/>
      <c r="G1931" s="17" t="n"/>
      <c r="H1931" s="17" t="n"/>
      <c r="I1931" s="17" t="n"/>
      <c r="J1931" s="17" t="n"/>
      <c r="K1931" s="17" t="n"/>
      <c r="L1931" s="17" t="n"/>
      <c r="N1931">
        <f>IF($B1931="","",IF($C1931="SUPERSTORE","Superstore","DH"))</f>
        <v/>
      </c>
      <c r="O1931">
        <f>IF($B1931="","",IFERROR(VLOOKUP($B1931,Mapping!$A:$C,2,0),"Not Mapped"))</f>
        <v/>
      </c>
      <c r="P1931">
        <f>IF($B1931="","",IFERROR(VLOOKUP($B1931,Mapping!$A:$C,3,0),"Not Mapped"))</f>
        <v/>
      </c>
      <c r="Q1931">
        <f>IF($B1931="","",IF(COUNTIF(Exclusions!$A:$A,$B1931)&gt;0,"Yes","No"))</f>
        <v/>
      </c>
      <c r="R1931" s="17">
        <f>IF($B1931="","",MIN(1,DAY($A1931)/IF($N1931="Superstore",Settings!$B$5,Settings!$B$4)))</f>
        <v/>
      </c>
      <c r="S1931" s="17">
        <f>IF(OR($B1931="",$G1931="",$R1931=0),"",$G1931/$R1931)</f>
        <v/>
      </c>
      <c r="T1931">
        <f>IF($S1931="","",IF($S1931&lt;Settings!$B$8,"Critical",IF($S1931&lt;Settings!$B$9,"Semi Critical","Non Critical")))</f>
        <v/>
      </c>
      <c r="U1931">
        <f>IF($B1931="","",IFERROR(VLOOKUP($O1931,Leaders!$A:$B,2,0),"Not Mapped"))</f>
        <v/>
      </c>
    </row>
    <row r="1932">
      <c r="A1932" s="16" t="n"/>
      <c r="G1932" s="17" t="n"/>
      <c r="H1932" s="17" t="n"/>
      <c r="I1932" s="17" t="n"/>
      <c r="J1932" s="17" t="n"/>
      <c r="K1932" s="17" t="n"/>
      <c r="L1932" s="17" t="n"/>
      <c r="N1932">
        <f>IF($B1932="","",IF($C1932="SUPERSTORE","Superstore","DH"))</f>
        <v/>
      </c>
      <c r="O1932">
        <f>IF($B1932="","",IFERROR(VLOOKUP($B1932,Mapping!$A:$C,2,0),"Not Mapped"))</f>
        <v/>
      </c>
      <c r="P1932">
        <f>IF($B1932="","",IFERROR(VLOOKUP($B1932,Mapping!$A:$C,3,0),"Not Mapped"))</f>
        <v/>
      </c>
      <c r="Q1932">
        <f>IF($B1932="","",IF(COUNTIF(Exclusions!$A:$A,$B1932)&gt;0,"Yes","No"))</f>
        <v/>
      </c>
      <c r="R1932" s="17">
        <f>IF($B1932="","",MIN(1,DAY($A1932)/IF($N1932="Superstore",Settings!$B$5,Settings!$B$4)))</f>
        <v/>
      </c>
      <c r="S1932" s="17">
        <f>IF(OR($B1932="",$G1932="",$R1932=0),"",$G1932/$R1932)</f>
        <v/>
      </c>
      <c r="T1932">
        <f>IF($S1932="","",IF($S1932&lt;Settings!$B$8,"Critical",IF($S1932&lt;Settings!$B$9,"Semi Critical","Non Critical")))</f>
        <v/>
      </c>
      <c r="U1932">
        <f>IF($B1932="","",IFERROR(VLOOKUP($O1932,Leaders!$A:$B,2,0),"Not Mapped"))</f>
        <v/>
      </c>
    </row>
    <row r="1933">
      <c r="A1933" s="16" t="n"/>
      <c r="G1933" s="17" t="n"/>
      <c r="H1933" s="17" t="n"/>
      <c r="I1933" s="17" t="n"/>
      <c r="J1933" s="17" t="n"/>
      <c r="K1933" s="17" t="n"/>
      <c r="L1933" s="17" t="n"/>
      <c r="N1933">
        <f>IF($B1933="","",IF($C1933="SUPERSTORE","Superstore","DH"))</f>
        <v/>
      </c>
      <c r="O1933">
        <f>IF($B1933="","",IFERROR(VLOOKUP($B1933,Mapping!$A:$C,2,0),"Not Mapped"))</f>
        <v/>
      </c>
      <c r="P1933">
        <f>IF($B1933="","",IFERROR(VLOOKUP($B1933,Mapping!$A:$C,3,0),"Not Mapped"))</f>
        <v/>
      </c>
      <c r="Q1933">
        <f>IF($B1933="","",IF(COUNTIF(Exclusions!$A:$A,$B1933)&gt;0,"Yes","No"))</f>
        <v/>
      </c>
      <c r="R1933" s="17">
        <f>IF($B1933="","",MIN(1,DAY($A1933)/IF($N1933="Superstore",Settings!$B$5,Settings!$B$4)))</f>
        <v/>
      </c>
      <c r="S1933" s="17">
        <f>IF(OR($B1933="",$G1933="",$R1933=0),"",$G1933/$R1933)</f>
        <v/>
      </c>
      <c r="T1933">
        <f>IF($S1933="","",IF($S1933&lt;Settings!$B$8,"Critical",IF($S1933&lt;Settings!$B$9,"Semi Critical","Non Critical")))</f>
        <v/>
      </c>
      <c r="U1933">
        <f>IF($B1933="","",IFERROR(VLOOKUP($O1933,Leaders!$A:$B,2,0),"Not Mapped"))</f>
        <v/>
      </c>
    </row>
    <row r="1934">
      <c r="A1934" s="16" t="n"/>
      <c r="G1934" s="17" t="n"/>
      <c r="H1934" s="17" t="n"/>
      <c r="I1934" s="17" t="n"/>
      <c r="J1934" s="17" t="n"/>
      <c r="K1934" s="17" t="n"/>
      <c r="L1934" s="17" t="n"/>
      <c r="N1934">
        <f>IF($B1934="","",IF($C1934="SUPERSTORE","Superstore","DH"))</f>
        <v/>
      </c>
      <c r="O1934">
        <f>IF($B1934="","",IFERROR(VLOOKUP($B1934,Mapping!$A:$C,2,0),"Not Mapped"))</f>
        <v/>
      </c>
      <c r="P1934">
        <f>IF($B1934="","",IFERROR(VLOOKUP($B1934,Mapping!$A:$C,3,0),"Not Mapped"))</f>
        <v/>
      </c>
      <c r="Q1934">
        <f>IF($B1934="","",IF(COUNTIF(Exclusions!$A:$A,$B1934)&gt;0,"Yes","No"))</f>
        <v/>
      </c>
      <c r="R1934" s="17">
        <f>IF($B1934="","",MIN(1,DAY($A1934)/IF($N1934="Superstore",Settings!$B$5,Settings!$B$4)))</f>
        <v/>
      </c>
      <c r="S1934" s="17">
        <f>IF(OR($B1934="",$G1934="",$R1934=0),"",$G1934/$R1934)</f>
        <v/>
      </c>
      <c r="T1934">
        <f>IF($S1934="","",IF($S1934&lt;Settings!$B$8,"Critical",IF($S1934&lt;Settings!$B$9,"Semi Critical","Non Critical")))</f>
        <v/>
      </c>
      <c r="U1934">
        <f>IF($B1934="","",IFERROR(VLOOKUP($O1934,Leaders!$A:$B,2,0),"Not Mapped"))</f>
        <v/>
      </c>
    </row>
    <row r="1935">
      <c r="A1935" s="16" t="n"/>
      <c r="G1935" s="17" t="n"/>
      <c r="H1935" s="17" t="n"/>
      <c r="I1935" s="17" t="n"/>
      <c r="J1935" s="17" t="n"/>
      <c r="K1935" s="17" t="n"/>
      <c r="L1935" s="17" t="n"/>
      <c r="N1935">
        <f>IF($B1935="","",IF($C1935="SUPERSTORE","Superstore","DH"))</f>
        <v/>
      </c>
      <c r="O1935">
        <f>IF($B1935="","",IFERROR(VLOOKUP($B1935,Mapping!$A:$C,2,0),"Not Mapped"))</f>
        <v/>
      </c>
      <c r="P1935">
        <f>IF($B1935="","",IFERROR(VLOOKUP($B1935,Mapping!$A:$C,3,0),"Not Mapped"))</f>
        <v/>
      </c>
      <c r="Q1935">
        <f>IF($B1935="","",IF(COUNTIF(Exclusions!$A:$A,$B1935)&gt;0,"Yes","No"))</f>
        <v/>
      </c>
      <c r="R1935" s="17">
        <f>IF($B1935="","",MIN(1,DAY($A1935)/IF($N1935="Superstore",Settings!$B$5,Settings!$B$4)))</f>
        <v/>
      </c>
      <c r="S1935" s="17">
        <f>IF(OR($B1935="",$G1935="",$R1935=0),"",$G1935/$R1935)</f>
        <v/>
      </c>
      <c r="T1935">
        <f>IF($S1935="","",IF($S1935&lt;Settings!$B$8,"Critical",IF($S1935&lt;Settings!$B$9,"Semi Critical","Non Critical")))</f>
        <v/>
      </c>
      <c r="U1935">
        <f>IF($B1935="","",IFERROR(VLOOKUP($O1935,Leaders!$A:$B,2,0),"Not Mapped"))</f>
        <v/>
      </c>
    </row>
    <row r="1936">
      <c r="A1936" s="16" t="n"/>
      <c r="G1936" s="17" t="n"/>
      <c r="H1936" s="17" t="n"/>
      <c r="I1936" s="17" t="n"/>
      <c r="J1936" s="17" t="n"/>
      <c r="K1936" s="17" t="n"/>
      <c r="L1936" s="17" t="n"/>
      <c r="N1936">
        <f>IF($B1936="","",IF($C1936="SUPERSTORE","Superstore","DH"))</f>
        <v/>
      </c>
      <c r="O1936">
        <f>IF($B1936="","",IFERROR(VLOOKUP($B1936,Mapping!$A:$C,2,0),"Not Mapped"))</f>
        <v/>
      </c>
      <c r="P1936">
        <f>IF($B1936="","",IFERROR(VLOOKUP($B1936,Mapping!$A:$C,3,0),"Not Mapped"))</f>
        <v/>
      </c>
      <c r="Q1936">
        <f>IF($B1936="","",IF(COUNTIF(Exclusions!$A:$A,$B1936)&gt;0,"Yes","No"))</f>
        <v/>
      </c>
      <c r="R1936" s="17">
        <f>IF($B1936="","",MIN(1,DAY($A1936)/IF($N1936="Superstore",Settings!$B$5,Settings!$B$4)))</f>
        <v/>
      </c>
      <c r="S1936" s="17">
        <f>IF(OR($B1936="",$G1936="",$R1936=0),"",$G1936/$R1936)</f>
        <v/>
      </c>
      <c r="T1936">
        <f>IF($S1936="","",IF($S1936&lt;Settings!$B$8,"Critical",IF($S1936&lt;Settings!$B$9,"Semi Critical","Non Critical")))</f>
        <v/>
      </c>
      <c r="U1936">
        <f>IF($B1936="","",IFERROR(VLOOKUP($O1936,Leaders!$A:$B,2,0),"Not Mapped"))</f>
        <v/>
      </c>
    </row>
    <row r="1937">
      <c r="A1937" s="16" t="n"/>
      <c r="G1937" s="17" t="n"/>
      <c r="H1937" s="17" t="n"/>
      <c r="I1937" s="17" t="n"/>
      <c r="J1937" s="17" t="n"/>
      <c r="K1937" s="17" t="n"/>
      <c r="L1937" s="17" t="n"/>
      <c r="N1937">
        <f>IF($B1937="","",IF($C1937="SUPERSTORE","Superstore","DH"))</f>
        <v/>
      </c>
      <c r="O1937">
        <f>IF($B1937="","",IFERROR(VLOOKUP($B1937,Mapping!$A:$C,2,0),"Not Mapped"))</f>
        <v/>
      </c>
      <c r="P1937">
        <f>IF($B1937="","",IFERROR(VLOOKUP($B1937,Mapping!$A:$C,3,0),"Not Mapped"))</f>
        <v/>
      </c>
      <c r="Q1937">
        <f>IF($B1937="","",IF(COUNTIF(Exclusions!$A:$A,$B1937)&gt;0,"Yes","No"))</f>
        <v/>
      </c>
      <c r="R1937" s="17">
        <f>IF($B1937="","",MIN(1,DAY($A1937)/IF($N1937="Superstore",Settings!$B$5,Settings!$B$4)))</f>
        <v/>
      </c>
      <c r="S1937" s="17">
        <f>IF(OR($B1937="",$G1937="",$R1937=0),"",$G1937/$R1937)</f>
        <v/>
      </c>
      <c r="T1937">
        <f>IF($S1937="","",IF($S1937&lt;Settings!$B$8,"Critical",IF($S1937&lt;Settings!$B$9,"Semi Critical","Non Critical")))</f>
        <v/>
      </c>
      <c r="U1937">
        <f>IF($B1937="","",IFERROR(VLOOKUP($O1937,Leaders!$A:$B,2,0),"Not Mapped"))</f>
        <v/>
      </c>
    </row>
    <row r="1938">
      <c r="A1938" s="16" t="n"/>
      <c r="G1938" s="17" t="n"/>
      <c r="H1938" s="17" t="n"/>
      <c r="I1938" s="17" t="n"/>
      <c r="J1938" s="17" t="n"/>
      <c r="K1938" s="17" t="n"/>
      <c r="L1938" s="17" t="n"/>
      <c r="N1938">
        <f>IF($B1938="","",IF($C1938="SUPERSTORE","Superstore","DH"))</f>
        <v/>
      </c>
      <c r="O1938">
        <f>IF($B1938="","",IFERROR(VLOOKUP($B1938,Mapping!$A:$C,2,0),"Not Mapped"))</f>
        <v/>
      </c>
      <c r="P1938">
        <f>IF($B1938="","",IFERROR(VLOOKUP($B1938,Mapping!$A:$C,3,0),"Not Mapped"))</f>
        <v/>
      </c>
      <c r="Q1938">
        <f>IF($B1938="","",IF(COUNTIF(Exclusions!$A:$A,$B1938)&gt;0,"Yes","No"))</f>
        <v/>
      </c>
      <c r="R1938" s="17">
        <f>IF($B1938="","",MIN(1,DAY($A1938)/IF($N1938="Superstore",Settings!$B$5,Settings!$B$4)))</f>
        <v/>
      </c>
      <c r="S1938" s="17">
        <f>IF(OR($B1938="",$G1938="",$R1938=0),"",$G1938/$R1938)</f>
        <v/>
      </c>
      <c r="T1938">
        <f>IF($S1938="","",IF($S1938&lt;Settings!$B$8,"Critical",IF($S1938&lt;Settings!$B$9,"Semi Critical","Non Critical")))</f>
        <v/>
      </c>
      <c r="U1938">
        <f>IF($B1938="","",IFERROR(VLOOKUP($O1938,Leaders!$A:$B,2,0),"Not Mapped"))</f>
        <v/>
      </c>
    </row>
    <row r="1939">
      <c r="A1939" s="16" t="n"/>
      <c r="G1939" s="17" t="n"/>
      <c r="H1939" s="17" t="n"/>
      <c r="I1939" s="17" t="n"/>
      <c r="J1939" s="17" t="n"/>
      <c r="K1939" s="17" t="n"/>
      <c r="L1939" s="17" t="n"/>
      <c r="N1939">
        <f>IF($B1939="","",IF($C1939="SUPERSTORE","Superstore","DH"))</f>
        <v/>
      </c>
      <c r="O1939">
        <f>IF($B1939="","",IFERROR(VLOOKUP($B1939,Mapping!$A:$C,2,0),"Not Mapped"))</f>
        <v/>
      </c>
      <c r="P1939">
        <f>IF($B1939="","",IFERROR(VLOOKUP($B1939,Mapping!$A:$C,3,0),"Not Mapped"))</f>
        <v/>
      </c>
      <c r="Q1939">
        <f>IF($B1939="","",IF(COUNTIF(Exclusions!$A:$A,$B1939)&gt;0,"Yes","No"))</f>
        <v/>
      </c>
      <c r="R1939" s="17">
        <f>IF($B1939="","",MIN(1,DAY($A1939)/IF($N1939="Superstore",Settings!$B$5,Settings!$B$4)))</f>
        <v/>
      </c>
      <c r="S1939" s="17">
        <f>IF(OR($B1939="",$G1939="",$R1939=0),"",$G1939/$R1939)</f>
        <v/>
      </c>
      <c r="T1939">
        <f>IF($S1939="","",IF($S1939&lt;Settings!$B$8,"Critical",IF($S1939&lt;Settings!$B$9,"Semi Critical","Non Critical")))</f>
        <v/>
      </c>
      <c r="U1939">
        <f>IF($B1939="","",IFERROR(VLOOKUP($O1939,Leaders!$A:$B,2,0),"Not Mapped"))</f>
        <v/>
      </c>
    </row>
    <row r="1940">
      <c r="A1940" s="16" t="n"/>
      <c r="G1940" s="17" t="n"/>
      <c r="H1940" s="17" t="n"/>
      <c r="I1940" s="17" t="n"/>
      <c r="J1940" s="17" t="n"/>
      <c r="K1940" s="17" t="n"/>
      <c r="L1940" s="17" t="n"/>
      <c r="N1940">
        <f>IF($B1940="","",IF($C1940="SUPERSTORE","Superstore","DH"))</f>
        <v/>
      </c>
      <c r="O1940">
        <f>IF($B1940="","",IFERROR(VLOOKUP($B1940,Mapping!$A:$C,2,0),"Not Mapped"))</f>
        <v/>
      </c>
      <c r="P1940">
        <f>IF($B1940="","",IFERROR(VLOOKUP($B1940,Mapping!$A:$C,3,0),"Not Mapped"))</f>
        <v/>
      </c>
      <c r="Q1940">
        <f>IF($B1940="","",IF(COUNTIF(Exclusions!$A:$A,$B1940)&gt;0,"Yes","No"))</f>
        <v/>
      </c>
      <c r="R1940" s="17">
        <f>IF($B1940="","",MIN(1,DAY($A1940)/IF($N1940="Superstore",Settings!$B$5,Settings!$B$4)))</f>
        <v/>
      </c>
      <c r="S1940" s="17">
        <f>IF(OR($B1940="",$G1940="",$R1940=0),"",$G1940/$R1940)</f>
        <v/>
      </c>
      <c r="T1940">
        <f>IF($S1940="","",IF($S1940&lt;Settings!$B$8,"Critical",IF($S1940&lt;Settings!$B$9,"Semi Critical","Non Critical")))</f>
        <v/>
      </c>
      <c r="U1940">
        <f>IF($B1940="","",IFERROR(VLOOKUP($O1940,Leaders!$A:$B,2,0),"Not Mapped"))</f>
        <v/>
      </c>
    </row>
    <row r="1941">
      <c r="A1941" s="16" t="n"/>
      <c r="G1941" s="17" t="n"/>
      <c r="H1941" s="17" t="n"/>
      <c r="I1941" s="17" t="n"/>
      <c r="J1941" s="17" t="n"/>
      <c r="K1941" s="17" t="n"/>
      <c r="L1941" s="17" t="n"/>
      <c r="N1941">
        <f>IF($B1941="","",IF($C1941="SUPERSTORE","Superstore","DH"))</f>
        <v/>
      </c>
      <c r="O1941">
        <f>IF($B1941="","",IFERROR(VLOOKUP($B1941,Mapping!$A:$C,2,0),"Not Mapped"))</f>
        <v/>
      </c>
      <c r="P1941">
        <f>IF($B1941="","",IFERROR(VLOOKUP($B1941,Mapping!$A:$C,3,0),"Not Mapped"))</f>
        <v/>
      </c>
      <c r="Q1941">
        <f>IF($B1941="","",IF(COUNTIF(Exclusions!$A:$A,$B1941)&gt;0,"Yes","No"))</f>
        <v/>
      </c>
      <c r="R1941" s="17">
        <f>IF($B1941="","",MIN(1,DAY($A1941)/IF($N1941="Superstore",Settings!$B$5,Settings!$B$4)))</f>
        <v/>
      </c>
      <c r="S1941" s="17">
        <f>IF(OR($B1941="",$G1941="",$R1941=0),"",$G1941/$R1941)</f>
        <v/>
      </c>
      <c r="T1941">
        <f>IF($S1941="","",IF($S1941&lt;Settings!$B$8,"Critical",IF($S1941&lt;Settings!$B$9,"Semi Critical","Non Critical")))</f>
        <v/>
      </c>
      <c r="U1941">
        <f>IF($B1941="","",IFERROR(VLOOKUP($O1941,Leaders!$A:$B,2,0),"Not Mapped"))</f>
        <v/>
      </c>
    </row>
    <row r="1942">
      <c r="A1942" s="16" t="n"/>
      <c r="G1942" s="17" t="n"/>
      <c r="H1942" s="17" t="n"/>
      <c r="I1942" s="17" t="n"/>
      <c r="J1942" s="17" t="n"/>
      <c r="K1942" s="17" t="n"/>
      <c r="L1942" s="17" t="n"/>
      <c r="N1942">
        <f>IF($B1942="","",IF($C1942="SUPERSTORE","Superstore","DH"))</f>
        <v/>
      </c>
      <c r="O1942">
        <f>IF($B1942="","",IFERROR(VLOOKUP($B1942,Mapping!$A:$C,2,0),"Not Mapped"))</f>
        <v/>
      </c>
      <c r="P1942">
        <f>IF($B1942="","",IFERROR(VLOOKUP($B1942,Mapping!$A:$C,3,0),"Not Mapped"))</f>
        <v/>
      </c>
      <c r="Q1942">
        <f>IF($B1942="","",IF(COUNTIF(Exclusions!$A:$A,$B1942)&gt;0,"Yes","No"))</f>
        <v/>
      </c>
      <c r="R1942" s="17">
        <f>IF($B1942="","",MIN(1,DAY($A1942)/IF($N1942="Superstore",Settings!$B$5,Settings!$B$4)))</f>
        <v/>
      </c>
      <c r="S1942" s="17">
        <f>IF(OR($B1942="",$G1942="",$R1942=0),"",$G1942/$R1942)</f>
        <v/>
      </c>
      <c r="T1942">
        <f>IF($S1942="","",IF($S1942&lt;Settings!$B$8,"Critical",IF($S1942&lt;Settings!$B$9,"Semi Critical","Non Critical")))</f>
        <v/>
      </c>
      <c r="U1942">
        <f>IF($B1942="","",IFERROR(VLOOKUP($O1942,Leaders!$A:$B,2,0),"Not Mapped"))</f>
        <v/>
      </c>
    </row>
    <row r="1943">
      <c r="A1943" s="16" t="n"/>
      <c r="G1943" s="17" t="n"/>
      <c r="H1943" s="17" t="n"/>
      <c r="I1943" s="17" t="n"/>
      <c r="J1943" s="17" t="n"/>
      <c r="K1943" s="17" t="n"/>
      <c r="L1943" s="17" t="n"/>
      <c r="N1943">
        <f>IF($B1943="","",IF($C1943="SUPERSTORE","Superstore","DH"))</f>
        <v/>
      </c>
      <c r="O1943">
        <f>IF($B1943="","",IFERROR(VLOOKUP($B1943,Mapping!$A:$C,2,0),"Not Mapped"))</f>
        <v/>
      </c>
      <c r="P1943">
        <f>IF($B1943="","",IFERROR(VLOOKUP($B1943,Mapping!$A:$C,3,0),"Not Mapped"))</f>
        <v/>
      </c>
      <c r="Q1943">
        <f>IF($B1943="","",IF(COUNTIF(Exclusions!$A:$A,$B1943)&gt;0,"Yes","No"))</f>
        <v/>
      </c>
      <c r="R1943" s="17">
        <f>IF($B1943="","",MIN(1,DAY($A1943)/IF($N1943="Superstore",Settings!$B$5,Settings!$B$4)))</f>
        <v/>
      </c>
      <c r="S1943" s="17">
        <f>IF(OR($B1943="",$G1943="",$R1943=0),"",$G1943/$R1943)</f>
        <v/>
      </c>
      <c r="T1943">
        <f>IF($S1943="","",IF($S1943&lt;Settings!$B$8,"Critical",IF($S1943&lt;Settings!$B$9,"Semi Critical","Non Critical")))</f>
        <v/>
      </c>
      <c r="U1943">
        <f>IF($B1943="","",IFERROR(VLOOKUP($O1943,Leaders!$A:$B,2,0),"Not Mapped"))</f>
        <v/>
      </c>
    </row>
    <row r="1944">
      <c r="A1944" s="16" t="n"/>
      <c r="G1944" s="17" t="n"/>
      <c r="H1944" s="17" t="n"/>
      <c r="I1944" s="17" t="n"/>
      <c r="J1944" s="17" t="n"/>
      <c r="K1944" s="17" t="n"/>
      <c r="L1944" s="17" t="n"/>
      <c r="N1944">
        <f>IF($B1944="","",IF($C1944="SUPERSTORE","Superstore","DH"))</f>
        <v/>
      </c>
      <c r="O1944">
        <f>IF($B1944="","",IFERROR(VLOOKUP($B1944,Mapping!$A:$C,2,0),"Not Mapped"))</f>
        <v/>
      </c>
      <c r="P1944">
        <f>IF($B1944="","",IFERROR(VLOOKUP($B1944,Mapping!$A:$C,3,0),"Not Mapped"))</f>
        <v/>
      </c>
      <c r="Q1944">
        <f>IF($B1944="","",IF(COUNTIF(Exclusions!$A:$A,$B1944)&gt;0,"Yes","No"))</f>
        <v/>
      </c>
      <c r="R1944" s="17">
        <f>IF($B1944="","",MIN(1,DAY($A1944)/IF($N1944="Superstore",Settings!$B$5,Settings!$B$4)))</f>
        <v/>
      </c>
      <c r="S1944" s="17">
        <f>IF(OR($B1944="",$G1944="",$R1944=0),"",$G1944/$R1944)</f>
        <v/>
      </c>
      <c r="T1944">
        <f>IF($S1944="","",IF($S1944&lt;Settings!$B$8,"Critical",IF($S1944&lt;Settings!$B$9,"Semi Critical","Non Critical")))</f>
        <v/>
      </c>
      <c r="U1944">
        <f>IF($B1944="","",IFERROR(VLOOKUP($O1944,Leaders!$A:$B,2,0),"Not Mapped"))</f>
        <v/>
      </c>
    </row>
    <row r="1945">
      <c r="A1945" s="16" t="n"/>
      <c r="G1945" s="17" t="n"/>
      <c r="H1945" s="17" t="n"/>
      <c r="I1945" s="17" t="n"/>
      <c r="J1945" s="17" t="n"/>
      <c r="K1945" s="17" t="n"/>
      <c r="L1945" s="17" t="n"/>
      <c r="N1945">
        <f>IF($B1945="","",IF($C1945="SUPERSTORE","Superstore","DH"))</f>
        <v/>
      </c>
      <c r="O1945">
        <f>IF($B1945="","",IFERROR(VLOOKUP($B1945,Mapping!$A:$C,2,0),"Not Mapped"))</f>
        <v/>
      </c>
      <c r="P1945">
        <f>IF($B1945="","",IFERROR(VLOOKUP($B1945,Mapping!$A:$C,3,0),"Not Mapped"))</f>
        <v/>
      </c>
      <c r="Q1945">
        <f>IF($B1945="","",IF(COUNTIF(Exclusions!$A:$A,$B1945)&gt;0,"Yes","No"))</f>
        <v/>
      </c>
      <c r="R1945" s="17">
        <f>IF($B1945="","",MIN(1,DAY($A1945)/IF($N1945="Superstore",Settings!$B$5,Settings!$B$4)))</f>
        <v/>
      </c>
      <c r="S1945" s="17">
        <f>IF(OR($B1945="",$G1945="",$R1945=0),"",$G1945/$R1945)</f>
        <v/>
      </c>
      <c r="T1945">
        <f>IF($S1945="","",IF($S1945&lt;Settings!$B$8,"Critical",IF($S1945&lt;Settings!$B$9,"Semi Critical","Non Critical")))</f>
        <v/>
      </c>
      <c r="U1945">
        <f>IF($B1945="","",IFERROR(VLOOKUP($O1945,Leaders!$A:$B,2,0),"Not Mapped"))</f>
        <v/>
      </c>
    </row>
    <row r="1946">
      <c r="A1946" s="16" t="n"/>
      <c r="G1946" s="17" t="n"/>
      <c r="H1946" s="17" t="n"/>
      <c r="I1946" s="17" t="n"/>
      <c r="J1946" s="17" t="n"/>
      <c r="K1946" s="17" t="n"/>
      <c r="L1946" s="17" t="n"/>
      <c r="N1946">
        <f>IF($B1946="","",IF($C1946="SUPERSTORE","Superstore","DH"))</f>
        <v/>
      </c>
      <c r="O1946">
        <f>IF($B1946="","",IFERROR(VLOOKUP($B1946,Mapping!$A:$C,2,0),"Not Mapped"))</f>
        <v/>
      </c>
      <c r="P1946">
        <f>IF($B1946="","",IFERROR(VLOOKUP($B1946,Mapping!$A:$C,3,0),"Not Mapped"))</f>
        <v/>
      </c>
      <c r="Q1946">
        <f>IF($B1946="","",IF(COUNTIF(Exclusions!$A:$A,$B1946)&gt;0,"Yes","No"))</f>
        <v/>
      </c>
      <c r="R1946" s="17">
        <f>IF($B1946="","",MIN(1,DAY($A1946)/IF($N1946="Superstore",Settings!$B$5,Settings!$B$4)))</f>
        <v/>
      </c>
      <c r="S1946" s="17">
        <f>IF(OR($B1946="",$G1946="",$R1946=0),"",$G1946/$R1946)</f>
        <v/>
      </c>
      <c r="T1946">
        <f>IF($S1946="","",IF($S1946&lt;Settings!$B$8,"Critical",IF($S1946&lt;Settings!$B$9,"Semi Critical","Non Critical")))</f>
        <v/>
      </c>
      <c r="U1946">
        <f>IF($B1946="","",IFERROR(VLOOKUP($O1946,Leaders!$A:$B,2,0),"Not Mapped"))</f>
        <v/>
      </c>
    </row>
    <row r="1947">
      <c r="A1947" s="16" t="n"/>
      <c r="G1947" s="17" t="n"/>
      <c r="H1947" s="17" t="n"/>
      <c r="I1947" s="17" t="n"/>
      <c r="J1947" s="17" t="n"/>
      <c r="K1947" s="17" t="n"/>
      <c r="L1947" s="17" t="n"/>
      <c r="N1947">
        <f>IF($B1947="","",IF($C1947="SUPERSTORE","Superstore","DH"))</f>
        <v/>
      </c>
      <c r="O1947">
        <f>IF($B1947="","",IFERROR(VLOOKUP($B1947,Mapping!$A:$C,2,0),"Not Mapped"))</f>
        <v/>
      </c>
      <c r="P1947">
        <f>IF($B1947="","",IFERROR(VLOOKUP($B1947,Mapping!$A:$C,3,0),"Not Mapped"))</f>
        <v/>
      </c>
      <c r="Q1947">
        <f>IF($B1947="","",IF(COUNTIF(Exclusions!$A:$A,$B1947)&gt;0,"Yes","No"))</f>
        <v/>
      </c>
      <c r="R1947" s="17">
        <f>IF($B1947="","",MIN(1,DAY($A1947)/IF($N1947="Superstore",Settings!$B$5,Settings!$B$4)))</f>
        <v/>
      </c>
      <c r="S1947" s="17">
        <f>IF(OR($B1947="",$G1947="",$R1947=0),"",$G1947/$R1947)</f>
        <v/>
      </c>
      <c r="T1947">
        <f>IF($S1947="","",IF($S1947&lt;Settings!$B$8,"Critical",IF($S1947&lt;Settings!$B$9,"Semi Critical","Non Critical")))</f>
        <v/>
      </c>
      <c r="U1947">
        <f>IF($B1947="","",IFERROR(VLOOKUP($O1947,Leaders!$A:$B,2,0),"Not Mapped"))</f>
        <v/>
      </c>
    </row>
    <row r="1948">
      <c r="A1948" s="16" t="n"/>
      <c r="G1948" s="17" t="n"/>
      <c r="H1948" s="17" t="n"/>
      <c r="I1948" s="17" t="n"/>
      <c r="J1948" s="17" t="n"/>
      <c r="K1948" s="17" t="n"/>
      <c r="L1948" s="17" t="n"/>
      <c r="N1948">
        <f>IF($B1948="","",IF($C1948="SUPERSTORE","Superstore","DH"))</f>
        <v/>
      </c>
      <c r="O1948">
        <f>IF($B1948="","",IFERROR(VLOOKUP($B1948,Mapping!$A:$C,2,0),"Not Mapped"))</f>
        <v/>
      </c>
      <c r="P1948">
        <f>IF($B1948="","",IFERROR(VLOOKUP($B1948,Mapping!$A:$C,3,0),"Not Mapped"))</f>
        <v/>
      </c>
      <c r="Q1948">
        <f>IF($B1948="","",IF(COUNTIF(Exclusions!$A:$A,$B1948)&gt;0,"Yes","No"))</f>
        <v/>
      </c>
      <c r="R1948" s="17">
        <f>IF($B1948="","",MIN(1,DAY($A1948)/IF($N1948="Superstore",Settings!$B$5,Settings!$B$4)))</f>
        <v/>
      </c>
      <c r="S1948" s="17">
        <f>IF(OR($B1948="",$G1948="",$R1948=0),"",$G1948/$R1948)</f>
        <v/>
      </c>
      <c r="T1948">
        <f>IF($S1948="","",IF($S1948&lt;Settings!$B$8,"Critical",IF($S1948&lt;Settings!$B$9,"Semi Critical","Non Critical")))</f>
        <v/>
      </c>
      <c r="U1948">
        <f>IF($B1948="","",IFERROR(VLOOKUP($O1948,Leaders!$A:$B,2,0),"Not Mapped"))</f>
        <v/>
      </c>
    </row>
    <row r="1949">
      <c r="A1949" s="16" t="n"/>
      <c r="G1949" s="17" t="n"/>
      <c r="H1949" s="17" t="n"/>
      <c r="I1949" s="17" t="n"/>
      <c r="J1949" s="17" t="n"/>
      <c r="K1949" s="17" t="n"/>
      <c r="L1949" s="17" t="n"/>
      <c r="N1949">
        <f>IF($B1949="","",IF($C1949="SUPERSTORE","Superstore","DH"))</f>
        <v/>
      </c>
      <c r="O1949">
        <f>IF($B1949="","",IFERROR(VLOOKUP($B1949,Mapping!$A:$C,2,0),"Not Mapped"))</f>
        <v/>
      </c>
      <c r="P1949">
        <f>IF($B1949="","",IFERROR(VLOOKUP($B1949,Mapping!$A:$C,3,0),"Not Mapped"))</f>
        <v/>
      </c>
      <c r="Q1949">
        <f>IF($B1949="","",IF(COUNTIF(Exclusions!$A:$A,$B1949)&gt;0,"Yes","No"))</f>
        <v/>
      </c>
      <c r="R1949" s="17">
        <f>IF($B1949="","",MIN(1,DAY($A1949)/IF($N1949="Superstore",Settings!$B$5,Settings!$B$4)))</f>
        <v/>
      </c>
      <c r="S1949" s="17">
        <f>IF(OR($B1949="",$G1949="",$R1949=0),"",$G1949/$R1949)</f>
        <v/>
      </c>
      <c r="T1949">
        <f>IF($S1949="","",IF($S1949&lt;Settings!$B$8,"Critical",IF($S1949&lt;Settings!$B$9,"Semi Critical","Non Critical")))</f>
        <v/>
      </c>
      <c r="U1949">
        <f>IF($B1949="","",IFERROR(VLOOKUP($O1949,Leaders!$A:$B,2,0),"Not Mapped"))</f>
        <v/>
      </c>
    </row>
    <row r="1950">
      <c r="A1950" s="16" t="n"/>
      <c r="G1950" s="17" t="n"/>
      <c r="H1950" s="17" t="n"/>
      <c r="I1950" s="17" t="n"/>
      <c r="J1950" s="17" t="n"/>
      <c r="K1950" s="17" t="n"/>
      <c r="L1950" s="17" t="n"/>
      <c r="N1950">
        <f>IF($B1950="","",IF($C1950="SUPERSTORE","Superstore","DH"))</f>
        <v/>
      </c>
      <c r="O1950">
        <f>IF($B1950="","",IFERROR(VLOOKUP($B1950,Mapping!$A:$C,2,0),"Not Mapped"))</f>
        <v/>
      </c>
      <c r="P1950">
        <f>IF($B1950="","",IFERROR(VLOOKUP($B1950,Mapping!$A:$C,3,0),"Not Mapped"))</f>
        <v/>
      </c>
      <c r="Q1950">
        <f>IF($B1950="","",IF(COUNTIF(Exclusions!$A:$A,$B1950)&gt;0,"Yes","No"))</f>
        <v/>
      </c>
      <c r="R1950" s="17">
        <f>IF($B1950="","",MIN(1,DAY($A1950)/IF($N1950="Superstore",Settings!$B$5,Settings!$B$4)))</f>
        <v/>
      </c>
      <c r="S1950" s="17">
        <f>IF(OR($B1950="",$G1950="",$R1950=0),"",$G1950/$R1950)</f>
        <v/>
      </c>
      <c r="T1950">
        <f>IF($S1950="","",IF($S1950&lt;Settings!$B$8,"Critical",IF($S1950&lt;Settings!$B$9,"Semi Critical","Non Critical")))</f>
        <v/>
      </c>
      <c r="U1950">
        <f>IF($B1950="","",IFERROR(VLOOKUP($O1950,Leaders!$A:$B,2,0),"Not Mapped"))</f>
        <v/>
      </c>
    </row>
    <row r="1951">
      <c r="A1951" s="16" t="n"/>
      <c r="G1951" s="17" t="n"/>
      <c r="H1951" s="17" t="n"/>
      <c r="I1951" s="17" t="n"/>
      <c r="J1951" s="17" t="n"/>
      <c r="K1951" s="17" t="n"/>
      <c r="L1951" s="17" t="n"/>
      <c r="N1951">
        <f>IF($B1951="","",IF($C1951="SUPERSTORE","Superstore","DH"))</f>
        <v/>
      </c>
      <c r="O1951">
        <f>IF($B1951="","",IFERROR(VLOOKUP($B1951,Mapping!$A:$C,2,0),"Not Mapped"))</f>
        <v/>
      </c>
      <c r="P1951">
        <f>IF($B1951="","",IFERROR(VLOOKUP($B1951,Mapping!$A:$C,3,0),"Not Mapped"))</f>
        <v/>
      </c>
      <c r="Q1951">
        <f>IF($B1951="","",IF(COUNTIF(Exclusions!$A:$A,$B1951)&gt;0,"Yes","No"))</f>
        <v/>
      </c>
      <c r="R1951" s="17">
        <f>IF($B1951="","",MIN(1,DAY($A1951)/IF($N1951="Superstore",Settings!$B$5,Settings!$B$4)))</f>
        <v/>
      </c>
      <c r="S1951" s="17">
        <f>IF(OR($B1951="",$G1951="",$R1951=0),"",$G1951/$R1951)</f>
        <v/>
      </c>
      <c r="T1951">
        <f>IF($S1951="","",IF($S1951&lt;Settings!$B$8,"Critical",IF($S1951&lt;Settings!$B$9,"Semi Critical","Non Critical")))</f>
        <v/>
      </c>
      <c r="U1951">
        <f>IF($B1951="","",IFERROR(VLOOKUP($O1951,Leaders!$A:$B,2,0),"Not Mapped"))</f>
        <v/>
      </c>
    </row>
    <row r="1952">
      <c r="A1952" s="16" t="n"/>
      <c r="G1952" s="17" t="n"/>
      <c r="H1952" s="17" t="n"/>
      <c r="I1952" s="17" t="n"/>
      <c r="J1952" s="17" t="n"/>
      <c r="K1952" s="17" t="n"/>
      <c r="L1952" s="17" t="n"/>
      <c r="N1952">
        <f>IF($B1952="","",IF($C1952="SUPERSTORE","Superstore","DH"))</f>
        <v/>
      </c>
      <c r="O1952">
        <f>IF($B1952="","",IFERROR(VLOOKUP($B1952,Mapping!$A:$C,2,0),"Not Mapped"))</f>
        <v/>
      </c>
      <c r="P1952">
        <f>IF($B1952="","",IFERROR(VLOOKUP($B1952,Mapping!$A:$C,3,0),"Not Mapped"))</f>
        <v/>
      </c>
      <c r="Q1952">
        <f>IF($B1952="","",IF(COUNTIF(Exclusions!$A:$A,$B1952)&gt;0,"Yes","No"))</f>
        <v/>
      </c>
      <c r="R1952" s="17">
        <f>IF($B1952="","",MIN(1,DAY($A1952)/IF($N1952="Superstore",Settings!$B$5,Settings!$B$4)))</f>
        <v/>
      </c>
      <c r="S1952" s="17">
        <f>IF(OR($B1952="",$G1952="",$R1952=0),"",$G1952/$R1952)</f>
        <v/>
      </c>
      <c r="T1952">
        <f>IF($S1952="","",IF($S1952&lt;Settings!$B$8,"Critical",IF($S1952&lt;Settings!$B$9,"Semi Critical","Non Critical")))</f>
        <v/>
      </c>
      <c r="U1952">
        <f>IF($B1952="","",IFERROR(VLOOKUP($O1952,Leaders!$A:$B,2,0),"Not Mapped"))</f>
        <v/>
      </c>
    </row>
    <row r="1953">
      <c r="A1953" s="16" t="n"/>
      <c r="G1953" s="17" t="n"/>
      <c r="H1953" s="17" t="n"/>
      <c r="I1953" s="17" t="n"/>
      <c r="J1953" s="17" t="n"/>
      <c r="K1953" s="17" t="n"/>
      <c r="L1953" s="17" t="n"/>
      <c r="N1953">
        <f>IF($B1953="","",IF($C1953="SUPERSTORE","Superstore","DH"))</f>
        <v/>
      </c>
      <c r="O1953">
        <f>IF($B1953="","",IFERROR(VLOOKUP($B1953,Mapping!$A:$C,2,0),"Not Mapped"))</f>
        <v/>
      </c>
      <c r="P1953">
        <f>IF($B1953="","",IFERROR(VLOOKUP($B1953,Mapping!$A:$C,3,0),"Not Mapped"))</f>
        <v/>
      </c>
      <c r="Q1953">
        <f>IF($B1953="","",IF(COUNTIF(Exclusions!$A:$A,$B1953)&gt;0,"Yes","No"))</f>
        <v/>
      </c>
      <c r="R1953" s="17">
        <f>IF($B1953="","",MIN(1,DAY($A1953)/IF($N1953="Superstore",Settings!$B$5,Settings!$B$4)))</f>
        <v/>
      </c>
      <c r="S1953" s="17">
        <f>IF(OR($B1953="",$G1953="",$R1953=0),"",$G1953/$R1953)</f>
        <v/>
      </c>
      <c r="T1953">
        <f>IF($S1953="","",IF($S1953&lt;Settings!$B$8,"Critical",IF($S1953&lt;Settings!$B$9,"Semi Critical","Non Critical")))</f>
        <v/>
      </c>
      <c r="U1953">
        <f>IF($B1953="","",IFERROR(VLOOKUP($O1953,Leaders!$A:$B,2,0),"Not Mapped"))</f>
        <v/>
      </c>
    </row>
    <row r="1954">
      <c r="A1954" s="16" t="n"/>
      <c r="G1954" s="17" t="n"/>
      <c r="H1954" s="17" t="n"/>
      <c r="I1954" s="17" t="n"/>
      <c r="J1954" s="17" t="n"/>
      <c r="K1954" s="17" t="n"/>
      <c r="L1954" s="17" t="n"/>
      <c r="N1954">
        <f>IF($B1954="","",IF($C1954="SUPERSTORE","Superstore","DH"))</f>
        <v/>
      </c>
      <c r="O1954">
        <f>IF($B1954="","",IFERROR(VLOOKUP($B1954,Mapping!$A:$C,2,0),"Not Mapped"))</f>
        <v/>
      </c>
      <c r="P1954">
        <f>IF($B1954="","",IFERROR(VLOOKUP($B1954,Mapping!$A:$C,3,0),"Not Mapped"))</f>
        <v/>
      </c>
      <c r="Q1954">
        <f>IF($B1954="","",IF(COUNTIF(Exclusions!$A:$A,$B1954)&gt;0,"Yes","No"))</f>
        <v/>
      </c>
      <c r="R1954" s="17">
        <f>IF($B1954="","",MIN(1,DAY($A1954)/IF($N1954="Superstore",Settings!$B$5,Settings!$B$4)))</f>
        <v/>
      </c>
      <c r="S1954" s="17">
        <f>IF(OR($B1954="",$G1954="",$R1954=0),"",$G1954/$R1954)</f>
        <v/>
      </c>
      <c r="T1954">
        <f>IF($S1954="","",IF($S1954&lt;Settings!$B$8,"Critical",IF($S1954&lt;Settings!$B$9,"Semi Critical","Non Critical")))</f>
        <v/>
      </c>
      <c r="U1954">
        <f>IF($B1954="","",IFERROR(VLOOKUP($O1954,Leaders!$A:$B,2,0),"Not Mapped"))</f>
        <v/>
      </c>
    </row>
    <row r="1955">
      <c r="A1955" s="16" t="n"/>
      <c r="G1955" s="17" t="n"/>
      <c r="H1955" s="17" t="n"/>
      <c r="I1955" s="17" t="n"/>
      <c r="J1955" s="17" t="n"/>
      <c r="K1955" s="17" t="n"/>
      <c r="L1955" s="17" t="n"/>
      <c r="N1955">
        <f>IF($B1955="","",IF($C1955="SUPERSTORE","Superstore","DH"))</f>
        <v/>
      </c>
      <c r="O1955">
        <f>IF($B1955="","",IFERROR(VLOOKUP($B1955,Mapping!$A:$C,2,0),"Not Mapped"))</f>
        <v/>
      </c>
      <c r="P1955">
        <f>IF($B1955="","",IFERROR(VLOOKUP($B1955,Mapping!$A:$C,3,0),"Not Mapped"))</f>
        <v/>
      </c>
      <c r="Q1955">
        <f>IF($B1955="","",IF(COUNTIF(Exclusions!$A:$A,$B1955)&gt;0,"Yes","No"))</f>
        <v/>
      </c>
      <c r="R1955" s="17">
        <f>IF($B1955="","",MIN(1,DAY($A1955)/IF($N1955="Superstore",Settings!$B$5,Settings!$B$4)))</f>
        <v/>
      </c>
      <c r="S1955" s="17">
        <f>IF(OR($B1955="",$G1955="",$R1955=0),"",$G1955/$R1955)</f>
        <v/>
      </c>
      <c r="T1955">
        <f>IF($S1955="","",IF($S1955&lt;Settings!$B$8,"Critical",IF($S1955&lt;Settings!$B$9,"Semi Critical","Non Critical")))</f>
        <v/>
      </c>
      <c r="U1955">
        <f>IF($B1955="","",IFERROR(VLOOKUP($O1955,Leaders!$A:$B,2,0),"Not Mapped"))</f>
        <v/>
      </c>
    </row>
    <row r="1956">
      <c r="A1956" s="16" t="n"/>
      <c r="G1956" s="17" t="n"/>
      <c r="H1956" s="17" t="n"/>
      <c r="I1956" s="17" t="n"/>
      <c r="J1956" s="17" t="n"/>
      <c r="K1956" s="17" t="n"/>
      <c r="L1956" s="17" t="n"/>
      <c r="N1956">
        <f>IF($B1956="","",IF($C1956="SUPERSTORE","Superstore","DH"))</f>
        <v/>
      </c>
      <c r="O1956">
        <f>IF($B1956="","",IFERROR(VLOOKUP($B1956,Mapping!$A:$C,2,0),"Not Mapped"))</f>
        <v/>
      </c>
      <c r="P1956">
        <f>IF($B1956="","",IFERROR(VLOOKUP($B1956,Mapping!$A:$C,3,0),"Not Mapped"))</f>
        <v/>
      </c>
      <c r="Q1956">
        <f>IF($B1956="","",IF(COUNTIF(Exclusions!$A:$A,$B1956)&gt;0,"Yes","No"))</f>
        <v/>
      </c>
      <c r="R1956" s="17">
        <f>IF($B1956="","",MIN(1,DAY($A1956)/IF($N1956="Superstore",Settings!$B$5,Settings!$B$4)))</f>
        <v/>
      </c>
      <c r="S1956" s="17">
        <f>IF(OR($B1956="",$G1956="",$R1956=0),"",$G1956/$R1956)</f>
        <v/>
      </c>
      <c r="T1956">
        <f>IF($S1956="","",IF($S1956&lt;Settings!$B$8,"Critical",IF($S1956&lt;Settings!$B$9,"Semi Critical","Non Critical")))</f>
        <v/>
      </c>
      <c r="U1956">
        <f>IF($B1956="","",IFERROR(VLOOKUP($O1956,Leaders!$A:$B,2,0),"Not Mapped"))</f>
        <v/>
      </c>
    </row>
    <row r="1957">
      <c r="A1957" s="16" t="n"/>
      <c r="G1957" s="17" t="n"/>
      <c r="H1957" s="17" t="n"/>
      <c r="I1957" s="17" t="n"/>
      <c r="J1957" s="17" t="n"/>
      <c r="K1957" s="17" t="n"/>
      <c r="L1957" s="17" t="n"/>
      <c r="N1957">
        <f>IF($B1957="","",IF($C1957="SUPERSTORE","Superstore","DH"))</f>
        <v/>
      </c>
      <c r="O1957">
        <f>IF($B1957="","",IFERROR(VLOOKUP($B1957,Mapping!$A:$C,2,0),"Not Mapped"))</f>
        <v/>
      </c>
      <c r="P1957">
        <f>IF($B1957="","",IFERROR(VLOOKUP($B1957,Mapping!$A:$C,3,0),"Not Mapped"))</f>
        <v/>
      </c>
      <c r="Q1957">
        <f>IF($B1957="","",IF(COUNTIF(Exclusions!$A:$A,$B1957)&gt;0,"Yes","No"))</f>
        <v/>
      </c>
      <c r="R1957" s="17">
        <f>IF($B1957="","",MIN(1,DAY($A1957)/IF($N1957="Superstore",Settings!$B$5,Settings!$B$4)))</f>
        <v/>
      </c>
      <c r="S1957" s="17">
        <f>IF(OR($B1957="",$G1957="",$R1957=0),"",$G1957/$R1957)</f>
        <v/>
      </c>
      <c r="T1957">
        <f>IF($S1957="","",IF($S1957&lt;Settings!$B$8,"Critical",IF($S1957&lt;Settings!$B$9,"Semi Critical","Non Critical")))</f>
        <v/>
      </c>
      <c r="U1957">
        <f>IF($B1957="","",IFERROR(VLOOKUP($O1957,Leaders!$A:$B,2,0),"Not Mapped"))</f>
        <v/>
      </c>
    </row>
    <row r="1958">
      <c r="A1958" s="16" t="n"/>
      <c r="G1958" s="17" t="n"/>
      <c r="H1958" s="17" t="n"/>
      <c r="I1958" s="17" t="n"/>
      <c r="J1958" s="17" t="n"/>
      <c r="K1958" s="17" t="n"/>
      <c r="L1958" s="17" t="n"/>
      <c r="N1958">
        <f>IF($B1958="","",IF($C1958="SUPERSTORE","Superstore","DH"))</f>
        <v/>
      </c>
      <c r="O1958">
        <f>IF($B1958="","",IFERROR(VLOOKUP($B1958,Mapping!$A:$C,2,0),"Not Mapped"))</f>
        <v/>
      </c>
      <c r="P1958">
        <f>IF($B1958="","",IFERROR(VLOOKUP($B1958,Mapping!$A:$C,3,0),"Not Mapped"))</f>
        <v/>
      </c>
      <c r="Q1958">
        <f>IF($B1958="","",IF(COUNTIF(Exclusions!$A:$A,$B1958)&gt;0,"Yes","No"))</f>
        <v/>
      </c>
      <c r="R1958" s="17">
        <f>IF($B1958="","",MIN(1,DAY($A1958)/IF($N1958="Superstore",Settings!$B$5,Settings!$B$4)))</f>
        <v/>
      </c>
      <c r="S1958" s="17">
        <f>IF(OR($B1958="",$G1958="",$R1958=0),"",$G1958/$R1958)</f>
        <v/>
      </c>
      <c r="T1958">
        <f>IF($S1958="","",IF($S1958&lt;Settings!$B$8,"Critical",IF($S1958&lt;Settings!$B$9,"Semi Critical","Non Critical")))</f>
        <v/>
      </c>
      <c r="U1958">
        <f>IF($B1958="","",IFERROR(VLOOKUP($O1958,Leaders!$A:$B,2,0),"Not Mapped"))</f>
        <v/>
      </c>
    </row>
    <row r="1959">
      <c r="A1959" s="16" t="n"/>
      <c r="G1959" s="17" t="n"/>
      <c r="H1959" s="17" t="n"/>
      <c r="I1959" s="17" t="n"/>
      <c r="J1959" s="17" t="n"/>
      <c r="K1959" s="17" t="n"/>
      <c r="L1959" s="17" t="n"/>
      <c r="N1959">
        <f>IF($B1959="","",IF($C1959="SUPERSTORE","Superstore","DH"))</f>
        <v/>
      </c>
      <c r="O1959">
        <f>IF($B1959="","",IFERROR(VLOOKUP($B1959,Mapping!$A:$C,2,0),"Not Mapped"))</f>
        <v/>
      </c>
      <c r="P1959">
        <f>IF($B1959="","",IFERROR(VLOOKUP($B1959,Mapping!$A:$C,3,0),"Not Mapped"))</f>
        <v/>
      </c>
      <c r="Q1959">
        <f>IF($B1959="","",IF(COUNTIF(Exclusions!$A:$A,$B1959)&gt;0,"Yes","No"))</f>
        <v/>
      </c>
      <c r="R1959" s="17">
        <f>IF($B1959="","",MIN(1,DAY($A1959)/IF($N1959="Superstore",Settings!$B$5,Settings!$B$4)))</f>
        <v/>
      </c>
      <c r="S1959" s="17">
        <f>IF(OR($B1959="",$G1959="",$R1959=0),"",$G1959/$R1959)</f>
        <v/>
      </c>
      <c r="T1959">
        <f>IF($S1959="","",IF($S1959&lt;Settings!$B$8,"Critical",IF($S1959&lt;Settings!$B$9,"Semi Critical","Non Critical")))</f>
        <v/>
      </c>
      <c r="U1959">
        <f>IF($B1959="","",IFERROR(VLOOKUP($O1959,Leaders!$A:$B,2,0),"Not Mapped"))</f>
        <v/>
      </c>
    </row>
    <row r="1960">
      <c r="A1960" s="16" t="n"/>
      <c r="G1960" s="17" t="n"/>
      <c r="H1960" s="17" t="n"/>
      <c r="I1960" s="17" t="n"/>
      <c r="J1960" s="17" t="n"/>
      <c r="K1960" s="17" t="n"/>
      <c r="L1960" s="17" t="n"/>
      <c r="N1960">
        <f>IF($B1960="","",IF($C1960="SUPERSTORE","Superstore","DH"))</f>
        <v/>
      </c>
      <c r="O1960">
        <f>IF($B1960="","",IFERROR(VLOOKUP($B1960,Mapping!$A:$C,2,0),"Not Mapped"))</f>
        <v/>
      </c>
      <c r="P1960">
        <f>IF($B1960="","",IFERROR(VLOOKUP($B1960,Mapping!$A:$C,3,0),"Not Mapped"))</f>
        <v/>
      </c>
      <c r="Q1960">
        <f>IF($B1960="","",IF(COUNTIF(Exclusions!$A:$A,$B1960)&gt;0,"Yes","No"))</f>
        <v/>
      </c>
      <c r="R1960" s="17">
        <f>IF($B1960="","",MIN(1,DAY($A1960)/IF($N1960="Superstore",Settings!$B$5,Settings!$B$4)))</f>
        <v/>
      </c>
      <c r="S1960" s="17">
        <f>IF(OR($B1960="",$G1960="",$R1960=0),"",$G1960/$R1960)</f>
        <v/>
      </c>
      <c r="T1960">
        <f>IF($S1960="","",IF($S1960&lt;Settings!$B$8,"Critical",IF($S1960&lt;Settings!$B$9,"Semi Critical","Non Critical")))</f>
        <v/>
      </c>
      <c r="U1960">
        <f>IF($B1960="","",IFERROR(VLOOKUP($O1960,Leaders!$A:$B,2,0),"Not Mapped"))</f>
        <v/>
      </c>
    </row>
    <row r="1961">
      <c r="A1961" s="16" t="n"/>
      <c r="G1961" s="17" t="n"/>
      <c r="H1961" s="17" t="n"/>
      <c r="I1961" s="17" t="n"/>
      <c r="J1961" s="17" t="n"/>
      <c r="K1961" s="17" t="n"/>
      <c r="L1961" s="17" t="n"/>
      <c r="N1961">
        <f>IF($B1961="","",IF($C1961="SUPERSTORE","Superstore","DH"))</f>
        <v/>
      </c>
      <c r="O1961">
        <f>IF($B1961="","",IFERROR(VLOOKUP($B1961,Mapping!$A:$C,2,0),"Not Mapped"))</f>
        <v/>
      </c>
      <c r="P1961">
        <f>IF($B1961="","",IFERROR(VLOOKUP($B1961,Mapping!$A:$C,3,0),"Not Mapped"))</f>
        <v/>
      </c>
      <c r="Q1961">
        <f>IF($B1961="","",IF(COUNTIF(Exclusions!$A:$A,$B1961)&gt;0,"Yes","No"))</f>
        <v/>
      </c>
      <c r="R1961" s="17">
        <f>IF($B1961="","",MIN(1,DAY($A1961)/IF($N1961="Superstore",Settings!$B$5,Settings!$B$4)))</f>
        <v/>
      </c>
      <c r="S1961" s="17">
        <f>IF(OR($B1961="",$G1961="",$R1961=0),"",$G1961/$R1961)</f>
        <v/>
      </c>
      <c r="T1961">
        <f>IF($S1961="","",IF($S1961&lt;Settings!$B$8,"Critical",IF($S1961&lt;Settings!$B$9,"Semi Critical","Non Critical")))</f>
        <v/>
      </c>
      <c r="U1961">
        <f>IF($B1961="","",IFERROR(VLOOKUP($O1961,Leaders!$A:$B,2,0),"Not Mapped"))</f>
        <v/>
      </c>
    </row>
    <row r="1962">
      <c r="A1962" s="16" t="n"/>
      <c r="G1962" s="17" t="n"/>
      <c r="H1962" s="17" t="n"/>
      <c r="I1962" s="17" t="n"/>
      <c r="J1962" s="17" t="n"/>
      <c r="K1962" s="17" t="n"/>
      <c r="L1962" s="17" t="n"/>
      <c r="N1962">
        <f>IF($B1962="","",IF($C1962="SUPERSTORE","Superstore","DH"))</f>
        <v/>
      </c>
      <c r="O1962">
        <f>IF($B1962="","",IFERROR(VLOOKUP($B1962,Mapping!$A:$C,2,0),"Not Mapped"))</f>
        <v/>
      </c>
      <c r="P1962">
        <f>IF($B1962="","",IFERROR(VLOOKUP($B1962,Mapping!$A:$C,3,0),"Not Mapped"))</f>
        <v/>
      </c>
      <c r="Q1962">
        <f>IF($B1962="","",IF(COUNTIF(Exclusions!$A:$A,$B1962)&gt;0,"Yes","No"))</f>
        <v/>
      </c>
      <c r="R1962" s="17">
        <f>IF($B1962="","",MIN(1,DAY($A1962)/IF($N1962="Superstore",Settings!$B$5,Settings!$B$4)))</f>
        <v/>
      </c>
      <c r="S1962" s="17">
        <f>IF(OR($B1962="",$G1962="",$R1962=0),"",$G1962/$R1962)</f>
        <v/>
      </c>
      <c r="T1962">
        <f>IF($S1962="","",IF($S1962&lt;Settings!$B$8,"Critical",IF($S1962&lt;Settings!$B$9,"Semi Critical","Non Critical")))</f>
        <v/>
      </c>
      <c r="U1962">
        <f>IF($B1962="","",IFERROR(VLOOKUP($O1962,Leaders!$A:$B,2,0),"Not Mapped"))</f>
        <v/>
      </c>
    </row>
    <row r="1963">
      <c r="A1963" s="16" t="n"/>
      <c r="G1963" s="17" t="n"/>
      <c r="H1963" s="17" t="n"/>
      <c r="I1963" s="17" t="n"/>
      <c r="J1963" s="17" t="n"/>
      <c r="K1963" s="17" t="n"/>
      <c r="L1963" s="17" t="n"/>
      <c r="N1963">
        <f>IF($B1963="","",IF($C1963="SUPERSTORE","Superstore","DH"))</f>
        <v/>
      </c>
      <c r="O1963">
        <f>IF($B1963="","",IFERROR(VLOOKUP($B1963,Mapping!$A:$C,2,0),"Not Mapped"))</f>
        <v/>
      </c>
      <c r="P1963">
        <f>IF($B1963="","",IFERROR(VLOOKUP($B1963,Mapping!$A:$C,3,0),"Not Mapped"))</f>
        <v/>
      </c>
      <c r="Q1963">
        <f>IF($B1963="","",IF(COUNTIF(Exclusions!$A:$A,$B1963)&gt;0,"Yes","No"))</f>
        <v/>
      </c>
      <c r="R1963" s="17">
        <f>IF($B1963="","",MIN(1,DAY($A1963)/IF($N1963="Superstore",Settings!$B$5,Settings!$B$4)))</f>
        <v/>
      </c>
      <c r="S1963" s="17">
        <f>IF(OR($B1963="",$G1963="",$R1963=0),"",$G1963/$R1963)</f>
        <v/>
      </c>
      <c r="T1963">
        <f>IF($S1963="","",IF($S1963&lt;Settings!$B$8,"Critical",IF($S1963&lt;Settings!$B$9,"Semi Critical","Non Critical")))</f>
        <v/>
      </c>
      <c r="U1963">
        <f>IF($B1963="","",IFERROR(VLOOKUP($O1963,Leaders!$A:$B,2,0),"Not Mapped"))</f>
        <v/>
      </c>
    </row>
    <row r="1964">
      <c r="A1964" s="16" t="n"/>
      <c r="G1964" s="17" t="n"/>
      <c r="H1964" s="17" t="n"/>
      <c r="I1964" s="17" t="n"/>
      <c r="J1964" s="17" t="n"/>
      <c r="K1964" s="17" t="n"/>
      <c r="L1964" s="17" t="n"/>
      <c r="N1964">
        <f>IF($B1964="","",IF($C1964="SUPERSTORE","Superstore","DH"))</f>
        <v/>
      </c>
      <c r="O1964">
        <f>IF($B1964="","",IFERROR(VLOOKUP($B1964,Mapping!$A:$C,2,0),"Not Mapped"))</f>
        <v/>
      </c>
      <c r="P1964">
        <f>IF($B1964="","",IFERROR(VLOOKUP($B1964,Mapping!$A:$C,3,0),"Not Mapped"))</f>
        <v/>
      </c>
      <c r="Q1964">
        <f>IF($B1964="","",IF(COUNTIF(Exclusions!$A:$A,$B1964)&gt;0,"Yes","No"))</f>
        <v/>
      </c>
      <c r="R1964" s="17">
        <f>IF($B1964="","",MIN(1,DAY($A1964)/IF($N1964="Superstore",Settings!$B$5,Settings!$B$4)))</f>
        <v/>
      </c>
      <c r="S1964" s="17">
        <f>IF(OR($B1964="",$G1964="",$R1964=0),"",$G1964/$R1964)</f>
        <v/>
      </c>
      <c r="T1964">
        <f>IF($S1964="","",IF($S1964&lt;Settings!$B$8,"Critical",IF($S1964&lt;Settings!$B$9,"Semi Critical","Non Critical")))</f>
        <v/>
      </c>
      <c r="U1964">
        <f>IF($B1964="","",IFERROR(VLOOKUP($O1964,Leaders!$A:$B,2,0),"Not Mapped"))</f>
        <v/>
      </c>
    </row>
    <row r="1965">
      <c r="A1965" s="16" t="n"/>
      <c r="G1965" s="17" t="n"/>
      <c r="H1965" s="17" t="n"/>
      <c r="I1965" s="17" t="n"/>
      <c r="J1965" s="17" t="n"/>
      <c r="K1965" s="17" t="n"/>
      <c r="L1965" s="17" t="n"/>
      <c r="N1965">
        <f>IF($B1965="","",IF($C1965="SUPERSTORE","Superstore","DH"))</f>
        <v/>
      </c>
      <c r="O1965">
        <f>IF($B1965="","",IFERROR(VLOOKUP($B1965,Mapping!$A:$C,2,0),"Not Mapped"))</f>
        <v/>
      </c>
      <c r="P1965">
        <f>IF($B1965="","",IFERROR(VLOOKUP($B1965,Mapping!$A:$C,3,0),"Not Mapped"))</f>
        <v/>
      </c>
      <c r="Q1965">
        <f>IF($B1965="","",IF(COUNTIF(Exclusions!$A:$A,$B1965)&gt;0,"Yes","No"))</f>
        <v/>
      </c>
      <c r="R1965" s="17">
        <f>IF($B1965="","",MIN(1,DAY($A1965)/IF($N1965="Superstore",Settings!$B$5,Settings!$B$4)))</f>
        <v/>
      </c>
      <c r="S1965" s="17">
        <f>IF(OR($B1965="",$G1965="",$R1965=0),"",$G1965/$R1965)</f>
        <v/>
      </c>
      <c r="T1965">
        <f>IF($S1965="","",IF($S1965&lt;Settings!$B$8,"Critical",IF($S1965&lt;Settings!$B$9,"Semi Critical","Non Critical")))</f>
        <v/>
      </c>
      <c r="U1965">
        <f>IF($B1965="","",IFERROR(VLOOKUP($O1965,Leaders!$A:$B,2,0),"Not Mapped"))</f>
        <v/>
      </c>
    </row>
    <row r="1966">
      <c r="A1966" s="16" t="n"/>
      <c r="G1966" s="17" t="n"/>
      <c r="H1966" s="17" t="n"/>
      <c r="I1966" s="17" t="n"/>
      <c r="J1966" s="17" t="n"/>
      <c r="K1966" s="17" t="n"/>
      <c r="L1966" s="17" t="n"/>
      <c r="N1966">
        <f>IF($B1966="","",IF($C1966="SUPERSTORE","Superstore","DH"))</f>
        <v/>
      </c>
      <c r="O1966">
        <f>IF($B1966="","",IFERROR(VLOOKUP($B1966,Mapping!$A:$C,2,0),"Not Mapped"))</f>
        <v/>
      </c>
      <c r="P1966">
        <f>IF($B1966="","",IFERROR(VLOOKUP($B1966,Mapping!$A:$C,3,0),"Not Mapped"))</f>
        <v/>
      </c>
      <c r="Q1966">
        <f>IF($B1966="","",IF(COUNTIF(Exclusions!$A:$A,$B1966)&gt;0,"Yes","No"))</f>
        <v/>
      </c>
      <c r="R1966" s="17">
        <f>IF($B1966="","",MIN(1,DAY($A1966)/IF($N1966="Superstore",Settings!$B$5,Settings!$B$4)))</f>
        <v/>
      </c>
      <c r="S1966" s="17">
        <f>IF(OR($B1966="",$G1966="",$R1966=0),"",$G1966/$R1966)</f>
        <v/>
      </c>
      <c r="T1966">
        <f>IF($S1966="","",IF($S1966&lt;Settings!$B$8,"Critical",IF($S1966&lt;Settings!$B$9,"Semi Critical","Non Critical")))</f>
        <v/>
      </c>
      <c r="U1966">
        <f>IF($B1966="","",IFERROR(VLOOKUP($O1966,Leaders!$A:$B,2,0),"Not Mapped"))</f>
        <v/>
      </c>
    </row>
    <row r="1967">
      <c r="A1967" s="16" t="n"/>
      <c r="G1967" s="17" t="n"/>
      <c r="H1967" s="17" t="n"/>
      <c r="I1967" s="17" t="n"/>
      <c r="J1967" s="17" t="n"/>
      <c r="K1967" s="17" t="n"/>
      <c r="L1967" s="17" t="n"/>
      <c r="N1967">
        <f>IF($B1967="","",IF($C1967="SUPERSTORE","Superstore","DH"))</f>
        <v/>
      </c>
      <c r="O1967">
        <f>IF($B1967="","",IFERROR(VLOOKUP($B1967,Mapping!$A:$C,2,0),"Not Mapped"))</f>
        <v/>
      </c>
      <c r="P1967">
        <f>IF($B1967="","",IFERROR(VLOOKUP($B1967,Mapping!$A:$C,3,0),"Not Mapped"))</f>
        <v/>
      </c>
      <c r="Q1967">
        <f>IF($B1967="","",IF(COUNTIF(Exclusions!$A:$A,$B1967)&gt;0,"Yes","No"))</f>
        <v/>
      </c>
      <c r="R1967" s="17">
        <f>IF($B1967="","",MIN(1,DAY($A1967)/IF($N1967="Superstore",Settings!$B$5,Settings!$B$4)))</f>
        <v/>
      </c>
      <c r="S1967" s="17">
        <f>IF(OR($B1967="",$G1967="",$R1967=0),"",$G1967/$R1967)</f>
        <v/>
      </c>
      <c r="T1967">
        <f>IF($S1967="","",IF($S1967&lt;Settings!$B$8,"Critical",IF($S1967&lt;Settings!$B$9,"Semi Critical","Non Critical")))</f>
        <v/>
      </c>
      <c r="U1967">
        <f>IF($B1967="","",IFERROR(VLOOKUP($O1967,Leaders!$A:$B,2,0),"Not Mapped"))</f>
        <v/>
      </c>
    </row>
    <row r="1968">
      <c r="A1968" s="16" t="n"/>
      <c r="G1968" s="17" t="n"/>
      <c r="H1968" s="17" t="n"/>
      <c r="I1968" s="17" t="n"/>
      <c r="J1968" s="17" t="n"/>
      <c r="K1968" s="17" t="n"/>
      <c r="L1968" s="17" t="n"/>
      <c r="N1968">
        <f>IF($B1968="","",IF($C1968="SUPERSTORE","Superstore","DH"))</f>
        <v/>
      </c>
      <c r="O1968">
        <f>IF($B1968="","",IFERROR(VLOOKUP($B1968,Mapping!$A:$C,2,0),"Not Mapped"))</f>
        <v/>
      </c>
      <c r="P1968">
        <f>IF($B1968="","",IFERROR(VLOOKUP($B1968,Mapping!$A:$C,3,0),"Not Mapped"))</f>
        <v/>
      </c>
      <c r="Q1968">
        <f>IF($B1968="","",IF(COUNTIF(Exclusions!$A:$A,$B1968)&gt;0,"Yes","No"))</f>
        <v/>
      </c>
      <c r="R1968" s="17">
        <f>IF($B1968="","",MIN(1,DAY($A1968)/IF($N1968="Superstore",Settings!$B$5,Settings!$B$4)))</f>
        <v/>
      </c>
      <c r="S1968" s="17">
        <f>IF(OR($B1968="",$G1968="",$R1968=0),"",$G1968/$R1968)</f>
        <v/>
      </c>
      <c r="T1968">
        <f>IF($S1968="","",IF($S1968&lt;Settings!$B$8,"Critical",IF($S1968&lt;Settings!$B$9,"Semi Critical","Non Critical")))</f>
        <v/>
      </c>
      <c r="U1968">
        <f>IF($B1968="","",IFERROR(VLOOKUP($O1968,Leaders!$A:$B,2,0),"Not Mapped"))</f>
        <v/>
      </c>
    </row>
    <row r="1969">
      <c r="A1969" s="16" t="n"/>
      <c r="G1969" s="17" t="n"/>
      <c r="H1969" s="17" t="n"/>
      <c r="I1969" s="17" t="n"/>
      <c r="J1969" s="17" t="n"/>
      <c r="K1969" s="17" t="n"/>
      <c r="L1969" s="17" t="n"/>
      <c r="N1969">
        <f>IF($B1969="","",IF($C1969="SUPERSTORE","Superstore","DH"))</f>
        <v/>
      </c>
      <c r="O1969">
        <f>IF($B1969="","",IFERROR(VLOOKUP($B1969,Mapping!$A:$C,2,0),"Not Mapped"))</f>
        <v/>
      </c>
      <c r="P1969">
        <f>IF($B1969="","",IFERROR(VLOOKUP($B1969,Mapping!$A:$C,3,0),"Not Mapped"))</f>
        <v/>
      </c>
      <c r="Q1969">
        <f>IF($B1969="","",IF(COUNTIF(Exclusions!$A:$A,$B1969)&gt;0,"Yes","No"))</f>
        <v/>
      </c>
      <c r="R1969" s="17">
        <f>IF($B1969="","",MIN(1,DAY($A1969)/IF($N1969="Superstore",Settings!$B$5,Settings!$B$4)))</f>
        <v/>
      </c>
      <c r="S1969" s="17">
        <f>IF(OR($B1969="",$G1969="",$R1969=0),"",$G1969/$R1969)</f>
        <v/>
      </c>
      <c r="T1969">
        <f>IF($S1969="","",IF($S1969&lt;Settings!$B$8,"Critical",IF($S1969&lt;Settings!$B$9,"Semi Critical","Non Critical")))</f>
        <v/>
      </c>
      <c r="U1969">
        <f>IF($B1969="","",IFERROR(VLOOKUP($O1969,Leaders!$A:$B,2,0),"Not Mapped"))</f>
        <v/>
      </c>
    </row>
    <row r="1970">
      <c r="A1970" s="16" t="n"/>
      <c r="G1970" s="17" t="n"/>
      <c r="H1970" s="17" t="n"/>
      <c r="I1970" s="17" t="n"/>
      <c r="J1970" s="17" t="n"/>
      <c r="K1970" s="17" t="n"/>
      <c r="L1970" s="17" t="n"/>
      <c r="N1970">
        <f>IF($B1970="","",IF($C1970="SUPERSTORE","Superstore","DH"))</f>
        <v/>
      </c>
      <c r="O1970">
        <f>IF($B1970="","",IFERROR(VLOOKUP($B1970,Mapping!$A:$C,2,0),"Not Mapped"))</f>
        <v/>
      </c>
      <c r="P1970">
        <f>IF($B1970="","",IFERROR(VLOOKUP($B1970,Mapping!$A:$C,3,0),"Not Mapped"))</f>
        <v/>
      </c>
      <c r="Q1970">
        <f>IF($B1970="","",IF(COUNTIF(Exclusions!$A:$A,$B1970)&gt;0,"Yes","No"))</f>
        <v/>
      </c>
      <c r="R1970" s="17">
        <f>IF($B1970="","",MIN(1,DAY($A1970)/IF($N1970="Superstore",Settings!$B$5,Settings!$B$4)))</f>
        <v/>
      </c>
      <c r="S1970" s="17">
        <f>IF(OR($B1970="",$G1970="",$R1970=0),"",$G1970/$R1970)</f>
        <v/>
      </c>
      <c r="T1970">
        <f>IF($S1970="","",IF($S1970&lt;Settings!$B$8,"Critical",IF($S1970&lt;Settings!$B$9,"Semi Critical","Non Critical")))</f>
        <v/>
      </c>
      <c r="U1970">
        <f>IF($B1970="","",IFERROR(VLOOKUP($O1970,Leaders!$A:$B,2,0),"Not Mapped"))</f>
        <v/>
      </c>
    </row>
    <row r="1971">
      <c r="A1971" s="16" t="n"/>
      <c r="G1971" s="17" t="n"/>
      <c r="H1971" s="17" t="n"/>
      <c r="I1971" s="17" t="n"/>
      <c r="J1971" s="17" t="n"/>
      <c r="K1971" s="17" t="n"/>
      <c r="L1971" s="17" t="n"/>
      <c r="N1971">
        <f>IF($B1971="","",IF($C1971="SUPERSTORE","Superstore","DH"))</f>
        <v/>
      </c>
      <c r="O1971">
        <f>IF($B1971="","",IFERROR(VLOOKUP($B1971,Mapping!$A:$C,2,0),"Not Mapped"))</f>
        <v/>
      </c>
      <c r="P1971">
        <f>IF($B1971="","",IFERROR(VLOOKUP($B1971,Mapping!$A:$C,3,0),"Not Mapped"))</f>
        <v/>
      </c>
      <c r="Q1971">
        <f>IF($B1971="","",IF(COUNTIF(Exclusions!$A:$A,$B1971)&gt;0,"Yes","No"))</f>
        <v/>
      </c>
      <c r="R1971" s="17">
        <f>IF($B1971="","",MIN(1,DAY($A1971)/IF($N1971="Superstore",Settings!$B$5,Settings!$B$4)))</f>
        <v/>
      </c>
      <c r="S1971" s="17">
        <f>IF(OR($B1971="",$G1971="",$R1971=0),"",$G1971/$R1971)</f>
        <v/>
      </c>
      <c r="T1971">
        <f>IF($S1971="","",IF($S1971&lt;Settings!$B$8,"Critical",IF($S1971&lt;Settings!$B$9,"Semi Critical","Non Critical")))</f>
        <v/>
      </c>
      <c r="U1971">
        <f>IF($B1971="","",IFERROR(VLOOKUP($O1971,Leaders!$A:$B,2,0),"Not Mapped"))</f>
        <v/>
      </c>
    </row>
    <row r="1972">
      <c r="A1972" s="16" t="n"/>
      <c r="G1972" s="17" t="n"/>
      <c r="H1972" s="17" t="n"/>
      <c r="I1972" s="17" t="n"/>
      <c r="J1972" s="17" t="n"/>
      <c r="K1972" s="17" t="n"/>
      <c r="L1972" s="17" t="n"/>
      <c r="N1972">
        <f>IF($B1972="","",IF($C1972="SUPERSTORE","Superstore","DH"))</f>
        <v/>
      </c>
      <c r="O1972">
        <f>IF($B1972="","",IFERROR(VLOOKUP($B1972,Mapping!$A:$C,2,0),"Not Mapped"))</f>
        <v/>
      </c>
      <c r="P1972">
        <f>IF($B1972="","",IFERROR(VLOOKUP($B1972,Mapping!$A:$C,3,0),"Not Mapped"))</f>
        <v/>
      </c>
      <c r="Q1972">
        <f>IF($B1972="","",IF(COUNTIF(Exclusions!$A:$A,$B1972)&gt;0,"Yes","No"))</f>
        <v/>
      </c>
      <c r="R1972" s="17">
        <f>IF($B1972="","",MIN(1,DAY($A1972)/IF($N1972="Superstore",Settings!$B$5,Settings!$B$4)))</f>
        <v/>
      </c>
      <c r="S1972" s="17">
        <f>IF(OR($B1972="",$G1972="",$R1972=0),"",$G1972/$R1972)</f>
        <v/>
      </c>
      <c r="T1972">
        <f>IF($S1972="","",IF($S1972&lt;Settings!$B$8,"Critical",IF($S1972&lt;Settings!$B$9,"Semi Critical","Non Critical")))</f>
        <v/>
      </c>
      <c r="U1972">
        <f>IF($B1972="","",IFERROR(VLOOKUP($O1972,Leaders!$A:$B,2,0),"Not Mapped"))</f>
        <v/>
      </c>
    </row>
    <row r="1973">
      <c r="A1973" s="16" t="n"/>
      <c r="G1973" s="17" t="n"/>
      <c r="H1973" s="17" t="n"/>
      <c r="I1973" s="17" t="n"/>
      <c r="J1973" s="17" t="n"/>
      <c r="K1973" s="17" t="n"/>
      <c r="L1973" s="17" t="n"/>
      <c r="N1973">
        <f>IF($B1973="","",IF($C1973="SUPERSTORE","Superstore","DH"))</f>
        <v/>
      </c>
      <c r="O1973">
        <f>IF($B1973="","",IFERROR(VLOOKUP($B1973,Mapping!$A:$C,2,0),"Not Mapped"))</f>
        <v/>
      </c>
      <c r="P1973">
        <f>IF($B1973="","",IFERROR(VLOOKUP($B1973,Mapping!$A:$C,3,0),"Not Mapped"))</f>
        <v/>
      </c>
      <c r="Q1973">
        <f>IF($B1973="","",IF(COUNTIF(Exclusions!$A:$A,$B1973)&gt;0,"Yes","No"))</f>
        <v/>
      </c>
      <c r="R1973" s="17">
        <f>IF($B1973="","",MIN(1,DAY($A1973)/IF($N1973="Superstore",Settings!$B$5,Settings!$B$4)))</f>
        <v/>
      </c>
      <c r="S1973" s="17">
        <f>IF(OR($B1973="",$G1973="",$R1973=0),"",$G1973/$R1973)</f>
        <v/>
      </c>
      <c r="T1973">
        <f>IF($S1973="","",IF($S1973&lt;Settings!$B$8,"Critical",IF($S1973&lt;Settings!$B$9,"Semi Critical","Non Critical")))</f>
        <v/>
      </c>
      <c r="U1973">
        <f>IF($B1973="","",IFERROR(VLOOKUP($O1973,Leaders!$A:$B,2,0),"Not Mapped"))</f>
        <v/>
      </c>
    </row>
    <row r="1974">
      <c r="A1974" s="16" t="n"/>
      <c r="G1974" s="17" t="n"/>
      <c r="H1974" s="17" t="n"/>
      <c r="I1974" s="17" t="n"/>
      <c r="J1974" s="17" t="n"/>
      <c r="K1974" s="17" t="n"/>
      <c r="L1974" s="17" t="n"/>
      <c r="N1974">
        <f>IF($B1974="","",IF($C1974="SUPERSTORE","Superstore","DH"))</f>
        <v/>
      </c>
      <c r="O1974">
        <f>IF($B1974="","",IFERROR(VLOOKUP($B1974,Mapping!$A:$C,2,0),"Not Mapped"))</f>
        <v/>
      </c>
      <c r="P1974">
        <f>IF($B1974="","",IFERROR(VLOOKUP($B1974,Mapping!$A:$C,3,0),"Not Mapped"))</f>
        <v/>
      </c>
      <c r="Q1974">
        <f>IF($B1974="","",IF(COUNTIF(Exclusions!$A:$A,$B1974)&gt;0,"Yes","No"))</f>
        <v/>
      </c>
      <c r="R1974" s="17">
        <f>IF($B1974="","",MIN(1,DAY($A1974)/IF($N1974="Superstore",Settings!$B$5,Settings!$B$4)))</f>
        <v/>
      </c>
      <c r="S1974" s="17">
        <f>IF(OR($B1974="",$G1974="",$R1974=0),"",$G1974/$R1974)</f>
        <v/>
      </c>
      <c r="T1974">
        <f>IF($S1974="","",IF($S1974&lt;Settings!$B$8,"Critical",IF($S1974&lt;Settings!$B$9,"Semi Critical","Non Critical")))</f>
        <v/>
      </c>
      <c r="U1974">
        <f>IF($B1974="","",IFERROR(VLOOKUP($O1974,Leaders!$A:$B,2,0),"Not Mapped"))</f>
        <v/>
      </c>
    </row>
    <row r="1975">
      <c r="A1975" s="16" t="n"/>
      <c r="G1975" s="17" t="n"/>
      <c r="H1975" s="17" t="n"/>
      <c r="I1975" s="17" t="n"/>
      <c r="J1975" s="17" t="n"/>
      <c r="K1975" s="17" t="n"/>
      <c r="L1975" s="17" t="n"/>
      <c r="N1975">
        <f>IF($B1975="","",IF($C1975="SUPERSTORE","Superstore","DH"))</f>
        <v/>
      </c>
      <c r="O1975">
        <f>IF($B1975="","",IFERROR(VLOOKUP($B1975,Mapping!$A:$C,2,0),"Not Mapped"))</f>
        <v/>
      </c>
      <c r="P1975">
        <f>IF($B1975="","",IFERROR(VLOOKUP($B1975,Mapping!$A:$C,3,0),"Not Mapped"))</f>
        <v/>
      </c>
      <c r="Q1975">
        <f>IF($B1975="","",IF(COUNTIF(Exclusions!$A:$A,$B1975)&gt;0,"Yes","No"))</f>
        <v/>
      </c>
      <c r="R1975" s="17">
        <f>IF($B1975="","",MIN(1,DAY($A1975)/IF($N1975="Superstore",Settings!$B$5,Settings!$B$4)))</f>
        <v/>
      </c>
      <c r="S1975" s="17">
        <f>IF(OR($B1975="",$G1975="",$R1975=0),"",$G1975/$R1975)</f>
        <v/>
      </c>
      <c r="T1975">
        <f>IF($S1975="","",IF($S1975&lt;Settings!$B$8,"Critical",IF($S1975&lt;Settings!$B$9,"Semi Critical","Non Critical")))</f>
        <v/>
      </c>
      <c r="U1975">
        <f>IF($B1975="","",IFERROR(VLOOKUP($O1975,Leaders!$A:$B,2,0),"Not Mapped"))</f>
        <v/>
      </c>
    </row>
    <row r="1976">
      <c r="A1976" s="16" t="n"/>
      <c r="G1976" s="17" t="n"/>
      <c r="H1976" s="17" t="n"/>
      <c r="I1976" s="17" t="n"/>
      <c r="J1976" s="17" t="n"/>
      <c r="K1976" s="17" t="n"/>
      <c r="L1976" s="17" t="n"/>
      <c r="N1976">
        <f>IF($B1976="","",IF($C1976="SUPERSTORE","Superstore","DH"))</f>
        <v/>
      </c>
      <c r="O1976">
        <f>IF($B1976="","",IFERROR(VLOOKUP($B1976,Mapping!$A:$C,2,0),"Not Mapped"))</f>
        <v/>
      </c>
      <c r="P1976">
        <f>IF($B1976="","",IFERROR(VLOOKUP($B1976,Mapping!$A:$C,3,0),"Not Mapped"))</f>
        <v/>
      </c>
      <c r="Q1976">
        <f>IF($B1976="","",IF(COUNTIF(Exclusions!$A:$A,$B1976)&gt;0,"Yes","No"))</f>
        <v/>
      </c>
      <c r="R1976" s="17">
        <f>IF($B1976="","",MIN(1,DAY($A1976)/IF($N1976="Superstore",Settings!$B$5,Settings!$B$4)))</f>
        <v/>
      </c>
      <c r="S1976" s="17">
        <f>IF(OR($B1976="",$G1976="",$R1976=0),"",$G1976/$R1976)</f>
        <v/>
      </c>
      <c r="T1976">
        <f>IF($S1976="","",IF($S1976&lt;Settings!$B$8,"Critical",IF($S1976&lt;Settings!$B$9,"Semi Critical","Non Critical")))</f>
        <v/>
      </c>
      <c r="U1976">
        <f>IF($B1976="","",IFERROR(VLOOKUP($O1976,Leaders!$A:$B,2,0),"Not Mapped"))</f>
        <v/>
      </c>
    </row>
    <row r="1977">
      <c r="A1977" s="16" t="n"/>
      <c r="G1977" s="17" t="n"/>
      <c r="H1977" s="17" t="n"/>
      <c r="I1977" s="17" t="n"/>
      <c r="J1977" s="17" t="n"/>
      <c r="K1977" s="17" t="n"/>
      <c r="L1977" s="17" t="n"/>
      <c r="N1977">
        <f>IF($B1977="","",IF($C1977="SUPERSTORE","Superstore","DH"))</f>
        <v/>
      </c>
      <c r="O1977">
        <f>IF($B1977="","",IFERROR(VLOOKUP($B1977,Mapping!$A:$C,2,0),"Not Mapped"))</f>
        <v/>
      </c>
      <c r="P1977">
        <f>IF($B1977="","",IFERROR(VLOOKUP($B1977,Mapping!$A:$C,3,0),"Not Mapped"))</f>
        <v/>
      </c>
      <c r="Q1977">
        <f>IF($B1977="","",IF(COUNTIF(Exclusions!$A:$A,$B1977)&gt;0,"Yes","No"))</f>
        <v/>
      </c>
      <c r="R1977" s="17">
        <f>IF($B1977="","",MIN(1,DAY($A1977)/IF($N1977="Superstore",Settings!$B$5,Settings!$B$4)))</f>
        <v/>
      </c>
      <c r="S1977" s="17">
        <f>IF(OR($B1977="",$G1977="",$R1977=0),"",$G1977/$R1977)</f>
        <v/>
      </c>
      <c r="T1977">
        <f>IF($S1977="","",IF($S1977&lt;Settings!$B$8,"Critical",IF($S1977&lt;Settings!$B$9,"Semi Critical","Non Critical")))</f>
        <v/>
      </c>
      <c r="U1977">
        <f>IF($B1977="","",IFERROR(VLOOKUP($O1977,Leaders!$A:$B,2,0),"Not Mapped"))</f>
        <v/>
      </c>
    </row>
    <row r="1978">
      <c r="A1978" s="16" t="n"/>
      <c r="G1978" s="17" t="n"/>
      <c r="H1978" s="17" t="n"/>
      <c r="I1978" s="17" t="n"/>
      <c r="J1978" s="17" t="n"/>
      <c r="K1978" s="17" t="n"/>
      <c r="L1978" s="17" t="n"/>
      <c r="N1978">
        <f>IF($B1978="","",IF($C1978="SUPERSTORE","Superstore","DH"))</f>
        <v/>
      </c>
      <c r="O1978">
        <f>IF($B1978="","",IFERROR(VLOOKUP($B1978,Mapping!$A:$C,2,0),"Not Mapped"))</f>
        <v/>
      </c>
      <c r="P1978">
        <f>IF($B1978="","",IFERROR(VLOOKUP($B1978,Mapping!$A:$C,3,0),"Not Mapped"))</f>
        <v/>
      </c>
      <c r="Q1978">
        <f>IF($B1978="","",IF(COUNTIF(Exclusions!$A:$A,$B1978)&gt;0,"Yes","No"))</f>
        <v/>
      </c>
      <c r="R1978" s="17">
        <f>IF($B1978="","",MIN(1,DAY($A1978)/IF($N1978="Superstore",Settings!$B$5,Settings!$B$4)))</f>
        <v/>
      </c>
      <c r="S1978" s="17">
        <f>IF(OR($B1978="",$G1978="",$R1978=0),"",$G1978/$R1978)</f>
        <v/>
      </c>
      <c r="T1978">
        <f>IF($S1978="","",IF($S1978&lt;Settings!$B$8,"Critical",IF($S1978&lt;Settings!$B$9,"Semi Critical","Non Critical")))</f>
        <v/>
      </c>
      <c r="U1978">
        <f>IF($B1978="","",IFERROR(VLOOKUP($O1978,Leaders!$A:$B,2,0),"Not Mapped"))</f>
        <v/>
      </c>
    </row>
    <row r="1979">
      <c r="A1979" s="16" t="n"/>
      <c r="G1979" s="17" t="n"/>
      <c r="H1979" s="17" t="n"/>
      <c r="I1979" s="17" t="n"/>
      <c r="J1979" s="17" t="n"/>
      <c r="K1979" s="17" t="n"/>
      <c r="L1979" s="17" t="n"/>
      <c r="N1979">
        <f>IF($B1979="","",IF($C1979="SUPERSTORE","Superstore","DH"))</f>
        <v/>
      </c>
      <c r="O1979">
        <f>IF($B1979="","",IFERROR(VLOOKUP($B1979,Mapping!$A:$C,2,0),"Not Mapped"))</f>
        <v/>
      </c>
      <c r="P1979">
        <f>IF($B1979="","",IFERROR(VLOOKUP($B1979,Mapping!$A:$C,3,0),"Not Mapped"))</f>
        <v/>
      </c>
      <c r="Q1979">
        <f>IF($B1979="","",IF(COUNTIF(Exclusions!$A:$A,$B1979)&gt;0,"Yes","No"))</f>
        <v/>
      </c>
      <c r="R1979" s="17">
        <f>IF($B1979="","",MIN(1,DAY($A1979)/IF($N1979="Superstore",Settings!$B$5,Settings!$B$4)))</f>
        <v/>
      </c>
      <c r="S1979" s="17">
        <f>IF(OR($B1979="",$G1979="",$R1979=0),"",$G1979/$R1979)</f>
        <v/>
      </c>
      <c r="T1979">
        <f>IF($S1979="","",IF($S1979&lt;Settings!$B$8,"Critical",IF($S1979&lt;Settings!$B$9,"Semi Critical","Non Critical")))</f>
        <v/>
      </c>
      <c r="U1979">
        <f>IF($B1979="","",IFERROR(VLOOKUP($O1979,Leaders!$A:$B,2,0),"Not Mapped"))</f>
        <v/>
      </c>
    </row>
    <row r="1980">
      <c r="A1980" s="16" t="n"/>
      <c r="G1980" s="17" t="n"/>
      <c r="H1980" s="17" t="n"/>
      <c r="I1980" s="17" t="n"/>
      <c r="J1980" s="17" t="n"/>
      <c r="K1980" s="17" t="n"/>
      <c r="L1980" s="17" t="n"/>
      <c r="N1980">
        <f>IF($B1980="","",IF($C1980="SUPERSTORE","Superstore","DH"))</f>
        <v/>
      </c>
      <c r="O1980">
        <f>IF($B1980="","",IFERROR(VLOOKUP($B1980,Mapping!$A:$C,2,0),"Not Mapped"))</f>
        <v/>
      </c>
      <c r="P1980">
        <f>IF($B1980="","",IFERROR(VLOOKUP($B1980,Mapping!$A:$C,3,0),"Not Mapped"))</f>
        <v/>
      </c>
      <c r="Q1980">
        <f>IF($B1980="","",IF(COUNTIF(Exclusions!$A:$A,$B1980)&gt;0,"Yes","No"))</f>
        <v/>
      </c>
      <c r="R1980" s="17">
        <f>IF($B1980="","",MIN(1,DAY($A1980)/IF($N1980="Superstore",Settings!$B$5,Settings!$B$4)))</f>
        <v/>
      </c>
      <c r="S1980" s="17">
        <f>IF(OR($B1980="",$G1980="",$R1980=0),"",$G1980/$R1980)</f>
        <v/>
      </c>
      <c r="T1980">
        <f>IF($S1980="","",IF($S1980&lt;Settings!$B$8,"Critical",IF($S1980&lt;Settings!$B$9,"Semi Critical","Non Critical")))</f>
        <v/>
      </c>
      <c r="U1980">
        <f>IF($B1980="","",IFERROR(VLOOKUP($O1980,Leaders!$A:$B,2,0),"Not Mapped"))</f>
        <v/>
      </c>
    </row>
    <row r="1981">
      <c r="A1981" s="16" t="n"/>
      <c r="G1981" s="17" t="n"/>
      <c r="H1981" s="17" t="n"/>
      <c r="I1981" s="17" t="n"/>
      <c r="J1981" s="17" t="n"/>
      <c r="K1981" s="17" t="n"/>
      <c r="L1981" s="17" t="n"/>
      <c r="N1981">
        <f>IF($B1981="","",IF($C1981="SUPERSTORE","Superstore","DH"))</f>
        <v/>
      </c>
      <c r="O1981">
        <f>IF($B1981="","",IFERROR(VLOOKUP($B1981,Mapping!$A:$C,2,0),"Not Mapped"))</f>
        <v/>
      </c>
      <c r="P1981">
        <f>IF($B1981="","",IFERROR(VLOOKUP($B1981,Mapping!$A:$C,3,0),"Not Mapped"))</f>
        <v/>
      </c>
      <c r="Q1981">
        <f>IF($B1981="","",IF(COUNTIF(Exclusions!$A:$A,$B1981)&gt;0,"Yes","No"))</f>
        <v/>
      </c>
      <c r="R1981" s="17">
        <f>IF($B1981="","",MIN(1,DAY($A1981)/IF($N1981="Superstore",Settings!$B$5,Settings!$B$4)))</f>
        <v/>
      </c>
      <c r="S1981" s="17">
        <f>IF(OR($B1981="",$G1981="",$R1981=0),"",$G1981/$R1981)</f>
        <v/>
      </c>
      <c r="T1981">
        <f>IF($S1981="","",IF($S1981&lt;Settings!$B$8,"Critical",IF($S1981&lt;Settings!$B$9,"Semi Critical","Non Critical")))</f>
        <v/>
      </c>
      <c r="U1981">
        <f>IF($B1981="","",IFERROR(VLOOKUP($O1981,Leaders!$A:$B,2,0),"Not Mapped"))</f>
        <v/>
      </c>
    </row>
    <row r="1982">
      <c r="A1982" s="16" t="n"/>
      <c r="G1982" s="17" t="n"/>
      <c r="H1982" s="17" t="n"/>
      <c r="I1982" s="17" t="n"/>
      <c r="J1982" s="17" t="n"/>
      <c r="K1982" s="17" t="n"/>
      <c r="L1982" s="17" t="n"/>
      <c r="N1982">
        <f>IF($B1982="","",IF($C1982="SUPERSTORE","Superstore","DH"))</f>
        <v/>
      </c>
      <c r="O1982">
        <f>IF($B1982="","",IFERROR(VLOOKUP($B1982,Mapping!$A:$C,2,0),"Not Mapped"))</f>
        <v/>
      </c>
      <c r="P1982">
        <f>IF($B1982="","",IFERROR(VLOOKUP($B1982,Mapping!$A:$C,3,0),"Not Mapped"))</f>
        <v/>
      </c>
      <c r="Q1982">
        <f>IF($B1982="","",IF(COUNTIF(Exclusions!$A:$A,$B1982)&gt;0,"Yes","No"))</f>
        <v/>
      </c>
      <c r="R1982" s="17">
        <f>IF($B1982="","",MIN(1,DAY($A1982)/IF($N1982="Superstore",Settings!$B$5,Settings!$B$4)))</f>
        <v/>
      </c>
      <c r="S1982" s="17">
        <f>IF(OR($B1982="",$G1982="",$R1982=0),"",$G1982/$R1982)</f>
        <v/>
      </c>
      <c r="T1982">
        <f>IF($S1982="","",IF($S1982&lt;Settings!$B$8,"Critical",IF($S1982&lt;Settings!$B$9,"Semi Critical","Non Critical")))</f>
        <v/>
      </c>
      <c r="U1982">
        <f>IF($B1982="","",IFERROR(VLOOKUP($O1982,Leaders!$A:$B,2,0),"Not Mapped"))</f>
        <v/>
      </c>
    </row>
    <row r="1983">
      <c r="A1983" s="16" t="n"/>
      <c r="G1983" s="17" t="n"/>
      <c r="H1983" s="17" t="n"/>
      <c r="I1983" s="17" t="n"/>
      <c r="J1983" s="17" t="n"/>
      <c r="K1983" s="17" t="n"/>
      <c r="L1983" s="17" t="n"/>
      <c r="N1983">
        <f>IF($B1983="","",IF($C1983="SUPERSTORE","Superstore","DH"))</f>
        <v/>
      </c>
      <c r="O1983">
        <f>IF($B1983="","",IFERROR(VLOOKUP($B1983,Mapping!$A:$C,2,0),"Not Mapped"))</f>
        <v/>
      </c>
      <c r="P1983">
        <f>IF($B1983="","",IFERROR(VLOOKUP($B1983,Mapping!$A:$C,3,0),"Not Mapped"))</f>
        <v/>
      </c>
      <c r="Q1983">
        <f>IF($B1983="","",IF(COUNTIF(Exclusions!$A:$A,$B1983)&gt;0,"Yes","No"))</f>
        <v/>
      </c>
      <c r="R1983" s="17">
        <f>IF($B1983="","",MIN(1,DAY($A1983)/IF($N1983="Superstore",Settings!$B$5,Settings!$B$4)))</f>
        <v/>
      </c>
      <c r="S1983" s="17">
        <f>IF(OR($B1983="",$G1983="",$R1983=0),"",$G1983/$R1983)</f>
        <v/>
      </c>
      <c r="T1983">
        <f>IF($S1983="","",IF($S1983&lt;Settings!$B$8,"Critical",IF($S1983&lt;Settings!$B$9,"Semi Critical","Non Critical")))</f>
        <v/>
      </c>
      <c r="U1983">
        <f>IF($B1983="","",IFERROR(VLOOKUP($O1983,Leaders!$A:$B,2,0),"Not Mapped"))</f>
        <v/>
      </c>
    </row>
    <row r="1984">
      <c r="A1984" s="16" t="n"/>
      <c r="G1984" s="17" t="n"/>
      <c r="H1984" s="17" t="n"/>
      <c r="I1984" s="17" t="n"/>
      <c r="J1984" s="17" t="n"/>
      <c r="K1984" s="17" t="n"/>
      <c r="L1984" s="17" t="n"/>
      <c r="N1984">
        <f>IF($B1984="","",IF($C1984="SUPERSTORE","Superstore","DH"))</f>
        <v/>
      </c>
      <c r="O1984">
        <f>IF($B1984="","",IFERROR(VLOOKUP($B1984,Mapping!$A:$C,2,0),"Not Mapped"))</f>
        <v/>
      </c>
      <c r="P1984">
        <f>IF($B1984="","",IFERROR(VLOOKUP($B1984,Mapping!$A:$C,3,0),"Not Mapped"))</f>
        <v/>
      </c>
      <c r="Q1984">
        <f>IF($B1984="","",IF(COUNTIF(Exclusions!$A:$A,$B1984)&gt;0,"Yes","No"))</f>
        <v/>
      </c>
      <c r="R1984" s="17">
        <f>IF($B1984="","",MIN(1,DAY($A1984)/IF($N1984="Superstore",Settings!$B$5,Settings!$B$4)))</f>
        <v/>
      </c>
      <c r="S1984" s="17">
        <f>IF(OR($B1984="",$G1984="",$R1984=0),"",$G1984/$R1984)</f>
        <v/>
      </c>
      <c r="T1984">
        <f>IF($S1984="","",IF($S1984&lt;Settings!$B$8,"Critical",IF($S1984&lt;Settings!$B$9,"Semi Critical","Non Critical")))</f>
        <v/>
      </c>
      <c r="U1984">
        <f>IF($B1984="","",IFERROR(VLOOKUP($O1984,Leaders!$A:$B,2,0),"Not Mapped"))</f>
        <v/>
      </c>
    </row>
    <row r="1985">
      <c r="A1985" s="16" t="n"/>
      <c r="G1985" s="17" t="n"/>
      <c r="H1985" s="17" t="n"/>
      <c r="I1985" s="17" t="n"/>
      <c r="J1985" s="17" t="n"/>
      <c r="K1985" s="17" t="n"/>
      <c r="L1985" s="17" t="n"/>
      <c r="N1985">
        <f>IF($B1985="","",IF($C1985="SUPERSTORE","Superstore","DH"))</f>
        <v/>
      </c>
      <c r="O1985">
        <f>IF($B1985="","",IFERROR(VLOOKUP($B1985,Mapping!$A:$C,2,0),"Not Mapped"))</f>
        <v/>
      </c>
      <c r="P1985">
        <f>IF($B1985="","",IFERROR(VLOOKUP($B1985,Mapping!$A:$C,3,0),"Not Mapped"))</f>
        <v/>
      </c>
      <c r="Q1985">
        <f>IF($B1985="","",IF(COUNTIF(Exclusions!$A:$A,$B1985)&gt;0,"Yes","No"))</f>
        <v/>
      </c>
      <c r="R1985" s="17">
        <f>IF($B1985="","",MIN(1,DAY($A1985)/IF($N1985="Superstore",Settings!$B$5,Settings!$B$4)))</f>
        <v/>
      </c>
      <c r="S1985" s="17">
        <f>IF(OR($B1985="",$G1985="",$R1985=0),"",$G1985/$R1985)</f>
        <v/>
      </c>
      <c r="T1985">
        <f>IF($S1985="","",IF($S1985&lt;Settings!$B$8,"Critical",IF($S1985&lt;Settings!$B$9,"Semi Critical","Non Critical")))</f>
        <v/>
      </c>
      <c r="U1985">
        <f>IF($B1985="","",IFERROR(VLOOKUP($O1985,Leaders!$A:$B,2,0),"Not Mapped"))</f>
        <v/>
      </c>
    </row>
    <row r="1986">
      <c r="A1986" s="16" t="n"/>
      <c r="G1986" s="17" t="n"/>
      <c r="H1986" s="17" t="n"/>
      <c r="I1986" s="17" t="n"/>
      <c r="J1986" s="17" t="n"/>
      <c r="K1986" s="17" t="n"/>
      <c r="L1986" s="17" t="n"/>
      <c r="N1986">
        <f>IF($B1986="","",IF($C1986="SUPERSTORE","Superstore","DH"))</f>
        <v/>
      </c>
      <c r="O1986">
        <f>IF($B1986="","",IFERROR(VLOOKUP($B1986,Mapping!$A:$C,2,0),"Not Mapped"))</f>
        <v/>
      </c>
      <c r="P1986">
        <f>IF($B1986="","",IFERROR(VLOOKUP($B1986,Mapping!$A:$C,3,0),"Not Mapped"))</f>
        <v/>
      </c>
      <c r="Q1986">
        <f>IF($B1986="","",IF(COUNTIF(Exclusions!$A:$A,$B1986)&gt;0,"Yes","No"))</f>
        <v/>
      </c>
      <c r="R1986" s="17">
        <f>IF($B1986="","",MIN(1,DAY($A1986)/IF($N1986="Superstore",Settings!$B$5,Settings!$B$4)))</f>
        <v/>
      </c>
      <c r="S1986" s="17">
        <f>IF(OR($B1986="",$G1986="",$R1986=0),"",$G1986/$R1986)</f>
        <v/>
      </c>
      <c r="T1986">
        <f>IF($S1986="","",IF($S1986&lt;Settings!$B$8,"Critical",IF($S1986&lt;Settings!$B$9,"Semi Critical","Non Critical")))</f>
        <v/>
      </c>
      <c r="U1986">
        <f>IF($B1986="","",IFERROR(VLOOKUP($O1986,Leaders!$A:$B,2,0),"Not Mapped"))</f>
        <v/>
      </c>
    </row>
    <row r="1987">
      <c r="A1987" s="16" t="n"/>
      <c r="G1987" s="17" t="n"/>
      <c r="H1987" s="17" t="n"/>
      <c r="I1987" s="17" t="n"/>
      <c r="J1987" s="17" t="n"/>
      <c r="K1987" s="17" t="n"/>
      <c r="L1987" s="17" t="n"/>
      <c r="N1987">
        <f>IF($B1987="","",IF($C1987="SUPERSTORE","Superstore","DH"))</f>
        <v/>
      </c>
      <c r="O1987">
        <f>IF($B1987="","",IFERROR(VLOOKUP($B1987,Mapping!$A:$C,2,0),"Not Mapped"))</f>
        <v/>
      </c>
      <c r="P1987">
        <f>IF($B1987="","",IFERROR(VLOOKUP($B1987,Mapping!$A:$C,3,0),"Not Mapped"))</f>
        <v/>
      </c>
      <c r="Q1987">
        <f>IF($B1987="","",IF(COUNTIF(Exclusions!$A:$A,$B1987)&gt;0,"Yes","No"))</f>
        <v/>
      </c>
      <c r="R1987" s="17">
        <f>IF($B1987="","",MIN(1,DAY($A1987)/IF($N1987="Superstore",Settings!$B$5,Settings!$B$4)))</f>
        <v/>
      </c>
      <c r="S1987" s="17">
        <f>IF(OR($B1987="",$G1987="",$R1987=0),"",$G1987/$R1987)</f>
        <v/>
      </c>
      <c r="T1987">
        <f>IF($S1987="","",IF($S1987&lt;Settings!$B$8,"Critical",IF($S1987&lt;Settings!$B$9,"Semi Critical","Non Critical")))</f>
        <v/>
      </c>
      <c r="U1987">
        <f>IF($B1987="","",IFERROR(VLOOKUP($O1987,Leaders!$A:$B,2,0),"Not Mapped"))</f>
        <v/>
      </c>
    </row>
    <row r="1988">
      <c r="A1988" s="16" t="n"/>
      <c r="G1988" s="17" t="n"/>
      <c r="H1988" s="17" t="n"/>
      <c r="I1988" s="17" t="n"/>
      <c r="J1988" s="17" t="n"/>
      <c r="K1988" s="17" t="n"/>
      <c r="L1988" s="17" t="n"/>
      <c r="N1988">
        <f>IF($B1988="","",IF($C1988="SUPERSTORE","Superstore","DH"))</f>
        <v/>
      </c>
      <c r="O1988">
        <f>IF($B1988="","",IFERROR(VLOOKUP($B1988,Mapping!$A:$C,2,0),"Not Mapped"))</f>
        <v/>
      </c>
      <c r="P1988">
        <f>IF($B1988="","",IFERROR(VLOOKUP($B1988,Mapping!$A:$C,3,0),"Not Mapped"))</f>
        <v/>
      </c>
      <c r="Q1988">
        <f>IF($B1988="","",IF(COUNTIF(Exclusions!$A:$A,$B1988)&gt;0,"Yes","No"))</f>
        <v/>
      </c>
      <c r="R1988" s="17">
        <f>IF($B1988="","",MIN(1,DAY($A1988)/IF($N1988="Superstore",Settings!$B$5,Settings!$B$4)))</f>
        <v/>
      </c>
      <c r="S1988" s="17">
        <f>IF(OR($B1988="",$G1988="",$R1988=0),"",$G1988/$R1988)</f>
        <v/>
      </c>
      <c r="T1988">
        <f>IF($S1988="","",IF($S1988&lt;Settings!$B$8,"Critical",IF($S1988&lt;Settings!$B$9,"Semi Critical","Non Critical")))</f>
        <v/>
      </c>
      <c r="U1988">
        <f>IF($B1988="","",IFERROR(VLOOKUP($O1988,Leaders!$A:$B,2,0),"Not Mapped"))</f>
        <v/>
      </c>
    </row>
    <row r="1989">
      <c r="A1989" s="16" t="n"/>
      <c r="G1989" s="17" t="n"/>
      <c r="H1989" s="17" t="n"/>
      <c r="I1989" s="17" t="n"/>
      <c r="J1989" s="17" t="n"/>
      <c r="K1989" s="17" t="n"/>
      <c r="L1989" s="17" t="n"/>
      <c r="N1989">
        <f>IF($B1989="","",IF($C1989="SUPERSTORE","Superstore","DH"))</f>
        <v/>
      </c>
      <c r="O1989">
        <f>IF($B1989="","",IFERROR(VLOOKUP($B1989,Mapping!$A:$C,2,0),"Not Mapped"))</f>
        <v/>
      </c>
      <c r="P1989">
        <f>IF($B1989="","",IFERROR(VLOOKUP($B1989,Mapping!$A:$C,3,0),"Not Mapped"))</f>
        <v/>
      </c>
      <c r="Q1989">
        <f>IF($B1989="","",IF(COUNTIF(Exclusions!$A:$A,$B1989)&gt;0,"Yes","No"))</f>
        <v/>
      </c>
      <c r="R1989" s="17">
        <f>IF($B1989="","",MIN(1,DAY($A1989)/IF($N1989="Superstore",Settings!$B$5,Settings!$B$4)))</f>
        <v/>
      </c>
      <c r="S1989" s="17">
        <f>IF(OR($B1989="",$G1989="",$R1989=0),"",$G1989/$R1989)</f>
        <v/>
      </c>
      <c r="T1989">
        <f>IF($S1989="","",IF($S1989&lt;Settings!$B$8,"Critical",IF($S1989&lt;Settings!$B$9,"Semi Critical","Non Critical")))</f>
        <v/>
      </c>
      <c r="U1989">
        <f>IF($B1989="","",IFERROR(VLOOKUP($O1989,Leaders!$A:$B,2,0),"Not Mapped"))</f>
        <v/>
      </c>
    </row>
    <row r="1990">
      <c r="A1990" s="16" t="n"/>
      <c r="G1990" s="17" t="n"/>
      <c r="H1990" s="17" t="n"/>
      <c r="I1990" s="17" t="n"/>
      <c r="J1990" s="17" t="n"/>
      <c r="K1990" s="17" t="n"/>
      <c r="L1990" s="17" t="n"/>
      <c r="N1990">
        <f>IF($B1990="","",IF($C1990="SUPERSTORE","Superstore","DH"))</f>
        <v/>
      </c>
      <c r="O1990">
        <f>IF($B1990="","",IFERROR(VLOOKUP($B1990,Mapping!$A:$C,2,0),"Not Mapped"))</f>
        <v/>
      </c>
      <c r="P1990">
        <f>IF($B1990="","",IFERROR(VLOOKUP($B1990,Mapping!$A:$C,3,0),"Not Mapped"))</f>
        <v/>
      </c>
      <c r="Q1990">
        <f>IF($B1990="","",IF(COUNTIF(Exclusions!$A:$A,$B1990)&gt;0,"Yes","No"))</f>
        <v/>
      </c>
      <c r="R1990" s="17">
        <f>IF($B1990="","",MIN(1,DAY($A1990)/IF($N1990="Superstore",Settings!$B$5,Settings!$B$4)))</f>
        <v/>
      </c>
      <c r="S1990" s="17">
        <f>IF(OR($B1990="",$G1990="",$R1990=0),"",$G1990/$R1990)</f>
        <v/>
      </c>
      <c r="T1990">
        <f>IF($S1990="","",IF($S1990&lt;Settings!$B$8,"Critical",IF($S1990&lt;Settings!$B$9,"Semi Critical","Non Critical")))</f>
        <v/>
      </c>
      <c r="U1990">
        <f>IF($B1990="","",IFERROR(VLOOKUP($O1990,Leaders!$A:$B,2,0),"Not Mapped"))</f>
        <v/>
      </c>
    </row>
    <row r="1991">
      <c r="A1991" s="16" t="n"/>
      <c r="G1991" s="17" t="n"/>
      <c r="H1991" s="17" t="n"/>
      <c r="I1991" s="17" t="n"/>
      <c r="J1991" s="17" t="n"/>
      <c r="K1991" s="17" t="n"/>
      <c r="L1991" s="17" t="n"/>
      <c r="N1991">
        <f>IF($B1991="","",IF($C1991="SUPERSTORE","Superstore","DH"))</f>
        <v/>
      </c>
      <c r="O1991">
        <f>IF($B1991="","",IFERROR(VLOOKUP($B1991,Mapping!$A:$C,2,0),"Not Mapped"))</f>
        <v/>
      </c>
      <c r="P1991">
        <f>IF($B1991="","",IFERROR(VLOOKUP($B1991,Mapping!$A:$C,3,0),"Not Mapped"))</f>
        <v/>
      </c>
      <c r="Q1991">
        <f>IF($B1991="","",IF(COUNTIF(Exclusions!$A:$A,$B1991)&gt;0,"Yes","No"))</f>
        <v/>
      </c>
      <c r="R1991" s="17">
        <f>IF($B1991="","",MIN(1,DAY($A1991)/IF($N1991="Superstore",Settings!$B$5,Settings!$B$4)))</f>
        <v/>
      </c>
      <c r="S1991" s="17">
        <f>IF(OR($B1991="",$G1991="",$R1991=0),"",$G1991/$R1991)</f>
        <v/>
      </c>
      <c r="T1991">
        <f>IF($S1991="","",IF($S1991&lt;Settings!$B$8,"Critical",IF($S1991&lt;Settings!$B$9,"Semi Critical","Non Critical")))</f>
        <v/>
      </c>
      <c r="U1991">
        <f>IF($B1991="","",IFERROR(VLOOKUP($O1991,Leaders!$A:$B,2,0),"Not Mapped"))</f>
        <v/>
      </c>
    </row>
    <row r="1992">
      <c r="A1992" s="16" t="n"/>
      <c r="G1992" s="17" t="n"/>
      <c r="H1992" s="17" t="n"/>
      <c r="I1992" s="17" t="n"/>
      <c r="J1992" s="17" t="n"/>
      <c r="K1992" s="17" t="n"/>
      <c r="L1992" s="17" t="n"/>
      <c r="N1992">
        <f>IF($B1992="","",IF($C1992="SUPERSTORE","Superstore","DH"))</f>
        <v/>
      </c>
      <c r="O1992">
        <f>IF($B1992="","",IFERROR(VLOOKUP($B1992,Mapping!$A:$C,2,0),"Not Mapped"))</f>
        <v/>
      </c>
      <c r="P1992">
        <f>IF($B1992="","",IFERROR(VLOOKUP($B1992,Mapping!$A:$C,3,0),"Not Mapped"))</f>
        <v/>
      </c>
      <c r="Q1992">
        <f>IF($B1992="","",IF(COUNTIF(Exclusions!$A:$A,$B1992)&gt;0,"Yes","No"))</f>
        <v/>
      </c>
      <c r="R1992" s="17">
        <f>IF($B1992="","",MIN(1,DAY($A1992)/IF($N1992="Superstore",Settings!$B$5,Settings!$B$4)))</f>
        <v/>
      </c>
      <c r="S1992" s="17">
        <f>IF(OR($B1992="",$G1992="",$R1992=0),"",$G1992/$R1992)</f>
        <v/>
      </c>
      <c r="T1992">
        <f>IF($S1992="","",IF($S1992&lt;Settings!$B$8,"Critical",IF($S1992&lt;Settings!$B$9,"Semi Critical","Non Critical")))</f>
        <v/>
      </c>
      <c r="U1992">
        <f>IF($B1992="","",IFERROR(VLOOKUP($O1992,Leaders!$A:$B,2,0),"Not Mapped"))</f>
        <v/>
      </c>
    </row>
    <row r="1993">
      <c r="A1993" s="16" t="n"/>
      <c r="G1993" s="17" t="n"/>
      <c r="H1993" s="17" t="n"/>
      <c r="I1993" s="17" t="n"/>
      <c r="J1993" s="17" t="n"/>
      <c r="K1993" s="17" t="n"/>
      <c r="L1993" s="17" t="n"/>
      <c r="N1993">
        <f>IF($B1993="","",IF($C1993="SUPERSTORE","Superstore","DH"))</f>
        <v/>
      </c>
      <c r="O1993">
        <f>IF($B1993="","",IFERROR(VLOOKUP($B1993,Mapping!$A:$C,2,0),"Not Mapped"))</f>
        <v/>
      </c>
      <c r="P1993">
        <f>IF($B1993="","",IFERROR(VLOOKUP($B1993,Mapping!$A:$C,3,0),"Not Mapped"))</f>
        <v/>
      </c>
      <c r="Q1993">
        <f>IF($B1993="","",IF(COUNTIF(Exclusions!$A:$A,$B1993)&gt;0,"Yes","No"))</f>
        <v/>
      </c>
      <c r="R1993" s="17">
        <f>IF($B1993="","",MIN(1,DAY($A1993)/IF($N1993="Superstore",Settings!$B$5,Settings!$B$4)))</f>
        <v/>
      </c>
      <c r="S1993" s="17">
        <f>IF(OR($B1993="",$G1993="",$R1993=0),"",$G1993/$R1993)</f>
        <v/>
      </c>
      <c r="T1993">
        <f>IF($S1993="","",IF($S1993&lt;Settings!$B$8,"Critical",IF($S1993&lt;Settings!$B$9,"Semi Critical","Non Critical")))</f>
        <v/>
      </c>
      <c r="U1993">
        <f>IF($B1993="","",IFERROR(VLOOKUP($O1993,Leaders!$A:$B,2,0),"Not Mapped"))</f>
        <v/>
      </c>
    </row>
    <row r="1994">
      <c r="A1994" s="16" t="n"/>
      <c r="G1994" s="17" t="n"/>
      <c r="H1994" s="17" t="n"/>
      <c r="I1994" s="17" t="n"/>
      <c r="J1994" s="17" t="n"/>
      <c r="K1994" s="17" t="n"/>
      <c r="L1994" s="17" t="n"/>
      <c r="N1994">
        <f>IF($B1994="","",IF($C1994="SUPERSTORE","Superstore","DH"))</f>
        <v/>
      </c>
      <c r="O1994">
        <f>IF($B1994="","",IFERROR(VLOOKUP($B1994,Mapping!$A:$C,2,0),"Not Mapped"))</f>
        <v/>
      </c>
      <c r="P1994">
        <f>IF($B1994="","",IFERROR(VLOOKUP($B1994,Mapping!$A:$C,3,0),"Not Mapped"))</f>
        <v/>
      </c>
      <c r="Q1994">
        <f>IF($B1994="","",IF(COUNTIF(Exclusions!$A:$A,$B1994)&gt;0,"Yes","No"))</f>
        <v/>
      </c>
      <c r="R1994" s="17">
        <f>IF($B1994="","",MIN(1,DAY($A1994)/IF($N1994="Superstore",Settings!$B$5,Settings!$B$4)))</f>
        <v/>
      </c>
      <c r="S1994" s="17">
        <f>IF(OR($B1994="",$G1994="",$R1994=0),"",$G1994/$R1994)</f>
        <v/>
      </c>
      <c r="T1994">
        <f>IF($S1994="","",IF($S1994&lt;Settings!$B$8,"Critical",IF($S1994&lt;Settings!$B$9,"Semi Critical","Non Critical")))</f>
        <v/>
      </c>
      <c r="U1994">
        <f>IF($B1994="","",IFERROR(VLOOKUP($O1994,Leaders!$A:$B,2,0),"Not Mapped"))</f>
        <v/>
      </c>
    </row>
    <row r="1995">
      <c r="A1995" s="16" t="n"/>
      <c r="G1995" s="17" t="n"/>
      <c r="H1995" s="17" t="n"/>
      <c r="I1995" s="17" t="n"/>
      <c r="J1995" s="17" t="n"/>
      <c r="K1995" s="17" t="n"/>
      <c r="L1995" s="17" t="n"/>
      <c r="N1995">
        <f>IF($B1995="","",IF($C1995="SUPERSTORE","Superstore","DH"))</f>
        <v/>
      </c>
      <c r="O1995">
        <f>IF($B1995="","",IFERROR(VLOOKUP($B1995,Mapping!$A:$C,2,0),"Not Mapped"))</f>
        <v/>
      </c>
      <c r="P1995">
        <f>IF($B1995="","",IFERROR(VLOOKUP($B1995,Mapping!$A:$C,3,0),"Not Mapped"))</f>
        <v/>
      </c>
      <c r="Q1995">
        <f>IF($B1995="","",IF(COUNTIF(Exclusions!$A:$A,$B1995)&gt;0,"Yes","No"))</f>
        <v/>
      </c>
      <c r="R1995" s="17">
        <f>IF($B1995="","",MIN(1,DAY($A1995)/IF($N1995="Superstore",Settings!$B$5,Settings!$B$4)))</f>
        <v/>
      </c>
      <c r="S1995" s="17">
        <f>IF(OR($B1995="",$G1995="",$R1995=0),"",$G1995/$R1995)</f>
        <v/>
      </c>
      <c r="T1995">
        <f>IF($S1995="","",IF($S1995&lt;Settings!$B$8,"Critical",IF($S1995&lt;Settings!$B$9,"Semi Critical","Non Critical")))</f>
        <v/>
      </c>
      <c r="U1995">
        <f>IF($B1995="","",IFERROR(VLOOKUP($O1995,Leaders!$A:$B,2,0),"Not Mapped"))</f>
        <v/>
      </c>
    </row>
    <row r="1996">
      <c r="A1996" s="16" t="n"/>
      <c r="G1996" s="17" t="n"/>
      <c r="H1996" s="17" t="n"/>
      <c r="I1996" s="17" t="n"/>
      <c r="J1996" s="17" t="n"/>
      <c r="K1996" s="17" t="n"/>
      <c r="L1996" s="17" t="n"/>
      <c r="N1996">
        <f>IF($B1996="","",IF($C1996="SUPERSTORE","Superstore","DH"))</f>
        <v/>
      </c>
      <c r="O1996">
        <f>IF($B1996="","",IFERROR(VLOOKUP($B1996,Mapping!$A:$C,2,0),"Not Mapped"))</f>
        <v/>
      </c>
      <c r="P1996">
        <f>IF($B1996="","",IFERROR(VLOOKUP($B1996,Mapping!$A:$C,3,0),"Not Mapped"))</f>
        <v/>
      </c>
      <c r="Q1996">
        <f>IF($B1996="","",IF(COUNTIF(Exclusions!$A:$A,$B1996)&gt;0,"Yes","No"))</f>
        <v/>
      </c>
      <c r="R1996" s="17">
        <f>IF($B1996="","",MIN(1,DAY($A1996)/IF($N1996="Superstore",Settings!$B$5,Settings!$B$4)))</f>
        <v/>
      </c>
      <c r="S1996" s="17">
        <f>IF(OR($B1996="",$G1996="",$R1996=0),"",$G1996/$R1996)</f>
        <v/>
      </c>
      <c r="T1996">
        <f>IF($S1996="","",IF($S1996&lt;Settings!$B$8,"Critical",IF($S1996&lt;Settings!$B$9,"Semi Critical","Non Critical")))</f>
        <v/>
      </c>
      <c r="U1996">
        <f>IF($B1996="","",IFERROR(VLOOKUP($O1996,Leaders!$A:$B,2,0),"Not Mapped"))</f>
        <v/>
      </c>
    </row>
    <row r="1997">
      <c r="A1997" s="16" t="n"/>
      <c r="G1997" s="17" t="n"/>
      <c r="H1997" s="17" t="n"/>
      <c r="I1997" s="17" t="n"/>
      <c r="J1997" s="17" t="n"/>
      <c r="K1997" s="17" t="n"/>
      <c r="L1997" s="17" t="n"/>
      <c r="N1997">
        <f>IF($B1997="","",IF($C1997="SUPERSTORE","Superstore","DH"))</f>
        <v/>
      </c>
      <c r="O1997">
        <f>IF($B1997="","",IFERROR(VLOOKUP($B1997,Mapping!$A:$C,2,0),"Not Mapped"))</f>
        <v/>
      </c>
      <c r="P1997">
        <f>IF($B1997="","",IFERROR(VLOOKUP($B1997,Mapping!$A:$C,3,0),"Not Mapped"))</f>
        <v/>
      </c>
      <c r="Q1997">
        <f>IF($B1997="","",IF(COUNTIF(Exclusions!$A:$A,$B1997)&gt;0,"Yes","No"))</f>
        <v/>
      </c>
      <c r="R1997" s="17">
        <f>IF($B1997="","",MIN(1,DAY($A1997)/IF($N1997="Superstore",Settings!$B$5,Settings!$B$4)))</f>
        <v/>
      </c>
      <c r="S1997" s="17">
        <f>IF(OR($B1997="",$G1997="",$R1997=0),"",$G1997/$R1997)</f>
        <v/>
      </c>
      <c r="T1997">
        <f>IF($S1997="","",IF($S1997&lt;Settings!$B$8,"Critical",IF($S1997&lt;Settings!$B$9,"Semi Critical","Non Critical")))</f>
        <v/>
      </c>
      <c r="U1997">
        <f>IF($B1997="","",IFERROR(VLOOKUP($O1997,Leaders!$A:$B,2,0),"Not Mapped"))</f>
        <v/>
      </c>
    </row>
    <row r="1998">
      <c r="A1998" s="16" t="n"/>
      <c r="G1998" s="17" t="n"/>
      <c r="H1998" s="17" t="n"/>
      <c r="I1998" s="17" t="n"/>
      <c r="J1998" s="17" t="n"/>
      <c r="K1998" s="17" t="n"/>
      <c r="L1998" s="17" t="n"/>
      <c r="N1998">
        <f>IF($B1998="","",IF($C1998="SUPERSTORE","Superstore","DH"))</f>
        <v/>
      </c>
      <c r="O1998">
        <f>IF($B1998="","",IFERROR(VLOOKUP($B1998,Mapping!$A:$C,2,0),"Not Mapped"))</f>
        <v/>
      </c>
      <c r="P1998">
        <f>IF($B1998="","",IFERROR(VLOOKUP($B1998,Mapping!$A:$C,3,0),"Not Mapped"))</f>
        <v/>
      </c>
      <c r="Q1998">
        <f>IF($B1998="","",IF(COUNTIF(Exclusions!$A:$A,$B1998)&gt;0,"Yes","No"))</f>
        <v/>
      </c>
      <c r="R1998" s="17">
        <f>IF($B1998="","",MIN(1,DAY($A1998)/IF($N1998="Superstore",Settings!$B$5,Settings!$B$4)))</f>
        <v/>
      </c>
      <c r="S1998" s="17">
        <f>IF(OR($B1998="",$G1998="",$R1998=0),"",$G1998/$R1998)</f>
        <v/>
      </c>
      <c r="T1998">
        <f>IF($S1998="","",IF($S1998&lt;Settings!$B$8,"Critical",IF($S1998&lt;Settings!$B$9,"Semi Critical","Non Critical")))</f>
        <v/>
      </c>
      <c r="U1998">
        <f>IF($B1998="","",IFERROR(VLOOKUP($O1998,Leaders!$A:$B,2,0),"Not Mapped"))</f>
        <v/>
      </c>
    </row>
    <row r="1999">
      <c r="A1999" s="16" t="n"/>
      <c r="G1999" s="17" t="n"/>
      <c r="H1999" s="17" t="n"/>
      <c r="I1999" s="17" t="n"/>
      <c r="J1999" s="17" t="n"/>
      <c r="K1999" s="17" t="n"/>
      <c r="L1999" s="17" t="n"/>
      <c r="N1999">
        <f>IF($B1999="","",IF($C1999="SUPERSTORE","Superstore","DH"))</f>
        <v/>
      </c>
      <c r="O1999">
        <f>IF($B1999="","",IFERROR(VLOOKUP($B1999,Mapping!$A:$C,2,0),"Not Mapped"))</f>
        <v/>
      </c>
      <c r="P1999">
        <f>IF($B1999="","",IFERROR(VLOOKUP($B1999,Mapping!$A:$C,3,0),"Not Mapped"))</f>
        <v/>
      </c>
      <c r="Q1999">
        <f>IF($B1999="","",IF(COUNTIF(Exclusions!$A:$A,$B1999)&gt;0,"Yes","No"))</f>
        <v/>
      </c>
      <c r="R1999" s="17">
        <f>IF($B1999="","",MIN(1,DAY($A1999)/IF($N1999="Superstore",Settings!$B$5,Settings!$B$4)))</f>
        <v/>
      </c>
      <c r="S1999" s="17">
        <f>IF(OR($B1999="",$G1999="",$R1999=0),"",$G1999/$R1999)</f>
        <v/>
      </c>
      <c r="T1999">
        <f>IF($S1999="","",IF($S1999&lt;Settings!$B$8,"Critical",IF($S1999&lt;Settings!$B$9,"Semi Critical","Non Critical")))</f>
        <v/>
      </c>
      <c r="U1999">
        <f>IF($B1999="","",IFERROR(VLOOKUP($O1999,Leaders!$A:$B,2,0),"Not Mapped"))</f>
        <v/>
      </c>
    </row>
    <row r="2000">
      <c r="A2000" s="16" t="n"/>
      <c r="G2000" s="17" t="n"/>
      <c r="H2000" s="17" t="n"/>
      <c r="I2000" s="17" t="n"/>
      <c r="J2000" s="17" t="n"/>
      <c r="K2000" s="17" t="n"/>
      <c r="L2000" s="17" t="n"/>
      <c r="N2000">
        <f>IF($B2000="","",IF($C2000="SUPERSTORE","Superstore","DH"))</f>
        <v/>
      </c>
      <c r="O2000">
        <f>IF($B2000="","",IFERROR(VLOOKUP($B2000,Mapping!$A:$C,2,0),"Not Mapped"))</f>
        <v/>
      </c>
      <c r="P2000">
        <f>IF($B2000="","",IFERROR(VLOOKUP($B2000,Mapping!$A:$C,3,0),"Not Mapped"))</f>
        <v/>
      </c>
      <c r="Q2000">
        <f>IF($B2000="","",IF(COUNTIF(Exclusions!$A:$A,$B2000)&gt;0,"Yes","No"))</f>
        <v/>
      </c>
      <c r="R2000" s="17">
        <f>IF($B2000="","",MIN(1,DAY($A2000)/IF($N2000="Superstore",Settings!$B$5,Settings!$B$4)))</f>
        <v/>
      </c>
      <c r="S2000" s="17">
        <f>IF(OR($B2000="",$G2000="",$R2000=0),"",$G2000/$R2000)</f>
        <v/>
      </c>
      <c r="T2000">
        <f>IF($S2000="","",IF($S2000&lt;Settings!$B$8,"Critical",IF($S2000&lt;Settings!$B$9,"Semi Critical","Non Critical")))</f>
        <v/>
      </c>
      <c r="U2000">
        <f>IF($B2000="","",IFERROR(VLOOKUP($O2000,Leaders!$A:$B,2,0),"Not Mapped"))</f>
        <v/>
      </c>
    </row>
    <row r="2001">
      <c r="A2001" s="16" t="n"/>
      <c r="G2001" s="17" t="n"/>
      <c r="H2001" s="17" t="n"/>
      <c r="I2001" s="17" t="n"/>
      <c r="J2001" s="17" t="n"/>
      <c r="K2001" s="17" t="n"/>
      <c r="L2001" s="17" t="n"/>
      <c r="N2001">
        <f>IF($B2001="","",IF($C2001="SUPERSTORE","Superstore","DH"))</f>
        <v/>
      </c>
      <c r="O2001">
        <f>IF($B2001="","",IFERROR(VLOOKUP($B2001,Mapping!$A:$C,2,0),"Not Mapped"))</f>
        <v/>
      </c>
      <c r="P2001">
        <f>IF($B2001="","",IFERROR(VLOOKUP($B2001,Mapping!$A:$C,3,0),"Not Mapped"))</f>
        <v/>
      </c>
      <c r="Q2001">
        <f>IF($B2001="","",IF(COUNTIF(Exclusions!$A:$A,$B2001)&gt;0,"Yes","No"))</f>
        <v/>
      </c>
      <c r="R2001" s="17">
        <f>IF($B2001="","",MIN(1,DAY($A2001)/IF($N2001="Superstore",Settings!$B$5,Settings!$B$4)))</f>
        <v/>
      </c>
      <c r="S2001" s="17">
        <f>IF(OR($B2001="",$G2001="",$R2001=0),"",$G2001/$R2001)</f>
        <v/>
      </c>
      <c r="T2001">
        <f>IF($S2001="","",IF($S2001&lt;Settings!$B$8,"Critical",IF($S2001&lt;Settings!$B$9,"Semi Critical","Non Critical")))</f>
        <v/>
      </c>
      <c r="U2001">
        <f>IF($B2001="","",IFERROR(VLOOKUP($O2001,Leaders!$A:$B,2,0),"Not Mapped"))</f>
        <v/>
      </c>
    </row>
    <row r="2002">
      <c r="A2002" s="16" t="n"/>
      <c r="G2002" s="17" t="n"/>
      <c r="H2002" s="17" t="n"/>
      <c r="I2002" s="17" t="n"/>
      <c r="J2002" s="17" t="n"/>
      <c r="K2002" s="17" t="n"/>
      <c r="L2002" s="17" t="n"/>
      <c r="N2002">
        <f>IF($B2002="","",IF($C2002="SUPERSTORE","Superstore","DH"))</f>
        <v/>
      </c>
      <c r="O2002">
        <f>IF($B2002="","",IFERROR(VLOOKUP($B2002,Mapping!$A:$C,2,0),"Not Mapped"))</f>
        <v/>
      </c>
      <c r="P2002">
        <f>IF($B2002="","",IFERROR(VLOOKUP($B2002,Mapping!$A:$C,3,0),"Not Mapped"))</f>
        <v/>
      </c>
      <c r="Q2002">
        <f>IF($B2002="","",IF(COUNTIF(Exclusions!$A:$A,$B2002)&gt;0,"Yes","No"))</f>
        <v/>
      </c>
      <c r="R2002" s="17">
        <f>IF($B2002="","",MIN(1,DAY($A2002)/IF($N2002="Superstore",Settings!$B$5,Settings!$B$4)))</f>
        <v/>
      </c>
      <c r="S2002" s="17">
        <f>IF(OR($B2002="",$G2002="",$R2002=0),"",$G2002/$R2002)</f>
        <v/>
      </c>
      <c r="T2002">
        <f>IF($S2002="","",IF($S2002&lt;Settings!$B$8,"Critical",IF($S2002&lt;Settings!$B$9,"Semi Critical","Non Critical")))</f>
        <v/>
      </c>
      <c r="U2002">
        <f>IF($B2002="","",IFERROR(VLOOKUP($O2002,Leaders!$A:$B,2,0),"Not Mapped"))</f>
        <v/>
      </c>
    </row>
    <row r="2003">
      <c r="A2003" s="16" t="n"/>
      <c r="G2003" s="17" t="n"/>
      <c r="H2003" s="17" t="n"/>
      <c r="I2003" s="17" t="n"/>
      <c r="J2003" s="17" t="n"/>
      <c r="K2003" s="17" t="n"/>
      <c r="L2003" s="17" t="n"/>
      <c r="N2003">
        <f>IF($B2003="","",IF($C2003="SUPERSTORE","Superstore","DH"))</f>
        <v/>
      </c>
      <c r="O2003">
        <f>IF($B2003="","",IFERROR(VLOOKUP($B2003,Mapping!$A:$C,2,0),"Not Mapped"))</f>
        <v/>
      </c>
      <c r="P2003">
        <f>IF($B2003="","",IFERROR(VLOOKUP($B2003,Mapping!$A:$C,3,0),"Not Mapped"))</f>
        <v/>
      </c>
      <c r="Q2003">
        <f>IF($B2003="","",IF(COUNTIF(Exclusions!$A:$A,$B2003)&gt;0,"Yes","No"))</f>
        <v/>
      </c>
      <c r="R2003" s="17">
        <f>IF($B2003="","",MIN(1,DAY($A2003)/IF($N2003="Superstore",Settings!$B$5,Settings!$B$4)))</f>
        <v/>
      </c>
      <c r="S2003" s="17">
        <f>IF(OR($B2003="",$G2003="",$R2003=0),"",$G2003/$R2003)</f>
        <v/>
      </c>
      <c r="T2003">
        <f>IF($S2003="","",IF($S2003&lt;Settings!$B$8,"Critical",IF($S2003&lt;Settings!$B$9,"Semi Critical","Non Critical")))</f>
        <v/>
      </c>
      <c r="U2003">
        <f>IF($B2003="","",IFERROR(VLOOKUP($O2003,Leaders!$A:$B,2,0),"Not Mapped"))</f>
        <v/>
      </c>
    </row>
    <row r="2004">
      <c r="A2004" s="16" t="n"/>
      <c r="G2004" s="17" t="n"/>
      <c r="H2004" s="17" t="n"/>
      <c r="I2004" s="17" t="n"/>
      <c r="J2004" s="17" t="n"/>
      <c r="K2004" s="17" t="n"/>
      <c r="L2004" s="17" t="n"/>
      <c r="N2004">
        <f>IF($B2004="","",IF($C2004="SUPERSTORE","Superstore","DH"))</f>
        <v/>
      </c>
      <c r="O2004">
        <f>IF($B2004="","",IFERROR(VLOOKUP($B2004,Mapping!$A:$C,2,0),"Not Mapped"))</f>
        <v/>
      </c>
      <c r="P2004">
        <f>IF($B2004="","",IFERROR(VLOOKUP($B2004,Mapping!$A:$C,3,0),"Not Mapped"))</f>
        <v/>
      </c>
      <c r="Q2004">
        <f>IF($B2004="","",IF(COUNTIF(Exclusions!$A:$A,$B2004)&gt;0,"Yes","No"))</f>
        <v/>
      </c>
      <c r="R2004" s="17">
        <f>IF($B2004="","",MIN(1,DAY($A2004)/IF($N2004="Superstore",Settings!$B$5,Settings!$B$4)))</f>
        <v/>
      </c>
      <c r="S2004" s="17">
        <f>IF(OR($B2004="",$G2004="",$R2004=0),"",$G2004/$R2004)</f>
        <v/>
      </c>
      <c r="T2004">
        <f>IF($S2004="","",IF($S2004&lt;Settings!$B$8,"Critical",IF($S2004&lt;Settings!$B$9,"Semi Critical","Non Critical")))</f>
        <v/>
      </c>
      <c r="U2004">
        <f>IF($B2004="","",IFERROR(VLOOKUP($O2004,Leaders!$A:$B,2,0),"Not Mapped"))</f>
        <v/>
      </c>
    </row>
    <row r="2005">
      <c r="A2005" s="16" t="n"/>
      <c r="G2005" s="17" t="n"/>
      <c r="H2005" s="17" t="n"/>
      <c r="I2005" s="17" t="n"/>
      <c r="J2005" s="17" t="n"/>
      <c r="K2005" s="17" t="n"/>
      <c r="L2005" s="17" t="n"/>
      <c r="N2005">
        <f>IF($B2005="","",IF($C2005="SUPERSTORE","Superstore","DH"))</f>
        <v/>
      </c>
      <c r="O2005">
        <f>IF($B2005="","",IFERROR(VLOOKUP($B2005,Mapping!$A:$C,2,0),"Not Mapped"))</f>
        <v/>
      </c>
      <c r="P2005">
        <f>IF($B2005="","",IFERROR(VLOOKUP($B2005,Mapping!$A:$C,3,0),"Not Mapped"))</f>
        <v/>
      </c>
      <c r="Q2005">
        <f>IF($B2005="","",IF(COUNTIF(Exclusions!$A:$A,$B2005)&gt;0,"Yes","No"))</f>
        <v/>
      </c>
      <c r="R2005" s="17">
        <f>IF($B2005="","",MIN(1,DAY($A2005)/IF($N2005="Superstore",Settings!$B$5,Settings!$B$4)))</f>
        <v/>
      </c>
      <c r="S2005" s="17">
        <f>IF(OR($B2005="",$G2005="",$R2005=0),"",$G2005/$R2005)</f>
        <v/>
      </c>
      <c r="T2005">
        <f>IF($S2005="","",IF($S2005&lt;Settings!$B$8,"Critical",IF($S2005&lt;Settings!$B$9,"Semi Critical","Non Critical")))</f>
        <v/>
      </c>
      <c r="U2005">
        <f>IF($B2005="","",IFERROR(VLOOKUP($O2005,Leaders!$A:$B,2,0),"Not Mapped"))</f>
        <v/>
      </c>
    </row>
    <row r="2006">
      <c r="A2006" s="16" t="n"/>
      <c r="G2006" s="17" t="n"/>
      <c r="H2006" s="17" t="n"/>
      <c r="I2006" s="17" t="n"/>
      <c r="J2006" s="17" t="n"/>
      <c r="K2006" s="17" t="n"/>
      <c r="L2006" s="17" t="n"/>
      <c r="N2006">
        <f>IF($B2006="","",IF($C2006="SUPERSTORE","Superstore","DH"))</f>
        <v/>
      </c>
      <c r="O2006">
        <f>IF($B2006="","",IFERROR(VLOOKUP($B2006,Mapping!$A:$C,2,0),"Not Mapped"))</f>
        <v/>
      </c>
      <c r="P2006">
        <f>IF($B2006="","",IFERROR(VLOOKUP($B2006,Mapping!$A:$C,3,0),"Not Mapped"))</f>
        <v/>
      </c>
      <c r="Q2006">
        <f>IF($B2006="","",IF(COUNTIF(Exclusions!$A:$A,$B2006)&gt;0,"Yes","No"))</f>
        <v/>
      </c>
      <c r="R2006" s="17">
        <f>IF($B2006="","",MIN(1,DAY($A2006)/IF($N2006="Superstore",Settings!$B$5,Settings!$B$4)))</f>
        <v/>
      </c>
      <c r="S2006" s="17">
        <f>IF(OR($B2006="",$G2006="",$R2006=0),"",$G2006/$R2006)</f>
        <v/>
      </c>
      <c r="T2006">
        <f>IF($S2006="","",IF($S2006&lt;Settings!$B$8,"Critical",IF($S2006&lt;Settings!$B$9,"Semi Critical","Non Critical")))</f>
        <v/>
      </c>
      <c r="U2006">
        <f>IF($B2006="","",IFERROR(VLOOKUP($O2006,Leaders!$A:$B,2,0),"Not Mapped"))</f>
        <v/>
      </c>
    </row>
    <row r="2007">
      <c r="A2007" s="16" t="n"/>
      <c r="G2007" s="17" t="n"/>
      <c r="H2007" s="17" t="n"/>
      <c r="I2007" s="17" t="n"/>
      <c r="J2007" s="17" t="n"/>
      <c r="K2007" s="17" t="n"/>
      <c r="L2007" s="17" t="n"/>
      <c r="N2007">
        <f>IF($B2007="","",IF($C2007="SUPERSTORE","Superstore","DH"))</f>
        <v/>
      </c>
      <c r="O2007">
        <f>IF($B2007="","",IFERROR(VLOOKUP($B2007,Mapping!$A:$C,2,0),"Not Mapped"))</f>
        <v/>
      </c>
      <c r="P2007">
        <f>IF($B2007="","",IFERROR(VLOOKUP($B2007,Mapping!$A:$C,3,0),"Not Mapped"))</f>
        <v/>
      </c>
      <c r="Q2007">
        <f>IF($B2007="","",IF(COUNTIF(Exclusions!$A:$A,$B2007)&gt;0,"Yes","No"))</f>
        <v/>
      </c>
      <c r="R2007" s="17">
        <f>IF($B2007="","",MIN(1,DAY($A2007)/IF($N2007="Superstore",Settings!$B$5,Settings!$B$4)))</f>
        <v/>
      </c>
      <c r="S2007" s="17">
        <f>IF(OR($B2007="",$G2007="",$R2007=0),"",$G2007/$R2007)</f>
        <v/>
      </c>
      <c r="T2007">
        <f>IF($S2007="","",IF($S2007&lt;Settings!$B$8,"Critical",IF($S2007&lt;Settings!$B$9,"Semi Critical","Non Critical")))</f>
        <v/>
      </c>
      <c r="U2007">
        <f>IF($B2007="","",IFERROR(VLOOKUP($O2007,Leaders!$A:$B,2,0),"Not Mapped"))</f>
        <v/>
      </c>
    </row>
    <row r="2008">
      <c r="A2008" s="16" t="n"/>
      <c r="G2008" s="17" t="n"/>
      <c r="H2008" s="17" t="n"/>
      <c r="I2008" s="17" t="n"/>
      <c r="J2008" s="17" t="n"/>
      <c r="K2008" s="17" t="n"/>
      <c r="L2008" s="17" t="n"/>
      <c r="N2008">
        <f>IF($B2008="","",IF($C2008="SUPERSTORE","Superstore","DH"))</f>
        <v/>
      </c>
      <c r="O2008">
        <f>IF($B2008="","",IFERROR(VLOOKUP($B2008,Mapping!$A:$C,2,0),"Not Mapped"))</f>
        <v/>
      </c>
      <c r="P2008">
        <f>IF($B2008="","",IFERROR(VLOOKUP($B2008,Mapping!$A:$C,3,0),"Not Mapped"))</f>
        <v/>
      </c>
      <c r="Q2008">
        <f>IF($B2008="","",IF(COUNTIF(Exclusions!$A:$A,$B2008)&gt;0,"Yes","No"))</f>
        <v/>
      </c>
      <c r="R2008" s="17">
        <f>IF($B2008="","",MIN(1,DAY($A2008)/IF($N2008="Superstore",Settings!$B$5,Settings!$B$4)))</f>
        <v/>
      </c>
      <c r="S2008" s="17">
        <f>IF(OR($B2008="",$G2008="",$R2008=0),"",$G2008/$R2008)</f>
        <v/>
      </c>
      <c r="T2008">
        <f>IF($S2008="","",IF($S2008&lt;Settings!$B$8,"Critical",IF($S2008&lt;Settings!$B$9,"Semi Critical","Non Critical")))</f>
        <v/>
      </c>
      <c r="U2008">
        <f>IF($B2008="","",IFERROR(VLOOKUP($O2008,Leaders!$A:$B,2,0),"Not Mapped"))</f>
        <v/>
      </c>
    </row>
    <row r="2009">
      <c r="A2009" s="16" t="n"/>
      <c r="G2009" s="17" t="n"/>
      <c r="H2009" s="17" t="n"/>
      <c r="I2009" s="17" t="n"/>
      <c r="J2009" s="17" t="n"/>
      <c r="K2009" s="17" t="n"/>
      <c r="L2009" s="17" t="n"/>
      <c r="N2009">
        <f>IF($B2009="","",IF($C2009="SUPERSTORE","Superstore","DH"))</f>
        <v/>
      </c>
      <c r="O2009">
        <f>IF($B2009="","",IFERROR(VLOOKUP($B2009,Mapping!$A:$C,2,0),"Not Mapped"))</f>
        <v/>
      </c>
      <c r="P2009">
        <f>IF($B2009="","",IFERROR(VLOOKUP($B2009,Mapping!$A:$C,3,0),"Not Mapped"))</f>
        <v/>
      </c>
      <c r="Q2009">
        <f>IF($B2009="","",IF(COUNTIF(Exclusions!$A:$A,$B2009)&gt;0,"Yes","No"))</f>
        <v/>
      </c>
      <c r="R2009" s="17">
        <f>IF($B2009="","",MIN(1,DAY($A2009)/IF($N2009="Superstore",Settings!$B$5,Settings!$B$4)))</f>
        <v/>
      </c>
      <c r="S2009" s="17">
        <f>IF(OR($B2009="",$G2009="",$R2009=0),"",$G2009/$R2009)</f>
        <v/>
      </c>
      <c r="T2009">
        <f>IF($S2009="","",IF($S2009&lt;Settings!$B$8,"Critical",IF($S2009&lt;Settings!$B$9,"Semi Critical","Non Critical")))</f>
        <v/>
      </c>
      <c r="U2009">
        <f>IF($B2009="","",IFERROR(VLOOKUP($O2009,Leaders!$A:$B,2,0),"Not Mapped"))</f>
        <v/>
      </c>
    </row>
    <row r="2010">
      <c r="A2010" s="16" t="n"/>
      <c r="G2010" s="17" t="n"/>
      <c r="H2010" s="17" t="n"/>
      <c r="I2010" s="17" t="n"/>
      <c r="J2010" s="17" t="n"/>
      <c r="K2010" s="17" t="n"/>
      <c r="L2010" s="17" t="n"/>
      <c r="N2010">
        <f>IF($B2010="","",IF($C2010="SUPERSTORE","Superstore","DH"))</f>
        <v/>
      </c>
      <c r="O2010">
        <f>IF($B2010="","",IFERROR(VLOOKUP($B2010,Mapping!$A:$C,2,0),"Not Mapped"))</f>
        <v/>
      </c>
      <c r="P2010">
        <f>IF($B2010="","",IFERROR(VLOOKUP($B2010,Mapping!$A:$C,3,0),"Not Mapped"))</f>
        <v/>
      </c>
      <c r="Q2010">
        <f>IF($B2010="","",IF(COUNTIF(Exclusions!$A:$A,$B2010)&gt;0,"Yes","No"))</f>
        <v/>
      </c>
      <c r="R2010" s="17">
        <f>IF($B2010="","",MIN(1,DAY($A2010)/IF($N2010="Superstore",Settings!$B$5,Settings!$B$4)))</f>
        <v/>
      </c>
      <c r="S2010" s="17">
        <f>IF(OR($B2010="",$G2010="",$R2010=0),"",$G2010/$R2010)</f>
        <v/>
      </c>
      <c r="T2010">
        <f>IF($S2010="","",IF($S2010&lt;Settings!$B$8,"Critical",IF($S2010&lt;Settings!$B$9,"Semi Critical","Non Critical")))</f>
        <v/>
      </c>
      <c r="U2010">
        <f>IF($B2010="","",IFERROR(VLOOKUP($O2010,Leaders!$A:$B,2,0),"Not Mapped"))</f>
        <v/>
      </c>
    </row>
    <row r="2011">
      <c r="A2011" s="16" t="n"/>
      <c r="G2011" s="17" t="n"/>
      <c r="H2011" s="17" t="n"/>
      <c r="I2011" s="17" t="n"/>
      <c r="J2011" s="17" t="n"/>
      <c r="K2011" s="17" t="n"/>
      <c r="L2011" s="17" t="n"/>
      <c r="N2011">
        <f>IF($B2011="","",IF($C2011="SUPERSTORE","Superstore","DH"))</f>
        <v/>
      </c>
      <c r="O2011">
        <f>IF($B2011="","",IFERROR(VLOOKUP($B2011,Mapping!$A:$C,2,0),"Not Mapped"))</f>
        <v/>
      </c>
      <c r="P2011">
        <f>IF($B2011="","",IFERROR(VLOOKUP($B2011,Mapping!$A:$C,3,0),"Not Mapped"))</f>
        <v/>
      </c>
      <c r="Q2011">
        <f>IF($B2011="","",IF(COUNTIF(Exclusions!$A:$A,$B2011)&gt;0,"Yes","No"))</f>
        <v/>
      </c>
      <c r="R2011" s="17">
        <f>IF($B2011="","",MIN(1,DAY($A2011)/IF($N2011="Superstore",Settings!$B$5,Settings!$B$4)))</f>
        <v/>
      </c>
      <c r="S2011" s="17">
        <f>IF(OR($B2011="",$G2011="",$R2011=0),"",$G2011/$R2011)</f>
        <v/>
      </c>
      <c r="T2011">
        <f>IF($S2011="","",IF($S2011&lt;Settings!$B$8,"Critical",IF($S2011&lt;Settings!$B$9,"Semi Critical","Non Critical")))</f>
        <v/>
      </c>
      <c r="U2011">
        <f>IF($B2011="","",IFERROR(VLOOKUP($O2011,Leaders!$A:$B,2,0),"Not Mapped"))</f>
        <v/>
      </c>
    </row>
    <row r="2012">
      <c r="A2012" s="16" t="n"/>
      <c r="G2012" s="17" t="n"/>
      <c r="H2012" s="17" t="n"/>
      <c r="I2012" s="17" t="n"/>
      <c r="J2012" s="17" t="n"/>
      <c r="K2012" s="17" t="n"/>
      <c r="L2012" s="17" t="n"/>
      <c r="N2012">
        <f>IF($B2012="","",IF($C2012="SUPERSTORE","Superstore","DH"))</f>
        <v/>
      </c>
      <c r="O2012">
        <f>IF($B2012="","",IFERROR(VLOOKUP($B2012,Mapping!$A:$C,2,0),"Not Mapped"))</f>
        <v/>
      </c>
      <c r="P2012">
        <f>IF($B2012="","",IFERROR(VLOOKUP($B2012,Mapping!$A:$C,3,0),"Not Mapped"))</f>
        <v/>
      </c>
      <c r="Q2012">
        <f>IF($B2012="","",IF(COUNTIF(Exclusions!$A:$A,$B2012)&gt;0,"Yes","No"))</f>
        <v/>
      </c>
      <c r="R2012" s="17">
        <f>IF($B2012="","",MIN(1,DAY($A2012)/IF($N2012="Superstore",Settings!$B$5,Settings!$B$4)))</f>
        <v/>
      </c>
      <c r="S2012" s="17">
        <f>IF(OR($B2012="",$G2012="",$R2012=0),"",$G2012/$R2012)</f>
        <v/>
      </c>
      <c r="T2012">
        <f>IF($S2012="","",IF($S2012&lt;Settings!$B$8,"Critical",IF($S2012&lt;Settings!$B$9,"Semi Critical","Non Critical")))</f>
        <v/>
      </c>
      <c r="U2012">
        <f>IF($B2012="","",IFERROR(VLOOKUP($O2012,Leaders!$A:$B,2,0),"Not Mapped"))</f>
        <v/>
      </c>
    </row>
    <row r="2013">
      <c r="A2013" s="16" t="n"/>
      <c r="G2013" s="17" t="n"/>
      <c r="H2013" s="17" t="n"/>
      <c r="I2013" s="17" t="n"/>
      <c r="J2013" s="17" t="n"/>
      <c r="K2013" s="17" t="n"/>
      <c r="L2013" s="17" t="n"/>
      <c r="N2013">
        <f>IF($B2013="","",IF($C2013="SUPERSTORE","Superstore","DH"))</f>
        <v/>
      </c>
      <c r="O2013">
        <f>IF($B2013="","",IFERROR(VLOOKUP($B2013,Mapping!$A:$C,2,0),"Not Mapped"))</f>
        <v/>
      </c>
      <c r="P2013">
        <f>IF($B2013="","",IFERROR(VLOOKUP($B2013,Mapping!$A:$C,3,0),"Not Mapped"))</f>
        <v/>
      </c>
      <c r="Q2013">
        <f>IF($B2013="","",IF(COUNTIF(Exclusions!$A:$A,$B2013)&gt;0,"Yes","No"))</f>
        <v/>
      </c>
      <c r="R2013" s="17">
        <f>IF($B2013="","",MIN(1,DAY($A2013)/IF($N2013="Superstore",Settings!$B$5,Settings!$B$4)))</f>
        <v/>
      </c>
      <c r="S2013" s="17">
        <f>IF(OR($B2013="",$G2013="",$R2013=0),"",$G2013/$R2013)</f>
        <v/>
      </c>
      <c r="T2013">
        <f>IF($S2013="","",IF($S2013&lt;Settings!$B$8,"Critical",IF($S2013&lt;Settings!$B$9,"Semi Critical","Non Critical")))</f>
        <v/>
      </c>
      <c r="U2013">
        <f>IF($B2013="","",IFERROR(VLOOKUP($O2013,Leaders!$A:$B,2,0),"Not Mapped"))</f>
        <v/>
      </c>
    </row>
    <row r="2014">
      <c r="A2014" s="16" t="n"/>
      <c r="G2014" s="17" t="n"/>
      <c r="H2014" s="17" t="n"/>
      <c r="I2014" s="17" t="n"/>
      <c r="J2014" s="17" t="n"/>
      <c r="K2014" s="17" t="n"/>
      <c r="L2014" s="17" t="n"/>
      <c r="N2014">
        <f>IF($B2014="","",IF($C2014="SUPERSTORE","Superstore","DH"))</f>
        <v/>
      </c>
      <c r="O2014">
        <f>IF($B2014="","",IFERROR(VLOOKUP($B2014,Mapping!$A:$C,2,0),"Not Mapped"))</f>
        <v/>
      </c>
      <c r="P2014">
        <f>IF($B2014="","",IFERROR(VLOOKUP($B2014,Mapping!$A:$C,3,0),"Not Mapped"))</f>
        <v/>
      </c>
      <c r="Q2014">
        <f>IF($B2014="","",IF(COUNTIF(Exclusions!$A:$A,$B2014)&gt;0,"Yes","No"))</f>
        <v/>
      </c>
      <c r="R2014" s="17">
        <f>IF($B2014="","",MIN(1,DAY($A2014)/IF($N2014="Superstore",Settings!$B$5,Settings!$B$4)))</f>
        <v/>
      </c>
      <c r="S2014" s="17">
        <f>IF(OR($B2014="",$G2014="",$R2014=0),"",$G2014/$R2014)</f>
        <v/>
      </c>
      <c r="T2014">
        <f>IF($S2014="","",IF($S2014&lt;Settings!$B$8,"Critical",IF($S2014&lt;Settings!$B$9,"Semi Critical","Non Critical")))</f>
        <v/>
      </c>
      <c r="U2014">
        <f>IF($B2014="","",IFERROR(VLOOKUP($O2014,Leaders!$A:$B,2,0),"Not Mapped"))</f>
        <v/>
      </c>
    </row>
    <row r="2015">
      <c r="A2015" s="16" t="n"/>
      <c r="G2015" s="17" t="n"/>
      <c r="H2015" s="17" t="n"/>
      <c r="I2015" s="17" t="n"/>
      <c r="J2015" s="17" t="n"/>
      <c r="K2015" s="17" t="n"/>
      <c r="L2015" s="17" t="n"/>
      <c r="N2015">
        <f>IF($B2015="","",IF($C2015="SUPERSTORE","Superstore","DH"))</f>
        <v/>
      </c>
      <c r="O2015">
        <f>IF($B2015="","",IFERROR(VLOOKUP($B2015,Mapping!$A:$C,2,0),"Not Mapped"))</f>
        <v/>
      </c>
      <c r="P2015">
        <f>IF($B2015="","",IFERROR(VLOOKUP($B2015,Mapping!$A:$C,3,0),"Not Mapped"))</f>
        <v/>
      </c>
      <c r="Q2015">
        <f>IF($B2015="","",IF(COUNTIF(Exclusions!$A:$A,$B2015)&gt;0,"Yes","No"))</f>
        <v/>
      </c>
      <c r="R2015" s="17">
        <f>IF($B2015="","",MIN(1,DAY($A2015)/IF($N2015="Superstore",Settings!$B$5,Settings!$B$4)))</f>
        <v/>
      </c>
      <c r="S2015" s="17">
        <f>IF(OR($B2015="",$G2015="",$R2015=0),"",$G2015/$R2015)</f>
        <v/>
      </c>
      <c r="T2015">
        <f>IF($S2015="","",IF($S2015&lt;Settings!$B$8,"Critical",IF($S2015&lt;Settings!$B$9,"Semi Critical","Non Critical")))</f>
        <v/>
      </c>
      <c r="U2015">
        <f>IF($B2015="","",IFERROR(VLOOKUP($O2015,Leaders!$A:$B,2,0),"Not Mapped"))</f>
        <v/>
      </c>
    </row>
    <row r="2016">
      <c r="A2016" s="16" t="n"/>
      <c r="G2016" s="17" t="n"/>
      <c r="H2016" s="17" t="n"/>
      <c r="I2016" s="17" t="n"/>
      <c r="J2016" s="17" t="n"/>
      <c r="K2016" s="17" t="n"/>
      <c r="L2016" s="17" t="n"/>
      <c r="N2016">
        <f>IF($B2016="","",IF($C2016="SUPERSTORE","Superstore","DH"))</f>
        <v/>
      </c>
      <c r="O2016">
        <f>IF($B2016="","",IFERROR(VLOOKUP($B2016,Mapping!$A:$C,2,0),"Not Mapped"))</f>
        <v/>
      </c>
      <c r="P2016">
        <f>IF($B2016="","",IFERROR(VLOOKUP($B2016,Mapping!$A:$C,3,0),"Not Mapped"))</f>
        <v/>
      </c>
      <c r="Q2016">
        <f>IF($B2016="","",IF(COUNTIF(Exclusions!$A:$A,$B2016)&gt;0,"Yes","No"))</f>
        <v/>
      </c>
      <c r="R2016" s="17">
        <f>IF($B2016="","",MIN(1,DAY($A2016)/IF($N2016="Superstore",Settings!$B$5,Settings!$B$4)))</f>
        <v/>
      </c>
      <c r="S2016" s="17">
        <f>IF(OR($B2016="",$G2016="",$R2016=0),"",$G2016/$R2016)</f>
        <v/>
      </c>
      <c r="T2016">
        <f>IF($S2016="","",IF($S2016&lt;Settings!$B$8,"Critical",IF($S2016&lt;Settings!$B$9,"Semi Critical","Non Critical")))</f>
        <v/>
      </c>
      <c r="U2016">
        <f>IF($B2016="","",IFERROR(VLOOKUP($O2016,Leaders!$A:$B,2,0),"Not Mapped"))</f>
        <v/>
      </c>
    </row>
    <row r="2017">
      <c r="A2017" s="16" t="n"/>
      <c r="G2017" s="17" t="n"/>
      <c r="H2017" s="17" t="n"/>
      <c r="I2017" s="17" t="n"/>
      <c r="J2017" s="17" t="n"/>
      <c r="K2017" s="17" t="n"/>
      <c r="L2017" s="17" t="n"/>
      <c r="N2017">
        <f>IF($B2017="","",IF($C2017="SUPERSTORE","Superstore","DH"))</f>
        <v/>
      </c>
      <c r="O2017">
        <f>IF($B2017="","",IFERROR(VLOOKUP($B2017,Mapping!$A:$C,2,0),"Not Mapped"))</f>
        <v/>
      </c>
      <c r="P2017">
        <f>IF($B2017="","",IFERROR(VLOOKUP($B2017,Mapping!$A:$C,3,0),"Not Mapped"))</f>
        <v/>
      </c>
      <c r="Q2017">
        <f>IF($B2017="","",IF(COUNTIF(Exclusions!$A:$A,$B2017)&gt;0,"Yes","No"))</f>
        <v/>
      </c>
      <c r="R2017" s="17">
        <f>IF($B2017="","",MIN(1,DAY($A2017)/IF($N2017="Superstore",Settings!$B$5,Settings!$B$4)))</f>
        <v/>
      </c>
      <c r="S2017" s="17">
        <f>IF(OR($B2017="",$G2017="",$R2017=0),"",$G2017/$R2017)</f>
        <v/>
      </c>
      <c r="T2017">
        <f>IF($S2017="","",IF($S2017&lt;Settings!$B$8,"Critical",IF($S2017&lt;Settings!$B$9,"Semi Critical","Non Critical")))</f>
        <v/>
      </c>
      <c r="U2017">
        <f>IF($B2017="","",IFERROR(VLOOKUP($O2017,Leaders!$A:$B,2,0),"Not Mapped"))</f>
        <v/>
      </c>
    </row>
    <row r="2018">
      <c r="A2018" s="16" t="n"/>
      <c r="G2018" s="17" t="n"/>
      <c r="H2018" s="17" t="n"/>
      <c r="I2018" s="17" t="n"/>
      <c r="J2018" s="17" t="n"/>
      <c r="K2018" s="17" t="n"/>
      <c r="L2018" s="17" t="n"/>
      <c r="N2018">
        <f>IF($B2018="","",IF($C2018="SUPERSTORE","Superstore","DH"))</f>
        <v/>
      </c>
      <c r="O2018">
        <f>IF($B2018="","",IFERROR(VLOOKUP($B2018,Mapping!$A:$C,2,0),"Not Mapped"))</f>
        <v/>
      </c>
      <c r="P2018">
        <f>IF($B2018="","",IFERROR(VLOOKUP($B2018,Mapping!$A:$C,3,0),"Not Mapped"))</f>
        <v/>
      </c>
      <c r="Q2018">
        <f>IF($B2018="","",IF(COUNTIF(Exclusions!$A:$A,$B2018)&gt;0,"Yes","No"))</f>
        <v/>
      </c>
      <c r="R2018" s="17">
        <f>IF($B2018="","",MIN(1,DAY($A2018)/IF($N2018="Superstore",Settings!$B$5,Settings!$B$4)))</f>
        <v/>
      </c>
      <c r="S2018" s="17">
        <f>IF(OR($B2018="",$G2018="",$R2018=0),"",$G2018/$R2018)</f>
        <v/>
      </c>
      <c r="T2018">
        <f>IF($S2018="","",IF($S2018&lt;Settings!$B$8,"Critical",IF($S2018&lt;Settings!$B$9,"Semi Critical","Non Critical")))</f>
        <v/>
      </c>
      <c r="U2018">
        <f>IF($B2018="","",IFERROR(VLOOKUP($O2018,Leaders!$A:$B,2,0),"Not Mapped"))</f>
        <v/>
      </c>
    </row>
    <row r="2019">
      <c r="A2019" s="16" t="n"/>
      <c r="G2019" s="17" t="n"/>
      <c r="H2019" s="17" t="n"/>
      <c r="I2019" s="17" t="n"/>
      <c r="J2019" s="17" t="n"/>
      <c r="K2019" s="17" t="n"/>
      <c r="L2019" s="17" t="n"/>
      <c r="N2019">
        <f>IF($B2019="","",IF($C2019="SUPERSTORE","Superstore","DH"))</f>
        <v/>
      </c>
      <c r="O2019">
        <f>IF($B2019="","",IFERROR(VLOOKUP($B2019,Mapping!$A:$C,2,0),"Not Mapped"))</f>
        <v/>
      </c>
      <c r="P2019">
        <f>IF($B2019="","",IFERROR(VLOOKUP($B2019,Mapping!$A:$C,3,0),"Not Mapped"))</f>
        <v/>
      </c>
      <c r="Q2019">
        <f>IF($B2019="","",IF(COUNTIF(Exclusions!$A:$A,$B2019)&gt;0,"Yes","No"))</f>
        <v/>
      </c>
      <c r="R2019" s="17">
        <f>IF($B2019="","",MIN(1,DAY($A2019)/IF($N2019="Superstore",Settings!$B$5,Settings!$B$4)))</f>
        <v/>
      </c>
      <c r="S2019" s="17">
        <f>IF(OR($B2019="",$G2019="",$R2019=0),"",$G2019/$R2019)</f>
        <v/>
      </c>
      <c r="T2019">
        <f>IF($S2019="","",IF($S2019&lt;Settings!$B$8,"Critical",IF($S2019&lt;Settings!$B$9,"Semi Critical","Non Critical")))</f>
        <v/>
      </c>
      <c r="U2019">
        <f>IF($B2019="","",IFERROR(VLOOKUP($O2019,Leaders!$A:$B,2,0),"Not Mapped"))</f>
        <v/>
      </c>
    </row>
    <row r="2020">
      <c r="A2020" s="16" t="n"/>
      <c r="G2020" s="17" t="n"/>
      <c r="H2020" s="17" t="n"/>
      <c r="I2020" s="17" t="n"/>
      <c r="J2020" s="17" t="n"/>
      <c r="K2020" s="17" t="n"/>
      <c r="L2020" s="17" t="n"/>
      <c r="N2020">
        <f>IF($B2020="","",IF($C2020="SUPERSTORE","Superstore","DH"))</f>
        <v/>
      </c>
      <c r="O2020">
        <f>IF($B2020="","",IFERROR(VLOOKUP($B2020,Mapping!$A:$C,2,0),"Not Mapped"))</f>
        <v/>
      </c>
      <c r="P2020">
        <f>IF($B2020="","",IFERROR(VLOOKUP($B2020,Mapping!$A:$C,3,0),"Not Mapped"))</f>
        <v/>
      </c>
      <c r="Q2020">
        <f>IF($B2020="","",IF(COUNTIF(Exclusions!$A:$A,$B2020)&gt;0,"Yes","No"))</f>
        <v/>
      </c>
      <c r="R2020" s="17">
        <f>IF($B2020="","",MIN(1,DAY($A2020)/IF($N2020="Superstore",Settings!$B$5,Settings!$B$4)))</f>
        <v/>
      </c>
      <c r="S2020" s="17">
        <f>IF(OR($B2020="",$G2020="",$R2020=0),"",$G2020/$R2020)</f>
        <v/>
      </c>
      <c r="T2020">
        <f>IF($S2020="","",IF($S2020&lt;Settings!$B$8,"Critical",IF($S2020&lt;Settings!$B$9,"Semi Critical","Non Critical")))</f>
        <v/>
      </c>
      <c r="U2020">
        <f>IF($B2020="","",IFERROR(VLOOKUP($O2020,Leaders!$A:$B,2,0),"Not Mapped"))</f>
        <v/>
      </c>
    </row>
    <row r="2021">
      <c r="A2021" s="16" t="n"/>
      <c r="G2021" s="17" t="n"/>
      <c r="H2021" s="17" t="n"/>
      <c r="I2021" s="17" t="n"/>
      <c r="J2021" s="17" t="n"/>
      <c r="K2021" s="17" t="n"/>
      <c r="L2021" s="17" t="n"/>
      <c r="N2021">
        <f>IF($B2021="","",IF($C2021="SUPERSTORE","Superstore","DH"))</f>
        <v/>
      </c>
      <c r="O2021">
        <f>IF($B2021="","",IFERROR(VLOOKUP($B2021,Mapping!$A:$C,2,0),"Not Mapped"))</f>
        <v/>
      </c>
      <c r="P2021">
        <f>IF($B2021="","",IFERROR(VLOOKUP($B2021,Mapping!$A:$C,3,0),"Not Mapped"))</f>
        <v/>
      </c>
      <c r="Q2021">
        <f>IF($B2021="","",IF(COUNTIF(Exclusions!$A:$A,$B2021)&gt;0,"Yes","No"))</f>
        <v/>
      </c>
      <c r="R2021" s="17">
        <f>IF($B2021="","",MIN(1,DAY($A2021)/IF($N2021="Superstore",Settings!$B$5,Settings!$B$4)))</f>
        <v/>
      </c>
      <c r="S2021" s="17">
        <f>IF(OR($B2021="",$G2021="",$R2021=0),"",$G2021/$R2021)</f>
        <v/>
      </c>
      <c r="T2021">
        <f>IF($S2021="","",IF($S2021&lt;Settings!$B$8,"Critical",IF($S2021&lt;Settings!$B$9,"Semi Critical","Non Critical")))</f>
        <v/>
      </c>
      <c r="U2021">
        <f>IF($B2021="","",IFERROR(VLOOKUP($O2021,Leaders!$A:$B,2,0),"Not Mapped"))</f>
        <v/>
      </c>
    </row>
    <row r="2022">
      <c r="A2022" s="16" t="n"/>
      <c r="G2022" s="17" t="n"/>
      <c r="H2022" s="17" t="n"/>
      <c r="I2022" s="17" t="n"/>
      <c r="J2022" s="17" t="n"/>
      <c r="K2022" s="17" t="n"/>
      <c r="L2022" s="17" t="n"/>
      <c r="N2022">
        <f>IF($B2022="","",IF($C2022="SUPERSTORE","Superstore","DH"))</f>
        <v/>
      </c>
      <c r="O2022">
        <f>IF($B2022="","",IFERROR(VLOOKUP($B2022,Mapping!$A:$C,2,0),"Not Mapped"))</f>
        <v/>
      </c>
      <c r="P2022">
        <f>IF($B2022="","",IFERROR(VLOOKUP($B2022,Mapping!$A:$C,3,0),"Not Mapped"))</f>
        <v/>
      </c>
      <c r="Q2022">
        <f>IF($B2022="","",IF(COUNTIF(Exclusions!$A:$A,$B2022)&gt;0,"Yes","No"))</f>
        <v/>
      </c>
      <c r="R2022" s="17">
        <f>IF($B2022="","",MIN(1,DAY($A2022)/IF($N2022="Superstore",Settings!$B$5,Settings!$B$4)))</f>
        <v/>
      </c>
      <c r="S2022" s="17">
        <f>IF(OR($B2022="",$G2022="",$R2022=0),"",$G2022/$R2022)</f>
        <v/>
      </c>
      <c r="T2022">
        <f>IF($S2022="","",IF($S2022&lt;Settings!$B$8,"Critical",IF($S2022&lt;Settings!$B$9,"Semi Critical","Non Critical")))</f>
        <v/>
      </c>
      <c r="U2022">
        <f>IF($B2022="","",IFERROR(VLOOKUP($O2022,Leaders!$A:$B,2,0),"Not Mapped"))</f>
        <v/>
      </c>
    </row>
    <row r="2023">
      <c r="A2023" s="16" t="n"/>
      <c r="G2023" s="17" t="n"/>
      <c r="H2023" s="17" t="n"/>
      <c r="I2023" s="17" t="n"/>
      <c r="J2023" s="17" t="n"/>
      <c r="K2023" s="17" t="n"/>
      <c r="L2023" s="17" t="n"/>
      <c r="N2023">
        <f>IF($B2023="","",IF($C2023="SUPERSTORE","Superstore","DH"))</f>
        <v/>
      </c>
      <c r="O2023">
        <f>IF($B2023="","",IFERROR(VLOOKUP($B2023,Mapping!$A:$C,2,0),"Not Mapped"))</f>
        <v/>
      </c>
      <c r="P2023">
        <f>IF($B2023="","",IFERROR(VLOOKUP($B2023,Mapping!$A:$C,3,0),"Not Mapped"))</f>
        <v/>
      </c>
      <c r="Q2023">
        <f>IF($B2023="","",IF(COUNTIF(Exclusions!$A:$A,$B2023)&gt;0,"Yes","No"))</f>
        <v/>
      </c>
      <c r="R2023" s="17">
        <f>IF($B2023="","",MIN(1,DAY($A2023)/IF($N2023="Superstore",Settings!$B$5,Settings!$B$4)))</f>
        <v/>
      </c>
      <c r="S2023" s="17">
        <f>IF(OR($B2023="",$G2023="",$R2023=0),"",$G2023/$R2023)</f>
        <v/>
      </c>
      <c r="T2023">
        <f>IF($S2023="","",IF($S2023&lt;Settings!$B$8,"Critical",IF($S2023&lt;Settings!$B$9,"Semi Critical","Non Critical")))</f>
        <v/>
      </c>
      <c r="U2023">
        <f>IF($B2023="","",IFERROR(VLOOKUP($O2023,Leaders!$A:$B,2,0),"Not Mapped"))</f>
        <v/>
      </c>
    </row>
    <row r="2024">
      <c r="A2024" s="16" t="n"/>
      <c r="G2024" s="17" t="n"/>
      <c r="H2024" s="17" t="n"/>
      <c r="I2024" s="17" t="n"/>
      <c r="J2024" s="17" t="n"/>
      <c r="K2024" s="17" t="n"/>
      <c r="L2024" s="17" t="n"/>
      <c r="N2024">
        <f>IF($B2024="","",IF($C2024="SUPERSTORE","Superstore","DH"))</f>
        <v/>
      </c>
      <c r="O2024">
        <f>IF($B2024="","",IFERROR(VLOOKUP($B2024,Mapping!$A:$C,2,0),"Not Mapped"))</f>
        <v/>
      </c>
      <c r="P2024">
        <f>IF($B2024="","",IFERROR(VLOOKUP($B2024,Mapping!$A:$C,3,0),"Not Mapped"))</f>
        <v/>
      </c>
      <c r="Q2024">
        <f>IF($B2024="","",IF(COUNTIF(Exclusions!$A:$A,$B2024)&gt;0,"Yes","No"))</f>
        <v/>
      </c>
      <c r="R2024" s="17">
        <f>IF($B2024="","",MIN(1,DAY($A2024)/IF($N2024="Superstore",Settings!$B$5,Settings!$B$4)))</f>
        <v/>
      </c>
      <c r="S2024" s="17">
        <f>IF(OR($B2024="",$G2024="",$R2024=0),"",$G2024/$R2024)</f>
        <v/>
      </c>
      <c r="T2024">
        <f>IF($S2024="","",IF($S2024&lt;Settings!$B$8,"Critical",IF($S2024&lt;Settings!$B$9,"Semi Critical","Non Critical")))</f>
        <v/>
      </c>
      <c r="U2024">
        <f>IF($B2024="","",IFERROR(VLOOKUP($O2024,Leaders!$A:$B,2,0),"Not Mapped"))</f>
        <v/>
      </c>
    </row>
    <row r="2025">
      <c r="A2025" s="16" t="n"/>
      <c r="G2025" s="17" t="n"/>
      <c r="H2025" s="17" t="n"/>
      <c r="I2025" s="17" t="n"/>
      <c r="J2025" s="17" t="n"/>
      <c r="K2025" s="17" t="n"/>
      <c r="L2025" s="17" t="n"/>
      <c r="N2025">
        <f>IF($B2025="","",IF($C2025="SUPERSTORE","Superstore","DH"))</f>
        <v/>
      </c>
      <c r="O2025">
        <f>IF($B2025="","",IFERROR(VLOOKUP($B2025,Mapping!$A:$C,2,0),"Not Mapped"))</f>
        <v/>
      </c>
      <c r="P2025">
        <f>IF($B2025="","",IFERROR(VLOOKUP($B2025,Mapping!$A:$C,3,0),"Not Mapped"))</f>
        <v/>
      </c>
      <c r="Q2025">
        <f>IF($B2025="","",IF(COUNTIF(Exclusions!$A:$A,$B2025)&gt;0,"Yes","No"))</f>
        <v/>
      </c>
      <c r="R2025" s="17">
        <f>IF($B2025="","",MIN(1,DAY($A2025)/IF($N2025="Superstore",Settings!$B$5,Settings!$B$4)))</f>
        <v/>
      </c>
      <c r="S2025" s="17">
        <f>IF(OR($B2025="",$G2025="",$R2025=0),"",$G2025/$R2025)</f>
        <v/>
      </c>
      <c r="T2025">
        <f>IF($S2025="","",IF($S2025&lt;Settings!$B$8,"Critical",IF($S2025&lt;Settings!$B$9,"Semi Critical","Non Critical")))</f>
        <v/>
      </c>
      <c r="U2025">
        <f>IF($B2025="","",IFERROR(VLOOKUP($O2025,Leaders!$A:$B,2,0),"Not Mapped"))</f>
        <v/>
      </c>
    </row>
    <row r="2026">
      <c r="A2026" s="16" t="n"/>
      <c r="G2026" s="17" t="n"/>
      <c r="H2026" s="17" t="n"/>
      <c r="I2026" s="17" t="n"/>
      <c r="J2026" s="17" t="n"/>
      <c r="K2026" s="17" t="n"/>
      <c r="L2026" s="17" t="n"/>
      <c r="N2026">
        <f>IF($B2026="","",IF($C2026="SUPERSTORE","Superstore","DH"))</f>
        <v/>
      </c>
      <c r="O2026">
        <f>IF($B2026="","",IFERROR(VLOOKUP($B2026,Mapping!$A:$C,2,0),"Not Mapped"))</f>
        <v/>
      </c>
      <c r="P2026">
        <f>IF($B2026="","",IFERROR(VLOOKUP($B2026,Mapping!$A:$C,3,0),"Not Mapped"))</f>
        <v/>
      </c>
      <c r="Q2026">
        <f>IF($B2026="","",IF(COUNTIF(Exclusions!$A:$A,$B2026)&gt;0,"Yes","No"))</f>
        <v/>
      </c>
      <c r="R2026" s="17">
        <f>IF($B2026="","",MIN(1,DAY($A2026)/IF($N2026="Superstore",Settings!$B$5,Settings!$B$4)))</f>
        <v/>
      </c>
      <c r="S2026" s="17">
        <f>IF(OR($B2026="",$G2026="",$R2026=0),"",$G2026/$R2026)</f>
        <v/>
      </c>
      <c r="T2026">
        <f>IF($S2026="","",IF($S2026&lt;Settings!$B$8,"Critical",IF($S2026&lt;Settings!$B$9,"Semi Critical","Non Critical")))</f>
        <v/>
      </c>
      <c r="U2026">
        <f>IF($B2026="","",IFERROR(VLOOKUP($O2026,Leaders!$A:$B,2,0),"Not Mapped"))</f>
        <v/>
      </c>
    </row>
    <row r="2027">
      <c r="A2027" s="16" t="n"/>
      <c r="G2027" s="17" t="n"/>
      <c r="H2027" s="17" t="n"/>
      <c r="I2027" s="17" t="n"/>
      <c r="J2027" s="17" t="n"/>
      <c r="K2027" s="17" t="n"/>
      <c r="L2027" s="17" t="n"/>
      <c r="N2027">
        <f>IF($B2027="","",IF($C2027="SUPERSTORE","Superstore","DH"))</f>
        <v/>
      </c>
      <c r="O2027">
        <f>IF($B2027="","",IFERROR(VLOOKUP($B2027,Mapping!$A:$C,2,0),"Not Mapped"))</f>
        <v/>
      </c>
      <c r="P2027">
        <f>IF($B2027="","",IFERROR(VLOOKUP($B2027,Mapping!$A:$C,3,0),"Not Mapped"))</f>
        <v/>
      </c>
      <c r="Q2027">
        <f>IF($B2027="","",IF(COUNTIF(Exclusions!$A:$A,$B2027)&gt;0,"Yes","No"))</f>
        <v/>
      </c>
      <c r="R2027" s="17">
        <f>IF($B2027="","",MIN(1,DAY($A2027)/IF($N2027="Superstore",Settings!$B$5,Settings!$B$4)))</f>
        <v/>
      </c>
      <c r="S2027" s="17">
        <f>IF(OR($B2027="",$G2027="",$R2027=0),"",$G2027/$R2027)</f>
        <v/>
      </c>
      <c r="T2027">
        <f>IF($S2027="","",IF($S2027&lt;Settings!$B$8,"Critical",IF($S2027&lt;Settings!$B$9,"Semi Critical","Non Critical")))</f>
        <v/>
      </c>
      <c r="U2027">
        <f>IF($B2027="","",IFERROR(VLOOKUP($O2027,Leaders!$A:$B,2,0),"Not Mapped"))</f>
        <v/>
      </c>
    </row>
    <row r="2028">
      <c r="A2028" s="16" t="n"/>
      <c r="G2028" s="17" t="n"/>
      <c r="H2028" s="17" t="n"/>
      <c r="I2028" s="17" t="n"/>
      <c r="J2028" s="17" t="n"/>
      <c r="K2028" s="17" t="n"/>
      <c r="L2028" s="17" t="n"/>
      <c r="N2028">
        <f>IF($B2028="","",IF($C2028="SUPERSTORE","Superstore","DH"))</f>
        <v/>
      </c>
      <c r="O2028">
        <f>IF($B2028="","",IFERROR(VLOOKUP($B2028,Mapping!$A:$C,2,0),"Not Mapped"))</f>
        <v/>
      </c>
      <c r="P2028">
        <f>IF($B2028="","",IFERROR(VLOOKUP($B2028,Mapping!$A:$C,3,0),"Not Mapped"))</f>
        <v/>
      </c>
      <c r="Q2028">
        <f>IF($B2028="","",IF(COUNTIF(Exclusions!$A:$A,$B2028)&gt;0,"Yes","No"))</f>
        <v/>
      </c>
      <c r="R2028" s="17">
        <f>IF($B2028="","",MIN(1,DAY($A2028)/IF($N2028="Superstore",Settings!$B$5,Settings!$B$4)))</f>
        <v/>
      </c>
      <c r="S2028" s="17">
        <f>IF(OR($B2028="",$G2028="",$R2028=0),"",$G2028/$R2028)</f>
        <v/>
      </c>
      <c r="T2028">
        <f>IF($S2028="","",IF($S2028&lt;Settings!$B$8,"Critical",IF($S2028&lt;Settings!$B$9,"Semi Critical","Non Critical")))</f>
        <v/>
      </c>
      <c r="U2028">
        <f>IF($B2028="","",IFERROR(VLOOKUP($O2028,Leaders!$A:$B,2,0),"Not Mapped"))</f>
        <v/>
      </c>
    </row>
    <row r="2029">
      <c r="A2029" s="16" t="n"/>
      <c r="G2029" s="17" t="n"/>
      <c r="H2029" s="17" t="n"/>
      <c r="I2029" s="17" t="n"/>
      <c r="J2029" s="17" t="n"/>
      <c r="K2029" s="17" t="n"/>
      <c r="L2029" s="17" t="n"/>
      <c r="N2029">
        <f>IF($B2029="","",IF($C2029="SUPERSTORE","Superstore","DH"))</f>
        <v/>
      </c>
      <c r="O2029">
        <f>IF($B2029="","",IFERROR(VLOOKUP($B2029,Mapping!$A:$C,2,0),"Not Mapped"))</f>
        <v/>
      </c>
      <c r="P2029">
        <f>IF($B2029="","",IFERROR(VLOOKUP($B2029,Mapping!$A:$C,3,0),"Not Mapped"))</f>
        <v/>
      </c>
      <c r="Q2029">
        <f>IF($B2029="","",IF(COUNTIF(Exclusions!$A:$A,$B2029)&gt;0,"Yes","No"))</f>
        <v/>
      </c>
      <c r="R2029" s="17">
        <f>IF($B2029="","",MIN(1,DAY($A2029)/IF($N2029="Superstore",Settings!$B$5,Settings!$B$4)))</f>
        <v/>
      </c>
      <c r="S2029" s="17">
        <f>IF(OR($B2029="",$G2029="",$R2029=0),"",$G2029/$R2029)</f>
        <v/>
      </c>
      <c r="T2029">
        <f>IF($S2029="","",IF($S2029&lt;Settings!$B$8,"Critical",IF($S2029&lt;Settings!$B$9,"Semi Critical","Non Critical")))</f>
        <v/>
      </c>
      <c r="U2029">
        <f>IF($B2029="","",IFERROR(VLOOKUP($O2029,Leaders!$A:$B,2,0),"Not Mapped"))</f>
        <v/>
      </c>
    </row>
    <row r="2030">
      <c r="A2030" s="16" t="n"/>
      <c r="G2030" s="17" t="n"/>
      <c r="H2030" s="17" t="n"/>
      <c r="I2030" s="17" t="n"/>
      <c r="J2030" s="17" t="n"/>
      <c r="K2030" s="17" t="n"/>
      <c r="L2030" s="17" t="n"/>
      <c r="N2030">
        <f>IF($B2030="","",IF($C2030="SUPERSTORE","Superstore","DH"))</f>
        <v/>
      </c>
      <c r="O2030">
        <f>IF($B2030="","",IFERROR(VLOOKUP($B2030,Mapping!$A:$C,2,0),"Not Mapped"))</f>
        <v/>
      </c>
      <c r="P2030">
        <f>IF($B2030="","",IFERROR(VLOOKUP($B2030,Mapping!$A:$C,3,0),"Not Mapped"))</f>
        <v/>
      </c>
      <c r="Q2030">
        <f>IF($B2030="","",IF(COUNTIF(Exclusions!$A:$A,$B2030)&gt;0,"Yes","No"))</f>
        <v/>
      </c>
      <c r="R2030" s="17">
        <f>IF($B2030="","",MIN(1,DAY($A2030)/IF($N2030="Superstore",Settings!$B$5,Settings!$B$4)))</f>
        <v/>
      </c>
      <c r="S2030" s="17">
        <f>IF(OR($B2030="",$G2030="",$R2030=0),"",$G2030/$R2030)</f>
        <v/>
      </c>
      <c r="T2030">
        <f>IF($S2030="","",IF($S2030&lt;Settings!$B$8,"Critical",IF($S2030&lt;Settings!$B$9,"Semi Critical","Non Critical")))</f>
        <v/>
      </c>
      <c r="U2030">
        <f>IF($B2030="","",IFERROR(VLOOKUP($O2030,Leaders!$A:$B,2,0),"Not Mapped"))</f>
        <v/>
      </c>
    </row>
    <row r="2031">
      <c r="A2031" s="16" t="n"/>
      <c r="G2031" s="17" t="n"/>
      <c r="H2031" s="17" t="n"/>
      <c r="I2031" s="17" t="n"/>
      <c r="J2031" s="17" t="n"/>
      <c r="K2031" s="17" t="n"/>
      <c r="L2031" s="17" t="n"/>
      <c r="N2031">
        <f>IF($B2031="","",IF($C2031="SUPERSTORE","Superstore","DH"))</f>
        <v/>
      </c>
      <c r="O2031">
        <f>IF($B2031="","",IFERROR(VLOOKUP($B2031,Mapping!$A:$C,2,0),"Not Mapped"))</f>
        <v/>
      </c>
      <c r="P2031">
        <f>IF($B2031="","",IFERROR(VLOOKUP($B2031,Mapping!$A:$C,3,0),"Not Mapped"))</f>
        <v/>
      </c>
      <c r="Q2031">
        <f>IF($B2031="","",IF(COUNTIF(Exclusions!$A:$A,$B2031)&gt;0,"Yes","No"))</f>
        <v/>
      </c>
      <c r="R2031" s="17">
        <f>IF($B2031="","",MIN(1,DAY($A2031)/IF($N2031="Superstore",Settings!$B$5,Settings!$B$4)))</f>
        <v/>
      </c>
      <c r="S2031" s="17">
        <f>IF(OR($B2031="",$G2031="",$R2031=0),"",$G2031/$R2031)</f>
        <v/>
      </c>
      <c r="T2031">
        <f>IF($S2031="","",IF($S2031&lt;Settings!$B$8,"Critical",IF($S2031&lt;Settings!$B$9,"Semi Critical","Non Critical")))</f>
        <v/>
      </c>
      <c r="U2031">
        <f>IF($B2031="","",IFERROR(VLOOKUP($O2031,Leaders!$A:$B,2,0),"Not Mapped"))</f>
        <v/>
      </c>
    </row>
    <row r="2032">
      <c r="A2032" s="16" t="n"/>
      <c r="G2032" s="17" t="n"/>
      <c r="H2032" s="17" t="n"/>
      <c r="I2032" s="17" t="n"/>
      <c r="J2032" s="17" t="n"/>
      <c r="K2032" s="17" t="n"/>
      <c r="L2032" s="17" t="n"/>
      <c r="N2032">
        <f>IF($B2032="","",IF($C2032="SUPERSTORE","Superstore","DH"))</f>
        <v/>
      </c>
      <c r="O2032">
        <f>IF($B2032="","",IFERROR(VLOOKUP($B2032,Mapping!$A:$C,2,0),"Not Mapped"))</f>
        <v/>
      </c>
      <c r="P2032">
        <f>IF($B2032="","",IFERROR(VLOOKUP($B2032,Mapping!$A:$C,3,0),"Not Mapped"))</f>
        <v/>
      </c>
      <c r="Q2032">
        <f>IF($B2032="","",IF(COUNTIF(Exclusions!$A:$A,$B2032)&gt;0,"Yes","No"))</f>
        <v/>
      </c>
      <c r="R2032" s="17">
        <f>IF($B2032="","",MIN(1,DAY($A2032)/IF($N2032="Superstore",Settings!$B$5,Settings!$B$4)))</f>
        <v/>
      </c>
      <c r="S2032" s="17">
        <f>IF(OR($B2032="",$G2032="",$R2032=0),"",$G2032/$R2032)</f>
        <v/>
      </c>
      <c r="T2032">
        <f>IF($S2032="","",IF($S2032&lt;Settings!$B$8,"Critical",IF($S2032&lt;Settings!$B$9,"Semi Critical","Non Critical")))</f>
        <v/>
      </c>
      <c r="U2032">
        <f>IF($B2032="","",IFERROR(VLOOKUP($O2032,Leaders!$A:$B,2,0),"Not Mapped"))</f>
        <v/>
      </c>
    </row>
    <row r="2033">
      <c r="A2033" s="16" t="n"/>
      <c r="G2033" s="17" t="n"/>
      <c r="H2033" s="17" t="n"/>
      <c r="I2033" s="17" t="n"/>
      <c r="J2033" s="17" t="n"/>
      <c r="K2033" s="17" t="n"/>
      <c r="L2033" s="17" t="n"/>
      <c r="N2033">
        <f>IF($B2033="","",IF($C2033="SUPERSTORE","Superstore","DH"))</f>
        <v/>
      </c>
      <c r="O2033">
        <f>IF($B2033="","",IFERROR(VLOOKUP($B2033,Mapping!$A:$C,2,0),"Not Mapped"))</f>
        <v/>
      </c>
      <c r="P2033">
        <f>IF($B2033="","",IFERROR(VLOOKUP($B2033,Mapping!$A:$C,3,0),"Not Mapped"))</f>
        <v/>
      </c>
      <c r="Q2033">
        <f>IF($B2033="","",IF(COUNTIF(Exclusions!$A:$A,$B2033)&gt;0,"Yes","No"))</f>
        <v/>
      </c>
      <c r="R2033" s="17">
        <f>IF($B2033="","",MIN(1,DAY($A2033)/IF($N2033="Superstore",Settings!$B$5,Settings!$B$4)))</f>
        <v/>
      </c>
      <c r="S2033" s="17">
        <f>IF(OR($B2033="",$G2033="",$R2033=0),"",$G2033/$R2033)</f>
        <v/>
      </c>
      <c r="T2033">
        <f>IF($S2033="","",IF($S2033&lt;Settings!$B$8,"Critical",IF($S2033&lt;Settings!$B$9,"Semi Critical","Non Critical")))</f>
        <v/>
      </c>
      <c r="U2033">
        <f>IF($B2033="","",IFERROR(VLOOKUP($O2033,Leaders!$A:$B,2,0),"Not Mapped"))</f>
        <v/>
      </c>
    </row>
    <row r="2034">
      <c r="A2034" s="16" t="n"/>
      <c r="G2034" s="17" t="n"/>
      <c r="H2034" s="17" t="n"/>
      <c r="I2034" s="17" t="n"/>
      <c r="J2034" s="17" t="n"/>
      <c r="K2034" s="17" t="n"/>
      <c r="L2034" s="17" t="n"/>
      <c r="N2034">
        <f>IF($B2034="","",IF($C2034="SUPERSTORE","Superstore","DH"))</f>
        <v/>
      </c>
      <c r="O2034">
        <f>IF($B2034="","",IFERROR(VLOOKUP($B2034,Mapping!$A:$C,2,0),"Not Mapped"))</f>
        <v/>
      </c>
      <c r="P2034">
        <f>IF($B2034="","",IFERROR(VLOOKUP($B2034,Mapping!$A:$C,3,0),"Not Mapped"))</f>
        <v/>
      </c>
      <c r="Q2034">
        <f>IF($B2034="","",IF(COUNTIF(Exclusions!$A:$A,$B2034)&gt;0,"Yes","No"))</f>
        <v/>
      </c>
      <c r="R2034" s="17">
        <f>IF($B2034="","",MIN(1,DAY($A2034)/IF($N2034="Superstore",Settings!$B$5,Settings!$B$4)))</f>
        <v/>
      </c>
      <c r="S2034" s="17">
        <f>IF(OR($B2034="",$G2034="",$R2034=0),"",$G2034/$R2034)</f>
        <v/>
      </c>
      <c r="T2034">
        <f>IF($S2034="","",IF($S2034&lt;Settings!$B$8,"Critical",IF($S2034&lt;Settings!$B$9,"Semi Critical","Non Critical")))</f>
        <v/>
      </c>
      <c r="U2034">
        <f>IF($B2034="","",IFERROR(VLOOKUP($O2034,Leaders!$A:$B,2,0),"Not Mapped"))</f>
        <v/>
      </c>
    </row>
    <row r="2035">
      <c r="A2035" s="16" t="n"/>
      <c r="G2035" s="17" t="n"/>
      <c r="H2035" s="17" t="n"/>
      <c r="I2035" s="17" t="n"/>
      <c r="J2035" s="17" t="n"/>
      <c r="K2035" s="17" t="n"/>
      <c r="L2035" s="17" t="n"/>
      <c r="N2035">
        <f>IF($B2035="","",IF($C2035="SUPERSTORE","Superstore","DH"))</f>
        <v/>
      </c>
      <c r="O2035">
        <f>IF($B2035="","",IFERROR(VLOOKUP($B2035,Mapping!$A:$C,2,0),"Not Mapped"))</f>
        <v/>
      </c>
      <c r="P2035">
        <f>IF($B2035="","",IFERROR(VLOOKUP($B2035,Mapping!$A:$C,3,0),"Not Mapped"))</f>
        <v/>
      </c>
      <c r="Q2035">
        <f>IF($B2035="","",IF(COUNTIF(Exclusions!$A:$A,$B2035)&gt;0,"Yes","No"))</f>
        <v/>
      </c>
      <c r="R2035" s="17">
        <f>IF($B2035="","",MIN(1,DAY($A2035)/IF($N2035="Superstore",Settings!$B$5,Settings!$B$4)))</f>
        <v/>
      </c>
      <c r="S2035" s="17">
        <f>IF(OR($B2035="",$G2035="",$R2035=0),"",$G2035/$R2035)</f>
        <v/>
      </c>
      <c r="T2035">
        <f>IF($S2035="","",IF($S2035&lt;Settings!$B$8,"Critical",IF($S2035&lt;Settings!$B$9,"Semi Critical","Non Critical")))</f>
        <v/>
      </c>
      <c r="U2035">
        <f>IF($B2035="","",IFERROR(VLOOKUP($O2035,Leaders!$A:$B,2,0),"Not Mapped"))</f>
        <v/>
      </c>
    </row>
    <row r="2036">
      <c r="A2036" s="16" t="n"/>
      <c r="G2036" s="17" t="n"/>
      <c r="H2036" s="17" t="n"/>
      <c r="I2036" s="17" t="n"/>
      <c r="J2036" s="17" t="n"/>
      <c r="K2036" s="17" t="n"/>
      <c r="L2036" s="17" t="n"/>
      <c r="N2036">
        <f>IF($B2036="","",IF($C2036="SUPERSTORE","Superstore","DH"))</f>
        <v/>
      </c>
      <c r="O2036">
        <f>IF($B2036="","",IFERROR(VLOOKUP($B2036,Mapping!$A:$C,2,0),"Not Mapped"))</f>
        <v/>
      </c>
      <c r="P2036">
        <f>IF($B2036="","",IFERROR(VLOOKUP($B2036,Mapping!$A:$C,3,0),"Not Mapped"))</f>
        <v/>
      </c>
      <c r="Q2036">
        <f>IF($B2036="","",IF(COUNTIF(Exclusions!$A:$A,$B2036)&gt;0,"Yes","No"))</f>
        <v/>
      </c>
      <c r="R2036" s="17">
        <f>IF($B2036="","",MIN(1,DAY($A2036)/IF($N2036="Superstore",Settings!$B$5,Settings!$B$4)))</f>
        <v/>
      </c>
      <c r="S2036" s="17">
        <f>IF(OR($B2036="",$G2036="",$R2036=0),"",$G2036/$R2036)</f>
        <v/>
      </c>
      <c r="T2036">
        <f>IF($S2036="","",IF($S2036&lt;Settings!$B$8,"Critical",IF($S2036&lt;Settings!$B$9,"Semi Critical","Non Critical")))</f>
        <v/>
      </c>
      <c r="U2036">
        <f>IF($B2036="","",IFERROR(VLOOKUP($O2036,Leaders!$A:$B,2,0),"Not Mapped"))</f>
        <v/>
      </c>
    </row>
    <row r="2037">
      <c r="A2037" s="16" t="n"/>
      <c r="G2037" s="17" t="n"/>
      <c r="H2037" s="17" t="n"/>
      <c r="I2037" s="17" t="n"/>
      <c r="J2037" s="17" t="n"/>
      <c r="K2037" s="17" t="n"/>
      <c r="L2037" s="17" t="n"/>
      <c r="N2037">
        <f>IF($B2037="","",IF($C2037="SUPERSTORE","Superstore","DH"))</f>
        <v/>
      </c>
      <c r="O2037">
        <f>IF($B2037="","",IFERROR(VLOOKUP($B2037,Mapping!$A:$C,2,0),"Not Mapped"))</f>
        <v/>
      </c>
      <c r="P2037">
        <f>IF($B2037="","",IFERROR(VLOOKUP($B2037,Mapping!$A:$C,3,0),"Not Mapped"))</f>
        <v/>
      </c>
      <c r="Q2037">
        <f>IF($B2037="","",IF(COUNTIF(Exclusions!$A:$A,$B2037)&gt;0,"Yes","No"))</f>
        <v/>
      </c>
      <c r="R2037" s="17">
        <f>IF($B2037="","",MIN(1,DAY($A2037)/IF($N2037="Superstore",Settings!$B$5,Settings!$B$4)))</f>
        <v/>
      </c>
      <c r="S2037" s="17">
        <f>IF(OR($B2037="",$G2037="",$R2037=0),"",$G2037/$R2037)</f>
        <v/>
      </c>
      <c r="T2037">
        <f>IF($S2037="","",IF($S2037&lt;Settings!$B$8,"Critical",IF($S2037&lt;Settings!$B$9,"Semi Critical","Non Critical")))</f>
        <v/>
      </c>
      <c r="U2037">
        <f>IF($B2037="","",IFERROR(VLOOKUP($O2037,Leaders!$A:$B,2,0),"Not Mapped"))</f>
        <v/>
      </c>
    </row>
    <row r="2038">
      <c r="A2038" s="16" t="n"/>
      <c r="G2038" s="17" t="n"/>
      <c r="H2038" s="17" t="n"/>
      <c r="I2038" s="17" t="n"/>
      <c r="J2038" s="17" t="n"/>
      <c r="K2038" s="17" t="n"/>
      <c r="L2038" s="17" t="n"/>
      <c r="N2038">
        <f>IF($B2038="","",IF($C2038="SUPERSTORE","Superstore","DH"))</f>
        <v/>
      </c>
      <c r="O2038">
        <f>IF($B2038="","",IFERROR(VLOOKUP($B2038,Mapping!$A:$C,2,0),"Not Mapped"))</f>
        <v/>
      </c>
      <c r="P2038">
        <f>IF($B2038="","",IFERROR(VLOOKUP($B2038,Mapping!$A:$C,3,0),"Not Mapped"))</f>
        <v/>
      </c>
      <c r="Q2038">
        <f>IF($B2038="","",IF(COUNTIF(Exclusions!$A:$A,$B2038)&gt;0,"Yes","No"))</f>
        <v/>
      </c>
      <c r="R2038" s="17">
        <f>IF($B2038="","",MIN(1,DAY($A2038)/IF($N2038="Superstore",Settings!$B$5,Settings!$B$4)))</f>
        <v/>
      </c>
      <c r="S2038" s="17">
        <f>IF(OR($B2038="",$G2038="",$R2038=0),"",$G2038/$R2038)</f>
        <v/>
      </c>
      <c r="T2038">
        <f>IF($S2038="","",IF($S2038&lt;Settings!$B$8,"Critical",IF($S2038&lt;Settings!$B$9,"Semi Critical","Non Critical")))</f>
        <v/>
      </c>
      <c r="U2038">
        <f>IF($B2038="","",IFERROR(VLOOKUP($O2038,Leaders!$A:$B,2,0),"Not Mapped"))</f>
        <v/>
      </c>
    </row>
    <row r="2039">
      <c r="A2039" s="16" t="n"/>
      <c r="G2039" s="17" t="n"/>
      <c r="H2039" s="17" t="n"/>
      <c r="I2039" s="17" t="n"/>
      <c r="J2039" s="17" t="n"/>
      <c r="K2039" s="17" t="n"/>
      <c r="L2039" s="17" t="n"/>
      <c r="N2039">
        <f>IF($B2039="","",IF($C2039="SUPERSTORE","Superstore","DH"))</f>
        <v/>
      </c>
      <c r="O2039">
        <f>IF($B2039="","",IFERROR(VLOOKUP($B2039,Mapping!$A:$C,2,0),"Not Mapped"))</f>
        <v/>
      </c>
      <c r="P2039">
        <f>IF($B2039="","",IFERROR(VLOOKUP($B2039,Mapping!$A:$C,3,0),"Not Mapped"))</f>
        <v/>
      </c>
      <c r="Q2039">
        <f>IF($B2039="","",IF(COUNTIF(Exclusions!$A:$A,$B2039)&gt;0,"Yes","No"))</f>
        <v/>
      </c>
      <c r="R2039" s="17">
        <f>IF($B2039="","",MIN(1,DAY($A2039)/IF($N2039="Superstore",Settings!$B$5,Settings!$B$4)))</f>
        <v/>
      </c>
      <c r="S2039" s="17">
        <f>IF(OR($B2039="",$G2039="",$R2039=0),"",$G2039/$R2039)</f>
        <v/>
      </c>
      <c r="T2039">
        <f>IF($S2039="","",IF($S2039&lt;Settings!$B$8,"Critical",IF($S2039&lt;Settings!$B$9,"Semi Critical","Non Critical")))</f>
        <v/>
      </c>
      <c r="U2039">
        <f>IF($B2039="","",IFERROR(VLOOKUP($O2039,Leaders!$A:$B,2,0),"Not Mapped"))</f>
        <v/>
      </c>
    </row>
    <row r="2040">
      <c r="A2040" s="16" t="n"/>
      <c r="G2040" s="17" t="n"/>
      <c r="H2040" s="17" t="n"/>
      <c r="I2040" s="17" t="n"/>
      <c r="J2040" s="17" t="n"/>
      <c r="K2040" s="17" t="n"/>
      <c r="L2040" s="17" t="n"/>
      <c r="N2040">
        <f>IF($B2040="","",IF($C2040="SUPERSTORE","Superstore","DH"))</f>
        <v/>
      </c>
      <c r="O2040">
        <f>IF($B2040="","",IFERROR(VLOOKUP($B2040,Mapping!$A:$C,2,0),"Not Mapped"))</f>
        <v/>
      </c>
      <c r="P2040">
        <f>IF($B2040="","",IFERROR(VLOOKUP($B2040,Mapping!$A:$C,3,0),"Not Mapped"))</f>
        <v/>
      </c>
      <c r="Q2040">
        <f>IF($B2040="","",IF(COUNTIF(Exclusions!$A:$A,$B2040)&gt;0,"Yes","No"))</f>
        <v/>
      </c>
      <c r="R2040" s="17">
        <f>IF($B2040="","",MIN(1,DAY($A2040)/IF($N2040="Superstore",Settings!$B$5,Settings!$B$4)))</f>
        <v/>
      </c>
      <c r="S2040" s="17">
        <f>IF(OR($B2040="",$G2040="",$R2040=0),"",$G2040/$R2040)</f>
        <v/>
      </c>
      <c r="T2040">
        <f>IF($S2040="","",IF($S2040&lt;Settings!$B$8,"Critical",IF($S2040&lt;Settings!$B$9,"Semi Critical","Non Critical")))</f>
        <v/>
      </c>
      <c r="U2040">
        <f>IF($B2040="","",IFERROR(VLOOKUP($O2040,Leaders!$A:$B,2,0),"Not Mapped"))</f>
        <v/>
      </c>
    </row>
    <row r="2041">
      <c r="A2041" s="16" t="n"/>
      <c r="G2041" s="17" t="n"/>
      <c r="H2041" s="17" t="n"/>
      <c r="I2041" s="17" t="n"/>
      <c r="J2041" s="17" t="n"/>
      <c r="K2041" s="17" t="n"/>
      <c r="L2041" s="17" t="n"/>
      <c r="N2041">
        <f>IF($B2041="","",IF($C2041="SUPERSTORE","Superstore","DH"))</f>
        <v/>
      </c>
      <c r="O2041">
        <f>IF($B2041="","",IFERROR(VLOOKUP($B2041,Mapping!$A:$C,2,0),"Not Mapped"))</f>
        <v/>
      </c>
      <c r="P2041">
        <f>IF($B2041="","",IFERROR(VLOOKUP($B2041,Mapping!$A:$C,3,0),"Not Mapped"))</f>
        <v/>
      </c>
      <c r="Q2041">
        <f>IF($B2041="","",IF(COUNTIF(Exclusions!$A:$A,$B2041)&gt;0,"Yes","No"))</f>
        <v/>
      </c>
      <c r="R2041" s="17">
        <f>IF($B2041="","",MIN(1,DAY($A2041)/IF($N2041="Superstore",Settings!$B$5,Settings!$B$4)))</f>
        <v/>
      </c>
      <c r="S2041" s="17">
        <f>IF(OR($B2041="",$G2041="",$R2041=0),"",$G2041/$R2041)</f>
        <v/>
      </c>
      <c r="T2041">
        <f>IF($S2041="","",IF($S2041&lt;Settings!$B$8,"Critical",IF($S2041&lt;Settings!$B$9,"Semi Critical","Non Critical")))</f>
        <v/>
      </c>
      <c r="U2041">
        <f>IF($B2041="","",IFERROR(VLOOKUP($O2041,Leaders!$A:$B,2,0),"Not Mapped"))</f>
        <v/>
      </c>
    </row>
    <row r="2042">
      <c r="A2042" s="16" t="n"/>
      <c r="G2042" s="17" t="n"/>
      <c r="H2042" s="17" t="n"/>
      <c r="I2042" s="17" t="n"/>
      <c r="J2042" s="17" t="n"/>
      <c r="K2042" s="17" t="n"/>
      <c r="L2042" s="17" t="n"/>
      <c r="N2042">
        <f>IF($B2042="","",IF($C2042="SUPERSTORE","Superstore","DH"))</f>
        <v/>
      </c>
      <c r="O2042">
        <f>IF($B2042="","",IFERROR(VLOOKUP($B2042,Mapping!$A:$C,2,0),"Not Mapped"))</f>
        <v/>
      </c>
      <c r="P2042">
        <f>IF($B2042="","",IFERROR(VLOOKUP($B2042,Mapping!$A:$C,3,0),"Not Mapped"))</f>
        <v/>
      </c>
      <c r="Q2042">
        <f>IF($B2042="","",IF(COUNTIF(Exclusions!$A:$A,$B2042)&gt;0,"Yes","No"))</f>
        <v/>
      </c>
      <c r="R2042" s="17">
        <f>IF($B2042="","",MIN(1,DAY($A2042)/IF($N2042="Superstore",Settings!$B$5,Settings!$B$4)))</f>
        <v/>
      </c>
      <c r="S2042" s="17">
        <f>IF(OR($B2042="",$G2042="",$R2042=0),"",$G2042/$R2042)</f>
        <v/>
      </c>
      <c r="T2042">
        <f>IF($S2042="","",IF($S2042&lt;Settings!$B$8,"Critical",IF($S2042&lt;Settings!$B$9,"Semi Critical","Non Critical")))</f>
        <v/>
      </c>
      <c r="U2042">
        <f>IF($B2042="","",IFERROR(VLOOKUP($O2042,Leaders!$A:$B,2,0),"Not Mapped"))</f>
        <v/>
      </c>
    </row>
    <row r="2043">
      <c r="A2043" s="16" t="n"/>
      <c r="G2043" s="17" t="n"/>
      <c r="H2043" s="17" t="n"/>
      <c r="I2043" s="17" t="n"/>
      <c r="J2043" s="17" t="n"/>
      <c r="K2043" s="17" t="n"/>
      <c r="L2043" s="17" t="n"/>
      <c r="N2043">
        <f>IF($B2043="","",IF($C2043="SUPERSTORE","Superstore","DH"))</f>
        <v/>
      </c>
      <c r="O2043">
        <f>IF($B2043="","",IFERROR(VLOOKUP($B2043,Mapping!$A:$C,2,0),"Not Mapped"))</f>
        <v/>
      </c>
      <c r="P2043">
        <f>IF($B2043="","",IFERROR(VLOOKUP($B2043,Mapping!$A:$C,3,0),"Not Mapped"))</f>
        <v/>
      </c>
      <c r="Q2043">
        <f>IF($B2043="","",IF(COUNTIF(Exclusions!$A:$A,$B2043)&gt;0,"Yes","No"))</f>
        <v/>
      </c>
      <c r="R2043" s="17">
        <f>IF($B2043="","",MIN(1,DAY($A2043)/IF($N2043="Superstore",Settings!$B$5,Settings!$B$4)))</f>
        <v/>
      </c>
      <c r="S2043" s="17">
        <f>IF(OR($B2043="",$G2043="",$R2043=0),"",$G2043/$R2043)</f>
        <v/>
      </c>
      <c r="T2043">
        <f>IF($S2043="","",IF($S2043&lt;Settings!$B$8,"Critical",IF($S2043&lt;Settings!$B$9,"Semi Critical","Non Critical")))</f>
        <v/>
      </c>
      <c r="U2043">
        <f>IF($B2043="","",IFERROR(VLOOKUP($O2043,Leaders!$A:$B,2,0),"Not Mapped"))</f>
        <v/>
      </c>
    </row>
    <row r="2044">
      <c r="A2044" s="16" t="n"/>
      <c r="G2044" s="17" t="n"/>
      <c r="H2044" s="17" t="n"/>
      <c r="I2044" s="17" t="n"/>
      <c r="J2044" s="17" t="n"/>
      <c r="K2044" s="17" t="n"/>
      <c r="L2044" s="17" t="n"/>
      <c r="N2044">
        <f>IF($B2044="","",IF($C2044="SUPERSTORE","Superstore","DH"))</f>
        <v/>
      </c>
      <c r="O2044">
        <f>IF($B2044="","",IFERROR(VLOOKUP($B2044,Mapping!$A:$C,2,0),"Not Mapped"))</f>
        <v/>
      </c>
      <c r="P2044">
        <f>IF($B2044="","",IFERROR(VLOOKUP($B2044,Mapping!$A:$C,3,0),"Not Mapped"))</f>
        <v/>
      </c>
      <c r="Q2044">
        <f>IF($B2044="","",IF(COUNTIF(Exclusions!$A:$A,$B2044)&gt;0,"Yes","No"))</f>
        <v/>
      </c>
      <c r="R2044" s="17">
        <f>IF($B2044="","",MIN(1,DAY($A2044)/IF($N2044="Superstore",Settings!$B$5,Settings!$B$4)))</f>
        <v/>
      </c>
      <c r="S2044" s="17">
        <f>IF(OR($B2044="",$G2044="",$R2044=0),"",$G2044/$R2044)</f>
        <v/>
      </c>
      <c r="T2044">
        <f>IF($S2044="","",IF($S2044&lt;Settings!$B$8,"Critical",IF($S2044&lt;Settings!$B$9,"Semi Critical","Non Critical")))</f>
        <v/>
      </c>
      <c r="U2044">
        <f>IF($B2044="","",IFERROR(VLOOKUP($O2044,Leaders!$A:$B,2,0),"Not Mapped"))</f>
        <v/>
      </c>
    </row>
    <row r="2045">
      <c r="A2045" s="16" t="n"/>
      <c r="G2045" s="17" t="n"/>
      <c r="H2045" s="17" t="n"/>
      <c r="I2045" s="17" t="n"/>
      <c r="J2045" s="17" t="n"/>
      <c r="K2045" s="17" t="n"/>
      <c r="L2045" s="17" t="n"/>
      <c r="N2045">
        <f>IF($B2045="","",IF($C2045="SUPERSTORE","Superstore","DH"))</f>
        <v/>
      </c>
      <c r="O2045">
        <f>IF($B2045="","",IFERROR(VLOOKUP($B2045,Mapping!$A:$C,2,0),"Not Mapped"))</f>
        <v/>
      </c>
      <c r="P2045">
        <f>IF($B2045="","",IFERROR(VLOOKUP($B2045,Mapping!$A:$C,3,0),"Not Mapped"))</f>
        <v/>
      </c>
      <c r="Q2045">
        <f>IF($B2045="","",IF(COUNTIF(Exclusions!$A:$A,$B2045)&gt;0,"Yes","No"))</f>
        <v/>
      </c>
      <c r="R2045" s="17">
        <f>IF($B2045="","",MIN(1,DAY($A2045)/IF($N2045="Superstore",Settings!$B$5,Settings!$B$4)))</f>
        <v/>
      </c>
      <c r="S2045" s="17">
        <f>IF(OR($B2045="",$G2045="",$R2045=0),"",$G2045/$R2045)</f>
        <v/>
      </c>
      <c r="T2045">
        <f>IF($S2045="","",IF($S2045&lt;Settings!$B$8,"Critical",IF($S2045&lt;Settings!$B$9,"Semi Critical","Non Critical")))</f>
        <v/>
      </c>
      <c r="U2045">
        <f>IF($B2045="","",IFERROR(VLOOKUP($O2045,Leaders!$A:$B,2,0),"Not Mapped"))</f>
        <v/>
      </c>
    </row>
    <row r="2046">
      <c r="A2046" s="16" t="n"/>
      <c r="G2046" s="17" t="n"/>
      <c r="H2046" s="17" t="n"/>
      <c r="I2046" s="17" t="n"/>
      <c r="J2046" s="17" t="n"/>
      <c r="K2046" s="17" t="n"/>
      <c r="L2046" s="17" t="n"/>
      <c r="N2046">
        <f>IF($B2046="","",IF($C2046="SUPERSTORE","Superstore","DH"))</f>
        <v/>
      </c>
      <c r="O2046">
        <f>IF($B2046="","",IFERROR(VLOOKUP($B2046,Mapping!$A:$C,2,0),"Not Mapped"))</f>
        <v/>
      </c>
      <c r="P2046">
        <f>IF($B2046="","",IFERROR(VLOOKUP($B2046,Mapping!$A:$C,3,0),"Not Mapped"))</f>
        <v/>
      </c>
      <c r="Q2046">
        <f>IF($B2046="","",IF(COUNTIF(Exclusions!$A:$A,$B2046)&gt;0,"Yes","No"))</f>
        <v/>
      </c>
      <c r="R2046" s="17">
        <f>IF($B2046="","",MIN(1,DAY($A2046)/IF($N2046="Superstore",Settings!$B$5,Settings!$B$4)))</f>
        <v/>
      </c>
      <c r="S2046" s="17">
        <f>IF(OR($B2046="",$G2046="",$R2046=0),"",$G2046/$R2046)</f>
        <v/>
      </c>
      <c r="T2046">
        <f>IF($S2046="","",IF($S2046&lt;Settings!$B$8,"Critical",IF($S2046&lt;Settings!$B$9,"Semi Critical","Non Critical")))</f>
        <v/>
      </c>
      <c r="U2046">
        <f>IF($B2046="","",IFERROR(VLOOKUP($O2046,Leaders!$A:$B,2,0),"Not Mapped"))</f>
        <v/>
      </c>
    </row>
    <row r="2047">
      <c r="A2047" s="16" t="n"/>
      <c r="G2047" s="17" t="n"/>
      <c r="H2047" s="17" t="n"/>
      <c r="I2047" s="17" t="n"/>
      <c r="J2047" s="17" t="n"/>
      <c r="K2047" s="17" t="n"/>
      <c r="L2047" s="17" t="n"/>
      <c r="N2047">
        <f>IF($B2047="","",IF($C2047="SUPERSTORE","Superstore","DH"))</f>
        <v/>
      </c>
      <c r="O2047">
        <f>IF($B2047="","",IFERROR(VLOOKUP($B2047,Mapping!$A:$C,2,0),"Not Mapped"))</f>
        <v/>
      </c>
      <c r="P2047">
        <f>IF($B2047="","",IFERROR(VLOOKUP($B2047,Mapping!$A:$C,3,0),"Not Mapped"))</f>
        <v/>
      </c>
      <c r="Q2047">
        <f>IF($B2047="","",IF(COUNTIF(Exclusions!$A:$A,$B2047)&gt;0,"Yes","No"))</f>
        <v/>
      </c>
      <c r="R2047" s="17">
        <f>IF($B2047="","",MIN(1,DAY($A2047)/IF($N2047="Superstore",Settings!$B$5,Settings!$B$4)))</f>
        <v/>
      </c>
      <c r="S2047" s="17">
        <f>IF(OR($B2047="",$G2047="",$R2047=0),"",$G2047/$R2047)</f>
        <v/>
      </c>
      <c r="T2047">
        <f>IF($S2047="","",IF($S2047&lt;Settings!$B$8,"Critical",IF($S2047&lt;Settings!$B$9,"Semi Critical","Non Critical")))</f>
        <v/>
      </c>
      <c r="U2047">
        <f>IF($B2047="","",IFERROR(VLOOKUP($O2047,Leaders!$A:$B,2,0),"Not Mapped"))</f>
        <v/>
      </c>
    </row>
    <row r="2048">
      <c r="A2048" s="16" t="n"/>
      <c r="G2048" s="17" t="n"/>
      <c r="H2048" s="17" t="n"/>
      <c r="I2048" s="17" t="n"/>
      <c r="J2048" s="17" t="n"/>
      <c r="K2048" s="17" t="n"/>
      <c r="L2048" s="17" t="n"/>
      <c r="N2048">
        <f>IF($B2048="","",IF($C2048="SUPERSTORE","Superstore","DH"))</f>
        <v/>
      </c>
      <c r="O2048">
        <f>IF($B2048="","",IFERROR(VLOOKUP($B2048,Mapping!$A:$C,2,0),"Not Mapped"))</f>
        <v/>
      </c>
      <c r="P2048">
        <f>IF($B2048="","",IFERROR(VLOOKUP($B2048,Mapping!$A:$C,3,0),"Not Mapped"))</f>
        <v/>
      </c>
      <c r="Q2048">
        <f>IF($B2048="","",IF(COUNTIF(Exclusions!$A:$A,$B2048)&gt;0,"Yes","No"))</f>
        <v/>
      </c>
      <c r="R2048" s="17">
        <f>IF($B2048="","",MIN(1,DAY($A2048)/IF($N2048="Superstore",Settings!$B$5,Settings!$B$4)))</f>
        <v/>
      </c>
      <c r="S2048" s="17">
        <f>IF(OR($B2048="",$G2048="",$R2048=0),"",$G2048/$R2048)</f>
        <v/>
      </c>
      <c r="T2048">
        <f>IF($S2048="","",IF($S2048&lt;Settings!$B$8,"Critical",IF($S2048&lt;Settings!$B$9,"Semi Critical","Non Critical")))</f>
        <v/>
      </c>
      <c r="U2048">
        <f>IF($B2048="","",IFERROR(VLOOKUP($O2048,Leaders!$A:$B,2,0),"Not Mapped"))</f>
        <v/>
      </c>
    </row>
    <row r="2049">
      <c r="A2049" s="16" t="n"/>
      <c r="G2049" s="17" t="n"/>
      <c r="H2049" s="17" t="n"/>
      <c r="I2049" s="17" t="n"/>
      <c r="J2049" s="17" t="n"/>
      <c r="K2049" s="17" t="n"/>
      <c r="L2049" s="17" t="n"/>
      <c r="N2049">
        <f>IF($B2049="","",IF($C2049="SUPERSTORE","Superstore","DH"))</f>
        <v/>
      </c>
      <c r="O2049">
        <f>IF($B2049="","",IFERROR(VLOOKUP($B2049,Mapping!$A:$C,2,0),"Not Mapped"))</f>
        <v/>
      </c>
      <c r="P2049">
        <f>IF($B2049="","",IFERROR(VLOOKUP($B2049,Mapping!$A:$C,3,0),"Not Mapped"))</f>
        <v/>
      </c>
      <c r="Q2049">
        <f>IF($B2049="","",IF(COUNTIF(Exclusions!$A:$A,$B2049)&gt;0,"Yes","No"))</f>
        <v/>
      </c>
      <c r="R2049" s="17">
        <f>IF($B2049="","",MIN(1,DAY($A2049)/IF($N2049="Superstore",Settings!$B$5,Settings!$B$4)))</f>
        <v/>
      </c>
      <c r="S2049" s="17">
        <f>IF(OR($B2049="",$G2049="",$R2049=0),"",$G2049/$R2049)</f>
        <v/>
      </c>
      <c r="T2049">
        <f>IF($S2049="","",IF($S2049&lt;Settings!$B$8,"Critical",IF($S2049&lt;Settings!$B$9,"Semi Critical","Non Critical")))</f>
        <v/>
      </c>
      <c r="U2049">
        <f>IF($B2049="","",IFERROR(VLOOKUP($O2049,Leaders!$A:$B,2,0),"Not Mapped"))</f>
        <v/>
      </c>
    </row>
    <row r="2050">
      <c r="A2050" s="16" t="n"/>
      <c r="G2050" s="17" t="n"/>
      <c r="H2050" s="17" t="n"/>
      <c r="I2050" s="17" t="n"/>
      <c r="J2050" s="17" t="n"/>
      <c r="K2050" s="17" t="n"/>
      <c r="L2050" s="17" t="n"/>
      <c r="N2050">
        <f>IF($B2050="","",IF($C2050="SUPERSTORE","Superstore","DH"))</f>
        <v/>
      </c>
      <c r="O2050">
        <f>IF($B2050="","",IFERROR(VLOOKUP($B2050,Mapping!$A:$C,2,0),"Not Mapped"))</f>
        <v/>
      </c>
      <c r="P2050">
        <f>IF($B2050="","",IFERROR(VLOOKUP($B2050,Mapping!$A:$C,3,0),"Not Mapped"))</f>
        <v/>
      </c>
      <c r="Q2050">
        <f>IF($B2050="","",IF(COUNTIF(Exclusions!$A:$A,$B2050)&gt;0,"Yes","No"))</f>
        <v/>
      </c>
      <c r="R2050" s="17">
        <f>IF($B2050="","",MIN(1,DAY($A2050)/IF($N2050="Superstore",Settings!$B$5,Settings!$B$4)))</f>
        <v/>
      </c>
      <c r="S2050" s="17">
        <f>IF(OR($B2050="",$G2050="",$R2050=0),"",$G2050/$R2050)</f>
        <v/>
      </c>
      <c r="T2050">
        <f>IF($S2050="","",IF($S2050&lt;Settings!$B$8,"Critical",IF($S2050&lt;Settings!$B$9,"Semi Critical","Non Critical")))</f>
        <v/>
      </c>
      <c r="U2050">
        <f>IF($B2050="","",IFERROR(VLOOKUP($O2050,Leaders!$A:$B,2,0),"Not Mapped"))</f>
        <v/>
      </c>
    </row>
    <row r="2051">
      <c r="A2051" s="16" t="n"/>
      <c r="G2051" s="17" t="n"/>
      <c r="H2051" s="17" t="n"/>
      <c r="I2051" s="17" t="n"/>
      <c r="J2051" s="17" t="n"/>
      <c r="K2051" s="17" t="n"/>
      <c r="L2051" s="17" t="n"/>
      <c r="N2051">
        <f>IF($B2051="","",IF($C2051="SUPERSTORE","Superstore","DH"))</f>
        <v/>
      </c>
      <c r="O2051">
        <f>IF($B2051="","",IFERROR(VLOOKUP($B2051,Mapping!$A:$C,2,0),"Not Mapped"))</f>
        <v/>
      </c>
      <c r="P2051">
        <f>IF($B2051="","",IFERROR(VLOOKUP($B2051,Mapping!$A:$C,3,0),"Not Mapped"))</f>
        <v/>
      </c>
      <c r="Q2051">
        <f>IF($B2051="","",IF(COUNTIF(Exclusions!$A:$A,$B2051)&gt;0,"Yes","No"))</f>
        <v/>
      </c>
      <c r="R2051" s="17">
        <f>IF($B2051="","",MIN(1,DAY($A2051)/IF($N2051="Superstore",Settings!$B$5,Settings!$B$4)))</f>
        <v/>
      </c>
      <c r="S2051" s="17">
        <f>IF(OR($B2051="",$G2051="",$R2051=0),"",$G2051/$R2051)</f>
        <v/>
      </c>
      <c r="T2051">
        <f>IF($S2051="","",IF($S2051&lt;Settings!$B$8,"Critical",IF($S2051&lt;Settings!$B$9,"Semi Critical","Non Critical")))</f>
        <v/>
      </c>
      <c r="U2051">
        <f>IF($B2051="","",IFERROR(VLOOKUP($O2051,Leaders!$A:$B,2,0),"Not Mapped"))</f>
        <v/>
      </c>
    </row>
    <row r="2052">
      <c r="A2052" s="16" t="n"/>
      <c r="G2052" s="17" t="n"/>
      <c r="H2052" s="17" t="n"/>
      <c r="I2052" s="17" t="n"/>
      <c r="J2052" s="17" t="n"/>
      <c r="K2052" s="17" t="n"/>
      <c r="L2052" s="17" t="n"/>
      <c r="N2052">
        <f>IF($B2052="","",IF($C2052="SUPERSTORE","Superstore","DH"))</f>
        <v/>
      </c>
      <c r="O2052">
        <f>IF($B2052="","",IFERROR(VLOOKUP($B2052,Mapping!$A:$C,2,0),"Not Mapped"))</f>
        <v/>
      </c>
      <c r="P2052">
        <f>IF($B2052="","",IFERROR(VLOOKUP($B2052,Mapping!$A:$C,3,0),"Not Mapped"))</f>
        <v/>
      </c>
      <c r="Q2052">
        <f>IF($B2052="","",IF(COUNTIF(Exclusions!$A:$A,$B2052)&gt;0,"Yes","No"))</f>
        <v/>
      </c>
      <c r="R2052" s="17">
        <f>IF($B2052="","",MIN(1,DAY($A2052)/IF($N2052="Superstore",Settings!$B$5,Settings!$B$4)))</f>
        <v/>
      </c>
      <c r="S2052" s="17">
        <f>IF(OR($B2052="",$G2052="",$R2052=0),"",$G2052/$R2052)</f>
        <v/>
      </c>
      <c r="T2052">
        <f>IF($S2052="","",IF($S2052&lt;Settings!$B$8,"Critical",IF($S2052&lt;Settings!$B$9,"Semi Critical","Non Critical")))</f>
        <v/>
      </c>
      <c r="U2052">
        <f>IF($B2052="","",IFERROR(VLOOKUP($O2052,Leaders!$A:$B,2,0),"Not Mapped"))</f>
        <v/>
      </c>
    </row>
    <row r="2053">
      <c r="A2053" s="16" t="n"/>
      <c r="G2053" s="17" t="n"/>
      <c r="H2053" s="17" t="n"/>
      <c r="I2053" s="17" t="n"/>
      <c r="J2053" s="17" t="n"/>
      <c r="K2053" s="17" t="n"/>
      <c r="L2053" s="17" t="n"/>
      <c r="N2053">
        <f>IF($B2053="","",IF($C2053="SUPERSTORE","Superstore","DH"))</f>
        <v/>
      </c>
      <c r="O2053">
        <f>IF($B2053="","",IFERROR(VLOOKUP($B2053,Mapping!$A:$C,2,0),"Not Mapped"))</f>
        <v/>
      </c>
      <c r="P2053">
        <f>IF($B2053="","",IFERROR(VLOOKUP($B2053,Mapping!$A:$C,3,0),"Not Mapped"))</f>
        <v/>
      </c>
      <c r="Q2053">
        <f>IF($B2053="","",IF(COUNTIF(Exclusions!$A:$A,$B2053)&gt;0,"Yes","No"))</f>
        <v/>
      </c>
      <c r="R2053" s="17">
        <f>IF($B2053="","",MIN(1,DAY($A2053)/IF($N2053="Superstore",Settings!$B$5,Settings!$B$4)))</f>
        <v/>
      </c>
      <c r="S2053" s="17">
        <f>IF(OR($B2053="",$G2053="",$R2053=0),"",$G2053/$R2053)</f>
        <v/>
      </c>
      <c r="T2053">
        <f>IF($S2053="","",IF($S2053&lt;Settings!$B$8,"Critical",IF($S2053&lt;Settings!$B$9,"Semi Critical","Non Critical")))</f>
        <v/>
      </c>
      <c r="U2053">
        <f>IF($B2053="","",IFERROR(VLOOKUP($O2053,Leaders!$A:$B,2,0),"Not Mapped"))</f>
        <v/>
      </c>
    </row>
    <row r="2054">
      <c r="A2054" s="16" t="n"/>
      <c r="G2054" s="17" t="n"/>
      <c r="H2054" s="17" t="n"/>
      <c r="I2054" s="17" t="n"/>
      <c r="J2054" s="17" t="n"/>
      <c r="K2054" s="17" t="n"/>
      <c r="L2054" s="17" t="n"/>
      <c r="N2054">
        <f>IF($B2054="","",IF($C2054="SUPERSTORE","Superstore","DH"))</f>
        <v/>
      </c>
      <c r="O2054">
        <f>IF($B2054="","",IFERROR(VLOOKUP($B2054,Mapping!$A:$C,2,0),"Not Mapped"))</f>
        <v/>
      </c>
      <c r="P2054">
        <f>IF($B2054="","",IFERROR(VLOOKUP($B2054,Mapping!$A:$C,3,0),"Not Mapped"))</f>
        <v/>
      </c>
      <c r="Q2054">
        <f>IF($B2054="","",IF(COUNTIF(Exclusions!$A:$A,$B2054)&gt;0,"Yes","No"))</f>
        <v/>
      </c>
      <c r="R2054" s="17">
        <f>IF($B2054="","",MIN(1,DAY($A2054)/IF($N2054="Superstore",Settings!$B$5,Settings!$B$4)))</f>
        <v/>
      </c>
      <c r="S2054" s="17">
        <f>IF(OR($B2054="",$G2054="",$R2054=0),"",$G2054/$R2054)</f>
        <v/>
      </c>
      <c r="T2054">
        <f>IF($S2054="","",IF($S2054&lt;Settings!$B$8,"Critical",IF($S2054&lt;Settings!$B$9,"Semi Critical","Non Critical")))</f>
        <v/>
      </c>
      <c r="U2054">
        <f>IF($B2054="","",IFERROR(VLOOKUP($O2054,Leaders!$A:$B,2,0),"Not Mapped"))</f>
        <v/>
      </c>
    </row>
    <row r="2055">
      <c r="A2055" s="16" t="n"/>
      <c r="G2055" s="17" t="n"/>
      <c r="H2055" s="17" t="n"/>
      <c r="I2055" s="17" t="n"/>
      <c r="J2055" s="17" t="n"/>
      <c r="K2055" s="17" t="n"/>
      <c r="L2055" s="17" t="n"/>
      <c r="N2055">
        <f>IF($B2055="","",IF($C2055="SUPERSTORE","Superstore","DH"))</f>
        <v/>
      </c>
      <c r="O2055">
        <f>IF($B2055="","",IFERROR(VLOOKUP($B2055,Mapping!$A:$C,2,0),"Not Mapped"))</f>
        <v/>
      </c>
      <c r="P2055">
        <f>IF($B2055="","",IFERROR(VLOOKUP($B2055,Mapping!$A:$C,3,0),"Not Mapped"))</f>
        <v/>
      </c>
      <c r="Q2055">
        <f>IF($B2055="","",IF(COUNTIF(Exclusions!$A:$A,$B2055)&gt;0,"Yes","No"))</f>
        <v/>
      </c>
      <c r="R2055" s="17">
        <f>IF($B2055="","",MIN(1,DAY($A2055)/IF($N2055="Superstore",Settings!$B$5,Settings!$B$4)))</f>
        <v/>
      </c>
      <c r="S2055" s="17">
        <f>IF(OR($B2055="",$G2055="",$R2055=0),"",$G2055/$R2055)</f>
        <v/>
      </c>
      <c r="T2055">
        <f>IF($S2055="","",IF($S2055&lt;Settings!$B$8,"Critical",IF($S2055&lt;Settings!$B$9,"Semi Critical","Non Critical")))</f>
        <v/>
      </c>
      <c r="U2055">
        <f>IF($B2055="","",IFERROR(VLOOKUP($O2055,Leaders!$A:$B,2,0),"Not Mapped"))</f>
        <v/>
      </c>
    </row>
    <row r="2056">
      <c r="A2056" s="16" t="n"/>
      <c r="G2056" s="17" t="n"/>
      <c r="H2056" s="17" t="n"/>
      <c r="I2056" s="17" t="n"/>
      <c r="J2056" s="17" t="n"/>
      <c r="K2056" s="17" t="n"/>
      <c r="L2056" s="17" t="n"/>
      <c r="N2056">
        <f>IF($B2056="","",IF($C2056="SUPERSTORE","Superstore","DH"))</f>
        <v/>
      </c>
      <c r="O2056">
        <f>IF($B2056="","",IFERROR(VLOOKUP($B2056,Mapping!$A:$C,2,0),"Not Mapped"))</f>
        <v/>
      </c>
      <c r="P2056">
        <f>IF($B2056="","",IFERROR(VLOOKUP($B2056,Mapping!$A:$C,3,0),"Not Mapped"))</f>
        <v/>
      </c>
      <c r="Q2056">
        <f>IF($B2056="","",IF(COUNTIF(Exclusions!$A:$A,$B2056)&gt;0,"Yes","No"))</f>
        <v/>
      </c>
      <c r="R2056" s="17">
        <f>IF($B2056="","",MIN(1,DAY($A2056)/IF($N2056="Superstore",Settings!$B$5,Settings!$B$4)))</f>
        <v/>
      </c>
      <c r="S2056" s="17">
        <f>IF(OR($B2056="",$G2056="",$R2056=0),"",$G2056/$R2056)</f>
        <v/>
      </c>
      <c r="T2056">
        <f>IF($S2056="","",IF($S2056&lt;Settings!$B$8,"Critical",IF($S2056&lt;Settings!$B$9,"Semi Critical","Non Critical")))</f>
        <v/>
      </c>
      <c r="U2056">
        <f>IF($B2056="","",IFERROR(VLOOKUP($O2056,Leaders!$A:$B,2,0),"Not Mapped"))</f>
        <v/>
      </c>
    </row>
    <row r="2057">
      <c r="A2057" s="16" t="n"/>
      <c r="G2057" s="17" t="n"/>
      <c r="H2057" s="17" t="n"/>
      <c r="I2057" s="17" t="n"/>
      <c r="J2057" s="17" t="n"/>
      <c r="K2057" s="17" t="n"/>
      <c r="L2057" s="17" t="n"/>
      <c r="N2057">
        <f>IF($B2057="","",IF($C2057="SUPERSTORE","Superstore","DH"))</f>
        <v/>
      </c>
      <c r="O2057">
        <f>IF($B2057="","",IFERROR(VLOOKUP($B2057,Mapping!$A:$C,2,0),"Not Mapped"))</f>
        <v/>
      </c>
      <c r="P2057">
        <f>IF($B2057="","",IFERROR(VLOOKUP($B2057,Mapping!$A:$C,3,0),"Not Mapped"))</f>
        <v/>
      </c>
      <c r="Q2057">
        <f>IF($B2057="","",IF(COUNTIF(Exclusions!$A:$A,$B2057)&gt;0,"Yes","No"))</f>
        <v/>
      </c>
      <c r="R2057" s="17">
        <f>IF($B2057="","",MIN(1,DAY($A2057)/IF($N2057="Superstore",Settings!$B$5,Settings!$B$4)))</f>
        <v/>
      </c>
      <c r="S2057" s="17">
        <f>IF(OR($B2057="",$G2057="",$R2057=0),"",$G2057/$R2057)</f>
        <v/>
      </c>
      <c r="T2057">
        <f>IF($S2057="","",IF($S2057&lt;Settings!$B$8,"Critical",IF($S2057&lt;Settings!$B$9,"Semi Critical","Non Critical")))</f>
        <v/>
      </c>
      <c r="U2057">
        <f>IF($B2057="","",IFERROR(VLOOKUP($O2057,Leaders!$A:$B,2,0),"Not Mapped"))</f>
        <v/>
      </c>
    </row>
    <row r="2058">
      <c r="A2058" s="16" t="n"/>
      <c r="G2058" s="17" t="n"/>
      <c r="H2058" s="17" t="n"/>
      <c r="I2058" s="17" t="n"/>
      <c r="J2058" s="17" t="n"/>
      <c r="K2058" s="17" t="n"/>
      <c r="L2058" s="17" t="n"/>
      <c r="N2058">
        <f>IF($B2058="","",IF($C2058="SUPERSTORE","Superstore","DH"))</f>
        <v/>
      </c>
      <c r="O2058">
        <f>IF($B2058="","",IFERROR(VLOOKUP($B2058,Mapping!$A:$C,2,0),"Not Mapped"))</f>
        <v/>
      </c>
      <c r="P2058">
        <f>IF($B2058="","",IFERROR(VLOOKUP($B2058,Mapping!$A:$C,3,0),"Not Mapped"))</f>
        <v/>
      </c>
      <c r="Q2058">
        <f>IF($B2058="","",IF(COUNTIF(Exclusions!$A:$A,$B2058)&gt;0,"Yes","No"))</f>
        <v/>
      </c>
      <c r="R2058" s="17">
        <f>IF($B2058="","",MIN(1,DAY($A2058)/IF($N2058="Superstore",Settings!$B$5,Settings!$B$4)))</f>
        <v/>
      </c>
      <c r="S2058" s="17">
        <f>IF(OR($B2058="",$G2058="",$R2058=0),"",$G2058/$R2058)</f>
        <v/>
      </c>
      <c r="T2058">
        <f>IF($S2058="","",IF($S2058&lt;Settings!$B$8,"Critical",IF($S2058&lt;Settings!$B$9,"Semi Critical","Non Critical")))</f>
        <v/>
      </c>
      <c r="U2058">
        <f>IF($B2058="","",IFERROR(VLOOKUP($O2058,Leaders!$A:$B,2,0),"Not Mapped"))</f>
        <v/>
      </c>
    </row>
    <row r="2059">
      <c r="A2059" s="16" t="n"/>
      <c r="G2059" s="17" t="n"/>
      <c r="H2059" s="17" t="n"/>
      <c r="I2059" s="17" t="n"/>
      <c r="J2059" s="17" t="n"/>
      <c r="K2059" s="17" t="n"/>
      <c r="L2059" s="17" t="n"/>
      <c r="N2059">
        <f>IF($B2059="","",IF($C2059="SUPERSTORE","Superstore","DH"))</f>
        <v/>
      </c>
      <c r="O2059">
        <f>IF($B2059="","",IFERROR(VLOOKUP($B2059,Mapping!$A:$C,2,0),"Not Mapped"))</f>
        <v/>
      </c>
      <c r="P2059">
        <f>IF($B2059="","",IFERROR(VLOOKUP($B2059,Mapping!$A:$C,3,0),"Not Mapped"))</f>
        <v/>
      </c>
      <c r="Q2059">
        <f>IF($B2059="","",IF(COUNTIF(Exclusions!$A:$A,$B2059)&gt;0,"Yes","No"))</f>
        <v/>
      </c>
      <c r="R2059" s="17">
        <f>IF($B2059="","",MIN(1,DAY($A2059)/IF($N2059="Superstore",Settings!$B$5,Settings!$B$4)))</f>
        <v/>
      </c>
      <c r="S2059" s="17">
        <f>IF(OR($B2059="",$G2059="",$R2059=0),"",$G2059/$R2059)</f>
        <v/>
      </c>
      <c r="T2059">
        <f>IF($S2059="","",IF($S2059&lt;Settings!$B$8,"Critical",IF($S2059&lt;Settings!$B$9,"Semi Critical","Non Critical")))</f>
        <v/>
      </c>
      <c r="U2059">
        <f>IF($B2059="","",IFERROR(VLOOKUP($O2059,Leaders!$A:$B,2,0),"Not Mapped"))</f>
        <v/>
      </c>
    </row>
    <row r="2060">
      <c r="A2060" s="16" t="n"/>
      <c r="G2060" s="17" t="n"/>
      <c r="H2060" s="17" t="n"/>
      <c r="I2060" s="17" t="n"/>
      <c r="J2060" s="17" t="n"/>
      <c r="K2060" s="17" t="n"/>
      <c r="L2060" s="17" t="n"/>
      <c r="N2060">
        <f>IF($B2060="","",IF($C2060="SUPERSTORE","Superstore","DH"))</f>
        <v/>
      </c>
      <c r="O2060">
        <f>IF($B2060="","",IFERROR(VLOOKUP($B2060,Mapping!$A:$C,2,0),"Not Mapped"))</f>
        <v/>
      </c>
      <c r="P2060">
        <f>IF($B2060="","",IFERROR(VLOOKUP($B2060,Mapping!$A:$C,3,0),"Not Mapped"))</f>
        <v/>
      </c>
      <c r="Q2060">
        <f>IF($B2060="","",IF(COUNTIF(Exclusions!$A:$A,$B2060)&gt;0,"Yes","No"))</f>
        <v/>
      </c>
      <c r="R2060" s="17">
        <f>IF($B2060="","",MIN(1,DAY($A2060)/IF($N2060="Superstore",Settings!$B$5,Settings!$B$4)))</f>
        <v/>
      </c>
      <c r="S2060" s="17">
        <f>IF(OR($B2060="",$G2060="",$R2060=0),"",$G2060/$R2060)</f>
        <v/>
      </c>
      <c r="T2060">
        <f>IF($S2060="","",IF($S2060&lt;Settings!$B$8,"Critical",IF($S2060&lt;Settings!$B$9,"Semi Critical","Non Critical")))</f>
        <v/>
      </c>
      <c r="U2060">
        <f>IF($B2060="","",IFERROR(VLOOKUP($O2060,Leaders!$A:$B,2,0),"Not Mapped"))</f>
        <v/>
      </c>
    </row>
    <row r="2061">
      <c r="A2061" s="16" t="n"/>
      <c r="G2061" s="17" t="n"/>
      <c r="H2061" s="17" t="n"/>
      <c r="I2061" s="17" t="n"/>
      <c r="J2061" s="17" t="n"/>
      <c r="K2061" s="17" t="n"/>
      <c r="L2061" s="17" t="n"/>
      <c r="N2061">
        <f>IF($B2061="","",IF($C2061="SUPERSTORE","Superstore","DH"))</f>
        <v/>
      </c>
      <c r="O2061">
        <f>IF($B2061="","",IFERROR(VLOOKUP($B2061,Mapping!$A:$C,2,0),"Not Mapped"))</f>
        <v/>
      </c>
      <c r="P2061">
        <f>IF($B2061="","",IFERROR(VLOOKUP($B2061,Mapping!$A:$C,3,0),"Not Mapped"))</f>
        <v/>
      </c>
      <c r="Q2061">
        <f>IF($B2061="","",IF(COUNTIF(Exclusions!$A:$A,$B2061)&gt;0,"Yes","No"))</f>
        <v/>
      </c>
      <c r="R2061" s="17">
        <f>IF($B2061="","",MIN(1,DAY($A2061)/IF($N2061="Superstore",Settings!$B$5,Settings!$B$4)))</f>
        <v/>
      </c>
      <c r="S2061" s="17">
        <f>IF(OR($B2061="",$G2061="",$R2061=0),"",$G2061/$R2061)</f>
        <v/>
      </c>
      <c r="T2061">
        <f>IF($S2061="","",IF($S2061&lt;Settings!$B$8,"Critical",IF($S2061&lt;Settings!$B$9,"Semi Critical","Non Critical")))</f>
        <v/>
      </c>
      <c r="U2061">
        <f>IF($B2061="","",IFERROR(VLOOKUP($O2061,Leaders!$A:$B,2,0),"Not Mapped"))</f>
        <v/>
      </c>
    </row>
    <row r="2062">
      <c r="A2062" s="16" t="n"/>
      <c r="G2062" s="17" t="n"/>
      <c r="H2062" s="17" t="n"/>
      <c r="I2062" s="17" t="n"/>
      <c r="J2062" s="17" t="n"/>
      <c r="K2062" s="17" t="n"/>
      <c r="L2062" s="17" t="n"/>
      <c r="N2062">
        <f>IF($B2062="","",IF($C2062="SUPERSTORE","Superstore","DH"))</f>
        <v/>
      </c>
      <c r="O2062">
        <f>IF($B2062="","",IFERROR(VLOOKUP($B2062,Mapping!$A:$C,2,0),"Not Mapped"))</f>
        <v/>
      </c>
      <c r="P2062">
        <f>IF($B2062="","",IFERROR(VLOOKUP($B2062,Mapping!$A:$C,3,0),"Not Mapped"))</f>
        <v/>
      </c>
      <c r="Q2062">
        <f>IF($B2062="","",IF(COUNTIF(Exclusions!$A:$A,$B2062)&gt;0,"Yes","No"))</f>
        <v/>
      </c>
      <c r="R2062" s="17">
        <f>IF($B2062="","",MIN(1,DAY($A2062)/IF($N2062="Superstore",Settings!$B$5,Settings!$B$4)))</f>
        <v/>
      </c>
      <c r="S2062" s="17">
        <f>IF(OR($B2062="",$G2062="",$R2062=0),"",$G2062/$R2062)</f>
        <v/>
      </c>
      <c r="T2062">
        <f>IF($S2062="","",IF($S2062&lt;Settings!$B$8,"Critical",IF($S2062&lt;Settings!$B$9,"Semi Critical","Non Critical")))</f>
        <v/>
      </c>
      <c r="U2062">
        <f>IF($B2062="","",IFERROR(VLOOKUP($O2062,Leaders!$A:$B,2,0),"Not Mapped"))</f>
        <v/>
      </c>
    </row>
    <row r="2063">
      <c r="A2063" s="16" t="n"/>
      <c r="G2063" s="17" t="n"/>
      <c r="H2063" s="17" t="n"/>
      <c r="I2063" s="17" t="n"/>
      <c r="J2063" s="17" t="n"/>
      <c r="K2063" s="17" t="n"/>
      <c r="L2063" s="17" t="n"/>
      <c r="N2063">
        <f>IF($B2063="","",IF($C2063="SUPERSTORE","Superstore","DH"))</f>
        <v/>
      </c>
      <c r="O2063">
        <f>IF($B2063="","",IFERROR(VLOOKUP($B2063,Mapping!$A:$C,2,0),"Not Mapped"))</f>
        <v/>
      </c>
      <c r="P2063">
        <f>IF($B2063="","",IFERROR(VLOOKUP($B2063,Mapping!$A:$C,3,0),"Not Mapped"))</f>
        <v/>
      </c>
      <c r="Q2063">
        <f>IF($B2063="","",IF(COUNTIF(Exclusions!$A:$A,$B2063)&gt;0,"Yes","No"))</f>
        <v/>
      </c>
      <c r="R2063" s="17">
        <f>IF($B2063="","",MIN(1,DAY($A2063)/IF($N2063="Superstore",Settings!$B$5,Settings!$B$4)))</f>
        <v/>
      </c>
      <c r="S2063" s="17">
        <f>IF(OR($B2063="",$G2063="",$R2063=0),"",$G2063/$R2063)</f>
        <v/>
      </c>
      <c r="T2063">
        <f>IF($S2063="","",IF($S2063&lt;Settings!$B$8,"Critical",IF($S2063&lt;Settings!$B$9,"Semi Critical","Non Critical")))</f>
        <v/>
      </c>
      <c r="U2063">
        <f>IF($B2063="","",IFERROR(VLOOKUP($O2063,Leaders!$A:$B,2,0),"Not Mapped"))</f>
        <v/>
      </c>
    </row>
    <row r="2064">
      <c r="A2064" s="16" t="n"/>
      <c r="G2064" s="17" t="n"/>
      <c r="H2064" s="17" t="n"/>
      <c r="I2064" s="17" t="n"/>
      <c r="J2064" s="17" t="n"/>
      <c r="K2064" s="17" t="n"/>
      <c r="L2064" s="17" t="n"/>
      <c r="N2064">
        <f>IF($B2064="","",IF($C2064="SUPERSTORE","Superstore","DH"))</f>
        <v/>
      </c>
      <c r="O2064">
        <f>IF($B2064="","",IFERROR(VLOOKUP($B2064,Mapping!$A:$C,2,0),"Not Mapped"))</f>
        <v/>
      </c>
      <c r="P2064">
        <f>IF($B2064="","",IFERROR(VLOOKUP($B2064,Mapping!$A:$C,3,0),"Not Mapped"))</f>
        <v/>
      </c>
      <c r="Q2064">
        <f>IF($B2064="","",IF(COUNTIF(Exclusions!$A:$A,$B2064)&gt;0,"Yes","No"))</f>
        <v/>
      </c>
      <c r="R2064" s="17">
        <f>IF($B2064="","",MIN(1,DAY($A2064)/IF($N2064="Superstore",Settings!$B$5,Settings!$B$4)))</f>
        <v/>
      </c>
      <c r="S2064" s="17">
        <f>IF(OR($B2064="",$G2064="",$R2064=0),"",$G2064/$R2064)</f>
        <v/>
      </c>
      <c r="T2064">
        <f>IF($S2064="","",IF($S2064&lt;Settings!$B$8,"Critical",IF($S2064&lt;Settings!$B$9,"Semi Critical","Non Critical")))</f>
        <v/>
      </c>
      <c r="U2064">
        <f>IF($B2064="","",IFERROR(VLOOKUP($O2064,Leaders!$A:$B,2,0),"Not Mapped"))</f>
        <v/>
      </c>
    </row>
    <row r="2065">
      <c r="A2065" s="16" t="n"/>
      <c r="G2065" s="17" t="n"/>
      <c r="H2065" s="17" t="n"/>
      <c r="I2065" s="17" t="n"/>
      <c r="J2065" s="17" t="n"/>
      <c r="K2065" s="17" t="n"/>
      <c r="L2065" s="17" t="n"/>
      <c r="N2065">
        <f>IF($B2065="","",IF($C2065="SUPERSTORE","Superstore","DH"))</f>
        <v/>
      </c>
      <c r="O2065">
        <f>IF($B2065="","",IFERROR(VLOOKUP($B2065,Mapping!$A:$C,2,0),"Not Mapped"))</f>
        <v/>
      </c>
      <c r="P2065">
        <f>IF($B2065="","",IFERROR(VLOOKUP($B2065,Mapping!$A:$C,3,0),"Not Mapped"))</f>
        <v/>
      </c>
      <c r="Q2065">
        <f>IF($B2065="","",IF(COUNTIF(Exclusions!$A:$A,$B2065)&gt;0,"Yes","No"))</f>
        <v/>
      </c>
      <c r="R2065" s="17">
        <f>IF($B2065="","",MIN(1,DAY($A2065)/IF($N2065="Superstore",Settings!$B$5,Settings!$B$4)))</f>
        <v/>
      </c>
      <c r="S2065" s="17">
        <f>IF(OR($B2065="",$G2065="",$R2065=0),"",$G2065/$R2065)</f>
        <v/>
      </c>
      <c r="T2065">
        <f>IF($S2065="","",IF($S2065&lt;Settings!$B$8,"Critical",IF($S2065&lt;Settings!$B$9,"Semi Critical","Non Critical")))</f>
        <v/>
      </c>
      <c r="U2065">
        <f>IF($B2065="","",IFERROR(VLOOKUP($O2065,Leaders!$A:$B,2,0),"Not Mapped"))</f>
        <v/>
      </c>
    </row>
    <row r="2066">
      <c r="A2066" s="16" t="n"/>
      <c r="G2066" s="17" t="n"/>
      <c r="H2066" s="17" t="n"/>
      <c r="I2066" s="17" t="n"/>
      <c r="J2066" s="17" t="n"/>
      <c r="K2066" s="17" t="n"/>
      <c r="L2066" s="17" t="n"/>
      <c r="N2066">
        <f>IF($B2066="","",IF($C2066="SUPERSTORE","Superstore","DH"))</f>
        <v/>
      </c>
      <c r="O2066">
        <f>IF($B2066="","",IFERROR(VLOOKUP($B2066,Mapping!$A:$C,2,0),"Not Mapped"))</f>
        <v/>
      </c>
      <c r="P2066">
        <f>IF($B2066="","",IFERROR(VLOOKUP($B2066,Mapping!$A:$C,3,0),"Not Mapped"))</f>
        <v/>
      </c>
      <c r="Q2066">
        <f>IF($B2066="","",IF(COUNTIF(Exclusions!$A:$A,$B2066)&gt;0,"Yes","No"))</f>
        <v/>
      </c>
      <c r="R2066" s="17">
        <f>IF($B2066="","",MIN(1,DAY($A2066)/IF($N2066="Superstore",Settings!$B$5,Settings!$B$4)))</f>
        <v/>
      </c>
      <c r="S2066" s="17">
        <f>IF(OR($B2066="",$G2066="",$R2066=0),"",$G2066/$R2066)</f>
        <v/>
      </c>
      <c r="T2066">
        <f>IF($S2066="","",IF($S2066&lt;Settings!$B$8,"Critical",IF($S2066&lt;Settings!$B$9,"Semi Critical","Non Critical")))</f>
        <v/>
      </c>
      <c r="U2066">
        <f>IF($B2066="","",IFERROR(VLOOKUP($O2066,Leaders!$A:$B,2,0),"Not Mapped"))</f>
        <v/>
      </c>
    </row>
    <row r="2067">
      <c r="A2067" s="16" t="n"/>
      <c r="G2067" s="17" t="n"/>
      <c r="H2067" s="17" t="n"/>
      <c r="I2067" s="17" t="n"/>
      <c r="J2067" s="17" t="n"/>
      <c r="K2067" s="17" t="n"/>
      <c r="L2067" s="17" t="n"/>
      <c r="N2067">
        <f>IF($B2067="","",IF($C2067="SUPERSTORE","Superstore","DH"))</f>
        <v/>
      </c>
      <c r="O2067">
        <f>IF($B2067="","",IFERROR(VLOOKUP($B2067,Mapping!$A:$C,2,0),"Not Mapped"))</f>
        <v/>
      </c>
      <c r="P2067">
        <f>IF($B2067="","",IFERROR(VLOOKUP($B2067,Mapping!$A:$C,3,0),"Not Mapped"))</f>
        <v/>
      </c>
      <c r="Q2067">
        <f>IF($B2067="","",IF(COUNTIF(Exclusions!$A:$A,$B2067)&gt;0,"Yes","No"))</f>
        <v/>
      </c>
      <c r="R2067" s="17">
        <f>IF($B2067="","",MIN(1,DAY($A2067)/IF($N2067="Superstore",Settings!$B$5,Settings!$B$4)))</f>
        <v/>
      </c>
      <c r="S2067" s="17">
        <f>IF(OR($B2067="",$G2067="",$R2067=0),"",$G2067/$R2067)</f>
        <v/>
      </c>
      <c r="T2067">
        <f>IF($S2067="","",IF($S2067&lt;Settings!$B$8,"Critical",IF($S2067&lt;Settings!$B$9,"Semi Critical","Non Critical")))</f>
        <v/>
      </c>
      <c r="U2067">
        <f>IF($B2067="","",IFERROR(VLOOKUP($O2067,Leaders!$A:$B,2,0),"Not Mapped"))</f>
        <v/>
      </c>
    </row>
    <row r="2068">
      <c r="A2068" s="16" t="n"/>
      <c r="G2068" s="17" t="n"/>
      <c r="H2068" s="17" t="n"/>
      <c r="I2068" s="17" t="n"/>
      <c r="J2068" s="17" t="n"/>
      <c r="K2068" s="17" t="n"/>
      <c r="L2068" s="17" t="n"/>
      <c r="N2068">
        <f>IF($B2068="","",IF($C2068="SUPERSTORE","Superstore","DH"))</f>
        <v/>
      </c>
      <c r="O2068">
        <f>IF($B2068="","",IFERROR(VLOOKUP($B2068,Mapping!$A:$C,2,0),"Not Mapped"))</f>
        <v/>
      </c>
      <c r="P2068">
        <f>IF($B2068="","",IFERROR(VLOOKUP($B2068,Mapping!$A:$C,3,0),"Not Mapped"))</f>
        <v/>
      </c>
      <c r="Q2068">
        <f>IF($B2068="","",IF(COUNTIF(Exclusions!$A:$A,$B2068)&gt;0,"Yes","No"))</f>
        <v/>
      </c>
      <c r="R2068" s="17">
        <f>IF($B2068="","",MIN(1,DAY($A2068)/IF($N2068="Superstore",Settings!$B$5,Settings!$B$4)))</f>
        <v/>
      </c>
      <c r="S2068" s="17">
        <f>IF(OR($B2068="",$G2068="",$R2068=0),"",$G2068/$R2068)</f>
        <v/>
      </c>
      <c r="T2068">
        <f>IF($S2068="","",IF($S2068&lt;Settings!$B$8,"Critical",IF($S2068&lt;Settings!$B$9,"Semi Critical","Non Critical")))</f>
        <v/>
      </c>
      <c r="U2068">
        <f>IF($B2068="","",IFERROR(VLOOKUP($O2068,Leaders!$A:$B,2,0),"Not Mapped"))</f>
        <v/>
      </c>
    </row>
    <row r="2069">
      <c r="A2069" s="16" t="n"/>
      <c r="G2069" s="17" t="n"/>
      <c r="H2069" s="17" t="n"/>
      <c r="I2069" s="17" t="n"/>
      <c r="J2069" s="17" t="n"/>
      <c r="K2069" s="17" t="n"/>
      <c r="L2069" s="17" t="n"/>
      <c r="N2069">
        <f>IF($B2069="","",IF($C2069="SUPERSTORE","Superstore","DH"))</f>
        <v/>
      </c>
      <c r="O2069">
        <f>IF($B2069="","",IFERROR(VLOOKUP($B2069,Mapping!$A:$C,2,0),"Not Mapped"))</f>
        <v/>
      </c>
      <c r="P2069">
        <f>IF($B2069="","",IFERROR(VLOOKUP($B2069,Mapping!$A:$C,3,0),"Not Mapped"))</f>
        <v/>
      </c>
      <c r="Q2069">
        <f>IF($B2069="","",IF(COUNTIF(Exclusions!$A:$A,$B2069)&gt;0,"Yes","No"))</f>
        <v/>
      </c>
      <c r="R2069" s="17">
        <f>IF($B2069="","",MIN(1,DAY($A2069)/IF($N2069="Superstore",Settings!$B$5,Settings!$B$4)))</f>
        <v/>
      </c>
      <c r="S2069" s="17">
        <f>IF(OR($B2069="",$G2069="",$R2069=0),"",$G2069/$R2069)</f>
        <v/>
      </c>
      <c r="T2069">
        <f>IF($S2069="","",IF($S2069&lt;Settings!$B$8,"Critical",IF($S2069&lt;Settings!$B$9,"Semi Critical","Non Critical")))</f>
        <v/>
      </c>
      <c r="U2069">
        <f>IF($B2069="","",IFERROR(VLOOKUP($O2069,Leaders!$A:$B,2,0),"Not Mapped"))</f>
        <v/>
      </c>
    </row>
    <row r="2070">
      <c r="A2070" s="16" t="n"/>
      <c r="G2070" s="17" t="n"/>
      <c r="H2070" s="17" t="n"/>
      <c r="I2070" s="17" t="n"/>
      <c r="J2070" s="17" t="n"/>
      <c r="K2070" s="17" t="n"/>
      <c r="L2070" s="17" t="n"/>
      <c r="N2070">
        <f>IF($B2070="","",IF($C2070="SUPERSTORE","Superstore","DH"))</f>
        <v/>
      </c>
      <c r="O2070">
        <f>IF($B2070="","",IFERROR(VLOOKUP($B2070,Mapping!$A:$C,2,0),"Not Mapped"))</f>
        <v/>
      </c>
      <c r="P2070">
        <f>IF($B2070="","",IFERROR(VLOOKUP($B2070,Mapping!$A:$C,3,0),"Not Mapped"))</f>
        <v/>
      </c>
      <c r="Q2070">
        <f>IF($B2070="","",IF(COUNTIF(Exclusions!$A:$A,$B2070)&gt;0,"Yes","No"))</f>
        <v/>
      </c>
      <c r="R2070" s="17">
        <f>IF($B2070="","",MIN(1,DAY($A2070)/IF($N2070="Superstore",Settings!$B$5,Settings!$B$4)))</f>
        <v/>
      </c>
      <c r="S2070" s="17">
        <f>IF(OR($B2070="",$G2070="",$R2070=0),"",$G2070/$R2070)</f>
        <v/>
      </c>
      <c r="T2070">
        <f>IF($S2070="","",IF($S2070&lt;Settings!$B$8,"Critical",IF($S2070&lt;Settings!$B$9,"Semi Critical","Non Critical")))</f>
        <v/>
      </c>
      <c r="U2070">
        <f>IF($B2070="","",IFERROR(VLOOKUP($O2070,Leaders!$A:$B,2,0),"Not Mapped"))</f>
        <v/>
      </c>
    </row>
    <row r="2071">
      <c r="A2071" s="16" t="n"/>
      <c r="G2071" s="17" t="n"/>
      <c r="H2071" s="17" t="n"/>
      <c r="I2071" s="17" t="n"/>
      <c r="J2071" s="17" t="n"/>
      <c r="K2071" s="17" t="n"/>
      <c r="L2071" s="17" t="n"/>
      <c r="N2071">
        <f>IF($B2071="","",IF($C2071="SUPERSTORE","Superstore","DH"))</f>
        <v/>
      </c>
      <c r="O2071">
        <f>IF($B2071="","",IFERROR(VLOOKUP($B2071,Mapping!$A:$C,2,0),"Not Mapped"))</f>
        <v/>
      </c>
      <c r="P2071">
        <f>IF($B2071="","",IFERROR(VLOOKUP($B2071,Mapping!$A:$C,3,0),"Not Mapped"))</f>
        <v/>
      </c>
      <c r="Q2071">
        <f>IF($B2071="","",IF(COUNTIF(Exclusions!$A:$A,$B2071)&gt;0,"Yes","No"))</f>
        <v/>
      </c>
      <c r="R2071" s="17">
        <f>IF($B2071="","",MIN(1,DAY($A2071)/IF($N2071="Superstore",Settings!$B$5,Settings!$B$4)))</f>
        <v/>
      </c>
      <c r="S2071" s="17">
        <f>IF(OR($B2071="",$G2071="",$R2071=0),"",$G2071/$R2071)</f>
        <v/>
      </c>
      <c r="T2071">
        <f>IF($S2071="","",IF($S2071&lt;Settings!$B$8,"Critical",IF($S2071&lt;Settings!$B$9,"Semi Critical","Non Critical")))</f>
        <v/>
      </c>
      <c r="U2071">
        <f>IF($B2071="","",IFERROR(VLOOKUP($O2071,Leaders!$A:$B,2,0),"Not Mapped"))</f>
        <v/>
      </c>
    </row>
    <row r="2072">
      <c r="A2072" s="16" t="n"/>
      <c r="G2072" s="17" t="n"/>
      <c r="H2072" s="17" t="n"/>
      <c r="I2072" s="17" t="n"/>
      <c r="J2072" s="17" t="n"/>
      <c r="K2072" s="17" t="n"/>
      <c r="L2072" s="17" t="n"/>
      <c r="N2072">
        <f>IF($B2072="","",IF($C2072="SUPERSTORE","Superstore","DH"))</f>
        <v/>
      </c>
      <c r="O2072">
        <f>IF($B2072="","",IFERROR(VLOOKUP($B2072,Mapping!$A:$C,2,0),"Not Mapped"))</f>
        <v/>
      </c>
      <c r="P2072">
        <f>IF($B2072="","",IFERROR(VLOOKUP($B2072,Mapping!$A:$C,3,0),"Not Mapped"))</f>
        <v/>
      </c>
      <c r="Q2072">
        <f>IF($B2072="","",IF(COUNTIF(Exclusions!$A:$A,$B2072)&gt;0,"Yes","No"))</f>
        <v/>
      </c>
      <c r="R2072" s="17">
        <f>IF($B2072="","",MIN(1,DAY($A2072)/IF($N2072="Superstore",Settings!$B$5,Settings!$B$4)))</f>
        <v/>
      </c>
      <c r="S2072" s="17">
        <f>IF(OR($B2072="",$G2072="",$R2072=0),"",$G2072/$R2072)</f>
        <v/>
      </c>
      <c r="T2072">
        <f>IF($S2072="","",IF($S2072&lt;Settings!$B$8,"Critical",IF($S2072&lt;Settings!$B$9,"Semi Critical","Non Critical")))</f>
        <v/>
      </c>
      <c r="U2072">
        <f>IF($B2072="","",IFERROR(VLOOKUP($O2072,Leaders!$A:$B,2,0),"Not Mapped"))</f>
        <v/>
      </c>
    </row>
    <row r="2073">
      <c r="A2073" s="16" t="n"/>
      <c r="G2073" s="17" t="n"/>
      <c r="H2073" s="17" t="n"/>
      <c r="I2073" s="17" t="n"/>
      <c r="J2073" s="17" t="n"/>
      <c r="K2073" s="17" t="n"/>
      <c r="L2073" s="17" t="n"/>
      <c r="N2073">
        <f>IF($B2073="","",IF($C2073="SUPERSTORE","Superstore","DH"))</f>
        <v/>
      </c>
      <c r="O2073">
        <f>IF($B2073="","",IFERROR(VLOOKUP($B2073,Mapping!$A:$C,2,0),"Not Mapped"))</f>
        <v/>
      </c>
      <c r="P2073">
        <f>IF($B2073="","",IFERROR(VLOOKUP($B2073,Mapping!$A:$C,3,0),"Not Mapped"))</f>
        <v/>
      </c>
      <c r="Q2073">
        <f>IF($B2073="","",IF(COUNTIF(Exclusions!$A:$A,$B2073)&gt;0,"Yes","No"))</f>
        <v/>
      </c>
      <c r="R2073" s="17">
        <f>IF($B2073="","",MIN(1,DAY($A2073)/IF($N2073="Superstore",Settings!$B$5,Settings!$B$4)))</f>
        <v/>
      </c>
      <c r="S2073" s="17">
        <f>IF(OR($B2073="",$G2073="",$R2073=0),"",$G2073/$R2073)</f>
        <v/>
      </c>
      <c r="T2073">
        <f>IF($S2073="","",IF($S2073&lt;Settings!$B$8,"Critical",IF($S2073&lt;Settings!$B$9,"Semi Critical","Non Critical")))</f>
        <v/>
      </c>
      <c r="U2073">
        <f>IF($B2073="","",IFERROR(VLOOKUP($O2073,Leaders!$A:$B,2,0),"Not Mapped"))</f>
        <v/>
      </c>
    </row>
    <row r="2074">
      <c r="A2074" s="16" t="n"/>
      <c r="G2074" s="17" t="n"/>
      <c r="H2074" s="17" t="n"/>
      <c r="I2074" s="17" t="n"/>
      <c r="J2074" s="17" t="n"/>
      <c r="K2074" s="17" t="n"/>
      <c r="L2074" s="17" t="n"/>
      <c r="N2074">
        <f>IF($B2074="","",IF($C2074="SUPERSTORE","Superstore","DH"))</f>
        <v/>
      </c>
      <c r="O2074">
        <f>IF($B2074="","",IFERROR(VLOOKUP($B2074,Mapping!$A:$C,2,0),"Not Mapped"))</f>
        <v/>
      </c>
      <c r="P2074">
        <f>IF($B2074="","",IFERROR(VLOOKUP($B2074,Mapping!$A:$C,3,0),"Not Mapped"))</f>
        <v/>
      </c>
      <c r="Q2074">
        <f>IF($B2074="","",IF(COUNTIF(Exclusions!$A:$A,$B2074)&gt;0,"Yes","No"))</f>
        <v/>
      </c>
      <c r="R2074" s="17">
        <f>IF($B2074="","",MIN(1,DAY($A2074)/IF($N2074="Superstore",Settings!$B$5,Settings!$B$4)))</f>
        <v/>
      </c>
      <c r="S2074" s="17">
        <f>IF(OR($B2074="",$G2074="",$R2074=0),"",$G2074/$R2074)</f>
        <v/>
      </c>
      <c r="T2074">
        <f>IF($S2074="","",IF($S2074&lt;Settings!$B$8,"Critical",IF($S2074&lt;Settings!$B$9,"Semi Critical","Non Critical")))</f>
        <v/>
      </c>
      <c r="U2074">
        <f>IF($B2074="","",IFERROR(VLOOKUP($O2074,Leaders!$A:$B,2,0),"Not Mapped"))</f>
        <v/>
      </c>
    </row>
    <row r="2075">
      <c r="A2075" s="16" t="n"/>
      <c r="G2075" s="17" t="n"/>
      <c r="H2075" s="17" t="n"/>
      <c r="I2075" s="17" t="n"/>
      <c r="J2075" s="17" t="n"/>
      <c r="K2075" s="17" t="n"/>
      <c r="L2075" s="17" t="n"/>
      <c r="N2075">
        <f>IF($B2075="","",IF($C2075="SUPERSTORE","Superstore","DH"))</f>
        <v/>
      </c>
      <c r="O2075">
        <f>IF($B2075="","",IFERROR(VLOOKUP($B2075,Mapping!$A:$C,2,0),"Not Mapped"))</f>
        <v/>
      </c>
      <c r="P2075">
        <f>IF($B2075="","",IFERROR(VLOOKUP($B2075,Mapping!$A:$C,3,0),"Not Mapped"))</f>
        <v/>
      </c>
      <c r="Q2075">
        <f>IF($B2075="","",IF(COUNTIF(Exclusions!$A:$A,$B2075)&gt;0,"Yes","No"))</f>
        <v/>
      </c>
      <c r="R2075" s="17">
        <f>IF($B2075="","",MIN(1,DAY($A2075)/IF($N2075="Superstore",Settings!$B$5,Settings!$B$4)))</f>
        <v/>
      </c>
      <c r="S2075" s="17">
        <f>IF(OR($B2075="",$G2075="",$R2075=0),"",$G2075/$R2075)</f>
        <v/>
      </c>
      <c r="T2075">
        <f>IF($S2075="","",IF($S2075&lt;Settings!$B$8,"Critical",IF($S2075&lt;Settings!$B$9,"Semi Critical","Non Critical")))</f>
        <v/>
      </c>
      <c r="U2075">
        <f>IF($B2075="","",IFERROR(VLOOKUP($O2075,Leaders!$A:$B,2,0),"Not Mapped"))</f>
        <v/>
      </c>
    </row>
    <row r="2076">
      <c r="A2076" s="16" t="n"/>
      <c r="G2076" s="17" t="n"/>
      <c r="H2076" s="17" t="n"/>
      <c r="I2076" s="17" t="n"/>
      <c r="J2076" s="17" t="n"/>
      <c r="K2076" s="17" t="n"/>
      <c r="L2076" s="17" t="n"/>
      <c r="N2076">
        <f>IF($B2076="","",IF($C2076="SUPERSTORE","Superstore","DH"))</f>
        <v/>
      </c>
      <c r="O2076">
        <f>IF($B2076="","",IFERROR(VLOOKUP($B2076,Mapping!$A:$C,2,0),"Not Mapped"))</f>
        <v/>
      </c>
      <c r="P2076">
        <f>IF($B2076="","",IFERROR(VLOOKUP($B2076,Mapping!$A:$C,3,0),"Not Mapped"))</f>
        <v/>
      </c>
      <c r="Q2076">
        <f>IF($B2076="","",IF(COUNTIF(Exclusions!$A:$A,$B2076)&gt;0,"Yes","No"))</f>
        <v/>
      </c>
      <c r="R2076" s="17">
        <f>IF($B2076="","",MIN(1,DAY($A2076)/IF($N2076="Superstore",Settings!$B$5,Settings!$B$4)))</f>
        <v/>
      </c>
      <c r="S2076" s="17">
        <f>IF(OR($B2076="",$G2076="",$R2076=0),"",$G2076/$R2076)</f>
        <v/>
      </c>
      <c r="T2076">
        <f>IF($S2076="","",IF($S2076&lt;Settings!$B$8,"Critical",IF($S2076&lt;Settings!$B$9,"Semi Critical","Non Critical")))</f>
        <v/>
      </c>
      <c r="U2076">
        <f>IF($B2076="","",IFERROR(VLOOKUP($O2076,Leaders!$A:$B,2,0),"Not Mapped"))</f>
        <v/>
      </c>
    </row>
    <row r="2077">
      <c r="A2077" s="16" t="n"/>
      <c r="G2077" s="17" t="n"/>
      <c r="H2077" s="17" t="n"/>
      <c r="I2077" s="17" t="n"/>
      <c r="J2077" s="17" t="n"/>
      <c r="K2077" s="17" t="n"/>
      <c r="L2077" s="17" t="n"/>
      <c r="N2077">
        <f>IF($B2077="","",IF($C2077="SUPERSTORE","Superstore","DH"))</f>
        <v/>
      </c>
      <c r="O2077">
        <f>IF($B2077="","",IFERROR(VLOOKUP($B2077,Mapping!$A:$C,2,0),"Not Mapped"))</f>
        <v/>
      </c>
      <c r="P2077">
        <f>IF($B2077="","",IFERROR(VLOOKUP($B2077,Mapping!$A:$C,3,0),"Not Mapped"))</f>
        <v/>
      </c>
      <c r="Q2077">
        <f>IF($B2077="","",IF(COUNTIF(Exclusions!$A:$A,$B2077)&gt;0,"Yes","No"))</f>
        <v/>
      </c>
      <c r="R2077" s="17">
        <f>IF($B2077="","",MIN(1,DAY($A2077)/IF($N2077="Superstore",Settings!$B$5,Settings!$B$4)))</f>
        <v/>
      </c>
      <c r="S2077" s="17">
        <f>IF(OR($B2077="",$G2077="",$R2077=0),"",$G2077/$R2077)</f>
        <v/>
      </c>
      <c r="T2077">
        <f>IF($S2077="","",IF($S2077&lt;Settings!$B$8,"Critical",IF($S2077&lt;Settings!$B$9,"Semi Critical","Non Critical")))</f>
        <v/>
      </c>
      <c r="U2077">
        <f>IF($B2077="","",IFERROR(VLOOKUP($O2077,Leaders!$A:$B,2,0),"Not Mapped"))</f>
        <v/>
      </c>
    </row>
    <row r="2078">
      <c r="A2078" s="16" t="n"/>
      <c r="G2078" s="17" t="n"/>
      <c r="H2078" s="17" t="n"/>
      <c r="I2078" s="17" t="n"/>
      <c r="J2078" s="17" t="n"/>
      <c r="K2078" s="17" t="n"/>
      <c r="L2078" s="17" t="n"/>
      <c r="N2078">
        <f>IF($B2078="","",IF($C2078="SUPERSTORE","Superstore","DH"))</f>
        <v/>
      </c>
      <c r="O2078">
        <f>IF($B2078="","",IFERROR(VLOOKUP($B2078,Mapping!$A:$C,2,0),"Not Mapped"))</f>
        <v/>
      </c>
      <c r="P2078">
        <f>IF($B2078="","",IFERROR(VLOOKUP($B2078,Mapping!$A:$C,3,0),"Not Mapped"))</f>
        <v/>
      </c>
      <c r="Q2078">
        <f>IF($B2078="","",IF(COUNTIF(Exclusions!$A:$A,$B2078)&gt;0,"Yes","No"))</f>
        <v/>
      </c>
      <c r="R2078" s="17">
        <f>IF($B2078="","",MIN(1,DAY($A2078)/IF($N2078="Superstore",Settings!$B$5,Settings!$B$4)))</f>
        <v/>
      </c>
      <c r="S2078" s="17">
        <f>IF(OR($B2078="",$G2078="",$R2078=0),"",$G2078/$R2078)</f>
        <v/>
      </c>
      <c r="T2078">
        <f>IF($S2078="","",IF($S2078&lt;Settings!$B$8,"Critical",IF($S2078&lt;Settings!$B$9,"Semi Critical","Non Critical")))</f>
        <v/>
      </c>
      <c r="U2078">
        <f>IF($B2078="","",IFERROR(VLOOKUP($O2078,Leaders!$A:$B,2,0),"Not Mapped"))</f>
        <v/>
      </c>
    </row>
    <row r="2079">
      <c r="A2079" s="16" t="n"/>
      <c r="G2079" s="17" t="n"/>
      <c r="H2079" s="17" t="n"/>
      <c r="I2079" s="17" t="n"/>
      <c r="J2079" s="17" t="n"/>
      <c r="K2079" s="17" t="n"/>
      <c r="L2079" s="17" t="n"/>
      <c r="N2079">
        <f>IF($B2079="","",IF($C2079="SUPERSTORE","Superstore","DH"))</f>
        <v/>
      </c>
      <c r="O2079">
        <f>IF($B2079="","",IFERROR(VLOOKUP($B2079,Mapping!$A:$C,2,0),"Not Mapped"))</f>
        <v/>
      </c>
      <c r="P2079">
        <f>IF($B2079="","",IFERROR(VLOOKUP($B2079,Mapping!$A:$C,3,0),"Not Mapped"))</f>
        <v/>
      </c>
      <c r="Q2079">
        <f>IF($B2079="","",IF(COUNTIF(Exclusions!$A:$A,$B2079)&gt;0,"Yes","No"))</f>
        <v/>
      </c>
      <c r="R2079" s="17">
        <f>IF($B2079="","",MIN(1,DAY($A2079)/IF($N2079="Superstore",Settings!$B$5,Settings!$B$4)))</f>
        <v/>
      </c>
      <c r="S2079" s="17">
        <f>IF(OR($B2079="",$G2079="",$R2079=0),"",$G2079/$R2079)</f>
        <v/>
      </c>
      <c r="T2079">
        <f>IF($S2079="","",IF($S2079&lt;Settings!$B$8,"Critical",IF($S2079&lt;Settings!$B$9,"Semi Critical","Non Critical")))</f>
        <v/>
      </c>
      <c r="U2079">
        <f>IF($B2079="","",IFERROR(VLOOKUP($O2079,Leaders!$A:$B,2,0),"Not Mapped"))</f>
        <v/>
      </c>
    </row>
    <row r="2080">
      <c r="A2080" s="16" t="n"/>
      <c r="G2080" s="17" t="n"/>
      <c r="H2080" s="17" t="n"/>
      <c r="I2080" s="17" t="n"/>
      <c r="J2080" s="17" t="n"/>
      <c r="K2080" s="17" t="n"/>
      <c r="L2080" s="17" t="n"/>
      <c r="N2080">
        <f>IF($B2080="","",IF($C2080="SUPERSTORE","Superstore","DH"))</f>
        <v/>
      </c>
      <c r="O2080">
        <f>IF($B2080="","",IFERROR(VLOOKUP($B2080,Mapping!$A:$C,2,0),"Not Mapped"))</f>
        <v/>
      </c>
      <c r="P2080">
        <f>IF($B2080="","",IFERROR(VLOOKUP($B2080,Mapping!$A:$C,3,0),"Not Mapped"))</f>
        <v/>
      </c>
      <c r="Q2080">
        <f>IF($B2080="","",IF(COUNTIF(Exclusions!$A:$A,$B2080)&gt;0,"Yes","No"))</f>
        <v/>
      </c>
      <c r="R2080" s="17">
        <f>IF($B2080="","",MIN(1,DAY($A2080)/IF($N2080="Superstore",Settings!$B$5,Settings!$B$4)))</f>
        <v/>
      </c>
      <c r="S2080" s="17">
        <f>IF(OR($B2080="",$G2080="",$R2080=0),"",$G2080/$R2080)</f>
        <v/>
      </c>
      <c r="T2080">
        <f>IF($S2080="","",IF($S2080&lt;Settings!$B$8,"Critical",IF($S2080&lt;Settings!$B$9,"Semi Critical","Non Critical")))</f>
        <v/>
      </c>
      <c r="U2080">
        <f>IF($B2080="","",IFERROR(VLOOKUP($O2080,Leaders!$A:$B,2,0),"Not Mapped"))</f>
        <v/>
      </c>
    </row>
    <row r="2081">
      <c r="A2081" s="16" t="n"/>
      <c r="G2081" s="17" t="n"/>
      <c r="H2081" s="17" t="n"/>
      <c r="I2081" s="17" t="n"/>
      <c r="J2081" s="17" t="n"/>
      <c r="K2081" s="17" t="n"/>
      <c r="L2081" s="17" t="n"/>
      <c r="N2081">
        <f>IF($B2081="","",IF($C2081="SUPERSTORE","Superstore","DH"))</f>
        <v/>
      </c>
      <c r="O2081">
        <f>IF($B2081="","",IFERROR(VLOOKUP($B2081,Mapping!$A:$C,2,0),"Not Mapped"))</f>
        <v/>
      </c>
      <c r="P2081">
        <f>IF($B2081="","",IFERROR(VLOOKUP($B2081,Mapping!$A:$C,3,0),"Not Mapped"))</f>
        <v/>
      </c>
      <c r="Q2081">
        <f>IF($B2081="","",IF(COUNTIF(Exclusions!$A:$A,$B2081)&gt;0,"Yes","No"))</f>
        <v/>
      </c>
      <c r="R2081" s="17">
        <f>IF($B2081="","",MIN(1,DAY($A2081)/IF($N2081="Superstore",Settings!$B$5,Settings!$B$4)))</f>
        <v/>
      </c>
      <c r="S2081" s="17">
        <f>IF(OR($B2081="",$G2081="",$R2081=0),"",$G2081/$R2081)</f>
        <v/>
      </c>
      <c r="T2081">
        <f>IF($S2081="","",IF($S2081&lt;Settings!$B$8,"Critical",IF($S2081&lt;Settings!$B$9,"Semi Critical","Non Critical")))</f>
        <v/>
      </c>
      <c r="U2081">
        <f>IF($B2081="","",IFERROR(VLOOKUP($O2081,Leaders!$A:$B,2,0),"Not Mapped"))</f>
        <v/>
      </c>
    </row>
    <row r="2082">
      <c r="A2082" s="16" t="n"/>
      <c r="G2082" s="17" t="n"/>
      <c r="H2082" s="17" t="n"/>
      <c r="I2082" s="17" t="n"/>
      <c r="J2082" s="17" t="n"/>
      <c r="K2082" s="17" t="n"/>
      <c r="L2082" s="17" t="n"/>
      <c r="N2082">
        <f>IF($B2082="","",IF($C2082="SUPERSTORE","Superstore","DH"))</f>
        <v/>
      </c>
      <c r="O2082">
        <f>IF($B2082="","",IFERROR(VLOOKUP($B2082,Mapping!$A:$C,2,0),"Not Mapped"))</f>
        <v/>
      </c>
      <c r="P2082">
        <f>IF($B2082="","",IFERROR(VLOOKUP($B2082,Mapping!$A:$C,3,0),"Not Mapped"))</f>
        <v/>
      </c>
      <c r="Q2082">
        <f>IF($B2082="","",IF(COUNTIF(Exclusions!$A:$A,$B2082)&gt;0,"Yes","No"))</f>
        <v/>
      </c>
      <c r="R2082" s="17">
        <f>IF($B2082="","",MIN(1,DAY($A2082)/IF($N2082="Superstore",Settings!$B$5,Settings!$B$4)))</f>
        <v/>
      </c>
      <c r="S2082" s="17">
        <f>IF(OR($B2082="",$G2082="",$R2082=0),"",$G2082/$R2082)</f>
        <v/>
      </c>
      <c r="T2082">
        <f>IF($S2082="","",IF($S2082&lt;Settings!$B$8,"Critical",IF($S2082&lt;Settings!$B$9,"Semi Critical","Non Critical")))</f>
        <v/>
      </c>
      <c r="U2082">
        <f>IF($B2082="","",IFERROR(VLOOKUP($O2082,Leaders!$A:$B,2,0),"Not Mapped"))</f>
        <v/>
      </c>
    </row>
    <row r="2083">
      <c r="A2083" s="16" t="n"/>
      <c r="G2083" s="17" t="n"/>
      <c r="H2083" s="17" t="n"/>
      <c r="I2083" s="17" t="n"/>
      <c r="J2083" s="17" t="n"/>
      <c r="K2083" s="17" t="n"/>
      <c r="L2083" s="17" t="n"/>
      <c r="N2083">
        <f>IF($B2083="","",IF($C2083="SUPERSTORE","Superstore","DH"))</f>
        <v/>
      </c>
      <c r="O2083">
        <f>IF($B2083="","",IFERROR(VLOOKUP($B2083,Mapping!$A:$C,2,0),"Not Mapped"))</f>
        <v/>
      </c>
      <c r="P2083">
        <f>IF($B2083="","",IFERROR(VLOOKUP($B2083,Mapping!$A:$C,3,0),"Not Mapped"))</f>
        <v/>
      </c>
      <c r="Q2083">
        <f>IF($B2083="","",IF(COUNTIF(Exclusions!$A:$A,$B2083)&gt;0,"Yes","No"))</f>
        <v/>
      </c>
      <c r="R2083" s="17">
        <f>IF($B2083="","",MIN(1,DAY($A2083)/IF($N2083="Superstore",Settings!$B$5,Settings!$B$4)))</f>
        <v/>
      </c>
      <c r="S2083" s="17">
        <f>IF(OR($B2083="",$G2083="",$R2083=0),"",$G2083/$R2083)</f>
        <v/>
      </c>
      <c r="T2083">
        <f>IF($S2083="","",IF($S2083&lt;Settings!$B$8,"Critical",IF($S2083&lt;Settings!$B$9,"Semi Critical","Non Critical")))</f>
        <v/>
      </c>
      <c r="U2083">
        <f>IF($B2083="","",IFERROR(VLOOKUP($O2083,Leaders!$A:$B,2,0),"Not Mapped"))</f>
        <v/>
      </c>
    </row>
    <row r="2084">
      <c r="A2084" s="16" t="n"/>
      <c r="G2084" s="17" t="n"/>
      <c r="H2084" s="17" t="n"/>
      <c r="I2084" s="17" t="n"/>
      <c r="J2084" s="17" t="n"/>
      <c r="K2084" s="17" t="n"/>
      <c r="L2084" s="17" t="n"/>
      <c r="N2084">
        <f>IF($B2084="","",IF($C2084="SUPERSTORE","Superstore","DH"))</f>
        <v/>
      </c>
      <c r="O2084">
        <f>IF($B2084="","",IFERROR(VLOOKUP($B2084,Mapping!$A:$C,2,0),"Not Mapped"))</f>
        <v/>
      </c>
      <c r="P2084">
        <f>IF($B2084="","",IFERROR(VLOOKUP($B2084,Mapping!$A:$C,3,0),"Not Mapped"))</f>
        <v/>
      </c>
      <c r="Q2084">
        <f>IF($B2084="","",IF(COUNTIF(Exclusions!$A:$A,$B2084)&gt;0,"Yes","No"))</f>
        <v/>
      </c>
      <c r="R2084" s="17">
        <f>IF($B2084="","",MIN(1,DAY($A2084)/IF($N2084="Superstore",Settings!$B$5,Settings!$B$4)))</f>
        <v/>
      </c>
      <c r="S2084" s="17">
        <f>IF(OR($B2084="",$G2084="",$R2084=0),"",$G2084/$R2084)</f>
        <v/>
      </c>
      <c r="T2084">
        <f>IF($S2084="","",IF($S2084&lt;Settings!$B$8,"Critical",IF($S2084&lt;Settings!$B$9,"Semi Critical","Non Critical")))</f>
        <v/>
      </c>
      <c r="U2084">
        <f>IF($B2084="","",IFERROR(VLOOKUP($O2084,Leaders!$A:$B,2,0),"Not Mapped"))</f>
        <v/>
      </c>
    </row>
    <row r="2085">
      <c r="A2085" s="16" t="n"/>
      <c r="G2085" s="17" t="n"/>
      <c r="H2085" s="17" t="n"/>
      <c r="I2085" s="17" t="n"/>
      <c r="J2085" s="17" t="n"/>
      <c r="K2085" s="17" t="n"/>
      <c r="L2085" s="17" t="n"/>
      <c r="N2085">
        <f>IF($B2085="","",IF($C2085="SUPERSTORE","Superstore","DH"))</f>
        <v/>
      </c>
      <c r="O2085">
        <f>IF($B2085="","",IFERROR(VLOOKUP($B2085,Mapping!$A:$C,2,0),"Not Mapped"))</f>
        <v/>
      </c>
      <c r="P2085">
        <f>IF($B2085="","",IFERROR(VLOOKUP($B2085,Mapping!$A:$C,3,0),"Not Mapped"))</f>
        <v/>
      </c>
      <c r="Q2085">
        <f>IF($B2085="","",IF(COUNTIF(Exclusions!$A:$A,$B2085)&gt;0,"Yes","No"))</f>
        <v/>
      </c>
      <c r="R2085" s="17">
        <f>IF($B2085="","",MIN(1,DAY($A2085)/IF($N2085="Superstore",Settings!$B$5,Settings!$B$4)))</f>
        <v/>
      </c>
      <c r="S2085" s="17">
        <f>IF(OR($B2085="",$G2085="",$R2085=0),"",$G2085/$R2085)</f>
        <v/>
      </c>
      <c r="T2085">
        <f>IF($S2085="","",IF($S2085&lt;Settings!$B$8,"Critical",IF($S2085&lt;Settings!$B$9,"Semi Critical","Non Critical")))</f>
        <v/>
      </c>
      <c r="U2085">
        <f>IF($B2085="","",IFERROR(VLOOKUP($O2085,Leaders!$A:$B,2,0),"Not Mapped"))</f>
        <v/>
      </c>
    </row>
    <row r="2086">
      <c r="A2086" s="16" t="n"/>
      <c r="G2086" s="17" t="n"/>
      <c r="H2086" s="17" t="n"/>
      <c r="I2086" s="17" t="n"/>
      <c r="J2086" s="17" t="n"/>
      <c r="K2086" s="17" t="n"/>
      <c r="L2086" s="17" t="n"/>
      <c r="N2086">
        <f>IF($B2086="","",IF($C2086="SUPERSTORE","Superstore","DH"))</f>
        <v/>
      </c>
      <c r="O2086">
        <f>IF($B2086="","",IFERROR(VLOOKUP($B2086,Mapping!$A:$C,2,0),"Not Mapped"))</f>
        <v/>
      </c>
      <c r="P2086">
        <f>IF($B2086="","",IFERROR(VLOOKUP($B2086,Mapping!$A:$C,3,0),"Not Mapped"))</f>
        <v/>
      </c>
      <c r="Q2086">
        <f>IF($B2086="","",IF(COUNTIF(Exclusions!$A:$A,$B2086)&gt;0,"Yes","No"))</f>
        <v/>
      </c>
      <c r="R2086" s="17">
        <f>IF($B2086="","",MIN(1,DAY($A2086)/IF($N2086="Superstore",Settings!$B$5,Settings!$B$4)))</f>
        <v/>
      </c>
      <c r="S2086" s="17">
        <f>IF(OR($B2086="",$G2086="",$R2086=0),"",$G2086/$R2086)</f>
        <v/>
      </c>
      <c r="T2086">
        <f>IF($S2086="","",IF($S2086&lt;Settings!$B$8,"Critical",IF($S2086&lt;Settings!$B$9,"Semi Critical","Non Critical")))</f>
        <v/>
      </c>
      <c r="U2086">
        <f>IF($B2086="","",IFERROR(VLOOKUP($O2086,Leaders!$A:$B,2,0),"Not Mapped"))</f>
        <v/>
      </c>
    </row>
    <row r="2087">
      <c r="A2087" s="16" t="n"/>
      <c r="G2087" s="17" t="n"/>
      <c r="H2087" s="17" t="n"/>
      <c r="I2087" s="17" t="n"/>
      <c r="J2087" s="17" t="n"/>
      <c r="K2087" s="17" t="n"/>
      <c r="L2087" s="17" t="n"/>
      <c r="N2087">
        <f>IF($B2087="","",IF($C2087="SUPERSTORE","Superstore","DH"))</f>
        <v/>
      </c>
      <c r="O2087">
        <f>IF($B2087="","",IFERROR(VLOOKUP($B2087,Mapping!$A:$C,2,0),"Not Mapped"))</f>
        <v/>
      </c>
      <c r="P2087">
        <f>IF($B2087="","",IFERROR(VLOOKUP($B2087,Mapping!$A:$C,3,0),"Not Mapped"))</f>
        <v/>
      </c>
      <c r="Q2087">
        <f>IF($B2087="","",IF(COUNTIF(Exclusions!$A:$A,$B2087)&gt;0,"Yes","No"))</f>
        <v/>
      </c>
      <c r="R2087" s="17">
        <f>IF($B2087="","",MIN(1,DAY($A2087)/IF($N2087="Superstore",Settings!$B$5,Settings!$B$4)))</f>
        <v/>
      </c>
      <c r="S2087" s="17">
        <f>IF(OR($B2087="",$G2087="",$R2087=0),"",$G2087/$R2087)</f>
        <v/>
      </c>
      <c r="T2087">
        <f>IF($S2087="","",IF($S2087&lt;Settings!$B$8,"Critical",IF($S2087&lt;Settings!$B$9,"Semi Critical","Non Critical")))</f>
        <v/>
      </c>
      <c r="U2087">
        <f>IF($B2087="","",IFERROR(VLOOKUP($O2087,Leaders!$A:$B,2,0),"Not Mapped"))</f>
        <v/>
      </c>
    </row>
    <row r="2088">
      <c r="A2088" s="16" t="n"/>
      <c r="G2088" s="17" t="n"/>
      <c r="H2088" s="17" t="n"/>
      <c r="I2088" s="17" t="n"/>
      <c r="J2088" s="17" t="n"/>
      <c r="K2088" s="17" t="n"/>
      <c r="L2088" s="17" t="n"/>
      <c r="N2088">
        <f>IF($B2088="","",IF($C2088="SUPERSTORE","Superstore","DH"))</f>
        <v/>
      </c>
      <c r="O2088">
        <f>IF($B2088="","",IFERROR(VLOOKUP($B2088,Mapping!$A:$C,2,0),"Not Mapped"))</f>
        <v/>
      </c>
      <c r="P2088">
        <f>IF($B2088="","",IFERROR(VLOOKUP($B2088,Mapping!$A:$C,3,0),"Not Mapped"))</f>
        <v/>
      </c>
      <c r="Q2088">
        <f>IF($B2088="","",IF(COUNTIF(Exclusions!$A:$A,$B2088)&gt;0,"Yes","No"))</f>
        <v/>
      </c>
      <c r="R2088" s="17">
        <f>IF($B2088="","",MIN(1,DAY($A2088)/IF($N2088="Superstore",Settings!$B$5,Settings!$B$4)))</f>
        <v/>
      </c>
      <c r="S2088" s="17">
        <f>IF(OR($B2088="",$G2088="",$R2088=0),"",$G2088/$R2088)</f>
        <v/>
      </c>
      <c r="T2088">
        <f>IF($S2088="","",IF($S2088&lt;Settings!$B$8,"Critical",IF($S2088&lt;Settings!$B$9,"Semi Critical","Non Critical")))</f>
        <v/>
      </c>
      <c r="U2088">
        <f>IF($B2088="","",IFERROR(VLOOKUP($O2088,Leaders!$A:$B,2,0),"Not Mapped"))</f>
        <v/>
      </c>
    </row>
    <row r="2089">
      <c r="A2089" s="16" t="n"/>
      <c r="G2089" s="17" t="n"/>
      <c r="H2089" s="17" t="n"/>
      <c r="I2089" s="17" t="n"/>
      <c r="J2089" s="17" t="n"/>
      <c r="K2089" s="17" t="n"/>
      <c r="L2089" s="17" t="n"/>
      <c r="N2089">
        <f>IF($B2089="","",IF($C2089="SUPERSTORE","Superstore","DH"))</f>
        <v/>
      </c>
      <c r="O2089">
        <f>IF($B2089="","",IFERROR(VLOOKUP($B2089,Mapping!$A:$C,2,0),"Not Mapped"))</f>
        <v/>
      </c>
      <c r="P2089">
        <f>IF($B2089="","",IFERROR(VLOOKUP($B2089,Mapping!$A:$C,3,0),"Not Mapped"))</f>
        <v/>
      </c>
      <c r="Q2089">
        <f>IF($B2089="","",IF(COUNTIF(Exclusions!$A:$A,$B2089)&gt;0,"Yes","No"))</f>
        <v/>
      </c>
      <c r="R2089" s="17">
        <f>IF($B2089="","",MIN(1,DAY($A2089)/IF($N2089="Superstore",Settings!$B$5,Settings!$B$4)))</f>
        <v/>
      </c>
      <c r="S2089" s="17">
        <f>IF(OR($B2089="",$G2089="",$R2089=0),"",$G2089/$R2089)</f>
        <v/>
      </c>
      <c r="T2089">
        <f>IF($S2089="","",IF($S2089&lt;Settings!$B$8,"Critical",IF($S2089&lt;Settings!$B$9,"Semi Critical","Non Critical")))</f>
        <v/>
      </c>
      <c r="U2089">
        <f>IF($B2089="","",IFERROR(VLOOKUP($O2089,Leaders!$A:$B,2,0),"Not Mapped"))</f>
        <v/>
      </c>
    </row>
    <row r="2090">
      <c r="A2090" s="16" t="n"/>
      <c r="G2090" s="17" t="n"/>
      <c r="H2090" s="17" t="n"/>
      <c r="I2090" s="17" t="n"/>
      <c r="J2090" s="17" t="n"/>
      <c r="K2090" s="17" t="n"/>
      <c r="L2090" s="17" t="n"/>
      <c r="N2090">
        <f>IF($B2090="","",IF($C2090="SUPERSTORE","Superstore","DH"))</f>
        <v/>
      </c>
      <c r="O2090">
        <f>IF($B2090="","",IFERROR(VLOOKUP($B2090,Mapping!$A:$C,2,0),"Not Mapped"))</f>
        <v/>
      </c>
      <c r="P2090">
        <f>IF($B2090="","",IFERROR(VLOOKUP($B2090,Mapping!$A:$C,3,0),"Not Mapped"))</f>
        <v/>
      </c>
      <c r="Q2090">
        <f>IF($B2090="","",IF(COUNTIF(Exclusions!$A:$A,$B2090)&gt;0,"Yes","No"))</f>
        <v/>
      </c>
      <c r="R2090" s="17">
        <f>IF($B2090="","",MIN(1,DAY($A2090)/IF($N2090="Superstore",Settings!$B$5,Settings!$B$4)))</f>
        <v/>
      </c>
      <c r="S2090" s="17">
        <f>IF(OR($B2090="",$G2090="",$R2090=0),"",$G2090/$R2090)</f>
        <v/>
      </c>
      <c r="T2090">
        <f>IF($S2090="","",IF($S2090&lt;Settings!$B$8,"Critical",IF($S2090&lt;Settings!$B$9,"Semi Critical","Non Critical")))</f>
        <v/>
      </c>
      <c r="U2090">
        <f>IF($B2090="","",IFERROR(VLOOKUP($O2090,Leaders!$A:$B,2,0),"Not Mapped"))</f>
        <v/>
      </c>
    </row>
    <row r="2091">
      <c r="A2091" s="16" t="n"/>
      <c r="G2091" s="17" t="n"/>
      <c r="H2091" s="17" t="n"/>
      <c r="I2091" s="17" t="n"/>
      <c r="J2091" s="17" t="n"/>
      <c r="K2091" s="17" t="n"/>
      <c r="L2091" s="17" t="n"/>
      <c r="N2091">
        <f>IF($B2091="","",IF($C2091="SUPERSTORE","Superstore","DH"))</f>
        <v/>
      </c>
      <c r="O2091">
        <f>IF($B2091="","",IFERROR(VLOOKUP($B2091,Mapping!$A:$C,2,0),"Not Mapped"))</f>
        <v/>
      </c>
      <c r="P2091">
        <f>IF($B2091="","",IFERROR(VLOOKUP($B2091,Mapping!$A:$C,3,0),"Not Mapped"))</f>
        <v/>
      </c>
      <c r="Q2091">
        <f>IF($B2091="","",IF(COUNTIF(Exclusions!$A:$A,$B2091)&gt;0,"Yes","No"))</f>
        <v/>
      </c>
      <c r="R2091" s="17">
        <f>IF($B2091="","",MIN(1,DAY($A2091)/IF($N2091="Superstore",Settings!$B$5,Settings!$B$4)))</f>
        <v/>
      </c>
      <c r="S2091" s="17">
        <f>IF(OR($B2091="",$G2091="",$R2091=0),"",$G2091/$R2091)</f>
        <v/>
      </c>
      <c r="T2091">
        <f>IF($S2091="","",IF($S2091&lt;Settings!$B$8,"Critical",IF($S2091&lt;Settings!$B$9,"Semi Critical","Non Critical")))</f>
        <v/>
      </c>
      <c r="U2091">
        <f>IF($B2091="","",IFERROR(VLOOKUP($O2091,Leaders!$A:$B,2,0),"Not Mapped"))</f>
        <v/>
      </c>
    </row>
    <row r="2092">
      <c r="A2092" s="16" t="n"/>
      <c r="G2092" s="17" t="n"/>
      <c r="H2092" s="17" t="n"/>
      <c r="I2092" s="17" t="n"/>
      <c r="J2092" s="17" t="n"/>
      <c r="K2092" s="17" t="n"/>
      <c r="L2092" s="17" t="n"/>
      <c r="N2092">
        <f>IF($B2092="","",IF($C2092="SUPERSTORE","Superstore","DH"))</f>
        <v/>
      </c>
      <c r="O2092">
        <f>IF($B2092="","",IFERROR(VLOOKUP($B2092,Mapping!$A:$C,2,0),"Not Mapped"))</f>
        <v/>
      </c>
      <c r="P2092">
        <f>IF($B2092="","",IFERROR(VLOOKUP($B2092,Mapping!$A:$C,3,0),"Not Mapped"))</f>
        <v/>
      </c>
      <c r="Q2092">
        <f>IF($B2092="","",IF(COUNTIF(Exclusions!$A:$A,$B2092)&gt;0,"Yes","No"))</f>
        <v/>
      </c>
      <c r="R2092" s="17">
        <f>IF($B2092="","",MIN(1,DAY($A2092)/IF($N2092="Superstore",Settings!$B$5,Settings!$B$4)))</f>
        <v/>
      </c>
      <c r="S2092" s="17">
        <f>IF(OR($B2092="",$G2092="",$R2092=0),"",$G2092/$R2092)</f>
        <v/>
      </c>
      <c r="T2092">
        <f>IF($S2092="","",IF($S2092&lt;Settings!$B$8,"Critical",IF($S2092&lt;Settings!$B$9,"Semi Critical","Non Critical")))</f>
        <v/>
      </c>
      <c r="U2092">
        <f>IF($B2092="","",IFERROR(VLOOKUP($O2092,Leaders!$A:$B,2,0),"Not Mapped"))</f>
        <v/>
      </c>
    </row>
    <row r="2093">
      <c r="A2093" s="16" t="n"/>
      <c r="G2093" s="17" t="n"/>
      <c r="H2093" s="17" t="n"/>
      <c r="I2093" s="17" t="n"/>
      <c r="J2093" s="17" t="n"/>
      <c r="K2093" s="17" t="n"/>
      <c r="L2093" s="17" t="n"/>
      <c r="N2093">
        <f>IF($B2093="","",IF($C2093="SUPERSTORE","Superstore","DH"))</f>
        <v/>
      </c>
      <c r="O2093">
        <f>IF($B2093="","",IFERROR(VLOOKUP($B2093,Mapping!$A:$C,2,0),"Not Mapped"))</f>
        <v/>
      </c>
      <c r="P2093">
        <f>IF($B2093="","",IFERROR(VLOOKUP($B2093,Mapping!$A:$C,3,0),"Not Mapped"))</f>
        <v/>
      </c>
      <c r="Q2093">
        <f>IF($B2093="","",IF(COUNTIF(Exclusions!$A:$A,$B2093)&gt;0,"Yes","No"))</f>
        <v/>
      </c>
      <c r="R2093" s="17">
        <f>IF($B2093="","",MIN(1,DAY($A2093)/IF($N2093="Superstore",Settings!$B$5,Settings!$B$4)))</f>
        <v/>
      </c>
      <c r="S2093" s="17">
        <f>IF(OR($B2093="",$G2093="",$R2093=0),"",$G2093/$R2093)</f>
        <v/>
      </c>
      <c r="T2093">
        <f>IF($S2093="","",IF($S2093&lt;Settings!$B$8,"Critical",IF($S2093&lt;Settings!$B$9,"Semi Critical","Non Critical")))</f>
        <v/>
      </c>
      <c r="U2093">
        <f>IF($B2093="","",IFERROR(VLOOKUP($O2093,Leaders!$A:$B,2,0),"Not Mapped"))</f>
        <v/>
      </c>
    </row>
    <row r="2094">
      <c r="A2094" s="16" t="n"/>
      <c r="G2094" s="17" t="n"/>
      <c r="H2094" s="17" t="n"/>
      <c r="I2094" s="17" t="n"/>
      <c r="J2094" s="17" t="n"/>
      <c r="K2094" s="17" t="n"/>
      <c r="L2094" s="17" t="n"/>
      <c r="N2094">
        <f>IF($B2094="","",IF($C2094="SUPERSTORE","Superstore","DH"))</f>
        <v/>
      </c>
      <c r="O2094">
        <f>IF($B2094="","",IFERROR(VLOOKUP($B2094,Mapping!$A:$C,2,0),"Not Mapped"))</f>
        <v/>
      </c>
      <c r="P2094">
        <f>IF($B2094="","",IFERROR(VLOOKUP($B2094,Mapping!$A:$C,3,0),"Not Mapped"))</f>
        <v/>
      </c>
      <c r="Q2094">
        <f>IF($B2094="","",IF(COUNTIF(Exclusions!$A:$A,$B2094)&gt;0,"Yes","No"))</f>
        <v/>
      </c>
      <c r="R2094" s="17">
        <f>IF($B2094="","",MIN(1,DAY($A2094)/IF($N2094="Superstore",Settings!$B$5,Settings!$B$4)))</f>
        <v/>
      </c>
      <c r="S2094" s="17">
        <f>IF(OR($B2094="",$G2094="",$R2094=0),"",$G2094/$R2094)</f>
        <v/>
      </c>
      <c r="T2094">
        <f>IF($S2094="","",IF($S2094&lt;Settings!$B$8,"Critical",IF($S2094&lt;Settings!$B$9,"Semi Critical","Non Critical")))</f>
        <v/>
      </c>
      <c r="U2094">
        <f>IF($B2094="","",IFERROR(VLOOKUP($O2094,Leaders!$A:$B,2,0),"Not Mapped"))</f>
        <v/>
      </c>
    </row>
    <row r="2095">
      <c r="A2095" s="16" t="n"/>
      <c r="G2095" s="17" t="n"/>
      <c r="H2095" s="17" t="n"/>
      <c r="I2095" s="17" t="n"/>
      <c r="J2095" s="17" t="n"/>
      <c r="K2095" s="17" t="n"/>
      <c r="L2095" s="17" t="n"/>
      <c r="N2095">
        <f>IF($B2095="","",IF($C2095="SUPERSTORE","Superstore","DH"))</f>
        <v/>
      </c>
      <c r="O2095">
        <f>IF($B2095="","",IFERROR(VLOOKUP($B2095,Mapping!$A:$C,2,0),"Not Mapped"))</f>
        <v/>
      </c>
      <c r="P2095">
        <f>IF($B2095="","",IFERROR(VLOOKUP($B2095,Mapping!$A:$C,3,0),"Not Mapped"))</f>
        <v/>
      </c>
      <c r="Q2095">
        <f>IF($B2095="","",IF(COUNTIF(Exclusions!$A:$A,$B2095)&gt;0,"Yes","No"))</f>
        <v/>
      </c>
      <c r="R2095" s="17">
        <f>IF($B2095="","",MIN(1,DAY($A2095)/IF($N2095="Superstore",Settings!$B$5,Settings!$B$4)))</f>
        <v/>
      </c>
      <c r="S2095" s="17">
        <f>IF(OR($B2095="",$G2095="",$R2095=0),"",$G2095/$R2095)</f>
        <v/>
      </c>
      <c r="T2095">
        <f>IF($S2095="","",IF($S2095&lt;Settings!$B$8,"Critical",IF($S2095&lt;Settings!$B$9,"Semi Critical","Non Critical")))</f>
        <v/>
      </c>
      <c r="U2095">
        <f>IF($B2095="","",IFERROR(VLOOKUP($O2095,Leaders!$A:$B,2,0),"Not Mapped"))</f>
        <v/>
      </c>
    </row>
    <row r="2096">
      <c r="A2096" s="16" t="n"/>
      <c r="G2096" s="17" t="n"/>
      <c r="H2096" s="17" t="n"/>
      <c r="I2096" s="17" t="n"/>
      <c r="J2096" s="17" t="n"/>
      <c r="K2096" s="17" t="n"/>
      <c r="L2096" s="17" t="n"/>
      <c r="N2096">
        <f>IF($B2096="","",IF($C2096="SUPERSTORE","Superstore","DH"))</f>
        <v/>
      </c>
      <c r="O2096">
        <f>IF($B2096="","",IFERROR(VLOOKUP($B2096,Mapping!$A:$C,2,0),"Not Mapped"))</f>
        <v/>
      </c>
      <c r="P2096">
        <f>IF($B2096="","",IFERROR(VLOOKUP($B2096,Mapping!$A:$C,3,0),"Not Mapped"))</f>
        <v/>
      </c>
      <c r="Q2096">
        <f>IF($B2096="","",IF(COUNTIF(Exclusions!$A:$A,$B2096)&gt;0,"Yes","No"))</f>
        <v/>
      </c>
      <c r="R2096" s="17">
        <f>IF($B2096="","",MIN(1,DAY($A2096)/IF($N2096="Superstore",Settings!$B$5,Settings!$B$4)))</f>
        <v/>
      </c>
      <c r="S2096" s="17">
        <f>IF(OR($B2096="",$G2096="",$R2096=0),"",$G2096/$R2096)</f>
        <v/>
      </c>
      <c r="T2096">
        <f>IF($S2096="","",IF($S2096&lt;Settings!$B$8,"Critical",IF($S2096&lt;Settings!$B$9,"Semi Critical","Non Critical")))</f>
        <v/>
      </c>
      <c r="U2096">
        <f>IF($B2096="","",IFERROR(VLOOKUP($O2096,Leaders!$A:$B,2,0),"Not Mapped"))</f>
        <v/>
      </c>
    </row>
    <row r="2097">
      <c r="A2097" s="16" t="n"/>
      <c r="G2097" s="17" t="n"/>
      <c r="H2097" s="17" t="n"/>
      <c r="I2097" s="17" t="n"/>
      <c r="J2097" s="17" t="n"/>
      <c r="K2097" s="17" t="n"/>
      <c r="L2097" s="17" t="n"/>
      <c r="N2097">
        <f>IF($B2097="","",IF($C2097="SUPERSTORE","Superstore","DH"))</f>
        <v/>
      </c>
      <c r="O2097">
        <f>IF($B2097="","",IFERROR(VLOOKUP($B2097,Mapping!$A:$C,2,0),"Not Mapped"))</f>
        <v/>
      </c>
      <c r="P2097">
        <f>IF($B2097="","",IFERROR(VLOOKUP($B2097,Mapping!$A:$C,3,0),"Not Mapped"))</f>
        <v/>
      </c>
      <c r="Q2097">
        <f>IF($B2097="","",IF(COUNTIF(Exclusions!$A:$A,$B2097)&gt;0,"Yes","No"))</f>
        <v/>
      </c>
      <c r="R2097" s="17">
        <f>IF($B2097="","",MIN(1,DAY($A2097)/IF($N2097="Superstore",Settings!$B$5,Settings!$B$4)))</f>
        <v/>
      </c>
      <c r="S2097" s="17">
        <f>IF(OR($B2097="",$G2097="",$R2097=0),"",$G2097/$R2097)</f>
        <v/>
      </c>
      <c r="T2097">
        <f>IF($S2097="","",IF($S2097&lt;Settings!$B$8,"Critical",IF($S2097&lt;Settings!$B$9,"Semi Critical","Non Critical")))</f>
        <v/>
      </c>
      <c r="U2097">
        <f>IF($B2097="","",IFERROR(VLOOKUP($O2097,Leaders!$A:$B,2,0),"Not Mapped"))</f>
        <v/>
      </c>
    </row>
    <row r="2098">
      <c r="A2098" s="16" t="n"/>
      <c r="G2098" s="17" t="n"/>
      <c r="H2098" s="17" t="n"/>
      <c r="I2098" s="17" t="n"/>
      <c r="J2098" s="17" t="n"/>
      <c r="K2098" s="17" t="n"/>
      <c r="L2098" s="17" t="n"/>
      <c r="N2098">
        <f>IF($B2098="","",IF($C2098="SUPERSTORE","Superstore","DH"))</f>
        <v/>
      </c>
      <c r="O2098">
        <f>IF($B2098="","",IFERROR(VLOOKUP($B2098,Mapping!$A:$C,2,0),"Not Mapped"))</f>
        <v/>
      </c>
      <c r="P2098">
        <f>IF($B2098="","",IFERROR(VLOOKUP($B2098,Mapping!$A:$C,3,0),"Not Mapped"))</f>
        <v/>
      </c>
      <c r="Q2098">
        <f>IF($B2098="","",IF(COUNTIF(Exclusions!$A:$A,$B2098)&gt;0,"Yes","No"))</f>
        <v/>
      </c>
      <c r="R2098" s="17">
        <f>IF($B2098="","",MIN(1,DAY($A2098)/IF($N2098="Superstore",Settings!$B$5,Settings!$B$4)))</f>
        <v/>
      </c>
      <c r="S2098" s="17">
        <f>IF(OR($B2098="",$G2098="",$R2098=0),"",$G2098/$R2098)</f>
        <v/>
      </c>
      <c r="T2098">
        <f>IF($S2098="","",IF($S2098&lt;Settings!$B$8,"Critical",IF($S2098&lt;Settings!$B$9,"Semi Critical","Non Critical")))</f>
        <v/>
      </c>
      <c r="U2098">
        <f>IF($B2098="","",IFERROR(VLOOKUP($O2098,Leaders!$A:$B,2,0),"Not Mapped"))</f>
        <v/>
      </c>
    </row>
    <row r="2099">
      <c r="A2099" s="16" t="n"/>
      <c r="G2099" s="17" t="n"/>
      <c r="H2099" s="17" t="n"/>
      <c r="I2099" s="17" t="n"/>
      <c r="J2099" s="17" t="n"/>
      <c r="K2099" s="17" t="n"/>
      <c r="L2099" s="17" t="n"/>
      <c r="N2099">
        <f>IF($B2099="","",IF($C2099="SUPERSTORE","Superstore","DH"))</f>
        <v/>
      </c>
      <c r="O2099">
        <f>IF($B2099="","",IFERROR(VLOOKUP($B2099,Mapping!$A:$C,2,0),"Not Mapped"))</f>
        <v/>
      </c>
      <c r="P2099">
        <f>IF($B2099="","",IFERROR(VLOOKUP($B2099,Mapping!$A:$C,3,0),"Not Mapped"))</f>
        <v/>
      </c>
      <c r="Q2099">
        <f>IF($B2099="","",IF(COUNTIF(Exclusions!$A:$A,$B2099)&gt;0,"Yes","No"))</f>
        <v/>
      </c>
      <c r="R2099" s="17">
        <f>IF($B2099="","",MIN(1,DAY($A2099)/IF($N2099="Superstore",Settings!$B$5,Settings!$B$4)))</f>
        <v/>
      </c>
      <c r="S2099" s="17">
        <f>IF(OR($B2099="",$G2099="",$R2099=0),"",$G2099/$R2099)</f>
        <v/>
      </c>
      <c r="T2099">
        <f>IF($S2099="","",IF($S2099&lt;Settings!$B$8,"Critical",IF($S2099&lt;Settings!$B$9,"Semi Critical","Non Critical")))</f>
        <v/>
      </c>
      <c r="U2099">
        <f>IF($B2099="","",IFERROR(VLOOKUP($O2099,Leaders!$A:$B,2,0),"Not Mapped"))</f>
        <v/>
      </c>
    </row>
    <row r="2100">
      <c r="A2100" s="16" t="n"/>
      <c r="G2100" s="17" t="n"/>
      <c r="H2100" s="17" t="n"/>
      <c r="I2100" s="17" t="n"/>
      <c r="J2100" s="17" t="n"/>
      <c r="K2100" s="17" t="n"/>
      <c r="L2100" s="17" t="n"/>
      <c r="N2100">
        <f>IF($B2100="","",IF($C2100="SUPERSTORE","Superstore","DH"))</f>
        <v/>
      </c>
      <c r="O2100">
        <f>IF($B2100="","",IFERROR(VLOOKUP($B2100,Mapping!$A:$C,2,0),"Not Mapped"))</f>
        <v/>
      </c>
      <c r="P2100">
        <f>IF($B2100="","",IFERROR(VLOOKUP($B2100,Mapping!$A:$C,3,0),"Not Mapped"))</f>
        <v/>
      </c>
      <c r="Q2100">
        <f>IF($B2100="","",IF(COUNTIF(Exclusions!$A:$A,$B2100)&gt;0,"Yes","No"))</f>
        <v/>
      </c>
      <c r="R2100" s="17">
        <f>IF($B2100="","",MIN(1,DAY($A2100)/IF($N2100="Superstore",Settings!$B$5,Settings!$B$4)))</f>
        <v/>
      </c>
      <c r="S2100" s="17">
        <f>IF(OR($B2100="",$G2100="",$R2100=0),"",$G2100/$R2100)</f>
        <v/>
      </c>
      <c r="T2100">
        <f>IF($S2100="","",IF($S2100&lt;Settings!$B$8,"Critical",IF($S2100&lt;Settings!$B$9,"Semi Critical","Non Critical")))</f>
        <v/>
      </c>
      <c r="U2100">
        <f>IF($B2100="","",IFERROR(VLOOKUP($O2100,Leaders!$A:$B,2,0),"Not Mapped"))</f>
        <v/>
      </c>
    </row>
    <row r="2101">
      <c r="A2101" s="16" t="n"/>
      <c r="G2101" s="17" t="n"/>
      <c r="H2101" s="17" t="n"/>
      <c r="I2101" s="17" t="n"/>
      <c r="J2101" s="17" t="n"/>
      <c r="K2101" s="17" t="n"/>
      <c r="L2101" s="17" t="n"/>
      <c r="N2101">
        <f>IF($B2101="","",IF($C2101="SUPERSTORE","Superstore","DH"))</f>
        <v/>
      </c>
      <c r="O2101">
        <f>IF($B2101="","",IFERROR(VLOOKUP($B2101,Mapping!$A:$C,2,0),"Not Mapped"))</f>
        <v/>
      </c>
      <c r="P2101">
        <f>IF($B2101="","",IFERROR(VLOOKUP($B2101,Mapping!$A:$C,3,0),"Not Mapped"))</f>
        <v/>
      </c>
      <c r="Q2101">
        <f>IF($B2101="","",IF(COUNTIF(Exclusions!$A:$A,$B2101)&gt;0,"Yes","No"))</f>
        <v/>
      </c>
      <c r="R2101" s="17">
        <f>IF($B2101="","",MIN(1,DAY($A2101)/IF($N2101="Superstore",Settings!$B$5,Settings!$B$4)))</f>
        <v/>
      </c>
      <c r="S2101" s="17">
        <f>IF(OR($B2101="",$G2101="",$R2101=0),"",$G2101/$R2101)</f>
        <v/>
      </c>
      <c r="T2101">
        <f>IF($S2101="","",IF($S2101&lt;Settings!$B$8,"Critical",IF($S2101&lt;Settings!$B$9,"Semi Critical","Non Critical")))</f>
        <v/>
      </c>
      <c r="U2101">
        <f>IF($B2101="","",IFERROR(VLOOKUP($O2101,Leaders!$A:$B,2,0),"Not Mapped"))</f>
        <v/>
      </c>
    </row>
    <row r="2102">
      <c r="A2102" s="16" t="n"/>
      <c r="G2102" s="17" t="n"/>
      <c r="H2102" s="17" t="n"/>
      <c r="I2102" s="17" t="n"/>
      <c r="J2102" s="17" t="n"/>
      <c r="K2102" s="17" t="n"/>
      <c r="L2102" s="17" t="n"/>
      <c r="N2102">
        <f>IF($B2102="","",IF($C2102="SUPERSTORE","Superstore","DH"))</f>
        <v/>
      </c>
      <c r="O2102">
        <f>IF($B2102="","",IFERROR(VLOOKUP($B2102,Mapping!$A:$C,2,0),"Not Mapped"))</f>
        <v/>
      </c>
      <c r="P2102">
        <f>IF($B2102="","",IFERROR(VLOOKUP($B2102,Mapping!$A:$C,3,0),"Not Mapped"))</f>
        <v/>
      </c>
      <c r="Q2102">
        <f>IF($B2102="","",IF(COUNTIF(Exclusions!$A:$A,$B2102)&gt;0,"Yes","No"))</f>
        <v/>
      </c>
      <c r="R2102" s="17">
        <f>IF($B2102="","",MIN(1,DAY($A2102)/IF($N2102="Superstore",Settings!$B$5,Settings!$B$4)))</f>
        <v/>
      </c>
      <c r="S2102" s="17">
        <f>IF(OR($B2102="",$G2102="",$R2102=0),"",$G2102/$R2102)</f>
        <v/>
      </c>
      <c r="T2102">
        <f>IF($S2102="","",IF($S2102&lt;Settings!$B$8,"Critical",IF($S2102&lt;Settings!$B$9,"Semi Critical","Non Critical")))</f>
        <v/>
      </c>
      <c r="U2102">
        <f>IF($B2102="","",IFERROR(VLOOKUP($O2102,Leaders!$A:$B,2,0),"Not Mapped"))</f>
        <v/>
      </c>
    </row>
    <row r="2103">
      <c r="A2103" s="16" t="n"/>
      <c r="G2103" s="17" t="n"/>
      <c r="H2103" s="17" t="n"/>
      <c r="I2103" s="17" t="n"/>
      <c r="J2103" s="17" t="n"/>
      <c r="K2103" s="17" t="n"/>
      <c r="L2103" s="17" t="n"/>
      <c r="N2103">
        <f>IF($B2103="","",IF($C2103="SUPERSTORE","Superstore","DH"))</f>
        <v/>
      </c>
      <c r="O2103">
        <f>IF($B2103="","",IFERROR(VLOOKUP($B2103,Mapping!$A:$C,2,0),"Not Mapped"))</f>
        <v/>
      </c>
      <c r="P2103">
        <f>IF($B2103="","",IFERROR(VLOOKUP($B2103,Mapping!$A:$C,3,0),"Not Mapped"))</f>
        <v/>
      </c>
      <c r="Q2103">
        <f>IF($B2103="","",IF(COUNTIF(Exclusions!$A:$A,$B2103)&gt;0,"Yes","No"))</f>
        <v/>
      </c>
      <c r="R2103" s="17">
        <f>IF($B2103="","",MIN(1,DAY($A2103)/IF($N2103="Superstore",Settings!$B$5,Settings!$B$4)))</f>
        <v/>
      </c>
      <c r="S2103" s="17">
        <f>IF(OR($B2103="",$G2103="",$R2103=0),"",$G2103/$R2103)</f>
        <v/>
      </c>
      <c r="T2103">
        <f>IF($S2103="","",IF($S2103&lt;Settings!$B$8,"Critical",IF($S2103&lt;Settings!$B$9,"Semi Critical","Non Critical")))</f>
        <v/>
      </c>
      <c r="U2103">
        <f>IF($B2103="","",IFERROR(VLOOKUP($O2103,Leaders!$A:$B,2,0),"Not Mapped"))</f>
        <v/>
      </c>
    </row>
    <row r="2104">
      <c r="A2104" s="16" t="n"/>
      <c r="G2104" s="17" t="n"/>
      <c r="H2104" s="17" t="n"/>
      <c r="I2104" s="17" t="n"/>
      <c r="J2104" s="17" t="n"/>
      <c r="K2104" s="17" t="n"/>
      <c r="L2104" s="17" t="n"/>
      <c r="N2104">
        <f>IF($B2104="","",IF($C2104="SUPERSTORE","Superstore","DH"))</f>
        <v/>
      </c>
      <c r="O2104">
        <f>IF($B2104="","",IFERROR(VLOOKUP($B2104,Mapping!$A:$C,2,0),"Not Mapped"))</f>
        <v/>
      </c>
      <c r="P2104">
        <f>IF($B2104="","",IFERROR(VLOOKUP($B2104,Mapping!$A:$C,3,0),"Not Mapped"))</f>
        <v/>
      </c>
      <c r="Q2104">
        <f>IF($B2104="","",IF(COUNTIF(Exclusions!$A:$A,$B2104)&gt;0,"Yes","No"))</f>
        <v/>
      </c>
      <c r="R2104" s="17">
        <f>IF($B2104="","",MIN(1,DAY($A2104)/IF($N2104="Superstore",Settings!$B$5,Settings!$B$4)))</f>
        <v/>
      </c>
      <c r="S2104" s="17">
        <f>IF(OR($B2104="",$G2104="",$R2104=0),"",$G2104/$R2104)</f>
        <v/>
      </c>
      <c r="T2104">
        <f>IF($S2104="","",IF($S2104&lt;Settings!$B$8,"Critical",IF($S2104&lt;Settings!$B$9,"Semi Critical","Non Critical")))</f>
        <v/>
      </c>
      <c r="U2104">
        <f>IF($B2104="","",IFERROR(VLOOKUP($O2104,Leaders!$A:$B,2,0),"Not Mapped"))</f>
        <v/>
      </c>
    </row>
    <row r="2105">
      <c r="A2105" s="16" t="n"/>
      <c r="G2105" s="17" t="n"/>
      <c r="H2105" s="17" t="n"/>
      <c r="I2105" s="17" t="n"/>
      <c r="J2105" s="17" t="n"/>
      <c r="K2105" s="17" t="n"/>
      <c r="L2105" s="17" t="n"/>
      <c r="N2105">
        <f>IF($B2105="","",IF($C2105="SUPERSTORE","Superstore","DH"))</f>
        <v/>
      </c>
      <c r="O2105">
        <f>IF($B2105="","",IFERROR(VLOOKUP($B2105,Mapping!$A:$C,2,0),"Not Mapped"))</f>
        <v/>
      </c>
      <c r="P2105">
        <f>IF($B2105="","",IFERROR(VLOOKUP($B2105,Mapping!$A:$C,3,0),"Not Mapped"))</f>
        <v/>
      </c>
      <c r="Q2105">
        <f>IF($B2105="","",IF(COUNTIF(Exclusions!$A:$A,$B2105)&gt;0,"Yes","No"))</f>
        <v/>
      </c>
      <c r="R2105" s="17">
        <f>IF($B2105="","",MIN(1,DAY($A2105)/IF($N2105="Superstore",Settings!$B$5,Settings!$B$4)))</f>
        <v/>
      </c>
      <c r="S2105" s="17">
        <f>IF(OR($B2105="",$G2105="",$R2105=0),"",$G2105/$R2105)</f>
        <v/>
      </c>
      <c r="T2105">
        <f>IF($S2105="","",IF($S2105&lt;Settings!$B$8,"Critical",IF($S2105&lt;Settings!$B$9,"Semi Critical","Non Critical")))</f>
        <v/>
      </c>
      <c r="U2105">
        <f>IF($B2105="","",IFERROR(VLOOKUP($O2105,Leaders!$A:$B,2,0),"Not Mapped"))</f>
        <v/>
      </c>
    </row>
    <row r="2106">
      <c r="A2106" s="16" t="n"/>
      <c r="G2106" s="17" t="n"/>
      <c r="H2106" s="17" t="n"/>
      <c r="I2106" s="17" t="n"/>
      <c r="J2106" s="17" t="n"/>
      <c r="K2106" s="17" t="n"/>
      <c r="L2106" s="17" t="n"/>
      <c r="N2106">
        <f>IF($B2106="","",IF($C2106="SUPERSTORE","Superstore","DH"))</f>
        <v/>
      </c>
      <c r="O2106">
        <f>IF($B2106="","",IFERROR(VLOOKUP($B2106,Mapping!$A:$C,2,0),"Not Mapped"))</f>
        <v/>
      </c>
      <c r="P2106">
        <f>IF($B2106="","",IFERROR(VLOOKUP($B2106,Mapping!$A:$C,3,0),"Not Mapped"))</f>
        <v/>
      </c>
      <c r="Q2106">
        <f>IF($B2106="","",IF(COUNTIF(Exclusions!$A:$A,$B2106)&gt;0,"Yes","No"))</f>
        <v/>
      </c>
      <c r="R2106" s="17">
        <f>IF($B2106="","",MIN(1,DAY($A2106)/IF($N2106="Superstore",Settings!$B$5,Settings!$B$4)))</f>
        <v/>
      </c>
      <c r="S2106" s="17">
        <f>IF(OR($B2106="",$G2106="",$R2106=0),"",$G2106/$R2106)</f>
        <v/>
      </c>
      <c r="T2106">
        <f>IF($S2106="","",IF($S2106&lt;Settings!$B$8,"Critical",IF($S2106&lt;Settings!$B$9,"Semi Critical","Non Critical")))</f>
        <v/>
      </c>
      <c r="U2106">
        <f>IF($B2106="","",IFERROR(VLOOKUP($O2106,Leaders!$A:$B,2,0),"Not Mapped"))</f>
        <v/>
      </c>
    </row>
    <row r="2107">
      <c r="A2107" s="16" t="n"/>
      <c r="G2107" s="17" t="n"/>
      <c r="H2107" s="17" t="n"/>
      <c r="I2107" s="17" t="n"/>
      <c r="J2107" s="17" t="n"/>
      <c r="K2107" s="17" t="n"/>
      <c r="L2107" s="17" t="n"/>
      <c r="N2107">
        <f>IF($B2107="","",IF($C2107="SUPERSTORE","Superstore","DH"))</f>
        <v/>
      </c>
      <c r="O2107">
        <f>IF($B2107="","",IFERROR(VLOOKUP($B2107,Mapping!$A:$C,2,0),"Not Mapped"))</f>
        <v/>
      </c>
      <c r="P2107">
        <f>IF($B2107="","",IFERROR(VLOOKUP($B2107,Mapping!$A:$C,3,0),"Not Mapped"))</f>
        <v/>
      </c>
      <c r="Q2107">
        <f>IF($B2107="","",IF(COUNTIF(Exclusions!$A:$A,$B2107)&gt;0,"Yes","No"))</f>
        <v/>
      </c>
      <c r="R2107" s="17">
        <f>IF($B2107="","",MIN(1,DAY($A2107)/IF($N2107="Superstore",Settings!$B$5,Settings!$B$4)))</f>
        <v/>
      </c>
      <c r="S2107" s="17">
        <f>IF(OR($B2107="",$G2107="",$R2107=0),"",$G2107/$R2107)</f>
        <v/>
      </c>
      <c r="T2107">
        <f>IF($S2107="","",IF($S2107&lt;Settings!$B$8,"Critical",IF($S2107&lt;Settings!$B$9,"Semi Critical","Non Critical")))</f>
        <v/>
      </c>
      <c r="U2107">
        <f>IF($B2107="","",IFERROR(VLOOKUP($O2107,Leaders!$A:$B,2,0),"Not Mapped"))</f>
        <v/>
      </c>
    </row>
    <row r="2108">
      <c r="A2108" s="16" t="n"/>
      <c r="G2108" s="17" t="n"/>
      <c r="H2108" s="17" t="n"/>
      <c r="I2108" s="17" t="n"/>
      <c r="J2108" s="17" t="n"/>
      <c r="K2108" s="17" t="n"/>
      <c r="L2108" s="17" t="n"/>
      <c r="N2108">
        <f>IF($B2108="","",IF($C2108="SUPERSTORE","Superstore","DH"))</f>
        <v/>
      </c>
      <c r="O2108">
        <f>IF($B2108="","",IFERROR(VLOOKUP($B2108,Mapping!$A:$C,2,0),"Not Mapped"))</f>
        <v/>
      </c>
      <c r="P2108">
        <f>IF($B2108="","",IFERROR(VLOOKUP($B2108,Mapping!$A:$C,3,0),"Not Mapped"))</f>
        <v/>
      </c>
      <c r="Q2108">
        <f>IF($B2108="","",IF(COUNTIF(Exclusions!$A:$A,$B2108)&gt;0,"Yes","No"))</f>
        <v/>
      </c>
      <c r="R2108" s="17">
        <f>IF($B2108="","",MIN(1,DAY($A2108)/IF($N2108="Superstore",Settings!$B$5,Settings!$B$4)))</f>
        <v/>
      </c>
      <c r="S2108" s="17">
        <f>IF(OR($B2108="",$G2108="",$R2108=0),"",$G2108/$R2108)</f>
        <v/>
      </c>
      <c r="T2108">
        <f>IF($S2108="","",IF($S2108&lt;Settings!$B$8,"Critical",IF($S2108&lt;Settings!$B$9,"Semi Critical","Non Critical")))</f>
        <v/>
      </c>
      <c r="U2108">
        <f>IF($B2108="","",IFERROR(VLOOKUP($O2108,Leaders!$A:$B,2,0),"Not Mapped"))</f>
        <v/>
      </c>
    </row>
    <row r="2109">
      <c r="A2109" s="16" t="n"/>
      <c r="G2109" s="17" t="n"/>
      <c r="H2109" s="17" t="n"/>
      <c r="I2109" s="17" t="n"/>
      <c r="J2109" s="17" t="n"/>
      <c r="K2109" s="17" t="n"/>
      <c r="L2109" s="17" t="n"/>
      <c r="N2109">
        <f>IF($B2109="","",IF($C2109="SUPERSTORE","Superstore","DH"))</f>
        <v/>
      </c>
      <c r="O2109">
        <f>IF($B2109="","",IFERROR(VLOOKUP($B2109,Mapping!$A:$C,2,0),"Not Mapped"))</f>
        <v/>
      </c>
      <c r="P2109">
        <f>IF($B2109="","",IFERROR(VLOOKUP($B2109,Mapping!$A:$C,3,0),"Not Mapped"))</f>
        <v/>
      </c>
      <c r="Q2109">
        <f>IF($B2109="","",IF(COUNTIF(Exclusions!$A:$A,$B2109)&gt;0,"Yes","No"))</f>
        <v/>
      </c>
      <c r="R2109" s="17">
        <f>IF($B2109="","",MIN(1,DAY($A2109)/IF($N2109="Superstore",Settings!$B$5,Settings!$B$4)))</f>
        <v/>
      </c>
      <c r="S2109" s="17">
        <f>IF(OR($B2109="",$G2109="",$R2109=0),"",$G2109/$R2109)</f>
        <v/>
      </c>
      <c r="T2109">
        <f>IF($S2109="","",IF($S2109&lt;Settings!$B$8,"Critical",IF($S2109&lt;Settings!$B$9,"Semi Critical","Non Critical")))</f>
        <v/>
      </c>
      <c r="U2109">
        <f>IF($B2109="","",IFERROR(VLOOKUP($O2109,Leaders!$A:$B,2,0),"Not Mapped"))</f>
        <v/>
      </c>
    </row>
    <row r="2110">
      <c r="A2110" s="16" t="n"/>
      <c r="G2110" s="17" t="n"/>
      <c r="H2110" s="17" t="n"/>
      <c r="I2110" s="17" t="n"/>
      <c r="J2110" s="17" t="n"/>
      <c r="K2110" s="17" t="n"/>
      <c r="L2110" s="17" t="n"/>
      <c r="N2110">
        <f>IF($B2110="","",IF($C2110="SUPERSTORE","Superstore","DH"))</f>
        <v/>
      </c>
      <c r="O2110">
        <f>IF($B2110="","",IFERROR(VLOOKUP($B2110,Mapping!$A:$C,2,0),"Not Mapped"))</f>
        <v/>
      </c>
      <c r="P2110">
        <f>IF($B2110="","",IFERROR(VLOOKUP($B2110,Mapping!$A:$C,3,0),"Not Mapped"))</f>
        <v/>
      </c>
      <c r="Q2110">
        <f>IF($B2110="","",IF(COUNTIF(Exclusions!$A:$A,$B2110)&gt;0,"Yes","No"))</f>
        <v/>
      </c>
      <c r="R2110" s="17">
        <f>IF($B2110="","",MIN(1,DAY($A2110)/IF($N2110="Superstore",Settings!$B$5,Settings!$B$4)))</f>
        <v/>
      </c>
      <c r="S2110" s="17">
        <f>IF(OR($B2110="",$G2110="",$R2110=0),"",$G2110/$R2110)</f>
        <v/>
      </c>
      <c r="T2110">
        <f>IF($S2110="","",IF($S2110&lt;Settings!$B$8,"Critical",IF($S2110&lt;Settings!$B$9,"Semi Critical","Non Critical")))</f>
        <v/>
      </c>
      <c r="U2110">
        <f>IF($B2110="","",IFERROR(VLOOKUP($O2110,Leaders!$A:$B,2,0),"Not Mapped"))</f>
        <v/>
      </c>
    </row>
    <row r="2111">
      <c r="A2111" s="16" t="n"/>
      <c r="G2111" s="17" t="n"/>
      <c r="H2111" s="17" t="n"/>
      <c r="I2111" s="17" t="n"/>
      <c r="J2111" s="17" t="n"/>
      <c r="K2111" s="17" t="n"/>
      <c r="L2111" s="17" t="n"/>
      <c r="N2111">
        <f>IF($B2111="","",IF($C2111="SUPERSTORE","Superstore","DH"))</f>
        <v/>
      </c>
      <c r="O2111">
        <f>IF($B2111="","",IFERROR(VLOOKUP($B2111,Mapping!$A:$C,2,0),"Not Mapped"))</f>
        <v/>
      </c>
      <c r="P2111">
        <f>IF($B2111="","",IFERROR(VLOOKUP($B2111,Mapping!$A:$C,3,0),"Not Mapped"))</f>
        <v/>
      </c>
      <c r="Q2111">
        <f>IF($B2111="","",IF(COUNTIF(Exclusions!$A:$A,$B2111)&gt;0,"Yes","No"))</f>
        <v/>
      </c>
      <c r="R2111" s="17">
        <f>IF($B2111="","",MIN(1,DAY($A2111)/IF($N2111="Superstore",Settings!$B$5,Settings!$B$4)))</f>
        <v/>
      </c>
      <c r="S2111" s="17">
        <f>IF(OR($B2111="",$G2111="",$R2111=0),"",$G2111/$R2111)</f>
        <v/>
      </c>
      <c r="T2111">
        <f>IF($S2111="","",IF($S2111&lt;Settings!$B$8,"Critical",IF($S2111&lt;Settings!$B$9,"Semi Critical","Non Critical")))</f>
        <v/>
      </c>
      <c r="U2111">
        <f>IF($B2111="","",IFERROR(VLOOKUP($O2111,Leaders!$A:$B,2,0),"Not Mapped"))</f>
        <v/>
      </c>
    </row>
    <row r="2112">
      <c r="A2112" s="16" t="n"/>
      <c r="G2112" s="17" t="n"/>
      <c r="H2112" s="17" t="n"/>
      <c r="I2112" s="17" t="n"/>
      <c r="J2112" s="17" t="n"/>
      <c r="K2112" s="17" t="n"/>
      <c r="L2112" s="17" t="n"/>
      <c r="N2112">
        <f>IF($B2112="","",IF($C2112="SUPERSTORE","Superstore","DH"))</f>
        <v/>
      </c>
      <c r="O2112">
        <f>IF($B2112="","",IFERROR(VLOOKUP($B2112,Mapping!$A:$C,2,0),"Not Mapped"))</f>
        <v/>
      </c>
      <c r="P2112">
        <f>IF($B2112="","",IFERROR(VLOOKUP($B2112,Mapping!$A:$C,3,0),"Not Mapped"))</f>
        <v/>
      </c>
      <c r="Q2112">
        <f>IF($B2112="","",IF(COUNTIF(Exclusions!$A:$A,$B2112)&gt;0,"Yes","No"))</f>
        <v/>
      </c>
      <c r="R2112" s="17">
        <f>IF($B2112="","",MIN(1,DAY($A2112)/IF($N2112="Superstore",Settings!$B$5,Settings!$B$4)))</f>
        <v/>
      </c>
      <c r="S2112" s="17">
        <f>IF(OR($B2112="",$G2112="",$R2112=0),"",$G2112/$R2112)</f>
        <v/>
      </c>
      <c r="T2112">
        <f>IF($S2112="","",IF($S2112&lt;Settings!$B$8,"Critical",IF($S2112&lt;Settings!$B$9,"Semi Critical","Non Critical")))</f>
        <v/>
      </c>
      <c r="U2112">
        <f>IF($B2112="","",IFERROR(VLOOKUP($O2112,Leaders!$A:$B,2,0),"Not Mapped"))</f>
        <v/>
      </c>
    </row>
    <row r="2113">
      <c r="A2113" s="16" t="n"/>
      <c r="G2113" s="17" t="n"/>
      <c r="H2113" s="17" t="n"/>
      <c r="I2113" s="17" t="n"/>
      <c r="J2113" s="17" t="n"/>
      <c r="K2113" s="17" t="n"/>
      <c r="L2113" s="17" t="n"/>
      <c r="N2113">
        <f>IF($B2113="","",IF($C2113="SUPERSTORE","Superstore","DH"))</f>
        <v/>
      </c>
      <c r="O2113">
        <f>IF($B2113="","",IFERROR(VLOOKUP($B2113,Mapping!$A:$C,2,0),"Not Mapped"))</f>
        <v/>
      </c>
      <c r="P2113">
        <f>IF($B2113="","",IFERROR(VLOOKUP($B2113,Mapping!$A:$C,3,0),"Not Mapped"))</f>
        <v/>
      </c>
      <c r="Q2113">
        <f>IF($B2113="","",IF(COUNTIF(Exclusions!$A:$A,$B2113)&gt;0,"Yes","No"))</f>
        <v/>
      </c>
      <c r="R2113" s="17">
        <f>IF($B2113="","",MIN(1,DAY($A2113)/IF($N2113="Superstore",Settings!$B$5,Settings!$B$4)))</f>
        <v/>
      </c>
      <c r="S2113" s="17">
        <f>IF(OR($B2113="",$G2113="",$R2113=0),"",$G2113/$R2113)</f>
        <v/>
      </c>
      <c r="T2113">
        <f>IF($S2113="","",IF($S2113&lt;Settings!$B$8,"Critical",IF($S2113&lt;Settings!$B$9,"Semi Critical","Non Critical")))</f>
        <v/>
      </c>
      <c r="U2113">
        <f>IF($B2113="","",IFERROR(VLOOKUP($O2113,Leaders!$A:$B,2,0),"Not Mapped"))</f>
        <v/>
      </c>
    </row>
    <row r="2114">
      <c r="A2114" s="16" t="n"/>
      <c r="G2114" s="17" t="n"/>
      <c r="H2114" s="17" t="n"/>
      <c r="I2114" s="17" t="n"/>
      <c r="J2114" s="17" t="n"/>
      <c r="K2114" s="17" t="n"/>
      <c r="L2114" s="17" t="n"/>
      <c r="N2114">
        <f>IF($B2114="","",IF($C2114="SUPERSTORE","Superstore","DH"))</f>
        <v/>
      </c>
      <c r="O2114">
        <f>IF($B2114="","",IFERROR(VLOOKUP($B2114,Mapping!$A:$C,2,0),"Not Mapped"))</f>
        <v/>
      </c>
      <c r="P2114">
        <f>IF($B2114="","",IFERROR(VLOOKUP($B2114,Mapping!$A:$C,3,0),"Not Mapped"))</f>
        <v/>
      </c>
      <c r="Q2114">
        <f>IF($B2114="","",IF(COUNTIF(Exclusions!$A:$A,$B2114)&gt;0,"Yes","No"))</f>
        <v/>
      </c>
      <c r="R2114" s="17">
        <f>IF($B2114="","",MIN(1,DAY($A2114)/IF($N2114="Superstore",Settings!$B$5,Settings!$B$4)))</f>
        <v/>
      </c>
      <c r="S2114" s="17">
        <f>IF(OR($B2114="",$G2114="",$R2114=0),"",$G2114/$R2114)</f>
        <v/>
      </c>
      <c r="T2114">
        <f>IF($S2114="","",IF($S2114&lt;Settings!$B$8,"Critical",IF($S2114&lt;Settings!$B$9,"Semi Critical","Non Critical")))</f>
        <v/>
      </c>
      <c r="U2114">
        <f>IF($B2114="","",IFERROR(VLOOKUP($O2114,Leaders!$A:$B,2,0),"Not Mapped"))</f>
        <v/>
      </c>
    </row>
    <row r="2115">
      <c r="A2115" s="16" t="n"/>
      <c r="G2115" s="17" t="n"/>
      <c r="H2115" s="17" t="n"/>
      <c r="I2115" s="17" t="n"/>
      <c r="J2115" s="17" t="n"/>
      <c r="K2115" s="17" t="n"/>
      <c r="L2115" s="17" t="n"/>
      <c r="N2115">
        <f>IF($B2115="","",IF($C2115="SUPERSTORE","Superstore","DH"))</f>
        <v/>
      </c>
      <c r="O2115">
        <f>IF($B2115="","",IFERROR(VLOOKUP($B2115,Mapping!$A:$C,2,0),"Not Mapped"))</f>
        <v/>
      </c>
      <c r="P2115">
        <f>IF($B2115="","",IFERROR(VLOOKUP($B2115,Mapping!$A:$C,3,0),"Not Mapped"))</f>
        <v/>
      </c>
      <c r="Q2115">
        <f>IF($B2115="","",IF(COUNTIF(Exclusions!$A:$A,$B2115)&gt;0,"Yes","No"))</f>
        <v/>
      </c>
      <c r="R2115" s="17">
        <f>IF($B2115="","",MIN(1,DAY($A2115)/IF($N2115="Superstore",Settings!$B$5,Settings!$B$4)))</f>
        <v/>
      </c>
      <c r="S2115" s="17">
        <f>IF(OR($B2115="",$G2115="",$R2115=0),"",$G2115/$R2115)</f>
        <v/>
      </c>
      <c r="T2115">
        <f>IF($S2115="","",IF($S2115&lt;Settings!$B$8,"Critical",IF($S2115&lt;Settings!$B$9,"Semi Critical","Non Critical")))</f>
        <v/>
      </c>
      <c r="U2115">
        <f>IF($B2115="","",IFERROR(VLOOKUP($O2115,Leaders!$A:$B,2,0),"Not Mapped"))</f>
        <v/>
      </c>
    </row>
    <row r="2116">
      <c r="A2116" s="16" t="n"/>
      <c r="G2116" s="17" t="n"/>
      <c r="H2116" s="17" t="n"/>
      <c r="I2116" s="17" t="n"/>
      <c r="J2116" s="17" t="n"/>
      <c r="K2116" s="17" t="n"/>
      <c r="L2116" s="17" t="n"/>
      <c r="N2116">
        <f>IF($B2116="","",IF($C2116="SUPERSTORE","Superstore","DH"))</f>
        <v/>
      </c>
      <c r="O2116">
        <f>IF($B2116="","",IFERROR(VLOOKUP($B2116,Mapping!$A:$C,2,0),"Not Mapped"))</f>
        <v/>
      </c>
      <c r="P2116">
        <f>IF($B2116="","",IFERROR(VLOOKUP($B2116,Mapping!$A:$C,3,0),"Not Mapped"))</f>
        <v/>
      </c>
      <c r="Q2116">
        <f>IF($B2116="","",IF(COUNTIF(Exclusions!$A:$A,$B2116)&gt;0,"Yes","No"))</f>
        <v/>
      </c>
      <c r="R2116" s="17">
        <f>IF($B2116="","",MIN(1,DAY($A2116)/IF($N2116="Superstore",Settings!$B$5,Settings!$B$4)))</f>
        <v/>
      </c>
      <c r="S2116" s="17">
        <f>IF(OR($B2116="",$G2116="",$R2116=0),"",$G2116/$R2116)</f>
        <v/>
      </c>
      <c r="T2116">
        <f>IF($S2116="","",IF($S2116&lt;Settings!$B$8,"Critical",IF($S2116&lt;Settings!$B$9,"Semi Critical","Non Critical")))</f>
        <v/>
      </c>
      <c r="U2116">
        <f>IF($B2116="","",IFERROR(VLOOKUP($O2116,Leaders!$A:$B,2,0),"Not Mapped"))</f>
        <v/>
      </c>
    </row>
    <row r="2117">
      <c r="A2117" s="16" t="n"/>
      <c r="G2117" s="17" t="n"/>
      <c r="H2117" s="17" t="n"/>
      <c r="I2117" s="17" t="n"/>
      <c r="J2117" s="17" t="n"/>
      <c r="K2117" s="17" t="n"/>
      <c r="L2117" s="17" t="n"/>
      <c r="N2117">
        <f>IF($B2117="","",IF($C2117="SUPERSTORE","Superstore","DH"))</f>
        <v/>
      </c>
      <c r="O2117">
        <f>IF($B2117="","",IFERROR(VLOOKUP($B2117,Mapping!$A:$C,2,0),"Not Mapped"))</f>
        <v/>
      </c>
      <c r="P2117">
        <f>IF($B2117="","",IFERROR(VLOOKUP($B2117,Mapping!$A:$C,3,0),"Not Mapped"))</f>
        <v/>
      </c>
      <c r="Q2117">
        <f>IF($B2117="","",IF(COUNTIF(Exclusions!$A:$A,$B2117)&gt;0,"Yes","No"))</f>
        <v/>
      </c>
      <c r="R2117" s="17">
        <f>IF($B2117="","",MIN(1,DAY($A2117)/IF($N2117="Superstore",Settings!$B$5,Settings!$B$4)))</f>
        <v/>
      </c>
      <c r="S2117" s="17">
        <f>IF(OR($B2117="",$G2117="",$R2117=0),"",$G2117/$R2117)</f>
        <v/>
      </c>
      <c r="T2117">
        <f>IF($S2117="","",IF($S2117&lt;Settings!$B$8,"Critical",IF($S2117&lt;Settings!$B$9,"Semi Critical","Non Critical")))</f>
        <v/>
      </c>
      <c r="U2117">
        <f>IF($B2117="","",IFERROR(VLOOKUP($O2117,Leaders!$A:$B,2,0),"Not Mapped"))</f>
        <v/>
      </c>
    </row>
    <row r="2118">
      <c r="A2118" s="16" t="n"/>
      <c r="G2118" s="17" t="n"/>
      <c r="H2118" s="17" t="n"/>
      <c r="I2118" s="17" t="n"/>
      <c r="J2118" s="17" t="n"/>
      <c r="K2118" s="17" t="n"/>
      <c r="L2118" s="17" t="n"/>
      <c r="N2118">
        <f>IF($B2118="","",IF($C2118="SUPERSTORE","Superstore","DH"))</f>
        <v/>
      </c>
      <c r="O2118">
        <f>IF($B2118="","",IFERROR(VLOOKUP($B2118,Mapping!$A:$C,2,0),"Not Mapped"))</f>
        <v/>
      </c>
      <c r="P2118">
        <f>IF($B2118="","",IFERROR(VLOOKUP($B2118,Mapping!$A:$C,3,0),"Not Mapped"))</f>
        <v/>
      </c>
      <c r="Q2118">
        <f>IF($B2118="","",IF(COUNTIF(Exclusions!$A:$A,$B2118)&gt;0,"Yes","No"))</f>
        <v/>
      </c>
      <c r="R2118" s="17">
        <f>IF($B2118="","",MIN(1,DAY($A2118)/IF($N2118="Superstore",Settings!$B$5,Settings!$B$4)))</f>
        <v/>
      </c>
      <c r="S2118" s="17">
        <f>IF(OR($B2118="",$G2118="",$R2118=0),"",$G2118/$R2118)</f>
        <v/>
      </c>
      <c r="T2118">
        <f>IF($S2118="","",IF($S2118&lt;Settings!$B$8,"Critical",IF($S2118&lt;Settings!$B$9,"Semi Critical","Non Critical")))</f>
        <v/>
      </c>
      <c r="U2118">
        <f>IF($B2118="","",IFERROR(VLOOKUP($O2118,Leaders!$A:$B,2,0),"Not Mapped"))</f>
        <v/>
      </c>
    </row>
    <row r="2119">
      <c r="A2119" s="16" t="n"/>
      <c r="G2119" s="17" t="n"/>
      <c r="H2119" s="17" t="n"/>
      <c r="I2119" s="17" t="n"/>
      <c r="J2119" s="17" t="n"/>
      <c r="K2119" s="17" t="n"/>
      <c r="L2119" s="17" t="n"/>
      <c r="N2119">
        <f>IF($B2119="","",IF($C2119="SUPERSTORE","Superstore","DH"))</f>
        <v/>
      </c>
      <c r="O2119">
        <f>IF($B2119="","",IFERROR(VLOOKUP($B2119,Mapping!$A:$C,2,0),"Not Mapped"))</f>
        <v/>
      </c>
      <c r="P2119">
        <f>IF($B2119="","",IFERROR(VLOOKUP($B2119,Mapping!$A:$C,3,0),"Not Mapped"))</f>
        <v/>
      </c>
      <c r="Q2119">
        <f>IF($B2119="","",IF(COUNTIF(Exclusions!$A:$A,$B2119)&gt;0,"Yes","No"))</f>
        <v/>
      </c>
      <c r="R2119" s="17">
        <f>IF($B2119="","",MIN(1,DAY($A2119)/IF($N2119="Superstore",Settings!$B$5,Settings!$B$4)))</f>
        <v/>
      </c>
      <c r="S2119" s="17">
        <f>IF(OR($B2119="",$G2119="",$R2119=0),"",$G2119/$R2119)</f>
        <v/>
      </c>
      <c r="T2119">
        <f>IF($S2119="","",IF($S2119&lt;Settings!$B$8,"Critical",IF($S2119&lt;Settings!$B$9,"Semi Critical","Non Critical")))</f>
        <v/>
      </c>
      <c r="U2119">
        <f>IF($B2119="","",IFERROR(VLOOKUP($O2119,Leaders!$A:$B,2,0),"Not Mapped"))</f>
        <v/>
      </c>
    </row>
    <row r="2120">
      <c r="A2120" s="16" t="n"/>
      <c r="G2120" s="17" t="n"/>
      <c r="H2120" s="17" t="n"/>
      <c r="I2120" s="17" t="n"/>
      <c r="J2120" s="17" t="n"/>
      <c r="K2120" s="17" t="n"/>
      <c r="L2120" s="17" t="n"/>
      <c r="N2120">
        <f>IF($B2120="","",IF($C2120="SUPERSTORE","Superstore","DH"))</f>
        <v/>
      </c>
      <c r="O2120">
        <f>IF($B2120="","",IFERROR(VLOOKUP($B2120,Mapping!$A:$C,2,0),"Not Mapped"))</f>
        <v/>
      </c>
      <c r="P2120">
        <f>IF($B2120="","",IFERROR(VLOOKUP($B2120,Mapping!$A:$C,3,0),"Not Mapped"))</f>
        <v/>
      </c>
      <c r="Q2120">
        <f>IF($B2120="","",IF(COUNTIF(Exclusions!$A:$A,$B2120)&gt;0,"Yes","No"))</f>
        <v/>
      </c>
      <c r="R2120" s="17">
        <f>IF($B2120="","",MIN(1,DAY($A2120)/IF($N2120="Superstore",Settings!$B$5,Settings!$B$4)))</f>
        <v/>
      </c>
      <c r="S2120" s="17">
        <f>IF(OR($B2120="",$G2120="",$R2120=0),"",$G2120/$R2120)</f>
        <v/>
      </c>
      <c r="T2120">
        <f>IF($S2120="","",IF($S2120&lt;Settings!$B$8,"Critical",IF($S2120&lt;Settings!$B$9,"Semi Critical","Non Critical")))</f>
        <v/>
      </c>
      <c r="U2120">
        <f>IF($B2120="","",IFERROR(VLOOKUP($O2120,Leaders!$A:$B,2,0),"Not Mapped"))</f>
        <v/>
      </c>
    </row>
    <row r="2121">
      <c r="A2121" s="16" t="n"/>
      <c r="G2121" s="17" t="n"/>
      <c r="H2121" s="17" t="n"/>
      <c r="I2121" s="17" t="n"/>
      <c r="J2121" s="17" t="n"/>
      <c r="K2121" s="17" t="n"/>
      <c r="L2121" s="17" t="n"/>
      <c r="N2121">
        <f>IF($B2121="","",IF($C2121="SUPERSTORE","Superstore","DH"))</f>
        <v/>
      </c>
      <c r="O2121">
        <f>IF($B2121="","",IFERROR(VLOOKUP($B2121,Mapping!$A:$C,2,0),"Not Mapped"))</f>
        <v/>
      </c>
      <c r="P2121">
        <f>IF($B2121="","",IFERROR(VLOOKUP($B2121,Mapping!$A:$C,3,0),"Not Mapped"))</f>
        <v/>
      </c>
      <c r="Q2121">
        <f>IF($B2121="","",IF(COUNTIF(Exclusions!$A:$A,$B2121)&gt;0,"Yes","No"))</f>
        <v/>
      </c>
      <c r="R2121" s="17">
        <f>IF($B2121="","",MIN(1,DAY($A2121)/IF($N2121="Superstore",Settings!$B$5,Settings!$B$4)))</f>
        <v/>
      </c>
      <c r="S2121" s="17">
        <f>IF(OR($B2121="",$G2121="",$R2121=0),"",$G2121/$R2121)</f>
        <v/>
      </c>
      <c r="T2121">
        <f>IF($S2121="","",IF($S2121&lt;Settings!$B$8,"Critical",IF($S2121&lt;Settings!$B$9,"Semi Critical","Non Critical")))</f>
        <v/>
      </c>
      <c r="U2121">
        <f>IF($B2121="","",IFERROR(VLOOKUP($O2121,Leaders!$A:$B,2,0),"Not Mapped"))</f>
        <v/>
      </c>
    </row>
    <row r="2122">
      <c r="A2122" s="16" t="n"/>
      <c r="G2122" s="17" t="n"/>
      <c r="H2122" s="17" t="n"/>
      <c r="I2122" s="17" t="n"/>
      <c r="J2122" s="17" t="n"/>
      <c r="K2122" s="17" t="n"/>
      <c r="L2122" s="17" t="n"/>
      <c r="N2122">
        <f>IF($B2122="","",IF($C2122="SUPERSTORE","Superstore","DH"))</f>
        <v/>
      </c>
      <c r="O2122">
        <f>IF($B2122="","",IFERROR(VLOOKUP($B2122,Mapping!$A:$C,2,0),"Not Mapped"))</f>
        <v/>
      </c>
      <c r="P2122">
        <f>IF($B2122="","",IFERROR(VLOOKUP($B2122,Mapping!$A:$C,3,0),"Not Mapped"))</f>
        <v/>
      </c>
      <c r="Q2122">
        <f>IF($B2122="","",IF(COUNTIF(Exclusions!$A:$A,$B2122)&gt;0,"Yes","No"))</f>
        <v/>
      </c>
      <c r="R2122" s="17">
        <f>IF($B2122="","",MIN(1,DAY($A2122)/IF($N2122="Superstore",Settings!$B$5,Settings!$B$4)))</f>
        <v/>
      </c>
      <c r="S2122" s="17">
        <f>IF(OR($B2122="",$G2122="",$R2122=0),"",$G2122/$R2122)</f>
        <v/>
      </c>
      <c r="T2122">
        <f>IF($S2122="","",IF($S2122&lt;Settings!$B$8,"Critical",IF($S2122&lt;Settings!$B$9,"Semi Critical","Non Critical")))</f>
        <v/>
      </c>
      <c r="U2122">
        <f>IF($B2122="","",IFERROR(VLOOKUP($O2122,Leaders!$A:$B,2,0),"Not Mapped"))</f>
        <v/>
      </c>
    </row>
    <row r="2123">
      <c r="A2123" s="16" t="n"/>
      <c r="G2123" s="17" t="n"/>
      <c r="H2123" s="17" t="n"/>
      <c r="I2123" s="17" t="n"/>
      <c r="J2123" s="17" t="n"/>
      <c r="K2123" s="17" t="n"/>
      <c r="L2123" s="17" t="n"/>
      <c r="N2123">
        <f>IF($B2123="","",IF($C2123="SUPERSTORE","Superstore","DH"))</f>
        <v/>
      </c>
      <c r="O2123">
        <f>IF($B2123="","",IFERROR(VLOOKUP($B2123,Mapping!$A:$C,2,0),"Not Mapped"))</f>
        <v/>
      </c>
      <c r="P2123">
        <f>IF($B2123="","",IFERROR(VLOOKUP($B2123,Mapping!$A:$C,3,0),"Not Mapped"))</f>
        <v/>
      </c>
      <c r="Q2123">
        <f>IF($B2123="","",IF(COUNTIF(Exclusions!$A:$A,$B2123)&gt;0,"Yes","No"))</f>
        <v/>
      </c>
      <c r="R2123" s="17">
        <f>IF($B2123="","",MIN(1,DAY($A2123)/IF($N2123="Superstore",Settings!$B$5,Settings!$B$4)))</f>
        <v/>
      </c>
      <c r="S2123" s="17">
        <f>IF(OR($B2123="",$G2123="",$R2123=0),"",$G2123/$R2123)</f>
        <v/>
      </c>
      <c r="T2123">
        <f>IF($S2123="","",IF($S2123&lt;Settings!$B$8,"Critical",IF($S2123&lt;Settings!$B$9,"Semi Critical","Non Critical")))</f>
        <v/>
      </c>
      <c r="U2123">
        <f>IF($B2123="","",IFERROR(VLOOKUP($O2123,Leaders!$A:$B,2,0),"Not Mapped"))</f>
        <v/>
      </c>
    </row>
    <row r="2124">
      <c r="A2124" s="16" t="n"/>
      <c r="G2124" s="17" t="n"/>
      <c r="H2124" s="17" t="n"/>
      <c r="I2124" s="17" t="n"/>
      <c r="J2124" s="17" t="n"/>
      <c r="K2124" s="17" t="n"/>
      <c r="L2124" s="17" t="n"/>
      <c r="N2124">
        <f>IF($B2124="","",IF($C2124="SUPERSTORE","Superstore","DH"))</f>
        <v/>
      </c>
      <c r="O2124">
        <f>IF($B2124="","",IFERROR(VLOOKUP($B2124,Mapping!$A:$C,2,0),"Not Mapped"))</f>
        <v/>
      </c>
      <c r="P2124">
        <f>IF($B2124="","",IFERROR(VLOOKUP($B2124,Mapping!$A:$C,3,0),"Not Mapped"))</f>
        <v/>
      </c>
      <c r="Q2124">
        <f>IF($B2124="","",IF(COUNTIF(Exclusions!$A:$A,$B2124)&gt;0,"Yes","No"))</f>
        <v/>
      </c>
      <c r="R2124" s="17">
        <f>IF($B2124="","",MIN(1,DAY($A2124)/IF($N2124="Superstore",Settings!$B$5,Settings!$B$4)))</f>
        <v/>
      </c>
      <c r="S2124" s="17">
        <f>IF(OR($B2124="",$G2124="",$R2124=0),"",$G2124/$R2124)</f>
        <v/>
      </c>
      <c r="T2124">
        <f>IF($S2124="","",IF($S2124&lt;Settings!$B$8,"Critical",IF($S2124&lt;Settings!$B$9,"Semi Critical","Non Critical")))</f>
        <v/>
      </c>
      <c r="U2124">
        <f>IF($B2124="","",IFERROR(VLOOKUP($O2124,Leaders!$A:$B,2,0),"Not Mapped"))</f>
        <v/>
      </c>
    </row>
    <row r="2125">
      <c r="A2125" s="16" t="n"/>
      <c r="G2125" s="17" t="n"/>
      <c r="H2125" s="17" t="n"/>
      <c r="I2125" s="17" t="n"/>
      <c r="J2125" s="17" t="n"/>
      <c r="K2125" s="17" t="n"/>
      <c r="L2125" s="17" t="n"/>
      <c r="N2125">
        <f>IF($B2125="","",IF($C2125="SUPERSTORE","Superstore","DH"))</f>
        <v/>
      </c>
      <c r="O2125">
        <f>IF($B2125="","",IFERROR(VLOOKUP($B2125,Mapping!$A:$C,2,0),"Not Mapped"))</f>
        <v/>
      </c>
      <c r="P2125">
        <f>IF($B2125="","",IFERROR(VLOOKUP($B2125,Mapping!$A:$C,3,0),"Not Mapped"))</f>
        <v/>
      </c>
      <c r="Q2125">
        <f>IF($B2125="","",IF(COUNTIF(Exclusions!$A:$A,$B2125)&gt;0,"Yes","No"))</f>
        <v/>
      </c>
      <c r="R2125" s="17">
        <f>IF($B2125="","",MIN(1,DAY($A2125)/IF($N2125="Superstore",Settings!$B$5,Settings!$B$4)))</f>
        <v/>
      </c>
      <c r="S2125" s="17">
        <f>IF(OR($B2125="",$G2125="",$R2125=0),"",$G2125/$R2125)</f>
        <v/>
      </c>
      <c r="T2125">
        <f>IF($S2125="","",IF($S2125&lt;Settings!$B$8,"Critical",IF($S2125&lt;Settings!$B$9,"Semi Critical","Non Critical")))</f>
        <v/>
      </c>
      <c r="U2125">
        <f>IF($B2125="","",IFERROR(VLOOKUP($O2125,Leaders!$A:$B,2,0),"Not Mapped"))</f>
        <v/>
      </c>
    </row>
    <row r="2126">
      <c r="A2126" s="16" t="n"/>
      <c r="G2126" s="17" t="n"/>
      <c r="H2126" s="17" t="n"/>
      <c r="I2126" s="17" t="n"/>
      <c r="J2126" s="17" t="n"/>
      <c r="K2126" s="17" t="n"/>
      <c r="L2126" s="17" t="n"/>
      <c r="N2126">
        <f>IF($B2126="","",IF($C2126="SUPERSTORE","Superstore","DH"))</f>
        <v/>
      </c>
      <c r="O2126">
        <f>IF($B2126="","",IFERROR(VLOOKUP($B2126,Mapping!$A:$C,2,0),"Not Mapped"))</f>
        <v/>
      </c>
      <c r="P2126">
        <f>IF($B2126="","",IFERROR(VLOOKUP($B2126,Mapping!$A:$C,3,0),"Not Mapped"))</f>
        <v/>
      </c>
      <c r="Q2126">
        <f>IF($B2126="","",IF(COUNTIF(Exclusions!$A:$A,$B2126)&gt;0,"Yes","No"))</f>
        <v/>
      </c>
      <c r="R2126" s="17">
        <f>IF($B2126="","",MIN(1,DAY($A2126)/IF($N2126="Superstore",Settings!$B$5,Settings!$B$4)))</f>
        <v/>
      </c>
      <c r="S2126" s="17">
        <f>IF(OR($B2126="",$G2126="",$R2126=0),"",$G2126/$R2126)</f>
        <v/>
      </c>
      <c r="T2126">
        <f>IF($S2126="","",IF($S2126&lt;Settings!$B$8,"Critical",IF($S2126&lt;Settings!$B$9,"Semi Critical","Non Critical")))</f>
        <v/>
      </c>
      <c r="U2126">
        <f>IF($B2126="","",IFERROR(VLOOKUP($O2126,Leaders!$A:$B,2,0),"Not Mapped"))</f>
        <v/>
      </c>
    </row>
    <row r="2127">
      <c r="A2127" s="16" t="n"/>
      <c r="G2127" s="17" t="n"/>
      <c r="H2127" s="17" t="n"/>
      <c r="I2127" s="17" t="n"/>
      <c r="J2127" s="17" t="n"/>
      <c r="K2127" s="17" t="n"/>
      <c r="L2127" s="17" t="n"/>
      <c r="N2127">
        <f>IF($B2127="","",IF($C2127="SUPERSTORE","Superstore","DH"))</f>
        <v/>
      </c>
      <c r="O2127">
        <f>IF($B2127="","",IFERROR(VLOOKUP($B2127,Mapping!$A:$C,2,0),"Not Mapped"))</f>
        <v/>
      </c>
      <c r="P2127">
        <f>IF($B2127="","",IFERROR(VLOOKUP($B2127,Mapping!$A:$C,3,0),"Not Mapped"))</f>
        <v/>
      </c>
      <c r="Q2127">
        <f>IF($B2127="","",IF(COUNTIF(Exclusions!$A:$A,$B2127)&gt;0,"Yes","No"))</f>
        <v/>
      </c>
      <c r="R2127" s="17">
        <f>IF($B2127="","",MIN(1,DAY($A2127)/IF($N2127="Superstore",Settings!$B$5,Settings!$B$4)))</f>
        <v/>
      </c>
      <c r="S2127" s="17">
        <f>IF(OR($B2127="",$G2127="",$R2127=0),"",$G2127/$R2127)</f>
        <v/>
      </c>
      <c r="T2127">
        <f>IF($S2127="","",IF($S2127&lt;Settings!$B$8,"Critical",IF($S2127&lt;Settings!$B$9,"Semi Critical","Non Critical")))</f>
        <v/>
      </c>
      <c r="U2127">
        <f>IF($B2127="","",IFERROR(VLOOKUP($O2127,Leaders!$A:$B,2,0),"Not Mapped"))</f>
        <v/>
      </c>
    </row>
    <row r="2128">
      <c r="A2128" s="16" t="n"/>
      <c r="G2128" s="17" t="n"/>
      <c r="H2128" s="17" t="n"/>
      <c r="I2128" s="17" t="n"/>
      <c r="J2128" s="17" t="n"/>
      <c r="K2128" s="17" t="n"/>
      <c r="L2128" s="17" t="n"/>
      <c r="N2128">
        <f>IF($B2128="","",IF($C2128="SUPERSTORE","Superstore","DH"))</f>
        <v/>
      </c>
      <c r="O2128">
        <f>IF($B2128="","",IFERROR(VLOOKUP($B2128,Mapping!$A:$C,2,0),"Not Mapped"))</f>
        <v/>
      </c>
      <c r="P2128">
        <f>IF($B2128="","",IFERROR(VLOOKUP($B2128,Mapping!$A:$C,3,0),"Not Mapped"))</f>
        <v/>
      </c>
      <c r="Q2128">
        <f>IF($B2128="","",IF(COUNTIF(Exclusions!$A:$A,$B2128)&gt;0,"Yes","No"))</f>
        <v/>
      </c>
      <c r="R2128" s="17">
        <f>IF($B2128="","",MIN(1,DAY($A2128)/IF($N2128="Superstore",Settings!$B$5,Settings!$B$4)))</f>
        <v/>
      </c>
      <c r="S2128" s="17">
        <f>IF(OR($B2128="",$G2128="",$R2128=0),"",$G2128/$R2128)</f>
        <v/>
      </c>
      <c r="T2128">
        <f>IF($S2128="","",IF($S2128&lt;Settings!$B$8,"Critical",IF($S2128&lt;Settings!$B$9,"Semi Critical","Non Critical")))</f>
        <v/>
      </c>
      <c r="U2128">
        <f>IF($B2128="","",IFERROR(VLOOKUP($O2128,Leaders!$A:$B,2,0),"Not Mapped"))</f>
        <v/>
      </c>
    </row>
    <row r="2129">
      <c r="A2129" s="16" t="n"/>
      <c r="G2129" s="17" t="n"/>
      <c r="H2129" s="17" t="n"/>
      <c r="I2129" s="17" t="n"/>
      <c r="J2129" s="17" t="n"/>
      <c r="K2129" s="17" t="n"/>
      <c r="L2129" s="17" t="n"/>
      <c r="N2129">
        <f>IF($B2129="","",IF($C2129="SUPERSTORE","Superstore","DH"))</f>
        <v/>
      </c>
      <c r="O2129">
        <f>IF($B2129="","",IFERROR(VLOOKUP($B2129,Mapping!$A:$C,2,0),"Not Mapped"))</f>
        <v/>
      </c>
      <c r="P2129">
        <f>IF($B2129="","",IFERROR(VLOOKUP($B2129,Mapping!$A:$C,3,0),"Not Mapped"))</f>
        <v/>
      </c>
      <c r="Q2129">
        <f>IF($B2129="","",IF(COUNTIF(Exclusions!$A:$A,$B2129)&gt;0,"Yes","No"))</f>
        <v/>
      </c>
      <c r="R2129" s="17">
        <f>IF($B2129="","",MIN(1,DAY($A2129)/IF($N2129="Superstore",Settings!$B$5,Settings!$B$4)))</f>
        <v/>
      </c>
      <c r="S2129" s="17">
        <f>IF(OR($B2129="",$G2129="",$R2129=0),"",$G2129/$R2129)</f>
        <v/>
      </c>
      <c r="T2129">
        <f>IF($S2129="","",IF($S2129&lt;Settings!$B$8,"Critical",IF($S2129&lt;Settings!$B$9,"Semi Critical","Non Critical")))</f>
        <v/>
      </c>
      <c r="U2129">
        <f>IF($B2129="","",IFERROR(VLOOKUP($O2129,Leaders!$A:$B,2,0),"Not Mapped"))</f>
        <v/>
      </c>
    </row>
    <row r="2130">
      <c r="A2130" s="16" t="n"/>
      <c r="G2130" s="17" t="n"/>
      <c r="H2130" s="17" t="n"/>
      <c r="I2130" s="17" t="n"/>
      <c r="J2130" s="17" t="n"/>
      <c r="K2130" s="17" t="n"/>
      <c r="L2130" s="17" t="n"/>
      <c r="N2130">
        <f>IF($B2130="","",IF($C2130="SUPERSTORE","Superstore","DH"))</f>
        <v/>
      </c>
      <c r="O2130">
        <f>IF($B2130="","",IFERROR(VLOOKUP($B2130,Mapping!$A:$C,2,0),"Not Mapped"))</f>
        <v/>
      </c>
      <c r="P2130">
        <f>IF($B2130="","",IFERROR(VLOOKUP($B2130,Mapping!$A:$C,3,0),"Not Mapped"))</f>
        <v/>
      </c>
      <c r="Q2130">
        <f>IF($B2130="","",IF(COUNTIF(Exclusions!$A:$A,$B2130)&gt;0,"Yes","No"))</f>
        <v/>
      </c>
      <c r="R2130" s="17">
        <f>IF($B2130="","",MIN(1,DAY($A2130)/IF($N2130="Superstore",Settings!$B$5,Settings!$B$4)))</f>
        <v/>
      </c>
      <c r="S2130" s="17">
        <f>IF(OR($B2130="",$G2130="",$R2130=0),"",$G2130/$R2130)</f>
        <v/>
      </c>
      <c r="T2130">
        <f>IF($S2130="","",IF($S2130&lt;Settings!$B$8,"Critical",IF($S2130&lt;Settings!$B$9,"Semi Critical","Non Critical")))</f>
        <v/>
      </c>
      <c r="U2130">
        <f>IF($B2130="","",IFERROR(VLOOKUP($O2130,Leaders!$A:$B,2,0),"Not Mapped"))</f>
        <v/>
      </c>
    </row>
    <row r="2131">
      <c r="A2131" s="16" t="n"/>
      <c r="G2131" s="17" t="n"/>
      <c r="H2131" s="17" t="n"/>
      <c r="I2131" s="17" t="n"/>
      <c r="J2131" s="17" t="n"/>
      <c r="K2131" s="17" t="n"/>
      <c r="L2131" s="17" t="n"/>
      <c r="N2131">
        <f>IF($B2131="","",IF($C2131="SUPERSTORE","Superstore","DH"))</f>
        <v/>
      </c>
      <c r="O2131">
        <f>IF($B2131="","",IFERROR(VLOOKUP($B2131,Mapping!$A:$C,2,0),"Not Mapped"))</f>
        <v/>
      </c>
      <c r="P2131">
        <f>IF($B2131="","",IFERROR(VLOOKUP($B2131,Mapping!$A:$C,3,0),"Not Mapped"))</f>
        <v/>
      </c>
      <c r="Q2131">
        <f>IF($B2131="","",IF(COUNTIF(Exclusions!$A:$A,$B2131)&gt;0,"Yes","No"))</f>
        <v/>
      </c>
      <c r="R2131" s="17">
        <f>IF($B2131="","",MIN(1,DAY($A2131)/IF($N2131="Superstore",Settings!$B$5,Settings!$B$4)))</f>
        <v/>
      </c>
      <c r="S2131" s="17">
        <f>IF(OR($B2131="",$G2131="",$R2131=0),"",$G2131/$R2131)</f>
        <v/>
      </c>
      <c r="T2131">
        <f>IF($S2131="","",IF($S2131&lt;Settings!$B$8,"Critical",IF($S2131&lt;Settings!$B$9,"Semi Critical","Non Critical")))</f>
        <v/>
      </c>
      <c r="U2131">
        <f>IF($B2131="","",IFERROR(VLOOKUP($O2131,Leaders!$A:$B,2,0),"Not Mapped"))</f>
        <v/>
      </c>
    </row>
    <row r="2132">
      <c r="A2132" s="16" t="n"/>
      <c r="G2132" s="17" t="n"/>
      <c r="H2132" s="17" t="n"/>
      <c r="I2132" s="17" t="n"/>
      <c r="J2132" s="17" t="n"/>
      <c r="K2132" s="17" t="n"/>
      <c r="L2132" s="17" t="n"/>
      <c r="N2132">
        <f>IF($B2132="","",IF($C2132="SUPERSTORE","Superstore","DH"))</f>
        <v/>
      </c>
      <c r="O2132">
        <f>IF($B2132="","",IFERROR(VLOOKUP($B2132,Mapping!$A:$C,2,0),"Not Mapped"))</f>
        <v/>
      </c>
      <c r="P2132">
        <f>IF($B2132="","",IFERROR(VLOOKUP($B2132,Mapping!$A:$C,3,0),"Not Mapped"))</f>
        <v/>
      </c>
      <c r="Q2132">
        <f>IF($B2132="","",IF(COUNTIF(Exclusions!$A:$A,$B2132)&gt;0,"Yes","No"))</f>
        <v/>
      </c>
      <c r="R2132" s="17">
        <f>IF($B2132="","",MIN(1,DAY($A2132)/IF($N2132="Superstore",Settings!$B$5,Settings!$B$4)))</f>
        <v/>
      </c>
      <c r="S2132" s="17">
        <f>IF(OR($B2132="",$G2132="",$R2132=0),"",$G2132/$R2132)</f>
        <v/>
      </c>
      <c r="T2132">
        <f>IF($S2132="","",IF($S2132&lt;Settings!$B$8,"Critical",IF($S2132&lt;Settings!$B$9,"Semi Critical","Non Critical")))</f>
        <v/>
      </c>
      <c r="U2132">
        <f>IF($B2132="","",IFERROR(VLOOKUP($O2132,Leaders!$A:$B,2,0),"Not Mapped"))</f>
        <v/>
      </c>
    </row>
    <row r="2133">
      <c r="A2133" s="16" t="n"/>
      <c r="G2133" s="17" t="n"/>
      <c r="H2133" s="17" t="n"/>
      <c r="I2133" s="17" t="n"/>
      <c r="J2133" s="17" t="n"/>
      <c r="K2133" s="17" t="n"/>
      <c r="L2133" s="17" t="n"/>
      <c r="N2133">
        <f>IF($B2133="","",IF($C2133="SUPERSTORE","Superstore","DH"))</f>
        <v/>
      </c>
      <c r="O2133">
        <f>IF($B2133="","",IFERROR(VLOOKUP($B2133,Mapping!$A:$C,2,0),"Not Mapped"))</f>
        <v/>
      </c>
      <c r="P2133">
        <f>IF($B2133="","",IFERROR(VLOOKUP($B2133,Mapping!$A:$C,3,0),"Not Mapped"))</f>
        <v/>
      </c>
      <c r="Q2133">
        <f>IF($B2133="","",IF(COUNTIF(Exclusions!$A:$A,$B2133)&gt;0,"Yes","No"))</f>
        <v/>
      </c>
      <c r="R2133" s="17">
        <f>IF($B2133="","",MIN(1,DAY($A2133)/IF($N2133="Superstore",Settings!$B$5,Settings!$B$4)))</f>
        <v/>
      </c>
      <c r="S2133" s="17">
        <f>IF(OR($B2133="",$G2133="",$R2133=0),"",$G2133/$R2133)</f>
        <v/>
      </c>
      <c r="T2133">
        <f>IF($S2133="","",IF($S2133&lt;Settings!$B$8,"Critical",IF($S2133&lt;Settings!$B$9,"Semi Critical","Non Critical")))</f>
        <v/>
      </c>
      <c r="U2133">
        <f>IF($B2133="","",IFERROR(VLOOKUP($O2133,Leaders!$A:$B,2,0),"Not Mapped"))</f>
        <v/>
      </c>
    </row>
    <row r="2134">
      <c r="A2134" s="16" t="n"/>
      <c r="G2134" s="17" t="n"/>
      <c r="H2134" s="17" t="n"/>
      <c r="I2134" s="17" t="n"/>
      <c r="J2134" s="17" t="n"/>
      <c r="K2134" s="17" t="n"/>
      <c r="L2134" s="17" t="n"/>
      <c r="N2134">
        <f>IF($B2134="","",IF($C2134="SUPERSTORE","Superstore","DH"))</f>
        <v/>
      </c>
      <c r="O2134">
        <f>IF($B2134="","",IFERROR(VLOOKUP($B2134,Mapping!$A:$C,2,0),"Not Mapped"))</f>
        <v/>
      </c>
      <c r="P2134">
        <f>IF($B2134="","",IFERROR(VLOOKUP($B2134,Mapping!$A:$C,3,0),"Not Mapped"))</f>
        <v/>
      </c>
      <c r="Q2134">
        <f>IF($B2134="","",IF(COUNTIF(Exclusions!$A:$A,$B2134)&gt;0,"Yes","No"))</f>
        <v/>
      </c>
      <c r="R2134" s="17">
        <f>IF($B2134="","",MIN(1,DAY($A2134)/IF($N2134="Superstore",Settings!$B$5,Settings!$B$4)))</f>
        <v/>
      </c>
      <c r="S2134" s="17">
        <f>IF(OR($B2134="",$G2134="",$R2134=0),"",$G2134/$R2134)</f>
        <v/>
      </c>
      <c r="T2134">
        <f>IF($S2134="","",IF($S2134&lt;Settings!$B$8,"Critical",IF($S2134&lt;Settings!$B$9,"Semi Critical","Non Critical")))</f>
        <v/>
      </c>
      <c r="U2134">
        <f>IF($B2134="","",IFERROR(VLOOKUP($O2134,Leaders!$A:$B,2,0),"Not Mapped"))</f>
        <v/>
      </c>
    </row>
    <row r="2135">
      <c r="A2135" s="16" t="n"/>
      <c r="G2135" s="17" t="n"/>
      <c r="H2135" s="17" t="n"/>
      <c r="I2135" s="17" t="n"/>
      <c r="J2135" s="17" t="n"/>
      <c r="K2135" s="17" t="n"/>
      <c r="L2135" s="17" t="n"/>
      <c r="N2135">
        <f>IF($B2135="","",IF($C2135="SUPERSTORE","Superstore","DH"))</f>
        <v/>
      </c>
      <c r="O2135">
        <f>IF($B2135="","",IFERROR(VLOOKUP($B2135,Mapping!$A:$C,2,0),"Not Mapped"))</f>
        <v/>
      </c>
      <c r="P2135">
        <f>IF($B2135="","",IFERROR(VLOOKUP($B2135,Mapping!$A:$C,3,0),"Not Mapped"))</f>
        <v/>
      </c>
      <c r="Q2135">
        <f>IF($B2135="","",IF(COUNTIF(Exclusions!$A:$A,$B2135)&gt;0,"Yes","No"))</f>
        <v/>
      </c>
      <c r="R2135" s="17">
        <f>IF($B2135="","",MIN(1,DAY($A2135)/IF($N2135="Superstore",Settings!$B$5,Settings!$B$4)))</f>
        <v/>
      </c>
      <c r="S2135" s="17">
        <f>IF(OR($B2135="",$G2135="",$R2135=0),"",$G2135/$R2135)</f>
        <v/>
      </c>
      <c r="T2135">
        <f>IF($S2135="","",IF($S2135&lt;Settings!$B$8,"Critical",IF($S2135&lt;Settings!$B$9,"Semi Critical","Non Critical")))</f>
        <v/>
      </c>
      <c r="U2135">
        <f>IF($B2135="","",IFERROR(VLOOKUP($O2135,Leaders!$A:$B,2,0),"Not Mapped"))</f>
        <v/>
      </c>
    </row>
    <row r="2136">
      <c r="A2136" s="16" t="n"/>
      <c r="G2136" s="17" t="n"/>
      <c r="H2136" s="17" t="n"/>
      <c r="I2136" s="17" t="n"/>
      <c r="J2136" s="17" t="n"/>
      <c r="K2136" s="17" t="n"/>
      <c r="L2136" s="17" t="n"/>
      <c r="N2136">
        <f>IF($B2136="","",IF($C2136="SUPERSTORE","Superstore","DH"))</f>
        <v/>
      </c>
      <c r="O2136">
        <f>IF($B2136="","",IFERROR(VLOOKUP($B2136,Mapping!$A:$C,2,0),"Not Mapped"))</f>
        <v/>
      </c>
      <c r="P2136">
        <f>IF($B2136="","",IFERROR(VLOOKUP($B2136,Mapping!$A:$C,3,0),"Not Mapped"))</f>
        <v/>
      </c>
      <c r="Q2136">
        <f>IF($B2136="","",IF(COUNTIF(Exclusions!$A:$A,$B2136)&gt;0,"Yes","No"))</f>
        <v/>
      </c>
      <c r="R2136" s="17">
        <f>IF($B2136="","",MIN(1,DAY($A2136)/IF($N2136="Superstore",Settings!$B$5,Settings!$B$4)))</f>
        <v/>
      </c>
      <c r="S2136" s="17">
        <f>IF(OR($B2136="",$G2136="",$R2136=0),"",$G2136/$R2136)</f>
        <v/>
      </c>
      <c r="T2136">
        <f>IF($S2136="","",IF($S2136&lt;Settings!$B$8,"Critical",IF($S2136&lt;Settings!$B$9,"Semi Critical","Non Critical")))</f>
        <v/>
      </c>
      <c r="U2136">
        <f>IF($B2136="","",IFERROR(VLOOKUP($O2136,Leaders!$A:$B,2,0),"Not Mapped"))</f>
        <v/>
      </c>
    </row>
    <row r="2137">
      <c r="A2137" s="16" t="n"/>
      <c r="G2137" s="17" t="n"/>
      <c r="H2137" s="17" t="n"/>
      <c r="I2137" s="17" t="n"/>
      <c r="J2137" s="17" t="n"/>
      <c r="K2137" s="17" t="n"/>
      <c r="L2137" s="17" t="n"/>
      <c r="N2137">
        <f>IF($B2137="","",IF($C2137="SUPERSTORE","Superstore","DH"))</f>
        <v/>
      </c>
      <c r="O2137">
        <f>IF($B2137="","",IFERROR(VLOOKUP($B2137,Mapping!$A:$C,2,0),"Not Mapped"))</f>
        <v/>
      </c>
      <c r="P2137">
        <f>IF($B2137="","",IFERROR(VLOOKUP($B2137,Mapping!$A:$C,3,0),"Not Mapped"))</f>
        <v/>
      </c>
      <c r="Q2137">
        <f>IF($B2137="","",IF(COUNTIF(Exclusions!$A:$A,$B2137)&gt;0,"Yes","No"))</f>
        <v/>
      </c>
      <c r="R2137" s="17">
        <f>IF($B2137="","",MIN(1,DAY($A2137)/IF($N2137="Superstore",Settings!$B$5,Settings!$B$4)))</f>
        <v/>
      </c>
      <c r="S2137" s="17">
        <f>IF(OR($B2137="",$G2137="",$R2137=0),"",$G2137/$R2137)</f>
        <v/>
      </c>
      <c r="T2137">
        <f>IF($S2137="","",IF($S2137&lt;Settings!$B$8,"Critical",IF($S2137&lt;Settings!$B$9,"Semi Critical","Non Critical")))</f>
        <v/>
      </c>
      <c r="U2137">
        <f>IF($B2137="","",IFERROR(VLOOKUP($O2137,Leaders!$A:$B,2,0),"Not Mapped"))</f>
        <v/>
      </c>
    </row>
    <row r="2138">
      <c r="A2138" s="16" t="n"/>
      <c r="G2138" s="17" t="n"/>
      <c r="H2138" s="17" t="n"/>
      <c r="I2138" s="17" t="n"/>
      <c r="J2138" s="17" t="n"/>
      <c r="K2138" s="17" t="n"/>
      <c r="L2138" s="17" t="n"/>
      <c r="N2138">
        <f>IF($B2138="","",IF($C2138="SUPERSTORE","Superstore","DH"))</f>
        <v/>
      </c>
      <c r="O2138">
        <f>IF($B2138="","",IFERROR(VLOOKUP($B2138,Mapping!$A:$C,2,0),"Not Mapped"))</f>
        <v/>
      </c>
      <c r="P2138">
        <f>IF($B2138="","",IFERROR(VLOOKUP($B2138,Mapping!$A:$C,3,0),"Not Mapped"))</f>
        <v/>
      </c>
      <c r="Q2138">
        <f>IF($B2138="","",IF(COUNTIF(Exclusions!$A:$A,$B2138)&gt;0,"Yes","No"))</f>
        <v/>
      </c>
      <c r="R2138" s="17">
        <f>IF($B2138="","",MIN(1,DAY($A2138)/IF($N2138="Superstore",Settings!$B$5,Settings!$B$4)))</f>
        <v/>
      </c>
      <c r="S2138" s="17">
        <f>IF(OR($B2138="",$G2138="",$R2138=0),"",$G2138/$R2138)</f>
        <v/>
      </c>
      <c r="T2138">
        <f>IF($S2138="","",IF($S2138&lt;Settings!$B$8,"Critical",IF($S2138&lt;Settings!$B$9,"Semi Critical","Non Critical")))</f>
        <v/>
      </c>
      <c r="U2138">
        <f>IF($B2138="","",IFERROR(VLOOKUP($O2138,Leaders!$A:$B,2,0),"Not Mapped"))</f>
        <v/>
      </c>
    </row>
    <row r="2139">
      <c r="A2139" s="16" t="n"/>
      <c r="G2139" s="17" t="n"/>
      <c r="H2139" s="17" t="n"/>
      <c r="I2139" s="17" t="n"/>
      <c r="J2139" s="17" t="n"/>
      <c r="K2139" s="17" t="n"/>
      <c r="L2139" s="17" t="n"/>
      <c r="N2139">
        <f>IF($B2139="","",IF($C2139="SUPERSTORE","Superstore","DH"))</f>
        <v/>
      </c>
      <c r="O2139">
        <f>IF($B2139="","",IFERROR(VLOOKUP($B2139,Mapping!$A:$C,2,0),"Not Mapped"))</f>
        <v/>
      </c>
      <c r="P2139">
        <f>IF($B2139="","",IFERROR(VLOOKUP($B2139,Mapping!$A:$C,3,0),"Not Mapped"))</f>
        <v/>
      </c>
      <c r="Q2139">
        <f>IF($B2139="","",IF(COUNTIF(Exclusions!$A:$A,$B2139)&gt;0,"Yes","No"))</f>
        <v/>
      </c>
      <c r="R2139" s="17">
        <f>IF($B2139="","",MIN(1,DAY($A2139)/IF($N2139="Superstore",Settings!$B$5,Settings!$B$4)))</f>
        <v/>
      </c>
      <c r="S2139" s="17">
        <f>IF(OR($B2139="",$G2139="",$R2139=0),"",$G2139/$R2139)</f>
        <v/>
      </c>
      <c r="T2139">
        <f>IF($S2139="","",IF($S2139&lt;Settings!$B$8,"Critical",IF($S2139&lt;Settings!$B$9,"Semi Critical","Non Critical")))</f>
        <v/>
      </c>
      <c r="U2139">
        <f>IF($B2139="","",IFERROR(VLOOKUP($O2139,Leaders!$A:$B,2,0),"Not Mapped"))</f>
        <v/>
      </c>
    </row>
    <row r="2140">
      <c r="A2140" s="16" t="n"/>
      <c r="G2140" s="17" t="n"/>
      <c r="H2140" s="17" t="n"/>
      <c r="I2140" s="17" t="n"/>
      <c r="J2140" s="17" t="n"/>
      <c r="K2140" s="17" t="n"/>
      <c r="L2140" s="17" t="n"/>
      <c r="N2140">
        <f>IF($B2140="","",IF($C2140="SUPERSTORE","Superstore","DH"))</f>
        <v/>
      </c>
      <c r="O2140">
        <f>IF($B2140="","",IFERROR(VLOOKUP($B2140,Mapping!$A:$C,2,0),"Not Mapped"))</f>
        <v/>
      </c>
      <c r="P2140">
        <f>IF($B2140="","",IFERROR(VLOOKUP($B2140,Mapping!$A:$C,3,0),"Not Mapped"))</f>
        <v/>
      </c>
      <c r="Q2140">
        <f>IF($B2140="","",IF(COUNTIF(Exclusions!$A:$A,$B2140)&gt;0,"Yes","No"))</f>
        <v/>
      </c>
      <c r="R2140" s="17">
        <f>IF($B2140="","",MIN(1,DAY($A2140)/IF($N2140="Superstore",Settings!$B$5,Settings!$B$4)))</f>
        <v/>
      </c>
      <c r="S2140" s="17">
        <f>IF(OR($B2140="",$G2140="",$R2140=0),"",$G2140/$R2140)</f>
        <v/>
      </c>
      <c r="T2140">
        <f>IF($S2140="","",IF($S2140&lt;Settings!$B$8,"Critical",IF($S2140&lt;Settings!$B$9,"Semi Critical","Non Critical")))</f>
        <v/>
      </c>
      <c r="U2140">
        <f>IF($B2140="","",IFERROR(VLOOKUP($O2140,Leaders!$A:$B,2,0),"Not Mapped"))</f>
        <v/>
      </c>
    </row>
    <row r="2141">
      <c r="A2141" s="16" t="n"/>
      <c r="G2141" s="17" t="n"/>
      <c r="H2141" s="17" t="n"/>
      <c r="I2141" s="17" t="n"/>
      <c r="J2141" s="17" t="n"/>
      <c r="K2141" s="17" t="n"/>
      <c r="L2141" s="17" t="n"/>
      <c r="N2141">
        <f>IF($B2141="","",IF($C2141="SUPERSTORE","Superstore","DH"))</f>
        <v/>
      </c>
      <c r="O2141">
        <f>IF($B2141="","",IFERROR(VLOOKUP($B2141,Mapping!$A:$C,2,0),"Not Mapped"))</f>
        <v/>
      </c>
      <c r="P2141">
        <f>IF($B2141="","",IFERROR(VLOOKUP($B2141,Mapping!$A:$C,3,0),"Not Mapped"))</f>
        <v/>
      </c>
      <c r="Q2141">
        <f>IF($B2141="","",IF(COUNTIF(Exclusions!$A:$A,$B2141)&gt;0,"Yes","No"))</f>
        <v/>
      </c>
      <c r="R2141" s="17">
        <f>IF($B2141="","",MIN(1,DAY($A2141)/IF($N2141="Superstore",Settings!$B$5,Settings!$B$4)))</f>
        <v/>
      </c>
      <c r="S2141" s="17">
        <f>IF(OR($B2141="",$G2141="",$R2141=0),"",$G2141/$R2141)</f>
        <v/>
      </c>
      <c r="T2141">
        <f>IF($S2141="","",IF($S2141&lt;Settings!$B$8,"Critical",IF($S2141&lt;Settings!$B$9,"Semi Critical","Non Critical")))</f>
        <v/>
      </c>
      <c r="U2141">
        <f>IF($B2141="","",IFERROR(VLOOKUP($O2141,Leaders!$A:$B,2,0),"Not Mapped"))</f>
        <v/>
      </c>
    </row>
    <row r="2142">
      <c r="A2142" s="16" t="n"/>
      <c r="G2142" s="17" t="n"/>
      <c r="H2142" s="17" t="n"/>
      <c r="I2142" s="17" t="n"/>
      <c r="J2142" s="17" t="n"/>
      <c r="K2142" s="17" t="n"/>
      <c r="L2142" s="17" t="n"/>
      <c r="N2142">
        <f>IF($B2142="","",IF($C2142="SUPERSTORE","Superstore","DH"))</f>
        <v/>
      </c>
      <c r="O2142">
        <f>IF($B2142="","",IFERROR(VLOOKUP($B2142,Mapping!$A:$C,2,0),"Not Mapped"))</f>
        <v/>
      </c>
      <c r="P2142">
        <f>IF($B2142="","",IFERROR(VLOOKUP($B2142,Mapping!$A:$C,3,0),"Not Mapped"))</f>
        <v/>
      </c>
      <c r="Q2142">
        <f>IF($B2142="","",IF(COUNTIF(Exclusions!$A:$A,$B2142)&gt;0,"Yes","No"))</f>
        <v/>
      </c>
      <c r="R2142" s="17">
        <f>IF($B2142="","",MIN(1,DAY($A2142)/IF($N2142="Superstore",Settings!$B$5,Settings!$B$4)))</f>
        <v/>
      </c>
      <c r="S2142" s="17">
        <f>IF(OR($B2142="",$G2142="",$R2142=0),"",$G2142/$R2142)</f>
        <v/>
      </c>
      <c r="T2142">
        <f>IF($S2142="","",IF($S2142&lt;Settings!$B$8,"Critical",IF($S2142&lt;Settings!$B$9,"Semi Critical","Non Critical")))</f>
        <v/>
      </c>
      <c r="U2142">
        <f>IF($B2142="","",IFERROR(VLOOKUP($O2142,Leaders!$A:$B,2,0),"Not Mapped"))</f>
        <v/>
      </c>
    </row>
    <row r="2143">
      <c r="A2143" s="16" t="n"/>
      <c r="G2143" s="17" t="n"/>
      <c r="H2143" s="17" t="n"/>
      <c r="I2143" s="17" t="n"/>
      <c r="J2143" s="17" t="n"/>
      <c r="K2143" s="17" t="n"/>
      <c r="L2143" s="17" t="n"/>
      <c r="N2143">
        <f>IF($B2143="","",IF($C2143="SUPERSTORE","Superstore","DH"))</f>
        <v/>
      </c>
      <c r="O2143">
        <f>IF($B2143="","",IFERROR(VLOOKUP($B2143,Mapping!$A:$C,2,0),"Not Mapped"))</f>
        <v/>
      </c>
      <c r="P2143">
        <f>IF($B2143="","",IFERROR(VLOOKUP($B2143,Mapping!$A:$C,3,0),"Not Mapped"))</f>
        <v/>
      </c>
      <c r="Q2143">
        <f>IF($B2143="","",IF(COUNTIF(Exclusions!$A:$A,$B2143)&gt;0,"Yes","No"))</f>
        <v/>
      </c>
      <c r="R2143" s="17">
        <f>IF($B2143="","",MIN(1,DAY($A2143)/IF($N2143="Superstore",Settings!$B$5,Settings!$B$4)))</f>
        <v/>
      </c>
      <c r="S2143" s="17">
        <f>IF(OR($B2143="",$G2143="",$R2143=0),"",$G2143/$R2143)</f>
        <v/>
      </c>
      <c r="T2143">
        <f>IF($S2143="","",IF($S2143&lt;Settings!$B$8,"Critical",IF($S2143&lt;Settings!$B$9,"Semi Critical","Non Critical")))</f>
        <v/>
      </c>
      <c r="U2143">
        <f>IF($B2143="","",IFERROR(VLOOKUP($O2143,Leaders!$A:$B,2,0),"Not Mapped"))</f>
        <v/>
      </c>
    </row>
    <row r="2144">
      <c r="A2144" s="16" t="n"/>
      <c r="G2144" s="17" t="n"/>
      <c r="H2144" s="17" t="n"/>
      <c r="I2144" s="17" t="n"/>
      <c r="J2144" s="17" t="n"/>
      <c r="K2144" s="17" t="n"/>
      <c r="L2144" s="17" t="n"/>
      <c r="N2144">
        <f>IF($B2144="","",IF($C2144="SUPERSTORE","Superstore","DH"))</f>
        <v/>
      </c>
      <c r="O2144">
        <f>IF($B2144="","",IFERROR(VLOOKUP($B2144,Mapping!$A:$C,2,0),"Not Mapped"))</f>
        <v/>
      </c>
      <c r="P2144">
        <f>IF($B2144="","",IFERROR(VLOOKUP($B2144,Mapping!$A:$C,3,0),"Not Mapped"))</f>
        <v/>
      </c>
      <c r="Q2144">
        <f>IF($B2144="","",IF(COUNTIF(Exclusions!$A:$A,$B2144)&gt;0,"Yes","No"))</f>
        <v/>
      </c>
      <c r="R2144" s="17">
        <f>IF($B2144="","",MIN(1,DAY($A2144)/IF($N2144="Superstore",Settings!$B$5,Settings!$B$4)))</f>
        <v/>
      </c>
      <c r="S2144" s="17">
        <f>IF(OR($B2144="",$G2144="",$R2144=0),"",$G2144/$R2144)</f>
        <v/>
      </c>
      <c r="T2144">
        <f>IF($S2144="","",IF($S2144&lt;Settings!$B$8,"Critical",IF($S2144&lt;Settings!$B$9,"Semi Critical","Non Critical")))</f>
        <v/>
      </c>
      <c r="U2144">
        <f>IF($B2144="","",IFERROR(VLOOKUP($O2144,Leaders!$A:$B,2,0),"Not Mapped"))</f>
        <v/>
      </c>
    </row>
    <row r="2145">
      <c r="A2145" s="16" t="n"/>
      <c r="G2145" s="17" t="n"/>
      <c r="H2145" s="17" t="n"/>
      <c r="I2145" s="17" t="n"/>
      <c r="J2145" s="17" t="n"/>
      <c r="K2145" s="17" t="n"/>
      <c r="L2145" s="17" t="n"/>
      <c r="N2145">
        <f>IF($B2145="","",IF($C2145="SUPERSTORE","Superstore","DH"))</f>
        <v/>
      </c>
      <c r="O2145">
        <f>IF($B2145="","",IFERROR(VLOOKUP($B2145,Mapping!$A:$C,2,0),"Not Mapped"))</f>
        <v/>
      </c>
      <c r="P2145">
        <f>IF($B2145="","",IFERROR(VLOOKUP($B2145,Mapping!$A:$C,3,0),"Not Mapped"))</f>
        <v/>
      </c>
      <c r="Q2145">
        <f>IF($B2145="","",IF(COUNTIF(Exclusions!$A:$A,$B2145)&gt;0,"Yes","No"))</f>
        <v/>
      </c>
      <c r="R2145" s="17">
        <f>IF($B2145="","",MIN(1,DAY($A2145)/IF($N2145="Superstore",Settings!$B$5,Settings!$B$4)))</f>
        <v/>
      </c>
      <c r="S2145" s="17">
        <f>IF(OR($B2145="",$G2145="",$R2145=0),"",$G2145/$R2145)</f>
        <v/>
      </c>
      <c r="T2145">
        <f>IF($S2145="","",IF($S2145&lt;Settings!$B$8,"Critical",IF($S2145&lt;Settings!$B$9,"Semi Critical","Non Critical")))</f>
        <v/>
      </c>
      <c r="U2145">
        <f>IF($B2145="","",IFERROR(VLOOKUP($O2145,Leaders!$A:$B,2,0),"Not Mapped"))</f>
        <v/>
      </c>
    </row>
    <row r="2146">
      <c r="A2146" s="16" t="n"/>
      <c r="G2146" s="17" t="n"/>
      <c r="H2146" s="17" t="n"/>
      <c r="I2146" s="17" t="n"/>
      <c r="J2146" s="17" t="n"/>
      <c r="K2146" s="17" t="n"/>
      <c r="L2146" s="17" t="n"/>
      <c r="N2146">
        <f>IF($B2146="","",IF($C2146="SUPERSTORE","Superstore","DH"))</f>
        <v/>
      </c>
      <c r="O2146">
        <f>IF($B2146="","",IFERROR(VLOOKUP($B2146,Mapping!$A:$C,2,0),"Not Mapped"))</f>
        <v/>
      </c>
      <c r="P2146">
        <f>IF($B2146="","",IFERROR(VLOOKUP($B2146,Mapping!$A:$C,3,0),"Not Mapped"))</f>
        <v/>
      </c>
      <c r="Q2146">
        <f>IF($B2146="","",IF(COUNTIF(Exclusions!$A:$A,$B2146)&gt;0,"Yes","No"))</f>
        <v/>
      </c>
      <c r="R2146" s="17">
        <f>IF($B2146="","",MIN(1,DAY($A2146)/IF($N2146="Superstore",Settings!$B$5,Settings!$B$4)))</f>
        <v/>
      </c>
      <c r="S2146" s="17">
        <f>IF(OR($B2146="",$G2146="",$R2146=0),"",$G2146/$R2146)</f>
        <v/>
      </c>
      <c r="T2146">
        <f>IF($S2146="","",IF($S2146&lt;Settings!$B$8,"Critical",IF($S2146&lt;Settings!$B$9,"Semi Critical","Non Critical")))</f>
        <v/>
      </c>
      <c r="U2146">
        <f>IF($B2146="","",IFERROR(VLOOKUP($O2146,Leaders!$A:$B,2,0),"Not Mapped"))</f>
        <v/>
      </c>
    </row>
    <row r="2147">
      <c r="A2147" s="16" t="n"/>
      <c r="G2147" s="17" t="n"/>
      <c r="H2147" s="17" t="n"/>
      <c r="I2147" s="17" t="n"/>
      <c r="J2147" s="17" t="n"/>
      <c r="K2147" s="17" t="n"/>
      <c r="L2147" s="17" t="n"/>
      <c r="N2147">
        <f>IF($B2147="","",IF($C2147="SUPERSTORE","Superstore","DH"))</f>
        <v/>
      </c>
      <c r="O2147">
        <f>IF($B2147="","",IFERROR(VLOOKUP($B2147,Mapping!$A:$C,2,0),"Not Mapped"))</f>
        <v/>
      </c>
      <c r="P2147">
        <f>IF($B2147="","",IFERROR(VLOOKUP($B2147,Mapping!$A:$C,3,0),"Not Mapped"))</f>
        <v/>
      </c>
      <c r="Q2147">
        <f>IF($B2147="","",IF(COUNTIF(Exclusions!$A:$A,$B2147)&gt;0,"Yes","No"))</f>
        <v/>
      </c>
      <c r="R2147" s="17">
        <f>IF($B2147="","",MIN(1,DAY($A2147)/IF($N2147="Superstore",Settings!$B$5,Settings!$B$4)))</f>
        <v/>
      </c>
      <c r="S2147" s="17">
        <f>IF(OR($B2147="",$G2147="",$R2147=0),"",$G2147/$R2147)</f>
        <v/>
      </c>
      <c r="T2147">
        <f>IF($S2147="","",IF($S2147&lt;Settings!$B$8,"Critical",IF($S2147&lt;Settings!$B$9,"Semi Critical","Non Critical")))</f>
        <v/>
      </c>
      <c r="U2147">
        <f>IF($B2147="","",IFERROR(VLOOKUP($O2147,Leaders!$A:$B,2,0),"Not Mapped"))</f>
        <v/>
      </c>
    </row>
    <row r="2148">
      <c r="A2148" s="16" t="n"/>
      <c r="G2148" s="17" t="n"/>
      <c r="H2148" s="17" t="n"/>
      <c r="I2148" s="17" t="n"/>
      <c r="J2148" s="17" t="n"/>
      <c r="K2148" s="17" t="n"/>
      <c r="L2148" s="17" t="n"/>
      <c r="N2148">
        <f>IF($B2148="","",IF($C2148="SUPERSTORE","Superstore","DH"))</f>
        <v/>
      </c>
      <c r="O2148">
        <f>IF($B2148="","",IFERROR(VLOOKUP($B2148,Mapping!$A:$C,2,0),"Not Mapped"))</f>
        <v/>
      </c>
      <c r="P2148">
        <f>IF($B2148="","",IFERROR(VLOOKUP($B2148,Mapping!$A:$C,3,0),"Not Mapped"))</f>
        <v/>
      </c>
      <c r="Q2148">
        <f>IF($B2148="","",IF(COUNTIF(Exclusions!$A:$A,$B2148)&gt;0,"Yes","No"))</f>
        <v/>
      </c>
      <c r="R2148" s="17">
        <f>IF($B2148="","",MIN(1,DAY($A2148)/IF($N2148="Superstore",Settings!$B$5,Settings!$B$4)))</f>
        <v/>
      </c>
      <c r="S2148" s="17">
        <f>IF(OR($B2148="",$G2148="",$R2148=0),"",$G2148/$R2148)</f>
        <v/>
      </c>
      <c r="T2148">
        <f>IF($S2148="","",IF($S2148&lt;Settings!$B$8,"Critical",IF($S2148&lt;Settings!$B$9,"Semi Critical","Non Critical")))</f>
        <v/>
      </c>
      <c r="U2148">
        <f>IF($B2148="","",IFERROR(VLOOKUP($O2148,Leaders!$A:$B,2,0),"Not Mapped"))</f>
        <v/>
      </c>
    </row>
    <row r="2149">
      <c r="A2149" s="16" t="n"/>
      <c r="G2149" s="17" t="n"/>
      <c r="H2149" s="17" t="n"/>
      <c r="I2149" s="17" t="n"/>
      <c r="J2149" s="17" t="n"/>
      <c r="K2149" s="17" t="n"/>
      <c r="L2149" s="17" t="n"/>
      <c r="N2149">
        <f>IF($B2149="","",IF($C2149="SUPERSTORE","Superstore","DH"))</f>
        <v/>
      </c>
      <c r="O2149">
        <f>IF($B2149="","",IFERROR(VLOOKUP($B2149,Mapping!$A:$C,2,0),"Not Mapped"))</f>
        <v/>
      </c>
      <c r="P2149">
        <f>IF($B2149="","",IFERROR(VLOOKUP($B2149,Mapping!$A:$C,3,0),"Not Mapped"))</f>
        <v/>
      </c>
      <c r="Q2149">
        <f>IF($B2149="","",IF(COUNTIF(Exclusions!$A:$A,$B2149)&gt;0,"Yes","No"))</f>
        <v/>
      </c>
      <c r="R2149" s="17">
        <f>IF($B2149="","",MIN(1,DAY($A2149)/IF($N2149="Superstore",Settings!$B$5,Settings!$B$4)))</f>
        <v/>
      </c>
      <c r="S2149" s="17">
        <f>IF(OR($B2149="",$G2149="",$R2149=0),"",$G2149/$R2149)</f>
        <v/>
      </c>
      <c r="T2149">
        <f>IF($S2149="","",IF($S2149&lt;Settings!$B$8,"Critical",IF($S2149&lt;Settings!$B$9,"Semi Critical","Non Critical")))</f>
        <v/>
      </c>
      <c r="U2149">
        <f>IF($B2149="","",IFERROR(VLOOKUP($O2149,Leaders!$A:$B,2,0),"Not Mapped"))</f>
        <v/>
      </c>
    </row>
    <row r="2150">
      <c r="A2150" s="16" t="n"/>
      <c r="G2150" s="17" t="n"/>
      <c r="H2150" s="17" t="n"/>
      <c r="I2150" s="17" t="n"/>
      <c r="J2150" s="17" t="n"/>
      <c r="K2150" s="17" t="n"/>
      <c r="L2150" s="17" t="n"/>
      <c r="N2150">
        <f>IF($B2150="","",IF($C2150="SUPERSTORE","Superstore","DH"))</f>
        <v/>
      </c>
      <c r="O2150">
        <f>IF($B2150="","",IFERROR(VLOOKUP($B2150,Mapping!$A:$C,2,0),"Not Mapped"))</f>
        <v/>
      </c>
      <c r="P2150">
        <f>IF($B2150="","",IFERROR(VLOOKUP($B2150,Mapping!$A:$C,3,0),"Not Mapped"))</f>
        <v/>
      </c>
      <c r="Q2150">
        <f>IF($B2150="","",IF(COUNTIF(Exclusions!$A:$A,$B2150)&gt;0,"Yes","No"))</f>
        <v/>
      </c>
      <c r="R2150" s="17">
        <f>IF($B2150="","",MIN(1,DAY($A2150)/IF($N2150="Superstore",Settings!$B$5,Settings!$B$4)))</f>
        <v/>
      </c>
      <c r="S2150" s="17">
        <f>IF(OR($B2150="",$G2150="",$R2150=0),"",$G2150/$R2150)</f>
        <v/>
      </c>
      <c r="T2150">
        <f>IF($S2150="","",IF($S2150&lt;Settings!$B$8,"Critical",IF($S2150&lt;Settings!$B$9,"Semi Critical","Non Critical")))</f>
        <v/>
      </c>
      <c r="U2150">
        <f>IF($B2150="","",IFERROR(VLOOKUP($O2150,Leaders!$A:$B,2,0),"Not Mapped"))</f>
        <v/>
      </c>
    </row>
    <row r="2151">
      <c r="A2151" s="16" t="n"/>
      <c r="G2151" s="17" t="n"/>
      <c r="H2151" s="17" t="n"/>
      <c r="I2151" s="17" t="n"/>
      <c r="J2151" s="17" t="n"/>
      <c r="K2151" s="17" t="n"/>
      <c r="L2151" s="17" t="n"/>
      <c r="N2151">
        <f>IF($B2151="","",IF($C2151="SUPERSTORE","Superstore","DH"))</f>
        <v/>
      </c>
      <c r="O2151">
        <f>IF($B2151="","",IFERROR(VLOOKUP($B2151,Mapping!$A:$C,2,0),"Not Mapped"))</f>
        <v/>
      </c>
      <c r="P2151">
        <f>IF($B2151="","",IFERROR(VLOOKUP($B2151,Mapping!$A:$C,3,0),"Not Mapped"))</f>
        <v/>
      </c>
      <c r="Q2151">
        <f>IF($B2151="","",IF(COUNTIF(Exclusions!$A:$A,$B2151)&gt;0,"Yes","No"))</f>
        <v/>
      </c>
      <c r="R2151" s="17">
        <f>IF($B2151="","",MIN(1,DAY($A2151)/IF($N2151="Superstore",Settings!$B$5,Settings!$B$4)))</f>
        <v/>
      </c>
      <c r="S2151" s="17">
        <f>IF(OR($B2151="",$G2151="",$R2151=0),"",$G2151/$R2151)</f>
        <v/>
      </c>
      <c r="T2151">
        <f>IF($S2151="","",IF($S2151&lt;Settings!$B$8,"Critical",IF($S2151&lt;Settings!$B$9,"Semi Critical","Non Critical")))</f>
        <v/>
      </c>
      <c r="U2151">
        <f>IF($B2151="","",IFERROR(VLOOKUP($O2151,Leaders!$A:$B,2,0),"Not Mapped"))</f>
        <v/>
      </c>
    </row>
    <row r="2152">
      <c r="A2152" s="16" t="n"/>
      <c r="G2152" s="17" t="n"/>
      <c r="H2152" s="17" t="n"/>
      <c r="I2152" s="17" t="n"/>
      <c r="J2152" s="17" t="n"/>
      <c r="K2152" s="17" t="n"/>
      <c r="L2152" s="17" t="n"/>
      <c r="N2152">
        <f>IF($B2152="","",IF($C2152="SUPERSTORE","Superstore","DH"))</f>
        <v/>
      </c>
      <c r="O2152">
        <f>IF($B2152="","",IFERROR(VLOOKUP($B2152,Mapping!$A:$C,2,0),"Not Mapped"))</f>
        <v/>
      </c>
      <c r="P2152">
        <f>IF($B2152="","",IFERROR(VLOOKUP($B2152,Mapping!$A:$C,3,0),"Not Mapped"))</f>
        <v/>
      </c>
      <c r="Q2152">
        <f>IF($B2152="","",IF(COUNTIF(Exclusions!$A:$A,$B2152)&gt;0,"Yes","No"))</f>
        <v/>
      </c>
      <c r="R2152" s="17">
        <f>IF($B2152="","",MIN(1,DAY($A2152)/IF($N2152="Superstore",Settings!$B$5,Settings!$B$4)))</f>
        <v/>
      </c>
      <c r="S2152" s="17">
        <f>IF(OR($B2152="",$G2152="",$R2152=0),"",$G2152/$R2152)</f>
        <v/>
      </c>
      <c r="T2152">
        <f>IF($S2152="","",IF($S2152&lt;Settings!$B$8,"Critical",IF($S2152&lt;Settings!$B$9,"Semi Critical","Non Critical")))</f>
        <v/>
      </c>
      <c r="U2152">
        <f>IF($B2152="","",IFERROR(VLOOKUP($O2152,Leaders!$A:$B,2,0),"Not Mapped"))</f>
        <v/>
      </c>
    </row>
    <row r="2153">
      <c r="A2153" s="16" t="n"/>
      <c r="G2153" s="17" t="n"/>
      <c r="H2153" s="17" t="n"/>
      <c r="I2153" s="17" t="n"/>
      <c r="J2153" s="17" t="n"/>
      <c r="K2153" s="17" t="n"/>
      <c r="L2153" s="17" t="n"/>
      <c r="N2153">
        <f>IF($B2153="","",IF($C2153="SUPERSTORE","Superstore","DH"))</f>
        <v/>
      </c>
      <c r="O2153">
        <f>IF($B2153="","",IFERROR(VLOOKUP($B2153,Mapping!$A:$C,2,0),"Not Mapped"))</f>
        <v/>
      </c>
      <c r="P2153">
        <f>IF($B2153="","",IFERROR(VLOOKUP($B2153,Mapping!$A:$C,3,0),"Not Mapped"))</f>
        <v/>
      </c>
      <c r="Q2153">
        <f>IF($B2153="","",IF(COUNTIF(Exclusions!$A:$A,$B2153)&gt;0,"Yes","No"))</f>
        <v/>
      </c>
      <c r="R2153" s="17">
        <f>IF($B2153="","",MIN(1,DAY($A2153)/IF($N2153="Superstore",Settings!$B$5,Settings!$B$4)))</f>
        <v/>
      </c>
      <c r="S2153" s="17">
        <f>IF(OR($B2153="",$G2153="",$R2153=0),"",$G2153/$R2153)</f>
        <v/>
      </c>
      <c r="T2153">
        <f>IF($S2153="","",IF($S2153&lt;Settings!$B$8,"Critical",IF($S2153&lt;Settings!$B$9,"Semi Critical","Non Critical")))</f>
        <v/>
      </c>
      <c r="U2153">
        <f>IF($B2153="","",IFERROR(VLOOKUP($O2153,Leaders!$A:$B,2,0),"Not Mapped"))</f>
        <v/>
      </c>
    </row>
    <row r="2154">
      <c r="A2154" s="16" t="n"/>
      <c r="G2154" s="17" t="n"/>
      <c r="H2154" s="17" t="n"/>
      <c r="I2154" s="17" t="n"/>
      <c r="J2154" s="17" t="n"/>
      <c r="K2154" s="17" t="n"/>
      <c r="L2154" s="17" t="n"/>
      <c r="N2154">
        <f>IF($B2154="","",IF($C2154="SUPERSTORE","Superstore","DH"))</f>
        <v/>
      </c>
      <c r="O2154">
        <f>IF($B2154="","",IFERROR(VLOOKUP($B2154,Mapping!$A:$C,2,0),"Not Mapped"))</f>
        <v/>
      </c>
      <c r="P2154">
        <f>IF($B2154="","",IFERROR(VLOOKUP($B2154,Mapping!$A:$C,3,0),"Not Mapped"))</f>
        <v/>
      </c>
      <c r="Q2154">
        <f>IF($B2154="","",IF(COUNTIF(Exclusions!$A:$A,$B2154)&gt;0,"Yes","No"))</f>
        <v/>
      </c>
      <c r="R2154" s="17">
        <f>IF($B2154="","",MIN(1,DAY($A2154)/IF($N2154="Superstore",Settings!$B$5,Settings!$B$4)))</f>
        <v/>
      </c>
      <c r="S2154" s="17">
        <f>IF(OR($B2154="",$G2154="",$R2154=0),"",$G2154/$R2154)</f>
        <v/>
      </c>
      <c r="T2154">
        <f>IF($S2154="","",IF($S2154&lt;Settings!$B$8,"Critical",IF($S2154&lt;Settings!$B$9,"Semi Critical","Non Critical")))</f>
        <v/>
      </c>
      <c r="U2154">
        <f>IF($B2154="","",IFERROR(VLOOKUP($O2154,Leaders!$A:$B,2,0),"Not Mapped"))</f>
        <v/>
      </c>
    </row>
    <row r="2155">
      <c r="A2155" s="16" t="n"/>
      <c r="G2155" s="17" t="n"/>
      <c r="H2155" s="17" t="n"/>
      <c r="I2155" s="17" t="n"/>
      <c r="J2155" s="17" t="n"/>
      <c r="K2155" s="17" t="n"/>
      <c r="L2155" s="17" t="n"/>
      <c r="N2155">
        <f>IF($B2155="","",IF($C2155="SUPERSTORE","Superstore","DH"))</f>
        <v/>
      </c>
      <c r="O2155">
        <f>IF($B2155="","",IFERROR(VLOOKUP($B2155,Mapping!$A:$C,2,0),"Not Mapped"))</f>
        <v/>
      </c>
      <c r="P2155">
        <f>IF($B2155="","",IFERROR(VLOOKUP($B2155,Mapping!$A:$C,3,0),"Not Mapped"))</f>
        <v/>
      </c>
      <c r="Q2155">
        <f>IF($B2155="","",IF(COUNTIF(Exclusions!$A:$A,$B2155)&gt;0,"Yes","No"))</f>
        <v/>
      </c>
      <c r="R2155" s="17">
        <f>IF($B2155="","",MIN(1,DAY($A2155)/IF($N2155="Superstore",Settings!$B$5,Settings!$B$4)))</f>
        <v/>
      </c>
      <c r="S2155" s="17">
        <f>IF(OR($B2155="",$G2155="",$R2155=0),"",$G2155/$R2155)</f>
        <v/>
      </c>
      <c r="T2155">
        <f>IF($S2155="","",IF($S2155&lt;Settings!$B$8,"Critical",IF($S2155&lt;Settings!$B$9,"Semi Critical","Non Critical")))</f>
        <v/>
      </c>
      <c r="U2155">
        <f>IF($B2155="","",IFERROR(VLOOKUP($O2155,Leaders!$A:$B,2,0),"Not Mapped"))</f>
        <v/>
      </c>
    </row>
    <row r="2156">
      <c r="A2156" s="16" t="n"/>
      <c r="G2156" s="17" t="n"/>
      <c r="H2156" s="17" t="n"/>
      <c r="I2156" s="17" t="n"/>
      <c r="J2156" s="17" t="n"/>
      <c r="K2156" s="17" t="n"/>
      <c r="L2156" s="17" t="n"/>
      <c r="N2156">
        <f>IF($B2156="","",IF($C2156="SUPERSTORE","Superstore","DH"))</f>
        <v/>
      </c>
      <c r="O2156">
        <f>IF($B2156="","",IFERROR(VLOOKUP($B2156,Mapping!$A:$C,2,0),"Not Mapped"))</f>
        <v/>
      </c>
      <c r="P2156">
        <f>IF($B2156="","",IFERROR(VLOOKUP($B2156,Mapping!$A:$C,3,0),"Not Mapped"))</f>
        <v/>
      </c>
      <c r="Q2156">
        <f>IF($B2156="","",IF(COUNTIF(Exclusions!$A:$A,$B2156)&gt;0,"Yes","No"))</f>
        <v/>
      </c>
      <c r="R2156" s="17">
        <f>IF($B2156="","",MIN(1,DAY($A2156)/IF($N2156="Superstore",Settings!$B$5,Settings!$B$4)))</f>
        <v/>
      </c>
      <c r="S2156" s="17">
        <f>IF(OR($B2156="",$G2156="",$R2156=0),"",$G2156/$R2156)</f>
        <v/>
      </c>
      <c r="T2156">
        <f>IF($S2156="","",IF($S2156&lt;Settings!$B$8,"Critical",IF($S2156&lt;Settings!$B$9,"Semi Critical","Non Critical")))</f>
        <v/>
      </c>
      <c r="U2156">
        <f>IF($B2156="","",IFERROR(VLOOKUP($O2156,Leaders!$A:$B,2,0),"Not Mapped"))</f>
        <v/>
      </c>
    </row>
    <row r="2157">
      <c r="A2157" s="16" t="n"/>
      <c r="G2157" s="17" t="n"/>
      <c r="H2157" s="17" t="n"/>
      <c r="I2157" s="17" t="n"/>
      <c r="J2157" s="17" t="n"/>
      <c r="K2157" s="17" t="n"/>
      <c r="L2157" s="17" t="n"/>
      <c r="N2157">
        <f>IF($B2157="","",IF($C2157="SUPERSTORE","Superstore","DH"))</f>
        <v/>
      </c>
      <c r="O2157">
        <f>IF($B2157="","",IFERROR(VLOOKUP($B2157,Mapping!$A:$C,2,0),"Not Mapped"))</f>
        <v/>
      </c>
      <c r="P2157">
        <f>IF($B2157="","",IFERROR(VLOOKUP($B2157,Mapping!$A:$C,3,0),"Not Mapped"))</f>
        <v/>
      </c>
      <c r="Q2157">
        <f>IF($B2157="","",IF(COUNTIF(Exclusions!$A:$A,$B2157)&gt;0,"Yes","No"))</f>
        <v/>
      </c>
      <c r="R2157" s="17">
        <f>IF($B2157="","",MIN(1,DAY($A2157)/IF($N2157="Superstore",Settings!$B$5,Settings!$B$4)))</f>
        <v/>
      </c>
      <c r="S2157" s="17">
        <f>IF(OR($B2157="",$G2157="",$R2157=0),"",$G2157/$R2157)</f>
        <v/>
      </c>
      <c r="T2157">
        <f>IF($S2157="","",IF($S2157&lt;Settings!$B$8,"Critical",IF($S2157&lt;Settings!$B$9,"Semi Critical","Non Critical")))</f>
        <v/>
      </c>
      <c r="U2157">
        <f>IF($B2157="","",IFERROR(VLOOKUP($O2157,Leaders!$A:$B,2,0),"Not Mapped"))</f>
        <v/>
      </c>
    </row>
    <row r="2158">
      <c r="A2158" s="16" t="n"/>
      <c r="G2158" s="17" t="n"/>
      <c r="H2158" s="17" t="n"/>
      <c r="I2158" s="17" t="n"/>
      <c r="J2158" s="17" t="n"/>
      <c r="K2158" s="17" t="n"/>
      <c r="L2158" s="17" t="n"/>
      <c r="N2158">
        <f>IF($B2158="","",IF($C2158="SUPERSTORE","Superstore","DH"))</f>
        <v/>
      </c>
      <c r="O2158">
        <f>IF($B2158="","",IFERROR(VLOOKUP($B2158,Mapping!$A:$C,2,0),"Not Mapped"))</f>
        <v/>
      </c>
      <c r="P2158">
        <f>IF($B2158="","",IFERROR(VLOOKUP($B2158,Mapping!$A:$C,3,0),"Not Mapped"))</f>
        <v/>
      </c>
      <c r="Q2158">
        <f>IF($B2158="","",IF(COUNTIF(Exclusions!$A:$A,$B2158)&gt;0,"Yes","No"))</f>
        <v/>
      </c>
      <c r="R2158" s="17">
        <f>IF($B2158="","",MIN(1,DAY($A2158)/IF($N2158="Superstore",Settings!$B$5,Settings!$B$4)))</f>
        <v/>
      </c>
      <c r="S2158" s="17">
        <f>IF(OR($B2158="",$G2158="",$R2158=0),"",$G2158/$R2158)</f>
        <v/>
      </c>
      <c r="T2158">
        <f>IF($S2158="","",IF($S2158&lt;Settings!$B$8,"Critical",IF($S2158&lt;Settings!$B$9,"Semi Critical","Non Critical")))</f>
        <v/>
      </c>
      <c r="U2158">
        <f>IF($B2158="","",IFERROR(VLOOKUP($O2158,Leaders!$A:$B,2,0),"Not Mapped"))</f>
        <v/>
      </c>
    </row>
    <row r="2159">
      <c r="A2159" s="16" t="n"/>
      <c r="G2159" s="17" t="n"/>
      <c r="H2159" s="17" t="n"/>
      <c r="I2159" s="17" t="n"/>
      <c r="J2159" s="17" t="n"/>
      <c r="K2159" s="17" t="n"/>
      <c r="L2159" s="17" t="n"/>
      <c r="N2159">
        <f>IF($B2159="","",IF($C2159="SUPERSTORE","Superstore","DH"))</f>
        <v/>
      </c>
      <c r="O2159">
        <f>IF($B2159="","",IFERROR(VLOOKUP($B2159,Mapping!$A:$C,2,0),"Not Mapped"))</f>
        <v/>
      </c>
      <c r="P2159">
        <f>IF($B2159="","",IFERROR(VLOOKUP($B2159,Mapping!$A:$C,3,0),"Not Mapped"))</f>
        <v/>
      </c>
      <c r="Q2159">
        <f>IF($B2159="","",IF(COUNTIF(Exclusions!$A:$A,$B2159)&gt;0,"Yes","No"))</f>
        <v/>
      </c>
      <c r="R2159" s="17">
        <f>IF($B2159="","",MIN(1,DAY($A2159)/IF($N2159="Superstore",Settings!$B$5,Settings!$B$4)))</f>
        <v/>
      </c>
      <c r="S2159" s="17">
        <f>IF(OR($B2159="",$G2159="",$R2159=0),"",$G2159/$R2159)</f>
        <v/>
      </c>
      <c r="T2159">
        <f>IF($S2159="","",IF($S2159&lt;Settings!$B$8,"Critical",IF($S2159&lt;Settings!$B$9,"Semi Critical","Non Critical")))</f>
        <v/>
      </c>
      <c r="U2159">
        <f>IF($B2159="","",IFERROR(VLOOKUP($O2159,Leaders!$A:$B,2,0),"Not Mapped"))</f>
        <v/>
      </c>
    </row>
    <row r="2160">
      <c r="A2160" s="16" t="n"/>
      <c r="G2160" s="17" t="n"/>
      <c r="H2160" s="17" t="n"/>
      <c r="I2160" s="17" t="n"/>
      <c r="J2160" s="17" t="n"/>
      <c r="K2160" s="17" t="n"/>
      <c r="L2160" s="17" t="n"/>
      <c r="N2160">
        <f>IF($B2160="","",IF($C2160="SUPERSTORE","Superstore","DH"))</f>
        <v/>
      </c>
      <c r="O2160">
        <f>IF($B2160="","",IFERROR(VLOOKUP($B2160,Mapping!$A:$C,2,0),"Not Mapped"))</f>
        <v/>
      </c>
      <c r="P2160">
        <f>IF($B2160="","",IFERROR(VLOOKUP($B2160,Mapping!$A:$C,3,0),"Not Mapped"))</f>
        <v/>
      </c>
      <c r="Q2160">
        <f>IF($B2160="","",IF(COUNTIF(Exclusions!$A:$A,$B2160)&gt;0,"Yes","No"))</f>
        <v/>
      </c>
      <c r="R2160" s="17">
        <f>IF($B2160="","",MIN(1,DAY($A2160)/IF($N2160="Superstore",Settings!$B$5,Settings!$B$4)))</f>
        <v/>
      </c>
      <c r="S2160" s="17">
        <f>IF(OR($B2160="",$G2160="",$R2160=0),"",$G2160/$R2160)</f>
        <v/>
      </c>
      <c r="T2160">
        <f>IF($S2160="","",IF($S2160&lt;Settings!$B$8,"Critical",IF($S2160&lt;Settings!$B$9,"Semi Critical","Non Critical")))</f>
        <v/>
      </c>
      <c r="U2160">
        <f>IF($B2160="","",IFERROR(VLOOKUP($O2160,Leaders!$A:$B,2,0),"Not Mapped"))</f>
        <v/>
      </c>
    </row>
    <row r="2161">
      <c r="A2161" s="16" t="n"/>
      <c r="G2161" s="17" t="n"/>
      <c r="H2161" s="17" t="n"/>
      <c r="I2161" s="17" t="n"/>
      <c r="J2161" s="17" t="n"/>
      <c r="K2161" s="17" t="n"/>
      <c r="L2161" s="17" t="n"/>
      <c r="N2161">
        <f>IF($B2161="","",IF($C2161="SUPERSTORE","Superstore","DH"))</f>
        <v/>
      </c>
      <c r="O2161">
        <f>IF($B2161="","",IFERROR(VLOOKUP($B2161,Mapping!$A:$C,2,0),"Not Mapped"))</f>
        <v/>
      </c>
      <c r="P2161">
        <f>IF($B2161="","",IFERROR(VLOOKUP($B2161,Mapping!$A:$C,3,0),"Not Mapped"))</f>
        <v/>
      </c>
      <c r="Q2161">
        <f>IF($B2161="","",IF(COUNTIF(Exclusions!$A:$A,$B2161)&gt;0,"Yes","No"))</f>
        <v/>
      </c>
      <c r="R2161" s="17">
        <f>IF($B2161="","",MIN(1,DAY($A2161)/IF($N2161="Superstore",Settings!$B$5,Settings!$B$4)))</f>
        <v/>
      </c>
      <c r="S2161" s="17">
        <f>IF(OR($B2161="",$G2161="",$R2161=0),"",$G2161/$R2161)</f>
        <v/>
      </c>
      <c r="T2161">
        <f>IF($S2161="","",IF($S2161&lt;Settings!$B$8,"Critical",IF($S2161&lt;Settings!$B$9,"Semi Critical","Non Critical")))</f>
        <v/>
      </c>
      <c r="U2161">
        <f>IF($B2161="","",IFERROR(VLOOKUP($O2161,Leaders!$A:$B,2,0),"Not Mapped"))</f>
        <v/>
      </c>
    </row>
    <row r="2162">
      <c r="A2162" s="16" t="n"/>
      <c r="G2162" s="17" t="n"/>
      <c r="H2162" s="17" t="n"/>
      <c r="I2162" s="17" t="n"/>
      <c r="J2162" s="17" t="n"/>
      <c r="K2162" s="17" t="n"/>
      <c r="L2162" s="17" t="n"/>
      <c r="N2162">
        <f>IF($B2162="","",IF($C2162="SUPERSTORE","Superstore","DH"))</f>
        <v/>
      </c>
      <c r="O2162">
        <f>IF($B2162="","",IFERROR(VLOOKUP($B2162,Mapping!$A:$C,2,0),"Not Mapped"))</f>
        <v/>
      </c>
      <c r="P2162">
        <f>IF($B2162="","",IFERROR(VLOOKUP($B2162,Mapping!$A:$C,3,0),"Not Mapped"))</f>
        <v/>
      </c>
      <c r="Q2162">
        <f>IF($B2162="","",IF(COUNTIF(Exclusions!$A:$A,$B2162)&gt;0,"Yes","No"))</f>
        <v/>
      </c>
      <c r="R2162" s="17">
        <f>IF($B2162="","",MIN(1,DAY($A2162)/IF($N2162="Superstore",Settings!$B$5,Settings!$B$4)))</f>
        <v/>
      </c>
      <c r="S2162" s="17">
        <f>IF(OR($B2162="",$G2162="",$R2162=0),"",$G2162/$R2162)</f>
        <v/>
      </c>
      <c r="T2162">
        <f>IF($S2162="","",IF($S2162&lt;Settings!$B$8,"Critical",IF($S2162&lt;Settings!$B$9,"Semi Critical","Non Critical")))</f>
        <v/>
      </c>
      <c r="U2162">
        <f>IF($B2162="","",IFERROR(VLOOKUP($O2162,Leaders!$A:$B,2,0),"Not Mapped"))</f>
        <v/>
      </c>
    </row>
    <row r="2163">
      <c r="A2163" s="16" t="n"/>
      <c r="G2163" s="17" t="n"/>
      <c r="H2163" s="17" t="n"/>
      <c r="I2163" s="17" t="n"/>
      <c r="J2163" s="17" t="n"/>
      <c r="K2163" s="17" t="n"/>
      <c r="L2163" s="17" t="n"/>
      <c r="N2163">
        <f>IF($B2163="","",IF($C2163="SUPERSTORE","Superstore","DH"))</f>
        <v/>
      </c>
      <c r="O2163">
        <f>IF($B2163="","",IFERROR(VLOOKUP($B2163,Mapping!$A:$C,2,0),"Not Mapped"))</f>
        <v/>
      </c>
      <c r="P2163">
        <f>IF($B2163="","",IFERROR(VLOOKUP($B2163,Mapping!$A:$C,3,0),"Not Mapped"))</f>
        <v/>
      </c>
      <c r="Q2163">
        <f>IF($B2163="","",IF(COUNTIF(Exclusions!$A:$A,$B2163)&gt;0,"Yes","No"))</f>
        <v/>
      </c>
      <c r="R2163" s="17">
        <f>IF($B2163="","",MIN(1,DAY($A2163)/IF($N2163="Superstore",Settings!$B$5,Settings!$B$4)))</f>
        <v/>
      </c>
      <c r="S2163" s="17">
        <f>IF(OR($B2163="",$G2163="",$R2163=0),"",$G2163/$R2163)</f>
        <v/>
      </c>
      <c r="T2163">
        <f>IF($S2163="","",IF($S2163&lt;Settings!$B$8,"Critical",IF($S2163&lt;Settings!$B$9,"Semi Critical","Non Critical")))</f>
        <v/>
      </c>
      <c r="U2163">
        <f>IF($B2163="","",IFERROR(VLOOKUP($O2163,Leaders!$A:$B,2,0),"Not Mapped"))</f>
        <v/>
      </c>
    </row>
    <row r="2164">
      <c r="A2164" s="16" t="n"/>
      <c r="G2164" s="17" t="n"/>
      <c r="H2164" s="17" t="n"/>
      <c r="I2164" s="17" t="n"/>
      <c r="J2164" s="17" t="n"/>
      <c r="K2164" s="17" t="n"/>
      <c r="L2164" s="17" t="n"/>
      <c r="N2164">
        <f>IF($B2164="","",IF($C2164="SUPERSTORE","Superstore","DH"))</f>
        <v/>
      </c>
      <c r="O2164">
        <f>IF($B2164="","",IFERROR(VLOOKUP($B2164,Mapping!$A:$C,2,0),"Not Mapped"))</f>
        <v/>
      </c>
      <c r="P2164">
        <f>IF($B2164="","",IFERROR(VLOOKUP($B2164,Mapping!$A:$C,3,0),"Not Mapped"))</f>
        <v/>
      </c>
      <c r="Q2164">
        <f>IF($B2164="","",IF(COUNTIF(Exclusions!$A:$A,$B2164)&gt;0,"Yes","No"))</f>
        <v/>
      </c>
      <c r="R2164" s="17">
        <f>IF($B2164="","",MIN(1,DAY($A2164)/IF($N2164="Superstore",Settings!$B$5,Settings!$B$4)))</f>
        <v/>
      </c>
      <c r="S2164" s="17">
        <f>IF(OR($B2164="",$G2164="",$R2164=0),"",$G2164/$R2164)</f>
        <v/>
      </c>
      <c r="T2164">
        <f>IF($S2164="","",IF($S2164&lt;Settings!$B$8,"Critical",IF($S2164&lt;Settings!$B$9,"Semi Critical","Non Critical")))</f>
        <v/>
      </c>
      <c r="U2164">
        <f>IF($B2164="","",IFERROR(VLOOKUP($O2164,Leaders!$A:$B,2,0),"Not Mapped"))</f>
        <v/>
      </c>
    </row>
    <row r="2165">
      <c r="A2165" s="16" t="n"/>
      <c r="G2165" s="17" t="n"/>
      <c r="H2165" s="17" t="n"/>
      <c r="I2165" s="17" t="n"/>
      <c r="J2165" s="17" t="n"/>
      <c r="K2165" s="17" t="n"/>
      <c r="L2165" s="17" t="n"/>
      <c r="N2165">
        <f>IF($B2165="","",IF($C2165="SUPERSTORE","Superstore","DH"))</f>
        <v/>
      </c>
      <c r="O2165">
        <f>IF($B2165="","",IFERROR(VLOOKUP($B2165,Mapping!$A:$C,2,0),"Not Mapped"))</f>
        <v/>
      </c>
      <c r="P2165">
        <f>IF($B2165="","",IFERROR(VLOOKUP($B2165,Mapping!$A:$C,3,0),"Not Mapped"))</f>
        <v/>
      </c>
      <c r="Q2165">
        <f>IF($B2165="","",IF(COUNTIF(Exclusions!$A:$A,$B2165)&gt;0,"Yes","No"))</f>
        <v/>
      </c>
      <c r="R2165" s="17">
        <f>IF($B2165="","",MIN(1,DAY($A2165)/IF($N2165="Superstore",Settings!$B$5,Settings!$B$4)))</f>
        <v/>
      </c>
      <c r="S2165" s="17">
        <f>IF(OR($B2165="",$G2165="",$R2165=0),"",$G2165/$R2165)</f>
        <v/>
      </c>
      <c r="T2165">
        <f>IF($S2165="","",IF($S2165&lt;Settings!$B$8,"Critical",IF($S2165&lt;Settings!$B$9,"Semi Critical","Non Critical")))</f>
        <v/>
      </c>
      <c r="U2165">
        <f>IF($B2165="","",IFERROR(VLOOKUP($O2165,Leaders!$A:$B,2,0),"Not Mapped"))</f>
        <v/>
      </c>
    </row>
    <row r="2166">
      <c r="A2166" s="16" t="n"/>
      <c r="G2166" s="17" t="n"/>
      <c r="H2166" s="17" t="n"/>
      <c r="I2166" s="17" t="n"/>
      <c r="J2166" s="17" t="n"/>
      <c r="K2166" s="17" t="n"/>
      <c r="L2166" s="17" t="n"/>
      <c r="N2166">
        <f>IF($B2166="","",IF($C2166="SUPERSTORE","Superstore","DH"))</f>
        <v/>
      </c>
      <c r="O2166">
        <f>IF($B2166="","",IFERROR(VLOOKUP($B2166,Mapping!$A:$C,2,0),"Not Mapped"))</f>
        <v/>
      </c>
      <c r="P2166">
        <f>IF($B2166="","",IFERROR(VLOOKUP($B2166,Mapping!$A:$C,3,0),"Not Mapped"))</f>
        <v/>
      </c>
      <c r="Q2166">
        <f>IF($B2166="","",IF(COUNTIF(Exclusions!$A:$A,$B2166)&gt;0,"Yes","No"))</f>
        <v/>
      </c>
      <c r="R2166" s="17">
        <f>IF($B2166="","",MIN(1,DAY($A2166)/IF($N2166="Superstore",Settings!$B$5,Settings!$B$4)))</f>
        <v/>
      </c>
      <c r="S2166" s="17">
        <f>IF(OR($B2166="",$G2166="",$R2166=0),"",$G2166/$R2166)</f>
        <v/>
      </c>
      <c r="T2166">
        <f>IF($S2166="","",IF($S2166&lt;Settings!$B$8,"Critical",IF($S2166&lt;Settings!$B$9,"Semi Critical","Non Critical")))</f>
        <v/>
      </c>
      <c r="U2166">
        <f>IF($B2166="","",IFERROR(VLOOKUP($O2166,Leaders!$A:$B,2,0),"Not Mapped"))</f>
        <v/>
      </c>
    </row>
    <row r="2167">
      <c r="A2167" s="16" t="n"/>
      <c r="G2167" s="17" t="n"/>
      <c r="H2167" s="17" t="n"/>
      <c r="I2167" s="17" t="n"/>
      <c r="J2167" s="17" t="n"/>
      <c r="K2167" s="17" t="n"/>
      <c r="L2167" s="17" t="n"/>
      <c r="N2167">
        <f>IF($B2167="","",IF($C2167="SUPERSTORE","Superstore","DH"))</f>
        <v/>
      </c>
      <c r="O2167">
        <f>IF($B2167="","",IFERROR(VLOOKUP($B2167,Mapping!$A:$C,2,0),"Not Mapped"))</f>
        <v/>
      </c>
      <c r="P2167">
        <f>IF($B2167="","",IFERROR(VLOOKUP($B2167,Mapping!$A:$C,3,0),"Not Mapped"))</f>
        <v/>
      </c>
      <c r="Q2167">
        <f>IF($B2167="","",IF(COUNTIF(Exclusions!$A:$A,$B2167)&gt;0,"Yes","No"))</f>
        <v/>
      </c>
      <c r="R2167" s="17">
        <f>IF($B2167="","",MIN(1,DAY($A2167)/IF($N2167="Superstore",Settings!$B$5,Settings!$B$4)))</f>
        <v/>
      </c>
      <c r="S2167" s="17">
        <f>IF(OR($B2167="",$G2167="",$R2167=0),"",$G2167/$R2167)</f>
        <v/>
      </c>
      <c r="T2167">
        <f>IF($S2167="","",IF($S2167&lt;Settings!$B$8,"Critical",IF($S2167&lt;Settings!$B$9,"Semi Critical","Non Critical")))</f>
        <v/>
      </c>
      <c r="U2167">
        <f>IF($B2167="","",IFERROR(VLOOKUP($O2167,Leaders!$A:$B,2,0),"Not Mapped"))</f>
        <v/>
      </c>
    </row>
    <row r="2168">
      <c r="A2168" s="16" t="n"/>
      <c r="G2168" s="17" t="n"/>
      <c r="H2168" s="17" t="n"/>
      <c r="I2168" s="17" t="n"/>
      <c r="J2168" s="17" t="n"/>
      <c r="K2168" s="17" t="n"/>
      <c r="L2168" s="17" t="n"/>
      <c r="N2168">
        <f>IF($B2168="","",IF($C2168="SUPERSTORE","Superstore","DH"))</f>
        <v/>
      </c>
      <c r="O2168">
        <f>IF($B2168="","",IFERROR(VLOOKUP($B2168,Mapping!$A:$C,2,0),"Not Mapped"))</f>
        <v/>
      </c>
      <c r="P2168">
        <f>IF($B2168="","",IFERROR(VLOOKUP($B2168,Mapping!$A:$C,3,0),"Not Mapped"))</f>
        <v/>
      </c>
      <c r="Q2168">
        <f>IF($B2168="","",IF(COUNTIF(Exclusions!$A:$A,$B2168)&gt;0,"Yes","No"))</f>
        <v/>
      </c>
      <c r="R2168" s="17">
        <f>IF($B2168="","",MIN(1,DAY($A2168)/IF($N2168="Superstore",Settings!$B$5,Settings!$B$4)))</f>
        <v/>
      </c>
      <c r="S2168" s="17">
        <f>IF(OR($B2168="",$G2168="",$R2168=0),"",$G2168/$R2168)</f>
        <v/>
      </c>
      <c r="T2168">
        <f>IF($S2168="","",IF($S2168&lt;Settings!$B$8,"Critical",IF($S2168&lt;Settings!$B$9,"Semi Critical","Non Critical")))</f>
        <v/>
      </c>
      <c r="U2168">
        <f>IF($B2168="","",IFERROR(VLOOKUP($O2168,Leaders!$A:$B,2,0),"Not Mapped"))</f>
        <v/>
      </c>
    </row>
    <row r="2169">
      <c r="A2169" s="16" t="n"/>
      <c r="G2169" s="17" t="n"/>
      <c r="H2169" s="17" t="n"/>
      <c r="I2169" s="17" t="n"/>
      <c r="J2169" s="17" t="n"/>
      <c r="K2169" s="17" t="n"/>
      <c r="L2169" s="17" t="n"/>
      <c r="N2169">
        <f>IF($B2169="","",IF($C2169="SUPERSTORE","Superstore","DH"))</f>
        <v/>
      </c>
      <c r="O2169">
        <f>IF($B2169="","",IFERROR(VLOOKUP($B2169,Mapping!$A:$C,2,0),"Not Mapped"))</f>
        <v/>
      </c>
      <c r="P2169">
        <f>IF($B2169="","",IFERROR(VLOOKUP($B2169,Mapping!$A:$C,3,0),"Not Mapped"))</f>
        <v/>
      </c>
      <c r="Q2169">
        <f>IF($B2169="","",IF(COUNTIF(Exclusions!$A:$A,$B2169)&gt;0,"Yes","No"))</f>
        <v/>
      </c>
      <c r="R2169" s="17">
        <f>IF($B2169="","",MIN(1,DAY($A2169)/IF($N2169="Superstore",Settings!$B$5,Settings!$B$4)))</f>
        <v/>
      </c>
      <c r="S2169" s="17">
        <f>IF(OR($B2169="",$G2169="",$R2169=0),"",$G2169/$R2169)</f>
        <v/>
      </c>
      <c r="T2169">
        <f>IF($S2169="","",IF($S2169&lt;Settings!$B$8,"Critical",IF($S2169&lt;Settings!$B$9,"Semi Critical","Non Critical")))</f>
        <v/>
      </c>
      <c r="U2169">
        <f>IF($B2169="","",IFERROR(VLOOKUP($O2169,Leaders!$A:$B,2,0),"Not Mapped"))</f>
        <v/>
      </c>
    </row>
    <row r="2170">
      <c r="A2170" s="16" t="n"/>
      <c r="G2170" s="17" t="n"/>
      <c r="H2170" s="17" t="n"/>
      <c r="I2170" s="17" t="n"/>
      <c r="J2170" s="17" t="n"/>
      <c r="K2170" s="17" t="n"/>
      <c r="L2170" s="17" t="n"/>
      <c r="N2170">
        <f>IF($B2170="","",IF($C2170="SUPERSTORE","Superstore","DH"))</f>
        <v/>
      </c>
      <c r="O2170">
        <f>IF($B2170="","",IFERROR(VLOOKUP($B2170,Mapping!$A:$C,2,0),"Not Mapped"))</f>
        <v/>
      </c>
      <c r="P2170">
        <f>IF($B2170="","",IFERROR(VLOOKUP($B2170,Mapping!$A:$C,3,0),"Not Mapped"))</f>
        <v/>
      </c>
      <c r="Q2170">
        <f>IF($B2170="","",IF(COUNTIF(Exclusions!$A:$A,$B2170)&gt;0,"Yes","No"))</f>
        <v/>
      </c>
      <c r="R2170" s="17">
        <f>IF($B2170="","",MIN(1,DAY($A2170)/IF($N2170="Superstore",Settings!$B$5,Settings!$B$4)))</f>
        <v/>
      </c>
      <c r="S2170" s="17">
        <f>IF(OR($B2170="",$G2170="",$R2170=0),"",$G2170/$R2170)</f>
        <v/>
      </c>
      <c r="T2170">
        <f>IF($S2170="","",IF($S2170&lt;Settings!$B$8,"Critical",IF($S2170&lt;Settings!$B$9,"Semi Critical","Non Critical")))</f>
        <v/>
      </c>
      <c r="U2170">
        <f>IF($B2170="","",IFERROR(VLOOKUP($O2170,Leaders!$A:$B,2,0),"Not Mapped"))</f>
        <v/>
      </c>
    </row>
    <row r="2171">
      <c r="A2171" s="16" t="n"/>
      <c r="G2171" s="17" t="n"/>
      <c r="H2171" s="17" t="n"/>
      <c r="I2171" s="17" t="n"/>
      <c r="J2171" s="17" t="n"/>
      <c r="K2171" s="17" t="n"/>
      <c r="L2171" s="17" t="n"/>
      <c r="N2171">
        <f>IF($B2171="","",IF($C2171="SUPERSTORE","Superstore","DH"))</f>
        <v/>
      </c>
      <c r="O2171">
        <f>IF($B2171="","",IFERROR(VLOOKUP($B2171,Mapping!$A:$C,2,0),"Not Mapped"))</f>
        <v/>
      </c>
      <c r="P2171">
        <f>IF($B2171="","",IFERROR(VLOOKUP($B2171,Mapping!$A:$C,3,0),"Not Mapped"))</f>
        <v/>
      </c>
      <c r="Q2171">
        <f>IF($B2171="","",IF(COUNTIF(Exclusions!$A:$A,$B2171)&gt;0,"Yes","No"))</f>
        <v/>
      </c>
      <c r="R2171" s="17">
        <f>IF($B2171="","",MIN(1,DAY($A2171)/IF($N2171="Superstore",Settings!$B$5,Settings!$B$4)))</f>
        <v/>
      </c>
      <c r="S2171" s="17">
        <f>IF(OR($B2171="",$G2171="",$R2171=0),"",$G2171/$R2171)</f>
        <v/>
      </c>
      <c r="T2171">
        <f>IF($S2171="","",IF($S2171&lt;Settings!$B$8,"Critical",IF($S2171&lt;Settings!$B$9,"Semi Critical","Non Critical")))</f>
        <v/>
      </c>
      <c r="U2171">
        <f>IF($B2171="","",IFERROR(VLOOKUP($O2171,Leaders!$A:$B,2,0),"Not Mapped"))</f>
        <v/>
      </c>
    </row>
    <row r="2172">
      <c r="A2172" s="16" t="n"/>
      <c r="G2172" s="17" t="n"/>
      <c r="H2172" s="17" t="n"/>
      <c r="I2172" s="17" t="n"/>
      <c r="J2172" s="17" t="n"/>
      <c r="K2172" s="17" t="n"/>
      <c r="L2172" s="17" t="n"/>
      <c r="N2172">
        <f>IF($B2172="","",IF($C2172="SUPERSTORE","Superstore","DH"))</f>
        <v/>
      </c>
      <c r="O2172">
        <f>IF($B2172="","",IFERROR(VLOOKUP($B2172,Mapping!$A:$C,2,0),"Not Mapped"))</f>
        <v/>
      </c>
      <c r="P2172">
        <f>IF($B2172="","",IFERROR(VLOOKUP($B2172,Mapping!$A:$C,3,0),"Not Mapped"))</f>
        <v/>
      </c>
      <c r="Q2172">
        <f>IF($B2172="","",IF(COUNTIF(Exclusions!$A:$A,$B2172)&gt;0,"Yes","No"))</f>
        <v/>
      </c>
      <c r="R2172" s="17">
        <f>IF($B2172="","",MIN(1,DAY($A2172)/IF($N2172="Superstore",Settings!$B$5,Settings!$B$4)))</f>
        <v/>
      </c>
      <c r="S2172" s="17">
        <f>IF(OR($B2172="",$G2172="",$R2172=0),"",$G2172/$R2172)</f>
        <v/>
      </c>
      <c r="T2172">
        <f>IF($S2172="","",IF($S2172&lt;Settings!$B$8,"Critical",IF($S2172&lt;Settings!$B$9,"Semi Critical","Non Critical")))</f>
        <v/>
      </c>
      <c r="U2172">
        <f>IF($B2172="","",IFERROR(VLOOKUP($O2172,Leaders!$A:$B,2,0),"Not Mapped"))</f>
        <v/>
      </c>
    </row>
    <row r="2173">
      <c r="A2173" s="16" t="n"/>
      <c r="G2173" s="17" t="n"/>
      <c r="H2173" s="17" t="n"/>
      <c r="I2173" s="17" t="n"/>
      <c r="J2173" s="17" t="n"/>
      <c r="K2173" s="17" t="n"/>
      <c r="L2173" s="17" t="n"/>
      <c r="N2173">
        <f>IF($B2173="","",IF($C2173="SUPERSTORE","Superstore","DH"))</f>
        <v/>
      </c>
      <c r="O2173">
        <f>IF($B2173="","",IFERROR(VLOOKUP($B2173,Mapping!$A:$C,2,0),"Not Mapped"))</f>
        <v/>
      </c>
      <c r="P2173">
        <f>IF($B2173="","",IFERROR(VLOOKUP($B2173,Mapping!$A:$C,3,0),"Not Mapped"))</f>
        <v/>
      </c>
      <c r="Q2173">
        <f>IF($B2173="","",IF(COUNTIF(Exclusions!$A:$A,$B2173)&gt;0,"Yes","No"))</f>
        <v/>
      </c>
      <c r="R2173" s="17">
        <f>IF($B2173="","",MIN(1,DAY($A2173)/IF($N2173="Superstore",Settings!$B$5,Settings!$B$4)))</f>
        <v/>
      </c>
      <c r="S2173" s="17">
        <f>IF(OR($B2173="",$G2173="",$R2173=0),"",$G2173/$R2173)</f>
        <v/>
      </c>
      <c r="T2173">
        <f>IF($S2173="","",IF($S2173&lt;Settings!$B$8,"Critical",IF($S2173&lt;Settings!$B$9,"Semi Critical","Non Critical")))</f>
        <v/>
      </c>
      <c r="U2173">
        <f>IF($B2173="","",IFERROR(VLOOKUP($O2173,Leaders!$A:$B,2,0),"Not Mapped"))</f>
        <v/>
      </c>
    </row>
    <row r="2174">
      <c r="A2174" s="16" t="n"/>
      <c r="G2174" s="17" t="n"/>
      <c r="H2174" s="17" t="n"/>
      <c r="I2174" s="17" t="n"/>
      <c r="J2174" s="17" t="n"/>
      <c r="K2174" s="17" t="n"/>
      <c r="L2174" s="17" t="n"/>
      <c r="N2174">
        <f>IF($B2174="","",IF($C2174="SUPERSTORE","Superstore","DH"))</f>
        <v/>
      </c>
      <c r="O2174">
        <f>IF($B2174="","",IFERROR(VLOOKUP($B2174,Mapping!$A:$C,2,0),"Not Mapped"))</f>
        <v/>
      </c>
      <c r="P2174">
        <f>IF($B2174="","",IFERROR(VLOOKUP($B2174,Mapping!$A:$C,3,0),"Not Mapped"))</f>
        <v/>
      </c>
      <c r="Q2174">
        <f>IF($B2174="","",IF(COUNTIF(Exclusions!$A:$A,$B2174)&gt;0,"Yes","No"))</f>
        <v/>
      </c>
      <c r="R2174" s="17">
        <f>IF($B2174="","",MIN(1,DAY($A2174)/IF($N2174="Superstore",Settings!$B$5,Settings!$B$4)))</f>
        <v/>
      </c>
      <c r="S2174" s="17">
        <f>IF(OR($B2174="",$G2174="",$R2174=0),"",$G2174/$R2174)</f>
        <v/>
      </c>
      <c r="T2174">
        <f>IF($S2174="","",IF($S2174&lt;Settings!$B$8,"Critical",IF($S2174&lt;Settings!$B$9,"Semi Critical","Non Critical")))</f>
        <v/>
      </c>
      <c r="U2174">
        <f>IF($B2174="","",IFERROR(VLOOKUP($O2174,Leaders!$A:$B,2,0),"Not Mapped"))</f>
        <v/>
      </c>
    </row>
    <row r="2175">
      <c r="A2175" s="16" t="n"/>
      <c r="G2175" s="17" t="n"/>
      <c r="H2175" s="17" t="n"/>
      <c r="I2175" s="17" t="n"/>
      <c r="J2175" s="17" t="n"/>
      <c r="K2175" s="17" t="n"/>
      <c r="L2175" s="17" t="n"/>
      <c r="N2175">
        <f>IF($B2175="","",IF($C2175="SUPERSTORE","Superstore","DH"))</f>
        <v/>
      </c>
      <c r="O2175">
        <f>IF($B2175="","",IFERROR(VLOOKUP($B2175,Mapping!$A:$C,2,0),"Not Mapped"))</f>
        <v/>
      </c>
      <c r="P2175">
        <f>IF($B2175="","",IFERROR(VLOOKUP($B2175,Mapping!$A:$C,3,0),"Not Mapped"))</f>
        <v/>
      </c>
      <c r="Q2175">
        <f>IF($B2175="","",IF(COUNTIF(Exclusions!$A:$A,$B2175)&gt;0,"Yes","No"))</f>
        <v/>
      </c>
      <c r="R2175" s="17">
        <f>IF($B2175="","",MIN(1,DAY($A2175)/IF($N2175="Superstore",Settings!$B$5,Settings!$B$4)))</f>
        <v/>
      </c>
      <c r="S2175" s="17">
        <f>IF(OR($B2175="",$G2175="",$R2175=0),"",$G2175/$R2175)</f>
        <v/>
      </c>
      <c r="T2175">
        <f>IF($S2175="","",IF($S2175&lt;Settings!$B$8,"Critical",IF($S2175&lt;Settings!$B$9,"Semi Critical","Non Critical")))</f>
        <v/>
      </c>
      <c r="U2175">
        <f>IF($B2175="","",IFERROR(VLOOKUP($O2175,Leaders!$A:$B,2,0),"Not Mapped"))</f>
        <v/>
      </c>
    </row>
    <row r="2176">
      <c r="A2176" s="16" t="n"/>
      <c r="G2176" s="17" t="n"/>
      <c r="H2176" s="17" t="n"/>
      <c r="I2176" s="17" t="n"/>
      <c r="J2176" s="17" t="n"/>
      <c r="K2176" s="17" t="n"/>
      <c r="L2176" s="17" t="n"/>
      <c r="N2176">
        <f>IF($B2176="","",IF($C2176="SUPERSTORE","Superstore","DH"))</f>
        <v/>
      </c>
      <c r="O2176">
        <f>IF($B2176="","",IFERROR(VLOOKUP($B2176,Mapping!$A:$C,2,0),"Not Mapped"))</f>
        <v/>
      </c>
      <c r="P2176">
        <f>IF($B2176="","",IFERROR(VLOOKUP($B2176,Mapping!$A:$C,3,0),"Not Mapped"))</f>
        <v/>
      </c>
      <c r="Q2176">
        <f>IF($B2176="","",IF(COUNTIF(Exclusions!$A:$A,$B2176)&gt;0,"Yes","No"))</f>
        <v/>
      </c>
      <c r="R2176" s="17">
        <f>IF($B2176="","",MIN(1,DAY($A2176)/IF($N2176="Superstore",Settings!$B$5,Settings!$B$4)))</f>
        <v/>
      </c>
      <c r="S2176" s="17">
        <f>IF(OR($B2176="",$G2176="",$R2176=0),"",$G2176/$R2176)</f>
        <v/>
      </c>
      <c r="T2176">
        <f>IF($S2176="","",IF($S2176&lt;Settings!$B$8,"Critical",IF($S2176&lt;Settings!$B$9,"Semi Critical","Non Critical")))</f>
        <v/>
      </c>
      <c r="U2176">
        <f>IF($B2176="","",IFERROR(VLOOKUP($O2176,Leaders!$A:$B,2,0),"Not Mapped"))</f>
        <v/>
      </c>
    </row>
    <row r="2177">
      <c r="A2177" s="16" t="n"/>
      <c r="G2177" s="17" t="n"/>
      <c r="H2177" s="17" t="n"/>
      <c r="I2177" s="17" t="n"/>
      <c r="J2177" s="17" t="n"/>
      <c r="K2177" s="17" t="n"/>
      <c r="L2177" s="17" t="n"/>
      <c r="N2177">
        <f>IF($B2177="","",IF($C2177="SUPERSTORE","Superstore","DH"))</f>
        <v/>
      </c>
      <c r="O2177">
        <f>IF($B2177="","",IFERROR(VLOOKUP($B2177,Mapping!$A:$C,2,0),"Not Mapped"))</f>
        <v/>
      </c>
      <c r="P2177">
        <f>IF($B2177="","",IFERROR(VLOOKUP($B2177,Mapping!$A:$C,3,0),"Not Mapped"))</f>
        <v/>
      </c>
      <c r="Q2177">
        <f>IF($B2177="","",IF(COUNTIF(Exclusions!$A:$A,$B2177)&gt;0,"Yes","No"))</f>
        <v/>
      </c>
      <c r="R2177" s="17">
        <f>IF($B2177="","",MIN(1,DAY($A2177)/IF($N2177="Superstore",Settings!$B$5,Settings!$B$4)))</f>
        <v/>
      </c>
      <c r="S2177" s="17">
        <f>IF(OR($B2177="",$G2177="",$R2177=0),"",$G2177/$R2177)</f>
        <v/>
      </c>
      <c r="T2177">
        <f>IF($S2177="","",IF($S2177&lt;Settings!$B$8,"Critical",IF($S2177&lt;Settings!$B$9,"Semi Critical","Non Critical")))</f>
        <v/>
      </c>
      <c r="U2177">
        <f>IF($B2177="","",IFERROR(VLOOKUP($O2177,Leaders!$A:$B,2,0),"Not Mapped"))</f>
        <v/>
      </c>
    </row>
    <row r="2178">
      <c r="A2178" s="16" t="n"/>
      <c r="G2178" s="17" t="n"/>
      <c r="H2178" s="17" t="n"/>
      <c r="I2178" s="17" t="n"/>
      <c r="J2178" s="17" t="n"/>
      <c r="K2178" s="17" t="n"/>
      <c r="L2178" s="17" t="n"/>
      <c r="N2178">
        <f>IF($B2178="","",IF($C2178="SUPERSTORE","Superstore","DH"))</f>
        <v/>
      </c>
      <c r="O2178">
        <f>IF($B2178="","",IFERROR(VLOOKUP($B2178,Mapping!$A:$C,2,0),"Not Mapped"))</f>
        <v/>
      </c>
      <c r="P2178">
        <f>IF($B2178="","",IFERROR(VLOOKUP($B2178,Mapping!$A:$C,3,0),"Not Mapped"))</f>
        <v/>
      </c>
      <c r="Q2178">
        <f>IF($B2178="","",IF(COUNTIF(Exclusions!$A:$A,$B2178)&gt;0,"Yes","No"))</f>
        <v/>
      </c>
      <c r="R2178" s="17">
        <f>IF($B2178="","",MIN(1,DAY($A2178)/IF($N2178="Superstore",Settings!$B$5,Settings!$B$4)))</f>
        <v/>
      </c>
      <c r="S2178" s="17">
        <f>IF(OR($B2178="",$G2178="",$R2178=0),"",$G2178/$R2178)</f>
        <v/>
      </c>
      <c r="T2178">
        <f>IF($S2178="","",IF($S2178&lt;Settings!$B$8,"Critical",IF($S2178&lt;Settings!$B$9,"Semi Critical","Non Critical")))</f>
        <v/>
      </c>
      <c r="U2178">
        <f>IF($B2178="","",IFERROR(VLOOKUP($O2178,Leaders!$A:$B,2,0),"Not Mapped"))</f>
        <v/>
      </c>
    </row>
    <row r="2179">
      <c r="A2179" s="16" t="n"/>
      <c r="G2179" s="17" t="n"/>
      <c r="H2179" s="17" t="n"/>
      <c r="I2179" s="17" t="n"/>
      <c r="J2179" s="17" t="n"/>
      <c r="K2179" s="17" t="n"/>
      <c r="L2179" s="17" t="n"/>
      <c r="N2179">
        <f>IF($B2179="","",IF($C2179="SUPERSTORE","Superstore","DH"))</f>
        <v/>
      </c>
      <c r="O2179">
        <f>IF($B2179="","",IFERROR(VLOOKUP($B2179,Mapping!$A:$C,2,0),"Not Mapped"))</f>
        <v/>
      </c>
      <c r="P2179">
        <f>IF($B2179="","",IFERROR(VLOOKUP($B2179,Mapping!$A:$C,3,0),"Not Mapped"))</f>
        <v/>
      </c>
      <c r="Q2179">
        <f>IF($B2179="","",IF(COUNTIF(Exclusions!$A:$A,$B2179)&gt;0,"Yes","No"))</f>
        <v/>
      </c>
      <c r="R2179" s="17">
        <f>IF($B2179="","",MIN(1,DAY($A2179)/IF($N2179="Superstore",Settings!$B$5,Settings!$B$4)))</f>
        <v/>
      </c>
      <c r="S2179" s="17">
        <f>IF(OR($B2179="",$G2179="",$R2179=0),"",$G2179/$R2179)</f>
        <v/>
      </c>
      <c r="T2179">
        <f>IF($S2179="","",IF($S2179&lt;Settings!$B$8,"Critical",IF($S2179&lt;Settings!$B$9,"Semi Critical","Non Critical")))</f>
        <v/>
      </c>
      <c r="U2179">
        <f>IF($B2179="","",IFERROR(VLOOKUP($O2179,Leaders!$A:$B,2,0),"Not Mapped"))</f>
        <v/>
      </c>
    </row>
    <row r="2180">
      <c r="A2180" s="16" t="n"/>
      <c r="G2180" s="17" t="n"/>
      <c r="H2180" s="17" t="n"/>
      <c r="I2180" s="17" t="n"/>
      <c r="J2180" s="17" t="n"/>
      <c r="K2180" s="17" t="n"/>
      <c r="L2180" s="17" t="n"/>
      <c r="N2180">
        <f>IF($B2180="","",IF($C2180="SUPERSTORE","Superstore","DH"))</f>
        <v/>
      </c>
      <c r="O2180">
        <f>IF($B2180="","",IFERROR(VLOOKUP($B2180,Mapping!$A:$C,2,0),"Not Mapped"))</f>
        <v/>
      </c>
      <c r="P2180">
        <f>IF($B2180="","",IFERROR(VLOOKUP($B2180,Mapping!$A:$C,3,0),"Not Mapped"))</f>
        <v/>
      </c>
      <c r="Q2180">
        <f>IF($B2180="","",IF(COUNTIF(Exclusions!$A:$A,$B2180)&gt;0,"Yes","No"))</f>
        <v/>
      </c>
      <c r="R2180" s="17">
        <f>IF($B2180="","",MIN(1,DAY($A2180)/IF($N2180="Superstore",Settings!$B$5,Settings!$B$4)))</f>
        <v/>
      </c>
      <c r="S2180" s="17">
        <f>IF(OR($B2180="",$G2180="",$R2180=0),"",$G2180/$R2180)</f>
        <v/>
      </c>
      <c r="T2180">
        <f>IF($S2180="","",IF($S2180&lt;Settings!$B$8,"Critical",IF($S2180&lt;Settings!$B$9,"Semi Critical","Non Critical")))</f>
        <v/>
      </c>
      <c r="U2180">
        <f>IF($B2180="","",IFERROR(VLOOKUP($O2180,Leaders!$A:$B,2,0),"Not Mapped"))</f>
        <v/>
      </c>
    </row>
    <row r="2181">
      <c r="A2181" s="16" t="n"/>
      <c r="G2181" s="17" t="n"/>
      <c r="H2181" s="17" t="n"/>
      <c r="I2181" s="17" t="n"/>
      <c r="J2181" s="17" t="n"/>
      <c r="K2181" s="17" t="n"/>
      <c r="L2181" s="17" t="n"/>
      <c r="N2181">
        <f>IF($B2181="","",IF($C2181="SUPERSTORE","Superstore","DH"))</f>
        <v/>
      </c>
      <c r="O2181">
        <f>IF($B2181="","",IFERROR(VLOOKUP($B2181,Mapping!$A:$C,2,0),"Not Mapped"))</f>
        <v/>
      </c>
      <c r="P2181">
        <f>IF($B2181="","",IFERROR(VLOOKUP($B2181,Mapping!$A:$C,3,0),"Not Mapped"))</f>
        <v/>
      </c>
      <c r="Q2181">
        <f>IF($B2181="","",IF(COUNTIF(Exclusions!$A:$A,$B2181)&gt;0,"Yes","No"))</f>
        <v/>
      </c>
      <c r="R2181" s="17">
        <f>IF($B2181="","",MIN(1,DAY($A2181)/IF($N2181="Superstore",Settings!$B$5,Settings!$B$4)))</f>
        <v/>
      </c>
      <c r="S2181" s="17">
        <f>IF(OR($B2181="",$G2181="",$R2181=0),"",$G2181/$R2181)</f>
        <v/>
      </c>
      <c r="T2181">
        <f>IF($S2181="","",IF($S2181&lt;Settings!$B$8,"Critical",IF($S2181&lt;Settings!$B$9,"Semi Critical","Non Critical")))</f>
        <v/>
      </c>
      <c r="U2181">
        <f>IF($B2181="","",IFERROR(VLOOKUP($O2181,Leaders!$A:$B,2,0),"Not Mapped"))</f>
        <v/>
      </c>
    </row>
    <row r="2182">
      <c r="A2182" s="16" t="n"/>
      <c r="G2182" s="17" t="n"/>
      <c r="H2182" s="17" t="n"/>
      <c r="I2182" s="17" t="n"/>
      <c r="J2182" s="17" t="n"/>
      <c r="K2182" s="17" t="n"/>
      <c r="L2182" s="17" t="n"/>
      <c r="N2182">
        <f>IF($B2182="","",IF($C2182="SUPERSTORE","Superstore","DH"))</f>
        <v/>
      </c>
      <c r="O2182">
        <f>IF($B2182="","",IFERROR(VLOOKUP($B2182,Mapping!$A:$C,2,0),"Not Mapped"))</f>
        <v/>
      </c>
      <c r="P2182">
        <f>IF($B2182="","",IFERROR(VLOOKUP($B2182,Mapping!$A:$C,3,0),"Not Mapped"))</f>
        <v/>
      </c>
      <c r="Q2182">
        <f>IF($B2182="","",IF(COUNTIF(Exclusions!$A:$A,$B2182)&gt;0,"Yes","No"))</f>
        <v/>
      </c>
      <c r="R2182" s="17">
        <f>IF($B2182="","",MIN(1,DAY($A2182)/IF($N2182="Superstore",Settings!$B$5,Settings!$B$4)))</f>
        <v/>
      </c>
      <c r="S2182" s="17">
        <f>IF(OR($B2182="",$G2182="",$R2182=0),"",$G2182/$R2182)</f>
        <v/>
      </c>
      <c r="T2182">
        <f>IF($S2182="","",IF($S2182&lt;Settings!$B$8,"Critical",IF($S2182&lt;Settings!$B$9,"Semi Critical","Non Critical")))</f>
        <v/>
      </c>
      <c r="U2182">
        <f>IF($B2182="","",IFERROR(VLOOKUP($O2182,Leaders!$A:$B,2,0),"Not Mapped"))</f>
        <v/>
      </c>
    </row>
    <row r="2183">
      <c r="A2183" s="16" t="n"/>
      <c r="G2183" s="17" t="n"/>
      <c r="H2183" s="17" t="n"/>
      <c r="I2183" s="17" t="n"/>
      <c r="J2183" s="17" t="n"/>
      <c r="K2183" s="17" t="n"/>
      <c r="L2183" s="17" t="n"/>
      <c r="N2183">
        <f>IF($B2183="","",IF($C2183="SUPERSTORE","Superstore","DH"))</f>
        <v/>
      </c>
      <c r="O2183">
        <f>IF($B2183="","",IFERROR(VLOOKUP($B2183,Mapping!$A:$C,2,0),"Not Mapped"))</f>
        <v/>
      </c>
      <c r="P2183">
        <f>IF($B2183="","",IFERROR(VLOOKUP($B2183,Mapping!$A:$C,3,0),"Not Mapped"))</f>
        <v/>
      </c>
      <c r="Q2183">
        <f>IF($B2183="","",IF(COUNTIF(Exclusions!$A:$A,$B2183)&gt;0,"Yes","No"))</f>
        <v/>
      </c>
      <c r="R2183" s="17">
        <f>IF($B2183="","",MIN(1,DAY($A2183)/IF($N2183="Superstore",Settings!$B$5,Settings!$B$4)))</f>
        <v/>
      </c>
      <c r="S2183" s="17">
        <f>IF(OR($B2183="",$G2183="",$R2183=0),"",$G2183/$R2183)</f>
        <v/>
      </c>
      <c r="T2183">
        <f>IF($S2183="","",IF($S2183&lt;Settings!$B$8,"Critical",IF($S2183&lt;Settings!$B$9,"Semi Critical","Non Critical")))</f>
        <v/>
      </c>
      <c r="U2183">
        <f>IF($B2183="","",IFERROR(VLOOKUP($O2183,Leaders!$A:$B,2,0),"Not Mapped"))</f>
        <v/>
      </c>
    </row>
    <row r="2184">
      <c r="A2184" s="16" t="n"/>
      <c r="G2184" s="17" t="n"/>
      <c r="H2184" s="17" t="n"/>
      <c r="I2184" s="17" t="n"/>
      <c r="J2184" s="17" t="n"/>
      <c r="K2184" s="17" t="n"/>
      <c r="L2184" s="17" t="n"/>
      <c r="N2184">
        <f>IF($B2184="","",IF($C2184="SUPERSTORE","Superstore","DH"))</f>
        <v/>
      </c>
      <c r="O2184">
        <f>IF($B2184="","",IFERROR(VLOOKUP($B2184,Mapping!$A:$C,2,0),"Not Mapped"))</f>
        <v/>
      </c>
      <c r="P2184">
        <f>IF($B2184="","",IFERROR(VLOOKUP($B2184,Mapping!$A:$C,3,0),"Not Mapped"))</f>
        <v/>
      </c>
      <c r="Q2184">
        <f>IF($B2184="","",IF(COUNTIF(Exclusions!$A:$A,$B2184)&gt;0,"Yes","No"))</f>
        <v/>
      </c>
      <c r="R2184" s="17">
        <f>IF($B2184="","",MIN(1,DAY($A2184)/IF($N2184="Superstore",Settings!$B$5,Settings!$B$4)))</f>
        <v/>
      </c>
      <c r="S2184" s="17">
        <f>IF(OR($B2184="",$G2184="",$R2184=0),"",$G2184/$R2184)</f>
        <v/>
      </c>
      <c r="T2184">
        <f>IF($S2184="","",IF($S2184&lt;Settings!$B$8,"Critical",IF($S2184&lt;Settings!$B$9,"Semi Critical","Non Critical")))</f>
        <v/>
      </c>
      <c r="U2184">
        <f>IF($B2184="","",IFERROR(VLOOKUP($O2184,Leaders!$A:$B,2,0),"Not Mapped"))</f>
        <v/>
      </c>
    </row>
    <row r="2185">
      <c r="A2185" s="16" t="n"/>
      <c r="G2185" s="17" t="n"/>
      <c r="H2185" s="17" t="n"/>
      <c r="I2185" s="17" t="n"/>
      <c r="J2185" s="17" t="n"/>
      <c r="K2185" s="17" t="n"/>
      <c r="L2185" s="17" t="n"/>
      <c r="N2185">
        <f>IF($B2185="","",IF($C2185="SUPERSTORE","Superstore","DH"))</f>
        <v/>
      </c>
      <c r="O2185">
        <f>IF($B2185="","",IFERROR(VLOOKUP($B2185,Mapping!$A:$C,2,0),"Not Mapped"))</f>
        <v/>
      </c>
      <c r="P2185">
        <f>IF($B2185="","",IFERROR(VLOOKUP($B2185,Mapping!$A:$C,3,0),"Not Mapped"))</f>
        <v/>
      </c>
      <c r="Q2185">
        <f>IF($B2185="","",IF(COUNTIF(Exclusions!$A:$A,$B2185)&gt;0,"Yes","No"))</f>
        <v/>
      </c>
      <c r="R2185" s="17">
        <f>IF($B2185="","",MIN(1,DAY($A2185)/IF($N2185="Superstore",Settings!$B$5,Settings!$B$4)))</f>
        <v/>
      </c>
      <c r="S2185" s="17">
        <f>IF(OR($B2185="",$G2185="",$R2185=0),"",$G2185/$R2185)</f>
        <v/>
      </c>
      <c r="T2185">
        <f>IF($S2185="","",IF($S2185&lt;Settings!$B$8,"Critical",IF($S2185&lt;Settings!$B$9,"Semi Critical","Non Critical")))</f>
        <v/>
      </c>
      <c r="U2185">
        <f>IF($B2185="","",IFERROR(VLOOKUP($O2185,Leaders!$A:$B,2,0),"Not Mapped"))</f>
        <v/>
      </c>
    </row>
    <row r="2186">
      <c r="A2186" s="16" t="n"/>
      <c r="G2186" s="17" t="n"/>
      <c r="H2186" s="17" t="n"/>
      <c r="I2186" s="17" t="n"/>
      <c r="J2186" s="17" t="n"/>
      <c r="K2186" s="17" t="n"/>
      <c r="L2186" s="17" t="n"/>
      <c r="N2186">
        <f>IF($B2186="","",IF($C2186="SUPERSTORE","Superstore","DH"))</f>
        <v/>
      </c>
      <c r="O2186">
        <f>IF($B2186="","",IFERROR(VLOOKUP($B2186,Mapping!$A:$C,2,0),"Not Mapped"))</f>
        <v/>
      </c>
      <c r="P2186">
        <f>IF($B2186="","",IFERROR(VLOOKUP($B2186,Mapping!$A:$C,3,0),"Not Mapped"))</f>
        <v/>
      </c>
      <c r="Q2186">
        <f>IF($B2186="","",IF(COUNTIF(Exclusions!$A:$A,$B2186)&gt;0,"Yes","No"))</f>
        <v/>
      </c>
      <c r="R2186" s="17">
        <f>IF($B2186="","",MIN(1,DAY($A2186)/IF($N2186="Superstore",Settings!$B$5,Settings!$B$4)))</f>
        <v/>
      </c>
      <c r="S2186" s="17">
        <f>IF(OR($B2186="",$G2186="",$R2186=0),"",$G2186/$R2186)</f>
        <v/>
      </c>
      <c r="T2186">
        <f>IF($S2186="","",IF($S2186&lt;Settings!$B$8,"Critical",IF($S2186&lt;Settings!$B$9,"Semi Critical","Non Critical")))</f>
        <v/>
      </c>
      <c r="U2186">
        <f>IF($B2186="","",IFERROR(VLOOKUP($O2186,Leaders!$A:$B,2,0),"Not Mapped"))</f>
        <v/>
      </c>
    </row>
    <row r="2187">
      <c r="A2187" s="16" t="n"/>
      <c r="G2187" s="17" t="n"/>
      <c r="H2187" s="17" t="n"/>
      <c r="I2187" s="17" t="n"/>
      <c r="J2187" s="17" t="n"/>
      <c r="K2187" s="17" t="n"/>
      <c r="L2187" s="17" t="n"/>
      <c r="N2187">
        <f>IF($B2187="","",IF($C2187="SUPERSTORE","Superstore","DH"))</f>
        <v/>
      </c>
      <c r="O2187">
        <f>IF($B2187="","",IFERROR(VLOOKUP($B2187,Mapping!$A:$C,2,0),"Not Mapped"))</f>
        <v/>
      </c>
      <c r="P2187">
        <f>IF($B2187="","",IFERROR(VLOOKUP($B2187,Mapping!$A:$C,3,0),"Not Mapped"))</f>
        <v/>
      </c>
      <c r="Q2187">
        <f>IF($B2187="","",IF(COUNTIF(Exclusions!$A:$A,$B2187)&gt;0,"Yes","No"))</f>
        <v/>
      </c>
      <c r="R2187" s="17">
        <f>IF($B2187="","",MIN(1,DAY($A2187)/IF($N2187="Superstore",Settings!$B$5,Settings!$B$4)))</f>
        <v/>
      </c>
      <c r="S2187" s="17">
        <f>IF(OR($B2187="",$G2187="",$R2187=0),"",$G2187/$R2187)</f>
        <v/>
      </c>
      <c r="T2187">
        <f>IF($S2187="","",IF($S2187&lt;Settings!$B$8,"Critical",IF($S2187&lt;Settings!$B$9,"Semi Critical","Non Critical")))</f>
        <v/>
      </c>
      <c r="U2187">
        <f>IF($B2187="","",IFERROR(VLOOKUP($O2187,Leaders!$A:$B,2,0),"Not Mapped"))</f>
        <v/>
      </c>
    </row>
    <row r="2188">
      <c r="A2188" s="16" t="n"/>
      <c r="G2188" s="17" t="n"/>
      <c r="H2188" s="17" t="n"/>
      <c r="I2188" s="17" t="n"/>
      <c r="J2188" s="17" t="n"/>
      <c r="K2188" s="17" t="n"/>
      <c r="L2188" s="17" t="n"/>
      <c r="N2188">
        <f>IF($B2188="","",IF($C2188="SUPERSTORE","Superstore","DH"))</f>
        <v/>
      </c>
      <c r="O2188">
        <f>IF($B2188="","",IFERROR(VLOOKUP($B2188,Mapping!$A:$C,2,0),"Not Mapped"))</f>
        <v/>
      </c>
      <c r="P2188">
        <f>IF($B2188="","",IFERROR(VLOOKUP($B2188,Mapping!$A:$C,3,0),"Not Mapped"))</f>
        <v/>
      </c>
      <c r="Q2188">
        <f>IF($B2188="","",IF(COUNTIF(Exclusions!$A:$A,$B2188)&gt;0,"Yes","No"))</f>
        <v/>
      </c>
      <c r="R2188" s="17">
        <f>IF($B2188="","",MIN(1,DAY($A2188)/IF($N2188="Superstore",Settings!$B$5,Settings!$B$4)))</f>
        <v/>
      </c>
      <c r="S2188" s="17">
        <f>IF(OR($B2188="",$G2188="",$R2188=0),"",$G2188/$R2188)</f>
        <v/>
      </c>
      <c r="T2188">
        <f>IF($S2188="","",IF($S2188&lt;Settings!$B$8,"Critical",IF($S2188&lt;Settings!$B$9,"Semi Critical","Non Critical")))</f>
        <v/>
      </c>
      <c r="U2188">
        <f>IF($B2188="","",IFERROR(VLOOKUP($O2188,Leaders!$A:$B,2,0),"Not Mapped"))</f>
        <v/>
      </c>
    </row>
    <row r="2189">
      <c r="A2189" s="16" t="n"/>
      <c r="G2189" s="17" t="n"/>
      <c r="H2189" s="17" t="n"/>
      <c r="I2189" s="17" t="n"/>
      <c r="J2189" s="17" t="n"/>
      <c r="K2189" s="17" t="n"/>
      <c r="L2189" s="17" t="n"/>
      <c r="N2189">
        <f>IF($B2189="","",IF($C2189="SUPERSTORE","Superstore","DH"))</f>
        <v/>
      </c>
      <c r="O2189">
        <f>IF($B2189="","",IFERROR(VLOOKUP($B2189,Mapping!$A:$C,2,0),"Not Mapped"))</f>
        <v/>
      </c>
      <c r="P2189">
        <f>IF($B2189="","",IFERROR(VLOOKUP($B2189,Mapping!$A:$C,3,0),"Not Mapped"))</f>
        <v/>
      </c>
      <c r="Q2189">
        <f>IF($B2189="","",IF(COUNTIF(Exclusions!$A:$A,$B2189)&gt;0,"Yes","No"))</f>
        <v/>
      </c>
      <c r="R2189" s="17">
        <f>IF($B2189="","",MIN(1,DAY($A2189)/IF($N2189="Superstore",Settings!$B$5,Settings!$B$4)))</f>
        <v/>
      </c>
      <c r="S2189" s="17">
        <f>IF(OR($B2189="",$G2189="",$R2189=0),"",$G2189/$R2189)</f>
        <v/>
      </c>
      <c r="T2189">
        <f>IF($S2189="","",IF($S2189&lt;Settings!$B$8,"Critical",IF($S2189&lt;Settings!$B$9,"Semi Critical","Non Critical")))</f>
        <v/>
      </c>
      <c r="U2189">
        <f>IF($B2189="","",IFERROR(VLOOKUP($O2189,Leaders!$A:$B,2,0),"Not Mapped"))</f>
        <v/>
      </c>
    </row>
    <row r="2190">
      <c r="A2190" s="16" t="n"/>
      <c r="G2190" s="17" t="n"/>
      <c r="H2190" s="17" t="n"/>
      <c r="I2190" s="17" t="n"/>
      <c r="J2190" s="17" t="n"/>
      <c r="K2190" s="17" t="n"/>
      <c r="L2190" s="17" t="n"/>
      <c r="N2190">
        <f>IF($B2190="","",IF($C2190="SUPERSTORE","Superstore","DH"))</f>
        <v/>
      </c>
      <c r="O2190">
        <f>IF($B2190="","",IFERROR(VLOOKUP($B2190,Mapping!$A:$C,2,0),"Not Mapped"))</f>
        <v/>
      </c>
      <c r="P2190">
        <f>IF($B2190="","",IFERROR(VLOOKUP($B2190,Mapping!$A:$C,3,0),"Not Mapped"))</f>
        <v/>
      </c>
      <c r="Q2190">
        <f>IF($B2190="","",IF(COUNTIF(Exclusions!$A:$A,$B2190)&gt;0,"Yes","No"))</f>
        <v/>
      </c>
      <c r="R2190" s="17">
        <f>IF($B2190="","",MIN(1,DAY($A2190)/IF($N2190="Superstore",Settings!$B$5,Settings!$B$4)))</f>
        <v/>
      </c>
      <c r="S2190" s="17">
        <f>IF(OR($B2190="",$G2190="",$R2190=0),"",$G2190/$R2190)</f>
        <v/>
      </c>
      <c r="T2190">
        <f>IF($S2190="","",IF($S2190&lt;Settings!$B$8,"Critical",IF($S2190&lt;Settings!$B$9,"Semi Critical","Non Critical")))</f>
        <v/>
      </c>
      <c r="U2190">
        <f>IF($B2190="","",IFERROR(VLOOKUP($O2190,Leaders!$A:$B,2,0),"Not Mapped"))</f>
        <v/>
      </c>
    </row>
    <row r="2191">
      <c r="A2191" s="16" t="n"/>
      <c r="G2191" s="17" t="n"/>
      <c r="H2191" s="17" t="n"/>
      <c r="I2191" s="17" t="n"/>
      <c r="J2191" s="17" t="n"/>
      <c r="K2191" s="17" t="n"/>
      <c r="L2191" s="17" t="n"/>
      <c r="N2191">
        <f>IF($B2191="","",IF($C2191="SUPERSTORE","Superstore","DH"))</f>
        <v/>
      </c>
      <c r="O2191">
        <f>IF($B2191="","",IFERROR(VLOOKUP($B2191,Mapping!$A:$C,2,0),"Not Mapped"))</f>
        <v/>
      </c>
      <c r="P2191">
        <f>IF($B2191="","",IFERROR(VLOOKUP($B2191,Mapping!$A:$C,3,0),"Not Mapped"))</f>
        <v/>
      </c>
      <c r="Q2191">
        <f>IF($B2191="","",IF(COUNTIF(Exclusions!$A:$A,$B2191)&gt;0,"Yes","No"))</f>
        <v/>
      </c>
      <c r="R2191" s="17">
        <f>IF($B2191="","",MIN(1,DAY($A2191)/IF($N2191="Superstore",Settings!$B$5,Settings!$B$4)))</f>
        <v/>
      </c>
      <c r="S2191" s="17">
        <f>IF(OR($B2191="",$G2191="",$R2191=0),"",$G2191/$R2191)</f>
        <v/>
      </c>
      <c r="T2191">
        <f>IF($S2191="","",IF($S2191&lt;Settings!$B$8,"Critical",IF($S2191&lt;Settings!$B$9,"Semi Critical","Non Critical")))</f>
        <v/>
      </c>
      <c r="U2191">
        <f>IF($B2191="","",IFERROR(VLOOKUP($O2191,Leaders!$A:$B,2,0),"Not Mapped"))</f>
        <v/>
      </c>
    </row>
    <row r="2192">
      <c r="A2192" s="16" t="n"/>
      <c r="G2192" s="17" t="n"/>
      <c r="H2192" s="17" t="n"/>
      <c r="I2192" s="17" t="n"/>
      <c r="J2192" s="17" t="n"/>
      <c r="K2192" s="17" t="n"/>
      <c r="L2192" s="17" t="n"/>
      <c r="N2192">
        <f>IF($B2192="","",IF($C2192="SUPERSTORE","Superstore","DH"))</f>
        <v/>
      </c>
      <c r="O2192">
        <f>IF($B2192="","",IFERROR(VLOOKUP($B2192,Mapping!$A:$C,2,0),"Not Mapped"))</f>
        <v/>
      </c>
      <c r="P2192">
        <f>IF($B2192="","",IFERROR(VLOOKUP($B2192,Mapping!$A:$C,3,0),"Not Mapped"))</f>
        <v/>
      </c>
      <c r="Q2192">
        <f>IF($B2192="","",IF(COUNTIF(Exclusions!$A:$A,$B2192)&gt;0,"Yes","No"))</f>
        <v/>
      </c>
      <c r="R2192" s="17">
        <f>IF($B2192="","",MIN(1,DAY($A2192)/IF($N2192="Superstore",Settings!$B$5,Settings!$B$4)))</f>
        <v/>
      </c>
      <c r="S2192" s="17">
        <f>IF(OR($B2192="",$G2192="",$R2192=0),"",$G2192/$R2192)</f>
        <v/>
      </c>
      <c r="T2192">
        <f>IF($S2192="","",IF($S2192&lt;Settings!$B$8,"Critical",IF($S2192&lt;Settings!$B$9,"Semi Critical","Non Critical")))</f>
        <v/>
      </c>
      <c r="U2192">
        <f>IF($B2192="","",IFERROR(VLOOKUP($O2192,Leaders!$A:$B,2,0),"Not Mapped"))</f>
        <v/>
      </c>
    </row>
    <row r="2193">
      <c r="A2193" s="16" t="n"/>
      <c r="G2193" s="17" t="n"/>
      <c r="H2193" s="17" t="n"/>
      <c r="I2193" s="17" t="n"/>
      <c r="J2193" s="17" t="n"/>
      <c r="K2193" s="17" t="n"/>
      <c r="L2193" s="17" t="n"/>
      <c r="N2193">
        <f>IF($B2193="","",IF($C2193="SUPERSTORE","Superstore","DH"))</f>
        <v/>
      </c>
      <c r="O2193">
        <f>IF($B2193="","",IFERROR(VLOOKUP($B2193,Mapping!$A:$C,2,0),"Not Mapped"))</f>
        <v/>
      </c>
      <c r="P2193">
        <f>IF($B2193="","",IFERROR(VLOOKUP($B2193,Mapping!$A:$C,3,0),"Not Mapped"))</f>
        <v/>
      </c>
      <c r="Q2193">
        <f>IF($B2193="","",IF(COUNTIF(Exclusions!$A:$A,$B2193)&gt;0,"Yes","No"))</f>
        <v/>
      </c>
      <c r="R2193" s="17">
        <f>IF($B2193="","",MIN(1,DAY($A2193)/IF($N2193="Superstore",Settings!$B$5,Settings!$B$4)))</f>
        <v/>
      </c>
      <c r="S2193" s="17">
        <f>IF(OR($B2193="",$G2193="",$R2193=0),"",$G2193/$R2193)</f>
        <v/>
      </c>
      <c r="T2193">
        <f>IF($S2193="","",IF($S2193&lt;Settings!$B$8,"Critical",IF($S2193&lt;Settings!$B$9,"Semi Critical","Non Critical")))</f>
        <v/>
      </c>
      <c r="U2193">
        <f>IF($B2193="","",IFERROR(VLOOKUP($O2193,Leaders!$A:$B,2,0),"Not Mapped"))</f>
        <v/>
      </c>
    </row>
    <row r="2194">
      <c r="A2194" s="16" t="n"/>
      <c r="G2194" s="17" t="n"/>
      <c r="H2194" s="17" t="n"/>
      <c r="I2194" s="17" t="n"/>
      <c r="J2194" s="17" t="n"/>
      <c r="K2194" s="17" t="n"/>
      <c r="L2194" s="17" t="n"/>
      <c r="N2194">
        <f>IF($B2194="","",IF($C2194="SUPERSTORE","Superstore","DH"))</f>
        <v/>
      </c>
      <c r="O2194">
        <f>IF($B2194="","",IFERROR(VLOOKUP($B2194,Mapping!$A:$C,2,0),"Not Mapped"))</f>
        <v/>
      </c>
      <c r="P2194">
        <f>IF($B2194="","",IFERROR(VLOOKUP($B2194,Mapping!$A:$C,3,0),"Not Mapped"))</f>
        <v/>
      </c>
      <c r="Q2194">
        <f>IF($B2194="","",IF(COUNTIF(Exclusions!$A:$A,$B2194)&gt;0,"Yes","No"))</f>
        <v/>
      </c>
      <c r="R2194" s="17">
        <f>IF($B2194="","",MIN(1,DAY($A2194)/IF($N2194="Superstore",Settings!$B$5,Settings!$B$4)))</f>
        <v/>
      </c>
      <c r="S2194" s="17">
        <f>IF(OR($B2194="",$G2194="",$R2194=0),"",$G2194/$R2194)</f>
        <v/>
      </c>
      <c r="T2194">
        <f>IF($S2194="","",IF($S2194&lt;Settings!$B$8,"Critical",IF($S2194&lt;Settings!$B$9,"Semi Critical","Non Critical")))</f>
        <v/>
      </c>
      <c r="U2194">
        <f>IF($B2194="","",IFERROR(VLOOKUP($O2194,Leaders!$A:$B,2,0),"Not Mapped"))</f>
        <v/>
      </c>
    </row>
    <row r="2195">
      <c r="A2195" s="16" t="n"/>
      <c r="G2195" s="17" t="n"/>
      <c r="H2195" s="17" t="n"/>
      <c r="I2195" s="17" t="n"/>
      <c r="J2195" s="17" t="n"/>
      <c r="K2195" s="17" t="n"/>
      <c r="L2195" s="17" t="n"/>
      <c r="N2195">
        <f>IF($B2195="","",IF($C2195="SUPERSTORE","Superstore","DH"))</f>
        <v/>
      </c>
      <c r="O2195">
        <f>IF($B2195="","",IFERROR(VLOOKUP($B2195,Mapping!$A:$C,2,0),"Not Mapped"))</f>
        <v/>
      </c>
      <c r="P2195">
        <f>IF($B2195="","",IFERROR(VLOOKUP($B2195,Mapping!$A:$C,3,0),"Not Mapped"))</f>
        <v/>
      </c>
      <c r="Q2195">
        <f>IF($B2195="","",IF(COUNTIF(Exclusions!$A:$A,$B2195)&gt;0,"Yes","No"))</f>
        <v/>
      </c>
      <c r="R2195" s="17">
        <f>IF($B2195="","",MIN(1,DAY($A2195)/IF($N2195="Superstore",Settings!$B$5,Settings!$B$4)))</f>
        <v/>
      </c>
      <c r="S2195" s="17">
        <f>IF(OR($B2195="",$G2195="",$R2195=0),"",$G2195/$R2195)</f>
        <v/>
      </c>
      <c r="T2195">
        <f>IF($S2195="","",IF($S2195&lt;Settings!$B$8,"Critical",IF($S2195&lt;Settings!$B$9,"Semi Critical","Non Critical")))</f>
        <v/>
      </c>
      <c r="U2195">
        <f>IF($B2195="","",IFERROR(VLOOKUP($O2195,Leaders!$A:$B,2,0),"Not Mapped"))</f>
        <v/>
      </c>
    </row>
    <row r="2196">
      <c r="A2196" s="16" t="n"/>
      <c r="G2196" s="17" t="n"/>
      <c r="H2196" s="17" t="n"/>
      <c r="I2196" s="17" t="n"/>
      <c r="J2196" s="17" t="n"/>
      <c r="K2196" s="17" t="n"/>
      <c r="L2196" s="17" t="n"/>
      <c r="N2196">
        <f>IF($B2196="","",IF($C2196="SUPERSTORE","Superstore","DH"))</f>
        <v/>
      </c>
      <c r="O2196">
        <f>IF($B2196="","",IFERROR(VLOOKUP($B2196,Mapping!$A:$C,2,0),"Not Mapped"))</f>
        <v/>
      </c>
      <c r="P2196">
        <f>IF($B2196="","",IFERROR(VLOOKUP($B2196,Mapping!$A:$C,3,0),"Not Mapped"))</f>
        <v/>
      </c>
      <c r="Q2196">
        <f>IF($B2196="","",IF(COUNTIF(Exclusions!$A:$A,$B2196)&gt;0,"Yes","No"))</f>
        <v/>
      </c>
      <c r="R2196" s="17">
        <f>IF($B2196="","",MIN(1,DAY($A2196)/IF($N2196="Superstore",Settings!$B$5,Settings!$B$4)))</f>
        <v/>
      </c>
      <c r="S2196" s="17">
        <f>IF(OR($B2196="",$G2196="",$R2196=0),"",$G2196/$R2196)</f>
        <v/>
      </c>
      <c r="T2196">
        <f>IF($S2196="","",IF($S2196&lt;Settings!$B$8,"Critical",IF($S2196&lt;Settings!$B$9,"Semi Critical","Non Critical")))</f>
        <v/>
      </c>
      <c r="U2196">
        <f>IF($B2196="","",IFERROR(VLOOKUP($O2196,Leaders!$A:$B,2,0),"Not Mapped"))</f>
        <v/>
      </c>
    </row>
    <row r="2197">
      <c r="A2197" s="16" t="n"/>
      <c r="G2197" s="17" t="n"/>
      <c r="H2197" s="17" t="n"/>
      <c r="I2197" s="17" t="n"/>
      <c r="J2197" s="17" t="n"/>
      <c r="K2197" s="17" t="n"/>
      <c r="L2197" s="17" t="n"/>
      <c r="N2197">
        <f>IF($B2197="","",IF($C2197="SUPERSTORE","Superstore","DH"))</f>
        <v/>
      </c>
      <c r="O2197">
        <f>IF($B2197="","",IFERROR(VLOOKUP($B2197,Mapping!$A:$C,2,0),"Not Mapped"))</f>
        <v/>
      </c>
      <c r="P2197">
        <f>IF($B2197="","",IFERROR(VLOOKUP($B2197,Mapping!$A:$C,3,0),"Not Mapped"))</f>
        <v/>
      </c>
      <c r="Q2197">
        <f>IF($B2197="","",IF(COUNTIF(Exclusions!$A:$A,$B2197)&gt;0,"Yes","No"))</f>
        <v/>
      </c>
      <c r="R2197" s="17">
        <f>IF($B2197="","",MIN(1,DAY($A2197)/IF($N2197="Superstore",Settings!$B$5,Settings!$B$4)))</f>
        <v/>
      </c>
      <c r="S2197" s="17">
        <f>IF(OR($B2197="",$G2197="",$R2197=0),"",$G2197/$R2197)</f>
        <v/>
      </c>
      <c r="T2197">
        <f>IF($S2197="","",IF($S2197&lt;Settings!$B$8,"Critical",IF($S2197&lt;Settings!$B$9,"Semi Critical","Non Critical")))</f>
        <v/>
      </c>
      <c r="U2197">
        <f>IF($B2197="","",IFERROR(VLOOKUP($O2197,Leaders!$A:$B,2,0),"Not Mapped"))</f>
        <v/>
      </c>
    </row>
    <row r="2198">
      <c r="A2198" s="16" t="n"/>
      <c r="G2198" s="17" t="n"/>
      <c r="H2198" s="17" t="n"/>
      <c r="I2198" s="17" t="n"/>
      <c r="J2198" s="17" t="n"/>
      <c r="K2198" s="17" t="n"/>
      <c r="L2198" s="17" t="n"/>
      <c r="N2198">
        <f>IF($B2198="","",IF($C2198="SUPERSTORE","Superstore","DH"))</f>
        <v/>
      </c>
      <c r="O2198">
        <f>IF($B2198="","",IFERROR(VLOOKUP($B2198,Mapping!$A:$C,2,0),"Not Mapped"))</f>
        <v/>
      </c>
      <c r="P2198">
        <f>IF($B2198="","",IFERROR(VLOOKUP($B2198,Mapping!$A:$C,3,0),"Not Mapped"))</f>
        <v/>
      </c>
      <c r="Q2198">
        <f>IF($B2198="","",IF(COUNTIF(Exclusions!$A:$A,$B2198)&gt;0,"Yes","No"))</f>
        <v/>
      </c>
      <c r="R2198" s="17">
        <f>IF($B2198="","",MIN(1,DAY($A2198)/IF($N2198="Superstore",Settings!$B$5,Settings!$B$4)))</f>
        <v/>
      </c>
      <c r="S2198" s="17">
        <f>IF(OR($B2198="",$G2198="",$R2198=0),"",$G2198/$R2198)</f>
        <v/>
      </c>
      <c r="T2198">
        <f>IF($S2198="","",IF($S2198&lt;Settings!$B$8,"Critical",IF($S2198&lt;Settings!$B$9,"Semi Critical","Non Critical")))</f>
        <v/>
      </c>
      <c r="U2198">
        <f>IF($B2198="","",IFERROR(VLOOKUP($O2198,Leaders!$A:$B,2,0),"Not Mapped"))</f>
        <v/>
      </c>
    </row>
    <row r="2199">
      <c r="A2199" s="16" t="n"/>
      <c r="G2199" s="17" t="n"/>
      <c r="H2199" s="17" t="n"/>
      <c r="I2199" s="17" t="n"/>
      <c r="J2199" s="17" t="n"/>
      <c r="K2199" s="17" t="n"/>
      <c r="L2199" s="17" t="n"/>
      <c r="N2199">
        <f>IF($B2199="","",IF($C2199="SUPERSTORE","Superstore","DH"))</f>
        <v/>
      </c>
      <c r="O2199">
        <f>IF($B2199="","",IFERROR(VLOOKUP($B2199,Mapping!$A:$C,2,0),"Not Mapped"))</f>
        <v/>
      </c>
      <c r="P2199">
        <f>IF($B2199="","",IFERROR(VLOOKUP($B2199,Mapping!$A:$C,3,0),"Not Mapped"))</f>
        <v/>
      </c>
      <c r="Q2199">
        <f>IF($B2199="","",IF(COUNTIF(Exclusions!$A:$A,$B2199)&gt;0,"Yes","No"))</f>
        <v/>
      </c>
      <c r="R2199" s="17">
        <f>IF($B2199="","",MIN(1,DAY($A2199)/IF($N2199="Superstore",Settings!$B$5,Settings!$B$4)))</f>
        <v/>
      </c>
      <c r="S2199" s="17">
        <f>IF(OR($B2199="",$G2199="",$R2199=0),"",$G2199/$R2199)</f>
        <v/>
      </c>
      <c r="T2199">
        <f>IF($S2199="","",IF($S2199&lt;Settings!$B$8,"Critical",IF($S2199&lt;Settings!$B$9,"Semi Critical","Non Critical")))</f>
        <v/>
      </c>
      <c r="U2199">
        <f>IF($B2199="","",IFERROR(VLOOKUP($O2199,Leaders!$A:$B,2,0),"Not Mapped"))</f>
        <v/>
      </c>
    </row>
    <row r="2200">
      <c r="A2200" s="16" t="n"/>
      <c r="G2200" s="17" t="n"/>
      <c r="H2200" s="17" t="n"/>
      <c r="I2200" s="17" t="n"/>
      <c r="J2200" s="17" t="n"/>
      <c r="K2200" s="17" t="n"/>
      <c r="L2200" s="17" t="n"/>
      <c r="N2200">
        <f>IF($B2200="","",IF($C2200="SUPERSTORE","Superstore","DH"))</f>
        <v/>
      </c>
      <c r="O2200">
        <f>IF($B2200="","",IFERROR(VLOOKUP($B2200,Mapping!$A:$C,2,0),"Not Mapped"))</f>
        <v/>
      </c>
      <c r="P2200">
        <f>IF($B2200="","",IFERROR(VLOOKUP($B2200,Mapping!$A:$C,3,0),"Not Mapped"))</f>
        <v/>
      </c>
      <c r="Q2200">
        <f>IF($B2200="","",IF(COUNTIF(Exclusions!$A:$A,$B2200)&gt;0,"Yes","No"))</f>
        <v/>
      </c>
      <c r="R2200" s="17">
        <f>IF($B2200="","",MIN(1,DAY($A2200)/IF($N2200="Superstore",Settings!$B$5,Settings!$B$4)))</f>
        <v/>
      </c>
      <c r="S2200" s="17">
        <f>IF(OR($B2200="",$G2200="",$R2200=0),"",$G2200/$R2200)</f>
        <v/>
      </c>
      <c r="T2200">
        <f>IF($S2200="","",IF($S2200&lt;Settings!$B$8,"Critical",IF($S2200&lt;Settings!$B$9,"Semi Critical","Non Critical")))</f>
        <v/>
      </c>
      <c r="U2200">
        <f>IF($B2200="","",IFERROR(VLOOKUP($O2200,Leaders!$A:$B,2,0),"Not Mapped"))</f>
        <v/>
      </c>
    </row>
    <row r="2201">
      <c r="A2201" s="16" t="n"/>
      <c r="G2201" s="17" t="n"/>
      <c r="H2201" s="17" t="n"/>
      <c r="I2201" s="17" t="n"/>
      <c r="J2201" s="17" t="n"/>
      <c r="K2201" s="17" t="n"/>
      <c r="L2201" s="17" t="n"/>
      <c r="N2201">
        <f>IF($B2201="","",IF($C2201="SUPERSTORE","Superstore","DH"))</f>
        <v/>
      </c>
      <c r="O2201">
        <f>IF($B2201="","",IFERROR(VLOOKUP($B2201,Mapping!$A:$C,2,0),"Not Mapped"))</f>
        <v/>
      </c>
      <c r="P2201">
        <f>IF($B2201="","",IFERROR(VLOOKUP($B2201,Mapping!$A:$C,3,0),"Not Mapped"))</f>
        <v/>
      </c>
      <c r="Q2201">
        <f>IF($B2201="","",IF(COUNTIF(Exclusions!$A:$A,$B2201)&gt;0,"Yes","No"))</f>
        <v/>
      </c>
      <c r="R2201" s="17">
        <f>IF($B2201="","",MIN(1,DAY($A2201)/IF($N2201="Superstore",Settings!$B$5,Settings!$B$4)))</f>
        <v/>
      </c>
      <c r="S2201" s="17">
        <f>IF(OR($B2201="",$G2201="",$R2201=0),"",$G2201/$R2201)</f>
        <v/>
      </c>
      <c r="T2201">
        <f>IF($S2201="","",IF($S2201&lt;Settings!$B$8,"Critical",IF($S2201&lt;Settings!$B$9,"Semi Critical","Non Critical")))</f>
        <v/>
      </c>
      <c r="U2201">
        <f>IF($B2201="","",IFERROR(VLOOKUP($O2201,Leaders!$A:$B,2,0),"Not Mapped"))</f>
        <v/>
      </c>
    </row>
    <row r="2202">
      <c r="A2202" s="16" t="n"/>
      <c r="G2202" s="17" t="n"/>
      <c r="H2202" s="17" t="n"/>
      <c r="I2202" s="17" t="n"/>
      <c r="J2202" s="17" t="n"/>
      <c r="K2202" s="17" t="n"/>
      <c r="L2202" s="17" t="n"/>
      <c r="N2202">
        <f>IF($B2202="","",IF($C2202="SUPERSTORE","Superstore","DH"))</f>
        <v/>
      </c>
      <c r="O2202">
        <f>IF($B2202="","",IFERROR(VLOOKUP($B2202,Mapping!$A:$C,2,0),"Not Mapped"))</f>
        <v/>
      </c>
      <c r="P2202">
        <f>IF($B2202="","",IFERROR(VLOOKUP($B2202,Mapping!$A:$C,3,0),"Not Mapped"))</f>
        <v/>
      </c>
      <c r="Q2202">
        <f>IF($B2202="","",IF(COUNTIF(Exclusions!$A:$A,$B2202)&gt;0,"Yes","No"))</f>
        <v/>
      </c>
      <c r="R2202" s="17">
        <f>IF($B2202="","",MIN(1,DAY($A2202)/IF($N2202="Superstore",Settings!$B$5,Settings!$B$4)))</f>
        <v/>
      </c>
      <c r="S2202" s="17">
        <f>IF(OR($B2202="",$G2202="",$R2202=0),"",$G2202/$R2202)</f>
        <v/>
      </c>
      <c r="T2202">
        <f>IF($S2202="","",IF($S2202&lt;Settings!$B$8,"Critical",IF($S2202&lt;Settings!$B$9,"Semi Critical","Non Critical")))</f>
        <v/>
      </c>
      <c r="U2202">
        <f>IF($B2202="","",IFERROR(VLOOKUP($O2202,Leaders!$A:$B,2,0),"Not Mapped"))</f>
        <v/>
      </c>
    </row>
    <row r="2203">
      <c r="A2203" s="16" t="n"/>
      <c r="G2203" s="17" t="n"/>
      <c r="H2203" s="17" t="n"/>
      <c r="I2203" s="17" t="n"/>
      <c r="J2203" s="17" t="n"/>
      <c r="K2203" s="17" t="n"/>
      <c r="L2203" s="17" t="n"/>
      <c r="N2203">
        <f>IF($B2203="","",IF($C2203="SUPERSTORE","Superstore","DH"))</f>
        <v/>
      </c>
      <c r="O2203">
        <f>IF($B2203="","",IFERROR(VLOOKUP($B2203,Mapping!$A:$C,2,0),"Not Mapped"))</f>
        <v/>
      </c>
      <c r="P2203">
        <f>IF($B2203="","",IFERROR(VLOOKUP($B2203,Mapping!$A:$C,3,0),"Not Mapped"))</f>
        <v/>
      </c>
      <c r="Q2203">
        <f>IF($B2203="","",IF(COUNTIF(Exclusions!$A:$A,$B2203)&gt;0,"Yes","No"))</f>
        <v/>
      </c>
      <c r="R2203" s="17">
        <f>IF($B2203="","",MIN(1,DAY($A2203)/IF($N2203="Superstore",Settings!$B$5,Settings!$B$4)))</f>
        <v/>
      </c>
      <c r="S2203" s="17">
        <f>IF(OR($B2203="",$G2203="",$R2203=0),"",$G2203/$R2203)</f>
        <v/>
      </c>
      <c r="T2203">
        <f>IF($S2203="","",IF($S2203&lt;Settings!$B$8,"Critical",IF($S2203&lt;Settings!$B$9,"Semi Critical","Non Critical")))</f>
        <v/>
      </c>
      <c r="U2203">
        <f>IF($B2203="","",IFERROR(VLOOKUP($O2203,Leaders!$A:$B,2,0),"Not Mapped"))</f>
        <v/>
      </c>
    </row>
    <row r="2204">
      <c r="A2204" s="16" t="n"/>
      <c r="G2204" s="17" t="n"/>
      <c r="H2204" s="17" t="n"/>
      <c r="I2204" s="17" t="n"/>
      <c r="J2204" s="17" t="n"/>
      <c r="K2204" s="17" t="n"/>
      <c r="L2204" s="17" t="n"/>
      <c r="N2204">
        <f>IF($B2204="","",IF($C2204="SUPERSTORE","Superstore","DH"))</f>
        <v/>
      </c>
      <c r="O2204">
        <f>IF($B2204="","",IFERROR(VLOOKUP($B2204,Mapping!$A:$C,2,0),"Not Mapped"))</f>
        <v/>
      </c>
      <c r="P2204">
        <f>IF($B2204="","",IFERROR(VLOOKUP($B2204,Mapping!$A:$C,3,0),"Not Mapped"))</f>
        <v/>
      </c>
      <c r="Q2204">
        <f>IF($B2204="","",IF(COUNTIF(Exclusions!$A:$A,$B2204)&gt;0,"Yes","No"))</f>
        <v/>
      </c>
      <c r="R2204" s="17">
        <f>IF($B2204="","",MIN(1,DAY($A2204)/IF($N2204="Superstore",Settings!$B$5,Settings!$B$4)))</f>
        <v/>
      </c>
      <c r="S2204" s="17">
        <f>IF(OR($B2204="",$G2204="",$R2204=0),"",$G2204/$R2204)</f>
        <v/>
      </c>
      <c r="T2204">
        <f>IF($S2204="","",IF($S2204&lt;Settings!$B$8,"Critical",IF($S2204&lt;Settings!$B$9,"Semi Critical","Non Critical")))</f>
        <v/>
      </c>
      <c r="U2204">
        <f>IF($B2204="","",IFERROR(VLOOKUP($O2204,Leaders!$A:$B,2,0),"Not Mapped"))</f>
        <v/>
      </c>
    </row>
    <row r="2205">
      <c r="A2205" s="16" t="n"/>
      <c r="G2205" s="17" t="n"/>
      <c r="H2205" s="17" t="n"/>
      <c r="I2205" s="17" t="n"/>
      <c r="J2205" s="17" t="n"/>
      <c r="K2205" s="17" t="n"/>
      <c r="L2205" s="17" t="n"/>
      <c r="N2205">
        <f>IF($B2205="","",IF($C2205="SUPERSTORE","Superstore","DH"))</f>
        <v/>
      </c>
      <c r="O2205">
        <f>IF($B2205="","",IFERROR(VLOOKUP($B2205,Mapping!$A:$C,2,0),"Not Mapped"))</f>
        <v/>
      </c>
      <c r="P2205">
        <f>IF($B2205="","",IFERROR(VLOOKUP($B2205,Mapping!$A:$C,3,0),"Not Mapped"))</f>
        <v/>
      </c>
      <c r="Q2205">
        <f>IF($B2205="","",IF(COUNTIF(Exclusions!$A:$A,$B2205)&gt;0,"Yes","No"))</f>
        <v/>
      </c>
      <c r="R2205" s="17">
        <f>IF($B2205="","",MIN(1,DAY($A2205)/IF($N2205="Superstore",Settings!$B$5,Settings!$B$4)))</f>
        <v/>
      </c>
      <c r="S2205" s="17">
        <f>IF(OR($B2205="",$G2205="",$R2205=0),"",$G2205/$R2205)</f>
        <v/>
      </c>
      <c r="T2205">
        <f>IF($S2205="","",IF($S2205&lt;Settings!$B$8,"Critical",IF($S2205&lt;Settings!$B$9,"Semi Critical","Non Critical")))</f>
        <v/>
      </c>
      <c r="U2205">
        <f>IF($B2205="","",IFERROR(VLOOKUP($O2205,Leaders!$A:$B,2,0),"Not Mapped"))</f>
        <v/>
      </c>
    </row>
    <row r="2206">
      <c r="A2206" s="16" t="n"/>
      <c r="G2206" s="17" t="n"/>
      <c r="H2206" s="17" t="n"/>
      <c r="I2206" s="17" t="n"/>
      <c r="J2206" s="17" t="n"/>
      <c r="K2206" s="17" t="n"/>
      <c r="L2206" s="17" t="n"/>
      <c r="N2206">
        <f>IF($B2206="","",IF($C2206="SUPERSTORE","Superstore","DH"))</f>
        <v/>
      </c>
      <c r="O2206">
        <f>IF($B2206="","",IFERROR(VLOOKUP($B2206,Mapping!$A:$C,2,0),"Not Mapped"))</f>
        <v/>
      </c>
      <c r="P2206">
        <f>IF($B2206="","",IFERROR(VLOOKUP($B2206,Mapping!$A:$C,3,0),"Not Mapped"))</f>
        <v/>
      </c>
      <c r="Q2206">
        <f>IF($B2206="","",IF(COUNTIF(Exclusions!$A:$A,$B2206)&gt;0,"Yes","No"))</f>
        <v/>
      </c>
      <c r="R2206" s="17">
        <f>IF($B2206="","",MIN(1,DAY($A2206)/IF($N2206="Superstore",Settings!$B$5,Settings!$B$4)))</f>
        <v/>
      </c>
      <c r="S2206" s="17">
        <f>IF(OR($B2206="",$G2206="",$R2206=0),"",$G2206/$R2206)</f>
        <v/>
      </c>
      <c r="T2206">
        <f>IF($S2206="","",IF($S2206&lt;Settings!$B$8,"Critical",IF($S2206&lt;Settings!$B$9,"Semi Critical","Non Critical")))</f>
        <v/>
      </c>
      <c r="U2206">
        <f>IF($B2206="","",IFERROR(VLOOKUP($O2206,Leaders!$A:$B,2,0),"Not Mapped"))</f>
        <v/>
      </c>
    </row>
    <row r="2207">
      <c r="A2207" s="16" t="n"/>
      <c r="G2207" s="17" t="n"/>
      <c r="H2207" s="17" t="n"/>
      <c r="I2207" s="17" t="n"/>
      <c r="J2207" s="17" t="n"/>
      <c r="K2207" s="17" t="n"/>
      <c r="L2207" s="17" t="n"/>
      <c r="N2207">
        <f>IF($B2207="","",IF($C2207="SUPERSTORE","Superstore","DH"))</f>
        <v/>
      </c>
      <c r="O2207">
        <f>IF($B2207="","",IFERROR(VLOOKUP($B2207,Mapping!$A:$C,2,0),"Not Mapped"))</f>
        <v/>
      </c>
      <c r="P2207">
        <f>IF($B2207="","",IFERROR(VLOOKUP($B2207,Mapping!$A:$C,3,0),"Not Mapped"))</f>
        <v/>
      </c>
      <c r="Q2207">
        <f>IF($B2207="","",IF(COUNTIF(Exclusions!$A:$A,$B2207)&gt;0,"Yes","No"))</f>
        <v/>
      </c>
      <c r="R2207" s="17">
        <f>IF($B2207="","",MIN(1,DAY($A2207)/IF($N2207="Superstore",Settings!$B$5,Settings!$B$4)))</f>
        <v/>
      </c>
      <c r="S2207" s="17">
        <f>IF(OR($B2207="",$G2207="",$R2207=0),"",$G2207/$R2207)</f>
        <v/>
      </c>
      <c r="T2207">
        <f>IF($S2207="","",IF($S2207&lt;Settings!$B$8,"Critical",IF($S2207&lt;Settings!$B$9,"Semi Critical","Non Critical")))</f>
        <v/>
      </c>
      <c r="U2207">
        <f>IF($B2207="","",IFERROR(VLOOKUP($O2207,Leaders!$A:$B,2,0),"Not Mapped"))</f>
        <v/>
      </c>
    </row>
    <row r="2208">
      <c r="A2208" s="16" t="n"/>
      <c r="G2208" s="17" t="n"/>
      <c r="H2208" s="17" t="n"/>
      <c r="I2208" s="17" t="n"/>
      <c r="J2208" s="17" t="n"/>
      <c r="K2208" s="17" t="n"/>
      <c r="L2208" s="17" t="n"/>
      <c r="N2208">
        <f>IF($B2208="","",IF($C2208="SUPERSTORE","Superstore","DH"))</f>
        <v/>
      </c>
      <c r="O2208">
        <f>IF($B2208="","",IFERROR(VLOOKUP($B2208,Mapping!$A:$C,2,0),"Not Mapped"))</f>
        <v/>
      </c>
      <c r="P2208">
        <f>IF($B2208="","",IFERROR(VLOOKUP($B2208,Mapping!$A:$C,3,0),"Not Mapped"))</f>
        <v/>
      </c>
      <c r="Q2208">
        <f>IF($B2208="","",IF(COUNTIF(Exclusions!$A:$A,$B2208)&gt;0,"Yes","No"))</f>
        <v/>
      </c>
      <c r="R2208" s="17">
        <f>IF($B2208="","",MIN(1,DAY($A2208)/IF($N2208="Superstore",Settings!$B$5,Settings!$B$4)))</f>
        <v/>
      </c>
      <c r="S2208" s="17">
        <f>IF(OR($B2208="",$G2208="",$R2208=0),"",$G2208/$R2208)</f>
        <v/>
      </c>
      <c r="T2208">
        <f>IF($S2208="","",IF($S2208&lt;Settings!$B$8,"Critical",IF($S2208&lt;Settings!$B$9,"Semi Critical","Non Critical")))</f>
        <v/>
      </c>
      <c r="U2208">
        <f>IF($B2208="","",IFERROR(VLOOKUP($O2208,Leaders!$A:$B,2,0),"Not Mapped"))</f>
        <v/>
      </c>
    </row>
    <row r="2209">
      <c r="A2209" s="16" t="n"/>
      <c r="G2209" s="17" t="n"/>
      <c r="H2209" s="17" t="n"/>
      <c r="I2209" s="17" t="n"/>
      <c r="J2209" s="17" t="n"/>
      <c r="K2209" s="17" t="n"/>
      <c r="L2209" s="17" t="n"/>
      <c r="N2209">
        <f>IF($B2209="","",IF($C2209="SUPERSTORE","Superstore","DH"))</f>
        <v/>
      </c>
      <c r="O2209">
        <f>IF($B2209="","",IFERROR(VLOOKUP($B2209,Mapping!$A:$C,2,0),"Not Mapped"))</f>
        <v/>
      </c>
      <c r="P2209">
        <f>IF($B2209="","",IFERROR(VLOOKUP($B2209,Mapping!$A:$C,3,0),"Not Mapped"))</f>
        <v/>
      </c>
      <c r="Q2209">
        <f>IF($B2209="","",IF(COUNTIF(Exclusions!$A:$A,$B2209)&gt;0,"Yes","No"))</f>
        <v/>
      </c>
      <c r="R2209" s="17">
        <f>IF($B2209="","",MIN(1,DAY($A2209)/IF($N2209="Superstore",Settings!$B$5,Settings!$B$4)))</f>
        <v/>
      </c>
      <c r="S2209" s="17">
        <f>IF(OR($B2209="",$G2209="",$R2209=0),"",$G2209/$R2209)</f>
        <v/>
      </c>
      <c r="T2209">
        <f>IF($S2209="","",IF($S2209&lt;Settings!$B$8,"Critical",IF($S2209&lt;Settings!$B$9,"Semi Critical","Non Critical")))</f>
        <v/>
      </c>
      <c r="U2209">
        <f>IF($B2209="","",IFERROR(VLOOKUP($O2209,Leaders!$A:$B,2,0),"Not Mapped"))</f>
        <v/>
      </c>
    </row>
    <row r="2210">
      <c r="A2210" s="16" t="n"/>
      <c r="G2210" s="17" t="n"/>
      <c r="H2210" s="17" t="n"/>
      <c r="I2210" s="17" t="n"/>
      <c r="J2210" s="17" t="n"/>
      <c r="K2210" s="17" t="n"/>
      <c r="L2210" s="17" t="n"/>
      <c r="N2210">
        <f>IF($B2210="","",IF($C2210="SUPERSTORE","Superstore","DH"))</f>
        <v/>
      </c>
      <c r="O2210">
        <f>IF($B2210="","",IFERROR(VLOOKUP($B2210,Mapping!$A:$C,2,0),"Not Mapped"))</f>
        <v/>
      </c>
      <c r="P2210">
        <f>IF($B2210="","",IFERROR(VLOOKUP($B2210,Mapping!$A:$C,3,0),"Not Mapped"))</f>
        <v/>
      </c>
      <c r="Q2210">
        <f>IF($B2210="","",IF(COUNTIF(Exclusions!$A:$A,$B2210)&gt;0,"Yes","No"))</f>
        <v/>
      </c>
      <c r="R2210" s="17">
        <f>IF($B2210="","",MIN(1,DAY($A2210)/IF($N2210="Superstore",Settings!$B$5,Settings!$B$4)))</f>
        <v/>
      </c>
      <c r="S2210" s="17">
        <f>IF(OR($B2210="",$G2210="",$R2210=0),"",$G2210/$R2210)</f>
        <v/>
      </c>
      <c r="T2210">
        <f>IF($S2210="","",IF($S2210&lt;Settings!$B$8,"Critical",IF($S2210&lt;Settings!$B$9,"Semi Critical","Non Critical")))</f>
        <v/>
      </c>
      <c r="U2210">
        <f>IF($B2210="","",IFERROR(VLOOKUP($O2210,Leaders!$A:$B,2,0),"Not Mapped"))</f>
        <v/>
      </c>
    </row>
    <row r="2211">
      <c r="A2211" s="16" t="n"/>
      <c r="G2211" s="17" t="n"/>
      <c r="H2211" s="17" t="n"/>
      <c r="I2211" s="17" t="n"/>
      <c r="J2211" s="17" t="n"/>
      <c r="K2211" s="17" t="n"/>
      <c r="L2211" s="17" t="n"/>
      <c r="N2211">
        <f>IF($B2211="","",IF($C2211="SUPERSTORE","Superstore","DH"))</f>
        <v/>
      </c>
      <c r="O2211">
        <f>IF($B2211="","",IFERROR(VLOOKUP($B2211,Mapping!$A:$C,2,0),"Not Mapped"))</f>
        <v/>
      </c>
      <c r="P2211">
        <f>IF($B2211="","",IFERROR(VLOOKUP($B2211,Mapping!$A:$C,3,0),"Not Mapped"))</f>
        <v/>
      </c>
      <c r="Q2211">
        <f>IF($B2211="","",IF(COUNTIF(Exclusions!$A:$A,$B2211)&gt;0,"Yes","No"))</f>
        <v/>
      </c>
      <c r="R2211" s="17">
        <f>IF($B2211="","",MIN(1,DAY($A2211)/IF($N2211="Superstore",Settings!$B$5,Settings!$B$4)))</f>
        <v/>
      </c>
      <c r="S2211" s="17">
        <f>IF(OR($B2211="",$G2211="",$R2211=0),"",$G2211/$R2211)</f>
        <v/>
      </c>
      <c r="T2211">
        <f>IF($S2211="","",IF($S2211&lt;Settings!$B$8,"Critical",IF($S2211&lt;Settings!$B$9,"Semi Critical","Non Critical")))</f>
        <v/>
      </c>
      <c r="U2211">
        <f>IF($B2211="","",IFERROR(VLOOKUP($O2211,Leaders!$A:$B,2,0),"Not Mapped"))</f>
        <v/>
      </c>
    </row>
    <row r="2212">
      <c r="A2212" s="16" t="n"/>
      <c r="G2212" s="17" t="n"/>
      <c r="H2212" s="17" t="n"/>
      <c r="I2212" s="17" t="n"/>
      <c r="J2212" s="17" t="n"/>
      <c r="K2212" s="17" t="n"/>
      <c r="L2212" s="17" t="n"/>
      <c r="N2212">
        <f>IF($B2212="","",IF($C2212="SUPERSTORE","Superstore","DH"))</f>
        <v/>
      </c>
      <c r="O2212">
        <f>IF($B2212="","",IFERROR(VLOOKUP($B2212,Mapping!$A:$C,2,0),"Not Mapped"))</f>
        <v/>
      </c>
      <c r="P2212">
        <f>IF($B2212="","",IFERROR(VLOOKUP($B2212,Mapping!$A:$C,3,0),"Not Mapped"))</f>
        <v/>
      </c>
      <c r="Q2212">
        <f>IF($B2212="","",IF(COUNTIF(Exclusions!$A:$A,$B2212)&gt;0,"Yes","No"))</f>
        <v/>
      </c>
      <c r="R2212" s="17">
        <f>IF($B2212="","",MIN(1,DAY($A2212)/IF($N2212="Superstore",Settings!$B$5,Settings!$B$4)))</f>
        <v/>
      </c>
      <c r="S2212" s="17">
        <f>IF(OR($B2212="",$G2212="",$R2212=0),"",$G2212/$R2212)</f>
        <v/>
      </c>
      <c r="T2212">
        <f>IF($S2212="","",IF($S2212&lt;Settings!$B$8,"Critical",IF($S2212&lt;Settings!$B$9,"Semi Critical","Non Critical")))</f>
        <v/>
      </c>
      <c r="U2212">
        <f>IF($B2212="","",IFERROR(VLOOKUP($O2212,Leaders!$A:$B,2,0),"Not Mapped"))</f>
        <v/>
      </c>
    </row>
    <row r="2213">
      <c r="A2213" s="16" t="n"/>
      <c r="G2213" s="17" t="n"/>
      <c r="H2213" s="17" t="n"/>
      <c r="I2213" s="17" t="n"/>
      <c r="J2213" s="17" t="n"/>
      <c r="K2213" s="17" t="n"/>
      <c r="L2213" s="17" t="n"/>
      <c r="N2213">
        <f>IF($B2213="","",IF($C2213="SUPERSTORE","Superstore","DH"))</f>
        <v/>
      </c>
      <c r="O2213">
        <f>IF($B2213="","",IFERROR(VLOOKUP($B2213,Mapping!$A:$C,2,0),"Not Mapped"))</f>
        <v/>
      </c>
      <c r="P2213">
        <f>IF($B2213="","",IFERROR(VLOOKUP($B2213,Mapping!$A:$C,3,0),"Not Mapped"))</f>
        <v/>
      </c>
      <c r="Q2213">
        <f>IF($B2213="","",IF(COUNTIF(Exclusions!$A:$A,$B2213)&gt;0,"Yes","No"))</f>
        <v/>
      </c>
      <c r="R2213" s="17">
        <f>IF($B2213="","",MIN(1,DAY($A2213)/IF($N2213="Superstore",Settings!$B$5,Settings!$B$4)))</f>
        <v/>
      </c>
      <c r="S2213" s="17">
        <f>IF(OR($B2213="",$G2213="",$R2213=0),"",$G2213/$R2213)</f>
        <v/>
      </c>
      <c r="T2213">
        <f>IF($S2213="","",IF($S2213&lt;Settings!$B$8,"Critical",IF($S2213&lt;Settings!$B$9,"Semi Critical","Non Critical")))</f>
        <v/>
      </c>
      <c r="U2213">
        <f>IF($B2213="","",IFERROR(VLOOKUP($O2213,Leaders!$A:$B,2,0),"Not Mapped"))</f>
        <v/>
      </c>
    </row>
    <row r="2214">
      <c r="A2214" s="16" t="n"/>
      <c r="G2214" s="17" t="n"/>
      <c r="H2214" s="17" t="n"/>
      <c r="I2214" s="17" t="n"/>
      <c r="J2214" s="17" t="n"/>
      <c r="K2214" s="17" t="n"/>
      <c r="L2214" s="17" t="n"/>
      <c r="N2214">
        <f>IF($B2214="","",IF($C2214="SUPERSTORE","Superstore","DH"))</f>
        <v/>
      </c>
      <c r="O2214">
        <f>IF($B2214="","",IFERROR(VLOOKUP($B2214,Mapping!$A:$C,2,0),"Not Mapped"))</f>
        <v/>
      </c>
      <c r="P2214">
        <f>IF($B2214="","",IFERROR(VLOOKUP($B2214,Mapping!$A:$C,3,0),"Not Mapped"))</f>
        <v/>
      </c>
      <c r="Q2214">
        <f>IF($B2214="","",IF(COUNTIF(Exclusions!$A:$A,$B2214)&gt;0,"Yes","No"))</f>
        <v/>
      </c>
      <c r="R2214" s="17">
        <f>IF($B2214="","",MIN(1,DAY($A2214)/IF($N2214="Superstore",Settings!$B$5,Settings!$B$4)))</f>
        <v/>
      </c>
      <c r="S2214" s="17">
        <f>IF(OR($B2214="",$G2214="",$R2214=0),"",$G2214/$R2214)</f>
        <v/>
      </c>
      <c r="T2214">
        <f>IF($S2214="","",IF($S2214&lt;Settings!$B$8,"Critical",IF($S2214&lt;Settings!$B$9,"Semi Critical","Non Critical")))</f>
        <v/>
      </c>
      <c r="U2214">
        <f>IF($B2214="","",IFERROR(VLOOKUP($O2214,Leaders!$A:$B,2,0),"Not Mapped"))</f>
        <v/>
      </c>
    </row>
    <row r="2215">
      <c r="A2215" s="16" t="n"/>
      <c r="G2215" s="17" t="n"/>
      <c r="H2215" s="17" t="n"/>
      <c r="I2215" s="17" t="n"/>
      <c r="J2215" s="17" t="n"/>
      <c r="K2215" s="17" t="n"/>
      <c r="L2215" s="17" t="n"/>
      <c r="N2215">
        <f>IF($B2215="","",IF($C2215="SUPERSTORE","Superstore","DH"))</f>
        <v/>
      </c>
      <c r="O2215">
        <f>IF($B2215="","",IFERROR(VLOOKUP($B2215,Mapping!$A:$C,2,0),"Not Mapped"))</f>
        <v/>
      </c>
      <c r="P2215">
        <f>IF($B2215="","",IFERROR(VLOOKUP($B2215,Mapping!$A:$C,3,0),"Not Mapped"))</f>
        <v/>
      </c>
      <c r="Q2215">
        <f>IF($B2215="","",IF(COUNTIF(Exclusions!$A:$A,$B2215)&gt;0,"Yes","No"))</f>
        <v/>
      </c>
      <c r="R2215" s="17">
        <f>IF($B2215="","",MIN(1,DAY($A2215)/IF($N2215="Superstore",Settings!$B$5,Settings!$B$4)))</f>
        <v/>
      </c>
      <c r="S2215" s="17">
        <f>IF(OR($B2215="",$G2215="",$R2215=0),"",$G2215/$R2215)</f>
        <v/>
      </c>
      <c r="T2215">
        <f>IF($S2215="","",IF($S2215&lt;Settings!$B$8,"Critical",IF($S2215&lt;Settings!$B$9,"Semi Critical","Non Critical")))</f>
        <v/>
      </c>
      <c r="U2215">
        <f>IF($B2215="","",IFERROR(VLOOKUP($O2215,Leaders!$A:$B,2,0),"Not Mapped"))</f>
        <v/>
      </c>
    </row>
    <row r="2216">
      <c r="A2216" s="16" t="n"/>
      <c r="G2216" s="17" t="n"/>
      <c r="H2216" s="17" t="n"/>
      <c r="I2216" s="17" t="n"/>
      <c r="J2216" s="17" t="n"/>
      <c r="K2216" s="17" t="n"/>
      <c r="L2216" s="17" t="n"/>
      <c r="N2216">
        <f>IF($B2216="","",IF($C2216="SUPERSTORE","Superstore","DH"))</f>
        <v/>
      </c>
      <c r="O2216">
        <f>IF($B2216="","",IFERROR(VLOOKUP($B2216,Mapping!$A:$C,2,0),"Not Mapped"))</f>
        <v/>
      </c>
      <c r="P2216">
        <f>IF($B2216="","",IFERROR(VLOOKUP($B2216,Mapping!$A:$C,3,0),"Not Mapped"))</f>
        <v/>
      </c>
      <c r="Q2216">
        <f>IF($B2216="","",IF(COUNTIF(Exclusions!$A:$A,$B2216)&gt;0,"Yes","No"))</f>
        <v/>
      </c>
      <c r="R2216" s="17">
        <f>IF($B2216="","",MIN(1,DAY($A2216)/IF($N2216="Superstore",Settings!$B$5,Settings!$B$4)))</f>
        <v/>
      </c>
      <c r="S2216" s="17">
        <f>IF(OR($B2216="",$G2216="",$R2216=0),"",$G2216/$R2216)</f>
        <v/>
      </c>
      <c r="T2216">
        <f>IF($S2216="","",IF($S2216&lt;Settings!$B$8,"Critical",IF($S2216&lt;Settings!$B$9,"Semi Critical","Non Critical")))</f>
        <v/>
      </c>
      <c r="U2216">
        <f>IF($B2216="","",IFERROR(VLOOKUP($O2216,Leaders!$A:$B,2,0),"Not Mapped"))</f>
        <v/>
      </c>
    </row>
    <row r="2217">
      <c r="A2217" s="16" t="n"/>
      <c r="G2217" s="17" t="n"/>
      <c r="H2217" s="17" t="n"/>
      <c r="I2217" s="17" t="n"/>
      <c r="J2217" s="17" t="n"/>
      <c r="K2217" s="17" t="n"/>
      <c r="L2217" s="17" t="n"/>
      <c r="N2217">
        <f>IF($B2217="","",IF($C2217="SUPERSTORE","Superstore","DH"))</f>
        <v/>
      </c>
      <c r="O2217">
        <f>IF($B2217="","",IFERROR(VLOOKUP($B2217,Mapping!$A:$C,2,0),"Not Mapped"))</f>
        <v/>
      </c>
      <c r="P2217">
        <f>IF($B2217="","",IFERROR(VLOOKUP($B2217,Mapping!$A:$C,3,0),"Not Mapped"))</f>
        <v/>
      </c>
      <c r="Q2217">
        <f>IF($B2217="","",IF(COUNTIF(Exclusions!$A:$A,$B2217)&gt;0,"Yes","No"))</f>
        <v/>
      </c>
      <c r="R2217" s="17">
        <f>IF($B2217="","",MIN(1,DAY($A2217)/IF($N2217="Superstore",Settings!$B$5,Settings!$B$4)))</f>
        <v/>
      </c>
      <c r="S2217" s="17">
        <f>IF(OR($B2217="",$G2217="",$R2217=0),"",$G2217/$R2217)</f>
        <v/>
      </c>
      <c r="T2217">
        <f>IF($S2217="","",IF($S2217&lt;Settings!$B$8,"Critical",IF($S2217&lt;Settings!$B$9,"Semi Critical","Non Critical")))</f>
        <v/>
      </c>
      <c r="U2217">
        <f>IF($B2217="","",IFERROR(VLOOKUP($O2217,Leaders!$A:$B,2,0),"Not Mapped"))</f>
        <v/>
      </c>
    </row>
    <row r="2218">
      <c r="A2218" s="16" t="n"/>
      <c r="G2218" s="17" t="n"/>
      <c r="H2218" s="17" t="n"/>
      <c r="I2218" s="17" t="n"/>
      <c r="J2218" s="17" t="n"/>
      <c r="K2218" s="17" t="n"/>
      <c r="L2218" s="17" t="n"/>
      <c r="N2218">
        <f>IF($B2218="","",IF($C2218="SUPERSTORE","Superstore","DH"))</f>
        <v/>
      </c>
      <c r="O2218">
        <f>IF($B2218="","",IFERROR(VLOOKUP($B2218,Mapping!$A:$C,2,0),"Not Mapped"))</f>
        <v/>
      </c>
      <c r="P2218">
        <f>IF($B2218="","",IFERROR(VLOOKUP($B2218,Mapping!$A:$C,3,0),"Not Mapped"))</f>
        <v/>
      </c>
      <c r="Q2218">
        <f>IF($B2218="","",IF(COUNTIF(Exclusions!$A:$A,$B2218)&gt;0,"Yes","No"))</f>
        <v/>
      </c>
      <c r="R2218" s="17">
        <f>IF($B2218="","",MIN(1,DAY($A2218)/IF($N2218="Superstore",Settings!$B$5,Settings!$B$4)))</f>
        <v/>
      </c>
      <c r="S2218" s="17">
        <f>IF(OR($B2218="",$G2218="",$R2218=0),"",$G2218/$R2218)</f>
        <v/>
      </c>
      <c r="T2218">
        <f>IF($S2218="","",IF($S2218&lt;Settings!$B$8,"Critical",IF($S2218&lt;Settings!$B$9,"Semi Critical","Non Critical")))</f>
        <v/>
      </c>
      <c r="U2218">
        <f>IF($B2218="","",IFERROR(VLOOKUP($O2218,Leaders!$A:$B,2,0),"Not Mapped"))</f>
        <v/>
      </c>
    </row>
    <row r="2219">
      <c r="A2219" s="16" t="n"/>
      <c r="G2219" s="17" t="n"/>
      <c r="H2219" s="17" t="n"/>
      <c r="I2219" s="17" t="n"/>
      <c r="J2219" s="17" t="n"/>
      <c r="K2219" s="17" t="n"/>
      <c r="L2219" s="17" t="n"/>
      <c r="N2219">
        <f>IF($B2219="","",IF($C2219="SUPERSTORE","Superstore","DH"))</f>
        <v/>
      </c>
      <c r="O2219">
        <f>IF($B2219="","",IFERROR(VLOOKUP($B2219,Mapping!$A:$C,2,0),"Not Mapped"))</f>
        <v/>
      </c>
      <c r="P2219">
        <f>IF($B2219="","",IFERROR(VLOOKUP($B2219,Mapping!$A:$C,3,0),"Not Mapped"))</f>
        <v/>
      </c>
      <c r="Q2219">
        <f>IF($B2219="","",IF(COUNTIF(Exclusions!$A:$A,$B2219)&gt;0,"Yes","No"))</f>
        <v/>
      </c>
      <c r="R2219" s="17">
        <f>IF($B2219="","",MIN(1,DAY($A2219)/IF($N2219="Superstore",Settings!$B$5,Settings!$B$4)))</f>
        <v/>
      </c>
      <c r="S2219" s="17">
        <f>IF(OR($B2219="",$G2219="",$R2219=0),"",$G2219/$R2219)</f>
        <v/>
      </c>
      <c r="T2219">
        <f>IF($S2219="","",IF($S2219&lt;Settings!$B$8,"Critical",IF($S2219&lt;Settings!$B$9,"Semi Critical","Non Critical")))</f>
        <v/>
      </c>
      <c r="U2219">
        <f>IF($B2219="","",IFERROR(VLOOKUP($O2219,Leaders!$A:$B,2,0),"Not Mapped"))</f>
        <v/>
      </c>
    </row>
    <row r="2220">
      <c r="A2220" s="16" t="n"/>
      <c r="G2220" s="17" t="n"/>
      <c r="H2220" s="17" t="n"/>
      <c r="I2220" s="17" t="n"/>
      <c r="J2220" s="17" t="n"/>
      <c r="K2220" s="17" t="n"/>
      <c r="L2220" s="17" t="n"/>
      <c r="N2220">
        <f>IF($B2220="","",IF($C2220="SUPERSTORE","Superstore","DH"))</f>
        <v/>
      </c>
      <c r="O2220">
        <f>IF($B2220="","",IFERROR(VLOOKUP($B2220,Mapping!$A:$C,2,0),"Not Mapped"))</f>
        <v/>
      </c>
      <c r="P2220">
        <f>IF($B2220="","",IFERROR(VLOOKUP($B2220,Mapping!$A:$C,3,0),"Not Mapped"))</f>
        <v/>
      </c>
      <c r="Q2220">
        <f>IF($B2220="","",IF(COUNTIF(Exclusions!$A:$A,$B2220)&gt;0,"Yes","No"))</f>
        <v/>
      </c>
      <c r="R2220" s="17">
        <f>IF($B2220="","",MIN(1,DAY($A2220)/IF($N2220="Superstore",Settings!$B$5,Settings!$B$4)))</f>
        <v/>
      </c>
      <c r="S2220" s="17">
        <f>IF(OR($B2220="",$G2220="",$R2220=0),"",$G2220/$R2220)</f>
        <v/>
      </c>
      <c r="T2220">
        <f>IF($S2220="","",IF($S2220&lt;Settings!$B$8,"Critical",IF($S2220&lt;Settings!$B$9,"Semi Critical","Non Critical")))</f>
        <v/>
      </c>
      <c r="U2220">
        <f>IF($B2220="","",IFERROR(VLOOKUP($O2220,Leaders!$A:$B,2,0),"Not Mapped"))</f>
        <v/>
      </c>
    </row>
    <row r="2221">
      <c r="A2221" s="16" t="n"/>
      <c r="G2221" s="17" t="n"/>
      <c r="H2221" s="17" t="n"/>
      <c r="I2221" s="17" t="n"/>
      <c r="J2221" s="17" t="n"/>
      <c r="K2221" s="17" t="n"/>
      <c r="L2221" s="17" t="n"/>
      <c r="N2221">
        <f>IF($B2221="","",IF($C2221="SUPERSTORE","Superstore","DH"))</f>
        <v/>
      </c>
      <c r="O2221">
        <f>IF($B2221="","",IFERROR(VLOOKUP($B2221,Mapping!$A:$C,2,0),"Not Mapped"))</f>
        <v/>
      </c>
      <c r="P2221">
        <f>IF($B2221="","",IFERROR(VLOOKUP($B2221,Mapping!$A:$C,3,0),"Not Mapped"))</f>
        <v/>
      </c>
      <c r="Q2221">
        <f>IF($B2221="","",IF(COUNTIF(Exclusions!$A:$A,$B2221)&gt;0,"Yes","No"))</f>
        <v/>
      </c>
      <c r="R2221" s="17">
        <f>IF($B2221="","",MIN(1,DAY($A2221)/IF($N2221="Superstore",Settings!$B$5,Settings!$B$4)))</f>
        <v/>
      </c>
      <c r="S2221" s="17">
        <f>IF(OR($B2221="",$G2221="",$R2221=0),"",$G2221/$R2221)</f>
        <v/>
      </c>
      <c r="T2221">
        <f>IF($S2221="","",IF($S2221&lt;Settings!$B$8,"Critical",IF($S2221&lt;Settings!$B$9,"Semi Critical","Non Critical")))</f>
        <v/>
      </c>
      <c r="U2221">
        <f>IF($B2221="","",IFERROR(VLOOKUP($O2221,Leaders!$A:$B,2,0),"Not Mapped"))</f>
        <v/>
      </c>
    </row>
    <row r="2222">
      <c r="A2222" s="16" t="n"/>
      <c r="G2222" s="17" t="n"/>
      <c r="H2222" s="17" t="n"/>
      <c r="I2222" s="17" t="n"/>
      <c r="J2222" s="17" t="n"/>
      <c r="K2222" s="17" t="n"/>
      <c r="L2222" s="17" t="n"/>
      <c r="N2222">
        <f>IF($B2222="","",IF($C2222="SUPERSTORE","Superstore","DH"))</f>
        <v/>
      </c>
      <c r="O2222">
        <f>IF($B2222="","",IFERROR(VLOOKUP($B2222,Mapping!$A:$C,2,0),"Not Mapped"))</f>
        <v/>
      </c>
      <c r="P2222">
        <f>IF($B2222="","",IFERROR(VLOOKUP($B2222,Mapping!$A:$C,3,0),"Not Mapped"))</f>
        <v/>
      </c>
      <c r="Q2222">
        <f>IF($B2222="","",IF(COUNTIF(Exclusions!$A:$A,$B2222)&gt;0,"Yes","No"))</f>
        <v/>
      </c>
      <c r="R2222" s="17">
        <f>IF($B2222="","",MIN(1,DAY($A2222)/IF($N2222="Superstore",Settings!$B$5,Settings!$B$4)))</f>
        <v/>
      </c>
      <c r="S2222" s="17">
        <f>IF(OR($B2222="",$G2222="",$R2222=0),"",$G2222/$R2222)</f>
        <v/>
      </c>
      <c r="T2222">
        <f>IF($S2222="","",IF($S2222&lt;Settings!$B$8,"Critical",IF($S2222&lt;Settings!$B$9,"Semi Critical","Non Critical")))</f>
        <v/>
      </c>
      <c r="U2222">
        <f>IF($B2222="","",IFERROR(VLOOKUP($O2222,Leaders!$A:$B,2,0),"Not Mapped"))</f>
        <v/>
      </c>
    </row>
    <row r="2223">
      <c r="A2223" s="16" t="n"/>
      <c r="G2223" s="17" t="n"/>
      <c r="H2223" s="17" t="n"/>
      <c r="I2223" s="17" t="n"/>
      <c r="J2223" s="17" t="n"/>
      <c r="K2223" s="17" t="n"/>
      <c r="L2223" s="17" t="n"/>
      <c r="N2223">
        <f>IF($B2223="","",IF($C2223="SUPERSTORE","Superstore","DH"))</f>
        <v/>
      </c>
      <c r="O2223">
        <f>IF($B2223="","",IFERROR(VLOOKUP($B2223,Mapping!$A:$C,2,0),"Not Mapped"))</f>
        <v/>
      </c>
      <c r="P2223">
        <f>IF($B2223="","",IFERROR(VLOOKUP($B2223,Mapping!$A:$C,3,0),"Not Mapped"))</f>
        <v/>
      </c>
      <c r="Q2223">
        <f>IF($B2223="","",IF(COUNTIF(Exclusions!$A:$A,$B2223)&gt;0,"Yes","No"))</f>
        <v/>
      </c>
      <c r="R2223" s="17">
        <f>IF($B2223="","",MIN(1,DAY($A2223)/IF($N2223="Superstore",Settings!$B$5,Settings!$B$4)))</f>
        <v/>
      </c>
      <c r="S2223" s="17">
        <f>IF(OR($B2223="",$G2223="",$R2223=0),"",$G2223/$R2223)</f>
        <v/>
      </c>
      <c r="T2223">
        <f>IF($S2223="","",IF($S2223&lt;Settings!$B$8,"Critical",IF($S2223&lt;Settings!$B$9,"Semi Critical","Non Critical")))</f>
        <v/>
      </c>
      <c r="U2223">
        <f>IF($B2223="","",IFERROR(VLOOKUP($O2223,Leaders!$A:$B,2,0),"Not Mapped"))</f>
        <v/>
      </c>
    </row>
    <row r="2224">
      <c r="A2224" s="16" t="n"/>
      <c r="G2224" s="17" t="n"/>
      <c r="H2224" s="17" t="n"/>
      <c r="I2224" s="17" t="n"/>
      <c r="J2224" s="17" t="n"/>
      <c r="K2224" s="17" t="n"/>
      <c r="L2224" s="17" t="n"/>
      <c r="N2224">
        <f>IF($B2224="","",IF($C2224="SUPERSTORE","Superstore","DH"))</f>
        <v/>
      </c>
      <c r="O2224">
        <f>IF($B2224="","",IFERROR(VLOOKUP($B2224,Mapping!$A:$C,2,0),"Not Mapped"))</f>
        <v/>
      </c>
      <c r="P2224">
        <f>IF($B2224="","",IFERROR(VLOOKUP($B2224,Mapping!$A:$C,3,0),"Not Mapped"))</f>
        <v/>
      </c>
      <c r="Q2224">
        <f>IF($B2224="","",IF(COUNTIF(Exclusions!$A:$A,$B2224)&gt;0,"Yes","No"))</f>
        <v/>
      </c>
      <c r="R2224" s="17">
        <f>IF($B2224="","",MIN(1,DAY($A2224)/IF($N2224="Superstore",Settings!$B$5,Settings!$B$4)))</f>
        <v/>
      </c>
      <c r="S2224" s="17">
        <f>IF(OR($B2224="",$G2224="",$R2224=0),"",$G2224/$R2224)</f>
        <v/>
      </c>
      <c r="T2224">
        <f>IF($S2224="","",IF($S2224&lt;Settings!$B$8,"Critical",IF($S2224&lt;Settings!$B$9,"Semi Critical","Non Critical")))</f>
        <v/>
      </c>
      <c r="U2224">
        <f>IF($B2224="","",IFERROR(VLOOKUP($O2224,Leaders!$A:$B,2,0),"Not Mapped"))</f>
        <v/>
      </c>
    </row>
    <row r="2225">
      <c r="A2225" s="16" t="n"/>
      <c r="G2225" s="17" t="n"/>
      <c r="H2225" s="17" t="n"/>
      <c r="I2225" s="17" t="n"/>
      <c r="J2225" s="17" t="n"/>
      <c r="K2225" s="17" t="n"/>
      <c r="L2225" s="17" t="n"/>
      <c r="N2225">
        <f>IF($B2225="","",IF($C2225="SUPERSTORE","Superstore","DH"))</f>
        <v/>
      </c>
      <c r="O2225">
        <f>IF($B2225="","",IFERROR(VLOOKUP($B2225,Mapping!$A:$C,2,0),"Not Mapped"))</f>
        <v/>
      </c>
      <c r="P2225">
        <f>IF($B2225="","",IFERROR(VLOOKUP($B2225,Mapping!$A:$C,3,0),"Not Mapped"))</f>
        <v/>
      </c>
      <c r="Q2225">
        <f>IF($B2225="","",IF(COUNTIF(Exclusions!$A:$A,$B2225)&gt;0,"Yes","No"))</f>
        <v/>
      </c>
      <c r="R2225" s="17">
        <f>IF($B2225="","",MIN(1,DAY($A2225)/IF($N2225="Superstore",Settings!$B$5,Settings!$B$4)))</f>
        <v/>
      </c>
      <c r="S2225" s="17">
        <f>IF(OR($B2225="",$G2225="",$R2225=0),"",$G2225/$R2225)</f>
        <v/>
      </c>
      <c r="T2225">
        <f>IF($S2225="","",IF($S2225&lt;Settings!$B$8,"Critical",IF($S2225&lt;Settings!$B$9,"Semi Critical","Non Critical")))</f>
        <v/>
      </c>
      <c r="U2225">
        <f>IF($B2225="","",IFERROR(VLOOKUP($O2225,Leaders!$A:$B,2,0),"Not Mapped"))</f>
        <v/>
      </c>
    </row>
    <row r="2226">
      <c r="A2226" s="16" t="n"/>
      <c r="G2226" s="17" t="n"/>
      <c r="H2226" s="17" t="n"/>
      <c r="I2226" s="17" t="n"/>
      <c r="J2226" s="17" t="n"/>
      <c r="K2226" s="17" t="n"/>
      <c r="L2226" s="17" t="n"/>
      <c r="N2226">
        <f>IF($B2226="","",IF($C2226="SUPERSTORE","Superstore","DH"))</f>
        <v/>
      </c>
      <c r="O2226">
        <f>IF($B2226="","",IFERROR(VLOOKUP($B2226,Mapping!$A:$C,2,0),"Not Mapped"))</f>
        <v/>
      </c>
      <c r="P2226">
        <f>IF($B2226="","",IFERROR(VLOOKUP($B2226,Mapping!$A:$C,3,0),"Not Mapped"))</f>
        <v/>
      </c>
      <c r="Q2226">
        <f>IF($B2226="","",IF(COUNTIF(Exclusions!$A:$A,$B2226)&gt;0,"Yes","No"))</f>
        <v/>
      </c>
      <c r="R2226" s="17">
        <f>IF($B2226="","",MIN(1,DAY($A2226)/IF($N2226="Superstore",Settings!$B$5,Settings!$B$4)))</f>
        <v/>
      </c>
      <c r="S2226" s="17">
        <f>IF(OR($B2226="",$G2226="",$R2226=0),"",$G2226/$R2226)</f>
        <v/>
      </c>
      <c r="T2226">
        <f>IF($S2226="","",IF($S2226&lt;Settings!$B$8,"Critical",IF($S2226&lt;Settings!$B$9,"Semi Critical","Non Critical")))</f>
        <v/>
      </c>
      <c r="U2226">
        <f>IF($B2226="","",IFERROR(VLOOKUP($O2226,Leaders!$A:$B,2,0),"Not Mapped"))</f>
        <v/>
      </c>
    </row>
    <row r="2227">
      <c r="A2227" s="16" t="n"/>
      <c r="G2227" s="17" t="n"/>
      <c r="H2227" s="17" t="n"/>
      <c r="I2227" s="17" t="n"/>
      <c r="J2227" s="17" t="n"/>
      <c r="K2227" s="17" t="n"/>
      <c r="L2227" s="17" t="n"/>
      <c r="N2227">
        <f>IF($B2227="","",IF($C2227="SUPERSTORE","Superstore","DH"))</f>
        <v/>
      </c>
      <c r="O2227">
        <f>IF($B2227="","",IFERROR(VLOOKUP($B2227,Mapping!$A:$C,2,0),"Not Mapped"))</f>
        <v/>
      </c>
      <c r="P2227">
        <f>IF($B2227="","",IFERROR(VLOOKUP($B2227,Mapping!$A:$C,3,0),"Not Mapped"))</f>
        <v/>
      </c>
      <c r="Q2227">
        <f>IF($B2227="","",IF(COUNTIF(Exclusions!$A:$A,$B2227)&gt;0,"Yes","No"))</f>
        <v/>
      </c>
      <c r="R2227" s="17">
        <f>IF($B2227="","",MIN(1,DAY($A2227)/IF($N2227="Superstore",Settings!$B$5,Settings!$B$4)))</f>
        <v/>
      </c>
      <c r="S2227" s="17">
        <f>IF(OR($B2227="",$G2227="",$R2227=0),"",$G2227/$R2227)</f>
        <v/>
      </c>
      <c r="T2227">
        <f>IF($S2227="","",IF($S2227&lt;Settings!$B$8,"Critical",IF($S2227&lt;Settings!$B$9,"Semi Critical","Non Critical")))</f>
        <v/>
      </c>
      <c r="U2227">
        <f>IF($B2227="","",IFERROR(VLOOKUP($O2227,Leaders!$A:$B,2,0),"Not Mapped"))</f>
        <v/>
      </c>
    </row>
    <row r="2228">
      <c r="A2228" s="16" t="n"/>
      <c r="G2228" s="17" t="n"/>
      <c r="H2228" s="17" t="n"/>
      <c r="I2228" s="17" t="n"/>
      <c r="J2228" s="17" t="n"/>
      <c r="K2228" s="17" t="n"/>
      <c r="L2228" s="17" t="n"/>
      <c r="N2228">
        <f>IF($B2228="","",IF($C2228="SUPERSTORE","Superstore","DH"))</f>
        <v/>
      </c>
      <c r="O2228">
        <f>IF($B2228="","",IFERROR(VLOOKUP($B2228,Mapping!$A:$C,2,0),"Not Mapped"))</f>
        <v/>
      </c>
      <c r="P2228">
        <f>IF($B2228="","",IFERROR(VLOOKUP($B2228,Mapping!$A:$C,3,0),"Not Mapped"))</f>
        <v/>
      </c>
      <c r="Q2228">
        <f>IF($B2228="","",IF(COUNTIF(Exclusions!$A:$A,$B2228)&gt;0,"Yes","No"))</f>
        <v/>
      </c>
      <c r="R2228" s="17">
        <f>IF($B2228="","",MIN(1,DAY($A2228)/IF($N2228="Superstore",Settings!$B$5,Settings!$B$4)))</f>
        <v/>
      </c>
      <c r="S2228" s="17">
        <f>IF(OR($B2228="",$G2228="",$R2228=0),"",$G2228/$R2228)</f>
        <v/>
      </c>
      <c r="T2228">
        <f>IF($S2228="","",IF($S2228&lt;Settings!$B$8,"Critical",IF($S2228&lt;Settings!$B$9,"Semi Critical","Non Critical")))</f>
        <v/>
      </c>
      <c r="U2228">
        <f>IF($B2228="","",IFERROR(VLOOKUP($O2228,Leaders!$A:$B,2,0),"Not Mapped"))</f>
        <v/>
      </c>
    </row>
    <row r="2229">
      <c r="A2229" s="16" t="n"/>
      <c r="G2229" s="17" t="n"/>
      <c r="H2229" s="17" t="n"/>
      <c r="I2229" s="17" t="n"/>
      <c r="J2229" s="17" t="n"/>
      <c r="K2229" s="17" t="n"/>
      <c r="L2229" s="17" t="n"/>
      <c r="N2229">
        <f>IF($B2229="","",IF($C2229="SUPERSTORE","Superstore","DH"))</f>
        <v/>
      </c>
      <c r="O2229">
        <f>IF($B2229="","",IFERROR(VLOOKUP($B2229,Mapping!$A:$C,2,0),"Not Mapped"))</f>
        <v/>
      </c>
      <c r="P2229">
        <f>IF($B2229="","",IFERROR(VLOOKUP($B2229,Mapping!$A:$C,3,0),"Not Mapped"))</f>
        <v/>
      </c>
      <c r="Q2229">
        <f>IF($B2229="","",IF(COUNTIF(Exclusions!$A:$A,$B2229)&gt;0,"Yes","No"))</f>
        <v/>
      </c>
      <c r="R2229" s="17">
        <f>IF($B2229="","",MIN(1,DAY($A2229)/IF($N2229="Superstore",Settings!$B$5,Settings!$B$4)))</f>
        <v/>
      </c>
      <c r="S2229" s="17">
        <f>IF(OR($B2229="",$G2229="",$R2229=0),"",$G2229/$R2229)</f>
        <v/>
      </c>
      <c r="T2229">
        <f>IF($S2229="","",IF($S2229&lt;Settings!$B$8,"Critical",IF($S2229&lt;Settings!$B$9,"Semi Critical","Non Critical")))</f>
        <v/>
      </c>
      <c r="U2229">
        <f>IF($B2229="","",IFERROR(VLOOKUP($O2229,Leaders!$A:$B,2,0),"Not Mapped"))</f>
        <v/>
      </c>
    </row>
    <row r="2230">
      <c r="A2230" s="16" t="n"/>
      <c r="G2230" s="17" t="n"/>
      <c r="H2230" s="17" t="n"/>
      <c r="I2230" s="17" t="n"/>
      <c r="J2230" s="17" t="n"/>
      <c r="K2230" s="17" t="n"/>
      <c r="L2230" s="17" t="n"/>
      <c r="N2230">
        <f>IF($B2230="","",IF($C2230="SUPERSTORE","Superstore","DH"))</f>
        <v/>
      </c>
      <c r="O2230">
        <f>IF($B2230="","",IFERROR(VLOOKUP($B2230,Mapping!$A:$C,2,0),"Not Mapped"))</f>
        <v/>
      </c>
      <c r="P2230">
        <f>IF($B2230="","",IFERROR(VLOOKUP($B2230,Mapping!$A:$C,3,0),"Not Mapped"))</f>
        <v/>
      </c>
      <c r="Q2230">
        <f>IF($B2230="","",IF(COUNTIF(Exclusions!$A:$A,$B2230)&gt;0,"Yes","No"))</f>
        <v/>
      </c>
      <c r="R2230" s="17">
        <f>IF($B2230="","",MIN(1,DAY($A2230)/IF($N2230="Superstore",Settings!$B$5,Settings!$B$4)))</f>
        <v/>
      </c>
      <c r="S2230" s="17">
        <f>IF(OR($B2230="",$G2230="",$R2230=0),"",$G2230/$R2230)</f>
        <v/>
      </c>
      <c r="T2230">
        <f>IF($S2230="","",IF($S2230&lt;Settings!$B$8,"Critical",IF($S2230&lt;Settings!$B$9,"Semi Critical","Non Critical")))</f>
        <v/>
      </c>
      <c r="U2230">
        <f>IF($B2230="","",IFERROR(VLOOKUP($O2230,Leaders!$A:$B,2,0),"Not Mapped"))</f>
        <v/>
      </c>
    </row>
    <row r="2231">
      <c r="A2231" s="16" t="n"/>
      <c r="G2231" s="17" t="n"/>
      <c r="H2231" s="17" t="n"/>
      <c r="I2231" s="17" t="n"/>
      <c r="J2231" s="17" t="n"/>
      <c r="K2231" s="17" t="n"/>
      <c r="L2231" s="17" t="n"/>
      <c r="N2231">
        <f>IF($B2231="","",IF($C2231="SUPERSTORE","Superstore","DH"))</f>
        <v/>
      </c>
      <c r="O2231">
        <f>IF($B2231="","",IFERROR(VLOOKUP($B2231,Mapping!$A:$C,2,0),"Not Mapped"))</f>
        <v/>
      </c>
      <c r="P2231">
        <f>IF($B2231="","",IFERROR(VLOOKUP($B2231,Mapping!$A:$C,3,0),"Not Mapped"))</f>
        <v/>
      </c>
      <c r="Q2231">
        <f>IF($B2231="","",IF(COUNTIF(Exclusions!$A:$A,$B2231)&gt;0,"Yes","No"))</f>
        <v/>
      </c>
      <c r="R2231" s="17">
        <f>IF($B2231="","",MIN(1,DAY($A2231)/IF($N2231="Superstore",Settings!$B$5,Settings!$B$4)))</f>
        <v/>
      </c>
      <c r="S2231" s="17">
        <f>IF(OR($B2231="",$G2231="",$R2231=0),"",$G2231/$R2231)</f>
        <v/>
      </c>
      <c r="T2231">
        <f>IF($S2231="","",IF($S2231&lt;Settings!$B$8,"Critical",IF($S2231&lt;Settings!$B$9,"Semi Critical","Non Critical")))</f>
        <v/>
      </c>
      <c r="U2231">
        <f>IF($B2231="","",IFERROR(VLOOKUP($O2231,Leaders!$A:$B,2,0),"Not Mapped"))</f>
        <v/>
      </c>
    </row>
    <row r="2232">
      <c r="A2232" s="16" t="n"/>
      <c r="G2232" s="17" t="n"/>
      <c r="H2232" s="17" t="n"/>
      <c r="I2232" s="17" t="n"/>
      <c r="J2232" s="17" t="n"/>
      <c r="K2232" s="17" t="n"/>
      <c r="L2232" s="17" t="n"/>
      <c r="N2232">
        <f>IF($B2232="","",IF($C2232="SUPERSTORE","Superstore","DH"))</f>
        <v/>
      </c>
      <c r="O2232">
        <f>IF($B2232="","",IFERROR(VLOOKUP($B2232,Mapping!$A:$C,2,0),"Not Mapped"))</f>
        <v/>
      </c>
      <c r="P2232">
        <f>IF($B2232="","",IFERROR(VLOOKUP($B2232,Mapping!$A:$C,3,0),"Not Mapped"))</f>
        <v/>
      </c>
      <c r="Q2232">
        <f>IF($B2232="","",IF(COUNTIF(Exclusions!$A:$A,$B2232)&gt;0,"Yes","No"))</f>
        <v/>
      </c>
      <c r="R2232" s="17">
        <f>IF($B2232="","",MIN(1,DAY($A2232)/IF($N2232="Superstore",Settings!$B$5,Settings!$B$4)))</f>
        <v/>
      </c>
      <c r="S2232" s="17">
        <f>IF(OR($B2232="",$G2232="",$R2232=0),"",$G2232/$R2232)</f>
        <v/>
      </c>
      <c r="T2232">
        <f>IF($S2232="","",IF($S2232&lt;Settings!$B$8,"Critical",IF($S2232&lt;Settings!$B$9,"Semi Critical","Non Critical")))</f>
        <v/>
      </c>
      <c r="U2232">
        <f>IF($B2232="","",IFERROR(VLOOKUP($O2232,Leaders!$A:$B,2,0),"Not Mapped"))</f>
        <v/>
      </c>
    </row>
    <row r="2233">
      <c r="A2233" s="16" t="n"/>
      <c r="G2233" s="17" t="n"/>
      <c r="H2233" s="17" t="n"/>
      <c r="I2233" s="17" t="n"/>
      <c r="J2233" s="17" t="n"/>
      <c r="K2233" s="17" t="n"/>
      <c r="L2233" s="17" t="n"/>
      <c r="N2233">
        <f>IF($B2233="","",IF($C2233="SUPERSTORE","Superstore","DH"))</f>
        <v/>
      </c>
      <c r="O2233">
        <f>IF($B2233="","",IFERROR(VLOOKUP($B2233,Mapping!$A:$C,2,0),"Not Mapped"))</f>
        <v/>
      </c>
      <c r="P2233">
        <f>IF($B2233="","",IFERROR(VLOOKUP($B2233,Mapping!$A:$C,3,0),"Not Mapped"))</f>
        <v/>
      </c>
      <c r="Q2233">
        <f>IF($B2233="","",IF(COUNTIF(Exclusions!$A:$A,$B2233)&gt;0,"Yes","No"))</f>
        <v/>
      </c>
      <c r="R2233" s="17">
        <f>IF($B2233="","",MIN(1,DAY($A2233)/IF($N2233="Superstore",Settings!$B$5,Settings!$B$4)))</f>
        <v/>
      </c>
      <c r="S2233" s="17">
        <f>IF(OR($B2233="",$G2233="",$R2233=0),"",$G2233/$R2233)</f>
        <v/>
      </c>
      <c r="T2233">
        <f>IF($S2233="","",IF($S2233&lt;Settings!$B$8,"Critical",IF($S2233&lt;Settings!$B$9,"Semi Critical","Non Critical")))</f>
        <v/>
      </c>
      <c r="U2233">
        <f>IF($B2233="","",IFERROR(VLOOKUP($O2233,Leaders!$A:$B,2,0),"Not Mapped"))</f>
        <v/>
      </c>
    </row>
    <row r="2234">
      <c r="A2234" s="16" t="n"/>
      <c r="G2234" s="17" t="n"/>
      <c r="H2234" s="17" t="n"/>
      <c r="I2234" s="17" t="n"/>
      <c r="J2234" s="17" t="n"/>
      <c r="K2234" s="17" t="n"/>
      <c r="L2234" s="17" t="n"/>
      <c r="N2234">
        <f>IF($B2234="","",IF($C2234="SUPERSTORE","Superstore","DH"))</f>
        <v/>
      </c>
      <c r="O2234">
        <f>IF($B2234="","",IFERROR(VLOOKUP($B2234,Mapping!$A:$C,2,0),"Not Mapped"))</f>
        <v/>
      </c>
      <c r="P2234">
        <f>IF($B2234="","",IFERROR(VLOOKUP($B2234,Mapping!$A:$C,3,0),"Not Mapped"))</f>
        <v/>
      </c>
      <c r="Q2234">
        <f>IF($B2234="","",IF(COUNTIF(Exclusions!$A:$A,$B2234)&gt;0,"Yes","No"))</f>
        <v/>
      </c>
      <c r="R2234" s="17">
        <f>IF($B2234="","",MIN(1,DAY($A2234)/IF($N2234="Superstore",Settings!$B$5,Settings!$B$4)))</f>
        <v/>
      </c>
      <c r="S2234" s="17">
        <f>IF(OR($B2234="",$G2234="",$R2234=0),"",$G2234/$R2234)</f>
        <v/>
      </c>
      <c r="T2234">
        <f>IF($S2234="","",IF($S2234&lt;Settings!$B$8,"Critical",IF($S2234&lt;Settings!$B$9,"Semi Critical","Non Critical")))</f>
        <v/>
      </c>
      <c r="U2234">
        <f>IF($B2234="","",IFERROR(VLOOKUP($O2234,Leaders!$A:$B,2,0),"Not Mapped"))</f>
        <v/>
      </c>
    </row>
    <row r="2235">
      <c r="A2235" s="16" t="n"/>
      <c r="G2235" s="17" t="n"/>
      <c r="H2235" s="17" t="n"/>
      <c r="I2235" s="17" t="n"/>
      <c r="J2235" s="17" t="n"/>
      <c r="K2235" s="17" t="n"/>
      <c r="L2235" s="17" t="n"/>
      <c r="N2235">
        <f>IF($B2235="","",IF($C2235="SUPERSTORE","Superstore","DH"))</f>
        <v/>
      </c>
      <c r="O2235">
        <f>IF($B2235="","",IFERROR(VLOOKUP($B2235,Mapping!$A:$C,2,0),"Not Mapped"))</f>
        <v/>
      </c>
      <c r="P2235">
        <f>IF($B2235="","",IFERROR(VLOOKUP($B2235,Mapping!$A:$C,3,0),"Not Mapped"))</f>
        <v/>
      </c>
      <c r="Q2235">
        <f>IF($B2235="","",IF(COUNTIF(Exclusions!$A:$A,$B2235)&gt;0,"Yes","No"))</f>
        <v/>
      </c>
      <c r="R2235" s="17">
        <f>IF($B2235="","",MIN(1,DAY($A2235)/IF($N2235="Superstore",Settings!$B$5,Settings!$B$4)))</f>
        <v/>
      </c>
      <c r="S2235" s="17">
        <f>IF(OR($B2235="",$G2235="",$R2235=0),"",$G2235/$R2235)</f>
        <v/>
      </c>
      <c r="T2235">
        <f>IF($S2235="","",IF($S2235&lt;Settings!$B$8,"Critical",IF($S2235&lt;Settings!$B$9,"Semi Critical","Non Critical")))</f>
        <v/>
      </c>
      <c r="U2235">
        <f>IF($B2235="","",IFERROR(VLOOKUP($O2235,Leaders!$A:$B,2,0),"Not Mapped"))</f>
        <v/>
      </c>
    </row>
    <row r="2236">
      <c r="A2236" s="16" t="n"/>
      <c r="G2236" s="17" t="n"/>
      <c r="H2236" s="17" t="n"/>
      <c r="I2236" s="17" t="n"/>
      <c r="J2236" s="17" t="n"/>
      <c r="K2236" s="17" t="n"/>
      <c r="L2236" s="17" t="n"/>
      <c r="N2236">
        <f>IF($B2236="","",IF($C2236="SUPERSTORE","Superstore","DH"))</f>
        <v/>
      </c>
      <c r="O2236">
        <f>IF($B2236="","",IFERROR(VLOOKUP($B2236,Mapping!$A:$C,2,0),"Not Mapped"))</f>
        <v/>
      </c>
      <c r="P2236">
        <f>IF($B2236="","",IFERROR(VLOOKUP($B2236,Mapping!$A:$C,3,0),"Not Mapped"))</f>
        <v/>
      </c>
      <c r="Q2236">
        <f>IF($B2236="","",IF(COUNTIF(Exclusions!$A:$A,$B2236)&gt;0,"Yes","No"))</f>
        <v/>
      </c>
      <c r="R2236" s="17">
        <f>IF($B2236="","",MIN(1,DAY($A2236)/IF($N2236="Superstore",Settings!$B$5,Settings!$B$4)))</f>
        <v/>
      </c>
      <c r="S2236" s="17">
        <f>IF(OR($B2236="",$G2236="",$R2236=0),"",$G2236/$R2236)</f>
        <v/>
      </c>
      <c r="T2236">
        <f>IF($S2236="","",IF($S2236&lt;Settings!$B$8,"Critical",IF($S2236&lt;Settings!$B$9,"Semi Critical","Non Critical")))</f>
        <v/>
      </c>
      <c r="U2236">
        <f>IF($B2236="","",IFERROR(VLOOKUP($O2236,Leaders!$A:$B,2,0),"Not Mapped"))</f>
        <v/>
      </c>
    </row>
    <row r="2237">
      <c r="A2237" s="16" t="n"/>
      <c r="G2237" s="17" t="n"/>
      <c r="H2237" s="17" t="n"/>
      <c r="I2237" s="17" t="n"/>
      <c r="J2237" s="17" t="n"/>
      <c r="K2237" s="17" t="n"/>
      <c r="L2237" s="17" t="n"/>
      <c r="N2237">
        <f>IF($B2237="","",IF($C2237="SUPERSTORE","Superstore","DH"))</f>
        <v/>
      </c>
      <c r="O2237">
        <f>IF($B2237="","",IFERROR(VLOOKUP($B2237,Mapping!$A:$C,2,0),"Not Mapped"))</f>
        <v/>
      </c>
      <c r="P2237">
        <f>IF($B2237="","",IFERROR(VLOOKUP($B2237,Mapping!$A:$C,3,0),"Not Mapped"))</f>
        <v/>
      </c>
      <c r="Q2237">
        <f>IF($B2237="","",IF(COUNTIF(Exclusions!$A:$A,$B2237)&gt;0,"Yes","No"))</f>
        <v/>
      </c>
      <c r="R2237" s="17">
        <f>IF($B2237="","",MIN(1,DAY($A2237)/IF($N2237="Superstore",Settings!$B$5,Settings!$B$4)))</f>
        <v/>
      </c>
      <c r="S2237" s="17">
        <f>IF(OR($B2237="",$G2237="",$R2237=0),"",$G2237/$R2237)</f>
        <v/>
      </c>
      <c r="T2237">
        <f>IF($S2237="","",IF($S2237&lt;Settings!$B$8,"Critical",IF($S2237&lt;Settings!$B$9,"Semi Critical","Non Critical")))</f>
        <v/>
      </c>
      <c r="U2237">
        <f>IF($B2237="","",IFERROR(VLOOKUP($O2237,Leaders!$A:$B,2,0),"Not Mapped"))</f>
        <v/>
      </c>
    </row>
    <row r="2238">
      <c r="A2238" s="16" t="n"/>
      <c r="G2238" s="17" t="n"/>
      <c r="H2238" s="17" t="n"/>
      <c r="I2238" s="17" t="n"/>
      <c r="J2238" s="17" t="n"/>
      <c r="K2238" s="17" t="n"/>
      <c r="L2238" s="17" t="n"/>
      <c r="N2238">
        <f>IF($B2238="","",IF($C2238="SUPERSTORE","Superstore","DH"))</f>
        <v/>
      </c>
      <c r="O2238">
        <f>IF($B2238="","",IFERROR(VLOOKUP($B2238,Mapping!$A:$C,2,0),"Not Mapped"))</f>
        <v/>
      </c>
      <c r="P2238">
        <f>IF($B2238="","",IFERROR(VLOOKUP($B2238,Mapping!$A:$C,3,0),"Not Mapped"))</f>
        <v/>
      </c>
      <c r="Q2238">
        <f>IF($B2238="","",IF(COUNTIF(Exclusions!$A:$A,$B2238)&gt;0,"Yes","No"))</f>
        <v/>
      </c>
      <c r="R2238" s="17">
        <f>IF($B2238="","",MIN(1,DAY($A2238)/IF($N2238="Superstore",Settings!$B$5,Settings!$B$4)))</f>
        <v/>
      </c>
      <c r="S2238" s="17">
        <f>IF(OR($B2238="",$G2238="",$R2238=0),"",$G2238/$R2238)</f>
        <v/>
      </c>
      <c r="T2238">
        <f>IF($S2238="","",IF($S2238&lt;Settings!$B$8,"Critical",IF($S2238&lt;Settings!$B$9,"Semi Critical","Non Critical")))</f>
        <v/>
      </c>
      <c r="U2238">
        <f>IF($B2238="","",IFERROR(VLOOKUP($O2238,Leaders!$A:$B,2,0),"Not Mapped"))</f>
        <v/>
      </c>
    </row>
    <row r="2239">
      <c r="A2239" s="16" t="n"/>
      <c r="G2239" s="17" t="n"/>
      <c r="H2239" s="17" t="n"/>
      <c r="I2239" s="17" t="n"/>
      <c r="J2239" s="17" t="n"/>
      <c r="K2239" s="17" t="n"/>
      <c r="L2239" s="17" t="n"/>
      <c r="N2239">
        <f>IF($B2239="","",IF($C2239="SUPERSTORE","Superstore","DH"))</f>
        <v/>
      </c>
      <c r="O2239">
        <f>IF($B2239="","",IFERROR(VLOOKUP($B2239,Mapping!$A:$C,2,0),"Not Mapped"))</f>
        <v/>
      </c>
      <c r="P2239">
        <f>IF($B2239="","",IFERROR(VLOOKUP($B2239,Mapping!$A:$C,3,0),"Not Mapped"))</f>
        <v/>
      </c>
      <c r="Q2239">
        <f>IF($B2239="","",IF(COUNTIF(Exclusions!$A:$A,$B2239)&gt;0,"Yes","No"))</f>
        <v/>
      </c>
      <c r="R2239" s="17">
        <f>IF($B2239="","",MIN(1,DAY($A2239)/IF($N2239="Superstore",Settings!$B$5,Settings!$B$4)))</f>
        <v/>
      </c>
      <c r="S2239" s="17">
        <f>IF(OR($B2239="",$G2239="",$R2239=0),"",$G2239/$R2239)</f>
        <v/>
      </c>
      <c r="T2239">
        <f>IF($S2239="","",IF($S2239&lt;Settings!$B$8,"Critical",IF($S2239&lt;Settings!$B$9,"Semi Critical","Non Critical")))</f>
        <v/>
      </c>
      <c r="U2239">
        <f>IF($B2239="","",IFERROR(VLOOKUP($O2239,Leaders!$A:$B,2,0),"Not Mapped"))</f>
        <v/>
      </c>
    </row>
    <row r="2240">
      <c r="A2240" s="16" t="n"/>
      <c r="G2240" s="17" t="n"/>
      <c r="H2240" s="17" t="n"/>
      <c r="I2240" s="17" t="n"/>
      <c r="J2240" s="17" t="n"/>
      <c r="K2240" s="17" t="n"/>
      <c r="L2240" s="17" t="n"/>
      <c r="N2240">
        <f>IF($B2240="","",IF($C2240="SUPERSTORE","Superstore","DH"))</f>
        <v/>
      </c>
      <c r="O2240">
        <f>IF($B2240="","",IFERROR(VLOOKUP($B2240,Mapping!$A:$C,2,0),"Not Mapped"))</f>
        <v/>
      </c>
      <c r="P2240">
        <f>IF($B2240="","",IFERROR(VLOOKUP($B2240,Mapping!$A:$C,3,0),"Not Mapped"))</f>
        <v/>
      </c>
      <c r="Q2240">
        <f>IF($B2240="","",IF(COUNTIF(Exclusions!$A:$A,$B2240)&gt;0,"Yes","No"))</f>
        <v/>
      </c>
      <c r="R2240" s="17">
        <f>IF($B2240="","",MIN(1,DAY($A2240)/IF($N2240="Superstore",Settings!$B$5,Settings!$B$4)))</f>
        <v/>
      </c>
      <c r="S2240" s="17">
        <f>IF(OR($B2240="",$G2240="",$R2240=0),"",$G2240/$R2240)</f>
        <v/>
      </c>
      <c r="T2240">
        <f>IF($S2240="","",IF($S2240&lt;Settings!$B$8,"Critical",IF($S2240&lt;Settings!$B$9,"Semi Critical","Non Critical")))</f>
        <v/>
      </c>
      <c r="U2240">
        <f>IF($B2240="","",IFERROR(VLOOKUP($O2240,Leaders!$A:$B,2,0),"Not Mapped"))</f>
        <v/>
      </c>
    </row>
    <row r="2241">
      <c r="A2241" s="16" t="n"/>
      <c r="G2241" s="17" t="n"/>
      <c r="H2241" s="17" t="n"/>
      <c r="I2241" s="17" t="n"/>
      <c r="J2241" s="17" t="n"/>
      <c r="K2241" s="17" t="n"/>
      <c r="L2241" s="17" t="n"/>
      <c r="N2241">
        <f>IF($B2241="","",IF($C2241="SUPERSTORE","Superstore","DH"))</f>
        <v/>
      </c>
      <c r="O2241">
        <f>IF($B2241="","",IFERROR(VLOOKUP($B2241,Mapping!$A:$C,2,0),"Not Mapped"))</f>
        <v/>
      </c>
      <c r="P2241">
        <f>IF($B2241="","",IFERROR(VLOOKUP($B2241,Mapping!$A:$C,3,0),"Not Mapped"))</f>
        <v/>
      </c>
      <c r="Q2241">
        <f>IF($B2241="","",IF(COUNTIF(Exclusions!$A:$A,$B2241)&gt;0,"Yes","No"))</f>
        <v/>
      </c>
      <c r="R2241" s="17">
        <f>IF($B2241="","",MIN(1,DAY($A2241)/IF($N2241="Superstore",Settings!$B$5,Settings!$B$4)))</f>
        <v/>
      </c>
      <c r="S2241" s="17">
        <f>IF(OR($B2241="",$G2241="",$R2241=0),"",$G2241/$R2241)</f>
        <v/>
      </c>
      <c r="T2241">
        <f>IF($S2241="","",IF($S2241&lt;Settings!$B$8,"Critical",IF($S2241&lt;Settings!$B$9,"Semi Critical","Non Critical")))</f>
        <v/>
      </c>
      <c r="U2241">
        <f>IF($B2241="","",IFERROR(VLOOKUP($O2241,Leaders!$A:$B,2,0),"Not Mapped"))</f>
        <v/>
      </c>
    </row>
    <row r="2242">
      <c r="A2242" s="16" t="n"/>
      <c r="G2242" s="17" t="n"/>
      <c r="H2242" s="17" t="n"/>
      <c r="I2242" s="17" t="n"/>
      <c r="J2242" s="17" t="n"/>
      <c r="K2242" s="17" t="n"/>
      <c r="L2242" s="17" t="n"/>
      <c r="N2242">
        <f>IF($B2242="","",IF($C2242="SUPERSTORE","Superstore","DH"))</f>
        <v/>
      </c>
      <c r="O2242">
        <f>IF($B2242="","",IFERROR(VLOOKUP($B2242,Mapping!$A:$C,2,0),"Not Mapped"))</f>
        <v/>
      </c>
      <c r="P2242">
        <f>IF($B2242="","",IFERROR(VLOOKUP($B2242,Mapping!$A:$C,3,0),"Not Mapped"))</f>
        <v/>
      </c>
      <c r="Q2242">
        <f>IF($B2242="","",IF(COUNTIF(Exclusions!$A:$A,$B2242)&gt;0,"Yes","No"))</f>
        <v/>
      </c>
      <c r="R2242" s="17">
        <f>IF($B2242="","",MIN(1,DAY($A2242)/IF($N2242="Superstore",Settings!$B$5,Settings!$B$4)))</f>
        <v/>
      </c>
      <c r="S2242" s="17">
        <f>IF(OR($B2242="",$G2242="",$R2242=0),"",$G2242/$R2242)</f>
        <v/>
      </c>
      <c r="T2242">
        <f>IF($S2242="","",IF($S2242&lt;Settings!$B$8,"Critical",IF($S2242&lt;Settings!$B$9,"Semi Critical","Non Critical")))</f>
        <v/>
      </c>
      <c r="U2242">
        <f>IF($B2242="","",IFERROR(VLOOKUP($O2242,Leaders!$A:$B,2,0),"Not Mapped"))</f>
        <v/>
      </c>
    </row>
    <row r="2243">
      <c r="A2243" s="16" t="n"/>
      <c r="G2243" s="17" t="n"/>
      <c r="H2243" s="17" t="n"/>
      <c r="I2243" s="17" t="n"/>
      <c r="J2243" s="17" t="n"/>
      <c r="K2243" s="17" t="n"/>
      <c r="L2243" s="17" t="n"/>
      <c r="N2243">
        <f>IF($B2243="","",IF($C2243="SUPERSTORE","Superstore","DH"))</f>
        <v/>
      </c>
      <c r="O2243">
        <f>IF($B2243="","",IFERROR(VLOOKUP($B2243,Mapping!$A:$C,2,0),"Not Mapped"))</f>
        <v/>
      </c>
      <c r="P2243">
        <f>IF($B2243="","",IFERROR(VLOOKUP($B2243,Mapping!$A:$C,3,0),"Not Mapped"))</f>
        <v/>
      </c>
      <c r="Q2243">
        <f>IF($B2243="","",IF(COUNTIF(Exclusions!$A:$A,$B2243)&gt;0,"Yes","No"))</f>
        <v/>
      </c>
      <c r="R2243" s="17">
        <f>IF($B2243="","",MIN(1,DAY($A2243)/IF($N2243="Superstore",Settings!$B$5,Settings!$B$4)))</f>
        <v/>
      </c>
      <c r="S2243" s="17">
        <f>IF(OR($B2243="",$G2243="",$R2243=0),"",$G2243/$R2243)</f>
        <v/>
      </c>
      <c r="T2243">
        <f>IF($S2243="","",IF($S2243&lt;Settings!$B$8,"Critical",IF($S2243&lt;Settings!$B$9,"Semi Critical","Non Critical")))</f>
        <v/>
      </c>
      <c r="U2243">
        <f>IF($B2243="","",IFERROR(VLOOKUP($O2243,Leaders!$A:$B,2,0),"Not Mapped"))</f>
        <v/>
      </c>
    </row>
    <row r="2244">
      <c r="A2244" s="16" t="n"/>
      <c r="G2244" s="17" t="n"/>
      <c r="H2244" s="17" t="n"/>
      <c r="I2244" s="17" t="n"/>
      <c r="J2244" s="17" t="n"/>
      <c r="K2244" s="17" t="n"/>
      <c r="L2244" s="17" t="n"/>
      <c r="N2244">
        <f>IF($B2244="","",IF($C2244="SUPERSTORE","Superstore","DH"))</f>
        <v/>
      </c>
      <c r="O2244">
        <f>IF($B2244="","",IFERROR(VLOOKUP($B2244,Mapping!$A:$C,2,0),"Not Mapped"))</f>
        <v/>
      </c>
      <c r="P2244">
        <f>IF($B2244="","",IFERROR(VLOOKUP($B2244,Mapping!$A:$C,3,0),"Not Mapped"))</f>
        <v/>
      </c>
      <c r="Q2244">
        <f>IF($B2244="","",IF(COUNTIF(Exclusions!$A:$A,$B2244)&gt;0,"Yes","No"))</f>
        <v/>
      </c>
      <c r="R2244" s="17">
        <f>IF($B2244="","",MIN(1,DAY($A2244)/IF($N2244="Superstore",Settings!$B$5,Settings!$B$4)))</f>
        <v/>
      </c>
      <c r="S2244" s="17">
        <f>IF(OR($B2244="",$G2244="",$R2244=0),"",$G2244/$R2244)</f>
        <v/>
      </c>
      <c r="T2244">
        <f>IF($S2244="","",IF($S2244&lt;Settings!$B$8,"Critical",IF($S2244&lt;Settings!$B$9,"Semi Critical","Non Critical")))</f>
        <v/>
      </c>
      <c r="U2244">
        <f>IF($B2244="","",IFERROR(VLOOKUP($O2244,Leaders!$A:$B,2,0),"Not Mapped"))</f>
        <v/>
      </c>
    </row>
    <row r="2245">
      <c r="A2245" s="16" t="n"/>
      <c r="G2245" s="17" t="n"/>
      <c r="H2245" s="17" t="n"/>
      <c r="I2245" s="17" t="n"/>
      <c r="J2245" s="17" t="n"/>
      <c r="K2245" s="17" t="n"/>
      <c r="L2245" s="17" t="n"/>
      <c r="N2245">
        <f>IF($B2245="","",IF($C2245="SUPERSTORE","Superstore","DH"))</f>
        <v/>
      </c>
      <c r="O2245">
        <f>IF($B2245="","",IFERROR(VLOOKUP($B2245,Mapping!$A:$C,2,0),"Not Mapped"))</f>
        <v/>
      </c>
      <c r="P2245">
        <f>IF($B2245="","",IFERROR(VLOOKUP($B2245,Mapping!$A:$C,3,0),"Not Mapped"))</f>
        <v/>
      </c>
      <c r="Q2245">
        <f>IF($B2245="","",IF(COUNTIF(Exclusions!$A:$A,$B2245)&gt;0,"Yes","No"))</f>
        <v/>
      </c>
      <c r="R2245" s="17">
        <f>IF($B2245="","",MIN(1,DAY($A2245)/IF($N2245="Superstore",Settings!$B$5,Settings!$B$4)))</f>
        <v/>
      </c>
      <c r="S2245" s="17">
        <f>IF(OR($B2245="",$G2245="",$R2245=0),"",$G2245/$R2245)</f>
        <v/>
      </c>
      <c r="T2245">
        <f>IF($S2245="","",IF($S2245&lt;Settings!$B$8,"Critical",IF($S2245&lt;Settings!$B$9,"Semi Critical","Non Critical")))</f>
        <v/>
      </c>
      <c r="U2245">
        <f>IF($B2245="","",IFERROR(VLOOKUP($O2245,Leaders!$A:$B,2,0),"Not Mapped"))</f>
        <v/>
      </c>
    </row>
    <row r="2246">
      <c r="A2246" s="16" t="n"/>
      <c r="G2246" s="17" t="n"/>
      <c r="H2246" s="17" t="n"/>
      <c r="I2246" s="17" t="n"/>
      <c r="J2246" s="17" t="n"/>
      <c r="K2246" s="17" t="n"/>
      <c r="L2246" s="17" t="n"/>
      <c r="N2246">
        <f>IF($B2246="","",IF($C2246="SUPERSTORE","Superstore","DH"))</f>
        <v/>
      </c>
      <c r="O2246">
        <f>IF($B2246="","",IFERROR(VLOOKUP($B2246,Mapping!$A:$C,2,0),"Not Mapped"))</f>
        <v/>
      </c>
      <c r="P2246">
        <f>IF($B2246="","",IFERROR(VLOOKUP($B2246,Mapping!$A:$C,3,0),"Not Mapped"))</f>
        <v/>
      </c>
      <c r="Q2246">
        <f>IF($B2246="","",IF(COUNTIF(Exclusions!$A:$A,$B2246)&gt;0,"Yes","No"))</f>
        <v/>
      </c>
      <c r="R2246" s="17">
        <f>IF($B2246="","",MIN(1,DAY($A2246)/IF($N2246="Superstore",Settings!$B$5,Settings!$B$4)))</f>
        <v/>
      </c>
      <c r="S2246" s="17">
        <f>IF(OR($B2246="",$G2246="",$R2246=0),"",$G2246/$R2246)</f>
        <v/>
      </c>
      <c r="T2246">
        <f>IF($S2246="","",IF($S2246&lt;Settings!$B$8,"Critical",IF($S2246&lt;Settings!$B$9,"Semi Critical","Non Critical")))</f>
        <v/>
      </c>
      <c r="U2246">
        <f>IF($B2246="","",IFERROR(VLOOKUP($O2246,Leaders!$A:$B,2,0),"Not Mapped"))</f>
        <v/>
      </c>
    </row>
    <row r="2247">
      <c r="A2247" s="16" t="n"/>
      <c r="G2247" s="17" t="n"/>
      <c r="H2247" s="17" t="n"/>
      <c r="I2247" s="17" t="n"/>
      <c r="J2247" s="17" t="n"/>
      <c r="K2247" s="17" t="n"/>
      <c r="L2247" s="17" t="n"/>
      <c r="N2247">
        <f>IF($B2247="","",IF($C2247="SUPERSTORE","Superstore","DH"))</f>
        <v/>
      </c>
      <c r="O2247">
        <f>IF($B2247="","",IFERROR(VLOOKUP($B2247,Mapping!$A:$C,2,0),"Not Mapped"))</f>
        <v/>
      </c>
      <c r="P2247">
        <f>IF($B2247="","",IFERROR(VLOOKUP($B2247,Mapping!$A:$C,3,0),"Not Mapped"))</f>
        <v/>
      </c>
      <c r="Q2247">
        <f>IF($B2247="","",IF(COUNTIF(Exclusions!$A:$A,$B2247)&gt;0,"Yes","No"))</f>
        <v/>
      </c>
      <c r="R2247" s="17">
        <f>IF($B2247="","",MIN(1,DAY($A2247)/IF($N2247="Superstore",Settings!$B$5,Settings!$B$4)))</f>
        <v/>
      </c>
      <c r="S2247" s="17">
        <f>IF(OR($B2247="",$G2247="",$R2247=0),"",$G2247/$R2247)</f>
        <v/>
      </c>
      <c r="T2247">
        <f>IF($S2247="","",IF($S2247&lt;Settings!$B$8,"Critical",IF($S2247&lt;Settings!$B$9,"Semi Critical","Non Critical")))</f>
        <v/>
      </c>
      <c r="U2247">
        <f>IF($B2247="","",IFERROR(VLOOKUP($O2247,Leaders!$A:$B,2,0),"Not Mapped"))</f>
        <v/>
      </c>
    </row>
    <row r="2248">
      <c r="A2248" s="16" t="n"/>
      <c r="G2248" s="17" t="n"/>
      <c r="H2248" s="17" t="n"/>
      <c r="I2248" s="17" t="n"/>
      <c r="J2248" s="17" t="n"/>
      <c r="K2248" s="17" t="n"/>
      <c r="L2248" s="17" t="n"/>
      <c r="N2248">
        <f>IF($B2248="","",IF($C2248="SUPERSTORE","Superstore","DH"))</f>
        <v/>
      </c>
      <c r="O2248">
        <f>IF($B2248="","",IFERROR(VLOOKUP($B2248,Mapping!$A:$C,2,0),"Not Mapped"))</f>
        <v/>
      </c>
      <c r="P2248">
        <f>IF($B2248="","",IFERROR(VLOOKUP($B2248,Mapping!$A:$C,3,0),"Not Mapped"))</f>
        <v/>
      </c>
      <c r="Q2248">
        <f>IF($B2248="","",IF(COUNTIF(Exclusions!$A:$A,$B2248)&gt;0,"Yes","No"))</f>
        <v/>
      </c>
      <c r="R2248" s="17">
        <f>IF($B2248="","",MIN(1,DAY($A2248)/IF($N2248="Superstore",Settings!$B$5,Settings!$B$4)))</f>
        <v/>
      </c>
      <c r="S2248" s="17">
        <f>IF(OR($B2248="",$G2248="",$R2248=0),"",$G2248/$R2248)</f>
        <v/>
      </c>
      <c r="T2248">
        <f>IF($S2248="","",IF($S2248&lt;Settings!$B$8,"Critical",IF($S2248&lt;Settings!$B$9,"Semi Critical","Non Critical")))</f>
        <v/>
      </c>
      <c r="U2248">
        <f>IF($B2248="","",IFERROR(VLOOKUP($O2248,Leaders!$A:$B,2,0),"Not Mapped"))</f>
        <v/>
      </c>
    </row>
    <row r="2249">
      <c r="A2249" s="16" t="n"/>
      <c r="G2249" s="17" t="n"/>
      <c r="H2249" s="17" t="n"/>
      <c r="I2249" s="17" t="n"/>
      <c r="J2249" s="17" t="n"/>
      <c r="K2249" s="17" t="n"/>
      <c r="L2249" s="17" t="n"/>
      <c r="N2249">
        <f>IF($B2249="","",IF($C2249="SUPERSTORE","Superstore","DH"))</f>
        <v/>
      </c>
      <c r="O2249">
        <f>IF($B2249="","",IFERROR(VLOOKUP($B2249,Mapping!$A:$C,2,0),"Not Mapped"))</f>
        <v/>
      </c>
      <c r="P2249">
        <f>IF($B2249="","",IFERROR(VLOOKUP($B2249,Mapping!$A:$C,3,0),"Not Mapped"))</f>
        <v/>
      </c>
      <c r="Q2249">
        <f>IF($B2249="","",IF(COUNTIF(Exclusions!$A:$A,$B2249)&gt;0,"Yes","No"))</f>
        <v/>
      </c>
      <c r="R2249" s="17">
        <f>IF($B2249="","",MIN(1,DAY($A2249)/IF($N2249="Superstore",Settings!$B$5,Settings!$B$4)))</f>
        <v/>
      </c>
      <c r="S2249" s="17">
        <f>IF(OR($B2249="",$G2249="",$R2249=0),"",$G2249/$R2249)</f>
        <v/>
      </c>
      <c r="T2249">
        <f>IF($S2249="","",IF($S2249&lt;Settings!$B$8,"Critical",IF($S2249&lt;Settings!$B$9,"Semi Critical","Non Critical")))</f>
        <v/>
      </c>
      <c r="U2249">
        <f>IF($B2249="","",IFERROR(VLOOKUP($O2249,Leaders!$A:$B,2,0),"Not Mapped"))</f>
        <v/>
      </c>
    </row>
    <row r="2250">
      <c r="A2250" s="16" t="n"/>
      <c r="G2250" s="17" t="n"/>
      <c r="H2250" s="17" t="n"/>
      <c r="I2250" s="17" t="n"/>
      <c r="J2250" s="17" t="n"/>
      <c r="K2250" s="17" t="n"/>
      <c r="L2250" s="17" t="n"/>
      <c r="N2250">
        <f>IF($B2250="","",IF($C2250="SUPERSTORE","Superstore","DH"))</f>
        <v/>
      </c>
      <c r="O2250">
        <f>IF($B2250="","",IFERROR(VLOOKUP($B2250,Mapping!$A:$C,2,0),"Not Mapped"))</f>
        <v/>
      </c>
      <c r="P2250">
        <f>IF($B2250="","",IFERROR(VLOOKUP($B2250,Mapping!$A:$C,3,0),"Not Mapped"))</f>
        <v/>
      </c>
      <c r="Q2250">
        <f>IF($B2250="","",IF(COUNTIF(Exclusions!$A:$A,$B2250)&gt;0,"Yes","No"))</f>
        <v/>
      </c>
      <c r="R2250" s="17">
        <f>IF($B2250="","",MIN(1,DAY($A2250)/IF($N2250="Superstore",Settings!$B$5,Settings!$B$4)))</f>
        <v/>
      </c>
      <c r="S2250" s="17">
        <f>IF(OR($B2250="",$G2250="",$R2250=0),"",$G2250/$R2250)</f>
        <v/>
      </c>
      <c r="T2250">
        <f>IF($S2250="","",IF($S2250&lt;Settings!$B$8,"Critical",IF($S2250&lt;Settings!$B$9,"Semi Critical","Non Critical")))</f>
        <v/>
      </c>
      <c r="U2250">
        <f>IF($B2250="","",IFERROR(VLOOKUP($O2250,Leaders!$A:$B,2,0),"Not Mapped"))</f>
        <v/>
      </c>
    </row>
    <row r="2251">
      <c r="A2251" s="16" t="n"/>
      <c r="G2251" s="17" t="n"/>
      <c r="H2251" s="17" t="n"/>
      <c r="I2251" s="17" t="n"/>
      <c r="J2251" s="17" t="n"/>
      <c r="K2251" s="17" t="n"/>
      <c r="L2251" s="17" t="n"/>
      <c r="N2251">
        <f>IF($B2251="","",IF($C2251="SUPERSTORE","Superstore","DH"))</f>
        <v/>
      </c>
      <c r="O2251">
        <f>IF($B2251="","",IFERROR(VLOOKUP($B2251,Mapping!$A:$C,2,0),"Not Mapped"))</f>
        <v/>
      </c>
      <c r="P2251">
        <f>IF($B2251="","",IFERROR(VLOOKUP($B2251,Mapping!$A:$C,3,0),"Not Mapped"))</f>
        <v/>
      </c>
      <c r="Q2251">
        <f>IF($B2251="","",IF(COUNTIF(Exclusions!$A:$A,$B2251)&gt;0,"Yes","No"))</f>
        <v/>
      </c>
      <c r="R2251" s="17">
        <f>IF($B2251="","",MIN(1,DAY($A2251)/IF($N2251="Superstore",Settings!$B$5,Settings!$B$4)))</f>
        <v/>
      </c>
      <c r="S2251" s="17">
        <f>IF(OR($B2251="",$G2251="",$R2251=0),"",$G2251/$R2251)</f>
        <v/>
      </c>
      <c r="T2251">
        <f>IF($S2251="","",IF($S2251&lt;Settings!$B$8,"Critical",IF($S2251&lt;Settings!$B$9,"Semi Critical","Non Critical")))</f>
        <v/>
      </c>
      <c r="U2251">
        <f>IF($B2251="","",IFERROR(VLOOKUP($O2251,Leaders!$A:$B,2,0),"Not Mapped"))</f>
        <v/>
      </c>
    </row>
    <row r="2252">
      <c r="A2252" s="16" t="n"/>
      <c r="G2252" s="17" t="n"/>
      <c r="H2252" s="17" t="n"/>
      <c r="I2252" s="17" t="n"/>
      <c r="J2252" s="17" t="n"/>
      <c r="K2252" s="17" t="n"/>
      <c r="L2252" s="17" t="n"/>
      <c r="N2252">
        <f>IF($B2252="","",IF($C2252="SUPERSTORE","Superstore","DH"))</f>
        <v/>
      </c>
      <c r="O2252">
        <f>IF($B2252="","",IFERROR(VLOOKUP($B2252,Mapping!$A:$C,2,0),"Not Mapped"))</f>
        <v/>
      </c>
      <c r="P2252">
        <f>IF($B2252="","",IFERROR(VLOOKUP($B2252,Mapping!$A:$C,3,0),"Not Mapped"))</f>
        <v/>
      </c>
      <c r="Q2252">
        <f>IF($B2252="","",IF(COUNTIF(Exclusions!$A:$A,$B2252)&gt;0,"Yes","No"))</f>
        <v/>
      </c>
      <c r="R2252" s="17">
        <f>IF($B2252="","",MIN(1,DAY($A2252)/IF($N2252="Superstore",Settings!$B$5,Settings!$B$4)))</f>
        <v/>
      </c>
      <c r="S2252" s="17">
        <f>IF(OR($B2252="",$G2252="",$R2252=0),"",$G2252/$R2252)</f>
        <v/>
      </c>
      <c r="T2252">
        <f>IF($S2252="","",IF($S2252&lt;Settings!$B$8,"Critical",IF($S2252&lt;Settings!$B$9,"Semi Critical","Non Critical")))</f>
        <v/>
      </c>
      <c r="U2252">
        <f>IF($B2252="","",IFERROR(VLOOKUP($O2252,Leaders!$A:$B,2,0),"Not Mapped"))</f>
        <v/>
      </c>
    </row>
    <row r="2253">
      <c r="A2253" s="16" t="n"/>
      <c r="G2253" s="17" t="n"/>
      <c r="H2253" s="17" t="n"/>
      <c r="I2253" s="17" t="n"/>
      <c r="J2253" s="17" t="n"/>
      <c r="K2253" s="17" t="n"/>
      <c r="L2253" s="17" t="n"/>
      <c r="N2253">
        <f>IF($B2253="","",IF($C2253="SUPERSTORE","Superstore","DH"))</f>
        <v/>
      </c>
      <c r="O2253">
        <f>IF($B2253="","",IFERROR(VLOOKUP($B2253,Mapping!$A:$C,2,0),"Not Mapped"))</f>
        <v/>
      </c>
      <c r="P2253">
        <f>IF($B2253="","",IFERROR(VLOOKUP($B2253,Mapping!$A:$C,3,0),"Not Mapped"))</f>
        <v/>
      </c>
      <c r="Q2253">
        <f>IF($B2253="","",IF(COUNTIF(Exclusions!$A:$A,$B2253)&gt;0,"Yes","No"))</f>
        <v/>
      </c>
      <c r="R2253" s="17">
        <f>IF($B2253="","",MIN(1,DAY($A2253)/IF($N2253="Superstore",Settings!$B$5,Settings!$B$4)))</f>
        <v/>
      </c>
      <c r="S2253" s="17">
        <f>IF(OR($B2253="",$G2253="",$R2253=0),"",$G2253/$R2253)</f>
        <v/>
      </c>
      <c r="T2253">
        <f>IF($S2253="","",IF($S2253&lt;Settings!$B$8,"Critical",IF($S2253&lt;Settings!$B$9,"Semi Critical","Non Critical")))</f>
        <v/>
      </c>
      <c r="U2253">
        <f>IF($B2253="","",IFERROR(VLOOKUP($O2253,Leaders!$A:$B,2,0),"Not Mapped"))</f>
        <v/>
      </c>
    </row>
    <row r="2254">
      <c r="A2254" s="16" t="n"/>
      <c r="G2254" s="17" t="n"/>
      <c r="H2254" s="17" t="n"/>
      <c r="I2254" s="17" t="n"/>
      <c r="J2254" s="17" t="n"/>
      <c r="K2254" s="17" t="n"/>
      <c r="L2254" s="17" t="n"/>
      <c r="N2254">
        <f>IF($B2254="","",IF($C2254="SUPERSTORE","Superstore","DH"))</f>
        <v/>
      </c>
      <c r="O2254">
        <f>IF($B2254="","",IFERROR(VLOOKUP($B2254,Mapping!$A:$C,2,0),"Not Mapped"))</f>
        <v/>
      </c>
      <c r="P2254">
        <f>IF($B2254="","",IFERROR(VLOOKUP($B2254,Mapping!$A:$C,3,0),"Not Mapped"))</f>
        <v/>
      </c>
      <c r="Q2254">
        <f>IF($B2254="","",IF(COUNTIF(Exclusions!$A:$A,$B2254)&gt;0,"Yes","No"))</f>
        <v/>
      </c>
      <c r="R2254" s="17">
        <f>IF($B2254="","",MIN(1,DAY($A2254)/IF($N2254="Superstore",Settings!$B$5,Settings!$B$4)))</f>
        <v/>
      </c>
      <c r="S2254" s="17">
        <f>IF(OR($B2254="",$G2254="",$R2254=0),"",$G2254/$R2254)</f>
        <v/>
      </c>
      <c r="T2254">
        <f>IF($S2254="","",IF($S2254&lt;Settings!$B$8,"Critical",IF($S2254&lt;Settings!$B$9,"Semi Critical","Non Critical")))</f>
        <v/>
      </c>
      <c r="U2254">
        <f>IF($B2254="","",IFERROR(VLOOKUP($O2254,Leaders!$A:$B,2,0),"Not Mapped"))</f>
        <v/>
      </c>
    </row>
    <row r="2255">
      <c r="A2255" s="16" t="n"/>
      <c r="G2255" s="17" t="n"/>
      <c r="H2255" s="17" t="n"/>
      <c r="I2255" s="17" t="n"/>
      <c r="J2255" s="17" t="n"/>
      <c r="K2255" s="17" t="n"/>
      <c r="L2255" s="17" t="n"/>
      <c r="N2255">
        <f>IF($B2255="","",IF($C2255="SUPERSTORE","Superstore","DH"))</f>
        <v/>
      </c>
      <c r="O2255">
        <f>IF($B2255="","",IFERROR(VLOOKUP($B2255,Mapping!$A:$C,2,0),"Not Mapped"))</f>
        <v/>
      </c>
      <c r="P2255">
        <f>IF($B2255="","",IFERROR(VLOOKUP($B2255,Mapping!$A:$C,3,0),"Not Mapped"))</f>
        <v/>
      </c>
      <c r="Q2255">
        <f>IF($B2255="","",IF(COUNTIF(Exclusions!$A:$A,$B2255)&gt;0,"Yes","No"))</f>
        <v/>
      </c>
      <c r="R2255" s="17">
        <f>IF($B2255="","",MIN(1,DAY($A2255)/IF($N2255="Superstore",Settings!$B$5,Settings!$B$4)))</f>
        <v/>
      </c>
      <c r="S2255" s="17">
        <f>IF(OR($B2255="",$G2255="",$R2255=0),"",$G2255/$R2255)</f>
        <v/>
      </c>
      <c r="T2255">
        <f>IF($S2255="","",IF($S2255&lt;Settings!$B$8,"Critical",IF($S2255&lt;Settings!$B$9,"Semi Critical","Non Critical")))</f>
        <v/>
      </c>
      <c r="U2255">
        <f>IF($B2255="","",IFERROR(VLOOKUP($O2255,Leaders!$A:$B,2,0),"Not Mapped"))</f>
        <v/>
      </c>
    </row>
    <row r="2256">
      <c r="A2256" s="16" t="n"/>
      <c r="G2256" s="17" t="n"/>
      <c r="H2256" s="17" t="n"/>
      <c r="I2256" s="17" t="n"/>
      <c r="J2256" s="17" t="n"/>
      <c r="K2256" s="17" t="n"/>
      <c r="L2256" s="17" t="n"/>
      <c r="N2256">
        <f>IF($B2256="","",IF($C2256="SUPERSTORE","Superstore","DH"))</f>
        <v/>
      </c>
      <c r="O2256">
        <f>IF($B2256="","",IFERROR(VLOOKUP($B2256,Mapping!$A:$C,2,0),"Not Mapped"))</f>
        <v/>
      </c>
      <c r="P2256">
        <f>IF($B2256="","",IFERROR(VLOOKUP($B2256,Mapping!$A:$C,3,0),"Not Mapped"))</f>
        <v/>
      </c>
      <c r="Q2256">
        <f>IF($B2256="","",IF(COUNTIF(Exclusions!$A:$A,$B2256)&gt;0,"Yes","No"))</f>
        <v/>
      </c>
      <c r="R2256" s="17">
        <f>IF($B2256="","",MIN(1,DAY($A2256)/IF($N2256="Superstore",Settings!$B$5,Settings!$B$4)))</f>
        <v/>
      </c>
      <c r="S2256" s="17">
        <f>IF(OR($B2256="",$G2256="",$R2256=0),"",$G2256/$R2256)</f>
        <v/>
      </c>
      <c r="T2256">
        <f>IF($S2256="","",IF($S2256&lt;Settings!$B$8,"Critical",IF($S2256&lt;Settings!$B$9,"Semi Critical","Non Critical")))</f>
        <v/>
      </c>
      <c r="U2256">
        <f>IF($B2256="","",IFERROR(VLOOKUP($O2256,Leaders!$A:$B,2,0),"Not Mapped"))</f>
        <v/>
      </c>
    </row>
    <row r="2257">
      <c r="A2257" s="16" t="n"/>
      <c r="G2257" s="17" t="n"/>
      <c r="H2257" s="17" t="n"/>
      <c r="I2257" s="17" t="n"/>
      <c r="J2257" s="17" t="n"/>
      <c r="K2257" s="17" t="n"/>
      <c r="L2257" s="17" t="n"/>
      <c r="N2257">
        <f>IF($B2257="","",IF($C2257="SUPERSTORE","Superstore","DH"))</f>
        <v/>
      </c>
      <c r="O2257">
        <f>IF($B2257="","",IFERROR(VLOOKUP($B2257,Mapping!$A:$C,2,0),"Not Mapped"))</f>
        <v/>
      </c>
      <c r="P2257">
        <f>IF($B2257="","",IFERROR(VLOOKUP($B2257,Mapping!$A:$C,3,0),"Not Mapped"))</f>
        <v/>
      </c>
      <c r="Q2257">
        <f>IF($B2257="","",IF(COUNTIF(Exclusions!$A:$A,$B2257)&gt;0,"Yes","No"))</f>
        <v/>
      </c>
      <c r="R2257" s="17">
        <f>IF($B2257="","",MIN(1,DAY($A2257)/IF($N2257="Superstore",Settings!$B$5,Settings!$B$4)))</f>
        <v/>
      </c>
      <c r="S2257" s="17">
        <f>IF(OR($B2257="",$G2257="",$R2257=0),"",$G2257/$R2257)</f>
        <v/>
      </c>
      <c r="T2257">
        <f>IF($S2257="","",IF($S2257&lt;Settings!$B$8,"Critical",IF($S2257&lt;Settings!$B$9,"Semi Critical","Non Critical")))</f>
        <v/>
      </c>
      <c r="U2257">
        <f>IF($B2257="","",IFERROR(VLOOKUP($O2257,Leaders!$A:$B,2,0),"Not Mapped"))</f>
        <v/>
      </c>
    </row>
    <row r="2258">
      <c r="A2258" s="16" t="n"/>
      <c r="G2258" s="17" t="n"/>
      <c r="H2258" s="17" t="n"/>
      <c r="I2258" s="17" t="n"/>
      <c r="J2258" s="17" t="n"/>
      <c r="K2258" s="17" t="n"/>
      <c r="L2258" s="17" t="n"/>
      <c r="N2258">
        <f>IF($B2258="","",IF($C2258="SUPERSTORE","Superstore","DH"))</f>
        <v/>
      </c>
      <c r="O2258">
        <f>IF($B2258="","",IFERROR(VLOOKUP($B2258,Mapping!$A:$C,2,0),"Not Mapped"))</f>
        <v/>
      </c>
      <c r="P2258">
        <f>IF($B2258="","",IFERROR(VLOOKUP($B2258,Mapping!$A:$C,3,0),"Not Mapped"))</f>
        <v/>
      </c>
      <c r="Q2258">
        <f>IF($B2258="","",IF(COUNTIF(Exclusions!$A:$A,$B2258)&gt;0,"Yes","No"))</f>
        <v/>
      </c>
      <c r="R2258" s="17">
        <f>IF($B2258="","",MIN(1,DAY($A2258)/IF($N2258="Superstore",Settings!$B$5,Settings!$B$4)))</f>
        <v/>
      </c>
      <c r="S2258" s="17">
        <f>IF(OR($B2258="",$G2258="",$R2258=0),"",$G2258/$R2258)</f>
        <v/>
      </c>
      <c r="T2258">
        <f>IF($S2258="","",IF($S2258&lt;Settings!$B$8,"Critical",IF($S2258&lt;Settings!$B$9,"Semi Critical","Non Critical")))</f>
        <v/>
      </c>
      <c r="U2258">
        <f>IF($B2258="","",IFERROR(VLOOKUP($O2258,Leaders!$A:$B,2,0),"Not Mapped"))</f>
        <v/>
      </c>
    </row>
    <row r="2259">
      <c r="A2259" s="16" t="n"/>
      <c r="G2259" s="17" t="n"/>
      <c r="H2259" s="17" t="n"/>
      <c r="I2259" s="17" t="n"/>
      <c r="J2259" s="17" t="n"/>
      <c r="K2259" s="17" t="n"/>
      <c r="L2259" s="17" t="n"/>
      <c r="N2259">
        <f>IF($B2259="","",IF($C2259="SUPERSTORE","Superstore","DH"))</f>
        <v/>
      </c>
      <c r="O2259">
        <f>IF($B2259="","",IFERROR(VLOOKUP($B2259,Mapping!$A:$C,2,0),"Not Mapped"))</f>
        <v/>
      </c>
      <c r="P2259">
        <f>IF($B2259="","",IFERROR(VLOOKUP($B2259,Mapping!$A:$C,3,0),"Not Mapped"))</f>
        <v/>
      </c>
      <c r="Q2259">
        <f>IF($B2259="","",IF(COUNTIF(Exclusions!$A:$A,$B2259)&gt;0,"Yes","No"))</f>
        <v/>
      </c>
      <c r="R2259" s="17">
        <f>IF($B2259="","",MIN(1,DAY($A2259)/IF($N2259="Superstore",Settings!$B$5,Settings!$B$4)))</f>
        <v/>
      </c>
      <c r="S2259" s="17">
        <f>IF(OR($B2259="",$G2259="",$R2259=0),"",$G2259/$R2259)</f>
        <v/>
      </c>
      <c r="T2259">
        <f>IF($S2259="","",IF($S2259&lt;Settings!$B$8,"Critical",IF($S2259&lt;Settings!$B$9,"Semi Critical","Non Critical")))</f>
        <v/>
      </c>
      <c r="U2259">
        <f>IF($B2259="","",IFERROR(VLOOKUP($O2259,Leaders!$A:$B,2,0),"Not Mapped"))</f>
        <v/>
      </c>
    </row>
    <row r="2260">
      <c r="A2260" s="16" t="n"/>
      <c r="G2260" s="17" t="n"/>
      <c r="H2260" s="17" t="n"/>
      <c r="I2260" s="17" t="n"/>
      <c r="J2260" s="17" t="n"/>
      <c r="K2260" s="17" t="n"/>
      <c r="L2260" s="17" t="n"/>
      <c r="N2260">
        <f>IF($B2260="","",IF($C2260="SUPERSTORE","Superstore","DH"))</f>
        <v/>
      </c>
      <c r="O2260">
        <f>IF($B2260="","",IFERROR(VLOOKUP($B2260,Mapping!$A:$C,2,0),"Not Mapped"))</f>
        <v/>
      </c>
      <c r="P2260">
        <f>IF($B2260="","",IFERROR(VLOOKUP($B2260,Mapping!$A:$C,3,0),"Not Mapped"))</f>
        <v/>
      </c>
      <c r="Q2260">
        <f>IF($B2260="","",IF(COUNTIF(Exclusions!$A:$A,$B2260)&gt;0,"Yes","No"))</f>
        <v/>
      </c>
      <c r="R2260" s="17">
        <f>IF($B2260="","",MIN(1,DAY($A2260)/IF($N2260="Superstore",Settings!$B$5,Settings!$B$4)))</f>
        <v/>
      </c>
      <c r="S2260" s="17">
        <f>IF(OR($B2260="",$G2260="",$R2260=0),"",$G2260/$R2260)</f>
        <v/>
      </c>
      <c r="T2260">
        <f>IF($S2260="","",IF($S2260&lt;Settings!$B$8,"Critical",IF($S2260&lt;Settings!$B$9,"Semi Critical","Non Critical")))</f>
        <v/>
      </c>
      <c r="U2260">
        <f>IF($B2260="","",IFERROR(VLOOKUP($O2260,Leaders!$A:$B,2,0),"Not Mapped"))</f>
        <v/>
      </c>
    </row>
    <row r="2261">
      <c r="A2261" s="16" t="n"/>
      <c r="G2261" s="17" t="n"/>
      <c r="H2261" s="17" t="n"/>
      <c r="I2261" s="17" t="n"/>
      <c r="J2261" s="17" t="n"/>
      <c r="K2261" s="17" t="n"/>
      <c r="L2261" s="17" t="n"/>
      <c r="N2261">
        <f>IF($B2261="","",IF($C2261="SUPERSTORE","Superstore","DH"))</f>
        <v/>
      </c>
      <c r="O2261">
        <f>IF($B2261="","",IFERROR(VLOOKUP($B2261,Mapping!$A:$C,2,0),"Not Mapped"))</f>
        <v/>
      </c>
      <c r="P2261">
        <f>IF($B2261="","",IFERROR(VLOOKUP($B2261,Mapping!$A:$C,3,0),"Not Mapped"))</f>
        <v/>
      </c>
      <c r="Q2261">
        <f>IF($B2261="","",IF(COUNTIF(Exclusions!$A:$A,$B2261)&gt;0,"Yes","No"))</f>
        <v/>
      </c>
      <c r="R2261" s="17">
        <f>IF($B2261="","",MIN(1,DAY($A2261)/IF($N2261="Superstore",Settings!$B$5,Settings!$B$4)))</f>
        <v/>
      </c>
      <c r="S2261" s="17">
        <f>IF(OR($B2261="",$G2261="",$R2261=0),"",$G2261/$R2261)</f>
        <v/>
      </c>
      <c r="T2261">
        <f>IF($S2261="","",IF($S2261&lt;Settings!$B$8,"Critical",IF($S2261&lt;Settings!$B$9,"Semi Critical","Non Critical")))</f>
        <v/>
      </c>
      <c r="U2261">
        <f>IF($B2261="","",IFERROR(VLOOKUP($O2261,Leaders!$A:$B,2,0),"Not Mapped"))</f>
        <v/>
      </c>
    </row>
    <row r="2262">
      <c r="A2262" s="16" t="n"/>
      <c r="G2262" s="17" t="n"/>
      <c r="H2262" s="17" t="n"/>
      <c r="I2262" s="17" t="n"/>
      <c r="J2262" s="17" t="n"/>
      <c r="K2262" s="17" t="n"/>
      <c r="L2262" s="17" t="n"/>
      <c r="N2262">
        <f>IF($B2262="","",IF($C2262="SUPERSTORE","Superstore","DH"))</f>
        <v/>
      </c>
      <c r="O2262">
        <f>IF($B2262="","",IFERROR(VLOOKUP($B2262,Mapping!$A:$C,2,0),"Not Mapped"))</f>
        <v/>
      </c>
      <c r="P2262">
        <f>IF($B2262="","",IFERROR(VLOOKUP($B2262,Mapping!$A:$C,3,0),"Not Mapped"))</f>
        <v/>
      </c>
      <c r="Q2262">
        <f>IF($B2262="","",IF(COUNTIF(Exclusions!$A:$A,$B2262)&gt;0,"Yes","No"))</f>
        <v/>
      </c>
      <c r="R2262" s="17">
        <f>IF($B2262="","",MIN(1,DAY($A2262)/IF($N2262="Superstore",Settings!$B$5,Settings!$B$4)))</f>
        <v/>
      </c>
      <c r="S2262" s="17">
        <f>IF(OR($B2262="",$G2262="",$R2262=0),"",$G2262/$R2262)</f>
        <v/>
      </c>
      <c r="T2262">
        <f>IF($S2262="","",IF($S2262&lt;Settings!$B$8,"Critical",IF($S2262&lt;Settings!$B$9,"Semi Critical","Non Critical")))</f>
        <v/>
      </c>
      <c r="U2262">
        <f>IF($B2262="","",IFERROR(VLOOKUP($O2262,Leaders!$A:$B,2,0),"Not Mapped"))</f>
        <v/>
      </c>
    </row>
    <row r="2263">
      <c r="A2263" s="16" t="n"/>
      <c r="G2263" s="17" t="n"/>
      <c r="H2263" s="17" t="n"/>
      <c r="I2263" s="17" t="n"/>
      <c r="J2263" s="17" t="n"/>
      <c r="K2263" s="17" t="n"/>
      <c r="L2263" s="17" t="n"/>
      <c r="N2263">
        <f>IF($B2263="","",IF($C2263="SUPERSTORE","Superstore","DH"))</f>
        <v/>
      </c>
      <c r="O2263">
        <f>IF($B2263="","",IFERROR(VLOOKUP($B2263,Mapping!$A:$C,2,0),"Not Mapped"))</f>
        <v/>
      </c>
      <c r="P2263">
        <f>IF($B2263="","",IFERROR(VLOOKUP($B2263,Mapping!$A:$C,3,0),"Not Mapped"))</f>
        <v/>
      </c>
      <c r="Q2263">
        <f>IF($B2263="","",IF(COUNTIF(Exclusions!$A:$A,$B2263)&gt;0,"Yes","No"))</f>
        <v/>
      </c>
      <c r="R2263" s="17">
        <f>IF($B2263="","",MIN(1,DAY($A2263)/IF($N2263="Superstore",Settings!$B$5,Settings!$B$4)))</f>
        <v/>
      </c>
      <c r="S2263" s="17">
        <f>IF(OR($B2263="",$G2263="",$R2263=0),"",$G2263/$R2263)</f>
        <v/>
      </c>
      <c r="T2263">
        <f>IF($S2263="","",IF($S2263&lt;Settings!$B$8,"Critical",IF($S2263&lt;Settings!$B$9,"Semi Critical","Non Critical")))</f>
        <v/>
      </c>
      <c r="U2263">
        <f>IF($B2263="","",IFERROR(VLOOKUP($O2263,Leaders!$A:$B,2,0),"Not Mapped"))</f>
        <v/>
      </c>
    </row>
    <row r="2264">
      <c r="A2264" s="16" t="n"/>
      <c r="G2264" s="17" t="n"/>
      <c r="H2264" s="17" t="n"/>
      <c r="I2264" s="17" t="n"/>
      <c r="J2264" s="17" t="n"/>
      <c r="K2264" s="17" t="n"/>
      <c r="L2264" s="17" t="n"/>
      <c r="N2264">
        <f>IF($B2264="","",IF($C2264="SUPERSTORE","Superstore","DH"))</f>
        <v/>
      </c>
      <c r="O2264">
        <f>IF($B2264="","",IFERROR(VLOOKUP($B2264,Mapping!$A:$C,2,0),"Not Mapped"))</f>
        <v/>
      </c>
      <c r="P2264">
        <f>IF($B2264="","",IFERROR(VLOOKUP($B2264,Mapping!$A:$C,3,0),"Not Mapped"))</f>
        <v/>
      </c>
      <c r="Q2264">
        <f>IF($B2264="","",IF(COUNTIF(Exclusions!$A:$A,$B2264)&gt;0,"Yes","No"))</f>
        <v/>
      </c>
      <c r="R2264" s="17">
        <f>IF($B2264="","",MIN(1,DAY($A2264)/IF($N2264="Superstore",Settings!$B$5,Settings!$B$4)))</f>
        <v/>
      </c>
      <c r="S2264" s="17">
        <f>IF(OR($B2264="",$G2264="",$R2264=0),"",$G2264/$R2264)</f>
        <v/>
      </c>
      <c r="T2264">
        <f>IF($S2264="","",IF($S2264&lt;Settings!$B$8,"Critical",IF($S2264&lt;Settings!$B$9,"Semi Critical","Non Critical")))</f>
        <v/>
      </c>
      <c r="U2264">
        <f>IF($B2264="","",IFERROR(VLOOKUP($O2264,Leaders!$A:$B,2,0),"Not Mapped"))</f>
        <v/>
      </c>
    </row>
    <row r="2265">
      <c r="A2265" s="16" t="n"/>
      <c r="G2265" s="17" t="n"/>
      <c r="H2265" s="17" t="n"/>
      <c r="I2265" s="17" t="n"/>
      <c r="J2265" s="17" t="n"/>
      <c r="K2265" s="17" t="n"/>
      <c r="L2265" s="17" t="n"/>
      <c r="N2265">
        <f>IF($B2265="","",IF($C2265="SUPERSTORE","Superstore","DH"))</f>
        <v/>
      </c>
      <c r="O2265">
        <f>IF($B2265="","",IFERROR(VLOOKUP($B2265,Mapping!$A:$C,2,0),"Not Mapped"))</f>
        <v/>
      </c>
      <c r="P2265">
        <f>IF($B2265="","",IFERROR(VLOOKUP($B2265,Mapping!$A:$C,3,0),"Not Mapped"))</f>
        <v/>
      </c>
      <c r="Q2265">
        <f>IF($B2265="","",IF(COUNTIF(Exclusions!$A:$A,$B2265)&gt;0,"Yes","No"))</f>
        <v/>
      </c>
      <c r="R2265" s="17">
        <f>IF($B2265="","",MIN(1,DAY($A2265)/IF($N2265="Superstore",Settings!$B$5,Settings!$B$4)))</f>
        <v/>
      </c>
      <c r="S2265" s="17">
        <f>IF(OR($B2265="",$G2265="",$R2265=0),"",$G2265/$R2265)</f>
        <v/>
      </c>
      <c r="T2265">
        <f>IF($S2265="","",IF($S2265&lt;Settings!$B$8,"Critical",IF($S2265&lt;Settings!$B$9,"Semi Critical","Non Critical")))</f>
        <v/>
      </c>
      <c r="U2265">
        <f>IF($B2265="","",IFERROR(VLOOKUP($O2265,Leaders!$A:$B,2,0),"Not Mapped"))</f>
        <v/>
      </c>
    </row>
    <row r="2266">
      <c r="A2266" s="16" t="n"/>
      <c r="G2266" s="17" t="n"/>
      <c r="H2266" s="17" t="n"/>
      <c r="I2266" s="17" t="n"/>
      <c r="J2266" s="17" t="n"/>
      <c r="K2266" s="17" t="n"/>
      <c r="L2266" s="17" t="n"/>
      <c r="N2266">
        <f>IF($B2266="","",IF($C2266="SUPERSTORE","Superstore","DH"))</f>
        <v/>
      </c>
      <c r="O2266">
        <f>IF($B2266="","",IFERROR(VLOOKUP($B2266,Mapping!$A:$C,2,0),"Not Mapped"))</f>
        <v/>
      </c>
      <c r="P2266">
        <f>IF($B2266="","",IFERROR(VLOOKUP($B2266,Mapping!$A:$C,3,0),"Not Mapped"))</f>
        <v/>
      </c>
      <c r="Q2266">
        <f>IF($B2266="","",IF(COUNTIF(Exclusions!$A:$A,$B2266)&gt;0,"Yes","No"))</f>
        <v/>
      </c>
      <c r="R2266" s="17">
        <f>IF($B2266="","",MIN(1,DAY($A2266)/IF($N2266="Superstore",Settings!$B$5,Settings!$B$4)))</f>
        <v/>
      </c>
      <c r="S2266" s="17">
        <f>IF(OR($B2266="",$G2266="",$R2266=0),"",$G2266/$R2266)</f>
        <v/>
      </c>
      <c r="T2266">
        <f>IF($S2266="","",IF($S2266&lt;Settings!$B$8,"Critical",IF($S2266&lt;Settings!$B$9,"Semi Critical","Non Critical")))</f>
        <v/>
      </c>
      <c r="U2266">
        <f>IF($B2266="","",IFERROR(VLOOKUP($O2266,Leaders!$A:$B,2,0),"Not Mapped"))</f>
        <v/>
      </c>
    </row>
    <row r="2267">
      <c r="A2267" s="16" t="n"/>
      <c r="G2267" s="17" t="n"/>
      <c r="H2267" s="17" t="n"/>
      <c r="I2267" s="17" t="n"/>
      <c r="J2267" s="17" t="n"/>
      <c r="K2267" s="17" t="n"/>
      <c r="L2267" s="17" t="n"/>
      <c r="N2267">
        <f>IF($B2267="","",IF($C2267="SUPERSTORE","Superstore","DH"))</f>
        <v/>
      </c>
      <c r="O2267">
        <f>IF($B2267="","",IFERROR(VLOOKUP($B2267,Mapping!$A:$C,2,0),"Not Mapped"))</f>
        <v/>
      </c>
      <c r="P2267">
        <f>IF($B2267="","",IFERROR(VLOOKUP($B2267,Mapping!$A:$C,3,0),"Not Mapped"))</f>
        <v/>
      </c>
      <c r="Q2267">
        <f>IF($B2267="","",IF(COUNTIF(Exclusions!$A:$A,$B2267)&gt;0,"Yes","No"))</f>
        <v/>
      </c>
      <c r="R2267" s="17">
        <f>IF($B2267="","",MIN(1,DAY($A2267)/IF($N2267="Superstore",Settings!$B$5,Settings!$B$4)))</f>
        <v/>
      </c>
      <c r="S2267" s="17">
        <f>IF(OR($B2267="",$G2267="",$R2267=0),"",$G2267/$R2267)</f>
        <v/>
      </c>
      <c r="T2267">
        <f>IF($S2267="","",IF($S2267&lt;Settings!$B$8,"Critical",IF($S2267&lt;Settings!$B$9,"Semi Critical","Non Critical")))</f>
        <v/>
      </c>
      <c r="U2267">
        <f>IF($B2267="","",IFERROR(VLOOKUP($O2267,Leaders!$A:$B,2,0),"Not Mapped"))</f>
        <v/>
      </c>
    </row>
    <row r="2268">
      <c r="A2268" s="16" t="n"/>
      <c r="G2268" s="17" t="n"/>
      <c r="H2268" s="17" t="n"/>
      <c r="I2268" s="17" t="n"/>
      <c r="J2268" s="17" t="n"/>
      <c r="K2268" s="17" t="n"/>
      <c r="L2268" s="17" t="n"/>
      <c r="N2268">
        <f>IF($B2268="","",IF($C2268="SUPERSTORE","Superstore","DH"))</f>
        <v/>
      </c>
      <c r="O2268">
        <f>IF($B2268="","",IFERROR(VLOOKUP($B2268,Mapping!$A:$C,2,0),"Not Mapped"))</f>
        <v/>
      </c>
      <c r="P2268">
        <f>IF($B2268="","",IFERROR(VLOOKUP($B2268,Mapping!$A:$C,3,0),"Not Mapped"))</f>
        <v/>
      </c>
      <c r="Q2268">
        <f>IF($B2268="","",IF(COUNTIF(Exclusions!$A:$A,$B2268)&gt;0,"Yes","No"))</f>
        <v/>
      </c>
      <c r="R2268" s="17">
        <f>IF($B2268="","",MIN(1,DAY($A2268)/IF($N2268="Superstore",Settings!$B$5,Settings!$B$4)))</f>
        <v/>
      </c>
      <c r="S2268" s="17">
        <f>IF(OR($B2268="",$G2268="",$R2268=0),"",$G2268/$R2268)</f>
        <v/>
      </c>
      <c r="T2268">
        <f>IF($S2268="","",IF($S2268&lt;Settings!$B$8,"Critical",IF($S2268&lt;Settings!$B$9,"Semi Critical","Non Critical")))</f>
        <v/>
      </c>
      <c r="U2268">
        <f>IF($B2268="","",IFERROR(VLOOKUP($O2268,Leaders!$A:$B,2,0),"Not Mapped"))</f>
        <v/>
      </c>
    </row>
    <row r="2269">
      <c r="A2269" s="16" t="n"/>
      <c r="G2269" s="17" t="n"/>
      <c r="H2269" s="17" t="n"/>
      <c r="I2269" s="17" t="n"/>
      <c r="J2269" s="17" t="n"/>
      <c r="K2269" s="17" t="n"/>
      <c r="L2269" s="17" t="n"/>
      <c r="N2269">
        <f>IF($B2269="","",IF($C2269="SUPERSTORE","Superstore","DH"))</f>
        <v/>
      </c>
      <c r="O2269">
        <f>IF($B2269="","",IFERROR(VLOOKUP($B2269,Mapping!$A:$C,2,0),"Not Mapped"))</f>
        <v/>
      </c>
      <c r="P2269">
        <f>IF($B2269="","",IFERROR(VLOOKUP($B2269,Mapping!$A:$C,3,0),"Not Mapped"))</f>
        <v/>
      </c>
      <c r="Q2269">
        <f>IF($B2269="","",IF(COUNTIF(Exclusions!$A:$A,$B2269)&gt;0,"Yes","No"))</f>
        <v/>
      </c>
      <c r="R2269" s="17">
        <f>IF($B2269="","",MIN(1,DAY($A2269)/IF($N2269="Superstore",Settings!$B$5,Settings!$B$4)))</f>
        <v/>
      </c>
      <c r="S2269" s="17">
        <f>IF(OR($B2269="",$G2269="",$R2269=0),"",$G2269/$R2269)</f>
        <v/>
      </c>
      <c r="T2269">
        <f>IF($S2269="","",IF($S2269&lt;Settings!$B$8,"Critical",IF($S2269&lt;Settings!$B$9,"Semi Critical","Non Critical")))</f>
        <v/>
      </c>
      <c r="U2269">
        <f>IF($B2269="","",IFERROR(VLOOKUP($O2269,Leaders!$A:$B,2,0),"Not Mapped"))</f>
        <v/>
      </c>
    </row>
    <row r="2270">
      <c r="A2270" s="16" t="n"/>
      <c r="G2270" s="17" t="n"/>
      <c r="H2270" s="17" t="n"/>
      <c r="I2270" s="17" t="n"/>
      <c r="J2270" s="17" t="n"/>
      <c r="K2270" s="17" t="n"/>
      <c r="L2270" s="17" t="n"/>
      <c r="N2270">
        <f>IF($B2270="","",IF($C2270="SUPERSTORE","Superstore","DH"))</f>
        <v/>
      </c>
      <c r="O2270">
        <f>IF($B2270="","",IFERROR(VLOOKUP($B2270,Mapping!$A:$C,2,0),"Not Mapped"))</f>
        <v/>
      </c>
      <c r="P2270">
        <f>IF($B2270="","",IFERROR(VLOOKUP($B2270,Mapping!$A:$C,3,0),"Not Mapped"))</f>
        <v/>
      </c>
      <c r="Q2270">
        <f>IF($B2270="","",IF(COUNTIF(Exclusions!$A:$A,$B2270)&gt;0,"Yes","No"))</f>
        <v/>
      </c>
      <c r="R2270" s="17">
        <f>IF($B2270="","",MIN(1,DAY($A2270)/IF($N2270="Superstore",Settings!$B$5,Settings!$B$4)))</f>
        <v/>
      </c>
      <c r="S2270" s="17">
        <f>IF(OR($B2270="",$G2270="",$R2270=0),"",$G2270/$R2270)</f>
        <v/>
      </c>
      <c r="T2270">
        <f>IF($S2270="","",IF($S2270&lt;Settings!$B$8,"Critical",IF($S2270&lt;Settings!$B$9,"Semi Critical","Non Critical")))</f>
        <v/>
      </c>
      <c r="U2270">
        <f>IF($B2270="","",IFERROR(VLOOKUP($O2270,Leaders!$A:$B,2,0),"Not Mapped"))</f>
        <v/>
      </c>
    </row>
    <row r="2271">
      <c r="A2271" s="16" t="n"/>
      <c r="G2271" s="17" t="n"/>
      <c r="H2271" s="17" t="n"/>
      <c r="I2271" s="17" t="n"/>
      <c r="J2271" s="17" t="n"/>
      <c r="K2271" s="17" t="n"/>
      <c r="L2271" s="17" t="n"/>
      <c r="N2271">
        <f>IF($B2271="","",IF($C2271="SUPERSTORE","Superstore","DH"))</f>
        <v/>
      </c>
      <c r="O2271">
        <f>IF($B2271="","",IFERROR(VLOOKUP($B2271,Mapping!$A:$C,2,0),"Not Mapped"))</f>
        <v/>
      </c>
      <c r="P2271">
        <f>IF($B2271="","",IFERROR(VLOOKUP($B2271,Mapping!$A:$C,3,0),"Not Mapped"))</f>
        <v/>
      </c>
      <c r="Q2271">
        <f>IF($B2271="","",IF(COUNTIF(Exclusions!$A:$A,$B2271)&gt;0,"Yes","No"))</f>
        <v/>
      </c>
      <c r="R2271" s="17">
        <f>IF($B2271="","",MIN(1,DAY($A2271)/IF($N2271="Superstore",Settings!$B$5,Settings!$B$4)))</f>
        <v/>
      </c>
      <c r="S2271" s="17">
        <f>IF(OR($B2271="",$G2271="",$R2271=0),"",$G2271/$R2271)</f>
        <v/>
      </c>
      <c r="T2271">
        <f>IF($S2271="","",IF($S2271&lt;Settings!$B$8,"Critical",IF($S2271&lt;Settings!$B$9,"Semi Critical","Non Critical")))</f>
        <v/>
      </c>
      <c r="U2271">
        <f>IF($B2271="","",IFERROR(VLOOKUP($O2271,Leaders!$A:$B,2,0),"Not Mapped"))</f>
        <v/>
      </c>
    </row>
    <row r="2272">
      <c r="A2272" s="16" t="n"/>
      <c r="G2272" s="17" t="n"/>
      <c r="H2272" s="17" t="n"/>
      <c r="I2272" s="17" t="n"/>
      <c r="J2272" s="17" t="n"/>
      <c r="K2272" s="17" t="n"/>
      <c r="L2272" s="17" t="n"/>
      <c r="N2272">
        <f>IF($B2272="","",IF($C2272="SUPERSTORE","Superstore","DH"))</f>
        <v/>
      </c>
      <c r="O2272">
        <f>IF($B2272="","",IFERROR(VLOOKUP($B2272,Mapping!$A:$C,2,0),"Not Mapped"))</f>
        <v/>
      </c>
      <c r="P2272">
        <f>IF($B2272="","",IFERROR(VLOOKUP($B2272,Mapping!$A:$C,3,0),"Not Mapped"))</f>
        <v/>
      </c>
      <c r="Q2272">
        <f>IF($B2272="","",IF(COUNTIF(Exclusions!$A:$A,$B2272)&gt;0,"Yes","No"))</f>
        <v/>
      </c>
      <c r="R2272" s="17">
        <f>IF($B2272="","",MIN(1,DAY($A2272)/IF($N2272="Superstore",Settings!$B$5,Settings!$B$4)))</f>
        <v/>
      </c>
      <c r="S2272" s="17">
        <f>IF(OR($B2272="",$G2272="",$R2272=0),"",$G2272/$R2272)</f>
        <v/>
      </c>
      <c r="T2272">
        <f>IF($S2272="","",IF($S2272&lt;Settings!$B$8,"Critical",IF($S2272&lt;Settings!$B$9,"Semi Critical","Non Critical")))</f>
        <v/>
      </c>
      <c r="U2272">
        <f>IF($B2272="","",IFERROR(VLOOKUP($O2272,Leaders!$A:$B,2,0),"Not Mapped"))</f>
        <v/>
      </c>
    </row>
    <row r="2273">
      <c r="A2273" s="16" t="n"/>
      <c r="G2273" s="17" t="n"/>
      <c r="H2273" s="17" t="n"/>
      <c r="I2273" s="17" t="n"/>
      <c r="J2273" s="17" t="n"/>
      <c r="K2273" s="17" t="n"/>
      <c r="L2273" s="17" t="n"/>
      <c r="N2273">
        <f>IF($B2273="","",IF($C2273="SUPERSTORE","Superstore","DH"))</f>
        <v/>
      </c>
      <c r="O2273">
        <f>IF($B2273="","",IFERROR(VLOOKUP($B2273,Mapping!$A:$C,2,0),"Not Mapped"))</f>
        <v/>
      </c>
      <c r="P2273">
        <f>IF($B2273="","",IFERROR(VLOOKUP($B2273,Mapping!$A:$C,3,0),"Not Mapped"))</f>
        <v/>
      </c>
      <c r="Q2273">
        <f>IF($B2273="","",IF(COUNTIF(Exclusions!$A:$A,$B2273)&gt;0,"Yes","No"))</f>
        <v/>
      </c>
      <c r="R2273" s="17">
        <f>IF($B2273="","",MIN(1,DAY($A2273)/IF($N2273="Superstore",Settings!$B$5,Settings!$B$4)))</f>
        <v/>
      </c>
      <c r="S2273" s="17">
        <f>IF(OR($B2273="",$G2273="",$R2273=0),"",$G2273/$R2273)</f>
        <v/>
      </c>
      <c r="T2273">
        <f>IF($S2273="","",IF($S2273&lt;Settings!$B$8,"Critical",IF($S2273&lt;Settings!$B$9,"Semi Critical","Non Critical")))</f>
        <v/>
      </c>
      <c r="U2273">
        <f>IF($B2273="","",IFERROR(VLOOKUP($O2273,Leaders!$A:$B,2,0),"Not Mapped"))</f>
        <v/>
      </c>
    </row>
    <row r="2274">
      <c r="A2274" s="16" t="n"/>
      <c r="G2274" s="17" t="n"/>
      <c r="H2274" s="17" t="n"/>
      <c r="I2274" s="17" t="n"/>
      <c r="J2274" s="17" t="n"/>
      <c r="K2274" s="17" t="n"/>
      <c r="L2274" s="17" t="n"/>
      <c r="N2274">
        <f>IF($B2274="","",IF($C2274="SUPERSTORE","Superstore","DH"))</f>
        <v/>
      </c>
      <c r="O2274">
        <f>IF($B2274="","",IFERROR(VLOOKUP($B2274,Mapping!$A:$C,2,0),"Not Mapped"))</f>
        <v/>
      </c>
      <c r="P2274">
        <f>IF($B2274="","",IFERROR(VLOOKUP($B2274,Mapping!$A:$C,3,0),"Not Mapped"))</f>
        <v/>
      </c>
      <c r="Q2274">
        <f>IF($B2274="","",IF(COUNTIF(Exclusions!$A:$A,$B2274)&gt;0,"Yes","No"))</f>
        <v/>
      </c>
      <c r="R2274" s="17">
        <f>IF($B2274="","",MIN(1,DAY($A2274)/IF($N2274="Superstore",Settings!$B$5,Settings!$B$4)))</f>
        <v/>
      </c>
      <c r="S2274" s="17">
        <f>IF(OR($B2274="",$G2274="",$R2274=0),"",$G2274/$R2274)</f>
        <v/>
      </c>
      <c r="T2274">
        <f>IF($S2274="","",IF($S2274&lt;Settings!$B$8,"Critical",IF($S2274&lt;Settings!$B$9,"Semi Critical","Non Critical")))</f>
        <v/>
      </c>
      <c r="U2274">
        <f>IF($B2274="","",IFERROR(VLOOKUP($O2274,Leaders!$A:$B,2,0),"Not Mapped"))</f>
        <v/>
      </c>
    </row>
    <row r="2275">
      <c r="A2275" s="16" t="n"/>
      <c r="G2275" s="17" t="n"/>
      <c r="H2275" s="17" t="n"/>
      <c r="I2275" s="17" t="n"/>
      <c r="J2275" s="17" t="n"/>
      <c r="K2275" s="17" t="n"/>
      <c r="L2275" s="17" t="n"/>
      <c r="N2275">
        <f>IF($B2275="","",IF($C2275="SUPERSTORE","Superstore","DH"))</f>
        <v/>
      </c>
      <c r="O2275">
        <f>IF($B2275="","",IFERROR(VLOOKUP($B2275,Mapping!$A:$C,2,0),"Not Mapped"))</f>
        <v/>
      </c>
      <c r="P2275">
        <f>IF($B2275="","",IFERROR(VLOOKUP($B2275,Mapping!$A:$C,3,0),"Not Mapped"))</f>
        <v/>
      </c>
      <c r="Q2275">
        <f>IF($B2275="","",IF(COUNTIF(Exclusions!$A:$A,$B2275)&gt;0,"Yes","No"))</f>
        <v/>
      </c>
      <c r="R2275" s="17">
        <f>IF($B2275="","",MIN(1,DAY($A2275)/IF($N2275="Superstore",Settings!$B$5,Settings!$B$4)))</f>
        <v/>
      </c>
      <c r="S2275" s="17">
        <f>IF(OR($B2275="",$G2275="",$R2275=0),"",$G2275/$R2275)</f>
        <v/>
      </c>
      <c r="T2275">
        <f>IF($S2275="","",IF($S2275&lt;Settings!$B$8,"Critical",IF($S2275&lt;Settings!$B$9,"Semi Critical","Non Critical")))</f>
        <v/>
      </c>
      <c r="U2275">
        <f>IF($B2275="","",IFERROR(VLOOKUP($O2275,Leaders!$A:$B,2,0),"Not Mapped"))</f>
        <v/>
      </c>
    </row>
    <row r="2276">
      <c r="A2276" s="16" t="n"/>
      <c r="G2276" s="17" t="n"/>
      <c r="H2276" s="17" t="n"/>
      <c r="I2276" s="17" t="n"/>
      <c r="J2276" s="17" t="n"/>
      <c r="K2276" s="17" t="n"/>
      <c r="L2276" s="17" t="n"/>
      <c r="N2276">
        <f>IF($B2276="","",IF($C2276="SUPERSTORE","Superstore","DH"))</f>
        <v/>
      </c>
      <c r="O2276">
        <f>IF($B2276="","",IFERROR(VLOOKUP($B2276,Mapping!$A:$C,2,0),"Not Mapped"))</f>
        <v/>
      </c>
      <c r="P2276">
        <f>IF($B2276="","",IFERROR(VLOOKUP($B2276,Mapping!$A:$C,3,0),"Not Mapped"))</f>
        <v/>
      </c>
      <c r="Q2276">
        <f>IF($B2276="","",IF(COUNTIF(Exclusions!$A:$A,$B2276)&gt;0,"Yes","No"))</f>
        <v/>
      </c>
      <c r="R2276" s="17">
        <f>IF($B2276="","",MIN(1,DAY($A2276)/IF($N2276="Superstore",Settings!$B$5,Settings!$B$4)))</f>
        <v/>
      </c>
      <c r="S2276" s="17">
        <f>IF(OR($B2276="",$G2276="",$R2276=0),"",$G2276/$R2276)</f>
        <v/>
      </c>
      <c r="T2276">
        <f>IF($S2276="","",IF($S2276&lt;Settings!$B$8,"Critical",IF($S2276&lt;Settings!$B$9,"Semi Critical","Non Critical")))</f>
        <v/>
      </c>
      <c r="U2276">
        <f>IF($B2276="","",IFERROR(VLOOKUP($O2276,Leaders!$A:$B,2,0),"Not Mapped"))</f>
        <v/>
      </c>
    </row>
    <row r="2277">
      <c r="A2277" s="16" t="n"/>
      <c r="G2277" s="17" t="n"/>
      <c r="H2277" s="17" t="n"/>
      <c r="I2277" s="17" t="n"/>
      <c r="J2277" s="17" t="n"/>
      <c r="K2277" s="17" t="n"/>
      <c r="L2277" s="17" t="n"/>
      <c r="N2277">
        <f>IF($B2277="","",IF($C2277="SUPERSTORE","Superstore","DH"))</f>
        <v/>
      </c>
      <c r="O2277">
        <f>IF($B2277="","",IFERROR(VLOOKUP($B2277,Mapping!$A:$C,2,0),"Not Mapped"))</f>
        <v/>
      </c>
      <c r="P2277">
        <f>IF($B2277="","",IFERROR(VLOOKUP($B2277,Mapping!$A:$C,3,0),"Not Mapped"))</f>
        <v/>
      </c>
      <c r="Q2277">
        <f>IF($B2277="","",IF(COUNTIF(Exclusions!$A:$A,$B2277)&gt;0,"Yes","No"))</f>
        <v/>
      </c>
      <c r="R2277" s="17">
        <f>IF($B2277="","",MIN(1,DAY($A2277)/IF($N2277="Superstore",Settings!$B$5,Settings!$B$4)))</f>
        <v/>
      </c>
      <c r="S2277" s="17">
        <f>IF(OR($B2277="",$G2277="",$R2277=0),"",$G2277/$R2277)</f>
        <v/>
      </c>
      <c r="T2277">
        <f>IF($S2277="","",IF($S2277&lt;Settings!$B$8,"Critical",IF($S2277&lt;Settings!$B$9,"Semi Critical","Non Critical")))</f>
        <v/>
      </c>
      <c r="U2277">
        <f>IF($B2277="","",IFERROR(VLOOKUP($O2277,Leaders!$A:$B,2,0),"Not Mapped"))</f>
        <v/>
      </c>
    </row>
    <row r="2278">
      <c r="A2278" s="16" t="n"/>
      <c r="G2278" s="17" t="n"/>
      <c r="H2278" s="17" t="n"/>
      <c r="I2278" s="17" t="n"/>
      <c r="J2278" s="17" t="n"/>
      <c r="K2278" s="17" t="n"/>
      <c r="L2278" s="17" t="n"/>
      <c r="N2278">
        <f>IF($B2278="","",IF($C2278="SUPERSTORE","Superstore","DH"))</f>
        <v/>
      </c>
      <c r="O2278">
        <f>IF($B2278="","",IFERROR(VLOOKUP($B2278,Mapping!$A:$C,2,0),"Not Mapped"))</f>
        <v/>
      </c>
      <c r="P2278">
        <f>IF($B2278="","",IFERROR(VLOOKUP($B2278,Mapping!$A:$C,3,0),"Not Mapped"))</f>
        <v/>
      </c>
      <c r="Q2278">
        <f>IF($B2278="","",IF(COUNTIF(Exclusions!$A:$A,$B2278)&gt;0,"Yes","No"))</f>
        <v/>
      </c>
      <c r="R2278" s="17">
        <f>IF($B2278="","",MIN(1,DAY($A2278)/IF($N2278="Superstore",Settings!$B$5,Settings!$B$4)))</f>
        <v/>
      </c>
      <c r="S2278" s="17">
        <f>IF(OR($B2278="",$G2278="",$R2278=0),"",$G2278/$R2278)</f>
        <v/>
      </c>
      <c r="T2278">
        <f>IF($S2278="","",IF($S2278&lt;Settings!$B$8,"Critical",IF($S2278&lt;Settings!$B$9,"Semi Critical","Non Critical")))</f>
        <v/>
      </c>
      <c r="U2278">
        <f>IF($B2278="","",IFERROR(VLOOKUP($O2278,Leaders!$A:$B,2,0),"Not Mapped"))</f>
        <v/>
      </c>
    </row>
    <row r="2279">
      <c r="A2279" s="16" t="n"/>
      <c r="G2279" s="17" t="n"/>
      <c r="H2279" s="17" t="n"/>
      <c r="I2279" s="17" t="n"/>
      <c r="J2279" s="17" t="n"/>
      <c r="K2279" s="17" t="n"/>
      <c r="L2279" s="17" t="n"/>
      <c r="N2279">
        <f>IF($B2279="","",IF($C2279="SUPERSTORE","Superstore","DH"))</f>
        <v/>
      </c>
      <c r="O2279">
        <f>IF($B2279="","",IFERROR(VLOOKUP($B2279,Mapping!$A:$C,2,0),"Not Mapped"))</f>
        <v/>
      </c>
      <c r="P2279">
        <f>IF($B2279="","",IFERROR(VLOOKUP($B2279,Mapping!$A:$C,3,0),"Not Mapped"))</f>
        <v/>
      </c>
      <c r="Q2279">
        <f>IF($B2279="","",IF(COUNTIF(Exclusions!$A:$A,$B2279)&gt;0,"Yes","No"))</f>
        <v/>
      </c>
      <c r="R2279" s="17">
        <f>IF($B2279="","",MIN(1,DAY($A2279)/IF($N2279="Superstore",Settings!$B$5,Settings!$B$4)))</f>
        <v/>
      </c>
      <c r="S2279" s="17">
        <f>IF(OR($B2279="",$G2279="",$R2279=0),"",$G2279/$R2279)</f>
        <v/>
      </c>
      <c r="T2279">
        <f>IF($S2279="","",IF($S2279&lt;Settings!$B$8,"Critical",IF($S2279&lt;Settings!$B$9,"Semi Critical","Non Critical")))</f>
        <v/>
      </c>
      <c r="U2279">
        <f>IF($B2279="","",IFERROR(VLOOKUP($O2279,Leaders!$A:$B,2,0),"Not Mapped"))</f>
        <v/>
      </c>
    </row>
    <row r="2280">
      <c r="A2280" s="16" t="n"/>
      <c r="G2280" s="17" t="n"/>
      <c r="H2280" s="17" t="n"/>
      <c r="I2280" s="17" t="n"/>
      <c r="J2280" s="17" t="n"/>
      <c r="K2280" s="17" t="n"/>
      <c r="L2280" s="17" t="n"/>
      <c r="N2280">
        <f>IF($B2280="","",IF($C2280="SUPERSTORE","Superstore","DH"))</f>
        <v/>
      </c>
      <c r="O2280">
        <f>IF($B2280="","",IFERROR(VLOOKUP($B2280,Mapping!$A:$C,2,0),"Not Mapped"))</f>
        <v/>
      </c>
      <c r="P2280">
        <f>IF($B2280="","",IFERROR(VLOOKUP($B2280,Mapping!$A:$C,3,0),"Not Mapped"))</f>
        <v/>
      </c>
      <c r="Q2280">
        <f>IF($B2280="","",IF(COUNTIF(Exclusions!$A:$A,$B2280)&gt;0,"Yes","No"))</f>
        <v/>
      </c>
      <c r="R2280" s="17">
        <f>IF($B2280="","",MIN(1,DAY($A2280)/IF($N2280="Superstore",Settings!$B$5,Settings!$B$4)))</f>
        <v/>
      </c>
      <c r="S2280" s="17">
        <f>IF(OR($B2280="",$G2280="",$R2280=0),"",$G2280/$R2280)</f>
        <v/>
      </c>
      <c r="T2280">
        <f>IF($S2280="","",IF($S2280&lt;Settings!$B$8,"Critical",IF($S2280&lt;Settings!$B$9,"Semi Critical","Non Critical")))</f>
        <v/>
      </c>
      <c r="U2280">
        <f>IF($B2280="","",IFERROR(VLOOKUP($O2280,Leaders!$A:$B,2,0),"Not Mapped"))</f>
        <v/>
      </c>
    </row>
    <row r="2281">
      <c r="A2281" s="16" t="n"/>
      <c r="G2281" s="17" t="n"/>
      <c r="H2281" s="17" t="n"/>
      <c r="I2281" s="17" t="n"/>
      <c r="J2281" s="17" t="n"/>
      <c r="K2281" s="17" t="n"/>
      <c r="L2281" s="17" t="n"/>
      <c r="N2281">
        <f>IF($B2281="","",IF($C2281="SUPERSTORE","Superstore","DH"))</f>
        <v/>
      </c>
      <c r="O2281">
        <f>IF($B2281="","",IFERROR(VLOOKUP($B2281,Mapping!$A:$C,2,0),"Not Mapped"))</f>
        <v/>
      </c>
      <c r="P2281">
        <f>IF($B2281="","",IFERROR(VLOOKUP($B2281,Mapping!$A:$C,3,0),"Not Mapped"))</f>
        <v/>
      </c>
      <c r="Q2281">
        <f>IF($B2281="","",IF(COUNTIF(Exclusions!$A:$A,$B2281)&gt;0,"Yes","No"))</f>
        <v/>
      </c>
      <c r="R2281" s="17">
        <f>IF($B2281="","",MIN(1,DAY($A2281)/IF($N2281="Superstore",Settings!$B$5,Settings!$B$4)))</f>
        <v/>
      </c>
      <c r="S2281" s="17">
        <f>IF(OR($B2281="",$G2281="",$R2281=0),"",$G2281/$R2281)</f>
        <v/>
      </c>
      <c r="T2281">
        <f>IF($S2281="","",IF($S2281&lt;Settings!$B$8,"Critical",IF($S2281&lt;Settings!$B$9,"Semi Critical","Non Critical")))</f>
        <v/>
      </c>
      <c r="U2281">
        <f>IF($B2281="","",IFERROR(VLOOKUP($O2281,Leaders!$A:$B,2,0),"Not Mapped"))</f>
        <v/>
      </c>
    </row>
    <row r="2282">
      <c r="A2282" s="16" t="n"/>
      <c r="G2282" s="17" t="n"/>
      <c r="H2282" s="17" t="n"/>
      <c r="I2282" s="17" t="n"/>
      <c r="J2282" s="17" t="n"/>
      <c r="K2282" s="17" t="n"/>
      <c r="L2282" s="17" t="n"/>
      <c r="N2282">
        <f>IF($B2282="","",IF($C2282="SUPERSTORE","Superstore","DH"))</f>
        <v/>
      </c>
      <c r="O2282">
        <f>IF($B2282="","",IFERROR(VLOOKUP($B2282,Mapping!$A:$C,2,0),"Not Mapped"))</f>
        <v/>
      </c>
      <c r="P2282">
        <f>IF($B2282="","",IFERROR(VLOOKUP($B2282,Mapping!$A:$C,3,0),"Not Mapped"))</f>
        <v/>
      </c>
      <c r="Q2282">
        <f>IF($B2282="","",IF(COUNTIF(Exclusions!$A:$A,$B2282)&gt;0,"Yes","No"))</f>
        <v/>
      </c>
      <c r="R2282" s="17">
        <f>IF($B2282="","",MIN(1,DAY($A2282)/IF($N2282="Superstore",Settings!$B$5,Settings!$B$4)))</f>
        <v/>
      </c>
      <c r="S2282" s="17">
        <f>IF(OR($B2282="",$G2282="",$R2282=0),"",$G2282/$R2282)</f>
        <v/>
      </c>
      <c r="T2282">
        <f>IF($S2282="","",IF($S2282&lt;Settings!$B$8,"Critical",IF($S2282&lt;Settings!$B$9,"Semi Critical","Non Critical")))</f>
        <v/>
      </c>
      <c r="U2282">
        <f>IF($B2282="","",IFERROR(VLOOKUP($O2282,Leaders!$A:$B,2,0),"Not Mapped"))</f>
        <v/>
      </c>
    </row>
    <row r="2283">
      <c r="A2283" s="16" t="n"/>
      <c r="G2283" s="17" t="n"/>
      <c r="H2283" s="17" t="n"/>
      <c r="I2283" s="17" t="n"/>
      <c r="J2283" s="17" t="n"/>
      <c r="K2283" s="17" t="n"/>
      <c r="L2283" s="17" t="n"/>
      <c r="N2283">
        <f>IF($B2283="","",IF($C2283="SUPERSTORE","Superstore","DH"))</f>
        <v/>
      </c>
      <c r="O2283">
        <f>IF($B2283="","",IFERROR(VLOOKUP($B2283,Mapping!$A:$C,2,0),"Not Mapped"))</f>
        <v/>
      </c>
      <c r="P2283">
        <f>IF($B2283="","",IFERROR(VLOOKUP($B2283,Mapping!$A:$C,3,0),"Not Mapped"))</f>
        <v/>
      </c>
      <c r="Q2283">
        <f>IF($B2283="","",IF(COUNTIF(Exclusions!$A:$A,$B2283)&gt;0,"Yes","No"))</f>
        <v/>
      </c>
      <c r="R2283" s="17">
        <f>IF($B2283="","",MIN(1,DAY($A2283)/IF($N2283="Superstore",Settings!$B$5,Settings!$B$4)))</f>
        <v/>
      </c>
      <c r="S2283" s="17">
        <f>IF(OR($B2283="",$G2283="",$R2283=0),"",$G2283/$R2283)</f>
        <v/>
      </c>
      <c r="T2283">
        <f>IF($S2283="","",IF($S2283&lt;Settings!$B$8,"Critical",IF($S2283&lt;Settings!$B$9,"Semi Critical","Non Critical")))</f>
        <v/>
      </c>
      <c r="U2283">
        <f>IF($B2283="","",IFERROR(VLOOKUP($O2283,Leaders!$A:$B,2,0),"Not Mapped"))</f>
        <v/>
      </c>
    </row>
    <row r="2284">
      <c r="A2284" s="16" t="n"/>
      <c r="G2284" s="17" t="n"/>
      <c r="H2284" s="17" t="n"/>
      <c r="I2284" s="17" t="n"/>
      <c r="J2284" s="17" t="n"/>
      <c r="K2284" s="17" t="n"/>
      <c r="L2284" s="17" t="n"/>
      <c r="N2284">
        <f>IF($B2284="","",IF($C2284="SUPERSTORE","Superstore","DH"))</f>
        <v/>
      </c>
      <c r="O2284">
        <f>IF($B2284="","",IFERROR(VLOOKUP($B2284,Mapping!$A:$C,2,0),"Not Mapped"))</f>
        <v/>
      </c>
      <c r="P2284">
        <f>IF($B2284="","",IFERROR(VLOOKUP($B2284,Mapping!$A:$C,3,0),"Not Mapped"))</f>
        <v/>
      </c>
      <c r="Q2284">
        <f>IF($B2284="","",IF(COUNTIF(Exclusions!$A:$A,$B2284)&gt;0,"Yes","No"))</f>
        <v/>
      </c>
      <c r="R2284" s="17">
        <f>IF($B2284="","",MIN(1,DAY($A2284)/IF($N2284="Superstore",Settings!$B$5,Settings!$B$4)))</f>
        <v/>
      </c>
      <c r="S2284" s="17">
        <f>IF(OR($B2284="",$G2284="",$R2284=0),"",$G2284/$R2284)</f>
        <v/>
      </c>
      <c r="T2284">
        <f>IF($S2284="","",IF($S2284&lt;Settings!$B$8,"Critical",IF($S2284&lt;Settings!$B$9,"Semi Critical","Non Critical")))</f>
        <v/>
      </c>
      <c r="U2284">
        <f>IF($B2284="","",IFERROR(VLOOKUP($O2284,Leaders!$A:$B,2,0),"Not Mapped"))</f>
        <v/>
      </c>
    </row>
    <row r="2285">
      <c r="A2285" s="16" t="n"/>
      <c r="G2285" s="17" t="n"/>
      <c r="H2285" s="17" t="n"/>
      <c r="I2285" s="17" t="n"/>
      <c r="J2285" s="17" t="n"/>
      <c r="K2285" s="17" t="n"/>
      <c r="L2285" s="17" t="n"/>
      <c r="N2285">
        <f>IF($B2285="","",IF($C2285="SUPERSTORE","Superstore","DH"))</f>
        <v/>
      </c>
      <c r="O2285">
        <f>IF($B2285="","",IFERROR(VLOOKUP($B2285,Mapping!$A:$C,2,0),"Not Mapped"))</f>
        <v/>
      </c>
      <c r="P2285">
        <f>IF($B2285="","",IFERROR(VLOOKUP($B2285,Mapping!$A:$C,3,0),"Not Mapped"))</f>
        <v/>
      </c>
      <c r="Q2285">
        <f>IF($B2285="","",IF(COUNTIF(Exclusions!$A:$A,$B2285)&gt;0,"Yes","No"))</f>
        <v/>
      </c>
      <c r="R2285" s="17">
        <f>IF($B2285="","",MIN(1,DAY($A2285)/IF($N2285="Superstore",Settings!$B$5,Settings!$B$4)))</f>
        <v/>
      </c>
      <c r="S2285" s="17">
        <f>IF(OR($B2285="",$G2285="",$R2285=0),"",$G2285/$R2285)</f>
        <v/>
      </c>
      <c r="T2285">
        <f>IF($S2285="","",IF($S2285&lt;Settings!$B$8,"Critical",IF($S2285&lt;Settings!$B$9,"Semi Critical","Non Critical")))</f>
        <v/>
      </c>
      <c r="U2285">
        <f>IF($B2285="","",IFERROR(VLOOKUP($O2285,Leaders!$A:$B,2,0),"Not Mapped"))</f>
        <v/>
      </c>
    </row>
    <row r="2286">
      <c r="A2286" s="16" t="n"/>
      <c r="G2286" s="17" t="n"/>
      <c r="H2286" s="17" t="n"/>
      <c r="I2286" s="17" t="n"/>
      <c r="J2286" s="17" t="n"/>
      <c r="K2286" s="17" t="n"/>
      <c r="L2286" s="17" t="n"/>
      <c r="N2286">
        <f>IF($B2286="","",IF($C2286="SUPERSTORE","Superstore","DH"))</f>
        <v/>
      </c>
      <c r="O2286">
        <f>IF($B2286="","",IFERROR(VLOOKUP($B2286,Mapping!$A:$C,2,0),"Not Mapped"))</f>
        <v/>
      </c>
      <c r="P2286">
        <f>IF($B2286="","",IFERROR(VLOOKUP($B2286,Mapping!$A:$C,3,0),"Not Mapped"))</f>
        <v/>
      </c>
      <c r="Q2286">
        <f>IF($B2286="","",IF(COUNTIF(Exclusions!$A:$A,$B2286)&gt;0,"Yes","No"))</f>
        <v/>
      </c>
      <c r="R2286" s="17">
        <f>IF($B2286="","",MIN(1,DAY($A2286)/IF($N2286="Superstore",Settings!$B$5,Settings!$B$4)))</f>
        <v/>
      </c>
      <c r="S2286" s="17">
        <f>IF(OR($B2286="",$G2286="",$R2286=0),"",$G2286/$R2286)</f>
        <v/>
      </c>
      <c r="T2286">
        <f>IF($S2286="","",IF($S2286&lt;Settings!$B$8,"Critical",IF($S2286&lt;Settings!$B$9,"Semi Critical","Non Critical")))</f>
        <v/>
      </c>
      <c r="U2286">
        <f>IF($B2286="","",IFERROR(VLOOKUP($O2286,Leaders!$A:$B,2,0),"Not Mapped"))</f>
        <v/>
      </c>
    </row>
    <row r="2287">
      <c r="A2287" s="16" t="n"/>
      <c r="G2287" s="17" t="n"/>
      <c r="H2287" s="17" t="n"/>
      <c r="I2287" s="17" t="n"/>
      <c r="J2287" s="17" t="n"/>
      <c r="K2287" s="17" t="n"/>
      <c r="L2287" s="17" t="n"/>
      <c r="N2287">
        <f>IF($B2287="","",IF($C2287="SUPERSTORE","Superstore","DH"))</f>
        <v/>
      </c>
      <c r="O2287">
        <f>IF($B2287="","",IFERROR(VLOOKUP($B2287,Mapping!$A:$C,2,0),"Not Mapped"))</f>
        <v/>
      </c>
      <c r="P2287">
        <f>IF($B2287="","",IFERROR(VLOOKUP($B2287,Mapping!$A:$C,3,0),"Not Mapped"))</f>
        <v/>
      </c>
      <c r="Q2287">
        <f>IF($B2287="","",IF(COUNTIF(Exclusions!$A:$A,$B2287)&gt;0,"Yes","No"))</f>
        <v/>
      </c>
      <c r="R2287" s="17">
        <f>IF($B2287="","",MIN(1,DAY($A2287)/IF($N2287="Superstore",Settings!$B$5,Settings!$B$4)))</f>
        <v/>
      </c>
      <c r="S2287" s="17">
        <f>IF(OR($B2287="",$G2287="",$R2287=0),"",$G2287/$R2287)</f>
        <v/>
      </c>
      <c r="T2287">
        <f>IF($S2287="","",IF($S2287&lt;Settings!$B$8,"Critical",IF($S2287&lt;Settings!$B$9,"Semi Critical","Non Critical")))</f>
        <v/>
      </c>
      <c r="U2287">
        <f>IF($B2287="","",IFERROR(VLOOKUP($O2287,Leaders!$A:$B,2,0),"Not Mapped"))</f>
        <v/>
      </c>
    </row>
    <row r="2288">
      <c r="A2288" s="16" t="n"/>
      <c r="G2288" s="17" t="n"/>
      <c r="H2288" s="17" t="n"/>
      <c r="I2288" s="17" t="n"/>
      <c r="J2288" s="17" t="n"/>
      <c r="K2288" s="17" t="n"/>
      <c r="L2288" s="17" t="n"/>
      <c r="N2288">
        <f>IF($B2288="","",IF($C2288="SUPERSTORE","Superstore","DH"))</f>
        <v/>
      </c>
      <c r="O2288">
        <f>IF($B2288="","",IFERROR(VLOOKUP($B2288,Mapping!$A:$C,2,0),"Not Mapped"))</f>
        <v/>
      </c>
      <c r="P2288">
        <f>IF($B2288="","",IFERROR(VLOOKUP($B2288,Mapping!$A:$C,3,0),"Not Mapped"))</f>
        <v/>
      </c>
      <c r="Q2288">
        <f>IF($B2288="","",IF(COUNTIF(Exclusions!$A:$A,$B2288)&gt;0,"Yes","No"))</f>
        <v/>
      </c>
      <c r="R2288" s="17">
        <f>IF($B2288="","",MIN(1,DAY($A2288)/IF($N2288="Superstore",Settings!$B$5,Settings!$B$4)))</f>
        <v/>
      </c>
      <c r="S2288" s="17">
        <f>IF(OR($B2288="",$G2288="",$R2288=0),"",$G2288/$R2288)</f>
        <v/>
      </c>
      <c r="T2288">
        <f>IF($S2288="","",IF($S2288&lt;Settings!$B$8,"Critical",IF($S2288&lt;Settings!$B$9,"Semi Critical","Non Critical")))</f>
        <v/>
      </c>
      <c r="U2288">
        <f>IF($B2288="","",IFERROR(VLOOKUP($O2288,Leaders!$A:$B,2,0),"Not Mapped"))</f>
        <v/>
      </c>
    </row>
    <row r="2289">
      <c r="A2289" s="16" t="n"/>
      <c r="G2289" s="17" t="n"/>
      <c r="H2289" s="17" t="n"/>
      <c r="I2289" s="17" t="n"/>
      <c r="J2289" s="17" t="n"/>
      <c r="K2289" s="17" t="n"/>
      <c r="L2289" s="17" t="n"/>
      <c r="N2289">
        <f>IF($B2289="","",IF($C2289="SUPERSTORE","Superstore","DH"))</f>
        <v/>
      </c>
      <c r="O2289">
        <f>IF($B2289="","",IFERROR(VLOOKUP($B2289,Mapping!$A:$C,2,0),"Not Mapped"))</f>
        <v/>
      </c>
      <c r="P2289">
        <f>IF($B2289="","",IFERROR(VLOOKUP($B2289,Mapping!$A:$C,3,0),"Not Mapped"))</f>
        <v/>
      </c>
      <c r="Q2289">
        <f>IF($B2289="","",IF(COUNTIF(Exclusions!$A:$A,$B2289)&gt;0,"Yes","No"))</f>
        <v/>
      </c>
      <c r="R2289" s="17">
        <f>IF($B2289="","",MIN(1,DAY($A2289)/IF($N2289="Superstore",Settings!$B$5,Settings!$B$4)))</f>
        <v/>
      </c>
      <c r="S2289" s="17">
        <f>IF(OR($B2289="",$G2289="",$R2289=0),"",$G2289/$R2289)</f>
        <v/>
      </c>
      <c r="T2289">
        <f>IF($S2289="","",IF($S2289&lt;Settings!$B$8,"Critical",IF($S2289&lt;Settings!$B$9,"Semi Critical","Non Critical")))</f>
        <v/>
      </c>
      <c r="U2289">
        <f>IF($B2289="","",IFERROR(VLOOKUP($O2289,Leaders!$A:$B,2,0),"Not Mapped"))</f>
        <v/>
      </c>
    </row>
    <row r="2290">
      <c r="A2290" s="16" t="n"/>
      <c r="G2290" s="17" t="n"/>
      <c r="H2290" s="17" t="n"/>
      <c r="I2290" s="17" t="n"/>
      <c r="J2290" s="17" t="n"/>
      <c r="K2290" s="17" t="n"/>
      <c r="L2290" s="17" t="n"/>
      <c r="N2290">
        <f>IF($B2290="","",IF($C2290="SUPERSTORE","Superstore","DH"))</f>
        <v/>
      </c>
      <c r="O2290">
        <f>IF($B2290="","",IFERROR(VLOOKUP($B2290,Mapping!$A:$C,2,0),"Not Mapped"))</f>
        <v/>
      </c>
      <c r="P2290">
        <f>IF($B2290="","",IFERROR(VLOOKUP($B2290,Mapping!$A:$C,3,0),"Not Mapped"))</f>
        <v/>
      </c>
      <c r="Q2290">
        <f>IF($B2290="","",IF(COUNTIF(Exclusions!$A:$A,$B2290)&gt;0,"Yes","No"))</f>
        <v/>
      </c>
      <c r="R2290" s="17">
        <f>IF($B2290="","",MIN(1,DAY($A2290)/IF($N2290="Superstore",Settings!$B$5,Settings!$B$4)))</f>
        <v/>
      </c>
      <c r="S2290" s="17">
        <f>IF(OR($B2290="",$G2290="",$R2290=0),"",$G2290/$R2290)</f>
        <v/>
      </c>
      <c r="T2290">
        <f>IF($S2290="","",IF($S2290&lt;Settings!$B$8,"Critical",IF($S2290&lt;Settings!$B$9,"Semi Critical","Non Critical")))</f>
        <v/>
      </c>
      <c r="U2290">
        <f>IF($B2290="","",IFERROR(VLOOKUP($O2290,Leaders!$A:$B,2,0),"Not Mapped"))</f>
        <v/>
      </c>
    </row>
    <row r="2291">
      <c r="A2291" s="16" t="n"/>
      <c r="G2291" s="17" t="n"/>
      <c r="H2291" s="17" t="n"/>
      <c r="I2291" s="17" t="n"/>
      <c r="J2291" s="17" t="n"/>
      <c r="K2291" s="17" t="n"/>
      <c r="L2291" s="17" t="n"/>
      <c r="N2291">
        <f>IF($B2291="","",IF($C2291="SUPERSTORE","Superstore","DH"))</f>
        <v/>
      </c>
      <c r="O2291">
        <f>IF($B2291="","",IFERROR(VLOOKUP($B2291,Mapping!$A:$C,2,0),"Not Mapped"))</f>
        <v/>
      </c>
      <c r="P2291">
        <f>IF($B2291="","",IFERROR(VLOOKUP($B2291,Mapping!$A:$C,3,0),"Not Mapped"))</f>
        <v/>
      </c>
      <c r="Q2291">
        <f>IF($B2291="","",IF(COUNTIF(Exclusions!$A:$A,$B2291)&gt;0,"Yes","No"))</f>
        <v/>
      </c>
      <c r="R2291" s="17">
        <f>IF($B2291="","",MIN(1,DAY($A2291)/IF($N2291="Superstore",Settings!$B$5,Settings!$B$4)))</f>
        <v/>
      </c>
      <c r="S2291" s="17">
        <f>IF(OR($B2291="",$G2291="",$R2291=0),"",$G2291/$R2291)</f>
        <v/>
      </c>
      <c r="T2291">
        <f>IF($S2291="","",IF($S2291&lt;Settings!$B$8,"Critical",IF($S2291&lt;Settings!$B$9,"Semi Critical","Non Critical")))</f>
        <v/>
      </c>
      <c r="U2291">
        <f>IF($B2291="","",IFERROR(VLOOKUP($O2291,Leaders!$A:$B,2,0),"Not Mapped"))</f>
        <v/>
      </c>
    </row>
    <row r="2292">
      <c r="A2292" s="16" t="n"/>
      <c r="G2292" s="17" t="n"/>
      <c r="H2292" s="17" t="n"/>
      <c r="I2292" s="17" t="n"/>
      <c r="J2292" s="17" t="n"/>
      <c r="K2292" s="17" t="n"/>
      <c r="L2292" s="17" t="n"/>
      <c r="N2292">
        <f>IF($B2292="","",IF($C2292="SUPERSTORE","Superstore","DH"))</f>
        <v/>
      </c>
      <c r="O2292">
        <f>IF($B2292="","",IFERROR(VLOOKUP($B2292,Mapping!$A:$C,2,0),"Not Mapped"))</f>
        <v/>
      </c>
      <c r="P2292">
        <f>IF($B2292="","",IFERROR(VLOOKUP($B2292,Mapping!$A:$C,3,0),"Not Mapped"))</f>
        <v/>
      </c>
      <c r="Q2292">
        <f>IF($B2292="","",IF(COUNTIF(Exclusions!$A:$A,$B2292)&gt;0,"Yes","No"))</f>
        <v/>
      </c>
      <c r="R2292" s="17">
        <f>IF($B2292="","",MIN(1,DAY($A2292)/IF($N2292="Superstore",Settings!$B$5,Settings!$B$4)))</f>
        <v/>
      </c>
      <c r="S2292" s="17">
        <f>IF(OR($B2292="",$G2292="",$R2292=0),"",$G2292/$R2292)</f>
        <v/>
      </c>
      <c r="T2292">
        <f>IF($S2292="","",IF($S2292&lt;Settings!$B$8,"Critical",IF($S2292&lt;Settings!$B$9,"Semi Critical","Non Critical")))</f>
        <v/>
      </c>
      <c r="U2292">
        <f>IF($B2292="","",IFERROR(VLOOKUP($O2292,Leaders!$A:$B,2,0),"Not Mapped"))</f>
        <v/>
      </c>
    </row>
    <row r="2293">
      <c r="A2293" s="16" t="n"/>
      <c r="G2293" s="17" t="n"/>
      <c r="H2293" s="17" t="n"/>
      <c r="I2293" s="17" t="n"/>
      <c r="J2293" s="17" t="n"/>
      <c r="K2293" s="17" t="n"/>
      <c r="L2293" s="17" t="n"/>
      <c r="N2293">
        <f>IF($B2293="","",IF($C2293="SUPERSTORE","Superstore","DH"))</f>
        <v/>
      </c>
      <c r="O2293">
        <f>IF($B2293="","",IFERROR(VLOOKUP($B2293,Mapping!$A:$C,2,0),"Not Mapped"))</f>
        <v/>
      </c>
      <c r="P2293">
        <f>IF($B2293="","",IFERROR(VLOOKUP($B2293,Mapping!$A:$C,3,0),"Not Mapped"))</f>
        <v/>
      </c>
      <c r="Q2293">
        <f>IF($B2293="","",IF(COUNTIF(Exclusions!$A:$A,$B2293)&gt;0,"Yes","No"))</f>
        <v/>
      </c>
      <c r="R2293" s="17">
        <f>IF($B2293="","",MIN(1,DAY($A2293)/IF($N2293="Superstore",Settings!$B$5,Settings!$B$4)))</f>
        <v/>
      </c>
      <c r="S2293" s="17">
        <f>IF(OR($B2293="",$G2293="",$R2293=0),"",$G2293/$R2293)</f>
        <v/>
      </c>
      <c r="T2293">
        <f>IF($S2293="","",IF($S2293&lt;Settings!$B$8,"Critical",IF($S2293&lt;Settings!$B$9,"Semi Critical","Non Critical")))</f>
        <v/>
      </c>
      <c r="U2293">
        <f>IF($B2293="","",IFERROR(VLOOKUP($O2293,Leaders!$A:$B,2,0),"Not Mapped"))</f>
        <v/>
      </c>
    </row>
    <row r="2294">
      <c r="A2294" s="16" t="n"/>
      <c r="G2294" s="17" t="n"/>
      <c r="H2294" s="17" t="n"/>
      <c r="I2294" s="17" t="n"/>
      <c r="J2294" s="17" t="n"/>
      <c r="K2294" s="17" t="n"/>
      <c r="L2294" s="17" t="n"/>
      <c r="N2294">
        <f>IF($B2294="","",IF($C2294="SUPERSTORE","Superstore","DH"))</f>
        <v/>
      </c>
      <c r="O2294">
        <f>IF($B2294="","",IFERROR(VLOOKUP($B2294,Mapping!$A:$C,2,0),"Not Mapped"))</f>
        <v/>
      </c>
      <c r="P2294">
        <f>IF($B2294="","",IFERROR(VLOOKUP($B2294,Mapping!$A:$C,3,0),"Not Mapped"))</f>
        <v/>
      </c>
      <c r="Q2294">
        <f>IF($B2294="","",IF(COUNTIF(Exclusions!$A:$A,$B2294)&gt;0,"Yes","No"))</f>
        <v/>
      </c>
      <c r="R2294" s="17">
        <f>IF($B2294="","",MIN(1,DAY($A2294)/IF($N2294="Superstore",Settings!$B$5,Settings!$B$4)))</f>
        <v/>
      </c>
      <c r="S2294" s="17">
        <f>IF(OR($B2294="",$G2294="",$R2294=0),"",$G2294/$R2294)</f>
        <v/>
      </c>
      <c r="T2294">
        <f>IF($S2294="","",IF($S2294&lt;Settings!$B$8,"Critical",IF($S2294&lt;Settings!$B$9,"Semi Critical","Non Critical")))</f>
        <v/>
      </c>
      <c r="U2294">
        <f>IF($B2294="","",IFERROR(VLOOKUP($O2294,Leaders!$A:$B,2,0),"Not Mapped"))</f>
        <v/>
      </c>
    </row>
    <row r="2295">
      <c r="A2295" s="16" t="n"/>
      <c r="G2295" s="17" t="n"/>
      <c r="H2295" s="17" t="n"/>
      <c r="I2295" s="17" t="n"/>
      <c r="J2295" s="17" t="n"/>
      <c r="K2295" s="17" t="n"/>
      <c r="L2295" s="17" t="n"/>
      <c r="N2295">
        <f>IF($B2295="","",IF($C2295="SUPERSTORE","Superstore","DH"))</f>
        <v/>
      </c>
      <c r="O2295">
        <f>IF($B2295="","",IFERROR(VLOOKUP($B2295,Mapping!$A:$C,2,0),"Not Mapped"))</f>
        <v/>
      </c>
      <c r="P2295">
        <f>IF($B2295="","",IFERROR(VLOOKUP($B2295,Mapping!$A:$C,3,0),"Not Mapped"))</f>
        <v/>
      </c>
      <c r="Q2295">
        <f>IF($B2295="","",IF(COUNTIF(Exclusions!$A:$A,$B2295)&gt;0,"Yes","No"))</f>
        <v/>
      </c>
      <c r="R2295" s="17">
        <f>IF($B2295="","",MIN(1,DAY($A2295)/IF($N2295="Superstore",Settings!$B$5,Settings!$B$4)))</f>
        <v/>
      </c>
      <c r="S2295" s="17">
        <f>IF(OR($B2295="",$G2295="",$R2295=0),"",$G2295/$R2295)</f>
        <v/>
      </c>
      <c r="T2295">
        <f>IF($S2295="","",IF($S2295&lt;Settings!$B$8,"Critical",IF($S2295&lt;Settings!$B$9,"Semi Critical","Non Critical")))</f>
        <v/>
      </c>
      <c r="U2295">
        <f>IF($B2295="","",IFERROR(VLOOKUP($O2295,Leaders!$A:$B,2,0),"Not Mapped"))</f>
        <v/>
      </c>
    </row>
    <row r="2296">
      <c r="A2296" s="16" t="n"/>
      <c r="G2296" s="17" t="n"/>
      <c r="H2296" s="17" t="n"/>
      <c r="I2296" s="17" t="n"/>
      <c r="J2296" s="17" t="n"/>
      <c r="K2296" s="17" t="n"/>
      <c r="L2296" s="17" t="n"/>
      <c r="N2296">
        <f>IF($B2296="","",IF($C2296="SUPERSTORE","Superstore","DH"))</f>
        <v/>
      </c>
      <c r="O2296">
        <f>IF($B2296="","",IFERROR(VLOOKUP($B2296,Mapping!$A:$C,2,0),"Not Mapped"))</f>
        <v/>
      </c>
      <c r="P2296">
        <f>IF($B2296="","",IFERROR(VLOOKUP($B2296,Mapping!$A:$C,3,0),"Not Mapped"))</f>
        <v/>
      </c>
      <c r="Q2296">
        <f>IF($B2296="","",IF(COUNTIF(Exclusions!$A:$A,$B2296)&gt;0,"Yes","No"))</f>
        <v/>
      </c>
      <c r="R2296" s="17">
        <f>IF($B2296="","",MIN(1,DAY($A2296)/IF($N2296="Superstore",Settings!$B$5,Settings!$B$4)))</f>
        <v/>
      </c>
      <c r="S2296" s="17">
        <f>IF(OR($B2296="",$G2296="",$R2296=0),"",$G2296/$R2296)</f>
        <v/>
      </c>
      <c r="T2296">
        <f>IF($S2296="","",IF($S2296&lt;Settings!$B$8,"Critical",IF($S2296&lt;Settings!$B$9,"Semi Critical","Non Critical")))</f>
        <v/>
      </c>
      <c r="U2296">
        <f>IF($B2296="","",IFERROR(VLOOKUP($O2296,Leaders!$A:$B,2,0),"Not Mapped"))</f>
        <v/>
      </c>
    </row>
    <row r="2297">
      <c r="A2297" s="16" t="n"/>
      <c r="G2297" s="17" t="n"/>
      <c r="H2297" s="17" t="n"/>
      <c r="I2297" s="17" t="n"/>
      <c r="J2297" s="17" t="n"/>
      <c r="K2297" s="17" t="n"/>
      <c r="L2297" s="17" t="n"/>
      <c r="N2297">
        <f>IF($B2297="","",IF($C2297="SUPERSTORE","Superstore","DH"))</f>
        <v/>
      </c>
      <c r="O2297">
        <f>IF($B2297="","",IFERROR(VLOOKUP($B2297,Mapping!$A:$C,2,0),"Not Mapped"))</f>
        <v/>
      </c>
      <c r="P2297">
        <f>IF($B2297="","",IFERROR(VLOOKUP($B2297,Mapping!$A:$C,3,0),"Not Mapped"))</f>
        <v/>
      </c>
      <c r="Q2297">
        <f>IF($B2297="","",IF(COUNTIF(Exclusions!$A:$A,$B2297)&gt;0,"Yes","No"))</f>
        <v/>
      </c>
      <c r="R2297" s="17">
        <f>IF($B2297="","",MIN(1,DAY($A2297)/IF($N2297="Superstore",Settings!$B$5,Settings!$B$4)))</f>
        <v/>
      </c>
      <c r="S2297" s="17">
        <f>IF(OR($B2297="",$G2297="",$R2297=0),"",$G2297/$R2297)</f>
        <v/>
      </c>
      <c r="T2297">
        <f>IF($S2297="","",IF($S2297&lt;Settings!$B$8,"Critical",IF($S2297&lt;Settings!$B$9,"Semi Critical","Non Critical")))</f>
        <v/>
      </c>
      <c r="U2297">
        <f>IF($B2297="","",IFERROR(VLOOKUP($O2297,Leaders!$A:$B,2,0),"Not Mapped"))</f>
        <v/>
      </c>
    </row>
    <row r="2298">
      <c r="A2298" s="16" t="n"/>
      <c r="G2298" s="17" t="n"/>
      <c r="H2298" s="17" t="n"/>
      <c r="I2298" s="17" t="n"/>
      <c r="J2298" s="17" t="n"/>
      <c r="K2298" s="17" t="n"/>
      <c r="L2298" s="17" t="n"/>
      <c r="N2298">
        <f>IF($B2298="","",IF($C2298="SUPERSTORE","Superstore","DH"))</f>
        <v/>
      </c>
      <c r="O2298">
        <f>IF($B2298="","",IFERROR(VLOOKUP($B2298,Mapping!$A:$C,2,0),"Not Mapped"))</f>
        <v/>
      </c>
      <c r="P2298">
        <f>IF($B2298="","",IFERROR(VLOOKUP($B2298,Mapping!$A:$C,3,0),"Not Mapped"))</f>
        <v/>
      </c>
      <c r="Q2298">
        <f>IF($B2298="","",IF(COUNTIF(Exclusions!$A:$A,$B2298)&gt;0,"Yes","No"))</f>
        <v/>
      </c>
      <c r="R2298" s="17">
        <f>IF($B2298="","",MIN(1,DAY($A2298)/IF($N2298="Superstore",Settings!$B$5,Settings!$B$4)))</f>
        <v/>
      </c>
      <c r="S2298" s="17">
        <f>IF(OR($B2298="",$G2298="",$R2298=0),"",$G2298/$R2298)</f>
        <v/>
      </c>
      <c r="T2298">
        <f>IF($S2298="","",IF($S2298&lt;Settings!$B$8,"Critical",IF($S2298&lt;Settings!$B$9,"Semi Critical","Non Critical")))</f>
        <v/>
      </c>
      <c r="U2298">
        <f>IF($B2298="","",IFERROR(VLOOKUP($O2298,Leaders!$A:$B,2,0),"Not Mapped"))</f>
        <v/>
      </c>
    </row>
    <row r="2299">
      <c r="A2299" s="16" t="n"/>
      <c r="G2299" s="17" t="n"/>
      <c r="H2299" s="17" t="n"/>
      <c r="I2299" s="17" t="n"/>
      <c r="J2299" s="17" t="n"/>
      <c r="K2299" s="17" t="n"/>
      <c r="L2299" s="17" t="n"/>
      <c r="N2299">
        <f>IF($B2299="","",IF($C2299="SUPERSTORE","Superstore","DH"))</f>
        <v/>
      </c>
      <c r="O2299">
        <f>IF($B2299="","",IFERROR(VLOOKUP($B2299,Mapping!$A:$C,2,0),"Not Mapped"))</f>
        <v/>
      </c>
      <c r="P2299">
        <f>IF($B2299="","",IFERROR(VLOOKUP($B2299,Mapping!$A:$C,3,0),"Not Mapped"))</f>
        <v/>
      </c>
      <c r="Q2299">
        <f>IF($B2299="","",IF(COUNTIF(Exclusions!$A:$A,$B2299)&gt;0,"Yes","No"))</f>
        <v/>
      </c>
      <c r="R2299" s="17">
        <f>IF($B2299="","",MIN(1,DAY($A2299)/IF($N2299="Superstore",Settings!$B$5,Settings!$B$4)))</f>
        <v/>
      </c>
      <c r="S2299" s="17">
        <f>IF(OR($B2299="",$G2299="",$R2299=0),"",$G2299/$R2299)</f>
        <v/>
      </c>
      <c r="T2299">
        <f>IF($S2299="","",IF($S2299&lt;Settings!$B$8,"Critical",IF($S2299&lt;Settings!$B$9,"Semi Critical","Non Critical")))</f>
        <v/>
      </c>
      <c r="U2299">
        <f>IF($B2299="","",IFERROR(VLOOKUP($O2299,Leaders!$A:$B,2,0),"Not Mapped"))</f>
        <v/>
      </c>
    </row>
    <row r="2300">
      <c r="A2300" s="16" t="n"/>
      <c r="G2300" s="17" t="n"/>
      <c r="H2300" s="17" t="n"/>
      <c r="I2300" s="17" t="n"/>
      <c r="J2300" s="17" t="n"/>
      <c r="K2300" s="17" t="n"/>
      <c r="L2300" s="17" t="n"/>
      <c r="N2300">
        <f>IF($B2300="","",IF($C2300="SUPERSTORE","Superstore","DH"))</f>
        <v/>
      </c>
      <c r="O2300">
        <f>IF($B2300="","",IFERROR(VLOOKUP($B2300,Mapping!$A:$C,2,0),"Not Mapped"))</f>
        <v/>
      </c>
      <c r="P2300">
        <f>IF($B2300="","",IFERROR(VLOOKUP($B2300,Mapping!$A:$C,3,0),"Not Mapped"))</f>
        <v/>
      </c>
      <c r="Q2300">
        <f>IF($B2300="","",IF(COUNTIF(Exclusions!$A:$A,$B2300)&gt;0,"Yes","No"))</f>
        <v/>
      </c>
      <c r="R2300" s="17">
        <f>IF($B2300="","",MIN(1,DAY($A2300)/IF($N2300="Superstore",Settings!$B$5,Settings!$B$4)))</f>
        <v/>
      </c>
      <c r="S2300" s="17">
        <f>IF(OR($B2300="",$G2300="",$R2300=0),"",$G2300/$R2300)</f>
        <v/>
      </c>
      <c r="T2300">
        <f>IF($S2300="","",IF($S2300&lt;Settings!$B$8,"Critical",IF($S2300&lt;Settings!$B$9,"Semi Critical","Non Critical")))</f>
        <v/>
      </c>
      <c r="U2300">
        <f>IF($B2300="","",IFERROR(VLOOKUP($O2300,Leaders!$A:$B,2,0),"Not Mapped"))</f>
        <v/>
      </c>
    </row>
    <row r="2301">
      <c r="A2301" s="16" t="n"/>
      <c r="G2301" s="17" t="n"/>
      <c r="H2301" s="17" t="n"/>
      <c r="I2301" s="17" t="n"/>
      <c r="J2301" s="17" t="n"/>
      <c r="K2301" s="17" t="n"/>
      <c r="L2301" s="17" t="n"/>
      <c r="N2301">
        <f>IF($B2301="","",IF($C2301="SUPERSTORE","Superstore","DH"))</f>
        <v/>
      </c>
      <c r="O2301">
        <f>IF($B2301="","",IFERROR(VLOOKUP($B2301,Mapping!$A:$C,2,0),"Not Mapped"))</f>
        <v/>
      </c>
      <c r="P2301">
        <f>IF($B2301="","",IFERROR(VLOOKUP($B2301,Mapping!$A:$C,3,0),"Not Mapped"))</f>
        <v/>
      </c>
      <c r="Q2301">
        <f>IF($B2301="","",IF(COUNTIF(Exclusions!$A:$A,$B2301)&gt;0,"Yes","No"))</f>
        <v/>
      </c>
      <c r="R2301" s="17">
        <f>IF($B2301="","",MIN(1,DAY($A2301)/IF($N2301="Superstore",Settings!$B$5,Settings!$B$4)))</f>
        <v/>
      </c>
      <c r="S2301" s="17">
        <f>IF(OR($B2301="",$G2301="",$R2301=0),"",$G2301/$R2301)</f>
        <v/>
      </c>
      <c r="T2301">
        <f>IF($S2301="","",IF($S2301&lt;Settings!$B$8,"Critical",IF($S2301&lt;Settings!$B$9,"Semi Critical","Non Critical")))</f>
        <v/>
      </c>
      <c r="U2301">
        <f>IF($B2301="","",IFERROR(VLOOKUP($O2301,Leaders!$A:$B,2,0),"Not Mapped"))</f>
        <v/>
      </c>
    </row>
    <row r="2302">
      <c r="A2302" s="16" t="n"/>
      <c r="G2302" s="17" t="n"/>
      <c r="H2302" s="17" t="n"/>
      <c r="I2302" s="17" t="n"/>
      <c r="J2302" s="17" t="n"/>
      <c r="K2302" s="17" t="n"/>
      <c r="L2302" s="17" t="n"/>
      <c r="N2302">
        <f>IF($B2302="","",IF($C2302="SUPERSTORE","Superstore","DH"))</f>
        <v/>
      </c>
      <c r="O2302">
        <f>IF($B2302="","",IFERROR(VLOOKUP($B2302,Mapping!$A:$C,2,0),"Not Mapped"))</f>
        <v/>
      </c>
      <c r="P2302">
        <f>IF($B2302="","",IFERROR(VLOOKUP($B2302,Mapping!$A:$C,3,0),"Not Mapped"))</f>
        <v/>
      </c>
      <c r="Q2302">
        <f>IF($B2302="","",IF(COUNTIF(Exclusions!$A:$A,$B2302)&gt;0,"Yes","No"))</f>
        <v/>
      </c>
      <c r="R2302" s="17">
        <f>IF($B2302="","",MIN(1,DAY($A2302)/IF($N2302="Superstore",Settings!$B$5,Settings!$B$4)))</f>
        <v/>
      </c>
      <c r="S2302" s="17">
        <f>IF(OR($B2302="",$G2302="",$R2302=0),"",$G2302/$R2302)</f>
        <v/>
      </c>
      <c r="T2302">
        <f>IF($S2302="","",IF($S2302&lt;Settings!$B$8,"Critical",IF($S2302&lt;Settings!$B$9,"Semi Critical","Non Critical")))</f>
        <v/>
      </c>
      <c r="U2302">
        <f>IF($B2302="","",IFERROR(VLOOKUP($O2302,Leaders!$A:$B,2,0),"Not Mapped"))</f>
        <v/>
      </c>
    </row>
    <row r="2303">
      <c r="A2303" s="16" t="n"/>
      <c r="G2303" s="17" t="n"/>
      <c r="H2303" s="17" t="n"/>
      <c r="I2303" s="17" t="n"/>
      <c r="J2303" s="17" t="n"/>
      <c r="K2303" s="17" t="n"/>
      <c r="L2303" s="17" t="n"/>
      <c r="N2303">
        <f>IF($B2303="","",IF($C2303="SUPERSTORE","Superstore","DH"))</f>
        <v/>
      </c>
      <c r="O2303">
        <f>IF($B2303="","",IFERROR(VLOOKUP($B2303,Mapping!$A:$C,2,0),"Not Mapped"))</f>
        <v/>
      </c>
      <c r="P2303">
        <f>IF($B2303="","",IFERROR(VLOOKUP($B2303,Mapping!$A:$C,3,0),"Not Mapped"))</f>
        <v/>
      </c>
      <c r="Q2303">
        <f>IF($B2303="","",IF(COUNTIF(Exclusions!$A:$A,$B2303)&gt;0,"Yes","No"))</f>
        <v/>
      </c>
      <c r="R2303" s="17">
        <f>IF($B2303="","",MIN(1,DAY($A2303)/IF($N2303="Superstore",Settings!$B$5,Settings!$B$4)))</f>
        <v/>
      </c>
      <c r="S2303" s="17">
        <f>IF(OR($B2303="",$G2303="",$R2303=0),"",$G2303/$R2303)</f>
        <v/>
      </c>
      <c r="T2303">
        <f>IF($S2303="","",IF($S2303&lt;Settings!$B$8,"Critical",IF($S2303&lt;Settings!$B$9,"Semi Critical","Non Critical")))</f>
        <v/>
      </c>
      <c r="U2303">
        <f>IF($B2303="","",IFERROR(VLOOKUP($O2303,Leaders!$A:$B,2,0),"Not Mapped"))</f>
        <v/>
      </c>
    </row>
    <row r="2304">
      <c r="A2304" s="16" t="n"/>
      <c r="G2304" s="17" t="n"/>
      <c r="H2304" s="17" t="n"/>
      <c r="I2304" s="17" t="n"/>
      <c r="J2304" s="17" t="n"/>
      <c r="K2304" s="17" t="n"/>
      <c r="L2304" s="17" t="n"/>
      <c r="N2304">
        <f>IF($B2304="","",IF($C2304="SUPERSTORE","Superstore","DH"))</f>
        <v/>
      </c>
      <c r="O2304">
        <f>IF($B2304="","",IFERROR(VLOOKUP($B2304,Mapping!$A:$C,2,0),"Not Mapped"))</f>
        <v/>
      </c>
      <c r="P2304">
        <f>IF($B2304="","",IFERROR(VLOOKUP($B2304,Mapping!$A:$C,3,0),"Not Mapped"))</f>
        <v/>
      </c>
      <c r="Q2304">
        <f>IF($B2304="","",IF(COUNTIF(Exclusions!$A:$A,$B2304)&gt;0,"Yes","No"))</f>
        <v/>
      </c>
      <c r="R2304" s="17">
        <f>IF($B2304="","",MIN(1,DAY($A2304)/IF($N2304="Superstore",Settings!$B$5,Settings!$B$4)))</f>
        <v/>
      </c>
      <c r="S2304" s="17">
        <f>IF(OR($B2304="",$G2304="",$R2304=0),"",$G2304/$R2304)</f>
        <v/>
      </c>
      <c r="T2304">
        <f>IF($S2304="","",IF($S2304&lt;Settings!$B$8,"Critical",IF($S2304&lt;Settings!$B$9,"Semi Critical","Non Critical")))</f>
        <v/>
      </c>
      <c r="U2304">
        <f>IF($B2304="","",IFERROR(VLOOKUP($O2304,Leaders!$A:$B,2,0),"Not Mapped"))</f>
        <v/>
      </c>
    </row>
    <row r="2305">
      <c r="A2305" s="16" t="n"/>
      <c r="G2305" s="17" t="n"/>
      <c r="H2305" s="17" t="n"/>
      <c r="I2305" s="17" t="n"/>
      <c r="J2305" s="17" t="n"/>
      <c r="K2305" s="17" t="n"/>
      <c r="L2305" s="17" t="n"/>
      <c r="N2305">
        <f>IF($B2305="","",IF($C2305="SUPERSTORE","Superstore","DH"))</f>
        <v/>
      </c>
      <c r="O2305">
        <f>IF($B2305="","",IFERROR(VLOOKUP($B2305,Mapping!$A:$C,2,0),"Not Mapped"))</f>
        <v/>
      </c>
      <c r="P2305">
        <f>IF($B2305="","",IFERROR(VLOOKUP($B2305,Mapping!$A:$C,3,0),"Not Mapped"))</f>
        <v/>
      </c>
      <c r="Q2305">
        <f>IF($B2305="","",IF(COUNTIF(Exclusions!$A:$A,$B2305)&gt;0,"Yes","No"))</f>
        <v/>
      </c>
      <c r="R2305" s="17">
        <f>IF($B2305="","",MIN(1,DAY($A2305)/IF($N2305="Superstore",Settings!$B$5,Settings!$B$4)))</f>
        <v/>
      </c>
      <c r="S2305" s="17">
        <f>IF(OR($B2305="",$G2305="",$R2305=0),"",$G2305/$R2305)</f>
        <v/>
      </c>
      <c r="T2305">
        <f>IF($S2305="","",IF($S2305&lt;Settings!$B$8,"Critical",IF($S2305&lt;Settings!$B$9,"Semi Critical","Non Critical")))</f>
        <v/>
      </c>
      <c r="U2305">
        <f>IF($B2305="","",IFERROR(VLOOKUP($O2305,Leaders!$A:$B,2,0),"Not Mapped"))</f>
        <v/>
      </c>
    </row>
    <row r="2306">
      <c r="A2306" s="16" t="n"/>
      <c r="G2306" s="17" t="n"/>
      <c r="H2306" s="17" t="n"/>
      <c r="I2306" s="17" t="n"/>
      <c r="J2306" s="17" t="n"/>
      <c r="K2306" s="17" t="n"/>
      <c r="L2306" s="17" t="n"/>
      <c r="N2306">
        <f>IF($B2306="","",IF($C2306="SUPERSTORE","Superstore","DH"))</f>
        <v/>
      </c>
      <c r="O2306">
        <f>IF($B2306="","",IFERROR(VLOOKUP($B2306,Mapping!$A:$C,2,0),"Not Mapped"))</f>
        <v/>
      </c>
      <c r="P2306">
        <f>IF($B2306="","",IFERROR(VLOOKUP($B2306,Mapping!$A:$C,3,0),"Not Mapped"))</f>
        <v/>
      </c>
      <c r="Q2306">
        <f>IF($B2306="","",IF(COUNTIF(Exclusions!$A:$A,$B2306)&gt;0,"Yes","No"))</f>
        <v/>
      </c>
      <c r="R2306" s="17">
        <f>IF($B2306="","",MIN(1,DAY($A2306)/IF($N2306="Superstore",Settings!$B$5,Settings!$B$4)))</f>
        <v/>
      </c>
      <c r="S2306" s="17">
        <f>IF(OR($B2306="",$G2306="",$R2306=0),"",$G2306/$R2306)</f>
        <v/>
      </c>
      <c r="T2306">
        <f>IF($S2306="","",IF($S2306&lt;Settings!$B$8,"Critical",IF($S2306&lt;Settings!$B$9,"Semi Critical","Non Critical")))</f>
        <v/>
      </c>
      <c r="U2306">
        <f>IF($B2306="","",IFERROR(VLOOKUP($O2306,Leaders!$A:$B,2,0),"Not Mapped"))</f>
        <v/>
      </c>
    </row>
    <row r="2307">
      <c r="A2307" s="16" t="n"/>
      <c r="G2307" s="17" t="n"/>
      <c r="H2307" s="17" t="n"/>
      <c r="I2307" s="17" t="n"/>
      <c r="J2307" s="17" t="n"/>
      <c r="K2307" s="17" t="n"/>
      <c r="L2307" s="17" t="n"/>
      <c r="N2307">
        <f>IF($B2307="","",IF($C2307="SUPERSTORE","Superstore","DH"))</f>
        <v/>
      </c>
      <c r="O2307">
        <f>IF($B2307="","",IFERROR(VLOOKUP($B2307,Mapping!$A:$C,2,0),"Not Mapped"))</f>
        <v/>
      </c>
      <c r="P2307">
        <f>IF($B2307="","",IFERROR(VLOOKUP($B2307,Mapping!$A:$C,3,0),"Not Mapped"))</f>
        <v/>
      </c>
      <c r="Q2307">
        <f>IF($B2307="","",IF(COUNTIF(Exclusions!$A:$A,$B2307)&gt;0,"Yes","No"))</f>
        <v/>
      </c>
      <c r="R2307" s="17">
        <f>IF($B2307="","",MIN(1,DAY($A2307)/IF($N2307="Superstore",Settings!$B$5,Settings!$B$4)))</f>
        <v/>
      </c>
      <c r="S2307" s="17">
        <f>IF(OR($B2307="",$G2307="",$R2307=0),"",$G2307/$R2307)</f>
        <v/>
      </c>
      <c r="T2307">
        <f>IF($S2307="","",IF($S2307&lt;Settings!$B$8,"Critical",IF($S2307&lt;Settings!$B$9,"Semi Critical","Non Critical")))</f>
        <v/>
      </c>
      <c r="U2307">
        <f>IF($B2307="","",IFERROR(VLOOKUP($O2307,Leaders!$A:$B,2,0),"Not Mapped"))</f>
        <v/>
      </c>
    </row>
    <row r="2308">
      <c r="A2308" s="16" t="n"/>
      <c r="G2308" s="17" t="n"/>
      <c r="H2308" s="17" t="n"/>
      <c r="I2308" s="17" t="n"/>
      <c r="J2308" s="17" t="n"/>
      <c r="K2308" s="17" t="n"/>
      <c r="L2308" s="17" t="n"/>
      <c r="N2308">
        <f>IF($B2308="","",IF($C2308="SUPERSTORE","Superstore","DH"))</f>
        <v/>
      </c>
      <c r="O2308">
        <f>IF($B2308="","",IFERROR(VLOOKUP($B2308,Mapping!$A:$C,2,0),"Not Mapped"))</f>
        <v/>
      </c>
      <c r="P2308">
        <f>IF($B2308="","",IFERROR(VLOOKUP($B2308,Mapping!$A:$C,3,0),"Not Mapped"))</f>
        <v/>
      </c>
      <c r="Q2308">
        <f>IF($B2308="","",IF(COUNTIF(Exclusions!$A:$A,$B2308)&gt;0,"Yes","No"))</f>
        <v/>
      </c>
      <c r="R2308" s="17">
        <f>IF($B2308="","",MIN(1,DAY($A2308)/IF($N2308="Superstore",Settings!$B$5,Settings!$B$4)))</f>
        <v/>
      </c>
      <c r="S2308" s="17">
        <f>IF(OR($B2308="",$G2308="",$R2308=0),"",$G2308/$R2308)</f>
        <v/>
      </c>
      <c r="T2308">
        <f>IF($S2308="","",IF($S2308&lt;Settings!$B$8,"Critical",IF($S2308&lt;Settings!$B$9,"Semi Critical","Non Critical")))</f>
        <v/>
      </c>
      <c r="U2308">
        <f>IF($B2308="","",IFERROR(VLOOKUP($O2308,Leaders!$A:$B,2,0),"Not Mapped"))</f>
        <v/>
      </c>
    </row>
    <row r="2309">
      <c r="A2309" s="16" t="n"/>
      <c r="G2309" s="17" t="n"/>
      <c r="H2309" s="17" t="n"/>
      <c r="I2309" s="17" t="n"/>
      <c r="J2309" s="17" t="n"/>
      <c r="K2309" s="17" t="n"/>
      <c r="L2309" s="17" t="n"/>
      <c r="N2309">
        <f>IF($B2309="","",IF($C2309="SUPERSTORE","Superstore","DH"))</f>
        <v/>
      </c>
      <c r="O2309">
        <f>IF($B2309="","",IFERROR(VLOOKUP($B2309,Mapping!$A:$C,2,0),"Not Mapped"))</f>
        <v/>
      </c>
      <c r="P2309">
        <f>IF($B2309="","",IFERROR(VLOOKUP($B2309,Mapping!$A:$C,3,0),"Not Mapped"))</f>
        <v/>
      </c>
      <c r="Q2309">
        <f>IF($B2309="","",IF(COUNTIF(Exclusions!$A:$A,$B2309)&gt;0,"Yes","No"))</f>
        <v/>
      </c>
      <c r="R2309" s="17">
        <f>IF($B2309="","",MIN(1,DAY($A2309)/IF($N2309="Superstore",Settings!$B$5,Settings!$B$4)))</f>
        <v/>
      </c>
      <c r="S2309" s="17">
        <f>IF(OR($B2309="",$G2309="",$R2309=0),"",$G2309/$R2309)</f>
        <v/>
      </c>
      <c r="T2309">
        <f>IF($S2309="","",IF($S2309&lt;Settings!$B$8,"Critical",IF($S2309&lt;Settings!$B$9,"Semi Critical","Non Critical")))</f>
        <v/>
      </c>
      <c r="U2309">
        <f>IF($B2309="","",IFERROR(VLOOKUP($O2309,Leaders!$A:$B,2,0),"Not Mapped"))</f>
        <v/>
      </c>
    </row>
    <row r="2310">
      <c r="A2310" s="16" t="n"/>
      <c r="G2310" s="17" t="n"/>
      <c r="H2310" s="17" t="n"/>
      <c r="I2310" s="17" t="n"/>
      <c r="J2310" s="17" t="n"/>
      <c r="K2310" s="17" t="n"/>
      <c r="L2310" s="17" t="n"/>
      <c r="N2310">
        <f>IF($B2310="","",IF($C2310="SUPERSTORE","Superstore","DH"))</f>
        <v/>
      </c>
      <c r="O2310">
        <f>IF($B2310="","",IFERROR(VLOOKUP($B2310,Mapping!$A:$C,2,0),"Not Mapped"))</f>
        <v/>
      </c>
      <c r="P2310">
        <f>IF($B2310="","",IFERROR(VLOOKUP($B2310,Mapping!$A:$C,3,0),"Not Mapped"))</f>
        <v/>
      </c>
      <c r="Q2310">
        <f>IF($B2310="","",IF(COUNTIF(Exclusions!$A:$A,$B2310)&gt;0,"Yes","No"))</f>
        <v/>
      </c>
      <c r="R2310" s="17">
        <f>IF($B2310="","",MIN(1,DAY($A2310)/IF($N2310="Superstore",Settings!$B$5,Settings!$B$4)))</f>
        <v/>
      </c>
      <c r="S2310" s="17">
        <f>IF(OR($B2310="",$G2310="",$R2310=0),"",$G2310/$R2310)</f>
        <v/>
      </c>
      <c r="T2310">
        <f>IF($S2310="","",IF($S2310&lt;Settings!$B$8,"Critical",IF($S2310&lt;Settings!$B$9,"Semi Critical","Non Critical")))</f>
        <v/>
      </c>
      <c r="U2310">
        <f>IF($B2310="","",IFERROR(VLOOKUP($O2310,Leaders!$A:$B,2,0),"Not Mapped"))</f>
        <v/>
      </c>
    </row>
    <row r="2311">
      <c r="A2311" s="16" t="n"/>
      <c r="G2311" s="17" t="n"/>
      <c r="H2311" s="17" t="n"/>
      <c r="I2311" s="17" t="n"/>
      <c r="J2311" s="17" t="n"/>
      <c r="K2311" s="17" t="n"/>
      <c r="L2311" s="17" t="n"/>
      <c r="N2311">
        <f>IF($B2311="","",IF($C2311="SUPERSTORE","Superstore","DH"))</f>
        <v/>
      </c>
      <c r="O2311">
        <f>IF($B2311="","",IFERROR(VLOOKUP($B2311,Mapping!$A:$C,2,0),"Not Mapped"))</f>
        <v/>
      </c>
      <c r="P2311">
        <f>IF($B2311="","",IFERROR(VLOOKUP($B2311,Mapping!$A:$C,3,0),"Not Mapped"))</f>
        <v/>
      </c>
      <c r="Q2311">
        <f>IF($B2311="","",IF(COUNTIF(Exclusions!$A:$A,$B2311)&gt;0,"Yes","No"))</f>
        <v/>
      </c>
      <c r="R2311" s="17">
        <f>IF($B2311="","",MIN(1,DAY($A2311)/IF($N2311="Superstore",Settings!$B$5,Settings!$B$4)))</f>
        <v/>
      </c>
      <c r="S2311" s="17">
        <f>IF(OR($B2311="",$G2311="",$R2311=0),"",$G2311/$R2311)</f>
        <v/>
      </c>
      <c r="T2311">
        <f>IF($S2311="","",IF($S2311&lt;Settings!$B$8,"Critical",IF($S2311&lt;Settings!$B$9,"Semi Critical","Non Critical")))</f>
        <v/>
      </c>
      <c r="U2311">
        <f>IF($B2311="","",IFERROR(VLOOKUP($O2311,Leaders!$A:$B,2,0),"Not Mapped"))</f>
        <v/>
      </c>
    </row>
    <row r="2312">
      <c r="A2312" s="16" t="n"/>
      <c r="G2312" s="17" t="n"/>
      <c r="H2312" s="17" t="n"/>
      <c r="I2312" s="17" t="n"/>
      <c r="J2312" s="17" t="n"/>
      <c r="K2312" s="17" t="n"/>
      <c r="L2312" s="17" t="n"/>
      <c r="N2312">
        <f>IF($B2312="","",IF($C2312="SUPERSTORE","Superstore","DH"))</f>
        <v/>
      </c>
      <c r="O2312">
        <f>IF($B2312="","",IFERROR(VLOOKUP($B2312,Mapping!$A:$C,2,0),"Not Mapped"))</f>
        <v/>
      </c>
      <c r="P2312">
        <f>IF($B2312="","",IFERROR(VLOOKUP($B2312,Mapping!$A:$C,3,0),"Not Mapped"))</f>
        <v/>
      </c>
      <c r="Q2312">
        <f>IF($B2312="","",IF(COUNTIF(Exclusions!$A:$A,$B2312)&gt;0,"Yes","No"))</f>
        <v/>
      </c>
      <c r="R2312" s="17">
        <f>IF($B2312="","",MIN(1,DAY($A2312)/IF($N2312="Superstore",Settings!$B$5,Settings!$B$4)))</f>
        <v/>
      </c>
      <c r="S2312" s="17">
        <f>IF(OR($B2312="",$G2312="",$R2312=0),"",$G2312/$R2312)</f>
        <v/>
      </c>
      <c r="T2312">
        <f>IF($S2312="","",IF($S2312&lt;Settings!$B$8,"Critical",IF($S2312&lt;Settings!$B$9,"Semi Critical","Non Critical")))</f>
        <v/>
      </c>
      <c r="U2312">
        <f>IF($B2312="","",IFERROR(VLOOKUP($O2312,Leaders!$A:$B,2,0),"Not Mapped"))</f>
        <v/>
      </c>
    </row>
    <row r="2313">
      <c r="A2313" s="16" t="n"/>
      <c r="G2313" s="17" t="n"/>
      <c r="H2313" s="17" t="n"/>
      <c r="I2313" s="17" t="n"/>
      <c r="J2313" s="17" t="n"/>
      <c r="K2313" s="17" t="n"/>
      <c r="L2313" s="17" t="n"/>
      <c r="N2313">
        <f>IF($B2313="","",IF($C2313="SUPERSTORE","Superstore","DH"))</f>
        <v/>
      </c>
      <c r="O2313">
        <f>IF($B2313="","",IFERROR(VLOOKUP($B2313,Mapping!$A:$C,2,0),"Not Mapped"))</f>
        <v/>
      </c>
      <c r="P2313">
        <f>IF($B2313="","",IFERROR(VLOOKUP($B2313,Mapping!$A:$C,3,0),"Not Mapped"))</f>
        <v/>
      </c>
      <c r="Q2313">
        <f>IF($B2313="","",IF(COUNTIF(Exclusions!$A:$A,$B2313)&gt;0,"Yes","No"))</f>
        <v/>
      </c>
      <c r="R2313" s="17">
        <f>IF($B2313="","",MIN(1,DAY($A2313)/IF($N2313="Superstore",Settings!$B$5,Settings!$B$4)))</f>
        <v/>
      </c>
      <c r="S2313" s="17">
        <f>IF(OR($B2313="",$G2313="",$R2313=0),"",$G2313/$R2313)</f>
        <v/>
      </c>
      <c r="T2313">
        <f>IF($S2313="","",IF($S2313&lt;Settings!$B$8,"Critical",IF($S2313&lt;Settings!$B$9,"Semi Critical","Non Critical")))</f>
        <v/>
      </c>
      <c r="U2313">
        <f>IF($B2313="","",IFERROR(VLOOKUP($O2313,Leaders!$A:$B,2,0),"Not Mapped"))</f>
        <v/>
      </c>
    </row>
    <row r="2314">
      <c r="A2314" s="16" t="n"/>
      <c r="G2314" s="17" t="n"/>
      <c r="H2314" s="17" t="n"/>
      <c r="I2314" s="17" t="n"/>
      <c r="J2314" s="17" t="n"/>
      <c r="K2314" s="17" t="n"/>
      <c r="L2314" s="17" t="n"/>
      <c r="N2314">
        <f>IF($B2314="","",IF($C2314="SUPERSTORE","Superstore","DH"))</f>
        <v/>
      </c>
      <c r="O2314">
        <f>IF($B2314="","",IFERROR(VLOOKUP($B2314,Mapping!$A:$C,2,0),"Not Mapped"))</f>
        <v/>
      </c>
      <c r="P2314">
        <f>IF($B2314="","",IFERROR(VLOOKUP($B2314,Mapping!$A:$C,3,0),"Not Mapped"))</f>
        <v/>
      </c>
      <c r="Q2314">
        <f>IF($B2314="","",IF(COUNTIF(Exclusions!$A:$A,$B2314)&gt;0,"Yes","No"))</f>
        <v/>
      </c>
      <c r="R2314" s="17">
        <f>IF($B2314="","",MIN(1,DAY($A2314)/IF($N2314="Superstore",Settings!$B$5,Settings!$B$4)))</f>
        <v/>
      </c>
      <c r="S2314" s="17">
        <f>IF(OR($B2314="",$G2314="",$R2314=0),"",$G2314/$R2314)</f>
        <v/>
      </c>
      <c r="T2314">
        <f>IF($S2314="","",IF($S2314&lt;Settings!$B$8,"Critical",IF($S2314&lt;Settings!$B$9,"Semi Critical","Non Critical")))</f>
        <v/>
      </c>
      <c r="U2314">
        <f>IF($B2314="","",IFERROR(VLOOKUP($O2314,Leaders!$A:$B,2,0),"Not Mapped"))</f>
        <v/>
      </c>
    </row>
    <row r="2315">
      <c r="A2315" s="16" t="n"/>
      <c r="G2315" s="17" t="n"/>
      <c r="H2315" s="17" t="n"/>
      <c r="I2315" s="17" t="n"/>
      <c r="J2315" s="17" t="n"/>
      <c r="K2315" s="17" t="n"/>
      <c r="L2315" s="17" t="n"/>
      <c r="N2315">
        <f>IF($B2315="","",IF($C2315="SUPERSTORE","Superstore","DH"))</f>
        <v/>
      </c>
      <c r="O2315">
        <f>IF($B2315="","",IFERROR(VLOOKUP($B2315,Mapping!$A:$C,2,0),"Not Mapped"))</f>
        <v/>
      </c>
      <c r="P2315">
        <f>IF($B2315="","",IFERROR(VLOOKUP($B2315,Mapping!$A:$C,3,0),"Not Mapped"))</f>
        <v/>
      </c>
      <c r="Q2315">
        <f>IF($B2315="","",IF(COUNTIF(Exclusions!$A:$A,$B2315)&gt;0,"Yes","No"))</f>
        <v/>
      </c>
      <c r="R2315" s="17">
        <f>IF($B2315="","",MIN(1,DAY($A2315)/IF($N2315="Superstore",Settings!$B$5,Settings!$B$4)))</f>
        <v/>
      </c>
      <c r="S2315" s="17">
        <f>IF(OR($B2315="",$G2315="",$R2315=0),"",$G2315/$R2315)</f>
        <v/>
      </c>
      <c r="T2315">
        <f>IF($S2315="","",IF($S2315&lt;Settings!$B$8,"Critical",IF($S2315&lt;Settings!$B$9,"Semi Critical","Non Critical")))</f>
        <v/>
      </c>
      <c r="U2315">
        <f>IF($B2315="","",IFERROR(VLOOKUP($O2315,Leaders!$A:$B,2,0),"Not Mapped"))</f>
        <v/>
      </c>
    </row>
    <row r="2316">
      <c r="A2316" s="16" t="n"/>
      <c r="G2316" s="17" t="n"/>
      <c r="H2316" s="17" t="n"/>
      <c r="I2316" s="17" t="n"/>
      <c r="J2316" s="17" t="n"/>
      <c r="K2316" s="17" t="n"/>
      <c r="L2316" s="17" t="n"/>
      <c r="N2316">
        <f>IF($B2316="","",IF($C2316="SUPERSTORE","Superstore","DH"))</f>
        <v/>
      </c>
      <c r="O2316">
        <f>IF($B2316="","",IFERROR(VLOOKUP($B2316,Mapping!$A:$C,2,0),"Not Mapped"))</f>
        <v/>
      </c>
      <c r="P2316">
        <f>IF($B2316="","",IFERROR(VLOOKUP($B2316,Mapping!$A:$C,3,0),"Not Mapped"))</f>
        <v/>
      </c>
      <c r="Q2316">
        <f>IF($B2316="","",IF(COUNTIF(Exclusions!$A:$A,$B2316)&gt;0,"Yes","No"))</f>
        <v/>
      </c>
      <c r="R2316" s="17">
        <f>IF($B2316="","",MIN(1,DAY($A2316)/IF($N2316="Superstore",Settings!$B$5,Settings!$B$4)))</f>
        <v/>
      </c>
      <c r="S2316" s="17">
        <f>IF(OR($B2316="",$G2316="",$R2316=0),"",$G2316/$R2316)</f>
        <v/>
      </c>
      <c r="T2316">
        <f>IF($S2316="","",IF($S2316&lt;Settings!$B$8,"Critical",IF($S2316&lt;Settings!$B$9,"Semi Critical","Non Critical")))</f>
        <v/>
      </c>
      <c r="U2316">
        <f>IF($B2316="","",IFERROR(VLOOKUP($O2316,Leaders!$A:$B,2,0),"Not Mapped"))</f>
        <v/>
      </c>
    </row>
    <row r="2317">
      <c r="A2317" s="16" t="n"/>
      <c r="G2317" s="17" t="n"/>
      <c r="H2317" s="17" t="n"/>
      <c r="I2317" s="17" t="n"/>
      <c r="J2317" s="17" t="n"/>
      <c r="K2317" s="17" t="n"/>
      <c r="L2317" s="17" t="n"/>
      <c r="N2317">
        <f>IF($B2317="","",IF($C2317="SUPERSTORE","Superstore","DH"))</f>
        <v/>
      </c>
      <c r="O2317">
        <f>IF($B2317="","",IFERROR(VLOOKUP($B2317,Mapping!$A:$C,2,0),"Not Mapped"))</f>
        <v/>
      </c>
      <c r="P2317">
        <f>IF($B2317="","",IFERROR(VLOOKUP($B2317,Mapping!$A:$C,3,0),"Not Mapped"))</f>
        <v/>
      </c>
      <c r="Q2317">
        <f>IF($B2317="","",IF(COUNTIF(Exclusions!$A:$A,$B2317)&gt;0,"Yes","No"))</f>
        <v/>
      </c>
      <c r="R2317" s="17">
        <f>IF($B2317="","",MIN(1,DAY($A2317)/IF($N2317="Superstore",Settings!$B$5,Settings!$B$4)))</f>
        <v/>
      </c>
      <c r="S2317" s="17">
        <f>IF(OR($B2317="",$G2317="",$R2317=0),"",$G2317/$R2317)</f>
        <v/>
      </c>
      <c r="T2317">
        <f>IF($S2317="","",IF($S2317&lt;Settings!$B$8,"Critical",IF($S2317&lt;Settings!$B$9,"Semi Critical","Non Critical")))</f>
        <v/>
      </c>
      <c r="U2317">
        <f>IF($B2317="","",IFERROR(VLOOKUP($O2317,Leaders!$A:$B,2,0),"Not Mapped"))</f>
        <v/>
      </c>
    </row>
    <row r="2318">
      <c r="A2318" s="16" t="n"/>
      <c r="G2318" s="17" t="n"/>
      <c r="H2318" s="17" t="n"/>
      <c r="I2318" s="17" t="n"/>
      <c r="J2318" s="17" t="n"/>
      <c r="K2318" s="17" t="n"/>
      <c r="L2318" s="17" t="n"/>
      <c r="N2318">
        <f>IF($B2318="","",IF($C2318="SUPERSTORE","Superstore","DH"))</f>
        <v/>
      </c>
      <c r="O2318">
        <f>IF($B2318="","",IFERROR(VLOOKUP($B2318,Mapping!$A:$C,2,0),"Not Mapped"))</f>
        <v/>
      </c>
      <c r="P2318">
        <f>IF($B2318="","",IFERROR(VLOOKUP($B2318,Mapping!$A:$C,3,0),"Not Mapped"))</f>
        <v/>
      </c>
      <c r="Q2318">
        <f>IF($B2318="","",IF(COUNTIF(Exclusions!$A:$A,$B2318)&gt;0,"Yes","No"))</f>
        <v/>
      </c>
      <c r="R2318" s="17">
        <f>IF($B2318="","",MIN(1,DAY($A2318)/IF($N2318="Superstore",Settings!$B$5,Settings!$B$4)))</f>
        <v/>
      </c>
      <c r="S2318" s="17">
        <f>IF(OR($B2318="",$G2318="",$R2318=0),"",$G2318/$R2318)</f>
        <v/>
      </c>
      <c r="T2318">
        <f>IF($S2318="","",IF($S2318&lt;Settings!$B$8,"Critical",IF($S2318&lt;Settings!$B$9,"Semi Critical","Non Critical")))</f>
        <v/>
      </c>
      <c r="U2318">
        <f>IF($B2318="","",IFERROR(VLOOKUP($O2318,Leaders!$A:$B,2,0),"Not Mapped"))</f>
        <v/>
      </c>
    </row>
    <row r="2319">
      <c r="A2319" s="16" t="n"/>
      <c r="G2319" s="17" t="n"/>
      <c r="H2319" s="17" t="n"/>
      <c r="I2319" s="17" t="n"/>
      <c r="J2319" s="17" t="n"/>
      <c r="K2319" s="17" t="n"/>
      <c r="L2319" s="17" t="n"/>
      <c r="N2319">
        <f>IF($B2319="","",IF($C2319="SUPERSTORE","Superstore","DH"))</f>
        <v/>
      </c>
      <c r="O2319">
        <f>IF($B2319="","",IFERROR(VLOOKUP($B2319,Mapping!$A:$C,2,0),"Not Mapped"))</f>
        <v/>
      </c>
      <c r="P2319">
        <f>IF($B2319="","",IFERROR(VLOOKUP($B2319,Mapping!$A:$C,3,0),"Not Mapped"))</f>
        <v/>
      </c>
      <c r="Q2319">
        <f>IF($B2319="","",IF(COUNTIF(Exclusions!$A:$A,$B2319)&gt;0,"Yes","No"))</f>
        <v/>
      </c>
      <c r="R2319" s="17">
        <f>IF($B2319="","",MIN(1,DAY($A2319)/IF($N2319="Superstore",Settings!$B$5,Settings!$B$4)))</f>
        <v/>
      </c>
      <c r="S2319" s="17">
        <f>IF(OR($B2319="",$G2319="",$R2319=0),"",$G2319/$R2319)</f>
        <v/>
      </c>
      <c r="T2319">
        <f>IF($S2319="","",IF($S2319&lt;Settings!$B$8,"Critical",IF($S2319&lt;Settings!$B$9,"Semi Critical","Non Critical")))</f>
        <v/>
      </c>
      <c r="U2319">
        <f>IF($B2319="","",IFERROR(VLOOKUP($O2319,Leaders!$A:$B,2,0),"Not Mapped"))</f>
        <v/>
      </c>
    </row>
    <row r="2320">
      <c r="A2320" s="16" t="n"/>
      <c r="G2320" s="17" t="n"/>
      <c r="H2320" s="17" t="n"/>
      <c r="I2320" s="17" t="n"/>
      <c r="J2320" s="17" t="n"/>
      <c r="K2320" s="17" t="n"/>
      <c r="L2320" s="17" t="n"/>
      <c r="N2320">
        <f>IF($B2320="","",IF($C2320="SUPERSTORE","Superstore","DH"))</f>
        <v/>
      </c>
      <c r="O2320">
        <f>IF($B2320="","",IFERROR(VLOOKUP($B2320,Mapping!$A:$C,2,0),"Not Mapped"))</f>
        <v/>
      </c>
      <c r="P2320">
        <f>IF($B2320="","",IFERROR(VLOOKUP($B2320,Mapping!$A:$C,3,0),"Not Mapped"))</f>
        <v/>
      </c>
      <c r="Q2320">
        <f>IF($B2320="","",IF(COUNTIF(Exclusions!$A:$A,$B2320)&gt;0,"Yes","No"))</f>
        <v/>
      </c>
      <c r="R2320" s="17">
        <f>IF($B2320="","",MIN(1,DAY($A2320)/IF($N2320="Superstore",Settings!$B$5,Settings!$B$4)))</f>
        <v/>
      </c>
      <c r="S2320" s="17">
        <f>IF(OR($B2320="",$G2320="",$R2320=0),"",$G2320/$R2320)</f>
        <v/>
      </c>
      <c r="T2320">
        <f>IF($S2320="","",IF($S2320&lt;Settings!$B$8,"Critical",IF($S2320&lt;Settings!$B$9,"Semi Critical","Non Critical")))</f>
        <v/>
      </c>
      <c r="U2320">
        <f>IF($B2320="","",IFERROR(VLOOKUP($O2320,Leaders!$A:$B,2,0),"Not Mapped"))</f>
        <v/>
      </c>
    </row>
    <row r="2321">
      <c r="A2321" s="16" t="n"/>
      <c r="G2321" s="17" t="n"/>
      <c r="H2321" s="17" t="n"/>
      <c r="I2321" s="17" t="n"/>
      <c r="J2321" s="17" t="n"/>
      <c r="K2321" s="17" t="n"/>
      <c r="L2321" s="17" t="n"/>
      <c r="N2321">
        <f>IF($B2321="","",IF($C2321="SUPERSTORE","Superstore","DH"))</f>
        <v/>
      </c>
      <c r="O2321">
        <f>IF($B2321="","",IFERROR(VLOOKUP($B2321,Mapping!$A:$C,2,0),"Not Mapped"))</f>
        <v/>
      </c>
      <c r="P2321">
        <f>IF($B2321="","",IFERROR(VLOOKUP($B2321,Mapping!$A:$C,3,0),"Not Mapped"))</f>
        <v/>
      </c>
      <c r="Q2321">
        <f>IF($B2321="","",IF(COUNTIF(Exclusions!$A:$A,$B2321)&gt;0,"Yes","No"))</f>
        <v/>
      </c>
      <c r="R2321" s="17">
        <f>IF($B2321="","",MIN(1,DAY($A2321)/IF($N2321="Superstore",Settings!$B$5,Settings!$B$4)))</f>
        <v/>
      </c>
      <c r="S2321" s="17">
        <f>IF(OR($B2321="",$G2321="",$R2321=0),"",$G2321/$R2321)</f>
        <v/>
      </c>
      <c r="T2321">
        <f>IF($S2321="","",IF($S2321&lt;Settings!$B$8,"Critical",IF($S2321&lt;Settings!$B$9,"Semi Critical","Non Critical")))</f>
        <v/>
      </c>
      <c r="U2321">
        <f>IF($B2321="","",IFERROR(VLOOKUP($O2321,Leaders!$A:$B,2,0),"Not Mapped"))</f>
        <v/>
      </c>
    </row>
    <row r="2322">
      <c r="A2322" s="16" t="n"/>
      <c r="G2322" s="17" t="n"/>
      <c r="H2322" s="17" t="n"/>
      <c r="I2322" s="17" t="n"/>
      <c r="J2322" s="17" t="n"/>
      <c r="K2322" s="17" t="n"/>
      <c r="L2322" s="17" t="n"/>
      <c r="N2322">
        <f>IF($B2322="","",IF($C2322="SUPERSTORE","Superstore","DH"))</f>
        <v/>
      </c>
      <c r="O2322">
        <f>IF($B2322="","",IFERROR(VLOOKUP($B2322,Mapping!$A:$C,2,0),"Not Mapped"))</f>
        <v/>
      </c>
      <c r="P2322">
        <f>IF($B2322="","",IFERROR(VLOOKUP($B2322,Mapping!$A:$C,3,0),"Not Mapped"))</f>
        <v/>
      </c>
      <c r="Q2322">
        <f>IF($B2322="","",IF(COUNTIF(Exclusions!$A:$A,$B2322)&gt;0,"Yes","No"))</f>
        <v/>
      </c>
      <c r="R2322" s="17">
        <f>IF($B2322="","",MIN(1,DAY($A2322)/IF($N2322="Superstore",Settings!$B$5,Settings!$B$4)))</f>
        <v/>
      </c>
      <c r="S2322" s="17">
        <f>IF(OR($B2322="",$G2322="",$R2322=0),"",$G2322/$R2322)</f>
        <v/>
      </c>
      <c r="T2322">
        <f>IF($S2322="","",IF($S2322&lt;Settings!$B$8,"Critical",IF($S2322&lt;Settings!$B$9,"Semi Critical","Non Critical")))</f>
        <v/>
      </c>
      <c r="U2322">
        <f>IF($B2322="","",IFERROR(VLOOKUP($O2322,Leaders!$A:$B,2,0),"Not Mapped"))</f>
        <v/>
      </c>
    </row>
    <row r="2323">
      <c r="A2323" s="16" t="n"/>
      <c r="G2323" s="17" t="n"/>
      <c r="H2323" s="17" t="n"/>
      <c r="I2323" s="17" t="n"/>
      <c r="J2323" s="17" t="n"/>
      <c r="K2323" s="17" t="n"/>
      <c r="L2323" s="17" t="n"/>
      <c r="N2323">
        <f>IF($B2323="","",IF($C2323="SUPERSTORE","Superstore","DH"))</f>
        <v/>
      </c>
      <c r="O2323">
        <f>IF($B2323="","",IFERROR(VLOOKUP($B2323,Mapping!$A:$C,2,0),"Not Mapped"))</f>
        <v/>
      </c>
      <c r="P2323">
        <f>IF($B2323="","",IFERROR(VLOOKUP($B2323,Mapping!$A:$C,3,0),"Not Mapped"))</f>
        <v/>
      </c>
      <c r="Q2323">
        <f>IF($B2323="","",IF(COUNTIF(Exclusions!$A:$A,$B2323)&gt;0,"Yes","No"))</f>
        <v/>
      </c>
      <c r="R2323" s="17">
        <f>IF($B2323="","",MIN(1,DAY($A2323)/IF($N2323="Superstore",Settings!$B$5,Settings!$B$4)))</f>
        <v/>
      </c>
      <c r="S2323" s="17">
        <f>IF(OR($B2323="",$G2323="",$R2323=0),"",$G2323/$R2323)</f>
        <v/>
      </c>
      <c r="T2323">
        <f>IF($S2323="","",IF($S2323&lt;Settings!$B$8,"Critical",IF($S2323&lt;Settings!$B$9,"Semi Critical","Non Critical")))</f>
        <v/>
      </c>
      <c r="U2323">
        <f>IF($B2323="","",IFERROR(VLOOKUP($O2323,Leaders!$A:$B,2,0),"Not Mapped"))</f>
        <v/>
      </c>
    </row>
    <row r="2324">
      <c r="A2324" s="16" t="n"/>
      <c r="G2324" s="17" t="n"/>
      <c r="H2324" s="17" t="n"/>
      <c r="I2324" s="17" t="n"/>
      <c r="J2324" s="17" t="n"/>
      <c r="K2324" s="17" t="n"/>
      <c r="L2324" s="17" t="n"/>
      <c r="N2324">
        <f>IF($B2324="","",IF($C2324="SUPERSTORE","Superstore","DH"))</f>
        <v/>
      </c>
      <c r="O2324">
        <f>IF($B2324="","",IFERROR(VLOOKUP($B2324,Mapping!$A:$C,2,0),"Not Mapped"))</f>
        <v/>
      </c>
      <c r="P2324">
        <f>IF($B2324="","",IFERROR(VLOOKUP($B2324,Mapping!$A:$C,3,0),"Not Mapped"))</f>
        <v/>
      </c>
      <c r="Q2324">
        <f>IF($B2324="","",IF(COUNTIF(Exclusions!$A:$A,$B2324)&gt;0,"Yes","No"))</f>
        <v/>
      </c>
      <c r="R2324" s="17">
        <f>IF($B2324="","",MIN(1,DAY($A2324)/IF($N2324="Superstore",Settings!$B$5,Settings!$B$4)))</f>
        <v/>
      </c>
      <c r="S2324" s="17">
        <f>IF(OR($B2324="",$G2324="",$R2324=0),"",$G2324/$R2324)</f>
        <v/>
      </c>
      <c r="T2324">
        <f>IF($S2324="","",IF($S2324&lt;Settings!$B$8,"Critical",IF($S2324&lt;Settings!$B$9,"Semi Critical","Non Critical")))</f>
        <v/>
      </c>
      <c r="U2324">
        <f>IF($B2324="","",IFERROR(VLOOKUP($O2324,Leaders!$A:$B,2,0),"Not Mapped"))</f>
        <v/>
      </c>
    </row>
    <row r="2325">
      <c r="A2325" s="16" t="n"/>
      <c r="G2325" s="17" t="n"/>
      <c r="H2325" s="17" t="n"/>
      <c r="I2325" s="17" t="n"/>
      <c r="J2325" s="17" t="n"/>
      <c r="K2325" s="17" t="n"/>
      <c r="L2325" s="17" t="n"/>
      <c r="N2325">
        <f>IF($B2325="","",IF($C2325="SUPERSTORE","Superstore","DH"))</f>
        <v/>
      </c>
      <c r="O2325">
        <f>IF($B2325="","",IFERROR(VLOOKUP($B2325,Mapping!$A:$C,2,0),"Not Mapped"))</f>
        <v/>
      </c>
      <c r="P2325">
        <f>IF($B2325="","",IFERROR(VLOOKUP($B2325,Mapping!$A:$C,3,0),"Not Mapped"))</f>
        <v/>
      </c>
      <c r="Q2325">
        <f>IF($B2325="","",IF(COUNTIF(Exclusions!$A:$A,$B2325)&gt;0,"Yes","No"))</f>
        <v/>
      </c>
      <c r="R2325" s="17">
        <f>IF($B2325="","",MIN(1,DAY($A2325)/IF($N2325="Superstore",Settings!$B$5,Settings!$B$4)))</f>
        <v/>
      </c>
      <c r="S2325" s="17">
        <f>IF(OR($B2325="",$G2325="",$R2325=0),"",$G2325/$R2325)</f>
        <v/>
      </c>
      <c r="T2325">
        <f>IF($S2325="","",IF($S2325&lt;Settings!$B$8,"Critical",IF($S2325&lt;Settings!$B$9,"Semi Critical","Non Critical")))</f>
        <v/>
      </c>
      <c r="U2325">
        <f>IF($B2325="","",IFERROR(VLOOKUP($O2325,Leaders!$A:$B,2,0),"Not Mapped"))</f>
        <v/>
      </c>
    </row>
    <row r="2326">
      <c r="A2326" s="16" t="n"/>
      <c r="G2326" s="17" t="n"/>
      <c r="H2326" s="17" t="n"/>
      <c r="I2326" s="17" t="n"/>
      <c r="J2326" s="17" t="n"/>
      <c r="K2326" s="17" t="n"/>
      <c r="L2326" s="17" t="n"/>
      <c r="N2326">
        <f>IF($B2326="","",IF($C2326="SUPERSTORE","Superstore","DH"))</f>
        <v/>
      </c>
      <c r="O2326">
        <f>IF($B2326="","",IFERROR(VLOOKUP($B2326,Mapping!$A:$C,2,0),"Not Mapped"))</f>
        <v/>
      </c>
      <c r="P2326">
        <f>IF($B2326="","",IFERROR(VLOOKUP($B2326,Mapping!$A:$C,3,0),"Not Mapped"))</f>
        <v/>
      </c>
      <c r="Q2326">
        <f>IF($B2326="","",IF(COUNTIF(Exclusions!$A:$A,$B2326)&gt;0,"Yes","No"))</f>
        <v/>
      </c>
      <c r="R2326" s="17">
        <f>IF($B2326="","",MIN(1,DAY($A2326)/IF($N2326="Superstore",Settings!$B$5,Settings!$B$4)))</f>
        <v/>
      </c>
      <c r="S2326" s="17">
        <f>IF(OR($B2326="",$G2326="",$R2326=0),"",$G2326/$R2326)</f>
        <v/>
      </c>
      <c r="T2326">
        <f>IF($S2326="","",IF($S2326&lt;Settings!$B$8,"Critical",IF($S2326&lt;Settings!$B$9,"Semi Critical","Non Critical")))</f>
        <v/>
      </c>
      <c r="U2326">
        <f>IF($B2326="","",IFERROR(VLOOKUP($O2326,Leaders!$A:$B,2,0),"Not Mapped"))</f>
        <v/>
      </c>
    </row>
    <row r="2327">
      <c r="A2327" s="16" t="n"/>
      <c r="G2327" s="17" t="n"/>
      <c r="H2327" s="17" t="n"/>
      <c r="I2327" s="17" t="n"/>
      <c r="J2327" s="17" t="n"/>
      <c r="K2327" s="17" t="n"/>
      <c r="L2327" s="17" t="n"/>
      <c r="N2327">
        <f>IF($B2327="","",IF($C2327="SUPERSTORE","Superstore","DH"))</f>
        <v/>
      </c>
      <c r="O2327">
        <f>IF($B2327="","",IFERROR(VLOOKUP($B2327,Mapping!$A:$C,2,0),"Not Mapped"))</f>
        <v/>
      </c>
      <c r="P2327">
        <f>IF($B2327="","",IFERROR(VLOOKUP($B2327,Mapping!$A:$C,3,0),"Not Mapped"))</f>
        <v/>
      </c>
      <c r="Q2327">
        <f>IF($B2327="","",IF(COUNTIF(Exclusions!$A:$A,$B2327)&gt;0,"Yes","No"))</f>
        <v/>
      </c>
      <c r="R2327" s="17">
        <f>IF($B2327="","",MIN(1,DAY($A2327)/IF($N2327="Superstore",Settings!$B$5,Settings!$B$4)))</f>
        <v/>
      </c>
      <c r="S2327" s="17">
        <f>IF(OR($B2327="",$G2327="",$R2327=0),"",$G2327/$R2327)</f>
        <v/>
      </c>
      <c r="T2327">
        <f>IF($S2327="","",IF($S2327&lt;Settings!$B$8,"Critical",IF($S2327&lt;Settings!$B$9,"Semi Critical","Non Critical")))</f>
        <v/>
      </c>
      <c r="U2327">
        <f>IF($B2327="","",IFERROR(VLOOKUP($O2327,Leaders!$A:$B,2,0),"Not Mapped"))</f>
        <v/>
      </c>
    </row>
    <row r="2328">
      <c r="A2328" s="16" t="n"/>
      <c r="G2328" s="17" t="n"/>
      <c r="H2328" s="17" t="n"/>
      <c r="I2328" s="17" t="n"/>
      <c r="J2328" s="17" t="n"/>
      <c r="K2328" s="17" t="n"/>
      <c r="L2328" s="17" t="n"/>
      <c r="N2328">
        <f>IF($B2328="","",IF($C2328="SUPERSTORE","Superstore","DH"))</f>
        <v/>
      </c>
      <c r="O2328">
        <f>IF($B2328="","",IFERROR(VLOOKUP($B2328,Mapping!$A:$C,2,0),"Not Mapped"))</f>
        <v/>
      </c>
      <c r="P2328">
        <f>IF($B2328="","",IFERROR(VLOOKUP($B2328,Mapping!$A:$C,3,0),"Not Mapped"))</f>
        <v/>
      </c>
      <c r="Q2328">
        <f>IF($B2328="","",IF(COUNTIF(Exclusions!$A:$A,$B2328)&gt;0,"Yes","No"))</f>
        <v/>
      </c>
      <c r="R2328" s="17">
        <f>IF($B2328="","",MIN(1,DAY($A2328)/IF($N2328="Superstore",Settings!$B$5,Settings!$B$4)))</f>
        <v/>
      </c>
      <c r="S2328" s="17">
        <f>IF(OR($B2328="",$G2328="",$R2328=0),"",$G2328/$R2328)</f>
        <v/>
      </c>
      <c r="T2328">
        <f>IF($S2328="","",IF($S2328&lt;Settings!$B$8,"Critical",IF($S2328&lt;Settings!$B$9,"Semi Critical","Non Critical")))</f>
        <v/>
      </c>
      <c r="U2328">
        <f>IF($B2328="","",IFERROR(VLOOKUP($O2328,Leaders!$A:$B,2,0),"Not Mapped"))</f>
        <v/>
      </c>
    </row>
    <row r="2329">
      <c r="A2329" s="16" t="n"/>
      <c r="G2329" s="17" t="n"/>
      <c r="H2329" s="17" t="n"/>
      <c r="I2329" s="17" t="n"/>
      <c r="J2329" s="17" t="n"/>
      <c r="K2329" s="17" t="n"/>
      <c r="L2329" s="17" t="n"/>
      <c r="N2329">
        <f>IF($B2329="","",IF($C2329="SUPERSTORE","Superstore","DH"))</f>
        <v/>
      </c>
      <c r="O2329">
        <f>IF($B2329="","",IFERROR(VLOOKUP($B2329,Mapping!$A:$C,2,0),"Not Mapped"))</f>
        <v/>
      </c>
      <c r="P2329">
        <f>IF($B2329="","",IFERROR(VLOOKUP($B2329,Mapping!$A:$C,3,0),"Not Mapped"))</f>
        <v/>
      </c>
      <c r="Q2329">
        <f>IF($B2329="","",IF(COUNTIF(Exclusions!$A:$A,$B2329)&gt;0,"Yes","No"))</f>
        <v/>
      </c>
      <c r="R2329" s="17">
        <f>IF($B2329="","",MIN(1,DAY($A2329)/IF($N2329="Superstore",Settings!$B$5,Settings!$B$4)))</f>
        <v/>
      </c>
      <c r="S2329" s="17">
        <f>IF(OR($B2329="",$G2329="",$R2329=0),"",$G2329/$R2329)</f>
        <v/>
      </c>
      <c r="T2329">
        <f>IF($S2329="","",IF($S2329&lt;Settings!$B$8,"Critical",IF($S2329&lt;Settings!$B$9,"Semi Critical","Non Critical")))</f>
        <v/>
      </c>
      <c r="U2329">
        <f>IF($B2329="","",IFERROR(VLOOKUP($O2329,Leaders!$A:$B,2,0),"Not Mapped"))</f>
        <v/>
      </c>
    </row>
    <row r="2330">
      <c r="A2330" s="16" t="n"/>
      <c r="G2330" s="17" t="n"/>
      <c r="H2330" s="17" t="n"/>
      <c r="I2330" s="17" t="n"/>
      <c r="J2330" s="17" t="n"/>
      <c r="K2330" s="17" t="n"/>
      <c r="L2330" s="17" t="n"/>
      <c r="N2330">
        <f>IF($B2330="","",IF($C2330="SUPERSTORE","Superstore","DH"))</f>
        <v/>
      </c>
      <c r="O2330">
        <f>IF($B2330="","",IFERROR(VLOOKUP($B2330,Mapping!$A:$C,2,0),"Not Mapped"))</f>
        <v/>
      </c>
      <c r="P2330">
        <f>IF($B2330="","",IFERROR(VLOOKUP($B2330,Mapping!$A:$C,3,0),"Not Mapped"))</f>
        <v/>
      </c>
      <c r="Q2330">
        <f>IF($B2330="","",IF(COUNTIF(Exclusions!$A:$A,$B2330)&gt;0,"Yes","No"))</f>
        <v/>
      </c>
      <c r="R2330" s="17">
        <f>IF($B2330="","",MIN(1,DAY($A2330)/IF($N2330="Superstore",Settings!$B$5,Settings!$B$4)))</f>
        <v/>
      </c>
      <c r="S2330" s="17">
        <f>IF(OR($B2330="",$G2330="",$R2330=0),"",$G2330/$R2330)</f>
        <v/>
      </c>
      <c r="T2330">
        <f>IF($S2330="","",IF($S2330&lt;Settings!$B$8,"Critical",IF($S2330&lt;Settings!$B$9,"Semi Critical","Non Critical")))</f>
        <v/>
      </c>
      <c r="U2330">
        <f>IF($B2330="","",IFERROR(VLOOKUP($O2330,Leaders!$A:$B,2,0),"Not Mapped"))</f>
        <v/>
      </c>
    </row>
    <row r="2331">
      <c r="A2331" s="16" t="n"/>
      <c r="G2331" s="17" t="n"/>
      <c r="H2331" s="17" t="n"/>
      <c r="I2331" s="17" t="n"/>
      <c r="J2331" s="17" t="n"/>
      <c r="K2331" s="17" t="n"/>
      <c r="L2331" s="17" t="n"/>
      <c r="N2331">
        <f>IF($B2331="","",IF($C2331="SUPERSTORE","Superstore","DH"))</f>
        <v/>
      </c>
      <c r="O2331">
        <f>IF($B2331="","",IFERROR(VLOOKUP($B2331,Mapping!$A:$C,2,0),"Not Mapped"))</f>
        <v/>
      </c>
      <c r="P2331">
        <f>IF($B2331="","",IFERROR(VLOOKUP($B2331,Mapping!$A:$C,3,0),"Not Mapped"))</f>
        <v/>
      </c>
      <c r="Q2331">
        <f>IF($B2331="","",IF(COUNTIF(Exclusions!$A:$A,$B2331)&gt;0,"Yes","No"))</f>
        <v/>
      </c>
      <c r="R2331" s="17">
        <f>IF($B2331="","",MIN(1,DAY($A2331)/IF($N2331="Superstore",Settings!$B$5,Settings!$B$4)))</f>
        <v/>
      </c>
      <c r="S2331" s="17">
        <f>IF(OR($B2331="",$G2331="",$R2331=0),"",$G2331/$R2331)</f>
        <v/>
      </c>
      <c r="T2331">
        <f>IF($S2331="","",IF($S2331&lt;Settings!$B$8,"Critical",IF($S2331&lt;Settings!$B$9,"Semi Critical","Non Critical")))</f>
        <v/>
      </c>
      <c r="U2331">
        <f>IF($B2331="","",IFERROR(VLOOKUP($O2331,Leaders!$A:$B,2,0),"Not Mapped"))</f>
        <v/>
      </c>
    </row>
    <row r="2332">
      <c r="A2332" s="16" t="n"/>
      <c r="G2332" s="17" t="n"/>
      <c r="H2332" s="17" t="n"/>
      <c r="I2332" s="17" t="n"/>
      <c r="J2332" s="17" t="n"/>
      <c r="K2332" s="17" t="n"/>
      <c r="L2332" s="17" t="n"/>
      <c r="N2332">
        <f>IF($B2332="","",IF($C2332="SUPERSTORE","Superstore","DH"))</f>
        <v/>
      </c>
      <c r="O2332">
        <f>IF($B2332="","",IFERROR(VLOOKUP($B2332,Mapping!$A:$C,2,0),"Not Mapped"))</f>
        <v/>
      </c>
      <c r="P2332">
        <f>IF($B2332="","",IFERROR(VLOOKUP($B2332,Mapping!$A:$C,3,0),"Not Mapped"))</f>
        <v/>
      </c>
      <c r="Q2332">
        <f>IF($B2332="","",IF(COUNTIF(Exclusions!$A:$A,$B2332)&gt;0,"Yes","No"))</f>
        <v/>
      </c>
      <c r="R2332" s="17">
        <f>IF($B2332="","",MIN(1,DAY($A2332)/IF($N2332="Superstore",Settings!$B$5,Settings!$B$4)))</f>
        <v/>
      </c>
      <c r="S2332" s="17">
        <f>IF(OR($B2332="",$G2332="",$R2332=0),"",$G2332/$R2332)</f>
        <v/>
      </c>
      <c r="T2332">
        <f>IF($S2332="","",IF($S2332&lt;Settings!$B$8,"Critical",IF($S2332&lt;Settings!$B$9,"Semi Critical","Non Critical")))</f>
        <v/>
      </c>
      <c r="U2332">
        <f>IF($B2332="","",IFERROR(VLOOKUP($O2332,Leaders!$A:$B,2,0),"Not Mapped"))</f>
        <v/>
      </c>
    </row>
    <row r="2333">
      <c r="A2333" s="16" t="n"/>
      <c r="G2333" s="17" t="n"/>
      <c r="H2333" s="17" t="n"/>
      <c r="I2333" s="17" t="n"/>
      <c r="J2333" s="17" t="n"/>
      <c r="K2333" s="17" t="n"/>
      <c r="L2333" s="17" t="n"/>
      <c r="N2333">
        <f>IF($B2333="","",IF($C2333="SUPERSTORE","Superstore","DH"))</f>
        <v/>
      </c>
      <c r="O2333">
        <f>IF($B2333="","",IFERROR(VLOOKUP($B2333,Mapping!$A:$C,2,0),"Not Mapped"))</f>
        <v/>
      </c>
      <c r="P2333">
        <f>IF($B2333="","",IFERROR(VLOOKUP($B2333,Mapping!$A:$C,3,0),"Not Mapped"))</f>
        <v/>
      </c>
      <c r="Q2333">
        <f>IF($B2333="","",IF(COUNTIF(Exclusions!$A:$A,$B2333)&gt;0,"Yes","No"))</f>
        <v/>
      </c>
      <c r="R2333" s="17">
        <f>IF($B2333="","",MIN(1,DAY($A2333)/IF($N2333="Superstore",Settings!$B$5,Settings!$B$4)))</f>
        <v/>
      </c>
      <c r="S2333" s="17">
        <f>IF(OR($B2333="",$G2333="",$R2333=0),"",$G2333/$R2333)</f>
        <v/>
      </c>
      <c r="T2333">
        <f>IF($S2333="","",IF($S2333&lt;Settings!$B$8,"Critical",IF($S2333&lt;Settings!$B$9,"Semi Critical","Non Critical")))</f>
        <v/>
      </c>
      <c r="U2333">
        <f>IF($B2333="","",IFERROR(VLOOKUP($O2333,Leaders!$A:$B,2,0),"Not Mapped"))</f>
        <v/>
      </c>
    </row>
    <row r="2334">
      <c r="A2334" s="16" t="n"/>
      <c r="G2334" s="17" t="n"/>
      <c r="H2334" s="17" t="n"/>
      <c r="I2334" s="17" t="n"/>
      <c r="J2334" s="17" t="n"/>
      <c r="K2334" s="17" t="n"/>
      <c r="L2334" s="17" t="n"/>
      <c r="N2334">
        <f>IF($B2334="","",IF($C2334="SUPERSTORE","Superstore","DH"))</f>
        <v/>
      </c>
      <c r="O2334">
        <f>IF($B2334="","",IFERROR(VLOOKUP($B2334,Mapping!$A:$C,2,0),"Not Mapped"))</f>
        <v/>
      </c>
      <c r="P2334">
        <f>IF($B2334="","",IFERROR(VLOOKUP($B2334,Mapping!$A:$C,3,0),"Not Mapped"))</f>
        <v/>
      </c>
      <c r="Q2334">
        <f>IF($B2334="","",IF(COUNTIF(Exclusions!$A:$A,$B2334)&gt;0,"Yes","No"))</f>
        <v/>
      </c>
      <c r="R2334" s="17">
        <f>IF($B2334="","",MIN(1,DAY($A2334)/IF($N2334="Superstore",Settings!$B$5,Settings!$B$4)))</f>
        <v/>
      </c>
      <c r="S2334" s="17">
        <f>IF(OR($B2334="",$G2334="",$R2334=0),"",$G2334/$R2334)</f>
        <v/>
      </c>
      <c r="T2334">
        <f>IF($S2334="","",IF($S2334&lt;Settings!$B$8,"Critical",IF($S2334&lt;Settings!$B$9,"Semi Critical","Non Critical")))</f>
        <v/>
      </c>
      <c r="U2334">
        <f>IF($B2334="","",IFERROR(VLOOKUP($O2334,Leaders!$A:$B,2,0),"Not Mapped"))</f>
        <v/>
      </c>
    </row>
    <row r="2335">
      <c r="A2335" s="16" t="n"/>
      <c r="G2335" s="17" t="n"/>
      <c r="H2335" s="17" t="n"/>
      <c r="I2335" s="17" t="n"/>
      <c r="J2335" s="17" t="n"/>
      <c r="K2335" s="17" t="n"/>
      <c r="L2335" s="17" t="n"/>
      <c r="N2335">
        <f>IF($B2335="","",IF($C2335="SUPERSTORE","Superstore","DH"))</f>
        <v/>
      </c>
      <c r="O2335">
        <f>IF($B2335="","",IFERROR(VLOOKUP($B2335,Mapping!$A:$C,2,0),"Not Mapped"))</f>
        <v/>
      </c>
      <c r="P2335">
        <f>IF($B2335="","",IFERROR(VLOOKUP($B2335,Mapping!$A:$C,3,0),"Not Mapped"))</f>
        <v/>
      </c>
      <c r="Q2335">
        <f>IF($B2335="","",IF(COUNTIF(Exclusions!$A:$A,$B2335)&gt;0,"Yes","No"))</f>
        <v/>
      </c>
      <c r="R2335" s="17">
        <f>IF($B2335="","",MIN(1,DAY($A2335)/IF($N2335="Superstore",Settings!$B$5,Settings!$B$4)))</f>
        <v/>
      </c>
      <c r="S2335" s="17">
        <f>IF(OR($B2335="",$G2335="",$R2335=0),"",$G2335/$R2335)</f>
        <v/>
      </c>
      <c r="T2335">
        <f>IF($S2335="","",IF($S2335&lt;Settings!$B$8,"Critical",IF($S2335&lt;Settings!$B$9,"Semi Critical","Non Critical")))</f>
        <v/>
      </c>
      <c r="U2335">
        <f>IF($B2335="","",IFERROR(VLOOKUP($O2335,Leaders!$A:$B,2,0),"Not Mapped"))</f>
        <v/>
      </c>
    </row>
    <row r="2336">
      <c r="A2336" s="16" t="n"/>
      <c r="G2336" s="17" t="n"/>
      <c r="H2336" s="17" t="n"/>
      <c r="I2336" s="17" t="n"/>
      <c r="J2336" s="17" t="n"/>
      <c r="K2336" s="17" t="n"/>
      <c r="L2336" s="17" t="n"/>
      <c r="N2336">
        <f>IF($B2336="","",IF($C2336="SUPERSTORE","Superstore","DH"))</f>
        <v/>
      </c>
      <c r="O2336">
        <f>IF($B2336="","",IFERROR(VLOOKUP($B2336,Mapping!$A:$C,2,0),"Not Mapped"))</f>
        <v/>
      </c>
      <c r="P2336">
        <f>IF($B2336="","",IFERROR(VLOOKUP($B2336,Mapping!$A:$C,3,0),"Not Mapped"))</f>
        <v/>
      </c>
      <c r="Q2336">
        <f>IF($B2336="","",IF(COUNTIF(Exclusions!$A:$A,$B2336)&gt;0,"Yes","No"))</f>
        <v/>
      </c>
      <c r="R2336" s="17">
        <f>IF($B2336="","",MIN(1,DAY($A2336)/IF($N2336="Superstore",Settings!$B$5,Settings!$B$4)))</f>
        <v/>
      </c>
      <c r="S2336" s="17">
        <f>IF(OR($B2336="",$G2336="",$R2336=0),"",$G2336/$R2336)</f>
        <v/>
      </c>
      <c r="T2336">
        <f>IF($S2336="","",IF($S2336&lt;Settings!$B$8,"Critical",IF($S2336&lt;Settings!$B$9,"Semi Critical","Non Critical")))</f>
        <v/>
      </c>
      <c r="U2336">
        <f>IF($B2336="","",IFERROR(VLOOKUP($O2336,Leaders!$A:$B,2,0),"Not Mapped"))</f>
        <v/>
      </c>
    </row>
    <row r="2337">
      <c r="A2337" s="16" t="n"/>
      <c r="G2337" s="17" t="n"/>
      <c r="H2337" s="17" t="n"/>
      <c r="I2337" s="17" t="n"/>
      <c r="J2337" s="17" t="n"/>
      <c r="K2337" s="17" t="n"/>
      <c r="L2337" s="17" t="n"/>
      <c r="N2337">
        <f>IF($B2337="","",IF($C2337="SUPERSTORE","Superstore","DH"))</f>
        <v/>
      </c>
      <c r="O2337">
        <f>IF($B2337="","",IFERROR(VLOOKUP($B2337,Mapping!$A:$C,2,0),"Not Mapped"))</f>
        <v/>
      </c>
      <c r="P2337">
        <f>IF($B2337="","",IFERROR(VLOOKUP($B2337,Mapping!$A:$C,3,0),"Not Mapped"))</f>
        <v/>
      </c>
      <c r="Q2337">
        <f>IF($B2337="","",IF(COUNTIF(Exclusions!$A:$A,$B2337)&gt;0,"Yes","No"))</f>
        <v/>
      </c>
      <c r="R2337" s="17">
        <f>IF($B2337="","",MIN(1,DAY($A2337)/IF($N2337="Superstore",Settings!$B$5,Settings!$B$4)))</f>
        <v/>
      </c>
      <c r="S2337" s="17">
        <f>IF(OR($B2337="",$G2337="",$R2337=0),"",$G2337/$R2337)</f>
        <v/>
      </c>
      <c r="T2337">
        <f>IF($S2337="","",IF($S2337&lt;Settings!$B$8,"Critical",IF($S2337&lt;Settings!$B$9,"Semi Critical","Non Critical")))</f>
        <v/>
      </c>
      <c r="U2337">
        <f>IF($B2337="","",IFERROR(VLOOKUP($O2337,Leaders!$A:$B,2,0),"Not Mapped"))</f>
        <v/>
      </c>
    </row>
    <row r="2338">
      <c r="A2338" s="16" t="n"/>
      <c r="G2338" s="17" t="n"/>
      <c r="H2338" s="17" t="n"/>
      <c r="I2338" s="17" t="n"/>
      <c r="J2338" s="17" t="n"/>
      <c r="K2338" s="17" t="n"/>
      <c r="L2338" s="17" t="n"/>
      <c r="N2338">
        <f>IF($B2338="","",IF($C2338="SUPERSTORE","Superstore","DH"))</f>
        <v/>
      </c>
      <c r="O2338">
        <f>IF($B2338="","",IFERROR(VLOOKUP($B2338,Mapping!$A:$C,2,0),"Not Mapped"))</f>
        <v/>
      </c>
      <c r="P2338">
        <f>IF($B2338="","",IFERROR(VLOOKUP($B2338,Mapping!$A:$C,3,0),"Not Mapped"))</f>
        <v/>
      </c>
      <c r="Q2338">
        <f>IF($B2338="","",IF(COUNTIF(Exclusions!$A:$A,$B2338)&gt;0,"Yes","No"))</f>
        <v/>
      </c>
      <c r="R2338" s="17">
        <f>IF($B2338="","",MIN(1,DAY($A2338)/IF($N2338="Superstore",Settings!$B$5,Settings!$B$4)))</f>
        <v/>
      </c>
      <c r="S2338" s="17">
        <f>IF(OR($B2338="",$G2338="",$R2338=0),"",$G2338/$R2338)</f>
        <v/>
      </c>
      <c r="T2338">
        <f>IF($S2338="","",IF($S2338&lt;Settings!$B$8,"Critical",IF($S2338&lt;Settings!$B$9,"Semi Critical","Non Critical")))</f>
        <v/>
      </c>
      <c r="U2338">
        <f>IF($B2338="","",IFERROR(VLOOKUP($O2338,Leaders!$A:$B,2,0),"Not Mapped"))</f>
        <v/>
      </c>
    </row>
    <row r="2339">
      <c r="A2339" s="16" t="n"/>
      <c r="G2339" s="17" t="n"/>
      <c r="H2339" s="17" t="n"/>
      <c r="I2339" s="17" t="n"/>
      <c r="J2339" s="17" t="n"/>
      <c r="K2339" s="17" t="n"/>
      <c r="L2339" s="17" t="n"/>
      <c r="N2339">
        <f>IF($B2339="","",IF($C2339="SUPERSTORE","Superstore","DH"))</f>
        <v/>
      </c>
      <c r="O2339">
        <f>IF($B2339="","",IFERROR(VLOOKUP($B2339,Mapping!$A:$C,2,0),"Not Mapped"))</f>
        <v/>
      </c>
      <c r="P2339">
        <f>IF($B2339="","",IFERROR(VLOOKUP($B2339,Mapping!$A:$C,3,0),"Not Mapped"))</f>
        <v/>
      </c>
      <c r="Q2339">
        <f>IF($B2339="","",IF(COUNTIF(Exclusions!$A:$A,$B2339)&gt;0,"Yes","No"))</f>
        <v/>
      </c>
      <c r="R2339" s="17">
        <f>IF($B2339="","",MIN(1,DAY($A2339)/IF($N2339="Superstore",Settings!$B$5,Settings!$B$4)))</f>
        <v/>
      </c>
      <c r="S2339" s="17">
        <f>IF(OR($B2339="",$G2339="",$R2339=0),"",$G2339/$R2339)</f>
        <v/>
      </c>
      <c r="T2339">
        <f>IF($S2339="","",IF($S2339&lt;Settings!$B$8,"Critical",IF($S2339&lt;Settings!$B$9,"Semi Critical","Non Critical")))</f>
        <v/>
      </c>
      <c r="U2339">
        <f>IF($B2339="","",IFERROR(VLOOKUP($O2339,Leaders!$A:$B,2,0),"Not Mapped"))</f>
        <v/>
      </c>
    </row>
    <row r="2340">
      <c r="A2340" s="16" t="n"/>
      <c r="G2340" s="17" t="n"/>
      <c r="H2340" s="17" t="n"/>
      <c r="I2340" s="17" t="n"/>
      <c r="J2340" s="17" t="n"/>
      <c r="K2340" s="17" t="n"/>
      <c r="L2340" s="17" t="n"/>
      <c r="N2340">
        <f>IF($B2340="","",IF($C2340="SUPERSTORE","Superstore","DH"))</f>
        <v/>
      </c>
      <c r="O2340">
        <f>IF($B2340="","",IFERROR(VLOOKUP($B2340,Mapping!$A:$C,2,0),"Not Mapped"))</f>
        <v/>
      </c>
      <c r="P2340">
        <f>IF($B2340="","",IFERROR(VLOOKUP($B2340,Mapping!$A:$C,3,0),"Not Mapped"))</f>
        <v/>
      </c>
      <c r="Q2340">
        <f>IF($B2340="","",IF(COUNTIF(Exclusions!$A:$A,$B2340)&gt;0,"Yes","No"))</f>
        <v/>
      </c>
      <c r="R2340" s="17">
        <f>IF($B2340="","",MIN(1,DAY($A2340)/IF($N2340="Superstore",Settings!$B$5,Settings!$B$4)))</f>
        <v/>
      </c>
      <c r="S2340" s="17">
        <f>IF(OR($B2340="",$G2340="",$R2340=0),"",$G2340/$R2340)</f>
        <v/>
      </c>
      <c r="T2340">
        <f>IF($S2340="","",IF($S2340&lt;Settings!$B$8,"Critical",IF($S2340&lt;Settings!$B$9,"Semi Critical","Non Critical")))</f>
        <v/>
      </c>
      <c r="U2340">
        <f>IF($B2340="","",IFERROR(VLOOKUP($O2340,Leaders!$A:$B,2,0),"Not Mapped"))</f>
        <v/>
      </c>
    </row>
    <row r="2341">
      <c r="A2341" s="16" t="n"/>
      <c r="G2341" s="17" t="n"/>
      <c r="H2341" s="17" t="n"/>
      <c r="I2341" s="17" t="n"/>
      <c r="J2341" s="17" t="n"/>
      <c r="K2341" s="17" t="n"/>
      <c r="L2341" s="17" t="n"/>
      <c r="N2341">
        <f>IF($B2341="","",IF($C2341="SUPERSTORE","Superstore","DH"))</f>
        <v/>
      </c>
      <c r="O2341">
        <f>IF($B2341="","",IFERROR(VLOOKUP($B2341,Mapping!$A:$C,2,0),"Not Mapped"))</f>
        <v/>
      </c>
      <c r="P2341">
        <f>IF($B2341="","",IFERROR(VLOOKUP($B2341,Mapping!$A:$C,3,0),"Not Mapped"))</f>
        <v/>
      </c>
      <c r="Q2341">
        <f>IF($B2341="","",IF(COUNTIF(Exclusions!$A:$A,$B2341)&gt;0,"Yes","No"))</f>
        <v/>
      </c>
      <c r="R2341" s="17">
        <f>IF($B2341="","",MIN(1,DAY($A2341)/IF($N2341="Superstore",Settings!$B$5,Settings!$B$4)))</f>
        <v/>
      </c>
      <c r="S2341" s="17">
        <f>IF(OR($B2341="",$G2341="",$R2341=0),"",$G2341/$R2341)</f>
        <v/>
      </c>
      <c r="T2341">
        <f>IF($S2341="","",IF($S2341&lt;Settings!$B$8,"Critical",IF($S2341&lt;Settings!$B$9,"Semi Critical","Non Critical")))</f>
        <v/>
      </c>
      <c r="U2341">
        <f>IF($B2341="","",IFERROR(VLOOKUP($O2341,Leaders!$A:$B,2,0),"Not Mapped"))</f>
        <v/>
      </c>
    </row>
    <row r="2342">
      <c r="A2342" s="16" t="n"/>
      <c r="G2342" s="17" t="n"/>
      <c r="H2342" s="17" t="n"/>
      <c r="I2342" s="17" t="n"/>
      <c r="J2342" s="17" t="n"/>
      <c r="K2342" s="17" t="n"/>
      <c r="L2342" s="17" t="n"/>
      <c r="N2342">
        <f>IF($B2342="","",IF($C2342="SUPERSTORE","Superstore","DH"))</f>
        <v/>
      </c>
      <c r="O2342">
        <f>IF($B2342="","",IFERROR(VLOOKUP($B2342,Mapping!$A:$C,2,0),"Not Mapped"))</f>
        <v/>
      </c>
      <c r="P2342">
        <f>IF($B2342="","",IFERROR(VLOOKUP($B2342,Mapping!$A:$C,3,0),"Not Mapped"))</f>
        <v/>
      </c>
      <c r="Q2342">
        <f>IF($B2342="","",IF(COUNTIF(Exclusions!$A:$A,$B2342)&gt;0,"Yes","No"))</f>
        <v/>
      </c>
      <c r="R2342" s="17">
        <f>IF($B2342="","",MIN(1,DAY($A2342)/IF($N2342="Superstore",Settings!$B$5,Settings!$B$4)))</f>
        <v/>
      </c>
      <c r="S2342" s="17">
        <f>IF(OR($B2342="",$G2342="",$R2342=0),"",$G2342/$R2342)</f>
        <v/>
      </c>
      <c r="T2342">
        <f>IF($S2342="","",IF($S2342&lt;Settings!$B$8,"Critical",IF($S2342&lt;Settings!$B$9,"Semi Critical","Non Critical")))</f>
        <v/>
      </c>
      <c r="U2342">
        <f>IF($B2342="","",IFERROR(VLOOKUP($O2342,Leaders!$A:$B,2,0),"Not Mapped"))</f>
        <v/>
      </c>
    </row>
    <row r="2343">
      <c r="A2343" s="16" t="n"/>
      <c r="G2343" s="17" t="n"/>
      <c r="H2343" s="17" t="n"/>
      <c r="I2343" s="17" t="n"/>
      <c r="J2343" s="17" t="n"/>
      <c r="K2343" s="17" t="n"/>
      <c r="L2343" s="17" t="n"/>
      <c r="N2343">
        <f>IF($B2343="","",IF($C2343="SUPERSTORE","Superstore","DH"))</f>
        <v/>
      </c>
      <c r="O2343">
        <f>IF($B2343="","",IFERROR(VLOOKUP($B2343,Mapping!$A:$C,2,0),"Not Mapped"))</f>
        <v/>
      </c>
      <c r="P2343">
        <f>IF($B2343="","",IFERROR(VLOOKUP($B2343,Mapping!$A:$C,3,0),"Not Mapped"))</f>
        <v/>
      </c>
      <c r="Q2343">
        <f>IF($B2343="","",IF(COUNTIF(Exclusions!$A:$A,$B2343)&gt;0,"Yes","No"))</f>
        <v/>
      </c>
      <c r="R2343" s="17">
        <f>IF($B2343="","",MIN(1,DAY($A2343)/IF($N2343="Superstore",Settings!$B$5,Settings!$B$4)))</f>
        <v/>
      </c>
      <c r="S2343" s="17">
        <f>IF(OR($B2343="",$G2343="",$R2343=0),"",$G2343/$R2343)</f>
        <v/>
      </c>
      <c r="T2343">
        <f>IF($S2343="","",IF($S2343&lt;Settings!$B$8,"Critical",IF($S2343&lt;Settings!$B$9,"Semi Critical","Non Critical")))</f>
        <v/>
      </c>
      <c r="U2343">
        <f>IF($B2343="","",IFERROR(VLOOKUP($O2343,Leaders!$A:$B,2,0),"Not Mapped"))</f>
        <v/>
      </c>
    </row>
    <row r="2344">
      <c r="A2344" s="16" t="n"/>
      <c r="G2344" s="17" t="n"/>
      <c r="H2344" s="17" t="n"/>
      <c r="I2344" s="17" t="n"/>
      <c r="J2344" s="17" t="n"/>
      <c r="K2344" s="17" t="n"/>
      <c r="L2344" s="17" t="n"/>
      <c r="N2344">
        <f>IF($B2344="","",IF($C2344="SUPERSTORE","Superstore","DH"))</f>
        <v/>
      </c>
      <c r="O2344">
        <f>IF($B2344="","",IFERROR(VLOOKUP($B2344,Mapping!$A:$C,2,0),"Not Mapped"))</f>
        <v/>
      </c>
      <c r="P2344">
        <f>IF($B2344="","",IFERROR(VLOOKUP($B2344,Mapping!$A:$C,3,0),"Not Mapped"))</f>
        <v/>
      </c>
      <c r="Q2344">
        <f>IF($B2344="","",IF(COUNTIF(Exclusions!$A:$A,$B2344)&gt;0,"Yes","No"))</f>
        <v/>
      </c>
      <c r="R2344" s="17">
        <f>IF($B2344="","",MIN(1,DAY($A2344)/IF($N2344="Superstore",Settings!$B$5,Settings!$B$4)))</f>
        <v/>
      </c>
      <c r="S2344" s="17">
        <f>IF(OR($B2344="",$G2344="",$R2344=0),"",$G2344/$R2344)</f>
        <v/>
      </c>
      <c r="T2344">
        <f>IF($S2344="","",IF($S2344&lt;Settings!$B$8,"Critical",IF($S2344&lt;Settings!$B$9,"Semi Critical","Non Critical")))</f>
        <v/>
      </c>
      <c r="U2344">
        <f>IF($B2344="","",IFERROR(VLOOKUP($O2344,Leaders!$A:$B,2,0),"Not Mapped"))</f>
        <v/>
      </c>
    </row>
    <row r="2345">
      <c r="A2345" s="16" t="n"/>
      <c r="G2345" s="17" t="n"/>
      <c r="H2345" s="17" t="n"/>
      <c r="I2345" s="17" t="n"/>
      <c r="J2345" s="17" t="n"/>
      <c r="K2345" s="17" t="n"/>
      <c r="L2345" s="17" t="n"/>
      <c r="N2345">
        <f>IF($B2345="","",IF($C2345="SUPERSTORE","Superstore","DH"))</f>
        <v/>
      </c>
      <c r="O2345">
        <f>IF($B2345="","",IFERROR(VLOOKUP($B2345,Mapping!$A:$C,2,0),"Not Mapped"))</f>
        <v/>
      </c>
      <c r="P2345">
        <f>IF($B2345="","",IFERROR(VLOOKUP($B2345,Mapping!$A:$C,3,0),"Not Mapped"))</f>
        <v/>
      </c>
      <c r="Q2345">
        <f>IF($B2345="","",IF(COUNTIF(Exclusions!$A:$A,$B2345)&gt;0,"Yes","No"))</f>
        <v/>
      </c>
      <c r="R2345" s="17">
        <f>IF($B2345="","",MIN(1,DAY($A2345)/IF($N2345="Superstore",Settings!$B$5,Settings!$B$4)))</f>
        <v/>
      </c>
      <c r="S2345" s="17">
        <f>IF(OR($B2345="",$G2345="",$R2345=0),"",$G2345/$R2345)</f>
        <v/>
      </c>
      <c r="T2345">
        <f>IF($S2345="","",IF($S2345&lt;Settings!$B$8,"Critical",IF($S2345&lt;Settings!$B$9,"Semi Critical","Non Critical")))</f>
        <v/>
      </c>
      <c r="U2345">
        <f>IF($B2345="","",IFERROR(VLOOKUP($O2345,Leaders!$A:$B,2,0),"Not Mapped"))</f>
        <v/>
      </c>
    </row>
    <row r="2346">
      <c r="A2346" s="16" t="n"/>
      <c r="G2346" s="17" t="n"/>
      <c r="H2346" s="17" t="n"/>
      <c r="I2346" s="17" t="n"/>
      <c r="J2346" s="17" t="n"/>
      <c r="K2346" s="17" t="n"/>
      <c r="L2346" s="17" t="n"/>
      <c r="N2346">
        <f>IF($B2346="","",IF($C2346="SUPERSTORE","Superstore","DH"))</f>
        <v/>
      </c>
      <c r="O2346">
        <f>IF($B2346="","",IFERROR(VLOOKUP($B2346,Mapping!$A:$C,2,0),"Not Mapped"))</f>
        <v/>
      </c>
      <c r="P2346">
        <f>IF($B2346="","",IFERROR(VLOOKUP($B2346,Mapping!$A:$C,3,0),"Not Mapped"))</f>
        <v/>
      </c>
      <c r="Q2346">
        <f>IF($B2346="","",IF(COUNTIF(Exclusions!$A:$A,$B2346)&gt;0,"Yes","No"))</f>
        <v/>
      </c>
      <c r="R2346" s="17">
        <f>IF($B2346="","",MIN(1,DAY($A2346)/IF($N2346="Superstore",Settings!$B$5,Settings!$B$4)))</f>
        <v/>
      </c>
      <c r="S2346" s="17">
        <f>IF(OR($B2346="",$G2346="",$R2346=0),"",$G2346/$R2346)</f>
        <v/>
      </c>
      <c r="T2346">
        <f>IF($S2346="","",IF($S2346&lt;Settings!$B$8,"Critical",IF($S2346&lt;Settings!$B$9,"Semi Critical","Non Critical")))</f>
        <v/>
      </c>
      <c r="U2346">
        <f>IF($B2346="","",IFERROR(VLOOKUP($O2346,Leaders!$A:$B,2,0),"Not Mapped"))</f>
        <v/>
      </c>
    </row>
    <row r="2347">
      <c r="A2347" s="16" t="n"/>
      <c r="G2347" s="17" t="n"/>
      <c r="H2347" s="17" t="n"/>
      <c r="I2347" s="17" t="n"/>
      <c r="J2347" s="17" t="n"/>
      <c r="K2347" s="17" t="n"/>
      <c r="L2347" s="17" t="n"/>
      <c r="N2347">
        <f>IF($B2347="","",IF($C2347="SUPERSTORE","Superstore","DH"))</f>
        <v/>
      </c>
      <c r="O2347">
        <f>IF($B2347="","",IFERROR(VLOOKUP($B2347,Mapping!$A:$C,2,0),"Not Mapped"))</f>
        <v/>
      </c>
      <c r="P2347">
        <f>IF($B2347="","",IFERROR(VLOOKUP($B2347,Mapping!$A:$C,3,0),"Not Mapped"))</f>
        <v/>
      </c>
      <c r="Q2347">
        <f>IF($B2347="","",IF(COUNTIF(Exclusions!$A:$A,$B2347)&gt;0,"Yes","No"))</f>
        <v/>
      </c>
      <c r="R2347" s="17">
        <f>IF($B2347="","",MIN(1,DAY($A2347)/IF($N2347="Superstore",Settings!$B$5,Settings!$B$4)))</f>
        <v/>
      </c>
      <c r="S2347" s="17">
        <f>IF(OR($B2347="",$G2347="",$R2347=0),"",$G2347/$R2347)</f>
        <v/>
      </c>
      <c r="T2347">
        <f>IF($S2347="","",IF($S2347&lt;Settings!$B$8,"Critical",IF($S2347&lt;Settings!$B$9,"Semi Critical","Non Critical")))</f>
        <v/>
      </c>
      <c r="U2347">
        <f>IF($B2347="","",IFERROR(VLOOKUP($O2347,Leaders!$A:$B,2,0),"Not Mapped"))</f>
        <v/>
      </c>
    </row>
    <row r="2348">
      <c r="A2348" s="16" t="n"/>
      <c r="G2348" s="17" t="n"/>
      <c r="H2348" s="17" t="n"/>
      <c r="I2348" s="17" t="n"/>
      <c r="J2348" s="17" t="n"/>
      <c r="K2348" s="17" t="n"/>
      <c r="L2348" s="17" t="n"/>
      <c r="N2348">
        <f>IF($B2348="","",IF($C2348="SUPERSTORE","Superstore","DH"))</f>
        <v/>
      </c>
      <c r="O2348">
        <f>IF($B2348="","",IFERROR(VLOOKUP($B2348,Mapping!$A:$C,2,0),"Not Mapped"))</f>
        <v/>
      </c>
      <c r="P2348">
        <f>IF($B2348="","",IFERROR(VLOOKUP($B2348,Mapping!$A:$C,3,0),"Not Mapped"))</f>
        <v/>
      </c>
      <c r="Q2348">
        <f>IF($B2348="","",IF(COUNTIF(Exclusions!$A:$A,$B2348)&gt;0,"Yes","No"))</f>
        <v/>
      </c>
      <c r="R2348" s="17">
        <f>IF($B2348="","",MIN(1,DAY($A2348)/IF($N2348="Superstore",Settings!$B$5,Settings!$B$4)))</f>
        <v/>
      </c>
      <c r="S2348" s="17">
        <f>IF(OR($B2348="",$G2348="",$R2348=0),"",$G2348/$R2348)</f>
        <v/>
      </c>
      <c r="T2348">
        <f>IF($S2348="","",IF($S2348&lt;Settings!$B$8,"Critical",IF($S2348&lt;Settings!$B$9,"Semi Critical","Non Critical")))</f>
        <v/>
      </c>
      <c r="U2348">
        <f>IF($B2348="","",IFERROR(VLOOKUP($O2348,Leaders!$A:$B,2,0),"Not Mapped"))</f>
        <v/>
      </c>
    </row>
    <row r="2349">
      <c r="A2349" s="16" t="n"/>
      <c r="G2349" s="17" t="n"/>
      <c r="H2349" s="17" t="n"/>
      <c r="I2349" s="17" t="n"/>
      <c r="J2349" s="17" t="n"/>
      <c r="K2349" s="17" t="n"/>
      <c r="L2349" s="17" t="n"/>
      <c r="N2349">
        <f>IF($B2349="","",IF($C2349="SUPERSTORE","Superstore","DH"))</f>
        <v/>
      </c>
      <c r="O2349">
        <f>IF($B2349="","",IFERROR(VLOOKUP($B2349,Mapping!$A:$C,2,0),"Not Mapped"))</f>
        <v/>
      </c>
      <c r="P2349">
        <f>IF($B2349="","",IFERROR(VLOOKUP($B2349,Mapping!$A:$C,3,0),"Not Mapped"))</f>
        <v/>
      </c>
      <c r="Q2349">
        <f>IF($B2349="","",IF(COUNTIF(Exclusions!$A:$A,$B2349)&gt;0,"Yes","No"))</f>
        <v/>
      </c>
      <c r="R2349" s="17">
        <f>IF($B2349="","",MIN(1,DAY($A2349)/IF($N2349="Superstore",Settings!$B$5,Settings!$B$4)))</f>
        <v/>
      </c>
      <c r="S2349" s="17">
        <f>IF(OR($B2349="",$G2349="",$R2349=0),"",$G2349/$R2349)</f>
        <v/>
      </c>
      <c r="T2349">
        <f>IF($S2349="","",IF($S2349&lt;Settings!$B$8,"Critical",IF($S2349&lt;Settings!$B$9,"Semi Critical","Non Critical")))</f>
        <v/>
      </c>
      <c r="U2349">
        <f>IF($B2349="","",IFERROR(VLOOKUP($O2349,Leaders!$A:$B,2,0),"Not Mapped"))</f>
        <v/>
      </c>
    </row>
    <row r="2350">
      <c r="A2350" s="16" t="n"/>
      <c r="G2350" s="17" t="n"/>
      <c r="H2350" s="17" t="n"/>
      <c r="I2350" s="17" t="n"/>
      <c r="J2350" s="17" t="n"/>
      <c r="K2350" s="17" t="n"/>
      <c r="L2350" s="17" t="n"/>
      <c r="N2350">
        <f>IF($B2350="","",IF($C2350="SUPERSTORE","Superstore","DH"))</f>
        <v/>
      </c>
      <c r="O2350">
        <f>IF($B2350="","",IFERROR(VLOOKUP($B2350,Mapping!$A:$C,2,0),"Not Mapped"))</f>
        <v/>
      </c>
      <c r="P2350">
        <f>IF($B2350="","",IFERROR(VLOOKUP($B2350,Mapping!$A:$C,3,0),"Not Mapped"))</f>
        <v/>
      </c>
      <c r="Q2350">
        <f>IF($B2350="","",IF(COUNTIF(Exclusions!$A:$A,$B2350)&gt;0,"Yes","No"))</f>
        <v/>
      </c>
      <c r="R2350" s="17">
        <f>IF($B2350="","",MIN(1,DAY($A2350)/IF($N2350="Superstore",Settings!$B$5,Settings!$B$4)))</f>
        <v/>
      </c>
      <c r="S2350" s="17">
        <f>IF(OR($B2350="",$G2350="",$R2350=0),"",$G2350/$R2350)</f>
        <v/>
      </c>
      <c r="T2350">
        <f>IF($S2350="","",IF($S2350&lt;Settings!$B$8,"Critical",IF($S2350&lt;Settings!$B$9,"Semi Critical","Non Critical")))</f>
        <v/>
      </c>
      <c r="U2350">
        <f>IF($B2350="","",IFERROR(VLOOKUP($O2350,Leaders!$A:$B,2,0),"Not Mapped"))</f>
        <v/>
      </c>
    </row>
    <row r="2351">
      <c r="A2351" s="16" t="n"/>
      <c r="G2351" s="17" t="n"/>
      <c r="H2351" s="17" t="n"/>
      <c r="I2351" s="17" t="n"/>
      <c r="J2351" s="17" t="n"/>
      <c r="K2351" s="17" t="n"/>
      <c r="L2351" s="17" t="n"/>
      <c r="N2351">
        <f>IF($B2351="","",IF($C2351="SUPERSTORE","Superstore","DH"))</f>
        <v/>
      </c>
      <c r="O2351">
        <f>IF($B2351="","",IFERROR(VLOOKUP($B2351,Mapping!$A:$C,2,0),"Not Mapped"))</f>
        <v/>
      </c>
      <c r="P2351">
        <f>IF($B2351="","",IFERROR(VLOOKUP($B2351,Mapping!$A:$C,3,0),"Not Mapped"))</f>
        <v/>
      </c>
      <c r="Q2351">
        <f>IF($B2351="","",IF(COUNTIF(Exclusions!$A:$A,$B2351)&gt;0,"Yes","No"))</f>
        <v/>
      </c>
      <c r="R2351" s="17">
        <f>IF($B2351="","",MIN(1,DAY($A2351)/IF($N2351="Superstore",Settings!$B$5,Settings!$B$4)))</f>
        <v/>
      </c>
      <c r="S2351" s="17">
        <f>IF(OR($B2351="",$G2351="",$R2351=0),"",$G2351/$R2351)</f>
        <v/>
      </c>
      <c r="T2351">
        <f>IF($S2351="","",IF($S2351&lt;Settings!$B$8,"Critical",IF($S2351&lt;Settings!$B$9,"Semi Critical","Non Critical")))</f>
        <v/>
      </c>
      <c r="U2351">
        <f>IF($B2351="","",IFERROR(VLOOKUP($O2351,Leaders!$A:$B,2,0),"Not Mapped"))</f>
        <v/>
      </c>
    </row>
    <row r="2352">
      <c r="A2352" s="16" t="n"/>
      <c r="G2352" s="17" t="n"/>
      <c r="H2352" s="17" t="n"/>
      <c r="I2352" s="17" t="n"/>
      <c r="J2352" s="17" t="n"/>
      <c r="K2352" s="17" t="n"/>
      <c r="L2352" s="17" t="n"/>
      <c r="N2352">
        <f>IF($B2352="","",IF($C2352="SUPERSTORE","Superstore","DH"))</f>
        <v/>
      </c>
      <c r="O2352">
        <f>IF($B2352="","",IFERROR(VLOOKUP($B2352,Mapping!$A:$C,2,0),"Not Mapped"))</f>
        <v/>
      </c>
      <c r="P2352">
        <f>IF($B2352="","",IFERROR(VLOOKUP($B2352,Mapping!$A:$C,3,0),"Not Mapped"))</f>
        <v/>
      </c>
      <c r="Q2352">
        <f>IF($B2352="","",IF(COUNTIF(Exclusions!$A:$A,$B2352)&gt;0,"Yes","No"))</f>
        <v/>
      </c>
      <c r="R2352" s="17">
        <f>IF($B2352="","",MIN(1,DAY($A2352)/IF($N2352="Superstore",Settings!$B$5,Settings!$B$4)))</f>
        <v/>
      </c>
      <c r="S2352" s="17">
        <f>IF(OR($B2352="",$G2352="",$R2352=0),"",$G2352/$R2352)</f>
        <v/>
      </c>
      <c r="T2352">
        <f>IF($S2352="","",IF($S2352&lt;Settings!$B$8,"Critical",IF($S2352&lt;Settings!$B$9,"Semi Critical","Non Critical")))</f>
        <v/>
      </c>
      <c r="U2352">
        <f>IF($B2352="","",IFERROR(VLOOKUP($O2352,Leaders!$A:$B,2,0),"Not Mapped"))</f>
        <v/>
      </c>
    </row>
    <row r="2353">
      <c r="A2353" s="16" t="n"/>
      <c r="G2353" s="17" t="n"/>
      <c r="H2353" s="17" t="n"/>
      <c r="I2353" s="17" t="n"/>
      <c r="J2353" s="17" t="n"/>
      <c r="K2353" s="17" t="n"/>
      <c r="L2353" s="17" t="n"/>
      <c r="N2353">
        <f>IF($B2353="","",IF($C2353="SUPERSTORE","Superstore","DH"))</f>
        <v/>
      </c>
      <c r="O2353">
        <f>IF($B2353="","",IFERROR(VLOOKUP($B2353,Mapping!$A:$C,2,0),"Not Mapped"))</f>
        <v/>
      </c>
      <c r="P2353">
        <f>IF($B2353="","",IFERROR(VLOOKUP($B2353,Mapping!$A:$C,3,0),"Not Mapped"))</f>
        <v/>
      </c>
      <c r="Q2353">
        <f>IF($B2353="","",IF(COUNTIF(Exclusions!$A:$A,$B2353)&gt;0,"Yes","No"))</f>
        <v/>
      </c>
      <c r="R2353" s="17">
        <f>IF($B2353="","",MIN(1,DAY($A2353)/IF($N2353="Superstore",Settings!$B$5,Settings!$B$4)))</f>
        <v/>
      </c>
      <c r="S2353" s="17">
        <f>IF(OR($B2353="",$G2353="",$R2353=0),"",$G2353/$R2353)</f>
        <v/>
      </c>
      <c r="T2353">
        <f>IF($S2353="","",IF($S2353&lt;Settings!$B$8,"Critical",IF($S2353&lt;Settings!$B$9,"Semi Critical","Non Critical")))</f>
        <v/>
      </c>
      <c r="U2353">
        <f>IF($B2353="","",IFERROR(VLOOKUP($O2353,Leaders!$A:$B,2,0),"Not Mapped"))</f>
        <v/>
      </c>
    </row>
    <row r="2354">
      <c r="A2354" s="16" t="n"/>
      <c r="G2354" s="17" t="n"/>
      <c r="H2354" s="17" t="n"/>
      <c r="I2354" s="17" t="n"/>
      <c r="J2354" s="17" t="n"/>
      <c r="K2354" s="17" t="n"/>
      <c r="L2354" s="17" t="n"/>
      <c r="N2354">
        <f>IF($B2354="","",IF($C2354="SUPERSTORE","Superstore","DH"))</f>
        <v/>
      </c>
      <c r="O2354">
        <f>IF($B2354="","",IFERROR(VLOOKUP($B2354,Mapping!$A:$C,2,0),"Not Mapped"))</f>
        <v/>
      </c>
      <c r="P2354">
        <f>IF($B2354="","",IFERROR(VLOOKUP($B2354,Mapping!$A:$C,3,0),"Not Mapped"))</f>
        <v/>
      </c>
      <c r="Q2354">
        <f>IF($B2354="","",IF(COUNTIF(Exclusions!$A:$A,$B2354)&gt;0,"Yes","No"))</f>
        <v/>
      </c>
      <c r="R2354" s="17">
        <f>IF($B2354="","",MIN(1,DAY($A2354)/IF($N2354="Superstore",Settings!$B$5,Settings!$B$4)))</f>
        <v/>
      </c>
      <c r="S2354" s="17">
        <f>IF(OR($B2354="",$G2354="",$R2354=0),"",$G2354/$R2354)</f>
        <v/>
      </c>
      <c r="T2354">
        <f>IF($S2354="","",IF($S2354&lt;Settings!$B$8,"Critical",IF($S2354&lt;Settings!$B$9,"Semi Critical","Non Critical")))</f>
        <v/>
      </c>
      <c r="U2354">
        <f>IF($B2354="","",IFERROR(VLOOKUP($O2354,Leaders!$A:$B,2,0),"Not Mapped"))</f>
        <v/>
      </c>
    </row>
    <row r="2355">
      <c r="A2355" s="16" t="n"/>
      <c r="G2355" s="17" t="n"/>
      <c r="H2355" s="17" t="n"/>
      <c r="I2355" s="17" t="n"/>
      <c r="J2355" s="17" t="n"/>
      <c r="K2355" s="17" t="n"/>
      <c r="L2355" s="17" t="n"/>
      <c r="N2355">
        <f>IF($B2355="","",IF($C2355="SUPERSTORE","Superstore","DH"))</f>
        <v/>
      </c>
      <c r="O2355">
        <f>IF($B2355="","",IFERROR(VLOOKUP($B2355,Mapping!$A:$C,2,0),"Not Mapped"))</f>
        <v/>
      </c>
      <c r="P2355">
        <f>IF($B2355="","",IFERROR(VLOOKUP($B2355,Mapping!$A:$C,3,0),"Not Mapped"))</f>
        <v/>
      </c>
      <c r="Q2355">
        <f>IF($B2355="","",IF(COUNTIF(Exclusions!$A:$A,$B2355)&gt;0,"Yes","No"))</f>
        <v/>
      </c>
      <c r="R2355" s="17">
        <f>IF($B2355="","",MIN(1,DAY($A2355)/IF($N2355="Superstore",Settings!$B$5,Settings!$B$4)))</f>
        <v/>
      </c>
      <c r="S2355" s="17">
        <f>IF(OR($B2355="",$G2355="",$R2355=0),"",$G2355/$R2355)</f>
        <v/>
      </c>
      <c r="T2355">
        <f>IF($S2355="","",IF($S2355&lt;Settings!$B$8,"Critical",IF($S2355&lt;Settings!$B$9,"Semi Critical","Non Critical")))</f>
        <v/>
      </c>
      <c r="U2355">
        <f>IF($B2355="","",IFERROR(VLOOKUP($O2355,Leaders!$A:$B,2,0),"Not Mapped"))</f>
        <v/>
      </c>
    </row>
    <row r="2356">
      <c r="A2356" s="16" t="n"/>
      <c r="G2356" s="17" t="n"/>
      <c r="H2356" s="17" t="n"/>
      <c r="I2356" s="17" t="n"/>
      <c r="J2356" s="17" t="n"/>
      <c r="K2356" s="17" t="n"/>
      <c r="L2356" s="17" t="n"/>
      <c r="N2356">
        <f>IF($B2356="","",IF($C2356="SUPERSTORE","Superstore","DH"))</f>
        <v/>
      </c>
      <c r="O2356">
        <f>IF($B2356="","",IFERROR(VLOOKUP($B2356,Mapping!$A:$C,2,0),"Not Mapped"))</f>
        <v/>
      </c>
      <c r="P2356">
        <f>IF($B2356="","",IFERROR(VLOOKUP($B2356,Mapping!$A:$C,3,0),"Not Mapped"))</f>
        <v/>
      </c>
      <c r="Q2356">
        <f>IF($B2356="","",IF(COUNTIF(Exclusions!$A:$A,$B2356)&gt;0,"Yes","No"))</f>
        <v/>
      </c>
      <c r="R2356" s="17">
        <f>IF($B2356="","",MIN(1,DAY($A2356)/IF($N2356="Superstore",Settings!$B$5,Settings!$B$4)))</f>
        <v/>
      </c>
      <c r="S2356" s="17">
        <f>IF(OR($B2356="",$G2356="",$R2356=0),"",$G2356/$R2356)</f>
        <v/>
      </c>
      <c r="T2356">
        <f>IF($S2356="","",IF($S2356&lt;Settings!$B$8,"Critical",IF($S2356&lt;Settings!$B$9,"Semi Critical","Non Critical")))</f>
        <v/>
      </c>
      <c r="U2356">
        <f>IF($B2356="","",IFERROR(VLOOKUP($O2356,Leaders!$A:$B,2,0),"Not Mapped"))</f>
        <v/>
      </c>
    </row>
    <row r="2357">
      <c r="A2357" s="16" t="n"/>
      <c r="G2357" s="17" t="n"/>
      <c r="H2357" s="17" t="n"/>
      <c r="I2357" s="17" t="n"/>
      <c r="J2357" s="17" t="n"/>
      <c r="K2357" s="17" t="n"/>
      <c r="L2357" s="17" t="n"/>
      <c r="N2357">
        <f>IF($B2357="","",IF($C2357="SUPERSTORE","Superstore","DH"))</f>
        <v/>
      </c>
      <c r="O2357">
        <f>IF($B2357="","",IFERROR(VLOOKUP($B2357,Mapping!$A:$C,2,0),"Not Mapped"))</f>
        <v/>
      </c>
      <c r="P2357">
        <f>IF($B2357="","",IFERROR(VLOOKUP($B2357,Mapping!$A:$C,3,0),"Not Mapped"))</f>
        <v/>
      </c>
      <c r="Q2357">
        <f>IF($B2357="","",IF(COUNTIF(Exclusions!$A:$A,$B2357)&gt;0,"Yes","No"))</f>
        <v/>
      </c>
      <c r="R2357" s="17">
        <f>IF($B2357="","",MIN(1,DAY($A2357)/IF($N2357="Superstore",Settings!$B$5,Settings!$B$4)))</f>
        <v/>
      </c>
      <c r="S2357" s="17">
        <f>IF(OR($B2357="",$G2357="",$R2357=0),"",$G2357/$R2357)</f>
        <v/>
      </c>
      <c r="T2357">
        <f>IF($S2357="","",IF($S2357&lt;Settings!$B$8,"Critical",IF($S2357&lt;Settings!$B$9,"Semi Critical","Non Critical")))</f>
        <v/>
      </c>
      <c r="U2357">
        <f>IF($B2357="","",IFERROR(VLOOKUP($O2357,Leaders!$A:$B,2,0),"Not Mapped"))</f>
        <v/>
      </c>
    </row>
    <row r="2358">
      <c r="A2358" s="16" t="n"/>
      <c r="G2358" s="17" t="n"/>
      <c r="H2358" s="17" t="n"/>
      <c r="I2358" s="17" t="n"/>
      <c r="J2358" s="17" t="n"/>
      <c r="K2358" s="17" t="n"/>
      <c r="L2358" s="17" t="n"/>
      <c r="N2358">
        <f>IF($B2358="","",IF($C2358="SUPERSTORE","Superstore","DH"))</f>
        <v/>
      </c>
      <c r="O2358">
        <f>IF($B2358="","",IFERROR(VLOOKUP($B2358,Mapping!$A:$C,2,0),"Not Mapped"))</f>
        <v/>
      </c>
      <c r="P2358">
        <f>IF($B2358="","",IFERROR(VLOOKUP($B2358,Mapping!$A:$C,3,0),"Not Mapped"))</f>
        <v/>
      </c>
      <c r="Q2358">
        <f>IF($B2358="","",IF(COUNTIF(Exclusions!$A:$A,$B2358)&gt;0,"Yes","No"))</f>
        <v/>
      </c>
      <c r="R2358" s="17">
        <f>IF($B2358="","",MIN(1,DAY($A2358)/IF($N2358="Superstore",Settings!$B$5,Settings!$B$4)))</f>
        <v/>
      </c>
      <c r="S2358" s="17">
        <f>IF(OR($B2358="",$G2358="",$R2358=0),"",$G2358/$R2358)</f>
        <v/>
      </c>
      <c r="T2358">
        <f>IF($S2358="","",IF($S2358&lt;Settings!$B$8,"Critical",IF($S2358&lt;Settings!$B$9,"Semi Critical","Non Critical")))</f>
        <v/>
      </c>
      <c r="U2358">
        <f>IF($B2358="","",IFERROR(VLOOKUP($O2358,Leaders!$A:$B,2,0),"Not Mapped"))</f>
        <v/>
      </c>
    </row>
    <row r="2359">
      <c r="A2359" s="16" t="n"/>
      <c r="G2359" s="17" t="n"/>
      <c r="H2359" s="17" t="n"/>
      <c r="I2359" s="17" t="n"/>
      <c r="J2359" s="17" t="n"/>
      <c r="K2359" s="17" t="n"/>
      <c r="L2359" s="17" t="n"/>
      <c r="N2359">
        <f>IF($B2359="","",IF($C2359="SUPERSTORE","Superstore","DH"))</f>
        <v/>
      </c>
      <c r="O2359">
        <f>IF($B2359="","",IFERROR(VLOOKUP($B2359,Mapping!$A:$C,2,0),"Not Mapped"))</f>
        <v/>
      </c>
      <c r="P2359">
        <f>IF($B2359="","",IFERROR(VLOOKUP($B2359,Mapping!$A:$C,3,0),"Not Mapped"))</f>
        <v/>
      </c>
      <c r="Q2359">
        <f>IF($B2359="","",IF(COUNTIF(Exclusions!$A:$A,$B2359)&gt;0,"Yes","No"))</f>
        <v/>
      </c>
      <c r="R2359" s="17">
        <f>IF($B2359="","",MIN(1,DAY($A2359)/IF($N2359="Superstore",Settings!$B$5,Settings!$B$4)))</f>
        <v/>
      </c>
      <c r="S2359" s="17">
        <f>IF(OR($B2359="",$G2359="",$R2359=0),"",$G2359/$R2359)</f>
        <v/>
      </c>
      <c r="T2359">
        <f>IF($S2359="","",IF($S2359&lt;Settings!$B$8,"Critical",IF($S2359&lt;Settings!$B$9,"Semi Critical","Non Critical")))</f>
        <v/>
      </c>
      <c r="U2359">
        <f>IF($B2359="","",IFERROR(VLOOKUP($O2359,Leaders!$A:$B,2,0),"Not Mapped"))</f>
        <v/>
      </c>
    </row>
    <row r="2360">
      <c r="A2360" s="16" t="n"/>
      <c r="G2360" s="17" t="n"/>
      <c r="H2360" s="17" t="n"/>
      <c r="I2360" s="17" t="n"/>
      <c r="J2360" s="17" t="n"/>
      <c r="K2360" s="17" t="n"/>
      <c r="L2360" s="17" t="n"/>
      <c r="N2360">
        <f>IF($B2360="","",IF($C2360="SUPERSTORE","Superstore","DH"))</f>
        <v/>
      </c>
      <c r="O2360">
        <f>IF($B2360="","",IFERROR(VLOOKUP($B2360,Mapping!$A:$C,2,0),"Not Mapped"))</f>
        <v/>
      </c>
      <c r="P2360">
        <f>IF($B2360="","",IFERROR(VLOOKUP($B2360,Mapping!$A:$C,3,0),"Not Mapped"))</f>
        <v/>
      </c>
      <c r="Q2360">
        <f>IF($B2360="","",IF(COUNTIF(Exclusions!$A:$A,$B2360)&gt;0,"Yes","No"))</f>
        <v/>
      </c>
      <c r="R2360" s="17">
        <f>IF($B2360="","",MIN(1,DAY($A2360)/IF($N2360="Superstore",Settings!$B$5,Settings!$B$4)))</f>
        <v/>
      </c>
      <c r="S2360" s="17">
        <f>IF(OR($B2360="",$G2360="",$R2360=0),"",$G2360/$R2360)</f>
        <v/>
      </c>
      <c r="T2360">
        <f>IF($S2360="","",IF($S2360&lt;Settings!$B$8,"Critical",IF($S2360&lt;Settings!$B$9,"Semi Critical","Non Critical")))</f>
        <v/>
      </c>
      <c r="U2360">
        <f>IF($B2360="","",IFERROR(VLOOKUP($O2360,Leaders!$A:$B,2,0),"Not Mapped"))</f>
        <v/>
      </c>
    </row>
    <row r="2361">
      <c r="A2361" s="16" t="n"/>
      <c r="G2361" s="17" t="n"/>
      <c r="H2361" s="17" t="n"/>
      <c r="I2361" s="17" t="n"/>
      <c r="J2361" s="17" t="n"/>
      <c r="K2361" s="17" t="n"/>
      <c r="L2361" s="17" t="n"/>
      <c r="N2361">
        <f>IF($B2361="","",IF($C2361="SUPERSTORE","Superstore","DH"))</f>
        <v/>
      </c>
      <c r="O2361">
        <f>IF($B2361="","",IFERROR(VLOOKUP($B2361,Mapping!$A:$C,2,0),"Not Mapped"))</f>
        <v/>
      </c>
      <c r="P2361">
        <f>IF($B2361="","",IFERROR(VLOOKUP($B2361,Mapping!$A:$C,3,0),"Not Mapped"))</f>
        <v/>
      </c>
      <c r="Q2361">
        <f>IF($B2361="","",IF(COUNTIF(Exclusions!$A:$A,$B2361)&gt;0,"Yes","No"))</f>
        <v/>
      </c>
      <c r="R2361" s="17">
        <f>IF($B2361="","",MIN(1,DAY($A2361)/IF($N2361="Superstore",Settings!$B$5,Settings!$B$4)))</f>
        <v/>
      </c>
      <c r="S2361" s="17">
        <f>IF(OR($B2361="",$G2361="",$R2361=0),"",$G2361/$R2361)</f>
        <v/>
      </c>
      <c r="T2361">
        <f>IF($S2361="","",IF($S2361&lt;Settings!$B$8,"Critical",IF($S2361&lt;Settings!$B$9,"Semi Critical","Non Critical")))</f>
        <v/>
      </c>
      <c r="U2361">
        <f>IF($B2361="","",IFERROR(VLOOKUP($O2361,Leaders!$A:$B,2,0),"Not Mapped"))</f>
        <v/>
      </c>
    </row>
    <row r="2362">
      <c r="A2362" s="16" t="n"/>
      <c r="G2362" s="17" t="n"/>
      <c r="H2362" s="17" t="n"/>
      <c r="I2362" s="17" t="n"/>
      <c r="J2362" s="17" t="n"/>
      <c r="K2362" s="17" t="n"/>
      <c r="L2362" s="17" t="n"/>
      <c r="N2362">
        <f>IF($B2362="","",IF($C2362="SUPERSTORE","Superstore","DH"))</f>
        <v/>
      </c>
      <c r="O2362">
        <f>IF($B2362="","",IFERROR(VLOOKUP($B2362,Mapping!$A:$C,2,0),"Not Mapped"))</f>
        <v/>
      </c>
      <c r="P2362">
        <f>IF($B2362="","",IFERROR(VLOOKUP($B2362,Mapping!$A:$C,3,0),"Not Mapped"))</f>
        <v/>
      </c>
      <c r="Q2362">
        <f>IF($B2362="","",IF(COUNTIF(Exclusions!$A:$A,$B2362)&gt;0,"Yes","No"))</f>
        <v/>
      </c>
      <c r="R2362" s="17">
        <f>IF($B2362="","",MIN(1,DAY($A2362)/IF($N2362="Superstore",Settings!$B$5,Settings!$B$4)))</f>
        <v/>
      </c>
      <c r="S2362" s="17">
        <f>IF(OR($B2362="",$G2362="",$R2362=0),"",$G2362/$R2362)</f>
        <v/>
      </c>
      <c r="T2362">
        <f>IF($S2362="","",IF($S2362&lt;Settings!$B$8,"Critical",IF($S2362&lt;Settings!$B$9,"Semi Critical","Non Critical")))</f>
        <v/>
      </c>
      <c r="U2362">
        <f>IF($B2362="","",IFERROR(VLOOKUP($O2362,Leaders!$A:$B,2,0),"Not Mapped"))</f>
        <v/>
      </c>
    </row>
    <row r="2363">
      <c r="A2363" s="16" t="n"/>
      <c r="G2363" s="17" t="n"/>
      <c r="H2363" s="17" t="n"/>
      <c r="I2363" s="17" t="n"/>
      <c r="J2363" s="17" t="n"/>
      <c r="K2363" s="17" t="n"/>
      <c r="L2363" s="17" t="n"/>
      <c r="N2363">
        <f>IF($B2363="","",IF($C2363="SUPERSTORE","Superstore","DH"))</f>
        <v/>
      </c>
      <c r="O2363">
        <f>IF($B2363="","",IFERROR(VLOOKUP($B2363,Mapping!$A:$C,2,0),"Not Mapped"))</f>
        <v/>
      </c>
      <c r="P2363">
        <f>IF($B2363="","",IFERROR(VLOOKUP($B2363,Mapping!$A:$C,3,0),"Not Mapped"))</f>
        <v/>
      </c>
      <c r="Q2363">
        <f>IF($B2363="","",IF(COUNTIF(Exclusions!$A:$A,$B2363)&gt;0,"Yes","No"))</f>
        <v/>
      </c>
      <c r="R2363" s="17">
        <f>IF($B2363="","",MIN(1,DAY($A2363)/IF($N2363="Superstore",Settings!$B$5,Settings!$B$4)))</f>
        <v/>
      </c>
      <c r="S2363" s="17">
        <f>IF(OR($B2363="",$G2363="",$R2363=0),"",$G2363/$R2363)</f>
        <v/>
      </c>
      <c r="T2363">
        <f>IF($S2363="","",IF($S2363&lt;Settings!$B$8,"Critical",IF($S2363&lt;Settings!$B$9,"Semi Critical","Non Critical")))</f>
        <v/>
      </c>
      <c r="U2363">
        <f>IF($B2363="","",IFERROR(VLOOKUP($O2363,Leaders!$A:$B,2,0),"Not Mapped"))</f>
        <v/>
      </c>
    </row>
    <row r="2364">
      <c r="A2364" s="16" t="n"/>
      <c r="G2364" s="17" t="n"/>
      <c r="H2364" s="17" t="n"/>
      <c r="I2364" s="17" t="n"/>
      <c r="J2364" s="17" t="n"/>
      <c r="K2364" s="17" t="n"/>
      <c r="L2364" s="17" t="n"/>
      <c r="N2364">
        <f>IF($B2364="","",IF($C2364="SUPERSTORE","Superstore","DH"))</f>
        <v/>
      </c>
      <c r="O2364">
        <f>IF($B2364="","",IFERROR(VLOOKUP($B2364,Mapping!$A:$C,2,0),"Not Mapped"))</f>
        <v/>
      </c>
      <c r="P2364">
        <f>IF($B2364="","",IFERROR(VLOOKUP($B2364,Mapping!$A:$C,3,0),"Not Mapped"))</f>
        <v/>
      </c>
      <c r="Q2364">
        <f>IF($B2364="","",IF(COUNTIF(Exclusions!$A:$A,$B2364)&gt;0,"Yes","No"))</f>
        <v/>
      </c>
      <c r="R2364" s="17">
        <f>IF($B2364="","",MIN(1,DAY($A2364)/IF($N2364="Superstore",Settings!$B$5,Settings!$B$4)))</f>
        <v/>
      </c>
      <c r="S2364" s="17">
        <f>IF(OR($B2364="",$G2364="",$R2364=0),"",$G2364/$R2364)</f>
        <v/>
      </c>
      <c r="T2364">
        <f>IF($S2364="","",IF($S2364&lt;Settings!$B$8,"Critical",IF($S2364&lt;Settings!$B$9,"Semi Critical","Non Critical")))</f>
        <v/>
      </c>
      <c r="U2364">
        <f>IF($B2364="","",IFERROR(VLOOKUP($O2364,Leaders!$A:$B,2,0),"Not Mapped"))</f>
        <v/>
      </c>
    </row>
    <row r="2365">
      <c r="A2365" s="16" t="n"/>
      <c r="G2365" s="17" t="n"/>
      <c r="H2365" s="17" t="n"/>
      <c r="I2365" s="17" t="n"/>
      <c r="J2365" s="17" t="n"/>
      <c r="K2365" s="17" t="n"/>
      <c r="L2365" s="17" t="n"/>
      <c r="N2365">
        <f>IF($B2365="","",IF($C2365="SUPERSTORE","Superstore","DH"))</f>
        <v/>
      </c>
      <c r="O2365">
        <f>IF($B2365="","",IFERROR(VLOOKUP($B2365,Mapping!$A:$C,2,0),"Not Mapped"))</f>
        <v/>
      </c>
      <c r="P2365">
        <f>IF($B2365="","",IFERROR(VLOOKUP($B2365,Mapping!$A:$C,3,0),"Not Mapped"))</f>
        <v/>
      </c>
      <c r="Q2365">
        <f>IF($B2365="","",IF(COUNTIF(Exclusions!$A:$A,$B2365)&gt;0,"Yes","No"))</f>
        <v/>
      </c>
      <c r="R2365" s="17">
        <f>IF($B2365="","",MIN(1,DAY($A2365)/IF($N2365="Superstore",Settings!$B$5,Settings!$B$4)))</f>
        <v/>
      </c>
      <c r="S2365" s="17">
        <f>IF(OR($B2365="",$G2365="",$R2365=0),"",$G2365/$R2365)</f>
        <v/>
      </c>
      <c r="T2365">
        <f>IF($S2365="","",IF($S2365&lt;Settings!$B$8,"Critical",IF($S2365&lt;Settings!$B$9,"Semi Critical","Non Critical")))</f>
        <v/>
      </c>
      <c r="U2365">
        <f>IF($B2365="","",IFERROR(VLOOKUP($O2365,Leaders!$A:$B,2,0),"Not Mapped"))</f>
        <v/>
      </c>
    </row>
    <row r="2366">
      <c r="A2366" s="16" t="n"/>
      <c r="G2366" s="17" t="n"/>
      <c r="H2366" s="17" t="n"/>
      <c r="I2366" s="17" t="n"/>
      <c r="J2366" s="17" t="n"/>
      <c r="K2366" s="17" t="n"/>
      <c r="L2366" s="17" t="n"/>
      <c r="N2366">
        <f>IF($B2366="","",IF($C2366="SUPERSTORE","Superstore","DH"))</f>
        <v/>
      </c>
      <c r="O2366">
        <f>IF($B2366="","",IFERROR(VLOOKUP($B2366,Mapping!$A:$C,2,0),"Not Mapped"))</f>
        <v/>
      </c>
      <c r="P2366">
        <f>IF($B2366="","",IFERROR(VLOOKUP($B2366,Mapping!$A:$C,3,0),"Not Mapped"))</f>
        <v/>
      </c>
      <c r="Q2366">
        <f>IF($B2366="","",IF(COUNTIF(Exclusions!$A:$A,$B2366)&gt;0,"Yes","No"))</f>
        <v/>
      </c>
      <c r="R2366" s="17">
        <f>IF($B2366="","",MIN(1,DAY($A2366)/IF($N2366="Superstore",Settings!$B$5,Settings!$B$4)))</f>
        <v/>
      </c>
      <c r="S2366" s="17">
        <f>IF(OR($B2366="",$G2366="",$R2366=0),"",$G2366/$R2366)</f>
        <v/>
      </c>
      <c r="T2366">
        <f>IF($S2366="","",IF($S2366&lt;Settings!$B$8,"Critical",IF($S2366&lt;Settings!$B$9,"Semi Critical","Non Critical")))</f>
        <v/>
      </c>
      <c r="U2366">
        <f>IF($B2366="","",IFERROR(VLOOKUP($O2366,Leaders!$A:$B,2,0),"Not Mapped"))</f>
        <v/>
      </c>
    </row>
    <row r="2367">
      <c r="A2367" s="16" t="n"/>
      <c r="G2367" s="17" t="n"/>
      <c r="H2367" s="17" t="n"/>
      <c r="I2367" s="17" t="n"/>
      <c r="J2367" s="17" t="n"/>
      <c r="K2367" s="17" t="n"/>
      <c r="L2367" s="17" t="n"/>
      <c r="N2367">
        <f>IF($B2367="","",IF($C2367="SUPERSTORE","Superstore","DH"))</f>
        <v/>
      </c>
      <c r="O2367">
        <f>IF($B2367="","",IFERROR(VLOOKUP($B2367,Mapping!$A:$C,2,0),"Not Mapped"))</f>
        <v/>
      </c>
      <c r="P2367">
        <f>IF($B2367="","",IFERROR(VLOOKUP($B2367,Mapping!$A:$C,3,0),"Not Mapped"))</f>
        <v/>
      </c>
      <c r="Q2367">
        <f>IF($B2367="","",IF(COUNTIF(Exclusions!$A:$A,$B2367)&gt;0,"Yes","No"))</f>
        <v/>
      </c>
      <c r="R2367" s="17">
        <f>IF($B2367="","",MIN(1,DAY($A2367)/IF($N2367="Superstore",Settings!$B$5,Settings!$B$4)))</f>
        <v/>
      </c>
      <c r="S2367" s="17">
        <f>IF(OR($B2367="",$G2367="",$R2367=0),"",$G2367/$R2367)</f>
        <v/>
      </c>
      <c r="T2367">
        <f>IF($S2367="","",IF($S2367&lt;Settings!$B$8,"Critical",IF($S2367&lt;Settings!$B$9,"Semi Critical","Non Critical")))</f>
        <v/>
      </c>
      <c r="U2367">
        <f>IF($B2367="","",IFERROR(VLOOKUP($O2367,Leaders!$A:$B,2,0),"Not Mapped"))</f>
        <v/>
      </c>
    </row>
    <row r="2368">
      <c r="A2368" s="16" t="n"/>
      <c r="G2368" s="17" t="n"/>
      <c r="H2368" s="17" t="n"/>
      <c r="I2368" s="17" t="n"/>
      <c r="J2368" s="17" t="n"/>
      <c r="K2368" s="17" t="n"/>
      <c r="L2368" s="17" t="n"/>
      <c r="N2368">
        <f>IF($B2368="","",IF($C2368="SUPERSTORE","Superstore","DH"))</f>
        <v/>
      </c>
      <c r="O2368">
        <f>IF($B2368="","",IFERROR(VLOOKUP($B2368,Mapping!$A:$C,2,0),"Not Mapped"))</f>
        <v/>
      </c>
      <c r="P2368">
        <f>IF($B2368="","",IFERROR(VLOOKUP($B2368,Mapping!$A:$C,3,0),"Not Mapped"))</f>
        <v/>
      </c>
      <c r="Q2368">
        <f>IF($B2368="","",IF(COUNTIF(Exclusions!$A:$A,$B2368)&gt;0,"Yes","No"))</f>
        <v/>
      </c>
      <c r="R2368" s="17">
        <f>IF($B2368="","",MIN(1,DAY($A2368)/IF($N2368="Superstore",Settings!$B$5,Settings!$B$4)))</f>
        <v/>
      </c>
      <c r="S2368" s="17">
        <f>IF(OR($B2368="",$G2368="",$R2368=0),"",$G2368/$R2368)</f>
        <v/>
      </c>
      <c r="T2368">
        <f>IF($S2368="","",IF($S2368&lt;Settings!$B$8,"Critical",IF($S2368&lt;Settings!$B$9,"Semi Critical","Non Critical")))</f>
        <v/>
      </c>
      <c r="U2368">
        <f>IF($B2368="","",IFERROR(VLOOKUP($O2368,Leaders!$A:$B,2,0),"Not Mapped"))</f>
        <v/>
      </c>
    </row>
    <row r="2369">
      <c r="A2369" s="16" t="n"/>
      <c r="G2369" s="17" t="n"/>
      <c r="H2369" s="17" t="n"/>
      <c r="I2369" s="17" t="n"/>
      <c r="J2369" s="17" t="n"/>
      <c r="K2369" s="17" t="n"/>
      <c r="L2369" s="17" t="n"/>
      <c r="N2369">
        <f>IF($B2369="","",IF($C2369="SUPERSTORE","Superstore","DH"))</f>
        <v/>
      </c>
      <c r="O2369">
        <f>IF($B2369="","",IFERROR(VLOOKUP($B2369,Mapping!$A:$C,2,0),"Not Mapped"))</f>
        <v/>
      </c>
      <c r="P2369">
        <f>IF($B2369="","",IFERROR(VLOOKUP($B2369,Mapping!$A:$C,3,0),"Not Mapped"))</f>
        <v/>
      </c>
      <c r="Q2369">
        <f>IF($B2369="","",IF(COUNTIF(Exclusions!$A:$A,$B2369)&gt;0,"Yes","No"))</f>
        <v/>
      </c>
      <c r="R2369" s="17">
        <f>IF($B2369="","",MIN(1,DAY($A2369)/IF($N2369="Superstore",Settings!$B$5,Settings!$B$4)))</f>
        <v/>
      </c>
      <c r="S2369" s="17">
        <f>IF(OR($B2369="",$G2369="",$R2369=0),"",$G2369/$R2369)</f>
        <v/>
      </c>
      <c r="T2369">
        <f>IF($S2369="","",IF($S2369&lt;Settings!$B$8,"Critical",IF($S2369&lt;Settings!$B$9,"Semi Critical","Non Critical")))</f>
        <v/>
      </c>
      <c r="U2369">
        <f>IF($B2369="","",IFERROR(VLOOKUP($O2369,Leaders!$A:$B,2,0),"Not Mapped"))</f>
        <v/>
      </c>
    </row>
    <row r="2370">
      <c r="A2370" s="16" t="n"/>
      <c r="G2370" s="17" t="n"/>
      <c r="H2370" s="17" t="n"/>
      <c r="I2370" s="17" t="n"/>
      <c r="J2370" s="17" t="n"/>
      <c r="K2370" s="17" t="n"/>
      <c r="L2370" s="17" t="n"/>
      <c r="N2370">
        <f>IF($B2370="","",IF($C2370="SUPERSTORE","Superstore","DH"))</f>
        <v/>
      </c>
      <c r="O2370">
        <f>IF($B2370="","",IFERROR(VLOOKUP($B2370,Mapping!$A:$C,2,0),"Not Mapped"))</f>
        <v/>
      </c>
      <c r="P2370">
        <f>IF($B2370="","",IFERROR(VLOOKUP($B2370,Mapping!$A:$C,3,0),"Not Mapped"))</f>
        <v/>
      </c>
      <c r="Q2370">
        <f>IF($B2370="","",IF(COUNTIF(Exclusions!$A:$A,$B2370)&gt;0,"Yes","No"))</f>
        <v/>
      </c>
      <c r="R2370" s="17">
        <f>IF($B2370="","",MIN(1,DAY($A2370)/IF($N2370="Superstore",Settings!$B$5,Settings!$B$4)))</f>
        <v/>
      </c>
      <c r="S2370" s="17">
        <f>IF(OR($B2370="",$G2370="",$R2370=0),"",$G2370/$R2370)</f>
        <v/>
      </c>
      <c r="T2370">
        <f>IF($S2370="","",IF($S2370&lt;Settings!$B$8,"Critical",IF($S2370&lt;Settings!$B$9,"Semi Critical","Non Critical")))</f>
        <v/>
      </c>
      <c r="U2370">
        <f>IF($B2370="","",IFERROR(VLOOKUP($O2370,Leaders!$A:$B,2,0),"Not Mapped"))</f>
        <v/>
      </c>
    </row>
    <row r="2371">
      <c r="A2371" s="16" t="n"/>
      <c r="G2371" s="17" t="n"/>
      <c r="H2371" s="17" t="n"/>
      <c r="I2371" s="17" t="n"/>
      <c r="J2371" s="17" t="n"/>
      <c r="K2371" s="17" t="n"/>
      <c r="L2371" s="17" t="n"/>
      <c r="N2371">
        <f>IF($B2371="","",IF($C2371="SUPERSTORE","Superstore","DH"))</f>
        <v/>
      </c>
      <c r="O2371">
        <f>IF($B2371="","",IFERROR(VLOOKUP($B2371,Mapping!$A:$C,2,0),"Not Mapped"))</f>
        <v/>
      </c>
      <c r="P2371">
        <f>IF($B2371="","",IFERROR(VLOOKUP($B2371,Mapping!$A:$C,3,0),"Not Mapped"))</f>
        <v/>
      </c>
      <c r="Q2371">
        <f>IF($B2371="","",IF(COUNTIF(Exclusions!$A:$A,$B2371)&gt;0,"Yes","No"))</f>
        <v/>
      </c>
      <c r="R2371" s="17">
        <f>IF($B2371="","",MIN(1,DAY($A2371)/IF($N2371="Superstore",Settings!$B$5,Settings!$B$4)))</f>
        <v/>
      </c>
      <c r="S2371" s="17">
        <f>IF(OR($B2371="",$G2371="",$R2371=0),"",$G2371/$R2371)</f>
        <v/>
      </c>
      <c r="T2371">
        <f>IF($S2371="","",IF($S2371&lt;Settings!$B$8,"Critical",IF($S2371&lt;Settings!$B$9,"Semi Critical","Non Critical")))</f>
        <v/>
      </c>
      <c r="U2371">
        <f>IF($B2371="","",IFERROR(VLOOKUP($O2371,Leaders!$A:$B,2,0),"Not Mapped"))</f>
        <v/>
      </c>
    </row>
    <row r="2372">
      <c r="A2372" s="16" t="n"/>
      <c r="G2372" s="17" t="n"/>
      <c r="H2372" s="17" t="n"/>
      <c r="I2372" s="17" t="n"/>
      <c r="J2372" s="17" t="n"/>
      <c r="K2372" s="17" t="n"/>
      <c r="L2372" s="17" t="n"/>
      <c r="N2372">
        <f>IF($B2372="","",IF($C2372="SUPERSTORE","Superstore","DH"))</f>
        <v/>
      </c>
      <c r="O2372">
        <f>IF($B2372="","",IFERROR(VLOOKUP($B2372,Mapping!$A:$C,2,0),"Not Mapped"))</f>
        <v/>
      </c>
      <c r="P2372">
        <f>IF($B2372="","",IFERROR(VLOOKUP($B2372,Mapping!$A:$C,3,0),"Not Mapped"))</f>
        <v/>
      </c>
      <c r="Q2372">
        <f>IF($B2372="","",IF(COUNTIF(Exclusions!$A:$A,$B2372)&gt;0,"Yes","No"))</f>
        <v/>
      </c>
      <c r="R2372" s="17">
        <f>IF($B2372="","",MIN(1,DAY($A2372)/IF($N2372="Superstore",Settings!$B$5,Settings!$B$4)))</f>
        <v/>
      </c>
      <c r="S2372" s="17">
        <f>IF(OR($B2372="",$G2372="",$R2372=0),"",$G2372/$R2372)</f>
        <v/>
      </c>
      <c r="T2372">
        <f>IF($S2372="","",IF($S2372&lt;Settings!$B$8,"Critical",IF($S2372&lt;Settings!$B$9,"Semi Critical","Non Critical")))</f>
        <v/>
      </c>
      <c r="U2372">
        <f>IF($B2372="","",IFERROR(VLOOKUP($O2372,Leaders!$A:$B,2,0),"Not Mapped"))</f>
        <v/>
      </c>
    </row>
    <row r="2373">
      <c r="A2373" s="16" t="n"/>
      <c r="G2373" s="17" t="n"/>
      <c r="H2373" s="17" t="n"/>
      <c r="I2373" s="17" t="n"/>
      <c r="J2373" s="17" t="n"/>
      <c r="K2373" s="17" t="n"/>
      <c r="L2373" s="17" t="n"/>
      <c r="N2373">
        <f>IF($B2373="","",IF($C2373="SUPERSTORE","Superstore","DH"))</f>
        <v/>
      </c>
      <c r="O2373">
        <f>IF($B2373="","",IFERROR(VLOOKUP($B2373,Mapping!$A:$C,2,0),"Not Mapped"))</f>
        <v/>
      </c>
      <c r="P2373">
        <f>IF($B2373="","",IFERROR(VLOOKUP($B2373,Mapping!$A:$C,3,0),"Not Mapped"))</f>
        <v/>
      </c>
      <c r="Q2373">
        <f>IF($B2373="","",IF(COUNTIF(Exclusions!$A:$A,$B2373)&gt;0,"Yes","No"))</f>
        <v/>
      </c>
      <c r="R2373" s="17">
        <f>IF($B2373="","",MIN(1,DAY($A2373)/IF($N2373="Superstore",Settings!$B$5,Settings!$B$4)))</f>
        <v/>
      </c>
      <c r="S2373" s="17">
        <f>IF(OR($B2373="",$G2373="",$R2373=0),"",$G2373/$R2373)</f>
        <v/>
      </c>
      <c r="T2373">
        <f>IF($S2373="","",IF($S2373&lt;Settings!$B$8,"Critical",IF($S2373&lt;Settings!$B$9,"Semi Critical","Non Critical")))</f>
        <v/>
      </c>
      <c r="U2373">
        <f>IF($B2373="","",IFERROR(VLOOKUP($O2373,Leaders!$A:$B,2,0),"Not Mapped"))</f>
        <v/>
      </c>
    </row>
    <row r="2374">
      <c r="A2374" s="16" t="n"/>
      <c r="G2374" s="17" t="n"/>
      <c r="H2374" s="17" t="n"/>
      <c r="I2374" s="17" t="n"/>
      <c r="J2374" s="17" t="n"/>
      <c r="K2374" s="17" t="n"/>
      <c r="L2374" s="17" t="n"/>
      <c r="N2374">
        <f>IF($B2374="","",IF($C2374="SUPERSTORE","Superstore","DH"))</f>
        <v/>
      </c>
      <c r="O2374">
        <f>IF($B2374="","",IFERROR(VLOOKUP($B2374,Mapping!$A:$C,2,0),"Not Mapped"))</f>
        <v/>
      </c>
      <c r="P2374">
        <f>IF($B2374="","",IFERROR(VLOOKUP($B2374,Mapping!$A:$C,3,0),"Not Mapped"))</f>
        <v/>
      </c>
      <c r="Q2374">
        <f>IF($B2374="","",IF(COUNTIF(Exclusions!$A:$A,$B2374)&gt;0,"Yes","No"))</f>
        <v/>
      </c>
      <c r="R2374" s="17">
        <f>IF($B2374="","",MIN(1,DAY($A2374)/IF($N2374="Superstore",Settings!$B$5,Settings!$B$4)))</f>
        <v/>
      </c>
      <c r="S2374" s="17">
        <f>IF(OR($B2374="",$G2374="",$R2374=0),"",$G2374/$R2374)</f>
        <v/>
      </c>
      <c r="T2374">
        <f>IF($S2374="","",IF($S2374&lt;Settings!$B$8,"Critical",IF($S2374&lt;Settings!$B$9,"Semi Critical","Non Critical")))</f>
        <v/>
      </c>
      <c r="U2374">
        <f>IF($B2374="","",IFERROR(VLOOKUP($O2374,Leaders!$A:$B,2,0),"Not Mapped"))</f>
        <v/>
      </c>
    </row>
    <row r="2375">
      <c r="A2375" s="16" t="n"/>
      <c r="G2375" s="17" t="n"/>
      <c r="H2375" s="17" t="n"/>
      <c r="I2375" s="17" t="n"/>
      <c r="J2375" s="17" t="n"/>
      <c r="K2375" s="17" t="n"/>
      <c r="L2375" s="17" t="n"/>
      <c r="N2375">
        <f>IF($B2375="","",IF($C2375="SUPERSTORE","Superstore","DH"))</f>
        <v/>
      </c>
      <c r="O2375">
        <f>IF($B2375="","",IFERROR(VLOOKUP($B2375,Mapping!$A:$C,2,0),"Not Mapped"))</f>
        <v/>
      </c>
      <c r="P2375">
        <f>IF($B2375="","",IFERROR(VLOOKUP($B2375,Mapping!$A:$C,3,0),"Not Mapped"))</f>
        <v/>
      </c>
      <c r="Q2375">
        <f>IF($B2375="","",IF(COUNTIF(Exclusions!$A:$A,$B2375)&gt;0,"Yes","No"))</f>
        <v/>
      </c>
      <c r="R2375" s="17">
        <f>IF($B2375="","",MIN(1,DAY($A2375)/IF($N2375="Superstore",Settings!$B$5,Settings!$B$4)))</f>
        <v/>
      </c>
      <c r="S2375" s="17">
        <f>IF(OR($B2375="",$G2375="",$R2375=0),"",$G2375/$R2375)</f>
        <v/>
      </c>
      <c r="T2375">
        <f>IF($S2375="","",IF($S2375&lt;Settings!$B$8,"Critical",IF($S2375&lt;Settings!$B$9,"Semi Critical","Non Critical")))</f>
        <v/>
      </c>
      <c r="U2375">
        <f>IF($B2375="","",IFERROR(VLOOKUP($O2375,Leaders!$A:$B,2,0),"Not Mapped"))</f>
        <v/>
      </c>
    </row>
    <row r="2376">
      <c r="A2376" s="16" t="n"/>
      <c r="G2376" s="17" t="n"/>
      <c r="H2376" s="17" t="n"/>
      <c r="I2376" s="17" t="n"/>
      <c r="J2376" s="17" t="n"/>
      <c r="K2376" s="17" t="n"/>
      <c r="L2376" s="17" t="n"/>
      <c r="N2376">
        <f>IF($B2376="","",IF($C2376="SUPERSTORE","Superstore","DH"))</f>
        <v/>
      </c>
      <c r="O2376">
        <f>IF($B2376="","",IFERROR(VLOOKUP($B2376,Mapping!$A:$C,2,0),"Not Mapped"))</f>
        <v/>
      </c>
      <c r="P2376">
        <f>IF($B2376="","",IFERROR(VLOOKUP($B2376,Mapping!$A:$C,3,0),"Not Mapped"))</f>
        <v/>
      </c>
      <c r="Q2376">
        <f>IF($B2376="","",IF(COUNTIF(Exclusions!$A:$A,$B2376)&gt;0,"Yes","No"))</f>
        <v/>
      </c>
      <c r="R2376" s="17">
        <f>IF($B2376="","",MIN(1,DAY($A2376)/IF($N2376="Superstore",Settings!$B$5,Settings!$B$4)))</f>
        <v/>
      </c>
      <c r="S2376" s="17">
        <f>IF(OR($B2376="",$G2376="",$R2376=0),"",$G2376/$R2376)</f>
        <v/>
      </c>
      <c r="T2376">
        <f>IF($S2376="","",IF($S2376&lt;Settings!$B$8,"Critical",IF($S2376&lt;Settings!$B$9,"Semi Critical","Non Critical")))</f>
        <v/>
      </c>
      <c r="U2376">
        <f>IF($B2376="","",IFERROR(VLOOKUP($O2376,Leaders!$A:$B,2,0),"Not Mapped"))</f>
        <v/>
      </c>
    </row>
    <row r="2377">
      <c r="A2377" s="16" t="n"/>
      <c r="G2377" s="17" t="n"/>
      <c r="H2377" s="17" t="n"/>
      <c r="I2377" s="17" t="n"/>
      <c r="J2377" s="17" t="n"/>
      <c r="K2377" s="17" t="n"/>
      <c r="L2377" s="17" t="n"/>
      <c r="N2377">
        <f>IF($B2377="","",IF($C2377="SUPERSTORE","Superstore","DH"))</f>
        <v/>
      </c>
      <c r="O2377">
        <f>IF($B2377="","",IFERROR(VLOOKUP($B2377,Mapping!$A:$C,2,0),"Not Mapped"))</f>
        <v/>
      </c>
      <c r="P2377">
        <f>IF($B2377="","",IFERROR(VLOOKUP($B2377,Mapping!$A:$C,3,0),"Not Mapped"))</f>
        <v/>
      </c>
      <c r="Q2377">
        <f>IF($B2377="","",IF(COUNTIF(Exclusions!$A:$A,$B2377)&gt;0,"Yes","No"))</f>
        <v/>
      </c>
      <c r="R2377" s="17">
        <f>IF($B2377="","",MIN(1,DAY($A2377)/IF($N2377="Superstore",Settings!$B$5,Settings!$B$4)))</f>
        <v/>
      </c>
      <c r="S2377" s="17">
        <f>IF(OR($B2377="",$G2377="",$R2377=0),"",$G2377/$R2377)</f>
        <v/>
      </c>
      <c r="T2377">
        <f>IF($S2377="","",IF($S2377&lt;Settings!$B$8,"Critical",IF($S2377&lt;Settings!$B$9,"Semi Critical","Non Critical")))</f>
        <v/>
      </c>
      <c r="U2377">
        <f>IF($B2377="","",IFERROR(VLOOKUP($O2377,Leaders!$A:$B,2,0),"Not Mapped"))</f>
        <v/>
      </c>
    </row>
    <row r="2378">
      <c r="A2378" s="16" t="n"/>
      <c r="G2378" s="17" t="n"/>
      <c r="H2378" s="17" t="n"/>
      <c r="I2378" s="17" t="n"/>
      <c r="J2378" s="17" t="n"/>
      <c r="K2378" s="17" t="n"/>
      <c r="L2378" s="17" t="n"/>
      <c r="N2378">
        <f>IF($B2378="","",IF($C2378="SUPERSTORE","Superstore","DH"))</f>
        <v/>
      </c>
      <c r="O2378">
        <f>IF($B2378="","",IFERROR(VLOOKUP($B2378,Mapping!$A:$C,2,0),"Not Mapped"))</f>
        <v/>
      </c>
      <c r="P2378">
        <f>IF($B2378="","",IFERROR(VLOOKUP($B2378,Mapping!$A:$C,3,0),"Not Mapped"))</f>
        <v/>
      </c>
      <c r="Q2378">
        <f>IF($B2378="","",IF(COUNTIF(Exclusions!$A:$A,$B2378)&gt;0,"Yes","No"))</f>
        <v/>
      </c>
      <c r="R2378" s="17">
        <f>IF($B2378="","",MIN(1,DAY($A2378)/IF($N2378="Superstore",Settings!$B$5,Settings!$B$4)))</f>
        <v/>
      </c>
      <c r="S2378" s="17">
        <f>IF(OR($B2378="",$G2378="",$R2378=0),"",$G2378/$R2378)</f>
        <v/>
      </c>
      <c r="T2378">
        <f>IF($S2378="","",IF($S2378&lt;Settings!$B$8,"Critical",IF($S2378&lt;Settings!$B$9,"Semi Critical","Non Critical")))</f>
        <v/>
      </c>
      <c r="U2378">
        <f>IF($B2378="","",IFERROR(VLOOKUP($O2378,Leaders!$A:$B,2,0),"Not Mapped"))</f>
        <v/>
      </c>
    </row>
    <row r="2379">
      <c r="A2379" s="16" t="n"/>
      <c r="G2379" s="17" t="n"/>
      <c r="H2379" s="17" t="n"/>
      <c r="I2379" s="17" t="n"/>
      <c r="J2379" s="17" t="n"/>
      <c r="K2379" s="17" t="n"/>
      <c r="L2379" s="17" t="n"/>
      <c r="N2379">
        <f>IF($B2379="","",IF($C2379="SUPERSTORE","Superstore","DH"))</f>
        <v/>
      </c>
      <c r="O2379">
        <f>IF($B2379="","",IFERROR(VLOOKUP($B2379,Mapping!$A:$C,2,0),"Not Mapped"))</f>
        <v/>
      </c>
      <c r="P2379">
        <f>IF($B2379="","",IFERROR(VLOOKUP($B2379,Mapping!$A:$C,3,0),"Not Mapped"))</f>
        <v/>
      </c>
      <c r="Q2379">
        <f>IF($B2379="","",IF(COUNTIF(Exclusions!$A:$A,$B2379)&gt;0,"Yes","No"))</f>
        <v/>
      </c>
      <c r="R2379" s="17">
        <f>IF($B2379="","",MIN(1,DAY($A2379)/IF($N2379="Superstore",Settings!$B$5,Settings!$B$4)))</f>
        <v/>
      </c>
      <c r="S2379" s="17">
        <f>IF(OR($B2379="",$G2379="",$R2379=0),"",$G2379/$R2379)</f>
        <v/>
      </c>
      <c r="T2379">
        <f>IF($S2379="","",IF($S2379&lt;Settings!$B$8,"Critical",IF($S2379&lt;Settings!$B$9,"Semi Critical","Non Critical")))</f>
        <v/>
      </c>
      <c r="U2379">
        <f>IF($B2379="","",IFERROR(VLOOKUP($O2379,Leaders!$A:$B,2,0),"Not Mapped"))</f>
        <v/>
      </c>
    </row>
    <row r="2380">
      <c r="A2380" s="16" t="n"/>
      <c r="G2380" s="17" t="n"/>
      <c r="H2380" s="17" t="n"/>
      <c r="I2380" s="17" t="n"/>
      <c r="J2380" s="17" t="n"/>
      <c r="K2380" s="17" t="n"/>
      <c r="L2380" s="17" t="n"/>
      <c r="N2380">
        <f>IF($B2380="","",IF($C2380="SUPERSTORE","Superstore","DH"))</f>
        <v/>
      </c>
      <c r="O2380">
        <f>IF($B2380="","",IFERROR(VLOOKUP($B2380,Mapping!$A:$C,2,0),"Not Mapped"))</f>
        <v/>
      </c>
      <c r="P2380">
        <f>IF($B2380="","",IFERROR(VLOOKUP($B2380,Mapping!$A:$C,3,0),"Not Mapped"))</f>
        <v/>
      </c>
      <c r="Q2380">
        <f>IF($B2380="","",IF(COUNTIF(Exclusions!$A:$A,$B2380)&gt;0,"Yes","No"))</f>
        <v/>
      </c>
      <c r="R2380" s="17">
        <f>IF($B2380="","",MIN(1,DAY($A2380)/IF($N2380="Superstore",Settings!$B$5,Settings!$B$4)))</f>
        <v/>
      </c>
      <c r="S2380" s="17">
        <f>IF(OR($B2380="",$G2380="",$R2380=0),"",$G2380/$R2380)</f>
        <v/>
      </c>
      <c r="T2380">
        <f>IF($S2380="","",IF($S2380&lt;Settings!$B$8,"Critical",IF($S2380&lt;Settings!$B$9,"Semi Critical","Non Critical")))</f>
        <v/>
      </c>
      <c r="U2380">
        <f>IF($B2380="","",IFERROR(VLOOKUP($O2380,Leaders!$A:$B,2,0),"Not Mapped"))</f>
        <v/>
      </c>
    </row>
    <row r="2381">
      <c r="A2381" s="16" t="n"/>
      <c r="G2381" s="17" t="n"/>
      <c r="H2381" s="17" t="n"/>
      <c r="I2381" s="17" t="n"/>
      <c r="J2381" s="17" t="n"/>
      <c r="K2381" s="17" t="n"/>
      <c r="L2381" s="17" t="n"/>
      <c r="N2381">
        <f>IF($B2381="","",IF($C2381="SUPERSTORE","Superstore","DH"))</f>
        <v/>
      </c>
      <c r="O2381">
        <f>IF($B2381="","",IFERROR(VLOOKUP($B2381,Mapping!$A:$C,2,0),"Not Mapped"))</f>
        <v/>
      </c>
      <c r="P2381">
        <f>IF($B2381="","",IFERROR(VLOOKUP($B2381,Mapping!$A:$C,3,0),"Not Mapped"))</f>
        <v/>
      </c>
      <c r="Q2381">
        <f>IF($B2381="","",IF(COUNTIF(Exclusions!$A:$A,$B2381)&gt;0,"Yes","No"))</f>
        <v/>
      </c>
      <c r="R2381" s="17">
        <f>IF($B2381="","",MIN(1,DAY($A2381)/IF($N2381="Superstore",Settings!$B$5,Settings!$B$4)))</f>
        <v/>
      </c>
      <c r="S2381" s="17">
        <f>IF(OR($B2381="",$G2381="",$R2381=0),"",$G2381/$R2381)</f>
        <v/>
      </c>
      <c r="T2381">
        <f>IF($S2381="","",IF($S2381&lt;Settings!$B$8,"Critical",IF($S2381&lt;Settings!$B$9,"Semi Critical","Non Critical")))</f>
        <v/>
      </c>
      <c r="U2381">
        <f>IF($B2381="","",IFERROR(VLOOKUP($O2381,Leaders!$A:$B,2,0),"Not Mapped"))</f>
        <v/>
      </c>
    </row>
    <row r="2382">
      <c r="A2382" s="16" t="n"/>
      <c r="G2382" s="17" t="n"/>
      <c r="H2382" s="17" t="n"/>
      <c r="I2382" s="17" t="n"/>
      <c r="J2382" s="17" t="n"/>
      <c r="K2382" s="17" t="n"/>
      <c r="L2382" s="17" t="n"/>
      <c r="N2382">
        <f>IF($B2382="","",IF($C2382="SUPERSTORE","Superstore","DH"))</f>
        <v/>
      </c>
      <c r="O2382">
        <f>IF($B2382="","",IFERROR(VLOOKUP($B2382,Mapping!$A:$C,2,0),"Not Mapped"))</f>
        <v/>
      </c>
      <c r="P2382">
        <f>IF($B2382="","",IFERROR(VLOOKUP($B2382,Mapping!$A:$C,3,0),"Not Mapped"))</f>
        <v/>
      </c>
      <c r="Q2382">
        <f>IF($B2382="","",IF(COUNTIF(Exclusions!$A:$A,$B2382)&gt;0,"Yes","No"))</f>
        <v/>
      </c>
      <c r="R2382" s="17">
        <f>IF($B2382="","",MIN(1,DAY($A2382)/IF($N2382="Superstore",Settings!$B$5,Settings!$B$4)))</f>
        <v/>
      </c>
      <c r="S2382" s="17">
        <f>IF(OR($B2382="",$G2382="",$R2382=0),"",$G2382/$R2382)</f>
        <v/>
      </c>
      <c r="T2382">
        <f>IF($S2382="","",IF($S2382&lt;Settings!$B$8,"Critical",IF($S2382&lt;Settings!$B$9,"Semi Critical","Non Critical")))</f>
        <v/>
      </c>
      <c r="U2382">
        <f>IF($B2382="","",IFERROR(VLOOKUP($O2382,Leaders!$A:$B,2,0),"Not Mapped"))</f>
        <v/>
      </c>
    </row>
    <row r="2383">
      <c r="A2383" s="16" t="n"/>
      <c r="G2383" s="17" t="n"/>
      <c r="H2383" s="17" t="n"/>
      <c r="I2383" s="17" t="n"/>
      <c r="J2383" s="17" t="n"/>
      <c r="K2383" s="17" t="n"/>
      <c r="L2383" s="17" t="n"/>
      <c r="N2383">
        <f>IF($B2383="","",IF($C2383="SUPERSTORE","Superstore","DH"))</f>
        <v/>
      </c>
      <c r="O2383">
        <f>IF($B2383="","",IFERROR(VLOOKUP($B2383,Mapping!$A:$C,2,0),"Not Mapped"))</f>
        <v/>
      </c>
      <c r="P2383">
        <f>IF($B2383="","",IFERROR(VLOOKUP($B2383,Mapping!$A:$C,3,0),"Not Mapped"))</f>
        <v/>
      </c>
      <c r="Q2383">
        <f>IF($B2383="","",IF(COUNTIF(Exclusions!$A:$A,$B2383)&gt;0,"Yes","No"))</f>
        <v/>
      </c>
      <c r="R2383" s="17">
        <f>IF($B2383="","",MIN(1,DAY($A2383)/IF($N2383="Superstore",Settings!$B$5,Settings!$B$4)))</f>
        <v/>
      </c>
      <c r="S2383" s="17">
        <f>IF(OR($B2383="",$G2383="",$R2383=0),"",$G2383/$R2383)</f>
        <v/>
      </c>
      <c r="T2383">
        <f>IF($S2383="","",IF($S2383&lt;Settings!$B$8,"Critical",IF($S2383&lt;Settings!$B$9,"Semi Critical","Non Critical")))</f>
        <v/>
      </c>
      <c r="U2383">
        <f>IF($B2383="","",IFERROR(VLOOKUP($O2383,Leaders!$A:$B,2,0),"Not Mapped"))</f>
        <v/>
      </c>
    </row>
    <row r="2384">
      <c r="A2384" s="16" t="n"/>
      <c r="G2384" s="17" t="n"/>
      <c r="H2384" s="17" t="n"/>
      <c r="I2384" s="17" t="n"/>
      <c r="J2384" s="17" t="n"/>
      <c r="K2384" s="17" t="n"/>
      <c r="L2384" s="17" t="n"/>
      <c r="N2384">
        <f>IF($B2384="","",IF($C2384="SUPERSTORE","Superstore","DH"))</f>
        <v/>
      </c>
      <c r="O2384">
        <f>IF($B2384="","",IFERROR(VLOOKUP($B2384,Mapping!$A:$C,2,0),"Not Mapped"))</f>
        <v/>
      </c>
      <c r="P2384">
        <f>IF($B2384="","",IFERROR(VLOOKUP($B2384,Mapping!$A:$C,3,0),"Not Mapped"))</f>
        <v/>
      </c>
      <c r="Q2384">
        <f>IF($B2384="","",IF(COUNTIF(Exclusions!$A:$A,$B2384)&gt;0,"Yes","No"))</f>
        <v/>
      </c>
      <c r="R2384" s="17">
        <f>IF($B2384="","",MIN(1,DAY($A2384)/IF($N2384="Superstore",Settings!$B$5,Settings!$B$4)))</f>
        <v/>
      </c>
      <c r="S2384" s="17">
        <f>IF(OR($B2384="",$G2384="",$R2384=0),"",$G2384/$R2384)</f>
        <v/>
      </c>
      <c r="T2384">
        <f>IF($S2384="","",IF($S2384&lt;Settings!$B$8,"Critical",IF($S2384&lt;Settings!$B$9,"Semi Critical","Non Critical")))</f>
        <v/>
      </c>
      <c r="U2384">
        <f>IF($B2384="","",IFERROR(VLOOKUP($O2384,Leaders!$A:$B,2,0),"Not Mapped"))</f>
        <v/>
      </c>
    </row>
    <row r="2385">
      <c r="A2385" s="16" t="n"/>
      <c r="G2385" s="17" t="n"/>
      <c r="H2385" s="17" t="n"/>
      <c r="I2385" s="17" t="n"/>
      <c r="J2385" s="17" t="n"/>
      <c r="K2385" s="17" t="n"/>
      <c r="L2385" s="17" t="n"/>
      <c r="N2385">
        <f>IF($B2385="","",IF($C2385="SUPERSTORE","Superstore","DH"))</f>
        <v/>
      </c>
      <c r="O2385">
        <f>IF($B2385="","",IFERROR(VLOOKUP($B2385,Mapping!$A:$C,2,0),"Not Mapped"))</f>
        <v/>
      </c>
      <c r="P2385">
        <f>IF($B2385="","",IFERROR(VLOOKUP($B2385,Mapping!$A:$C,3,0),"Not Mapped"))</f>
        <v/>
      </c>
      <c r="Q2385">
        <f>IF($B2385="","",IF(COUNTIF(Exclusions!$A:$A,$B2385)&gt;0,"Yes","No"))</f>
        <v/>
      </c>
      <c r="R2385" s="17">
        <f>IF($B2385="","",MIN(1,DAY($A2385)/IF($N2385="Superstore",Settings!$B$5,Settings!$B$4)))</f>
        <v/>
      </c>
      <c r="S2385" s="17">
        <f>IF(OR($B2385="",$G2385="",$R2385=0),"",$G2385/$R2385)</f>
        <v/>
      </c>
      <c r="T2385">
        <f>IF($S2385="","",IF($S2385&lt;Settings!$B$8,"Critical",IF($S2385&lt;Settings!$B$9,"Semi Critical","Non Critical")))</f>
        <v/>
      </c>
      <c r="U2385">
        <f>IF($B2385="","",IFERROR(VLOOKUP($O2385,Leaders!$A:$B,2,0),"Not Mapped"))</f>
        <v/>
      </c>
    </row>
    <row r="2386">
      <c r="A2386" s="16" t="n"/>
      <c r="G2386" s="17" t="n"/>
      <c r="H2386" s="17" t="n"/>
      <c r="I2386" s="17" t="n"/>
      <c r="J2386" s="17" t="n"/>
      <c r="K2386" s="17" t="n"/>
      <c r="L2386" s="17" t="n"/>
      <c r="N2386">
        <f>IF($B2386="","",IF($C2386="SUPERSTORE","Superstore","DH"))</f>
        <v/>
      </c>
      <c r="O2386">
        <f>IF($B2386="","",IFERROR(VLOOKUP($B2386,Mapping!$A:$C,2,0),"Not Mapped"))</f>
        <v/>
      </c>
      <c r="P2386">
        <f>IF($B2386="","",IFERROR(VLOOKUP($B2386,Mapping!$A:$C,3,0),"Not Mapped"))</f>
        <v/>
      </c>
      <c r="Q2386">
        <f>IF($B2386="","",IF(COUNTIF(Exclusions!$A:$A,$B2386)&gt;0,"Yes","No"))</f>
        <v/>
      </c>
      <c r="R2386" s="17">
        <f>IF($B2386="","",MIN(1,DAY($A2386)/IF($N2386="Superstore",Settings!$B$5,Settings!$B$4)))</f>
        <v/>
      </c>
      <c r="S2386" s="17">
        <f>IF(OR($B2386="",$G2386="",$R2386=0),"",$G2386/$R2386)</f>
        <v/>
      </c>
      <c r="T2386">
        <f>IF($S2386="","",IF($S2386&lt;Settings!$B$8,"Critical",IF($S2386&lt;Settings!$B$9,"Semi Critical","Non Critical")))</f>
        <v/>
      </c>
      <c r="U2386">
        <f>IF($B2386="","",IFERROR(VLOOKUP($O2386,Leaders!$A:$B,2,0),"Not Mapped"))</f>
        <v/>
      </c>
    </row>
    <row r="2387">
      <c r="A2387" s="16" t="n"/>
      <c r="G2387" s="17" t="n"/>
      <c r="H2387" s="17" t="n"/>
      <c r="I2387" s="17" t="n"/>
      <c r="J2387" s="17" t="n"/>
      <c r="K2387" s="17" t="n"/>
      <c r="L2387" s="17" t="n"/>
      <c r="N2387">
        <f>IF($B2387="","",IF($C2387="SUPERSTORE","Superstore","DH"))</f>
        <v/>
      </c>
      <c r="O2387">
        <f>IF($B2387="","",IFERROR(VLOOKUP($B2387,Mapping!$A:$C,2,0),"Not Mapped"))</f>
        <v/>
      </c>
      <c r="P2387">
        <f>IF($B2387="","",IFERROR(VLOOKUP($B2387,Mapping!$A:$C,3,0),"Not Mapped"))</f>
        <v/>
      </c>
      <c r="Q2387">
        <f>IF($B2387="","",IF(COUNTIF(Exclusions!$A:$A,$B2387)&gt;0,"Yes","No"))</f>
        <v/>
      </c>
      <c r="R2387" s="17">
        <f>IF($B2387="","",MIN(1,DAY($A2387)/IF($N2387="Superstore",Settings!$B$5,Settings!$B$4)))</f>
        <v/>
      </c>
      <c r="S2387" s="17">
        <f>IF(OR($B2387="",$G2387="",$R2387=0),"",$G2387/$R2387)</f>
        <v/>
      </c>
      <c r="T2387">
        <f>IF($S2387="","",IF($S2387&lt;Settings!$B$8,"Critical",IF($S2387&lt;Settings!$B$9,"Semi Critical","Non Critical")))</f>
        <v/>
      </c>
      <c r="U2387">
        <f>IF($B2387="","",IFERROR(VLOOKUP($O2387,Leaders!$A:$B,2,0),"Not Mapped"))</f>
        <v/>
      </c>
    </row>
    <row r="2388">
      <c r="A2388" s="16" t="n"/>
      <c r="G2388" s="17" t="n"/>
      <c r="H2388" s="17" t="n"/>
      <c r="I2388" s="17" t="n"/>
      <c r="J2388" s="17" t="n"/>
      <c r="K2388" s="17" t="n"/>
      <c r="L2388" s="17" t="n"/>
      <c r="N2388">
        <f>IF($B2388="","",IF($C2388="SUPERSTORE","Superstore","DH"))</f>
        <v/>
      </c>
      <c r="O2388">
        <f>IF($B2388="","",IFERROR(VLOOKUP($B2388,Mapping!$A:$C,2,0),"Not Mapped"))</f>
        <v/>
      </c>
      <c r="P2388">
        <f>IF($B2388="","",IFERROR(VLOOKUP($B2388,Mapping!$A:$C,3,0),"Not Mapped"))</f>
        <v/>
      </c>
      <c r="Q2388">
        <f>IF($B2388="","",IF(COUNTIF(Exclusions!$A:$A,$B2388)&gt;0,"Yes","No"))</f>
        <v/>
      </c>
      <c r="R2388" s="17">
        <f>IF($B2388="","",MIN(1,DAY($A2388)/IF($N2388="Superstore",Settings!$B$5,Settings!$B$4)))</f>
        <v/>
      </c>
      <c r="S2388" s="17">
        <f>IF(OR($B2388="",$G2388="",$R2388=0),"",$G2388/$R2388)</f>
        <v/>
      </c>
      <c r="T2388">
        <f>IF($S2388="","",IF($S2388&lt;Settings!$B$8,"Critical",IF($S2388&lt;Settings!$B$9,"Semi Critical","Non Critical")))</f>
        <v/>
      </c>
      <c r="U2388">
        <f>IF($B2388="","",IFERROR(VLOOKUP($O2388,Leaders!$A:$B,2,0),"Not Mapped"))</f>
        <v/>
      </c>
    </row>
    <row r="2389">
      <c r="A2389" s="16" t="n"/>
      <c r="G2389" s="17" t="n"/>
      <c r="H2389" s="17" t="n"/>
      <c r="I2389" s="17" t="n"/>
      <c r="J2389" s="17" t="n"/>
      <c r="K2389" s="17" t="n"/>
      <c r="L2389" s="17" t="n"/>
      <c r="N2389">
        <f>IF($B2389="","",IF($C2389="SUPERSTORE","Superstore","DH"))</f>
        <v/>
      </c>
      <c r="O2389">
        <f>IF($B2389="","",IFERROR(VLOOKUP($B2389,Mapping!$A:$C,2,0),"Not Mapped"))</f>
        <v/>
      </c>
      <c r="P2389">
        <f>IF($B2389="","",IFERROR(VLOOKUP($B2389,Mapping!$A:$C,3,0),"Not Mapped"))</f>
        <v/>
      </c>
      <c r="Q2389">
        <f>IF($B2389="","",IF(COUNTIF(Exclusions!$A:$A,$B2389)&gt;0,"Yes","No"))</f>
        <v/>
      </c>
      <c r="R2389" s="17">
        <f>IF($B2389="","",MIN(1,DAY($A2389)/IF($N2389="Superstore",Settings!$B$5,Settings!$B$4)))</f>
        <v/>
      </c>
      <c r="S2389" s="17">
        <f>IF(OR($B2389="",$G2389="",$R2389=0),"",$G2389/$R2389)</f>
        <v/>
      </c>
      <c r="T2389">
        <f>IF($S2389="","",IF($S2389&lt;Settings!$B$8,"Critical",IF($S2389&lt;Settings!$B$9,"Semi Critical","Non Critical")))</f>
        <v/>
      </c>
      <c r="U2389">
        <f>IF($B2389="","",IFERROR(VLOOKUP($O2389,Leaders!$A:$B,2,0),"Not Mapped"))</f>
        <v/>
      </c>
    </row>
    <row r="2390">
      <c r="A2390" s="16" t="n"/>
      <c r="G2390" s="17" t="n"/>
      <c r="H2390" s="17" t="n"/>
      <c r="I2390" s="17" t="n"/>
      <c r="J2390" s="17" t="n"/>
      <c r="K2390" s="17" t="n"/>
      <c r="L2390" s="17" t="n"/>
      <c r="N2390">
        <f>IF($B2390="","",IF($C2390="SUPERSTORE","Superstore","DH"))</f>
        <v/>
      </c>
      <c r="O2390">
        <f>IF($B2390="","",IFERROR(VLOOKUP($B2390,Mapping!$A:$C,2,0),"Not Mapped"))</f>
        <v/>
      </c>
      <c r="P2390">
        <f>IF($B2390="","",IFERROR(VLOOKUP($B2390,Mapping!$A:$C,3,0),"Not Mapped"))</f>
        <v/>
      </c>
      <c r="Q2390">
        <f>IF($B2390="","",IF(COUNTIF(Exclusions!$A:$A,$B2390)&gt;0,"Yes","No"))</f>
        <v/>
      </c>
      <c r="R2390" s="17">
        <f>IF($B2390="","",MIN(1,DAY($A2390)/IF($N2390="Superstore",Settings!$B$5,Settings!$B$4)))</f>
        <v/>
      </c>
      <c r="S2390" s="17">
        <f>IF(OR($B2390="",$G2390="",$R2390=0),"",$G2390/$R2390)</f>
        <v/>
      </c>
      <c r="T2390">
        <f>IF($S2390="","",IF($S2390&lt;Settings!$B$8,"Critical",IF($S2390&lt;Settings!$B$9,"Semi Critical","Non Critical")))</f>
        <v/>
      </c>
      <c r="U2390">
        <f>IF($B2390="","",IFERROR(VLOOKUP($O2390,Leaders!$A:$B,2,0),"Not Mapped"))</f>
        <v/>
      </c>
    </row>
    <row r="2391">
      <c r="A2391" s="16" t="n"/>
      <c r="G2391" s="17" t="n"/>
      <c r="H2391" s="17" t="n"/>
      <c r="I2391" s="17" t="n"/>
      <c r="J2391" s="17" t="n"/>
      <c r="K2391" s="17" t="n"/>
      <c r="L2391" s="17" t="n"/>
      <c r="N2391">
        <f>IF($B2391="","",IF($C2391="SUPERSTORE","Superstore","DH"))</f>
        <v/>
      </c>
      <c r="O2391">
        <f>IF($B2391="","",IFERROR(VLOOKUP($B2391,Mapping!$A:$C,2,0),"Not Mapped"))</f>
        <v/>
      </c>
      <c r="P2391">
        <f>IF($B2391="","",IFERROR(VLOOKUP($B2391,Mapping!$A:$C,3,0),"Not Mapped"))</f>
        <v/>
      </c>
      <c r="Q2391">
        <f>IF($B2391="","",IF(COUNTIF(Exclusions!$A:$A,$B2391)&gt;0,"Yes","No"))</f>
        <v/>
      </c>
      <c r="R2391" s="17">
        <f>IF($B2391="","",MIN(1,DAY($A2391)/IF($N2391="Superstore",Settings!$B$5,Settings!$B$4)))</f>
        <v/>
      </c>
      <c r="S2391" s="17">
        <f>IF(OR($B2391="",$G2391="",$R2391=0),"",$G2391/$R2391)</f>
        <v/>
      </c>
      <c r="T2391">
        <f>IF($S2391="","",IF($S2391&lt;Settings!$B$8,"Critical",IF($S2391&lt;Settings!$B$9,"Semi Critical","Non Critical")))</f>
        <v/>
      </c>
      <c r="U2391">
        <f>IF($B2391="","",IFERROR(VLOOKUP($O2391,Leaders!$A:$B,2,0),"Not Mapped"))</f>
        <v/>
      </c>
    </row>
    <row r="2392">
      <c r="A2392" s="16" t="n"/>
      <c r="G2392" s="17" t="n"/>
      <c r="H2392" s="17" t="n"/>
      <c r="I2392" s="17" t="n"/>
      <c r="J2392" s="17" t="n"/>
      <c r="K2392" s="17" t="n"/>
      <c r="L2392" s="17" t="n"/>
      <c r="N2392">
        <f>IF($B2392="","",IF($C2392="SUPERSTORE","Superstore","DH"))</f>
        <v/>
      </c>
      <c r="O2392">
        <f>IF($B2392="","",IFERROR(VLOOKUP($B2392,Mapping!$A:$C,2,0),"Not Mapped"))</f>
        <v/>
      </c>
      <c r="P2392">
        <f>IF($B2392="","",IFERROR(VLOOKUP($B2392,Mapping!$A:$C,3,0),"Not Mapped"))</f>
        <v/>
      </c>
      <c r="Q2392">
        <f>IF($B2392="","",IF(COUNTIF(Exclusions!$A:$A,$B2392)&gt;0,"Yes","No"))</f>
        <v/>
      </c>
      <c r="R2392" s="17">
        <f>IF($B2392="","",MIN(1,DAY($A2392)/IF($N2392="Superstore",Settings!$B$5,Settings!$B$4)))</f>
        <v/>
      </c>
      <c r="S2392" s="17">
        <f>IF(OR($B2392="",$G2392="",$R2392=0),"",$G2392/$R2392)</f>
        <v/>
      </c>
      <c r="T2392">
        <f>IF($S2392="","",IF($S2392&lt;Settings!$B$8,"Critical",IF($S2392&lt;Settings!$B$9,"Semi Critical","Non Critical")))</f>
        <v/>
      </c>
      <c r="U2392">
        <f>IF($B2392="","",IFERROR(VLOOKUP($O2392,Leaders!$A:$B,2,0),"Not Mapped"))</f>
        <v/>
      </c>
    </row>
    <row r="2393">
      <c r="A2393" s="16" t="n"/>
      <c r="G2393" s="17" t="n"/>
      <c r="H2393" s="17" t="n"/>
      <c r="I2393" s="17" t="n"/>
      <c r="J2393" s="17" t="n"/>
      <c r="K2393" s="17" t="n"/>
      <c r="L2393" s="17" t="n"/>
      <c r="N2393">
        <f>IF($B2393="","",IF($C2393="SUPERSTORE","Superstore","DH"))</f>
        <v/>
      </c>
      <c r="O2393">
        <f>IF($B2393="","",IFERROR(VLOOKUP($B2393,Mapping!$A:$C,2,0),"Not Mapped"))</f>
        <v/>
      </c>
      <c r="P2393">
        <f>IF($B2393="","",IFERROR(VLOOKUP($B2393,Mapping!$A:$C,3,0),"Not Mapped"))</f>
        <v/>
      </c>
      <c r="Q2393">
        <f>IF($B2393="","",IF(COUNTIF(Exclusions!$A:$A,$B2393)&gt;0,"Yes","No"))</f>
        <v/>
      </c>
      <c r="R2393" s="17">
        <f>IF($B2393="","",MIN(1,DAY($A2393)/IF($N2393="Superstore",Settings!$B$5,Settings!$B$4)))</f>
        <v/>
      </c>
      <c r="S2393" s="17">
        <f>IF(OR($B2393="",$G2393="",$R2393=0),"",$G2393/$R2393)</f>
        <v/>
      </c>
      <c r="T2393">
        <f>IF($S2393="","",IF($S2393&lt;Settings!$B$8,"Critical",IF($S2393&lt;Settings!$B$9,"Semi Critical","Non Critical")))</f>
        <v/>
      </c>
      <c r="U2393">
        <f>IF($B2393="","",IFERROR(VLOOKUP($O2393,Leaders!$A:$B,2,0),"Not Mapped"))</f>
        <v/>
      </c>
    </row>
    <row r="2394">
      <c r="A2394" s="16" t="n"/>
      <c r="G2394" s="17" t="n"/>
      <c r="H2394" s="17" t="n"/>
      <c r="I2394" s="17" t="n"/>
      <c r="J2394" s="17" t="n"/>
      <c r="K2394" s="17" t="n"/>
      <c r="L2394" s="17" t="n"/>
      <c r="N2394">
        <f>IF($B2394="","",IF($C2394="SUPERSTORE","Superstore","DH"))</f>
        <v/>
      </c>
      <c r="O2394">
        <f>IF($B2394="","",IFERROR(VLOOKUP($B2394,Mapping!$A:$C,2,0),"Not Mapped"))</f>
        <v/>
      </c>
      <c r="P2394">
        <f>IF($B2394="","",IFERROR(VLOOKUP($B2394,Mapping!$A:$C,3,0),"Not Mapped"))</f>
        <v/>
      </c>
      <c r="Q2394">
        <f>IF($B2394="","",IF(COUNTIF(Exclusions!$A:$A,$B2394)&gt;0,"Yes","No"))</f>
        <v/>
      </c>
      <c r="R2394" s="17">
        <f>IF($B2394="","",MIN(1,DAY($A2394)/IF($N2394="Superstore",Settings!$B$5,Settings!$B$4)))</f>
        <v/>
      </c>
      <c r="S2394" s="17">
        <f>IF(OR($B2394="",$G2394="",$R2394=0),"",$G2394/$R2394)</f>
        <v/>
      </c>
      <c r="T2394">
        <f>IF($S2394="","",IF($S2394&lt;Settings!$B$8,"Critical",IF($S2394&lt;Settings!$B$9,"Semi Critical","Non Critical")))</f>
        <v/>
      </c>
      <c r="U2394">
        <f>IF($B2394="","",IFERROR(VLOOKUP($O2394,Leaders!$A:$B,2,0),"Not Mapped"))</f>
        <v/>
      </c>
    </row>
    <row r="2395">
      <c r="A2395" s="16" t="n"/>
      <c r="G2395" s="17" t="n"/>
      <c r="H2395" s="17" t="n"/>
      <c r="I2395" s="17" t="n"/>
      <c r="J2395" s="17" t="n"/>
      <c r="K2395" s="17" t="n"/>
      <c r="L2395" s="17" t="n"/>
      <c r="N2395">
        <f>IF($B2395="","",IF($C2395="SUPERSTORE","Superstore","DH"))</f>
        <v/>
      </c>
      <c r="O2395">
        <f>IF($B2395="","",IFERROR(VLOOKUP($B2395,Mapping!$A:$C,2,0),"Not Mapped"))</f>
        <v/>
      </c>
      <c r="P2395">
        <f>IF($B2395="","",IFERROR(VLOOKUP($B2395,Mapping!$A:$C,3,0),"Not Mapped"))</f>
        <v/>
      </c>
      <c r="Q2395">
        <f>IF($B2395="","",IF(COUNTIF(Exclusions!$A:$A,$B2395)&gt;0,"Yes","No"))</f>
        <v/>
      </c>
      <c r="R2395" s="17">
        <f>IF($B2395="","",MIN(1,DAY($A2395)/IF($N2395="Superstore",Settings!$B$5,Settings!$B$4)))</f>
        <v/>
      </c>
      <c r="S2395" s="17">
        <f>IF(OR($B2395="",$G2395="",$R2395=0),"",$G2395/$R2395)</f>
        <v/>
      </c>
      <c r="T2395">
        <f>IF($S2395="","",IF($S2395&lt;Settings!$B$8,"Critical",IF($S2395&lt;Settings!$B$9,"Semi Critical","Non Critical")))</f>
        <v/>
      </c>
      <c r="U2395">
        <f>IF($B2395="","",IFERROR(VLOOKUP($O2395,Leaders!$A:$B,2,0),"Not Mapped"))</f>
        <v/>
      </c>
    </row>
    <row r="2396">
      <c r="A2396" s="16" t="n"/>
      <c r="G2396" s="17" t="n"/>
      <c r="H2396" s="17" t="n"/>
      <c r="I2396" s="17" t="n"/>
      <c r="J2396" s="17" t="n"/>
      <c r="K2396" s="17" t="n"/>
      <c r="L2396" s="17" t="n"/>
      <c r="N2396">
        <f>IF($B2396="","",IF($C2396="SUPERSTORE","Superstore","DH"))</f>
        <v/>
      </c>
      <c r="O2396">
        <f>IF($B2396="","",IFERROR(VLOOKUP($B2396,Mapping!$A:$C,2,0),"Not Mapped"))</f>
        <v/>
      </c>
      <c r="P2396">
        <f>IF($B2396="","",IFERROR(VLOOKUP($B2396,Mapping!$A:$C,3,0),"Not Mapped"))</f>
        <v/>
      </c>
      <c r="Q2396">
        <f>IF($B2396="","",IF(COUNTIF(Exclusions!$A:$A,$B2396)&gt;0,"Yes","No"))</f>
        <v/>
      </c>
      <c r="R2396" s="17">
        <f>IF($B2396="","",MIN(1,DAY($A2396)/IF($N2396="Superstore",Settings!$B$5,Settings!$B$4)))</f>
        <v/>
      </c>
      <c r="S2396" s="17">
        <f>IF(OR($B2396="",$G2396="",$R2396=0),"",$G2396/$R2396)</f>
        <v/>
      </c>
      <c r="T2396">
        <f>IF($S2396="","",IF($S2396&lt;Settings!$B$8,"Critical",IF($S2396&lt;Settings!$B$9,"Semi Critical","Non Critical")))</f>
        <v/>
      </c>
      <c r="U2396">
        <f>IF($B2396="","",IFERROR(VLOOKUP($O2396,Leaders!$A:$B,2,0),"Not Mapped"))</f>
        <v/>
      </c>
    </row>
    <row r="2397">
      <c r="A2397" s="16" t="n"/>
      <c r="G2397" s="17" t="n"/>
      <c r="H2397" s="17" t="n"/>
      <c r="I2397" s="17" t="n"/>
      <c r="J2397" s="17" t="n"/>
      <c r="K2397" s="17" t="n"/>
      <c r="L2397" s="17" t="n"/>
      <c r="N2397">
        <f>IF($B2397="","",IF($C2397="SUPERSTORE","Superstore","DH"))</f>
        <v/>
      </c>
      <c r="O2397">
        <f>IF($B2397="","",IFERROR(VLOOKUP($B2397,Mapping!$A:$C,2,0),"Not Mapped"))</f>
        <v/>
      </c>
      <c r="P2397">
        <f>IF($B2397="","",IFERROR(VLOOKUP($B2397,Mapping!$A:$C,3,0),"Not Mapped"))</f>
        <v/>
      </c>
      <c r="Q2397">
        <f>IF($B2397="","",IF(COUNTIF(Exclusions!$A:$A,$B2397)&gt;0,"Yes","No"))</f>
        <v/>
      </c>
      <c r="R2397" s="17">
        <f>IF($B2397="","",MIN(1,DAY($A2397)/IF($N2397="Superstore",Settings!$B$5,Settings!$B$4)))</f>
        <v/>
      </c>
      <c r="S2397" s="17">
        <f>IF(OR($B2397="",$G2397="",$R2397=0),"",$G2397/$R2397)</f>
        <v/>
      </c>
      <c r="T2397">
        <f>IF($S2397="","",IF($S2397&lt;Settings!$B$8,"Critical",IF($S2397&lt;Settings!$B$9,"Semi Critical","Non Critical")))</f>
        <v/>
      </c>
      <c r="U2397">
        <f>IF($B2397="","",IFERROR(VLOOKUP($O2397,Leaders!$A:$B,2,0),"Not Mapped"))</f>
        <v/>
      </c>
    </row>
    <row r="2398">
      <c r="A2398" s="16" t="n"/>
      <c r="G2398" s="17" t="n"/>
      <c r="H2398" s="17" t="n"/>
      <c r="I2398" s="17" t="n"/>
      <c r="J2398" s="17" t="n"/>
      <c r="K2398" s="17" t="n"/>
      <c r="L2398" s="17" t="n"/>
      <c r="N2398">
        <f>IF($B2398="","",IF($C2398="SUPERSTORE","Superstore","DH"))</f>
        <v/>
      </c>
      <c r="O2398">
        <f>IF($B2398="","",IFERROR(VLOOKUP($B2398,Mapping!$A:$C,2,0),"Not Mapped"))</f>
        <v/>
      </c>
      <c r="P2398">
        <f>IF($B2398="","",IFERROR(VLOOKUP($B2398,Mapping!$A:$C,3,0),"Not Mapped"))</f>
        <v/>
      </c>
      <c r="Q2398">
        <f>IF($B2398="","",IF(COUNTIF(Exclusions!$A:$A,$B2398)&gt;0,"Yes","No"))</f>
        <v/>
      </c>
      <c r="R2398" s="17">
        <f>IF($B2398="","",MIN(1,DAY($A2398)/IF($N2398="Superstore",Settings!$B$5,Settings!$B$4)))</f>
        <v/>
      </c>
      <c r="S2398" s="17">
        <f>IF(OR($B2398="",$G2398="",$R2398=0),"",$G2398/$R2398)</f>
        <v/>
      </c>
      <c r="T2398">
        <f>IF($S2398="","",IF($S2398&lt;Settings!$B$8,"Critical",IF($S2398&lt;Settings!$B$9,"Semi Critical","Non Critical")))</f>
        <v/>
      </c>
      <c r="U2398">
        <f>IF($B2398="","",IFERROR(VLOOKUP($O2398,Leaders!$A:$B,2,0),"Not Mapped"))</f>
        <v/>
      </c>
    </row>
    <row r="2399">
      <c r="A2399" s="16" t="n"/>
      <c r="G2399" s="17" t="n"/>
      <c r="H2399" s="17" t="n"/>
      <c r="I2399" s="17" t="n"/>
      <c r="J2399" s="17" t="n"/>
      <c r="K2399" s="17" t="n"/>
      <c r="L2399" s="17" t="n"/>
      <c r="N2399">
        <f>IF($B2399="","",IF($C2399="SUPERSTORE","Superstore","DH"))</f>
        <v/>
      </c>
      <c r="O2399">
        <f>IF($B2399="","",IFERROR(VLOOKUP($B2399,Mapping!$A:$C,2,0),"Not Mapped"))</f>
        <v/>
      </c>
      <c r="P2399">
        <f>IF($B2399="","",IFERROR(VLOOKUP($B2399,Mapping!$A:$C,3,0),"Not Mapped"))</f>
        <v/>
      </c>
      <c r="Q2399">
        <f>IF($B2399="","",IF(COUNTIF(Exclusions!$A:$A,$B2399)&gt;0,"Yes","No"))</f>
        <v/>
      </c>
      <c r="R2399" s="17">
        <f>IF($B2399="","",MIN(1,DAY($A2399)/IF($N2399="Superstore",Settings!$B$5,Settings!$B$4)))</f>
        <v/>
      </c>
      <c r="S2399" s="17">
        <f>IF(OR($B2399="",$G2399="",$R2399=0),"",$G2399/$R2399)</f>
        <v/>
      </c>
      <c r="T2399">
        <f>IF($S2399="","",IF($S2399&lt;Settings!$B$8,"Critical",IF($S2399&lt;Settings!$B$9,"Semi Critical","Non Critical")))</f>
        <v/>
      </c>
      <c r="U2399">
        <f>IF($B2399="","",IFERROR(VLOOKUP($O2399,Leaders!$A:$B,2,0),"Not Mapped"))</f>
        <v/>
      </c>
    </row>
    <row r="2400">
      <c r="A2400" s="16" t="n"/>
      <c r="G2400" s="17" t="n"/>
      <c r="H2400" s="17" t="n"/>
      <c r="I2400" s="17" t="n"/>
      <c r="J2400" s="17" t="n"/>
      <c r="K2400" s="17" t="n"/>
      <c r="L2400" s="17" t="n"/>
      <c r="N2400">
        <f>IF($B2400="","",IF($C2400="SUPERSTORE","Superstore","DH"))</f>
        <v/>
      </c>
      <c r="O2400">
        <f>IF($B2400="","",IFERROR(VLOOKUP($B2400,Mapping!$A:$C,2,0),"Not Mapped"))</f>
        <v/>
      </c>
      <c r="P2400">
        <f>IF($B2400="","",IFERROR(VLOOKUP($B2400,Mapping!$A:$C,3,0),"Not Mapped"))</f>
        <v/>
      </c>
      <c r="Q2400">
        <f>IF($B2400="","",IF(COUNTIF(Exclusions!$A:$A,$B2400)&gt;0,"Yes","No"))</f>
        <v/>
      </c>
      <c r="R2400" s="17">
        <f>IF($B2400="","",MIN(1,DAY($A2400)/IF($N2400="Superstore",Settings!$B$5,Settings!$B$4)))</f>
        <v/>
      </c>
      <c r="S2400" s="17">
        <f>IF(OR($B2400="",$G2400="",$R2400=0),"",$G2400/$R2400)</f>
        <v/>
      </c>
      <c r="T2400">
        <f>IF($S2400="","",IF($S2400&lt;Settings!$B$8,"Critical",IF($S2400&lt;Settings!$B$9,"Semi Critical","Non Critical")))</f>
        <v/>
      </c>
      <c r="U2400">
        <f>IF($B2400="","",IFERROR(VLOOKUP($O2400,Leaders!$A:$B,2,0),"Not Mapped"))</f>
        <v/>
      </c>
    </row>
    <row r="2401">
      <c r="A2401" s="16" t="n"/>
      <c r="G2401" s="17" t="n"/>
      <c r="H2401" s="17" t="n"/>
      <c r="I2401" s="17" t="n"/>
      <c r="J2401" s="17" t="n"/>
      <c r="K2401" s="17" t="n"/>
      <c r="L2401" s="17" t="n"/>
      <c r="N2401">
        <f>IF($B2401="","",IF($C2401="SUPERSTORE","Superstore","DH"))</f>
        <v/>
      </c>
      <c r="O2401">
        <f>IF($B2401="","",IFERROR(VLOOKUP($B2401,Mapping!$A:$C,2,0),"Not Mapped"))</f>
        <v/>
      </c>
      <c r="P2401">
        <f>IF($B2401="","",IFERROR(VLOOKUP($B2401,Mapping!$A:$C,3,0),"Not Mapped"))</f>
        <v/>
      </c>
      <c r="Q2401">
        <f>IF($B2401="","",IF(COUNTIF(Exclusions!$A:$A,$B2401)&gt;0,"Yes","No"))</f>
        <v/>
      </c>
      <c r="R2401" s="17">
        <f>IF($B2401="","",MIN(1,DAY($A2401)/IF($N2401="Superstore",Settings!$B$5,Settings!$B$4)))</f>
        <v/>
      </c>
      <c r="S2401" s="17">
        <f>IF(OR($B2401="",$G2401="",$R2401=0),"",$G2401/$R2401)</f>
        <v/>
      </c>
      <c r="T2401">
        <f>IF($S2401="","",IF($S2401&lt;Settings!$B$8,"Critical",IF($S2401&lt;Settings!$B$9,"Semi Critical","Non Critical")))</f>
        <v/>
      </c>
      <c r="U2401">
        <f>IF($B2401="","",IFERROR(VLOOKUP($O2401,Leaders!$A:$B,2,0),"Not Mapped"))</f>
        <v/>
      </c>
    </row>
    <row r="2402">
      <c r="A2402" s="16" t="n"/>
      <c r="G2402" s="17" t="n"/>
      <c r="H2402" s="17" t="n"/>
      <c r="I2402" s="17" t="n"/>
      <c r="J2402" s="17" t="n"/>
      <c r="K2402" s="17" t="n"/>
      <c r="L2402" s="17" t="n"/>
      <c r="N2402">
        <f>IF($B2402="","",IF($C2402="SUPERSTORE","Superstore","DH"))</f>
        <v/>
      </c>
      <c r="O2402">
        <f>IF($B2402="","",IFERROR(VLOOKUP($B2402,Mapping!$A:$C,2,0),"Not Mapped"))</f>
        <v/>
      </c>
      <c r="P2402">
        <f>IF($B2402="","",IFERROR(VLOOKUP($B2402,Mapping!$A:$C,3,0),"Not Mapped"))</f>
        <v/>
      </c>
      <c r="Q2402">
        <f>IF($B2402="","",IF(COUNTIF(Exclusions!$A:$A,$B2402)&gt;0,"Yes","No"))</f>
        <v/>
      </c>
      <c r="R2402" s="17">
        <f>IF($B2402="","",MIN(1,DAY($A2402)/IF($N2402="Superstore",Settings!$B$5,Settings!$B$4)))</f>
        <v/>
      </c>
      <c r="S2402" s="17">
        <f>IF(OR($B2402="",$G2402="",$R2402=0),"",$G2402/$R2402)</f>
        <v/>
      </c>
      <c r="T2402">
        <f>IF($S2402="","",IF($S2402&lt;Settings!$B$8,"Critical",IF($S2402&lt;Settings!$B$9,"Semi Critical","Non Critical")))</f>
        <v/>
      </c>
      <c r="U2402">
        <f>IF($B2402="","",IFERROR(VLOOKUP($O2402,Leaders!$A:$B,2,0),"Not Mapped"))</f>
        <v/>
      </c>
    </row>
    <row r="2403">
      <c r="A2403" s="16" t="n"/>
      <c r="G2403" s="17" t="n"/>
      <c r="H2403" s="17" t="n"/>
      <c r="I2403" s="17" t="n"/>
      <c r="J2403" s="17" t="n"/>
      <c r="K2403" s="17" t="n"/>
      <c r="L2403" s="17" t="n"/>
      <c r="N2403">
        <f>IF($B2403="","",IF($C2403="SUPERSTORE","Superstore","DH"))</f>
        <v/>
      </c>
      <c r="O2403">
        <f>IF($B2403="","",IFERROR(VLOOKUP($B2403,Mapping!$A:$C,2,0),"Not Mapped"))</f>
        <v/>
      </c>
      <c r="P2403">
        <f>IF($B2403="","",IFERROR(VLOOKUP($B2403,Mapping!$A:$C,3,0),"Not Mapped"))</f>
        <v/>
      </c>
      <c r="Q2403">
        <f>IF($B2403="","",IF(COUNTIF(Exclusions!$A:$A,$B2403)&gt;0,"Yes","No"))</f>
        <v/>
      </c>
      <c r="R2403" s="17">
        <f>IF($B2403="","",MIN(1,DAY($A2403)/IF($N2403="Superstore",Settings!$B$5,Settings!$B$4)))</f>
        <v/>
      </c>
      <c r="S2403" s="17">
        <f>IF(OR($B2403="",$G2403="",$R2403=0),"",$G2403/$R2403)</f>
        <v/>
      </c>
      <c r="T2403">
        <f>IF($S2403="","",IF($S2403&lt;Settings!$B$8,"Critical",IF($S2403&lt;Settings!$B$9,"Semi Critical","Non Critical")))</f>
        <v/>
      </c>
      <c r="U2403">
        <f>IF($B2403="","",IFERROR(VLOOKUP($O2403,Leaders!$A:$B,2,0),"Not Mapped"))</f>
        <v/>
      </c>
    </row>
    <row r="2404">
      <c r="A2404" s="16" t="n"/>
      <c r="G2404" s="17" t="n"/>
      <c r="H2404" s="17" t="n"/>
      <c r="I2404" s="17" t="n"/>
      <c r="J2404" s="17" t="n"/>
      <c r="K2404" s="17" t="n"/>
      <c r="L2404" s="17" t="n"/>
      <c r="N2404">
        <f>IF($B2404="","",IF($C2404="SUPERSTORE","Superstore","DH"))</f>
        <v/>
      </c>
      <c r="O2404">
        <f>IF($B2404="","",IFERROR(VLOOKUP($B2404,Mapping!$A:$C,2,0),"Not Mapped"))</f>
        <v/>
      </c>
      <c r="P2404">
        <f>IF($B2404="","",IFERROR(VLOOKUP($B2404,Mapping!$A:$C,3,0),"Not Mapped"))</f>
        <v/>
      </c>
      <c r="Q2404">
        <f>IF($B2404="","",IF(COUNTIF(Exclusions!$A:$A,$B2404)&gt;0,"Yes","No"))</f>
        <v/>
      </c>
      <c r="R2404" s="17">
        <f>IF($B2404="","",MIN(1,DAY($A2404)/IF($N2404="Superstore",Settings!$B$5,Settings!$B$4)))</f>
        <v/>
      </c>
      <c r="S2404" s="17">
        <f>IF(OR($B2404="",$G2404="",$R2404=0),"",$G2404/$R2404)</f>
        <v/>
      </c>
      <c r="T2404">
        <f>IF($S2404="","",IF($S2404&lt;Settings!$B$8,"Critical",IF($S2404&lt;Settings!$B$9,"Semi Critical","Non Critical")))</f>
        <v/>
      </c>
      <c r="U2404">
        <f>IF($B2404="","",IFERROR(VLOOKUP($O2404,Leaders!$A:$B,2,0),"Not Mapped"))</f>
        <v/>
      </c>
    </row>
    <row r="2405">
      <c r="A2405" s="16" t="n"/>
      <c r="G2405" s="17" t="n"/>
      <c r="H2405" s="17" t="n"/>
      <c r="I2405" s="17" t="n"/>
      <c r="J2405" s="17" t="n"/>
      <c r="K2405" s="17" t="n"/>
      <c r="L2405" s="17" t="n"/>
      <c r="N2405">
        <f>IF($B2405="","",IF($C2405="SUPERSTORE","Superstore","DH"))</f>
        <v/>
      </c>
      <c r="O2405">
        <f>IF($B2405="","",IFERROR(VLOOKUP($B2405,Mapping!$A:$C,2,0),"Not Mapped"))</f>
        <v/>
      </c>
      <c r="P2405">
        <f>IF($B2405="","",IFERROR(VLOOKUP($B2405,Mapping!$A:$C,3,0),"Not Mapped"))</f>
        <v/>
      </c>
      <c r="Q2405">
        <f>IF($B2405="","",IF(COUNTIF(Exclusions!$A:$A,$B2405)&gt;0,"Yes","No"))</f>
        <v/>
      </c>
      <c r="R2405" s="17">
        <f>IF($B2405="","",MIN(1,DAY($A2405)/IF($N2405="Superstore",Settings!$B$5,Settings!$B$4)))</f>
        <v/>
      </c>
      <c r="S2405" s="17">
        <f>IF(OR($B2405="",$G2405="",$R2405=0),"",$G2405/$R2405)</f>
        <v/>
      </c>
      <c r="T2405">
        <f>IF($S2405="","",IF($S2405&lt;Settings!$B$8,"Critical",IF($S2405&lt;Settings!$B$9,"Semi Critical","Non Critical")))</f>
        <v/>
      </c>
      <c r="U2405">
        <f>IF($B2405="","",IFERROR(VLOOKUP($O2405,Leaders!$A:$B,2,0),"Not Mapped"))</f>
        <v/>
      </c>
    </row>
    <row r="2406">
      <c r="A2406" s="16" t="n"/>
      <c r="G2406" s="17" t="n"/>
      <c r="H2406" s="17" t="n"/>
      <c r="I2406" s="17" t="n"/>
      <c r="J2406" s="17" t="n"/>
      <c r="K2406" s="17" t="n"/>
      <c r="L2406" s="17" t="n"/>
      <c r="N2406">
        <f>IF($B2406="","",IF($C2406="SUPERSTORE","Superstore","DH"))</f>
        <v/>
      </c>
      <c r="O2406">
        <f>IF($B2406="","",IFERROR(VLOOKUP($B2406,Mapping!$A:$C,2,0),"Not Mapped"))</f>
        <v/>
      </c>
      <c r="P2406">
        <f>IF($B2406="","",IFERROR(VLOOKUP($B2406,Mapping!$A:$C,3,0),"Not Mapped"))</f>
        <v/>
      </c>
      <c r="Q2406">
        <f>IF($B2406="","",IF(COUNTIF(Exclusions!$A:$A,$B2406)&gt;0,"Yes","No"))</f>
        <v/>
      </c>
      <c r="R2406" s="17">
        <f>IF($B2406="","",MIN(1,DAY($A2406)/IF($N2406="Superstore",Settings!$B$5,Settings!$B$4)))</f>
        <v/>
      </c>
      <c r="S2406" s="17">
        <f>IF(OR($B2406="",$G2406="",$R2406=0),"",$G2406/$R2406)</f>
        <v/>
      </c>
      <c r="T2406">
        <f>IF($S2406="","",IF($S2406&lt;Settings!$B$8,"Critical",IF($S2406&lt;Settings!$B$9,"Semi Critical","Non Critical")))</f>
        <v/>
      </c>
      <c r="U2406">
        <f>IF($B2406="","",IFERROR(VLOOKUP($O2406,Leaders!$A:$B,2,0),"Not Mapped"))</f>
        <v/>
      </c>
    </row>
    <row r="2407">
      <c r="A2407" s="16" t="n"/>
      <c r="G2407" s="17" t="n"/>
      <c r="H2407" s="17" t="n"/>
      <c r="I2407" s="17" t="n"/>
      <c r="J2407" s="17" t="n"/>
      <c r="K2407" s="17" t="n"/>
      <c r="L2407" s="17" t="n"/>
      <c r="N2407">
        <f>IF($B2407="","",IF($C2407="SUPERSTORE","Superstore","DH"))</f>
        <v/>
      </c>
      <c r="O2407">
        <f>IF($B2407="","",IFERROR(VLOOKUP($B2407,Mapping!$A:$C,2,0),"Not Mapped"))</f>
        <v/>
      </c>
      <c r="P2407">
        <f>IF($B2407="","",IFERROR(VLOOKUP($B2407,Mapping!$A:$C,3,0),"Not Mapped"))</f>
        <v/>
      </c>
      <c r="Q2407">
        <f>IF($B2407="","",IF(COUNTIF(Exclusions!$A:$A,$B2407)&gt;0,"Yes","No"))</f>
        <v/>
      </c>
      <c r="R2407" s="17">
        <f>IF($B2407="","",MIN(1,DAY($A2407)/IF($N2407="Superstore",Settings!$B$5,Settings!$B$4)))</f>
        <v/>
      </c>
      <c r="S2407" s="17">
        <f>IF(OR($B2407="",$G2407="",$R2407=0),"",$G2407/$R2407)</f>
        <v/>
      </c>
      <c r="T2407">
        <f>IF($S2407="","",IF($S2407&lt;Settings!$B$8,"Critical",IF($S2407&lt;Settings!$B$9,"Semi Critical","Non Critical")))</f>
        <v/>
      </c>
      <c r="U2407">
        <f>IF($B2407="","",IFERROR(VLOOKUP($O2407,Leaders!$A:$B,2,0),"Not Mapped"))</f>
        <v/>
      </c>
    </row>
    <row r="2408">
      <c r="A2408" s="16" t="n"/>
      <c r="G2408" s="17" t="n"/>
      <c r="H2408" s="17" t="n"/>
      <c r="I2408" s="17" t="n"/>
      <c r="J2408" s="17" t="n"/>
      <c r="K2408" s="17" t="n"/>
      <c r="L2408" s="17" t="n"/>
      <c r="N2408">
        <f>IF($B2408="","",IF($C2408="SUPERSTORE","Superstore","DH"))</f>
        <v/>
      </c>
      <c r="O2408">
        <f>IF($B2408="","",IFERROR(VLOOKUP($B2408,Mapping!$A:$C,2,0),"Not Mapped"))</f>
        <v/>
      </c>
      <c r="P2408">
        <f>IF($B2408="","",IFERROR(VLOOKUP($B2408,Mapping!$A:$C,3,0),"Not Mapped"))</f>
        <v/>
      </c>
      <c r="Q2408">
        <f>IF($B2408="","",IF(COUNTIF(Exclusions!$A:$A,$B2408)&gt;0,"Yes","No"))</f>
        <v/>
      </c>
      <c r="R2408" s="17">
        <f>IF($B2408="","",MIN(1,DAY($A2408)/IF($N2408="Superstore",Settings!$B$5,Settings!$B$4)))</f>
        <v/>
      </c>
      <c r="S2408" s="17">
        <f>IF(OR($B2408="",$G2408="",$R2408=0),"",$G2408/$R2408)</f>
        <v/>
      </c>
      <c r="T2408">
        <f>IF($S2408="","",IF($S2408&lt;Settings!$B$8,"Critical",IF($S2408&lt;Settings!$B$9,"Semi Critical","Non Critical")))</f>
        <v/>
      </c>
      <c r="U2408">
        <f>IF($B2408="","",IFERROR(VLOOKUP($O2408,Leaders!$A:$B,2,0),"Not Mapped"))</f>
        <v/>
      </c>
    </row>
    <row r="2409">
      <c r="A2409" s="16" t="n"/>
      <c r="G2409" s="17" t="n"/>
      <c r="H2409" s="17" t="n"/>
      <c r="I2409" s="17" t="n"/>
      <c r="J2409" s="17" t="n"/>
      <c r="K2409" s="17" t="n"/>
      <c r="L2409" s="17" t="n"/>
      <c r="N2409">
        <f>IF($B2409="","",IF($C2409="SUPERSTORE","Superstore","DH"))</f>
        <v/>
      </c>
      <c r="O2409">
        <f>IF($B2409="","",IFERROR(VLOOKUP($B2409,Mapping!$A:$C,2,0),"Not Mapped"))</f>
        <v/>
      </c>
      <c r="P2409">
        <f>IF($B2409="","",IFERROR(VLOOKUP($B2409,Mapping!$A:$C,3,0),"Not Mapped"))</f>
        <v/>
      </c>
      <c r="Q2409">
        <f>IF($B2409="","",IF(COUNTIF(Exclusions!$A:$A,$B2409)&gt;0,"Yes","No"))</f>
        <v/>
      </c>
      <c r="R2409" s="17">
        <f>IF($B2409="","",MIN(1,DAY($A2409)/IF($N2409="Superstore",Settings!$B$5,Settings!$B$4)))</f>
        <v/>
      </c>
      <c r="S2409" s="17">
        <f>IF(OR($B2409="",$G2409="",$R2409=0),"",$G2409/$R2409)</f>
        <v/>
      </c>
      <c r="T2409">
        <f>IF($S2409="","",IF($S2409&lt;Settings!$B$8,"Critical",IF($S2409&lt;Settings!$B$9,"Semi Critical","Non Critical")))</f>
        <v/>
      </c>
      <c r="U2409">
        <f>IF($B2409="","",IFERROR(VLOOKUP($O2409,Leaders!$A:$B,2,0),"Not Mapped"))</f>
        <v/>
      </c>
    </row>
    <row r="2410">
      <c r="A2410" s="16" t="n"/>
      <c r="G2410" s="17" t="n"/>
      <c r="H2410" s="17" t="n"/>
      <c r="I2410" s="17" t="n"/>
      <c r="J2410" s="17" t="n"/>
      <c r="K2410" s="17" t="n"/>
      <c r="L2410" s="17" t="n"/>
      <c r="N2410">
        <f>IF($B2410="","",IF($C2410="SUPERSTORE","Superstore","DH"))</f>
        <v/>
      </c>
      <c r="O2410">
        <f>IF($B2410="","",IFERROR(VLOOKUP($B2410,Mapping!$A:$C,2,0),"Not Mapped"))</f>
        <v/>
      </c>
      <c r="P2410">
        <f>IF($B2410="","",IFERROR(VLOOKUP($B2410,Mapping!$A:$C,3,0),"Not Mapped"))</f>
        <v/>
      </c>
      <c r="Q2410">
        <f>IF($B2410="","",IF(COUNTIF(Exclusions!$A:$A,$B2410)&gt;0,"Yes","No"))</f>
        <v/>
      </c>
      <c r="R2410" s="17">
        <f>IF($B2410="","",MIN(1,DAY($A2410)/IF($N2410="Superstore",Settings!$B$5,Settings!$B$4)))</f>
        <v/>
      </c>
      <c r="S2410" s="17">
        <f>IF(OR($B2410="",$G2410="",$R2410=0),"",$G2410/$R2410)</f>
        <v/>
      </c>
      <c r="T2410">
        <f>IF($S2410="","",IF($S2410&lt;Settings!$B$8,"Critical",IF($S2410&lt;Settings!$B$9,"Semi Critical","Non Critical")))</f>
        <v/>
      </c>
      <c r="U2410">
        <f>IF($B2410="","",IFERROR(VLOOKUP($O2410,Leaders!$A:$B,2,0),"Not Mapped"))</f>
        <v/>
      </c>
    </row>
    <row r="2411">
      <c r="A2411" s="16" t="n"/>
      <c r="G2411" s="17" t="n"/>
      <c r="H2411" s="17" t="n"/>
      <c r="I2411" s="17" t="n"/>
      <c r="J2411" s="17" t="n"/>
      <c r="K2411" s="17" t="n"/>
      <c r="L2411" s="17" t="n"/>
      <c r="N2411">
        <f>IF($B2411="","",IF($C2411="SUPERSTORE","Superstore","DH"))</f>
        <v/>
      </c>
      <c r="O2411">
        <f>IF($B2411="","",IFERROR(VLOOKUP($B2411,Mapping!$A:$C,2,0),"Not Mapped"))</f>
        <v/>
      </c>
      <c r="P2411">
        <f>IF($B2411="","",IFERROR(VLOOKUP($B2411,Mapping!$A:$C,3,0),"Not Mapped"))</f>
        <v/>
      </c>
      <c r="Q2411">
        <f>IF($B2411="","",IF(COUNTIF(Exclusions!$A:$A,$B2411)&gt;0,"Yes","No"))</f>
        <v/>
      </c>
      <c r="R2411" s="17">
        <f>IF($B2411="","",MIN(1,DAY($A2411)/IF($N2411="Superstore",Settings!$B$5,Settings!$B$4)))</f>
        <v/>
      </c>
      <c r="S2411" s="17">
        <f>IF(OR($B2411="",$G2411="",$R2411=0),"",$G2411/$R2411)</f>
        <v/>
      </c>
      <c r="T2411">
        <f>IF($S2411="","",IF($S2411&lt;Settings!$B$8,"Critical",IF($S2411&lt;Settings!$B$9,"Semi Critical","Non Critical")))</f>
        <v/>
      </c>
      <c r="U2411">
        <f>IF($B2411="","",IFERROR(VLOOKUP($O2411,Leaders!$A:$B,2,0),"Not Mapped"))</f>
        <v/>
      </c>
    </row>
    <row r="2412">
      <c r="A2412" s="16" t="n"/>
      <c r="G2412" s="17" t="n"/>
      <c r="H2412" s="17" t="n"/>
      <c r="I2412" s="17" t="n"/>
      <c r="J2412" s="17" t="n"/>
      <c r="K2412" s="17" t="n"/>
      <c r="L2412" s="17" t="n"/>
      <c r="N2412">
        <f>IF($B2412="","",IF($C2412="SUPERSTORE","Superstore","DH"))</f>
        <v/>
      </c>
      <c r="O2412">
        <f>IF($B2412="","",IFERROR(VLOOKUP($B2412,Mapping!$A:$C,2,0),"Not Mapped"))</f>
        <v/>
      </c>
      <c r="P2412">
        <f>IF($B2412="","",IFERROR(VLOOKUP($B2412,Mapping!$A:$C,3,0),"Not Mapped"))</f>
        <v/>
      </c>
      <c r="Q2412">
        <f>IF($B2412="","",IF(COUNTIF(Exclusions!$A:$A,$B2412)&gt;0,"Yes","No"))</f>
        <v/>
      </c>
      <c r="R2412" s="17">
        <f>IF($B2412="","",MIN(1,DAY($A2412)/IF($N2412="Superstore",Settings!$B$5,Settings!$B$4)))</f>
        <v/>
      </c>
      <c r="S2412" s="17">
        <f>IF(OR($B2412="",$G2412="",$R2412=0),"",$G2412/$R2412)</f>
        <v/>
      </c>
      <c r="T2412">
        <f>IF($S2412="","",IF($S2412&lt;Settings!$B$8,"Critical",IF($S2412&lt;Settings!$B$9,"Semi Critical","Non Critical")))</f>
        <v/>
      </c>
      <c r="U2412">
        <f>IF($B2412="","",IFERROR(VLOOKUP($O2412,Leaders!$A:$B,2,0),"Not Mapped"))</f>
        <v/>
      </c>
    </row>
    <row r="2413">
      <c r="A2413" s="16" t="n"/>
      <c r="G2413" s="17" t="n"/>
      <c r="H2413" s="17" t="n"/>
      <c r="I2413" s="17" t="n"/>
      <c r="J2413" s="17" t="n"/>
      <c r="K2413" s="17" t="n"/>
      <c r="L2413" s="17" t="n"/>
      <c r="N2413">
        <f>IF($B2413="","",IF($C2413="SUPERSTORE","Superstore","DH"))</f>
        <v/>
      </c>
      <c r="O2413">
        <f>IF($B2413="","",IFERROR(VLOOKUP($B2413,Mapping!$A:$C,2,0),"Not Mapped"))</f>
        <v/>
      </c>
      <c r="P2413">
        <f>IF($B2413="","",IFERROR(VLOOKUP($B2413,Mapping!$A:$C,3,0),"Not Mapped"))</f>
        <v/>
      </c>
      <c r="Q2413">
        <f>IF($B2413="","",IF(COUNTIF(Exclusions!$A:$A,$B2413)&gt;0,"Yes","No"))</f>
        <v/>
      </c>
      <c r="R2413" s="17">
        <f>IF($B2413="","",MIN(1,DAY($A2413)/IF($N2413="Superstore",Settings!$B$5,Settings!$B$4)))</f>
        <v/>
      </c>
      <c r="S2413" s="17">
        <f>IF(OR($B2413="",$G2413="",$R2413=0),"",$G2413/$R2413)</f>
        <v/>
      </c>
      <c r="T2413">
        <f>IF($S2413="","",IF($S2413&lt;Settings!$B$8,"Critical",IF($S2413&lt;Settings!$B$9,"Semi Critical","Non Critical")))</f>
        <v/>
      </c>
      <c r="U2413">
        <f>IF($B2413="","",IFERROR(VLOOKUP($O2413,Leaders!$A:$B,2,0),"Not Mapped"))</f>
        <v/>
      </c>
    </row>
    <row r="2414">
      <c r="A2414" s="16" t="n"/>
      <c r="G2414" s="17" t="n"/>
      <c r="H2414" s="17" t="n"/>
      <c r="I2414" s="17" t="n"/>
      <c r="J2414" s="17" t="n"/>
      <c r="K2414" s="17" t="n"/>
      <c r="L2414" s="17" t="n"/>
      <c r="N2414">
        <f>IF($B2414="","",IF($C2414="SUPERSTORE","Superstore","DH"))</f>
        <v/>
      </c>
      <c r="O2414">
        <f>IF($B2414="","",IFERROR(VLOOKUP($B2414,Mapping!$A:$C,2,0),"Not Mapped"))</f>
        <v/>
      </c>
      <c r="P2414">
        <f>IF($B2414="","",IFERROR(VLOOKUP($B2414,Mapping!$A:$C,3,0),"Not Mapped"))</f>
        <v/>
      </c>
      <c r="Q2414">
        <f>IF($B2414="","",IF(COUNTIF(Exclusions!$A:$A,$B2414)&gt;0,"Yes","No"))</f>
        <v/>
      </c>
      <c r="R2414" s="17">
        <f>IF($B2414="","",MIN(1,DAY($A2414)/IF($N2414="Superstore",Settings!$B$5,Settings!$B$4)))</f>
        <v/>
      </c>
      <c r="S2414" s="17">
        <f>IF(OR($B2414="",$G2414="",$R2414=0),"",$G2414/$R2414)</f>
        <v/>
      </c>
      <c r="T2414">
        <f>IF($S2414="","",IF($S2414&lt;Settings!$B$8,"Critical",IF($S2414&lt;Settings!$B$9,"Semi Critical","Non Critical")))</f>
        <v/>
      </c>
      <c r="U2414">
        <f>IF($B2414="","",IFERROR(VLOOKUP($O2414,Leaders!$A:$B,2,0),"Not Mapped"))</f>
        <v/>
      </c>
    </row>
    <row r="2415">
      <c r="A2415" s="16" t="n"/>
      <c r="G2415" s="17" t="n"/>
      <c r="H2415" s="17" t="n"/>
      <c r="I2415" s="17" t="n"/>
      <c r="J2415" s="17" t="n"/>
      <c r="K2415" s="17" t="n"/>
      <c r="L2415" s="17" t="n"/>
      <c r="N2415">
        <f>IF($B2415="","",IF($C2415="SUPERSTORE","Superstore","DH"))</f>
        <v/>
      </c>
      <c r="O2415">
        <f>IF($B2415="","",IFERROR(VLOOKUP($B2415,Mapping!$A:$C,2,0),"Not Mapped"))</f>
        <v/>
      </c>
      <c r="P2415">
        <f>IF($B2415="","",IFERROR(VLOOKUP($B2415,Mapping!$A:$C,3,0),"Not Mapped"))</f>
        <v/>
      </c>
      <c r="Q2415">
        <f>IF($B2415="","",IF(COUNTIF(Exclusions!$A:$A,$B2415)&gt;0,"Yes","No"))</f>
        <v/>
      </c>
      <c r="R2415" s="17">
        <f>IF($B2415="","",MIN(1,DAY($A2415)/IF($N2415="Superstore",Settings!$B$5,Settings!$B$4)))</f>
        <v/>
      </c>
      <c r="S2415" s="17">
        <f>IF(OR($B2415="",$G2415="",$R2415=0),"",$G2415/$R2415)</f>
        <v/>
      </c>
      <c r="T2415">
        <f>IF($S2415="","",IF($S2415&lt;Settings!$B$8,"Critical",IF($S2415&lt;Settings!$B$9,"Semi Critical","Non Critical")))</f>
        <v/>
      </c>
      <c r="U2415">
        <f>IF($B2415="","",IFERROR(VLOOKUP($O2415,Leaders!$A:$B,2,0),"Not Mapped"))</f>
        <v/>
      </c>
    </row>
    <row r="2416">
      <c r="A2416" s="16" t="n"/>
      <c r="G2416" s="17" t="n"/>
      <c r="H2416" s="17" t="n"/>
      <c r="I2416" s="17" t="n"/>
      <c r="J2416" s="17" t="n"/>
      <c r="K2416" s="17" t="n"/>
      <c r="L2416" s="17" t="n"/>
      <c r="N2416">
        <f>IF($B2416="","",IF($C2416="SUPERSTORE","Superstore","DH"))</f>
        <v/>
      </c>
      <c r="O2416">
        <f>IF($B2416="","",IFERROR(VLOOKUP($B2416,Mapping!$A:$C,2,0),"Not Mapped"))</f>
        <v/>
      </c>
      <c r="P2416">
        <f>IF($B2416="","",IFERROR(VLOOKUP($B2416,Mapping!$A:$C,3,0),"Not Mapped"))</f>
        <v/>
      </c>
      <c r="Q2416">
        <f>IF($B2416="","",IF(COUNTIF(Exclusions!$A:$A,$B2416)&gt;0,"Yes","No"))</f>
        <v/>
      </c>
      <c r="R2416" s="17">
        <f>IF($B2416="","",MIN(1,DAY($A2416)/IF($N2416="Superstore",Settings!$B$5,Settings!$B$4)))</f>
        <v/>
      </c>
      <c r="S2416" s="17">
        <f>IF(OR($B2416="",$G2416="",$R2416=0),"",$G2416/$R2416)</f>
        <v/>
      </c>
      <c r="T2416">
        <f>IF($S2416="","",IF($S2416&lt;Settings!$B$8,"Critical",IF($S2416&lt;Settings!$B$9,"Semi Critical","Non Critical")))</f>
        <v/>
      </c>
      <c r="U2416">
        <f>IF($B2416="","",IFERROR(VLOOKUP($O2416,Leaders!$A:$B,2,0),"Not Mapped"))</f>
        <v/>
      </c>
    </row>
    <row r="2417">
      <c r="A2417" s="16" t="n"/>
      <c r="G2417" s="17" t="n"/>
      <c r="H2417" s="17" t="n"/>
      <c r="I2417" s="17" t="n"/>
      <c r="J2417" s="17" t="n"/>
      <c r="K2417" s="17" t="n"/>
      <c r="L2417" s="17" t="n"/>
      <c r="N2417">
        <f>IF($B2417="","",IF($C2417="SUPERSTORE","Superstore","DH"))</f>
        <v/>
      </c>
      <c r="O2417">
        <f>IF($B2417="","",IFERROR(VLOOKUP($B2417,Mapping!$A:$C,2,0),"Not Mapped"))</f>
        <v/>
      </c>
      <c r="P2417">
        <f>IF($B2417="","",IFERROR(VLOOKUP($B2417,Mapping!$A:$C,3,0),"Not Mapped"))</f>
        <v/>
      </c>
      <c r="Q2417">
        <f>IF($B2417="","",IF(COUNTIF(Exclusions!$A:$A,$B2417)&gt;0,"Yes","No"))</f>
        <v/>
      </c>
      <c r="R2417" s="17">
        <f>IF($B2417="","",MIN(1,DAY($A2417)/IF($N2417="Superstore",Settings!$B$5,Settings!$B$4)))</f>
        <v/>
      </c>
      <c r="S2417" s="17">
        <f>IF(OR($B2417="",$G2417="",$R2417=0),"",$G2417/$R2417)</f>
        <v/>
      </c>
      <c r="T2417">
        <f>IF($S2417="","",IF($S2417&lt;Settings!$B$8,"Critical",IF($S2417&lt;Settings!$B$9,"Semi Critical","Non Critical")))</f>
        <v/>
      </c>
      <c r="U2417">
        <f>IF($B2417="","",IFERROR(VLOOKUP($O2417,Leaders!$A:$B,2,0),"Not Mapped"))</f>
        <v/>
      </c>
    </row>
    <row r="2418">
      <c r="A2418" s="16" t="n"/>
      <c r="G2418" s="17" t="n"/>
      <c r="H2418" s="17" t="n"/>
      <c r="I2418" s="17" t="n"/>
      <c r="J2418" s="17" t="n"/>
      <c r="K2418" s="17" t="n"/>
      <c r="L2418" s="17" t="n"/>
      <c r="N2418">
        <f>IF($B2418="","",IF($C2418="SUPERSTORE","Superstore","DH"))</f>
        <v/>
      </c>
      <c r="O2418">
        <f>IF($B2418="","",IFERROR(VLOOKUP($B2418,Mapping!$A:$C,2,0),"Not Mapped"))</f>
        <v/>
      </c>
      <c r="P2418">
        <f>IF($B2418="","",IFERROR(VLOOKUP($B2418,Mapping!$A:$C,3,0),"Not Mapped"))</f>
        <v/>
      </c>
      <c r="Q2418">
        <f>IF($B2418="","",IF(COUNTIF(Exclusions!$A:$A,$B2418)&gt;0,"Yes","No"))</f>
        <v/>
      </c>
      <c r="R2418" s="17">
        <f>IF($B2418="","",MIN(1,DAY($A2418)/IF($N2418="Superstore",Settings!$B$5,Settings!$B$4)))</f>
        <v/>
      </c>
      <c r="S2418" s="17">
        <f>IF(OR($B2418="",$G2418="",$R2418=0),"",$G2418/$R2418)</f>
        <v/>
      </c>
      <c r="T2418">
        <f>IF($S2418="","",IF($S2418&lt;Settings!$B$8,"Critical",IF($S2418&lt;Settings!$B$9,"Semi Critical","Non Critical")))</f>
        <v/>
      </c>
      <c r="U2418">
        <f>IF($B2418="","",IFERROR(VLOOKUP($O2418,Leaders!$A:$B,2,0),"Not Mapped"))</f>
        <v/>
      </c>
    </row>
    <row r="2419">
      <c r="A2419" s="16" t="n"/>
      <c r="G2419" s="17" t="n"/>
      <c r="H2419" s="17" t="n"/>
      <c r="I2419" s="17" t="n"/>
      <c r="J2419" s="17" t="n"/>
      <c r="K2419" s="17" t="n"/>
      <c r="L2419" s="17" t="n"/>
      <c r="N2419">
        <f>IF($B2419="","",IF($C2419="SUPERSTORE","Superstore","DH"))</f>
        <v/>
      </c>
      <c r="O2419">
        <f>IF($B2419="","",IFERROR(VLOOKUP($B2419,Mapping!$A:$C,2,0),"Not Mapped"))</f>
        <v/>
      </c>
      <c r="P2419">
        <f>IF($B2419="","",IFERROR(VLOOKUP($B2419,Mapping!$A:$C,3,0),"Not Mapped"))</f>
        <v/>
      </c>
      <c r="Q2419">
        <f>IF($B2419="","",IF(COUNTIF(Exclusions!$A:$A,$B2419)&gt;0,"Yes","No"))</f>
        <v/>
      </c>
      <c r="R2419" s="17">
        <f>IF($B2419="","",MIN(1,DAY($A2419)/IF($N2419="Superstore",Settings!$B$5,Settings!$B$4)))</f>
        <v/>
      </c>
      <c r="S2419" s="17">
        <f>IF(OR($B2419="",$G2419="",$R2419=0),"",$G2419/$R2419)</f>
        <v/>
      </c>
      <c r="T2419">
        <f>IF($S2419="","",IF($S2419&lt;Settings!$B$8,"Critical",IF($S2419&lt;Settings!$B$9,"Semi Critical","Non Critical")))</f>
        <v/>
      </c>
      <c r="U2419">
        <f>IF($B2419="","",IFERROR(VLOOKUP($O2419,Leaders!$A:$B,2,0),"Not Mapped"))</f>
        <v/>
      </c>
    </row>
    <row r="2420">
      <c r="A2420" s="16" t="n"/>
      <c r="G2420" s="17" t="n"/>
      <c r="H2420" s="17" t="n"/>
      <c r="I2420" s="17" t="n"/>
      <c r="J2420" s="17" t="n"/>
      <c r="K2420" s="17" t="n"/>
      <c r="L2420" s="17" t="n"/>
      <c r="N2420">
        <f>IF($B2420="","",IF($C2420="SUPERSTORE","Superstore","DH"))</f>
        <v/>
      </c>
      <c r="O2420">
        <f>IF($B2420="","",IFERROR(VLOOKUP($B2420,Mapping!$A:$C,2,0),"Not Mapped"))</f>
        <v/>
      </c>
      <c r="P2420">
        <f>IF($B2420="","",IFERROR(VLOOKUP($B2420,Mapping!$A:$C,3,0),"Not Mapped"))</f>
        <v/>
      </c>
      <c r="Q2420">
        <f>IF($B2420="","",IF(COUNTIF(Exclusions!$A:$A,$B2420)&gt;0,"Yes","No"))</f>
        <v/>
      </c>
      <c r="R2420" s="17">
        <f>IF($B2420="","",MIN(1,DAY($A2420)/IF($N2420="Superstore",Settings!$B$5,Settings!$B$4)))</f>
        <v/>
      </c>
      <c r="S2420" s="17">
        <f>IF(OR($B2420="",$G2420="",$R2420=0),"",$G2420/$R2420)</f>
        <v/>
      </c>
      <c r="T2420">
        <f>IF($S2420="","",IF($S2420&lt;Settings!$B$8,"Critical",IF($S2420&lt;Settings!$B$9,"Semi Critical","Non Critical")))</f>
        <v/>
      </c>
      <c r="U2420">
        <f>IF($B2420="","",IFERROR(VLOOKUP($O2420,Leaders!$A:$B,2,0),"Not Mapped"))</f>
        <v/>
      </c>
    </row>
    <row r="2421">
      <c r="A2421" s="16" t="n"/>
      <c r="G2421" s="17" t="n"/>
      <c r="H2421" s="17" t="n"/>
      <c r="I2421" s="17" t="n"/>
      <c r="J2421" s="17" t="n"/>
      <c r="K2421" s="17" t="n"/>
      <c r="L2421" s="17" t="n"/>
      <c r="N2421">
        <f>IF($B2421="","",IF($C2421="SUPERSTORE","Superstore","DH"))</f>
        <v/>
      </c>
      <c r="O2421">
        <f>IF($B2421="","",IFERROR(VLOOKUP($B2421,Mapping!$A:$C,2,0),"Not Mapped"))</f>
        <v/>
      </c>
      <c r="P2421">
        <f>IF($B2421="","",IFERROR(VLOOKUP($B2421,Mapping!$A:$C,3,0),"Not Mapped"))</f>
        <v/>
      </c>
      <c r="Q2421">
        <f>IF($B2421="","",IF(COUNTIF(Exclusions!$A:$A,$B2421)&gt;0,"Yes","No"))</f>
        <v/>
      </c>
      <c r="R2421" s="17">
        <f>IF($B2421="","",MIN(1,DAY($A2421)/IF($N2421="Superstore",Settings!$B$5,Settings!$B$4)))</f>
        <v/>
      </c>
      <c r="S2421" s="17">
        <f>IF(OR($B2421="",$G2421="",$R2421=0),"",$G2421/$R2421)</f>
        <v/>
      </c>
      <c r="T2421">
        <f>IF($S2421="","",IF($S2421&lt;Settings!$B$8,"Critical",IF($S2421&lt;Settings!$B$9,"Semi Critical","Non Critical")))</f>
        <v/>
      </c>
      <c r="U2421">
        <f>IF($B2421="","",IFERROR(VLOOKUP($O2421,Leaders!$A:$B,2,0),"Not Mapped"))</f>
        <v/>
      </c>
    </row>
    <row r="2422">
      <c r="A2422" s="16" t="n"/>
      <c r="G2422" s="17" t="n"/>
      <c r="H2422" s="17" t="n"/>
      <c r="I2422" s="17" t="n"/>
      <c r="J2422" s="17" t="n"/>
      <c r="K2422" s="17" t="n"/>
      <c r="L2422" s="17" t="n"/>
      <c r="N2422">
        <f>IF($B2422="","",IF($C2422="SUPERSTORE","Superstore","DH"))</f>
        <v/>
      </c>
      <c r="O2422">
        <f>IF($B2422="","",IFERROR(VLOOKUP($B2422,Mapping!$A:$C,2,0),"Not Mapped"))</f>
        <v/>
      </c>
      <c r="P2422">
        <f>IF($B2422="","",IFERROR(VLOOKUP($B2422,Mapping!$A:$C,3,0),"Not Mapped"))</f>
        <v/>
      </c>
      <c r="Q2422">
        <f>IF($B2422="","",IF(COUNTIF(Exclusions!$A:$A,$B2422)&gt;0,"Yes","No"))</f>
        <v/>
      </c>
      <c r="R2422" s="17">
        <f>IF($B2422="","",MIN(1,DAY($A2422)/IF($N2422="Superstore",Settings!$B$5,Settings!$B$4)))</f>
        <v/>
      </c>
      <c r="S2422" s="17">
        <f>IF(OR($B2422="",$G2422="",$R2422=0),"",$G2422/$R2422)</f>
        <v/>
      </c>
      <c r="T2422">
        <f>IF($S2422="","",IF($S2422&lt;Settings!$B$8,"Critical",IF($S2422&lt;Settings!$B$9,"Semi Critical","Non Critical")))</f>
        <v/>
      </c>
      <c r="U2422">
        <f>IF($B2422="","",IFERROR(VLOOKUP($O2422,Leaders!$A:$B,2,0),"Not Mapped"))</f>
        <v/>
      </c>
    </row>
    <row r="2423">
      <c r="A2423" s="16" t="n"/>
      <c r="G2423" s="17" t="n"/>
      <c r="H2423" s="17" t="n"/>
      <c r="I2423" s="17" t="n"/>
      <c r="J2423" s="17" t="n"/>
      <c r="K2423" s="17" t="n"/>
      <c r="L2423" s="17" t="n"/>
      <c r="N2423">
        <f>IF($B2423="","",IF($C2423="SUPERSTORE","Superstore","DH"))</f>
        <v/>
      </c>
      <c r="O2423">
        <f>IF($B2423="","",IFERROR(VLOOKUP($B2423,Mapping!$A:$C,2,0),"Not Mapped"))</f>
        <v/>
      </c>
      <c r="P2423">
        <f>IF($B2423="","",IFERROR(VLOOKUP($B2423,Mapping!$A:$C,3,0),"Not Mapped"))</f>
        <v/>
      </c>
      <c r="Q2423">
        <f>IF($B2423="","",IF(COUNTIF(Exclusions!$A:$A,$B2423)&gt;0,"Yes","No"))</f>
        <v/>
      </c>
      <c r="R2423" s="17">
        <f>IF($B2423="","",MIN(1,DAY($A2423)/IF($N2423="Superstore",Settings!$B$5,Settings!$B$4)))</f>
        <v/>
      </c>
      <c r="S2423" s="17">
        <f>IF(OR($B2423="",$G2423="",$R2423=0),"",$G2423/$R2423)</f>
        <v/>
      </c>
      <c r="T2423">
        <f>IF($S2423="","",IF($S2423&lt;Settings!$B$8,"Critical",IF($S2423&lt;Settings!$B$9,"Semi Critical","Non Critical")))</f>
        <v/>
      </c>
      <c r="U2423">
        <f>IF($B2423="","",IFERROR(VLOOKUP($O2423,Leaders!$A:$B,2,0),"Not Mapped"))</f>
        <v/>
      </c>
    </row>
    <row r="2424">
      <c r="A2424" s="16" t="n"/>
      <c r="G2424" s="17" t="n"/>
      <c r="H2424" s="17" t="n"/>
      <c r="I2424" s="17" t="n"/>
      <c r="J2424" s="17" t="n"/>
      <c r="K2424" s="17" t="n"/>
      <c r="L2424" s="17" t="n"/>
      <c r="N2424">
        <f>IF($B2424="","",IF($C2424="SUPERSTORE","Superstore","DH"))</f>
        <v/>
      </c>
      <c r="O2424">
        <f>IF($B2424="","",IFERROR(VLOOKUP($B2424,Mapping!$A:$C,2,0),"Not Mapped"))</f>
        <v/>
      </c>
      <c r="P2424">
        <f>IF($B2424="","",IFERROR(VLOOKUP($B2424,Mapping!$A:$C,3,0),"Not Mapped"))</f>
        <v/>
      </c>
      <c r="Q2424">
        <f>IF($B2424="","",IF(COUNTIF(Exclusions!$A:$A,$B2424)&gt;0,"Yes","No"))</f>
        <v/>
      </c>
      <c r="R2424" s="17">
        <f>IF($B2424="","",MIN(1,DAY($A2424)/IF($N2424="Superstore",Settings!$B$5,Settings!$B$4)))</f>
        <v/>
      </c>
      <c r="S2424" s="17">
        <f>IF(OR($B2424="",$G2424="",$R2424=0),"",$G2424/$R2424)</f>
        <v/>
      </c>
      <c r="T2424">
        <f>IF($S2424="","",IF($S2424&lt;Settings!$B$8,"Critical",IF($S2424&lt;Settings!$B$9,"Semi Critical","Non Critical")))</f>
        <v/>
      </c>
      <c r="U2424">
        <f>IF($B2424="","",IFERROR(VLOOKUP($O2424,Leaders!$A:$B,2,0),"Not Mapped"))</f>
        <v/>
      </c>
    </row>
    <row r="2425">
      <c r="A2425" s="16" t="n"/>
      <c r="G2425" s="17" t="n"/>
      <c r="H2425" s="17" t="n"/>
      <c r="I2425" s="17" t="n"/>
      <c r="J2425" s="17" t="n"/>
      <c r="K2425" s="17" t="n"/>
      <c r="L2425" s="17" t="n"/>
      <c r="N2425">
        <f>IF($B2425="","",IF($C2425="SUPERSTORE","Superstore","DH"))</f>
        <v/>
      </c>
      <c r="O2425">
        <f>IF($B2425="","",IFERROR(VLOOKUP($B2425,Mapping!$A:$C,2,0),"Not Mapped"))</f>
        <v/>
      </c>
      <c r="P2425">
        <f>IF($B2425="","",IFERROR(VLOOKUP($B2425,Mapping!$A:$C,3,0),"Not Mapped"))</f>
        <v/>
      </c>
      <c r="Q2425">
        <f>IF($B2425="","",IF(COUNTIF(Exclusions!$A:$A,$B2425)&gt;0,"Yes","No"))</f>
        <v/>
      </c>
      <c r="R2425" s="17">
        <f>IF($B2425="","",MIN(1,DAY($A2425)/IF($N2425="Superstore",Settings!$B$5,Settings!$B$4)))</f>
        <v/>
      </c>
      <c r="S2425" s="17">
        <f>IF(OR($B2425="",$G2425="",$R2425=0),"",$G2425/$R2425)</f>
        <v/>
      </c>
      <c r="T2425">
        <f>IF($S2425="","",IF($S2425&lt;Settings!$B$8,"Critical",IF($S2425&lt;Settings!$B$9,"Semi Critical","Non Critical")))</f>
        <v/>
      </c>
      <c r="U2425">
        <f>IF($B2425="","",IFERROR(VLOOKUP($O2425,Leaders!$A:$B,2,0),"Not Mapped"))</f>
        <v/>
      </c>
    </row>
    <row r="2426">
      <c r="A2426" s="16" t="n"/>
      <c r="G2426" s="17" t="n"/>
      <c r="H2426" s="17" t="n"/>
      <c r="I2426" s="17" t="n"/>
      <c r="J2426" s="17" t="n"/>
      <c r="K2426" s="17" t="n"/>
      <c r="L2426" s="17" t="n"/>
      <c r="N2426">
        <f>IF($B2426="","",IF($C2426="SUPERSTORE","Superstore","DH"))</f>
        <v/>
      </c>
      <c r="O2426">
        <f>IF($B2426="","",IFERROR(VLOOKUP($B2426,Mapping!$A:$C,2,0),"Not Mapped"))</f>
        <v/>
      </c>
      <c r="P2426">
        <f>IF($B2426="","",IFERROR(VLOOKUP($B2426,Mapping!$A:$C,3,0),"Not Mapped"))</f>
        <v/>
      </c>
      <c r="Q2426">
        <f>IF($B2426="","",IF(COUNTIF(Exclusions!$A:$A,$B2426)&gt;0,"Yes","No"))</f>
        <v/>
      </c>
      <c r="R2426" s="17">
        <f>IF($B2426="","",MIN(1,DAY($A2426)/IF($N2426="Superstore",Settings!$B$5,Settings!$B$4)))</f>
        <v/>
      </c>
      <c r="S2426" s="17">
        <f>IF(OR($B2426="",$G2426="",$R2426=0),"",$G2426/$R2426)</f>
        <v/>
      </c>
      <c r="T2426">
        <f>IF($S2426="","",IF($S2426&lt;Settings!$B$8,"Critical",IF($S2426&lt;Settings!$B$9,"Semi Critical","Non Critical")))</f>
        <v/>
      </c>
      <c r="U2426">
        <f>IF($B2426="","",IFERROR(VLOOKUP($O2426,Leaders!$A:$B,2,0),"Not Mapped"))</f>
        <v/>
      </c>
    </row>
    <row r="2427">
      <c r="A2427" s="16" t="n"/>
      <c r="G2427" s="17" t="n"/>
      <c r="H2427" s="17" t="n"/>
      <c r="I2427" s="17" t="n"/>
      <c r="J2427" s="17" t="n"/>
      <c r="K2427" s="17" t="n"/>
      <c r="L2427" s="17" t="n"/>
      <c r="N2427">
        <f>IF($B2427="","",IF($C2427="SUPERSTORE","Superstore","DH"))</f>
        <v/>
      </c>
      <c r="O2427">
        <f>IF($B2427="","",IFERROR(VLOOKUP($B2427,Mapping!$A:$C,2,0),"Not Mapped"))</f>
        <v/>
      </c>
      <c r="P2427">
        <f>IF($B2427="","",IFERROR(VLOOKUP($B2427,Mapping!$A:$C,3,0),"Not Mapped"))</f>
        <v/>
      </c>
      <c r="Q2427">
        <f>IF($B2427="","",IF(COUNTIF(Exclusions!$A:$A,$B2427)&gt;0,"Yes","No"))</f>
        <v/>
      </c>
      <c r="R2427" s="17">
        <f>IF($B2427="","",MIN(1,DAY($A2427)/IF($N2427="Superstore",Settings!$B$5,Settings!$B$4)))</f>
        <v/>
      </c>
      <c r="S2427" s="17">
        <f>IF(OR($B2427="",$G2427="",$R2427=0),"",$G2427/$R2427)</f>
        <v/>
      </c>
      <c r="T2427">
        <f>IF($S2427="","",IF($S2427&lt;Settings!$B$8,"Critical",IF($S2427&lt;Settings!$B$9,"Semi Critical","Non Critical")))</f>
        <v/>
      </c>
      <c r="U2427">
        <f>IF($B2427="","",IFERROR(VLOOKUP($O2427,Leaders!$A:$B,2,0),"Not Mapped"))</f>
        <v/>
      </c>
    </row>
    <row r="2428">
      <c r="A2428" s="16" t="n"/>
      <c r="G2428" s="17" t="n"/>
      <c r="H2428" s="17" t="n"/>
      <c r="I2428" s="17" t="n"/>
      <c r="J2428" s="17" t="n"/>
      <c r="K2428" s="17" t="n"/>
      <c r="L2428" s="17" t="n"/>
      <c r="N2428">
        <f>IF($B2428="","",IF($C2428="SUPERSTORE","Superstore","DH"))</f>
        <v/>
      </c>
      <c r="O2428">
        <f>IF($B2428="","",IFERROR(VLOOKUP($B2428,Mapping!$A:$C,2,0),"Not Mapped"))</f>
        <v/>
      </c>
      <c r="P2428">
        <f>IF($B2428="","",IFERROR(VLOOKUP($B2428,Mapping!$A:$C,3,0),"Not Mapped"))</f>
        <v/>
      </c>
      <c r="Q2428">
        <f>IF($B2428="","",IF(COUNTIF(Exclusions!$A:$A,$B2428)&gt;0,"Yes","No"))</f>
        <v/>
      </c>
      <c r="R2428" s="17">
        <f>IF($B2428="","",MIN(1,DAY($A2428)/IF($N2428="Superstore",Settings!$B$5,Settings!$B$4)))</f>
        <v/>
      </c>
      <c r="S2428" s="17">
        <f>IF(OR($B2428="",$G2428="",$R2428=0),"",$G2428/$R2428)</f>
        <v/>
      </c>
      <c r="T2428">
        <f>IF($S2428="","",IF($S2428&lt;Settings!$B$8,"Critical",IF($S2428&lt;Settings!$B$9,"Semi Critical","Non Critical")))</f>
        <v/>
      </c>
      <c r="U2428">
        <f>IF($B2428="","",IFERROR(VLOOKUP($O2428,Leaders!$A:$B,2,0),"Not Mapped"))</f>
        <v/>
      </c>
    </row>
    <row r="2429">
      <c r="A2429" s="16" t="n"/>
      <c r="G2429" s="17" t="n"/>
      <c r="H2429" s="17" t="n"/>
      <c r="I2429" s="17" t="n"/>
      <c r="J2429" s="17" t="n"/>
      <c r="K2429" s="17" t="n"/>
      <c r="L2429" s="17" t="n"/>
      <c r="N2429">
        <f>IF($B2429="","",IF($C2429="SUPERSTORE","Superstore","DH"))</f>
        <v/>
      </c>
      <c r="O2429">
        <f>IF($B2429="","",IFERROR(VLOOKUP($B2429,Mapping!$A:$C,2,0),"Not Mapped"))</f>
        <v/>
      </c>
      <c r="P2429">
        <f>IF($B2429="","",IFERROR(VLOOKUP($B2429,Mapping!$A:$C,3,0),"Not Mapped"))</f>
        <v/>
      </c>
      <c r="Q2429">
        <f>IF($B2429="","",IF(COUNTIF(Exclusions!$A:$A,$B2429)&gt;0,"Yes","No"))</f>
        <v/>
      </c>
      <c r="R2429" s="17">
        <f>IF($B2429="","",MIN(1,DAY($A2429)/IF($N2429="Superstore",Settings!$B$5,Settings!$B$4)))</f>
        <v/>
      </c>
      <c r="S2429" s="17">
        <f>IF(OR($B2429="",$G2429="",$R2429=0),"",$G2429/$R2429)</f>
        <v/>
      </c>
      <c r="T2429">
        <f>IF($S2429="","",IF($S2429&lt;Settings!$B$8,"Critical",IF($S2429&lt;Settings!$B$9,"Semi Critical","Non Critical")))</f>
        <v/>
      </c>
      <c r="U2429">
        <f>IF($B2429="","",IFERROR(VLOOKUP($O2429,Leaders!$A:$B,2,0),"Not Mapped"))</f>
        <v/>
      </c>
    </row>
    <row r="2430">
      <c r="A2430" s="16" t="n"/>
      <c r="G2430" s="17" t="n"/>
      <c r="H2430" s="17" t="n"/>
      <c r="I2430" s="17" t="n"/>
      <c r="J2430" s="17" t="n"/>
      <c r="K2430" s="17" t="n"/>
      <c r="L2430" s="17" t="n"/>
      <c r="N2430">
        <f>IF($B2430="","",IF($C2430="SUPERSTORE","Superstore","DH"))</f>
        <v/>
      </c>
      <c r="O2430">
        <f>IF($B2430="","",IFERROR(VLOOKUP($B2430,Mapping!$A:$C,2,0),"Not Mapped"))</f>
        <v/>
      </c>
      <c r="P2430">
        <f>IF($B2430="","",IFERROR(VLOOKUP($B2430,Mapping!$A:$C,3,0),"Not Mapped"))</f>
        <v/>
      </c>
      <c r="Q2430">
        <f>IF($B2430="","",IF(COUNTIF(Exclusions!$A:$A,$B2430)&gt;0,"Yes","No"))</f>
        <v/>
      </c>
      <c r="R2430" s="17">
        <f>IF($B2430="","",MIN(1,DAY($A2430)/IF($N2430="Superstore",Settings!$B$5,Settings!$B$4)))</f>
        <v/>
      </c>
      <c r="S2430" s="17">
        <f>IF(OR($B2430="",$G2430="",$R2430=0),"",$G2430/$R2430)</f>
        <v/>
      </c>
      <c r="T2430">
        <f>IF($S2430="","",IF($S2430&lt;Settings!$B$8,"Critical",IF($S2430&lt;Settings!$B$9,"Semi Critical","Non Critical")))</f>
        <v/>
      </c>
      <c r="U2430">
        <f>IF($B2430="","",IFERROR(VLOOKUP($O2430,Leaders!$A:$B,2,0),"Not Mapped"))</f>
        <v/>
      </c>
    </row>
    <row r="2431">
      <c r="A2431" s="16" t="n"/>
      <c r="G2431" s="17" t="n"/>
      <c r="H2431" s="17" t="n"/>
      <c r="I2431" s="17" t="n"/>
      <c r="J2431" s="17" t="n"/>
      <c r="K2431" s="17" t="n"/>
      <c r="L2431" s="17" t="n"/>
      <c r="N2431">
        <f>IF($B2431="","",IF($C2431="SUPERSTORE","Superstore","DH"))</f>
        <v/>
      </c>
      <c r="O2431">
        <f>IF($B2431="","",IFERROR(VLOOKUP($B2431,Mapping!$A:$C,2,0),"Not Mapped"))</f>
        <v/>
      </c>
      <c r="P2431">
        <f>IF($B2431="","",IFERROR(VLOOKUP($B2431,Mapping!$A:$C,3,0),"Not Mapped"))</f>
        <v/>
      </c>
      <c r="Q2431">
        <f>IF($B2431="","",IF(COUNTIF(Exclusions!$A:$A,$B2431)&gt;0,"Yes","No"))</f>
        <v/>
      </c>
      <c r="R2431" s="17">
        <f>IF($B2431="","",MIN(1,DAY($A2431)/IF($N2431="Superstore",Settings!$B$5,Settings!$B$4)))</f>
        <v/>
      </c>
      <c r="S2431" s="17">
        <f>IF(OR($B2431="",$G2431="",$R2431=0),"",$G2431/$R2431)</f>
        <v/>
      </c>
      <c r="T2431">
        <f>IF($S2431="","",IF($S2431&lt;Settings!$B$8,"Critical",IF($S2431&lt;Settings!$B$9,"Semi Critical","Non Critical")))</f>
        <v/>
      </c>
      <c r="U2431">
        <f>IF($B2431="","",IFERROR(VLOOKUP($O2431,Leaders!$A:$B,2,0),"Not Mapped"))</f>
        <v/>
      </c>
    </row>
    <row r="2432">
      <c r="A2432" s="16" t="n"/>
      <c r="G2432" s="17" t="n"/>
      <c r="H2432" s="17" t="n"/>
      <c r="I2432" s="17" t="n"/>
      <c r="J2432" s="17" t="n"/>
      <c r="K2432" s="17" t="n"/>
      <c r="L2432" s="17" t="n"/>
      <c r="N2432">
        <f>IF($B2432="","",IF($C2432="SUPERSTORE","Superstore","DH"))</f>
        <v/>
      </c>
      <c r="O2432">
        <f>IF($B2432="","",IFERROR(VLOOKUP($B2432,Mapping!$A:$C,2,0),"Not Mapped"))</f>
        <v/>
      </c>
      <c r="P2432">
        <f>IF($B2432="","",IFERROR(VLOOKUP($B2432,Mapping!$A:$C,3,0),"Not Mapped"))</f>
        <v/>
      </c>
      <c r="Q2432">
        <f>IF($B2432="","",IF(COUNTIF(Exclusions!$A:$A,$B2432)&gt;0,"Yes","No"))</f>
        <v/>
      </c>
      <c r="R2432" s="17">
        <f>IF($B2432="","",MIN(1,DAY($A2432)/IF($N2432="Superstore",Settings!$B$5,Settings!$B$4)))</f>
        <v/>
      </c>
      <c r="S2432" s="17">
        <f>IF(OR($B2432="",$G2432="",$R2432=0),"",$G2432/$R2432)</f>
        <v/>
      </c>
      <c r="T2432">
        <f>IF($S2432="","",IF($S2432&lt;Settings!$B$8,"Critical",IF($S2432&lt;Settings!$B$9,"Semi Critical","Non Critical")))</f>
        <v/>
      </c>
      <c r="U2432">
        <f>IF($B2432="","",IFERROR(VLOOKUP($O2432,Leaders!$A:$B,2,0),"Not Mapped"))</f>
        <v/>
      </c>
    </row>
    <row r="2433">
      <c r="A2433" s="16" t="n"/>
      <c r="G2433" s="17" t="n"/>
      <c r="H2433" s="17" t="n"/>
      <c r="I2433" s="17" t="n"/>
      <c r="J2433" s="17" t="n"/>
      <c r="K2433" s="17" t="n"/>
      <c r="L2433" s="17" t="n"/>
      <c r="N2433">
        <f>IF($B2433="","",IF($C2433="SUPERSTORE","Superstore","DH"))</f>
        <v/>
      </c>
      <c r="O2433">
        <f>IF($B2433="","",IFERROR(VLOOKUP($B2433,Mapping!$A:$C,2,0),"Not Mapped"))</f>
        <v/>
      </c>
      <c r="P2433">
        <f>IF($B2433="","",IFERROR(VLOOKUP($B2433,Mapping!$A:$C,3,0),"Not Mapped"))</f>
        <v/>
      </c>
      <c r="Q2433">
        <f>IF($B2433="","",IF(COUNTIF(Exclusions!$A:$A,$B2433)&gt;0,"Yes","No"))</f>
        <v/>
      </c>
      <c r="R2433" s="17">
        <f>IF($B2433="","",MIN(1,DAY($A2433)/IF($N2433="Superstore",Settings!$B$5,Settings!$B$4)))</f>
        <v/>
      </c>
      <c r="S2433" s="17">
        <f>IF(OR($B2433="",$G2433="",$R2433=0),"",$G2433/$R2433)</f>
        <v/>
      </c>
      <c r="T2433">
        <f>IF($S2433="","",IF($S2433&lt;Settings!$B$8,"Critical",IF($S2433&lt;Settings!$B$9,"Semi Critical","Non Critical")))</f>
        <v/>
      </c>
      <c r="U2433">
        <f>IF($B2433="","",IFERROR(VLOOKUP($O2433,Leaders!$A:$B,2,0),"Not Mapped"))</f>
        <v/>
      </c>
    </row>
    <row r="2434">
      <c r="A2434" s="16" t="n"/>
      <c r="G2434" s="17" t="n"/>
      <c r="H2434" s="17" t="n"/>
      <c r="I2434" s="17" t="n"/>
      <c r="J2434" s="17" t="n"/>
      <c r="K2434" s="17" t="n"/>
      <c r="L2434" s="17" t="n"/>
      <c r="N2434">
        <f>IF($B2434="","",IF($C2434="SUPERSTORE","Superstore","DH"))</f>
        <v/>
      </c>
      <c r="O2434">
        <f>IF($B2434="","",IFERROR(VLOOKUP($B2434,Mapping!$A:$C,2,0),"Not Mapped"))</f>
        <v/>
      </c>
      <c r="P2434">
        <f>IF($B2434="","",IFERROR(VLOOKUP($B2434,Mapping!$A:$C,3,0),"Not Mapped"))</f>
        <v/>
      </c>
      <c r="Q2434">
        <f>IF($B2434="","",IF(COUNTIF(Exclusions!$A:$A,$B2434)&gt;0,"Yes","No"))</f>
        <v/>
      </c>
      <c r="R2434" s="17">
        <f>IF($B2434="","",MIN(1,DAY($A2434)/IF($N2434="Superstore",Settings!$B$5,Settings!$B$4)))</f>
        <v/>
      </c>
      <c r="S2434" s="17">
        <f>IF(OR($B2434="",$G2434="",$R2434=0),"",$G2434/$R2434)</f>
        <v/>
      </c>
      <c r="T2434">
        <f>IF($S2434="","",IF($S2434&lt;Settings!$B$8,"Critical",IF($S2434&lt;Settings!$B$9,"Semi Critical","Non Critical")))</f>
        <v/>
      </c>
      <c r="U2434">
        <f>IF($B2434="","",IFERROR(VLOOKUP($O2434,Leaders!$A:$B,2,0),"Not Mapped"))</f>
        <v/>
      </c>
    </row>
    <row r="2435">
      <c r="A2435" s="16" t="n"/>
      <c r="G2435" s="17" t="n"/>
      <c r="H2435" s="17" t="n"/>
      <c r="I2435" s="17" t="n"/>
      <c r="J2435" s="17" t="n"/>
      <c r="K2435" s="17" t="n"/>
      <c r="L2435" s="17" t="n"/>
      <c r="N2435">
        <f>IF($B2435="","",IF($C2435="SUPERSTORE","Superstore","DH"))</f>
        <v/>
      </c>
      <c r="O2435">
        <f>IF($B2435="","",IFERROR(VLOOKUP($B2435,Mapping!$A:$C,2,0),"Not Mapped"))</f>
        <v/>
      </c>
      <c r="P2435">
        <f>IF($B2435="","",IFERROR(VLOOKUP($B2435,Mapping!$A:$C,3,0),"Not Mapped"))</f>
        <v/>
      </c>
      <c r="Q2435">
        <f>IF($B2435="","",IF(COUNTIF(Exclusions!$A:$A,$B2435)&gt;0,"Yes","No"))</f>
        <v/>
      </c>
      <c r="R2435" s="17">
        <f>IF($B2435="","",MIN(1,DAY($A2435)/IF($N2435="Superstore",Settings!$B$5,Settings!$B$4)))</f>
        <v/>
      </c>
      <c r="S2435" s="17">
        <f>IF(OR($B2435="",$G2435="",$R2435=0),"",$G2435/$R2435)</f>
        <v/>
      </c>
      <c r="T2435">
        <f>IF($S2435="","",IF($S2435&lt;Settings!$B$8,"Critical",IF($S2435&lt;Settings!$B$9,"Semi Critical","Non Critical")))</f>
        <v/>
      </c>
      <c r="U2435">
        <f>IF($B2435="","",IFERROR(VLOOKUP($O2435,Leaders!$A:$B,2,0),"Not Mapped"))</f>
        <v/>
      </c>
    </row>
    <row r="2436">
      <c r="A2436" s="16" t="n"/>
      <c r="G2436" s="17" t="n"/>
      <c r="H2436" s="17" t="n"/>
      <c r="I2436" s="17" t="n"/>
      <c r="J2436" s="17" t="n"/>
      <c r="K2436" s="17" t="n"/>
      <c r="L2436" s="17" t="n"/>
      <c r="N2436">
        <f>IF($B2436="","",IF($C2436="SUPERSTORE","Superstore","DH"))</f>
        <v/>
      </c>
      <c r="O2436">
        <f>IF($B2436="","",IFERROR(VLOOKUP($B2436,Mapping!$A:$C,2,0),"Not Mapped"))</f>
        <v/>
      </c>
      <c r="P2436">
        <f>IF($B2436="","",IFERROR(VLOOKUP($B2436,Mapping!$A:$C,3,0),"Not Mapped"))</f>
        <v/>
      </c>
      <c r="Q2436">
        <f>IF($B2436="","",IF(COUNTIF(Exclusions!$A:$A,$B2436)&gt;0,"Yes","No"))</f>
        <v/>
      </c>
      <c r="R2436" s="17">
        <f>IF($B2436="","",MIN(1,DAY($A2436)/IF($N2436="Superstore",Settings!$B$5,Settings!$B$4)))</f>
        <v/>
      </c>
      <c r="S2436" s="17">
        <f>IF(OR($B2436="",$G2436="",$R2436=0),"",$G2436/$R2436)</f>
        <v/>
      </c>
      <c r="T2436">
        <f>IF($S2436="","",IF($S2436&lt;Settings!$B$8,"Critical",IF($S2436&lt;Settings!$B$9,"Semi Critical","Non Critical")))</f>
        <v/>
      </c>
      <c r="U2436">
        <f>IF($B2436="","",IFERROR(VLOOKUP($O2436,Leaders!$A:$B,2,0),"Not Mapped"))</f>
        <v/>
      </c>
    </row>
    <row r="2437">
      <c r="A2437" s="16" t="n"/>
      <c r="G2437" s="17" t="n"/>
      <c r="H2437" s="17" t="n"/>
      <c r="I2437" s="17" t="n"/>
      <c r="J2437" s="17" t="n"/>
      <c r="K2437" s="17" t="n"/>
      <c r="L2437" s="17" t="n"/>
      <c r="N2437">
        <f>IF($B2437="","",IF($C2437="SUPERSTORE","Superstore","DH"))</f>
        <v/>
      </c>
      <c r="O2437">
        <f>IF($B2437="","",IFERROR(VLOOKUP($B2437,Mapping!$A:$C,2,0),"Not Mapped"))</f>
        <v/>
      </c>
      <c r="P2437">
        <f>IF($B2437="","",IFERROR(VLOOKUP($B2437,Mapping!$A:$C,3,0),"Not Mapped"))</f>
        <v/>
      </c>
      <c r="Q2437">
        <f>IF($B2437="","",IF(COUNTIF(Exclusions!$A:$A,$B2437)&gt;0,"Yes","No"))</f>
        <v/>
      </c>
      <c r="R2437" s="17">
        <f>IF($B2437="","",MIN(1,DAY($A2437)/IF($N2437="Superstore",Settings!$B$5,Settings!$B$4)))</f>
        <v/>
      </c>
      <c r="S2437" s="17">
        <f>IF(OR($B2437="",$G2437="",$R2437=0),"",$G2437/$R2437)</f>
        <v/>
      </c>
      <c r="T2437">
        <f>IF($S2437="","",IF($S2437&lt;Settings!$B$8,"Critical",IF($S2437&lt;Settings!$B$9,"Semi Critical","Non Critical")))</f>
        <v/>
      </c>
      <c r="U2437">
        <f>IF($B2437="","",IFERROR(VLOOKUP($O2437,Leaders!$A:$B,2,0),"Not Mapped"))</f>
        <v/>
      </c>
    </row>
    <row r="2438">
      <c r="A2438" s="16" t="n"/>
      <c r="G2438" s="17" t="n"/>
      <c r="H2438" s="17" t="n"/>
      <c r="I2438" s="17" t="n"/>
      <c r="J2438" s="17" t="n"/>
      <c r="K2438" s="17" t="n"/>
      <c r="L2438" s="17" t="n"/>
      <c r="N2438">
        <f>IF($B2438="","",IF($C2438="SUPERSTORE","Superstore","DH"))</f>
        <v/>
      </c>
      <c r="O2438">
        <f>IF($B2438="","",IFERROR(VLOOKUP($B2438,Mapping!$A:$C,2,0),"Not Mapped"))</f>
        <v/>
      </c>
      <c r="P2438">
        <f>IF($B2438="","",IFERROR(VLOOKUP($B2438,Mapping!$A:$C,3,0),"Not Mapped"))</f>
        <v/>
      </c>
      <c r="Q2438">
        <f>IF($B2438="","",IF(COUNTIF(Exclusions!$A:$A,$B2438)&gt;0,"Yes","No"))</f>
        <v/>
      </c>
      <c r="R2438" s="17">
        <f>IF($B2438="","",MIN(1,DAY($A2438)/IF($N2438="Superstore",Settings!$B$5,Settings!$B$4)))</f>
        <v/>
      </c>
      <c r="S2438" s="17">
        <f>IF(OR($B2438="",$G2438="",$R2438=0),"",$G2438/$R2438)</f>
        <v/>
      </c>
      <c r="T2438">
        <f>IF($S2438="","",IF($S2438&lt;Settings!$B$8,"Critical",IF($S2438&lt;Settings!$B$9,"Semi Critical","Non Critical")))</f>
        <v/>
      </c>
      <c r="U2438">
        <f>IF($B2438="","",IFERROR(VLOOKUP($O2438,Leaders!$A:$B,2,0),"Not Mapped"))</f>
        <v/>
      </c>
    </row>
    <row r="2439">
      <c r="A2439" s="16" t="n"/>
      <c r="G2439" s="17" t="n"/>
      <c r="H2439" s="17" t="n"/>
      <c r="I2439" s="17" t="n"/>
      <c r="J2439" s="17" t="n"/>
      <c r="K2439" s="17" t="n"/>
      <c r="L2439" s="17" t="n"/>
      <c r="N2439">
        <f>IF($B2439="","",IF($C2439="SUPERSTORE","Superstore","DH"))</f>
        <v/>
      </c>
      <c r="O2439">
        <f>IF($B2439="","",IFERROR(VLOOKUP($B2439,Mapping!$A:$C,2,0),"Not Mapped"))</f>
        <v/>
      </c>
      <c r="P2439">
        <f>IF($B2439="","",IFERROR(VLOOKUP($B2439,Mapping!$A:$C,3,0),"Not Mapped"))</f>
        <v/>
      </c>
      <c r="Q2439">
        <f>IF($B2439="","",IF(COUNTIF(Exclusions!$A:$A,$B2439)&gt;0,"Yes","No"))</f>
        <v/>
      </c>
      <c r="R2439" s="17">
        <f>IF($B2439="","",MIN(1,DAY($A2439)/IF($N2439="Superstore",Settings!$B$5,Settings!$B$4)))</f>
        <v/>
      </c>
      <c r="S2439" s="17">
        <f>IF(OR($B2439="",$G2439="",$R2439=0),"",$G2439/$R2439)</f>
        <v/>
      </c>
      <c r="T2439">
        <f>IF($S2439="","",IF($S2439&lt;Settings!$B$8,"Critical",IF($S2439&lt;Settings!$B$9,"Semi Critical","Non Critical")))</f>
        <v/>
      </c>
      <c r="U2439">
        <f>IF($B2439="","",IFERROR(VLOOKUP($O2439,Leaders!$A:$B,2,0),"Not Mapped"))</f>
        <v/>
      </c>
    </row>
    <row r="2440">
      <c r="A2440" s="16" t="n"/>
      <c r="G2440" s="17" t="n"/>
      <c r="H2440" s="17" t="n"/>
      <c r="I2440" s="17" t="n"/>
      <c r="J2440" s="17" t="n"/>
      <c r="K2440" s="17" t="n"/>
      <c r="L2440" s="17" t="n"/>
      <c r="N2440">
        <f>IF($B2440="","",IF($C2440="SUPERSTORE","Superstore","DH"))</f>
        <v/>
      </c>
      <c r="O2440">
        <f>IF($B2440="","",IFERROR(VLOOKUP($B2440,Mapping!$A:$C,2,0),"Not Mapped"))</f>
        <v/>
      </c>
      <c r="P2440">
        <f>IF($B2440="","",IFERROR(VLOOKUP($B2440,Mapping!$A:$C,3,0),"Not Mapped"))</f>
        <v/>
      </c>
      <c r="Q2440">
        <f>IF($B2440="","",IF(COUNTIF(Exclusions!$A:$A,$B2440)&gt;0,"Yes","No"))</f>
        <v/>
      </c>
      <c r="R2440" s="17">
        <f>IF($B2440="","",MIN(1,DAY($A2440)/IF($N2440="Superstore",Settings!$B$5,Settings!$B$4)))</f>
        <v/>
      </c>
      <c r="S2440" s="17">
        <f>IF(OR($B2440="",$G2440="",$R2440=0),"",$G2440/$R2440)</f>
        <v/>
      </c>
      <c r="T2440">
        <f>IF($S2440="","",IF($S2440&lt;Settings!$B$8,"Critical",IF($S2440&lt;Settings!$B$9,"Semi Critical","Non Critical")))</f>
        <v/>
      </c>
      <c r="U2440">
        <f>IF($B2440="","",IFERROR(VLOOKUP($O2440,Leaders!$A:$B,2,0),"Not Mapped"))</f>
        <v/>
      </c>
    </row>
    <row r="2441">
      <c r="A2441" s="16" t="n"/>
      <c r="G2441" s="17" t="n"/>
      <c r="H2441" s="17" t="n"/>
      <c r="I2441" s="17" t="n"/>
      <c r="J2441" s="17" t="n"/>
      <c r="K2441" s="17" t="n"/>
      <c r="L2441" s="17" t="n"/>
      <c r="N2441">
        <f>IF($B2441="","",IF($C2441="SUPERSTORE","Superstore","DH"))</f>
        <v/>
      </c>
      <c r="O2441">
        <f>IF($B2441="","",IFERROR(VLOOKUP($B2441,Mapping!$A:$C,2,0),"Not Mapped"))</f>
        <v/>
      </c>
      <c r="P2441">
        <f>IF($B2441="","",IFERROR(VLOOKUP($B2441,Mapping!$A:$C,3,0),"Not Mapped"))</f>
        <v/>
      </c>
      <c r="Q2441">
        <f>IF($B2441="","",IF(COUNTIF(Exclusions!$A:$A,$B2441)&gt;0,"Yes","No"))</f>
        <v/>
      </c>
      <c r="R2441" s="17">
        <f>IF($B2441="","",MIN(1,DAY($A2441)/IF($N2441="Superstore",Settings!$B$5,Settings!$B$4)))</f>
        <v/>
      </c>
      <c r="S2441" s="17">
        <f>IF(OR($B2441="",$G2441="",$R2441=0),"",$G2441/$R2441)</f>
        <v/>
      </c>
      <c r="T2441">
        <f>IF($S2441="","",IF($S2441&lt;Settings!$B$8,"Critical",IF($S2441&lt;Settings!$B$9,"Semi Critical","Non Critical")))</f>
        <v/>
      </c>
      <c r="U2441">
        <f>IF($B2441="","",IFERROR(VLOOKUP($O2441,Leaders!$A:$B,2,0),"Not Mapped"))</f>
        <v/>
      </c>
    </row>
    <row r="2442">
      <c r="A2442" s="16" t="n"/>
      <c r="G2442" s="17" t="n"/>
      <c r="H2442" s="17" t="n"/>
      <c r="I2442" s="17" t="n"/>
      <c r="J2442" s="17" t="n"/>
      <c r="K2442" s="17" t="n"/>
      <c r="L2442" s="17" t="n"/>
      <c r="N2442">
        <f>IF($B2442="","",IF($C2442="SUPERSTORE","Superstore","DH"))</f>
        <v/>
      </c>
      <c r="O2442">
        <f>IF($B2442="","",IFERROR(VLOOKUP($B2442,Mapping!$A:$C,2,0),"Not Mapped"))</f>
        <v/>
      </c>
      <c r="P2442">
        <f>IF($B2442="","",IFERROR(VLOOKUP($B2442,Mapping!$A:$C,3,0),"Not Mapped"))</f>
        <v/>
      </c>
      <c r="Q2442">
        <f>IF($B2442="","",IF(COUNTIF(Exclusions!$A:$A,$B2442)&gt;0,"Yes","No"))</f>
        <v/>
      </c>
      <c r="R2442" s="17">
        <f>IF($B2442="","",MIN(1,DAY($A2442)/IF($N2442="Superstore",Settings!$B$5,Settings!$B$4)))</f>
        <v/>
      </c>
      <c r="S2442" s="17">
        <f>IF(OR($B2442="",$G2442="",$R2442=0),"",$G2442/$R2442)</f>
        <v/>
      </c>
      <c r="T2442">
        <f>IF($S2442="","",IF($S2442&lt;Settings!$B$8,"Critical",IF($S2442&lt;Settings!$B$9,"Semi Critical","Non Critical")))</f>
        <v/>
      </c>
      <c r="U2442">
        <f>IF($B2442="","",IFERROR(VLOOKUP($O2442,Leaders!$A:$B,2,0),"Not Mapped"))</f>
        <v/>
      </c>
    </row>
    <row r="2443">
      <c r="A2443" s="16" t="n"/>
      <c r="G2443" s="17" t="n"/>
      <c r="H2443" s="17" t="n"/>
      <c r="I2443" s="17" t="n"/>
      <c r="J2443" s="17" t="n"/>
      <c r="K2443" s="17" t="n"/>
      <c r="L2443" s="17" t="n"/>
      <c r="N2443">
        <f>IF($B2443="","",IF($C2443="SUPERSTORE","Superstore","DH"))</f>
        <v/>
      </c>
      <c r="O2443">
        <f>IF($B2443="","",IFERROR(VLOOKUP($B2443,Mapping!$A:$C,2,0),"Not Mapped"))</f>
        <v/>
      </c>
      <c r="P2443">
        <f>IF($B2443="","",IFERROR(VLOOKUP($B2443,Mapping!$A:$C,3,0),"Not Mapped"))</f>
        <v/>
      </c>
      <c r="Q2443">
        <f>IF($B2443="","",IF(COUNTIF(Exclusions!$A:$A,$B2443)&gt;0,"Yes","No"))</f>
        <v/>
      </c>
      <c r="R2443" s="17">
        <f>IF($B2443="","",MIN(1,DAY($A2443)/IF($N2443="Superstore",Settings!$B$5,Settings!$B$4)))</f>
        <v/>
      </c>
      <c r="S2443" s="17">
        <f>IF(OR($B2443="",$G2443="",$R2443=0),"",$G2443/$R2443)</f>
        <v/>
      </c>
      <c r="T2443">
        <f>IF($S2443="","",IF($S2443&lt;Settings!$B$8,"Critical",IF($S2443&lt;Settings!$B$9,"Semi Critical","Non Critical")))</f>
        <v/>
      </c>
      <c r="U2443">
        <f>IF($B2443="","",IFERROR(VLOOKUP($O2443,Leaders!$A:$B,2,0),"Not Mapped"))</f>
        <v/>
      </c>
    </row>
    <row r="2444">
      <c r="A2444" s="16" t="n"/>
      <c r="G2444" s="17" t="n"/>
      <c r="H2444" s="17" t="n"/>
      <c r="I2444" s="17" t="n"/>
      <c r="J2444" s="17" t="n"/>
      <c r="K2444" s="17" t="n"/>
      <c r="L2444" s="17" t="n"/>
      <c r="N2444">
        <f>IF($B2444="","",IF($C2444="SUPERSTORE","Superstore","DH"))</f>
        <v/>
      </c>
      <c r="O2444">
        <f>IF($B2444="","",IFERROR(VLOOKUP($B2444,Mapping!$A:$C,2,0),"Not Mapped"))</f>
        <v/>
      </c>
      <c r="P2444">
        <f>IF($B2444="","",IFERROR(VLOOKUP($B2444,Mapping!$A:$C,3,0),"Not Mapped"))</f>
        <v/>
      </c>
      <c r="Q2444">
        <f>IF($B2444="","",IF(COUNTIF(Exclusions!$A:$A,$B2444)&gt;0,"Yes","No"))</f>
        <v/>
      </c>
      <c r="R2444" s="17">
        <f>IF($B2444="","",MIN(1,DAY($A2444)/IF($N2444="Superstore",Settings!$B$5,Settings!$B$4)))</f>
        <v/>
      </c>
      <c r="S2444" s="17">
        <f>IF(OR($B2444="",$G2444="",$R2444=0),"",$G2444/$R2444)</f>
        <v/>
      </c>
      <c r="T2444">
        <f>IF($S2444="","",IF($S2444&lt;Settings!$B$8,"Critical",IF($S2444&lt;Settings!$B$9,"Semi Critical","Non Critical")))</f>
        <v/>
      </c>
      <c r="U2444">
        <f>IF($B2444="","",IFERROR(VLOOKUP($O2444,Leaders!$A:$B,2,0),"Not Mapped"))</f>
        <v/>
      </c>
    </row>
    <row r="2445">
      <c r="A2445" s="16" t="n"/>
      <c r="G2445" s="17" t="n"/>
      <c r="H2445" s="17" t="n"/>
      <c r="I2445" s="17" t="n"/>
      <c r="J2445" s="17" t="n"/>
      <c r="K2445" s="17" t="n"/>
      <c r="L2445" s="17" t="n"/>
      <c r="N2445">
        <f>IF($B2445="","",IF($C2445="SUPERSTORE","Superstore","DH"))</f>
        <v/>
      </c>
      <c r="O2445">
        <f>IF($B2445="","",IFERROR(VLOOKUP($B2445,Mapping!$A:$C,2,0),"Not Mapped"))</f>
        <v/>
      </c>
      <c r="P2445">
        <f>IF($B2445="","",IFERROR(VLOOKUP($B2445,Mapping!$A:$C,3,0),"Not Mapped"))</f>
        <v/>
      </c>
      <c r="Q2445">
        <f>IF($B2445="","",IF(COUNTIF(Exclusions!$A:$A,$B2445)&gt;0,"Yes","No"))</f>
        <v/>
      </c>
      <c r="R2445" s="17">
        <f>IF($B2445="","",MIN(1,DAY($A2445)/IF($N2445="Superstore",Settings!$B$5,Settings!$B$4)))</f>
        <v/>
      </c>
      <c r="S2445" s="17">
        <f>IF(OR($B2445="",$G2445="",$R2445=0),"",$G2445/$R2445)</f>
        <v/>
      </c>
      <c r="T2445">
        <f>IF($S2445="","",IF($S2445&lt;Settings!$B$8,"Critical",IF($S2445&lt;Settings!$B$9,"Semi Critical","Non Critical")))</f>
        <v/>
      </c>
      <c r="U2445">
        <f>IF($B2445="","",IFERROR(VLOOKUP($O2445,Leaders!$A:$B,2,0),"Not Mapped"))</f>
        <v/>
      </c>
    </row>
    <row r="2446">
      <c r="A2446" s="16" t="n"/>
      <c r="G2446" s="17" t="n"/>
      <c r="H2446" s="17" t="n"/>
      <c r="I2446" s="17" t="n"/>
      <c r="J2446" s="17" t="n"/>
      <c r="K2446" s="17" t="n"/>
      <c r="L2446" s="17" t="n"/>
      <c r="N2446">
        <f>IF($B2446="","",IF($C2446="SUPERSTORE","Superstore","DH"))</f>
        <v/>
      </c>
      <c r="O2446">
        <f>IF($B2446="","",IFERROR(VLOOKUP($B2446,Mapping!$A:$C,2,0),"Not Mapped"))</f>
        <v/>
      </c>
      <c r="P2446">
        <f>IF($B2446="","",IFERROR(VLOOKUP($B2446,Mapping!$A:$C,3,0),"Not Mapped"))</f>
        <v/>
      </c>
      <c r="Q2446">
        <f>IF($B2446="","",IF(COUNTIF(Exclusions!$A:$A,$B2446)&gt;0,"Yes","No"))</f>
        <v/>
      </c>
      <c r="R2446" s="17">
        <f>IF($B2446="","",MIN(1,DAY($A2446)/IF($N2446="Superstore",Settings!$B$5,Settings!$B$4)))</f>
        <v/>
      </c>
      <c r="S2446" s="17">
        <f>IF(OR($B2446="",$G2446="",$R2446=0),"",$G2446/$R2446)</f>
        <v/>
      </c>
      <c r="T2446">
        <f>IF($S2446="","",IF($S2446&lt;Settings!$B$8,"Critical",IF($S2446&lt;Settings!$B$9,"Semi Critical","Non Critical")))</f>
        <v/>
      </c>
      <c r="U2446">
        <f>IF($B2446="","",IFERROR(VLOOKUP($O2446,Leaders!$A:$B,2,0),"Not Mapped"))</f>
        <v/>
      </c>
    </row>
    <row r="2447">
      <c r="A2447" s="16" t="n"/>
      <c r="G2447" s="17" t="n"/>
      <c r="H2447" s="17" t="n"/>
      <c r="I2447" s="17" t="n"/>
      <c r="J2447" s="17" t="n"/>
      <c r="K2447" s="17" t="n"/>
      <c r="L2447" s="17" t="n"/>
      <c r="N2447">
        <f>IF($B2447="","",IF($C2447="SUPERSTORE","Superstore","DH"))</f>
        <v/>
      </c>
      <c r="O2447">
        <f>IF($B2447="","",IFERROR(VLOOKUP($B2447,Mapping!$A:$C,2,0),"Not Mapped"))</f>
        <v/>
      </c>
      <c r="P2447">
        <f>IF($B2447="","",IFERROR(VLOOKUP($B2447,Mapping!$A:$C,3,0),"Not Mapped"))</f>
        <v/>
      </c>
      <c r="Q2447">
        <f>IF($B2447="","",IF(COUNTIF(Exclusions!$A:$A,$B2447)&gt;0,"Yes","No"))</f>
        <v/>
      </c>
      <c r="R2447" s="17">
        <f>IF($B2447="","",MIN(1,DAY($A2447)/IF($N2447="Superstore",Settings!$B$5,Settings!$B$4)))</f>
        <v/>
      </c>
      <c r="S2447" s="17">
        <f>IF(OR($B2447="",$G2447="",$R2447=0),"",$G2447/$R2447)</f>
        <v/>
      </c>
      <c r="T2447">
        <f>IF($S2447="","",IF($S2447&lt;Settings!$B$8,"Critical",IF($S2447&lt;Settings!$B$9,"Semi Critical","Non Critical")))</f>
        <v/>
      </c>
      <c r="U2447">
        <f>IF($B2447="","",IFERROR(VLOOKUP($O2447,Leaders!$A:$B,2,0),"Not Mapped"))</f>
        <v/>
      </c>
    </row>
    <row r="2448">
      <c r="A2448" s="16" t="n"/>
      <c r="G2448" s="17" t="n"/>
      <c r="H2448" s="17" t="n"/>
      <c r="I2448" s="17" t="n"/>
      <c r="J2448" s="17" t="n"/>
      <c r="K2448" s="17" t="n"/>
      <c r="L2448" s="17" t="n"/>
      <c r="N2448">
        <f>IF($B2448="","",IF($C2448="SUPERSTORE","Superstore","DH"))</f>
        <v/>
      </c>
      <c r="O2448">
        <f>IF($B2448="","",IFERROR(VLOOKUP($B2448,Mapping!$A:$C,2,0),"Not Mapped"))</f>
        <v/>
      </c>
      <c r="P2448">
        <f>IF($B2448="","",IFERROR(VLOOKUP($B2448,Mapping!$A:$C,3,0),"Not Mapped"))</f>
        <v/>
      </c>
      <c r="Q2448">
        <f>IF($B2448="","",IF(COUNTIF(Exclusions!$A:$A,$B2448)&gt;0,"Yes","No"))</f>
        <v/>
      </c>
      <c r="R2448" s="17">
        <f>IF($B2448="","",MIN(1,DAY($A2448)/IF($N2448="Superstore",Settings!$B$5,Settings!$B$4)))</f>
        <v/>
      </c>
      <c r="S2448" s="17">
        <f>IF(OR($B2448="",$G2448="",$R2448=0),"",$G2448/$R2448)</f>
        <v/>
      </c>
      <c r="T2448">
        <f>IF($S2448="","",IF($S2448&lt;Settings!$B$8,"Critical",IF($S2448&lt;Settings!$B$9,"Semi Critical","Non Critical")))</f>
        <v/>
      </c>
      <c r="U2448">
        <f>IF($B2448="","",IFERROR(VLOOKUP($O2448,Leaders!$A:$B,2,0),"Not Mapped"))</f>
        <v/>
      </c>
    </row>
    <row r="2449">
      <c r="A2449" s="16" t="n"/>
      <c r="G2449" s="17" t="n"/>
      <c r="H2449" s="17" t="n"/>
      <c r="I2449" s="17" t="n"/>
      <c r="J2449" s="17" t="n"/>
      <c r="K2449" s="17" t="n"/>
      <c r="L2449" s="17" t="n"/>
      <c r="N2449">
        <f>IF($B2449="","",IF($C2449="SUPERSTORE","Superstore","DH"))</f>
        <v/>
      </c>
      <c r="O2449">
        <f>IF($B2449="","",IFERROR(VLOOKUP($B2449,Mapping!$A:$C,2,0),"Not Mapped"))</f>
        <v/>
      </c>
      <c r="P2449">
        <f>IF($B2449="","",IFERROR(VLOOKUP($B2449,Mapping!$A:$C,3,0),"Not Mapped"))</f>
        <v/>
      </c>
      <c r="Q2449">
        <f>IF($B2449="","",IF(COUNTIF(Exclusions!$A:$A,$B2449)&gt;0,"Yes","No"))</f>
        <v/>
      </c>
      <c r="R2449" s="17">
        <f>IF($B2449="","",MIN(1,DAY($A2449)/IF($N2449="Superstore",Settings!$B$5,Settings!$B$4)))</f>
        <v/>
      </c>
      <c r="S2449" s="17">
        <f>IF(OR($B2449="",$G2449="",$R2449=0),"",$G2449/$R2449)</f>
        <v/>
      </c>
      <c r="T2449">
        <f>IF($S2449="","",IF($S2449&lt;Settings!$B$8,"Critical",IF($S2449&lt;Settings!$B$9,"Semi Critical","Non Critical")))</f>
        <v/>
      </c>
      <c r="U2449">
        <f>IF($B2449="","",IFERROR(VLOOKUP($O2449,Leaders!$A:$B,2,0),"Not Mapped"))</f>
        <v/>
      </c>
    </row>
    <row r="2450">
      <c r="A2450" s="16" t="n"/>
      <c r="G2450" s="17" t="n"/>
      <c r="H2450" s="17" t="n"/>
      <c r="I2450" s="17" t="n"/>
      <c r="J2450" s="17" t="n"/>
      <c r="K2450" s="17" t="n"/>
      <c r="L2450" s="17" t="n"/>
      <c r="N2450">
        <f>IF($B2450="","",IF($C2450="SUPERSTORE","Superstore","DH"))</f>
        <v/>
      </c>
      <c r="O2450">
        <f>IF($B2450="","",IFERROR(VLOOKUP($B2450,Mapping!$A:$C,2,0),"Not Mapped"))</f>
        <v/>
      </c>
      <c r="P2450">
        <f>IF($B2450="","",IFERROR(VLOOKUP($B2450,Mapping!$A:$C,3,0),"Not Mapped"))</f>
        <v/>
      </c>
      <c r="Q2450">
        <f>IF($B2450="","",IF(COUNTIF(Exclusions!$A:$A,$B2450)&gt;0,"Yes","No"))</f>
        <v/>
      </c>
      <c r="R2450" s="17">
        <f>IF($B2450="","",MIN(1,DAY($A2450)/IF($N2450="Superstore",Settings!$B$5,Settings!$B$4)))</f>
        <v/>
      </c>
      <c r="S2450" s="17">
        <f>IF(OR($B2450="",$G2450="",$R2450=0),"",$G2450/$R2450)</f>
        <v/>
      </c>
      <c r="T2450">
        <f>IF($S2450="","",IF($S2450&lt;Settings!$B$8,"Critical",IF($S2450&lt;Settings!$B$9,"Semi Critical","Non Critical")))</f>
        <v/>
      </c>
      <c r="U2450">
        <f>IF($B2450="","",IFERROR(VLOOKUP($O2450,Leaders!$A:$B,2,0),"Not Mapped"))</f>
        <v/>
      </c>
    </row>
    <row r="2451">
      <c r="A2451" s="16" t="n"/>
      <c r="G2451" s="17" t="n"/>
      <c r="H2451" s="17" t="n"/>
      <c r="I2451" s="17" t="n"/>
      <c r="J2451" s="17" t="n"/>
      <c r="K2451" s="17" t="n"/>
      <c r="L2451" s="17" t="n"/>
      <c r="N2451">
        <f>IF($B2451="","",IF($C2451="SUPERSTORE","Superstore","DH"))</f>
        <v/>
      </c>
      <c r="O2451">
        <f>IF($B2451="","",IFERROR(VLOOKUP($B2451,Mapping!$A:$C,2,0),"Not Mapped"))</f>
        <v/>
      </c>
      <c r="P2451">
        <f>IF($B2451="","",IFERROR(VLOOKUP($B2451,Mapping!$A:$C,3,0),"Not Mapped"))</f>
        <v/>
      </c>
      <c r="Q2451">
        <f>IF($B2451="","",IF(COUNTIF(Exclusions!$A:$A,$B2451)&gt;0,"Yes","No"))</f>
        <v/>
      </c>
      <c r="R2451" s="17">
        <f>IF($B2451="","",MIN(1,DAY($A2451)/IF($N2451="Superstore",Settings!$B$5,Settings!$B$4)))</f>
        <v/>
      </c>
      <c r="S2451" s="17">
        <f>IF(OR($B2451="",$G2451="",$R2451=0),"",$G2451/$R2451)</f>
        <v/>
      </c>
      <c r="T2451">
        <f>IF($S2451="","",IF($S2451&lt;Settings!$B$8,"Critical",IF($S2451&lt;Settings!$B$9,"Semi Critical","Non Critical")))</f>
        <v/>
      </c>
      <c r="U2451">
        <f>IF($B2451="","",IFERROR(VLOOKUP($O2451,Leaders!$A:$B,2,0),"Not Mapped"))</f>
        <v/>
      </c>
    </row>
    <row r="2452">
      <c r="A2452" s="16" t="n"/>
      <c r="G2452" s="17" t="n"/>
      <c r="H2452" s="17" t="n"/>
      <c r="I2452" s="17" t="n"/>
      <c r="J2452" s="17" t="n"/>
      <c r="K2452" s="17" t="n"/>
      <c r="L2452" s="17" t="n"/>
      <c r="N2452">
        <f>IF($B2452="","",IF($C2452="SUPERSTORE","Superstore","DH"))</f>
        <v/>
      </c>
      <c r="O2452">
        <f>IF($B2452="","",IFERROR(VLOOKUP($B2452,Mapping!$A:$C,2,0),"Not Mapped"))</f>
        <v/>
      </c>
      <c r="P2452">
        <f>IF($B2452="","",IFERROR(VLOOKUP($B2452,Mapping!$A:$C,3,0),"Not Mapped"))</f>
        <v/>
      </c>
      <c r="Q2452">
        <f>IF($B2452="","",IF(COUNTIF(Exclusions!$A:$A,$B2452)&gt;0,"Yes","No"))</f>
        <v/>
      </c>
      <c r="R2452" s="17">
        <f>IF($B2452="","",MIN(1,DAY($A2452)/IF($N2452="Superstore",Settings!$B$5,Settings!$B$4)))</f>
        <v/>
      </c>
      <c r="S2452" s="17">
        <f>IF(OR($B2452="",$G2452="",$R2452=0),"",$G2452/$R2452)</f>
        <v/>
      </c>
      <c r="T2452">
        <f>IF($S2452="","",IF($S2452&lt;Settings!$B$8,"Critical",IF($S2452&lt;Settings!$B$9,"Semi Critical","Non Critical")))</f>
        <v/>
      </c>
      <c r="U2452">
        <f>IF($B2452="","",IFERROR(VLOOKUP($O2452,Leaders!$A:$B,2,0),"Not Mapped"))</f>
        <v/>
      </c>
    </row>
    <row r="2453">
      <c r="A2453" s="16" t="n"/>
      <c r="G2453" s="17" t="n"/>
      <c r="H2453" s="17" t="n"/>
      <c r="I2453" s="17" t="n"/>
      <c r="J2453" s="17" t="n"/>
      <c r="K2453" s="17" t="n"/>
      <c r="L2453" s="17" t="n"/>
      <c r="N2453">
        <f>IF($B2453="","",IF($C2453="SUPERSTORE","Superstore","DH"))</f>
        <v/>
      </c>
      <c r="O2453">
        <f>IF($B2453="","",IFERROR(VLOOKUP($B2453,Mapping!$A:$C,2,0),"Not Mapped"))</f>
        <v/>
      </c>
      <c r="P2453">
        <f>IF($B2453="","",IFERROR(VLOOKUP($B2453,Mapping!$A:$C,3,0),"Not Mapped"))</f>
        <v/>
      </c>
      <c r="Q2453">
        <f>IF($B2453="","",IF(COUNTIF(Exclusions!$A:$A,$B2453)&gt;0,"Yes","No"))</f>
        <v/>
      </c>
      <c r="R2453" s="17">
        <f>IF($B2453="","",MIN(1,DAY($A2453)/IF($N2453="Superstore",Settings!$B$5,Settings!$B$4)))</f>
        <v/>
      </c>
      <c r="S2453" s="17">
        <f>IF(OR($B2453="",$G2453="",$R2453=0),"",$G2453/$R2453)</f>
        <v/>
      </c>
      <c r="T2453">
        <f>IF($S2453="","",IF($S2453&lt;Settings!$B$8,"Critical",IF($S2453&lt;Settings!$B$9,"Semi Critical","Non Critical")))</f>
        <v/>
      </c>
      <c r="U2453">
        <f>IF($B2453="","",IFERROR(VLOOKUP($O2453,Leaders!$A:$B,2,0),"Not Mapped"))</f>
        <v/>
      </c>
    </row>
    <row r="2454">
      <c r="A2454" s="16" t="n"/>
      <c r="G2454" s="17" t="n"/>
      <c r="H2454" s="17" t="n"/>
      <c r="I2454" s="17" t="n"/>
      <c r="J2454" s="17" t="n"/>
      <c r="K2454" s="17" t="n"/>
      <c r="L2454" s="17" t="n"/>
      <c r="N2454">
        <f>IF($B2454="","",IF($C2454="SUPERSTORE","Superstore","DH"))</f>
        <v/>
      </c>
      <c r="O2454">
        <f>IF($B2454="","",IFERROR(VLOOKUP($B2454,Mapping!$A:$C,2,0),"Not Mapped"))</f>
        <v/>
      </c>
      <c r="P2454">
        <f>IF($B2454="","",IFERROR(VLOOKUP($B2454,Mapping!$A:$C,3,0),"Not Mapped"))</f>
        <v/>
      </c>
      <c r="Q2454">
        <f>IF($B2454="","",IF(COUNTIF(Exclusions!$A:$A,$B2454)&gt;0,"Yes","No"))</f>
        <v/>
      </c>
      <c r="R2454" s="17">
        <f>IF($B2454="","",MIN(1,DAY($A2454)/IF($N2454="Superstore",Settings!$B$5,Settings!$B$4)))</f>
        <v/>
      </c>
      <c r="S2454" s="17">
        <f>IF(OR($B2454="",$G2454="",$R2454=0),"",$G2454/$R2454)</f>
        <v/>
      </c>
      <c r="T2454">
        <f>IF($S2454="","",IF($S2454&lt;Settings!$B$8,"Critical",IF($S2454&lt;Settings!$B$9,"Semi Critical","Non Critical")))</f>
        <v/>
      </c>
      <c r="U2454">
        <f>IF($B2454="","",IFERROR(VLOOKUP($O2454,Leaders!$A:$B,2,0),"Not Mapped"))</f>
        <v/>
      </c>
    </row>
    <row r="2455">
      <c r="A2455" s="16" t="n"/>
      <c r="G2455" s="17" t="n"/>
      <c r="H2455" s="17" t="n"/>
      <c r="I2455" s="17" t="n"/>
      <c r="J2455" s="17" t="n"/>
      <c r="K2455" s="17" t="n"/>
      <c r="L2455" s="17" t="n"/>
      <c r="N2455">
        <f>IF($B2455="","",IF($C2455="SUPERSTORE","Superstore","DH"))</f>
        <v/>
      </c>
      <c r="O2455">
        <f>IF($B2455="","",IFERROR(VLOOKUP($B2455,Mapping!$A:$C,2,0),"Not Mapped"))</f>
        <v/>
      </c>
      <c r="P2455">
        <f>IF($B2455="","",IFERROR(VLOOKUP($B2455,Mapping!$A:$C,3,0),"Not Mapped"))</f>
        <v/>
      </c>
      <c r="Q2455">
        <f>IF($B2455="","",IF(COUNTIF(Exclusions!$A:$A,$B2455)&gt;0,"Yes","No"))</f>
        <v/>
      </c>
      <c r="R2455" s="17">
        <f>IF($B2455="","",MIN(1,DAY($A2455)/IF($N2455="Superstore",Settings!$B$5,Settings!$B$4)))</f>
        <v/>
      </c>
      <c r="S2455" s="17">
        <f>IF(OR($B2455="",$G2455="",$R2455=0),"",$G2455/$R2455)</f>
        <v/>
      </c>
      <c r="T2455">
        <f>IF($S2455="","",IF($S2455&lt;Settings!$B$8,"Critical",IF($S2455&lt;Settings!$B$9,"Semi Critical","Non Critical")))</f>
        <v/>
      </c>
      <c r="U2455">
        <f>IF($B2455="","",IFERROR(VLOOKUP($O2455,Leaders!$A:$B,2,0),"Not Mapped"))</f>
        <v/>
      </c>
    </row>
    <row r="2456">
      <c r="A2456" s="16" t="n"/>
      <c r="G2456" s="17" t="n"/>
      <c r="H2456" s="17" t="n"/>
      <c r="I2456" s="17" t="n"/>
      <c r="J2456" s="17" t="n"/>
      <c r="K2456" s="17" t="n"/>
      <c r="L2456" s="17" t="n"/>
      <c r="N2456">
        <f>IF($B2456="","",IF($C2456="SUPERSTORE","Superstore","DH"))</f>
        <v/>
      </c>
      <c r="O2456">
        <f>IF($B2456="","",IFERROR(VLOOKUP($B2456,Mapping!$A:$C,2,0),"Not Mapped"))</f>
        <v/>
      </c>
      <c r="P2456">
        <f>IF($B2456="","",IFERROR(VLOOKUP($B2456,Mapping!$A:$C,3,0),"Not Mapped"))</f>
        <v/>
      </c>
      <c r="Q2456">
        <f>IF($B2456="","",IF(COUNTIF(Exclusions!$A:$A,$B2456)&gt;0,"Yes","No"))</f>
        <v/>
      </c>
      <c r="R2456" s="17">
        <f>IF($B2456="","",MIN(1,DAY($A2456)/IF($N2456="Superstore",Settings!$B$5,Settings!$B$4)))</f>
        <v/>
      </c>
      <c r="S2456" s="17">
        <f>IF(OR($B2456="",$G2456="",$R2456=0),"",$G2456/$R2456)</f>
        <v/>
      </c>
      <c r="T2456">
        <f>IF($S2456="","",IF($S2456&lt;Settings!$B$8,"Critical",IF($S2456&lt;Settings!$B$9,"Semi Critical","Non Critical")))</f>
        <v/>
      </c>
      <c r="U2456">
        <f>IF($B2456="","",IFERROR(VLOOKUP($O2456,Leaders!$A:$B,2,0),"Not Mapped"))</f>
        <v/>
      </c>
    </row>
    <row r="2457">
      <c r="A2457" s="16" t="n"/>
      <c r="G2457" s="17" t="n"/>
      <c r="H2457" s="17" t="n"/>
      <c r="I2457" s="17" t="n"/>
      <c r="J2457" s="17" t="n"/>
      <c r="K2457" s="17" t="n"/>
      <c r="L2457" s="17" t="n"/>
      <c r="N2457">
        <f>IF($B2457="","",IF($C2457="SUPERSTORE","Superstore","DH"))</f>
        <v/>
      </c>
      <c r="O2457">
        <f>IF($B2457="","",IFERROR(VLOOKUP($B2457,Mapping!$A:$C,2,0),"Not Mapped"))</f>
        <v/>
      </c>
      <c r="P2457">
        <f>IF($B2457="","",IFERROR(VLOOKUP($B2457,Mapping!$A:$C,3,0),"Not Mapped"))</f>
        <v/>
      </c>
      <c r="Q2457">
        <f>IF($B2457="","",IF(COUNTIF(Exclusions!$A:$A,$B2457)&gt;0,"Yes","No"))</f>
        <v/>
      </c>
      <c r="R2457" s="17">
        <f>IF($B2457="","",MIN(1,DAY($A2457)/IF($N2457="Superstore",Settings!$B$5,Settings!$B$4)))</f>
        <v/>
      </c>
      <c r="S2457" s="17">
        <f>IF(OR($B2457="",$G2457="",$R2457=0),"",$G2457/$R2457)</f>
        <v/>
      </c>
      <c r="T2457">
        <f>IF($S2457="","",IF($S2457&lt;Settings!$B$8,"Critical",IF($S2457&lt;Settings!$B$9,"Semi Critical","Non Critical")))</f>
        <v/>
      </c>
      <c r="U2457">
        <f>IF($B2457="","",IFERROR(VLOOKUP($O2457,Leaders!$A:$B,2,0),"Not Mapped"))</f>
        <v/>
      </c>
    </row>
    <row r="2458">
      <c r="A2458" s="16" t="n"/>
      <c r="G2458" s="17" t="n"/>
      <c r="H2458" s="17" t="n"/>
      <c r="I2458" s="17" t="n"/>
      <c r="J2458" s="17" t="n"/>
      <c r="K2458" s="17" t="n"/>
      <c r="L2458" s="17" t="n"/>
      <c r="N2458">
        <f>IF($B2458="","",IF($C2458="SUPERSTORE","Superstore","DH"))</f>
        <v/>
      </c>
      <c r="O2458">
        <f>IF($B2458="","",IFERROR(VLOOKUP($B2458,Mapping!$A:$C,2,0),"Not Mapped"))</f>
        <v/>
      </c>
      <c r="P2458">
        <f>IF($B2458="","",IFERROR(VLOOKUP($B2458,Mapping!$A:$C,3,0),"Not Mapped"))</f>
        <v/>
      </c>
      <c r="Q2458">
        <f>IF($B2458="","",IF(COUNTIF(Exclusions!$A:$A,$B2458)&gt;0,"Yes","No"))</f>
        <v/>
      </c>
      <c r="R2458" s="17">
        <f>IF($B2458="","",MIN(1,DAY($A2458)/IF($N2458="Superstore",Settings!$B$5,Settings!$B$4)))</f>
        <v/>
      </c>
      <c r="S2458" s="17">
        <f>IF(OR($B2458="",$G2458="",$R2458=0),"",$G2458/$R2458)</f>
        <v/>
      </c>
      <c r="T2458">
        <f>IF($S2458="","",IF($S2458&lt;Settings!$B$8,"Critical",IF($S2458&lt;Settings!$B$9,"Semi Critical","Non Critical")))</f>
        <v/>
      </c>
      <c r="U2458">
        <f>IF($B2458="","",IFERROR(VLOOKUP($O2458,Leaders!$A:$B,2,0),"Not Mapped"))</f>
        <v/>
      </c>
    </row>
    <row r="2459">
      <c r="A2459" s="16" t="n"/>
      <c r="G2459" s="17" t="n"/>
      <c r="H2459" s="17" t="n"/>
      <c r="I2459" s="17" t="n"/>
      <c r="J2459" s="17" t="n"/>
      <c r="K2459" s="17" t="n"/>
      <c r="L2459" s="17" t="n"/>
      <c r="N2459">
        <f>IF($B2459="","",IF($C2459="SUPERSTORE","Superstore","DH"))</f>
        <v/>
      </c>
      <c r="O2459">
        <f>IF($B2459="","",IFERROR(VLOOKUP($B2459,Mapping!$A:$C,2,0),"Not Mapped"))</f>
        <v/>
      </c>
      <c r="P2459">
        <f>IF($B2459="","",IFERROR(VLOOKUP($B2459,Mapping!$A:$C,3,0),"Not Mapped"))</f>
        <v/>
      </c>
      <c r="Q2459">
        <f>IF($B2459="","",IF(COUNTIF(Exclusions!$A:$A,$B2459)&gt;0,"Yes","No"))</f>
        <v/>
      </c>
      <c r="R2459" s="17">
        <f>IF($B2459="","",MIN(1,DAY($A2459)/IF($N2459="Superstore",Settings!$B$5,Settings!$B$4)))</f>
        <v/>
      </c>
      <c r="S2459" s="17">
        <f>IF(OR($B2459="",$G2459="",$R2459=0),"",$G2459/$R2459)</f>
        <v/>
      </c>
      <c r="T2459">
        <f>IF($S2459="","",IF($S2459&lt;Settings!$B$8,"Critical",IF($S2459&lt;Settings!$B$9,"Semi Critical","Non Critical")))</f>
        <v/>
      </c>
      <c r="U2459">
        <f>IF($B2459="","",IFERROR(VLOOKUP($O2459,Leaders!$A:$B,2,0),"Not Mapped"))</f>
        <v/>
      </c>
    </row>
    <row r="2460">
      <c r="A2460" s="16" t="n"/>
      <c r="G2460" s="17" t="n"/>
      <c r="H2460" s="17" t="n"/>
      <c r="I2460" s="17" t="n"/>
      <c r="J2460" s="17" t="n"/>
      <c r="K2460" s="17" t="n"/>
      <c r="L2460" s="17" t="n"/>
      <c r="N2460">
        <f>IF($B2460="","",IF($C2460="SUPERSTORE","Superstore","DH"))</f>
        <v/>
      </c>
      <c r="O2460">
        <f>IF($B2460="","",IFERROR(VLOOKUP($B2460,Mapping!$A:$C,2,0),"Not Mapped"))</f>
        <v/>
      </c>
      <c r="P2460">
        <f>IF($B2460="","",IFERROR(VLOOKUP($B2460,Mapping!$A:$C,3,0),"Not Mapped"))</f>
        <v/>
      </c>
      <c r="Q2460">
        <f>IF($B2460="","",IF(COUNTIF(Exclusions!$A:$A,$B2460)&gt;0,"Yes","No"))</f>
        <v/>
      </c>
      <c r="R2460" s="17">
        <f>IF($B2460="","",MIN(1,DAY($A2460)/IF($N2460="Superstore",Settings!$B$5,Settings!$B$4)))</f>
        <v/>
      </c>
      <c r="S2460" s="17">
        <f>IF(OR($B2460="",$G2460="",$R2460=0),"",$G2460/$R2460)</f>
        <v/>
      </c>
      <c r="T2460">
        <f>IF($S2460="","",IF($S2460&lt;Settings!$B$8,"Critical",IF($S2460&lt;Settings!$B$9,"Semi Critical","Non Critical")))</f>
        <v/>
      </c>
      <c r="U2460">
        <f>IF($B2460="","",IFERROR(VLOOKUP($O2460,Leaders!$A:$B,2,0),"Not Mapped"))</f>
        <v/>
      </c>
    </row>
    <row r="2461">
      <c r="A2461" s="16" t="n"/>
      <c r="G2461" s="17" t="n"/>
      <c r="H2461" s="17" t="n"/>
      <c r="I2461" s="17" t="n"/>
      <c r="J2461" s="17" t="n"/>
      <c r="K2461" s="17" t="n"/>
      <c r="L2461" s="17" t="n"/>
      <c r="N2461">
        <f>IF($B2461="","",IF($C2461="SUPERSTORE","Superstore","DH"))</f>
        <v/>
      </c>
      <c r="O2461">
        <f>IF($B2461="","",IFERROR(VLOOKUP($B2461,Mapping!$A:$C,2,0),"Not Mapped"))</f>
        <v/>
      </c>
      <c r="P2461">
        <f>IF($B2461="","",IFERROR(VLOOKUP($B2461,Mapping!$A:$C,3,0),"Not Mapped"))</f>
        <v/>
      </c>
      <c r="Q2461">
        <f>IF($B2461="","",IF(COUNTIF(Exclusions!$A:$A,$B2461)&gt;0,"Yes","No"))</f>
        <v/>
      </c>
      <c r="R2461" s="17">
        <f>IF($B2461="","",MIN(1,DAY($A2461)/IF($N2461="Superstore",Settings!$B$5,Settings!$B$4)))</f>
        <v/>
      </c>
      <c r="S2461" s="17">
        <f>IF(OR($B2461="",$G2461="",$R2461=0),"",$G2461/$R2461)</f>
        <v/>
      </c>
      <c r="T2461">
        <f>IF($S2461="","",IF($S2461&lt;Settings!$B$8,"Critical",IF($S2461&lt;Settings!$B$9,"Semi Critical","Non Critical")))</f>
        <v/>
      </c>
      <c r="U2461">
        <f>IF($B2461="","",IFERROR(VLOOKUP($O2461,Leaders!$A:$B,2,0),"Not Mapped"))</f>
        <v/>
      </c>
    </row>
    <row r="2462">
      <c r="A2462" s="16" t="n"/>
      <c r="G2462" s="17" t="n"/>
      <c r="H2462" s="17" t="n"/>
      <c r="I2462" s="17" t="n"/>
      <c r="J2462" s="17" t="n"/>
      <c r="K2462" s="17" t="n"/>
      <c r="L2462" s="17" t="n"/>
      <c r="N2462">
        <f>IF($B2462="","",IF($C2462="SUPERSTORE","Superstore","DH"))</f>
        <v/>
      </c>
      <c r="O2462">
        <f>IF($B2462="","",IFERROR(VLOOKUP($B2462,Mapping!$A:$C,2,0),"Not Mapped"))</f>
        <v/>
      </c>
      <c r="P2462">
        <f>IF($B2462="","",IFERROR(VLOOKUP($B2462,Mapping!$A:$C,3,0),"Not Mapped"))</f>
        <v/>
      </c>
      <c r="Q2462">
        <f>IF($B2462="","",IF(COUNTIF(Exclusions!$A:$A,$B2462)&gt;0,"Yes","No"))</f>
        <v/>
      </c>
      <c r="R2462" s="17">
        <f>IF($B2462="","",MIN(1,DAY($A2462)/IF($N2462="Superstore",Settings!$B$5,Settings!$B$4)))</f>
        <v/>
      </c>
      <c r="S2462" s="17">
        <f>IF(OR($B2462="",$G2462="",$R2462=0),"",$G2462/$R2462)</f>
        <v/>
      </c>
      <c r="T2462">
        <f>IF($S2462="","",IF($S2462&lt;Settings!$B$8,"Critical",IF($S2462&lt;Settings!$B$9,"Semi Critical","Non Critical")))</f>
        <v/>
      </c>
      <c r="U2462">
        <f>IF($B2462="","",IFERROR(VLOOKUP($O2462,Leaders!$A:$B,2,0),"Not Mapped"))</f>
        <v/>
      </c>
    </row>
    <row r="2463">
      <c r="A2463" s="16" t="n"/>
      <c r="G2463" s="17" t="n"/>
      <c r="H2463" s="17" t="n"/>
      <c r="I2463" s="17" t="n"/>
      <c r="J2463" s="17" t="n"/>
      <c r="K2463" s="17" t="n"/>
      <c r="L2463" s="17" t="n"/>
      <c r="N2463">
        <f>IF($B2463="","",IF($C2463="SUPERSTORE","Superstore","DH"))</f>
        <v/>
      </c>
      <c r="O2463">
        <f>IF($B2463="","",IFERROR(VLOOKUP($B2463,Mapping!$A:$C,2,0),"Not Mapped"))</f>
        <v/>
      </c>
      <c r="P2463">
        <f>IF($B2463="","",IFERROR(VLOOKUP($B2463,Mapping!$A:$C,3,0),"Not Mapped"))</f>
        <v/>
      </c>
      <c r="Q2463">
        <f>IF($B2463="","",IF(COUNTIF(Exclusions!$A:$A,$B2463)&gt;0,"Yes","No"))</f>
        <v/>
      </c>
      <c r="R2463" s="17">
        <f>IF($B2463="","",MIN(1,DAY($A2463)/IF($N2463="Superstore",Settings!$B$5,Settings!$B$4)))</f>
        <v/>
      </c>
      <c r="S2463" s="17">
        <f>IF(OR($B2463="",$G2463="",$R2463=0),"",$G2463/$R2463)</f>
        <v/>
      </c>
      <c r="T2463">
        <f>IF($S2463="","",IF($S2463&lt;Settings!$B$8,"Critical",IF($S2463&lt;Settings!$B$9,"Semi Critical","Non Critical")))</f>
        <v/>
      </c>
      <c r="U2463">
        <f>IF($B2463="","",IFERROR(VLOOKUP($O2463,Leaders!$A:$B,2,0),"Not Mapped"))</f>
        <v/>
      </c>
    </row>
    <row r="2464">
      <c r="A2464" s="16" t="n"/>
      <c r="G2464" s="17" t="n"/>
      <c r="H2464" s="17" t="n"/>
      <c r="I2464" s="17" t="n"/>
      <c r="J2464" s="17" t="n"/>
      <c r="K2464" s="17" t="n"/>
      <c r="L2464" s="17" t="n"/>
      <c r="N2464">
        <f>IF($B2464="","",IF($C2464="SUPERSTORE","Superstore","DH"))</f>
        <v/>
      </c>
      <c r="O2464">
        <f>IF($B2464="","",IFERROR(VLOOKUP($B2464,Mapping!$A:$C,2,0),"Not Mapped"))</f>
        <v/>
      </c>
      <c r="P2464">
        <f>IF($B2464="","",IFERROR(VLOOKUP($B2464,Mapping!$A:$C,3,0),"Not Mapped"))</f>
        <v/>
      </c>
      <c r="Q2464">
        <f>IF($B2464="","",IF(COUNTIF(Exclusions!$A:$A,$B2464)&gt;0,"Yes","No"))</f>
        <v/>
      </c>
      <c r="R2464" s="17">
        <f>IF($B2464="","",MIN(1,DAY($A2464)/IF($N2464="Superstore",Settings!$B$5,Settings!$B$4)))</f>
        <v/>
      </c>
      <c r="S2464" s="17">
        <f>IF(OR($B2464="",$G2464="",$R2464=0),"",$G2464/$R2464)</f>
        <v/>
      </c>
      <c r="T2464">
        <f>IF($S2464="","",IF($S2464&lt;Settings!$B$8,"Critical",IF($S2464&lt;Settings!$B$9,"Semi Critical","Non Critical")))</f>
        <v/>
      </c>
      <c r="U2464">
        <f>IF($B2464="","",IFERROR(VLOOKUP($O2464,Leaders!$A:$B,2,0),"Not Mapped"))</f>
        <v/>
      </c>
    </row>
    <row r="2465">
      <c r="A2465" s="16" t="n"/>
      <c r="G2465" s="17" t="n"/>
      <c r="H2465" s="17" t="n"/>
      <c r="I2465" s="17" t="n"/>
      <c r="J2465" s="17" t="n"/>
      <c r="K2465" s="17" t="n"/>
      <c r="L2465" s="17" t="n"/>
      <c r="N2465">
        <f>IF($B2465="","",IF($C2465="SUPERSTORE","Superstore","DH"))</f>
        <v/>
      </c>
      <c r="O2465">
        <f>IF($B2465="","",IFERROR(VLOOKUP($B2465,Mapping!$A:$C,2,0),"Not Mapped"))</f>
        <v/>
      </c>
      <c r="P2465">
        <f>IF($B2465="","",IFERROR(VLOOKUP($B2465,Mapping!$A:$C,3,0),"Not Mapped"))</f>
        <v/>
      </c>
      <c r="Q2465">
        <f>IF($B2465="","",IF(COUNTIF(Exclusions!$A:$A,$B2465)&gt;0,"Yes","No"))</f>
        <v/>
      </c>
      <c r="R2465" s="17">
        <f>IF($B2465="","",MIN(1,DAY($A2465)/IF($N2465="Superstore",Settings!$B$5,Settings!$B$4)))</f>
        <v/>
      </c>
      <c r="S2465" s="17">
        <f>IF(OR($B2465="",$G2465="",$R2465=0),"",$G2465/$R2465)</f>
        <v/>
      </c>
      <c r="T2465">
        <f>IF($S2465="","",IF($S2465&lt;Settings!$B$8,"Critical",IF($S2465&lt;Settings!$B$9,"Semi Critical","Non Critical")))</f>
        <v/>
      </c>
      <c r="U2465">
        <f>IF($B2465="","",IFERROR(VLOOKUP($O2465,Leaders!$A:$B,2,0),"Not Mapped"))</f>
        <v/>
      </c>
    </row>
    <row r="2466">
      <c r="A2466" s="16" t="n"/>
      <c r="G2466" s="17" t="n"/>
      <c r="H2466" s="17" t="n"/>
      <c r="I2466" s="17" t="n"/>
      <c r="J2466" s="17" t="n"/>
      <c r="K2466" s="17" t="n"/>
      <c r="L2466" s="17" t="n"/>
      <c r="N2466">
        <f>IF($B2466="","",IF($C2466="SUPERSTORE","Superstore","DH"))</f>
        <v/>
      </c>
      <c r="O2466">
        <f>IF($B2466="","",IFERROR(VLOOKUP($B2466,Mapping!$A:$C,2,0),"Not Mapped"))</f>
        <v/>
      </c>
      <c r="P2466">
        <f>IF($B2466="","",IFERROR(VLOOKUP($B2466,Mapping!$A:$C,3,0),"Not Mapped"))</f>
        <v/>
      </c>
      <c r="Q2466">
        <f>IF($B2466="","",IF(COUNTIF(Exclusions!$A:$A,$B2466)&gt;0,"Yes","No"))</f>
        <v/>
      </c>
      <c r="R2466" s="17">
        <f>IF($B2466="","",MIN(1,DAY($A2466)/IF($N2466="Superstore",Settings!$B$5,Settings!$B$4)))</f>
        <v/>
      </c>
      <c r="S2466" s="17">
        <f>IF(OR($B2466="",$G2466="",$R2466=0),"",$G2466/$R2466)</f>
        <v/>
      </c>
      <c r="T2466">
        <f>IF($S2466="","",IF($S2466&lt;Settings!$B$8,"Critical",IF($S2466&lt;Settings!$B$9,"Semi Critical","Non Critical")))</f>
        <v/>
      </c>
      <c r="U2466">
        <f>IF($B2466="","",IFERROR(VLOOKUP($O2466,Leaders!$A:$B,2,0),"Not Mapped"))</f>
        <v/>
      </c>
    </row>
    <row r="2467">
      <c r="A2467" s="16" t="n"/>
      <c r="G2467" s="17" t="n"/>
      <c r="H2467" s="17" t="n"/>
      <c r="I2467" s="17" t="n"/>
      <c r="J2467" s="17" t="n"/>
      <c r="K2467" s="17" t="n"/>
      <c r="L2467" s="17" t="n"/>
      <c r="N2467">
        <f>IF($B2467="","",IF($C2467="SUPERSTORE","Superstore","DH"))</f>
        <v/>
      </c>
      <c r="O2467">
        <f>IF($B2467="","",IFERROR(VLOOKUP($B2467,Mapping!$A:$C,2,0),"Not Mapped"))</f>
        <v/>
      </c>
      <c r="P2467">
        <f>IF($B2467="","",IFERROR(VLOOKUP($B2467,Mapping!$A:$C,3,0),"Not Mapped"))</f>
        <v/>
      </c>
      <c r="Q2467">
        <f>IF($B2467="","",IF(COUNTIF(Exclusions!$A:$A,$B2467)&gt;0,"Yes","No"))</f>
        <v/>
      </c>
      <c r="R2467" s="17">
        <f>IF($B2467="","",MIN(1,DAY($A2467)/IF($N2467="Superstore",Settings!$B$5,Settings!$B$4)))</f>
        <v/>
      </c>
      <c r="S2467" s="17">
        <f>IF(OR($B2467="",$G2467="",$R2467=0),"",$G2467/$R2467)</f>
        <v/>
      </c>
      <c r="T2467">
        <f>IF($S2467="","",IF($S2467&lt;Settings!$B$8,"Critical",IF($S2467&lt;Settings!$B$9,"Semi Critical","Non Critical")))</f>
        <v/>
      </c>
      <c r="U2467">
        <f>IF($B2467="","",IFERROR(VLOOKUP($O2467,Leaders!$A:$B,2,0),"Not Mapped"))</f>
        <v/>
      </c>
    </row>
    <row r="2468">
      <c r="A2468" s="16" t="n"/>
      <c r="G2468" s="17" t="n"/>
      <c r="H2468" s="17" t="n"/>
      <c r="I2468" s="17" t="n"/>
      <c r="J2468" s="17" t="n"/>
      <c r="K2468" s="17" t="n"/>
      <c r="L2468" s="17" t="n"/>
      <c r="N2468">
        <f>IF($B2468="","",IF($C2468="SUPERSTORE","Superstore","DH"))</f>
        <v/>
      </c>
      <c r="O2468">
        <f>IF($B2468="","",IFERROR(VLOOKUP($B2468,Mapping!$A:$C,2,0),"Not Mapped"))</f>
        <v/>
      </c>
      <c r="P2468">
        <f>IF($B2468="","",IFERROR(VLOOKUP($B2468,Mapping!$A:$C,3,0),"Not Mapped"))</f>
        <v/>
      </c>
      <c r="Q2468">
        <f>IF($B2468="","",IF(COUNTIF(Exclusions!$A:$A,$B2468)&gt;0,"Yes","No"))</f>
        <v/>
      </c>
      <c r="R2468" s="17">
        <f>IF($B2468="","",MIN(1,DAY($A2468)/IF($N2468="Superstore",Settings!$B$5,Settings!$B$4)))</f>
        <v/>
      </c>
      <c r="S2468" s="17">
        <f>IF(OR($B2468="",$G2468="",$R2468=0),"",$G2468/$R2468)</f>
        <v/>
      </c>
      <c r="T2468">
        <f>IF($S2468="","",IF($S2468&lt;Settings!$B$8,"Critical",IF($S2468&lt;Settings!$B$9,"Semi Critical","Non Critical")))</f>
        <v/>
      </c>
      <c r="U2468">
        <f>IF($B2468="","",IFERROR(VLOOKUP($O2468,Leaders!$A:$B,2,0),"Not Mapped"))</f>
        <v/>
      </c>
    </row>
    <row r="2469">
      <c r="A2469" s="16" t="n"/>
      <c r="G2469" s="17" t="n"/>
      <c r="H2469" s="17" t="n"/>
      <c r="I2469" s="17" t="n"/>
      <c r="J2469" s="17" t="n"/>
      <c r="K2469" s="17" t="n"/>
      <c r="L2469" s="17" t="n"/>
      <c r="N2469">
        <f>IF($B2469="","",IF($C2469="SUPERSTORE","Superstore","DH"))</f>
        <v/>
      </c>
      <c r="O2469">
        <f>IF($B2469="","",IFERROR(VLOOKUP($B2469,Mapping!$A:$C,2,0),"Not Mapped"))</f>
        <v/>
      </c>
      <c r="P2469">
        <f>IF($B2469="","",IFERROR(VLOOKUP($B2469,Mapping!$A:$C,3,0),"Not Mapped"))</f>
        <v/>
      </c>
      <c r="Q2469">
        <f>IF($B2469="","",IF(COUNTIF(Exclusions!$A:$A,$B2469)&gt;0,"Yes","No"))</f>
        <v/>
      </c>
      <c r="R2469" s="17">
        <f>IF($B2469="","",MIN(1,DAY($A2469)/IF($N2469="Superstore",Settings!$B$5,Settings!$B$4)))</f>
        <v/>
      </c>
      <c r="S2469" s="17">
        <f>IF(OR($B2469="",$G2469="",$R2469=0),"",$G2469/$R2469)</f>
        <v/>
      </c>
      <c r="T2469">
        <f>IF($S2469="","",IF($S2469&lt;Settings!$B$8,"Critical",IF($S2469&lt;Settings!$B$9,"Semi Critical","Non Critical")))</f>
        <v/>
      </c>
      <c r="U2469">
        <f>IF($B2469="","",IFERROR(VLOOKUP($O2469,Leaders!$A:$B,2,0),"Not Mapped"))</f>
        <v/>
      </c>
    </row>
    <row r="2470">
      <c r="A2470" s="16" t="n"/>
      <c r="G2470" s="17" t="n"/>
      <c r="H2470" s="17" t="n"/>
      <c r="I2470" s="17" t="n"/>
      <c r="J2470" s="17" t="n"/>
      <c r="K2470" s="17" t="n"/>
      <c r="L2470" s="17" t="n"/>
      <c r="N2470">
        <f>IF($B2470="","",IF($C2470="SUPERSTORE","Superstore","DH"))</f>
        <v/>
      </c>
      <c r="O2470">
        <f>IF($B2470="","",IFERROR(VLOOKUP($B2470,Mapping!$A:$C,2,0),"Not Mapped"))</f>
        <v/>
      </c>
      <c r="P2470">
        <f>IF($B2470="","",IFERROR(VLOOKUP($B2470,Mapping!$A:$C,3,0),"Not Mapped"))</f>
        <v/>
      </c>
      <c r="Q2470">
        <f>IF($B2470="","",IF(COUNTIF(Exclusions!$A:$A,$B2470)&gt;0,"Yes","No"))</f>
        <v/>
      </c>
      <c r="R2470" s="17">
        <f>IF($B2470="","",MIN(1,DAY($A2470)/IF($N2470="Superstore",Settings!$B$5,Settings!$B$4)))</f>
        <v/>
      </c>
      <c r="S2470" s="17">
        <f>IF(OR($B2470="",$G2470="",$R2470=0),"",$G2470/$R2470)</f>
        <v/>
      </c>
      <c r="T2470">
        <f>IF($S2470="","",IF($S2470&lt;Settings!$B$8,"Critical",IF($S2470&lt;Settings!$B$9,"Semi Critical","Non Critical")))</f>
        <v/>
      </c>
      <c r="U2470">
        <f>IF($B2470="","",IFERROR(VLOOKUP($O2470,Leaders!$A:$B,2,0),"Not Mapped"))</f>
        <v/>
      </c>
    </row>
    <row r="2471">
      <c r="A2471" s="16" t="n"/>
      <c r="G2471" s="17" t="n"/>
      <c r="H2471" s="17" t="n"/>
      <c r="I2471" s="17" t="n"/>
      <c r="J2471" s="17" t="n"/>
      <c r="K2471" s="17" t="n"/>
      <c r="L2471" s="17" t="n"/>
      <c r="N2471">
        <f>IF($B2471="","",IF($C2471="SUPERSTORE","Superstore","DH"))</f>
        <v/>
      </c>
      <c r="O2471">
        <f>IF($B2471="","",IFERROR(VLOOKUP($B2471,Mapping!$A:$C,2,0),"Not Mapped"))</f>
        <v/>
      </c>
      <c r="P2471">
        <f>IF($B2471="","",IFERROR(VLOOKUP($B2471,Mapping!$A:$C,3,0),"Not Mapped"))</f>
        <v/>
      </c>
      <c r="Q2471">
        <f>IF($B2471="","",IF(COUNTIF(Exclusions!$A:$A,$B2471)&gt;0,"Yes","No"))</f>
        <v/>
      </c>
      <c r="R2471" s="17">
        <f>IF($B2471="","",MIN(1,DAY($A2471)/IF($N2471="Superstore",Settings!$B$5,Settings!$B$4)))</f>
        <v/>
      </c>
      <c r="S2471" s="17">
        <f>IF(OR($B2471="",$G2471="",$R2471=0),"",$G2471/$R2471)</f>
        <v/>
      </c>
      <c r="T2471">
        <f>IF($S2471="","",IF($S2471&lt;Settings!$B$8,"Critical",IF($S2471&lt;Settings!$B$9,"Semi Critical","Non Critical")))</f>
        <v/>
      </c>
      <c r="U2471">
        <f>IF($B2471="","",IFERROR(VLOOKUP($O2471,Leaders!$A:$B,2,0),"Not Mapped"))</f>
        <v/>
      </c>
    </row>
    <row r="2472">
      <c r="A2472" s="16" t="n"/>
      <c r="G2472" s="17" t="n"/>
      <c r="H2472" s="17" t="n"/>
      <c r="I2472" s="17" t="n"/>
      <c r="J2472" s="17" t="n"/>
      <c r="K2472" s="17" t="n"/>
      <c r="L2472" s="17" t="n"/>
      <c r="N2472">
        <f>IF($B2472="","",IF($C2472="SUPERSTORE","Superstore","DH"))</f>
        <v/>
      </c>
      <c r="O2472">
        <f>IF($B2472="","",IFERROR(VLOOKUP($B2472,Mapping!$A:$C,2,0),"Not Mapped"))</f>
        <v/>
      </c>
      <c r="P2472">
        <f>IF($B2472="","",IFERROR(VLOOKUP($B2472,Mapping!$A:$C,3,0),"Not Mapped"))</f>
        <v/>
      </c>
      <c r="Q2472">
        <f>IF($B2472="","",IF(COUNTIF(Exclusions!$A:$A,$B2472)&gt;0,"Yes","No"))</f>
        <v/>
      </c>
      <c r="R2472" s="17">
        <f>IF($B2472="","",MIN(1,DAY($A2472)/IF($N2472="Superstore",Settings!$B$5,Settings!$B$4)))</f>
        <v/>
      </c>
      <c r="S2472" s="17">
        <f>IF(OR($B2472="",$G2472="",$R2472=0),"",$G2472/$R2472)</f>
        <v/>
      </c>
      <c r="T2472">
        <f>IF($S2472="","",IF($S2472&lt;Settings!$B$8,"Critical",IF($S2472&lt;Settings!$B$9,"Semi Critical","Non Critical")))</f>
        <v/>
      </c>
      <c r="U2472">
        <f>IF($B2472="","",IFERROR(VLOOKUP($O2472,Leaders!$A:$B,2,0),"Not Mapped"))</f>
        <v/>
      </c>
    </row>
    <row r="2473">
      <c r="A2473" s="16" t="n"/>
      <c r="G2473" s="17" t="n"/>
      <c r="H2473" s="17" t="n"/>
      <c r="I2473" s="17" t="n"/>
      <c r="J2473" s="17" t="n"/>
      <c r="K2473" s="17" t="n"/>
      <c r="L2473" s="17" t="n"/>
      <c r="N2473">
        <f>IF($B2473="","",IF($C2473="SUPERSTORE","Superstore","DH"))</f>
        <v/>
      </c>
      <c r="O2473">
        <f>IF($B2473="","",IFERROR(VLOOKUP($B2473,Mapping!$A:$C,2,0),"Not Mapped"))</f>
        <v/>
      </c>
      <c r="P2473">
        <f>IF($B2473="","",IFERROR(VLOOKUP($B2473,Mapping!$A:$C,3,0),"Not Mapped"))</f>
        <v/>
      </c>
      <c r="Q2473">
        <f>IF($B2473="","",IF(COUNTIF(Exclusions!$A:$A,$B2473)&gt;0,"Yes","No"))</f>
        <v/>
      </c>
      <c r="R2473" s="17">
        <f>IF($B2473="","",MIN(1,DAY($A2473)/IF($N2473="Superstore",Settings!$B$5,Settings!$B$4)))</f>
        <v/>
      </c>
      <c r="S2473" s="17">
        <f>IF(OR($B2473="",$G2473="",$R2473=0),"",$G2473/$R2473)</f>
        <v/>
      </c>
      <c r="T2473">
        <f>IF($S2473="","",IF($S2473&lt;Settings!$B$8,"Critical",IF($S2473&lt;Settings!$B$9,"Semi Critical","Non Critical")))</f>
        <v/>
      </c>
      <c r="U2473">
        <f>IF($B2473="","",IFERROR(VLOOKUP($O2473,Leaders!$A:$B,2,0),"Not Mapped"))</f>
        <v/>
      </c>
    </row>
    <row r="2474">
      <c r="A2474" s="16" t="n"/>
      <c r="G2474" s="17" t="n"/>
      <c r="H2474" s="17" t="n"/>
      <c r="I2474" s="17" t="n"/>
      <c r="J2474" s="17" t="n"/>
      <c r="K2474" s="17" t="n"/>
      <c r="L2474" s="17" t="n"/>
      <c r="N2474">
        <f>IF($B2474="","",IF($C2474="SUPERSTORE","Superstore","DH"))</f>
        <v/>
      </c>
      <c r="O2474">
        <f>IF($B2474="","",IFERROR(VLOOKUP($B2474,Mapping!$A:$C,2,0),"Not Mapped"))</f>
        <v/>
      </c>
      <c r="P2474">
        <f>IF($B2474="","",IFERROR(VLOOKUP($B2474,Mapping!$A:$C,3,0),"Not Mapped"))</f>
        <v/>
      </c>
      <c r="Q2474">
        <f>IF($B2474="","",IF(COUNTIF(Exclusions!$A:$A,$B2474)&gt;0,"Yes","No"))</f>
        <v/>
      </c>
      <c r="R2474" s="17">
        <f>IF($B2474="","",MIN(1,DAY($A2474)/IF($N2474="Superstore",Settings!$B$5,Settings!$B$4)))</f>
        <v/>
      </c>
      <c r="S2474" s="17">
        <f>IF(OR($B2474="",$G2474="",$R2474=0),"",$G2474/$R2474)</f>
        <v/>
      </c>
      <c r="T2474">
        <f>IF($S2474="","",IF($S2474&lt;Settings!$B$8,"Critical",IF($S2474&lt;Settings!$B$9,"Semi Critical","Non Critical")))</f>
        <v/>
      </c>
      <c r="U2474">
        <f>IF($B2474="","",IFERROR(VLOOKUP($O2474,Leaders!$A:$B,2,0),"Not Mapped"))</f>
        <v/>
      </c>
    </row>
    <row r="2475">
      <c r="A2475" s="16" t="n"/>
      <c r="G2475" s="17" t="n"/>
      <c r="H2475" s="17" t="n"/>
      <c r="I2475" s="17" t="n"/>
      <c r="J2475" s="17" t="n"/>
      <c r="K2475" s="17" t="n"/>
      <c r="L2475" s="17" t="n"/>
      <c r="N2475">
        <f>IF($B2475="","",IF($C2475="SUPERSTORE","Superstore","DH"))</f>
        <v/>
      </c>
      <c r="O2475">
        <f>IF($B2475="","",IFERROR(VLOOKUP($B2475,Mapping!$A:$C,2,0),"Not Mapped"))</f>
        <v/>
      </c>
      <c r="P2475">
        <f>IF($B2475="","",IFERROR(VLOOKUP($B2475,Mapping!$A:$C,3,0),"Not Mapped"))</f>
        <v/>
      </c>
      <c r="Q2475">
        <f>IF($B2475="","",IF(COUNTIF(Exclusions!$A:$A,$B2475)&gt;0,"Yes","No"))</f>
        <v/>
      </c>
      <c r="R2475" s="17">
        <f>IF($B2475="","",MIN(1,DAY($A2475)/IF($N2475="Superstore",Settings!$B$5,Settings!$B$4)))</f>
        <v/>
      </c>
      <c r="S2475" s="17">
        <f>IF(OR($B2475="",$G2475="",$R2475=0),"",$G2475/$R2475)</f>
        <v/>
      </c>
      <c r="T2475">
        <f>IF($S2475="","",IF($S2475&lt;Settings!$B$8,"Critical",IF($S2475&lt;Settings!$B$9,"Semi Critical","Non Critical")))</f>
        <v/>
      </c>
      <c r="U2475">
        <f>IF($B2475="","",IFERROR(VLOOKUP($O2475,Leaders!$A:$B,2,0),"Not Mapped"))</f>
        <v/>
      </c>
    </row>
    <row r="2476">
      <c r="A2476" s="16" t="n"/>
      <c r="G2476" s="17" t="n"/>
      <c r="H2476" s="17" t="n"/>
      <c r="I2476" s="17" t="n"/>
      <c r="J2476" s="17" t="n"/>
      <c r="K2476" s="17" t="n"/>
      <c r="L2476" s="17" t="n"/>
      <c r="N2476">
        <f>IF($B2476="","",IF($C2476="SUPERSTORE","Superstore","DH"))</f>
        <v/>
      </c>
      <c r="O2476">
        <f>IF($B2476="","",IFERROR(VLOOKUP($B2476,Mapping!$A:$C,2,0),"Not Mapped"))</f>
        <v/>
      </c>
      <c r="P2476">
        <f>IF($B2476="","",IFERROR(VLOOKUP($B2476,Mapping!$A:$C,3,0),"Not Mapped"))</f>
        <v/>
      </c>
      <c r="Q2476">
        <f>IF($B2476="","",IF(COUNTIF(Exclusions!$A:$A,$B2476)&gt;0,"Yes","No"))</f>
        <v/>
      </c>
      <c r="R2476" s="17">
        <f>IF($B2476="","",MIN(1,DAY($A2476)/IF($N2476="Superstore",Settings!$B$5,Settings!$B$4)))</f>
        <v/>
      </c>
      <c r="S2476" s="17">
        <f>IF(OR($B2476="",$G2476="",$R2476=0),"",$G2476/$R2476)</f>
        <v/>
      </c>
      <c r="T2476">
        <f>IF($S2476="","",IF($S2476&lt;Settings!$B$8,"Critical",IF($S2476&lt;Settings!$B$9,"Semi Critical","Non Critical")))</f>
        <v/>
      </c>
      <c r="U2476">
        <f>IF($B2476="","",IFERROR(VLOOKUP($O2476,Leaders!$A:$B,2,0),"Not Mapped"))</f>
        <v/>
      </c>
    </row>
    <row r="2477">
      <c r="A2477" s="16" t="n"/>
      <c r="G2477" s="17" t="n"/>
      <c r="H2477" s="17" t="n"/>
      <c r="I2477" s="17" t="n"/>
      <c r="J2477" s="17" t="n"/>
      <c r="K2477" s="17" t="n"/>
      <c r="L2477" s="17" t="n"/>
      <c r="N2477">
        <f>IF($B2477="","",IF($C2477="SUPERSTORE","Superstore","DH"))</f>
        <v/>
      </c>
      <c r="O2477">
        <f>IF($B2477="","",IFERROR(VLOOKUP($B2477,Mapping!$A:$C,2,0),"Not Mapped"))</f>
        <v/>
      </c>
      <c r="P2477">
        <f>IF($B2477="","",IFERROR(VLOOKUP($B2477,Mapping!$A:$C,3,0),"Not Mapped"))</f>
        <v/>
      </c>
      <c r="Q2477">
        <f>IF($B2477="","",IF(COUNTIF(Exclusions!$A:$A,$B2477)&gt;0,"Yes","No"))</f>
        <v/>
      </c>
      <c r="R2477" s="17">
        <f>IF($B2477="","",MIN(1,DAY($A2477)/IF($N2477="Superstore",Settings!$B$5,Settings!$B$4)))</f>
        <v/>
      </c>
      <c r="S2477" s="17">
        <f>IF(OR($B2477="",$G2477="",$R2477=0),"",$G2477/$R2477)</f>
        <v/>
      </c>
      <c r="T2477">
        <f>IF($S2477="","",IF($S2477&lt;Settings!$B$8,"Critical",IF($S2477&lt;Settings!$B$9,"Semi Critical","Non Critical")))</f>
        <v/>
      </c>
      <c r="U2477">
        <f>IF($B2477="","",IFERROR(VLOOKUP($O2477,Leaders!$A:$B,2,0),"Not Mapped"))</f>
        <v/>
      </c>
    </row>
    <row r="2478">
      <c r="A2478" s="16" t="n"/>
      <c r="G2478" s="17" t="n"/>
      <c r="H2478" s="17" t="n"/>
      <c r="I2478" s="17" t="n"/>
      <c r="J2478" s="17" t="n"/>
      <c r="K2478" s="17" t="n"/>
      <c r="L2478" s="17" t="n"/>
      <c r="N2478">
        <f>IF($B2478="","",IF($C2478="SUPERSTORE","Superstore","DH"))</f>
        <v/>
      </c>
      <c r="O2478">
        <f>IF($B2478="","",IFERROR(VLOOKUP($B2478,Mapping!$A:$C,2,0),"Not Mapped"))</f>
        <v/>
      </c>
      <c r="P2478">
        <f>IF($B2478="","",IFERROR(VLOOKUP($B2478,Mapping!$A:$C,3,0),"Not Mapped"))</f>
        <v/>
      </c>
      <c r="Q2478">
        <f>IF($B2478="","",IF(COUNTIF(Exclusions!$A:$A,$B2478)&gt;0,"Yes","No"))</f>
        <v/>
      </c>
      <c r="R2478" s="17">
        <f>IF($B2478="","",MIN(1,DAY($A2478)/IF($N2478="Superstore",Settings!$B$5,Settings!$B$4)))</f>
        <v/>
      </c>
      <c r="S2478" s="17">
        <f>IF(OR($B2478="",$G2478="",$R2478=0),"",$G2478/$R2478)</f>
        <v/>
      </c>
      <c r="T2478">
        <f>IF($S2478="","",IF($S2478&lt;Settings!$B$8,"Critical",IF($S2478&lt;Settings!$B$9,"Semi Critical","Non Critical")))</f>
        <v/>
      </c>
      <c r="U2478">
        <f>IF($B2478="","",IFERROR(VLOOKUP($O2478,Leaders!$A:$B,2,0),"Not Mapped"))</f>
        <v/>
      </c>
    </row>
    <row r="2479">
      <c r="A2479" s="16" t="n"/>
      <c r="G2479" s="17" t="n"/>
      <c r="H2479" s="17" t="n"/>
      <c r="I2479" s="17" t="n"/>
      <c r="J2479" s="17" t="n"/>
      <c r="K2479" s="17" t="n"/>
      <c r="L2479" s="17" t="n"/>
      <c r="N2479">
        <f>IF($B2479="","",IF($C2479="SUPERSTORE","Superstore","DH"))</f>
        <v/>
      </c>
      <c r="O2479">
        <f>IF($B2479="","",IFERROR(VLOOKUP($B2479,Mapping!$A:$C,2,0),"Not Mapped"))</f>
        <v/>
      </c>
      <c r="P2479">
        <f>IF($B2479="","",IFERROR(VLOOKUP($B2479,Mapping!$A:$C,3,0),"Not Mapped"))</f>
        <v/>
      </c>
      <c r="Q2479">
        <f>IF($B2479="","",IF(COUNTIF(Exclusions!$A:$A,$B2479)&gt;0,"Yes","No"))</f>
        <v/>
      </c>
      <c r="R2479" s="17">
        <f>IF($B2479="","",MIN(1,DAY($A2479)/IF($N2479="Superstore",Settings!$B$5,Settings!$B$4)))</f>
        <v/>
      </c>
      <c r="S2479" s="17">
        <f>IF(OR($B2479="",$G2479="",$R2479=0),"",$G2479/$R2479)</f>
        <v/>
      </c>
      <c r="T2479">
        <f>IF($S2479="","",IF($S2479&lt;Settings!$B$8,"Critical",IF($S2479&lt;Settings!$B$9,"Semi Critical","Non Critical")))</f>
        <v/>
      </c>
      <c r="U2479">
        <f>IF($B2479="","",IFERROR(VLOOKUP($O2479,Leaders!$A:$B,2,0),"Not Mapped"))</f>
        <v/>
      </c>
    </row>
    <row r="2480">
      <c r="A2480" s="16" t="n"/>
      <c r="G2480" s="17" t="n"/>
      <c r="H2480" s="17" t="n"/>
      <c r="I2480" s="17" t="n"/>
      <c r="J2480" s="17" t="n"/>
      <c r="K2480" s="17" t="n"/>
      <c r="L2480" s="17" t="n"/>
      <c r="N2480">
        <f>IF($B2480="","",IF($C2480="SUPERSTORE","Superstore","DH"))</f>
        <v/>
      </c>
      <c r="O2480">
        <f>IF($B2480="","",IFERROR(VLOOKUP($B2480,Mapping!$A:$C,2,0),"Not Mapped"))</f>
        <v/>
      </c>
      <c r="P2480">
        <f>IF($B2480="","",IFERROR(VLOOKUP($B2480,Mapping!$A:$C,3,0),"Not Mapped"))</f>
        <v/>
      </c>
      <c r="Q2480">
        <f>IF($B2480="","",IF(COUNTIF(Exclusions!$A:$A,$B2480)&gt;0,"Yes","No"))</f>
        <v/>
      </c>
      <c r="R2480" s="17">
        <f>IF($B2480="","",MIN(1,DAY($A2480)/IF($N2480="Superstore",Settings!$B$5,Settings!$B$4)))</f>
        <v/>
      </c>
      <c r="S2480" s="17">
        <f>IF(OR($B2480="",$G2480="",$R2480=0),"",$G2480/$R2480)</f>
        <v/>
      </c>
      <c r="T2480">
        <f>IF($S2480="","",IF($S2480&lt;Settings!$B$8,"Critical",IF($S2480&lt;Settings!$B$9,"Semi Critical","Non Critical")))</f>
        <v/>
      </c>
      <c r="U2480">
        <f>IF($B2480="","",IFERROR(VLOOKUP($O2480,Leaders!$A:$B,2,0),"Not Mapped"))</f>
        <v/>
      </c>
    </row>
    <row r="2481">
      <c r="A2481" s="16" t="n"/>
      <c r="G2481" s="17" t="n"/>
      <c r="H2481" s="17" t="n"/>
      <c r="I2481" s="17" t="n"/>
      <c r="J2481" s="17" t="n"/>
      <c r="K2481" s="17" t="n"/>
      <c r="L2481" s="17" t="n"/>
      <c r="N2481">
        <f>IF($B2481="","",IF($C2481="SUPERSTORE","Superstore","DH"))</f>
        <v/>
      </c>
      <c r="O2481">
        <f>IF($B2481="","",IFERROR(VLOOKUP($B2481,Mapping!$A:$C,2,0),"Not Mapped"))</f>
        <v/>
      </c>
      <c r="P2481">
        <f>IF($B2481="","",IFERROR(VLOOKUP($B2481,Mapping!$A:$C,3,0),"Not Mapped"))</f>
        <v/>
      </c>
      <c r="Q2481">
        <f>IF($B2481="","",IF(COUNTIF(Exclusions!$A:$A,$B2481)&gt;0,"Yes","No"))</f>
        <v/>
      </c>
      <c r="R2481" s="17">
        <f>IF($B2481="","",MIN(1,DAY($A2481)/IF($N2481="Superstore",Settings!$B$5,Settings!$B$4)))</f>
        <v/>
      </c>
      <c r="S2481" s="17">
        <f>IF(OR($B2481="",$G2481="",$R2481=0),"",$G2481/$R2481)</f>
        <v/>
      </c>
      <c r="T2481">
        <f>IF($S2481="","",IF($S2481&lt;Settings!$B$8,"Critical",IF($S2481&lt;Settings!$B$9,"Semi Critical","Non Critical")))</f>
        <v/>
      </c>
      <c r="U2481">
        <f>IF($B2481="","",IFERROR(VLOOKUP($O2481,Leaders!$A:$B,2,0),"Not Mapped"))</f>
        <v/>
      </c>
    </row>
    <row r="2482">
      <c r="A2482" s="16" t="n"/>
      <c r="G2482" s="17" t="n"/>
      <c r="H2482" s="17" t="n"/>
      <c r="I2482" s="17" t="n"/>
      <c r="J2482" s="17" t="n"/>
      <c r="K2482" s="17" t="n"/>
      <c r="L2482" s="17" t="n"/>
      <c r="N2482">
        <f>IF($B2482="","",IF($C2482="SUPERSTORE","Superstore","DH"))</f>
        <v/>
      </c>
      <c r="O2482">
        <f>IF($B2482="","",IFERROR(VLOOKUP($B2482,Mapping!$A:$C,2,0),"Not Mapped"))</f>
        <v/>
      </c>
      <c r="P2482">
        <f>IF($B2482="","",IFERROR(VLOOKUP($B2482,Mapping!$A:$C,3,0),"Not Mapped"))</f>
        <v/>
      </c>
      <c r="Q2482">
        <f>IF($B2482="","",IF(COUNTIF(Exclusions!$A:$A,$B2482)&gt;0,"Yes","No"))</f>
        <v/>
      </c>
      <c r="R2482" s="17">
        <f>IF($B2482="","",MIN(1,DAY($A2482)/IF($N2482="Superstore",Settings!$B$5,Settings!$B$4)))</f>
        <v/>
      </c>
      <c r="S2482" s="17">
        <f>IF(OR($B2482="",$G2482="",$R2482=0),"",$G2482/$R2482)</f>
        <v/>
      </c>
      <c r="T2482">
        <f>IF($S2482="","",IF($S2482&lt;Settings!$B$8,"Critical",IF($S2482&lt;Settings!$B$9,"Semi Critical","Non Critical")))</f>
        <v/>
      </c>
      <c r="U2482">
        <f>IF($B2482="","",IFERROR(VLOOKUP($O2482,Leaders!$A:$B,2,0),"Not Mapped"))</f>
        <v/>
      </c>
    </row>
    <row r="2483">
      <c r="A2483" s="16" t="n"/>
      <c r="G2483" s="17" t="n"/>
      <c r="H2483" s="17" t="n"/>
      <c r="I2483" s="17" t="n"/>
      <c r="J2483" s="17" t="n"/>
      <c r="K2483" s="17" t="n"/>
      <c r="L2483" s="17" t="n"/>
      <c r="N2483">
        <f>IF($B2483="","",IF($C2483="SUPERSTORE","Superstore","DH"))</f>
        <v/>
      </c>
      <c r="O2483">
        <f>IF($B2483="","",IFERROR(VLOOKUP($B2483,Mapping!$A:$C,2,0),"Not Mapped"))</f>
        <v/>
      </c>
      <c r="P2483">
        <f>IF($B2483="","",IFERROR(VLOOKUP($B2483,Mapping!$A:$C,3,0),"Not Mapped"))</f>
        <v/>
      </c>
      <c r="Q2483">
        <f>IF($B2483="","",IF(COUNTIF(Exclusions!$A:$A,$B2483)&gt;0,"Yes","No"))</f>
        <v/>
      </c>
      <c r="R2483" s="17">
        <f>IF($B2483="","",MIN(1,DAY($A2483)/IF($N2483="Superstore",Settings!$B$5,Settings!$B$4)))</f>
        <v/>
      </c>
      <c r="S2483" s="17">
        <f>IF(OR($B2483="",$G2483="",$R2483=0),"",$G2483/$R2483)</f>
        <v/>
      </c>
      <c r="T2483">
        <f>IF($S2483="","",IF($S2483&lt;Settings!$B$8,"Critical",IF($S2483&lt;Settings!$B$9,"Semi Critical","Non Critical")))</f>
        <v/>
      </c>
      <c r="U2483">
        <f>IF($B2483="","",IFERROR(VLOOKUP($O2483,Leaders!$A:$B,2,0),"Not Mapped"))</f>
        <v/>
      </c>
    </row>
    <row r="2484">
      <c r="A2484" s="16" t="n"/>
      <c r="G2484" s="17" t="n"/>
      <c r="H2484" s="17" t="n"/>
      <c r="I2484" s="17" t="n"/>
      <c r="J2484" s="17" t="n"/>
      <c r="K2484" s="17" t="n"/>
      <c r="L2484" s="17" t="n"/>
      <c r="N2484">
        <f>IF($B2484="","",IF($C2484="SUPERSTORE","Superstore","DH"))</f>
        <v/>
      </c>
      <c r="O2484">
        <f>IF($B2484="","",IFERROR(VLOOKUP($B2484,Mapping!$A:$C,2,0),"Not Mapped"))</f>
        <v/>
      </c>
      <c r="P2484">
        <f>IF($B2484="","",IFERROR(VLOOKUP($B2484,Mapping!$A:$C,3,0),"Not Mapped"))</f>
        <v/>
      </c>
      <c r="Q2484">
        <f>IF($B2484="","",IF(COUNTIF(Exclusions!$A:$A,$B2484)&gt;0,"Yes","No"))</f>
        <v/>
      </c>
      <c r="R2484" s="17">
        <f>IF($B2484="","",MIN(1,DAY($A2484)/IF($N2484="Superstore",Settings!$B$5,Settings!$B$4)))</f>
        <v/>
      </c>
      <c r="S2484" s="17">
        <f>IF(OR($B2484="",$G2484="",$R2484=0),"",$G2484/$R2484)</f>
        <v/>
      </c>
      <c r="T2484">
        <f>IF($S2484="","",IF($S2484&lt;Settings!$B$8,"Critical",IF($S2484&lt;Settings!$B$9,"Semi Critical","Non Critical")))</f>
        <v/>
      </c>
      <c r="U2484">
        <f>IF($B2484="","",IFERROR(VLOOKUP($O2484,Leaders!$A:$B,2,0),"Not Mapped"))</f>
        <v/>
      </c>
    </row>
    <row r="2485">
      <c r="A2485" s="16" t="n"/>
      <c r="G2485" s="17" t="n"/>
      <c r="H2485" s="17" t="n"/>
      <c r="I2485" s="17" t="n"/>
      <c r="J2485" s="17" t="n"/>
      <c r="K2485" s="17" t="n"/>
      <c r="L2485" s="17" t="n"/>
      <c r="N2485">
        <f>IF($B2485="","",IF($C2485="SUPERSTORE","Superstore","DH"))</f>
        <v/>
      </c>
      <c r="O2485">
        <f>IF($B2485="","",IFERROR(VLOOKUP($B2485,Mapping!$A:$C,2,0),"Not Mapped"))</f>
        <v/>
      </c>
      <c r="P2485">
        <f>IF($B2485="","",IFERROR(VLOOKUP($B2485,Mapping!$A:$C,3,0),"Not Mapped"))</f>
        <v/>
      </c>
      <c r="Q2485">
        <f>IF($B2485="","",IF(COUNTIF(Exclusions!$A:$A,$B2485)&gt;0,"Yes","No"))</f>
        <v/>
      </c>
      <c r="R2485" s="17">
        <f>IF($B2485="","",MIN(1,DAY($A2485)/IF($N2485="Superstore",Settings!$B$5,Settings!$B$4)))</f>
        <v/>
      </c>
      <c r="S2485" s="17">
        <f>IF(OR($B2485="",$G2485="",$R2485=0),"",$G2485/$R2485)</f>
        <v/>
      </c>
      <c r="T2485">
        <f>IF($S2485="","",IF($S2485&lt;Settings!$B$8,"Critical",IF($S2485&lt;Settings!$B$9,"Semi Critical","Non Critical")))</f>
        <v/>
      </c>
      <c r="U2485">
        <f>IF($B2485="","",IFERROR(VLOOKUP($O2485,Leaders!$A:$B,2,0),"Not Mapped"))</f>
        <v/>
      </c>
    </row>
    <row r="2486">
      <c r="A2486" s="16" t="n"/>
      <c r="G2486" s="17" t="n"/>
      <c r="H2486" s="17" t="n"/>
      <c r="I2486" s="17" t="n"/>
      <c r="J2486" s="17" t="n"/>
      <c r="K2486" s="17" t="n"/>
      <c r="L2486" s="17" t="n"/>
      <c r="N2486">
        <f>IF($B2486="","",IF($C2486="SUPERSTORE","Superstore","DH"))</f>
        <v/>
      </c>
      <c r="O2486">
        <f>IF($B2486="","",IFERROR(VLOOKUP($B2486,Mapping!$A:$C,2,0),"Not Mapped"))</f>
        <v/>
      </c>
      <c r="P2486">
        <f>IF($B2486="","",IFERROR(VLOOKUP($B2486,Mapping!$A:$C,3,0),"Not Mapped"))</f>
        <v/>
      </c>
      <c r="Q2486">
        <f>IF($B2486="","",IF(COUNTIF(Exclusions!$A:$A,$B2486)&gt;0,"Yes","No"))</f>
        <v/>
      </c>
      <c r="R2486" s="17">
        <f>IF($B2486="","",MIN(1,DAY($A2486)/IF($N2486="Superstore",Settings!$B$5,Settings!$B$4)))</f>
        <v/>
      </c>
      <c r="S2486" s="17">
        <f>IF(OR($B2486="",$G2486="",$R2486=0),"",$G2486/$R2486)</f>
        <v/>
      </c>
      <c r="T2486">
        <f>IF($S2486="","",IF($S2486&lt;Settings!$B$8,"Critical",IF($S2486&lt;Settings!$B$9,"Semi Critical","Non Critical")))</f>
        <v/>
      </c>
      <c r="U2486">
        <f>IF($B2486="","",IFERROR(VLOOKUP($O2486,Leaders!$A:$B,2,0),"Not Mapped"))</f>
        <v/>
      </c>
    </row>
    <row r="2487">
      <c r="A2487" s="16" t="n"/>
      <c r="G2487" s="17" t="n"/>
      <c r="H2487" s="17" t="n"/>
      <c r="I2487" s="17" t="n"/>
      <c r="J2487" s="17" t="n"/>
      <c r="K2487" s="17" t="n"/>
      <c r="L2487" s="17" t="n"/>
      <c r="N2487">
        <f>IF($B2487="","",IF($C2487="SUPERSTORE","Superstore","DH"))</f>
        <v/>
      </c>
      <c r="O2487">
        <f>IF($B2487="","",IFERROR(VLOOKUP($B2487,Mapping!$A:$C,2,0),"Not Mapped"))</f>
        <v/>
      </c>
      <c r="P2487">
        <f>IF($B2487="","",IFERROR(VLOOKUP($B2487,Mapping!$A:$C,3,0),"Not Mapped"))</f>
        <v/>
      </c>
      <c r="Q2487">
        <f>IF($B2487="","",IF(COUNTIF(Exclusions!$A:$A,$B2487)&gt;0,"Yes","No"))</f>
        <v/>
      </c>
      <c r="R2487" s="17">
        <f>IF($B2487="","",MIN(1,DAY($A2487)/IF($N2487="Superstore",Settings!$B$5,Settings!$B$4)))</f>
        <v/>
      </c>
      <c r="S2487" s="17">
        <f>IF(OR($B2487="",$G2487="",$R2487=0),"",$G2487/$R2487)</f>
        <v/>
      </c>
      <c r="T2487">
        <f>IF($S2487="","",IF($S2487&lt;Settings!$B$8,"Critical",IF($S2487&lt;Settings!$B$9,"Semi Critical","Non Critical")))</f>
        <v/>
      </c>
      <c r="U2487">
        <f>IF($B2487="","",IFERROR(VLOOKUP($O2487,Leaders!$A:$B,2,0),"Not Mapped"))</f>
        <v/>
      </c>
    </row>
    <row r="2488">
      <c r="A2488" s="16" t="n"/>
      <c r="G2488" s="17" t="n"/>
      <c r="H2488" s="17" t="n"/>
      <c r="I2488" s="17" t="n"/>
      <c r="J2488" s="17" t="n"/>
      <c r="K2488" s="17" t="n"/>
      <c r="L2488" s="17" t="n"/>
      <c r="N2488">
        <f>IF($B2488="","",IF($C2488="SUPERSTORE","Superstore","DH"))</f>
        <v/>
      </c>
      <c r="O2488">
        <f>IF($B2488="","",IFERROR(VLOOKUP($B2488,Mapping!$A:$C,2,0),"Not Mapped"))</f>
        <v/>
      </c>
      <c r="P2488">
        <f>IF($B2488="","",IFERROR(VLOOKUP($B2488,Mapping!$A:$C,3,0),"Not Mapped"))</f>
        <v/>
      </c>
      <c r="Q2488">
        <f>IF($B2488="","",IF(COUNTIF(Exclusions!$A:$A,$B2488)&gt;0,"Yes","No"))</f>
        <v/>
      </c>
      <c r="R2488" s="17">
        <f>IF($B2488="","",MIN(1,DAY($A2488)/IF($N2488="Superstore",Settings!$B$5,Settings!$B$4)))</f>
        <v/>
      </c>
      <c r="S2488" s="17">
        <f>IF(OR($B2488="",$G2488="",$R2488=0),"",$G2488/$R2488)</f>
        <v/>
      </c>
      <c r="T2488">
        <f>IF($S2488="","",IF($S2488&lt;Settings!$B$8,"Critical",IF($S2488&lt;Settings!$B$9,"Semi Critical","Non Critical")))</f>
        <v/>
      </c>
      <c r="U2488">
        <f>IF($B2488="","",IFERROR(VLOOKUP($O2488,Leaders!$A:$B,2,0),"Not Mapped"))</f>
        <v/>
      </c>
    </row>
    <row r="2489">
      <c r="A2489" s="16" t="n"/>
      <c r="G2489" s="17" t="n"/>
      <c r="H2489" s="17" t="n"/>
      <c r="I2489" s="17" t="n"/>
      <c r="J2489" s="17" t="n"/>
      <c r="K2489" s="17" t="n"/>
      <c r="L2489" s="17" t="n"/>
      <c r="N2489">
        <f>IF($B2489="","",IF($C2489="SUPERSTORE","Superstore","DH"))</f>
        <v/>
      </c>
      <c r="O2489">
        <f>IF($B2489="","",IFERROR(VLOOKUP($B2489,Mapping!$A:$C,2,0),"Not Mapped"))</f>
        <v/>
      </c>
      <c r="P2489">
        <f>IF($B2489="","",IFERROR(VLOOKUP($B2489,Mapping!$A:$C,3,0),"Not Mapped"))</f>
        <v/>
      </c>
      <c r="Q2489">
        <f>IF($B2489="","",IF(COUNTIF(Exclusions!$A:$A,$B2489)&gt;0,"Yes","No"))</f>
        <v/>
      </c>
      <c r="R2489" s="17">
        <f>IF($B2489="","",MIN(1,DAY($A2489)/IF($N2489="Superstore",Settings!$B$5,Settings!$B$4)))</f>
        <v/>
      </c>
      <c r="S2489" s="17">
        <f>IF(OR($B2489="",$G2489="",$R2489=0),"",$G2489/$R2489)</f>
        <v/>
      </c>
      <c r="T2489">
        <f>IF($S2489="","",IF($S2489&lt;Settings!$B$8,"Critical",IF($S2489&lt;Settings!$B$9,"Semi Critical","Non Critical")))</f>
        <v/>
      </c>
      <c r="U2489">
        <f>IF($B2489="","",IFERROR(VLOOKUP($O2489,Leaders!$A:$B,2,0),"Not Mapped"))</f>
        <v/>
      </c>
    </row>
    <row r="2490">
      <c r="A2490" s="16" t="n"/>
      <c r="G2490" s="17" t="n"/>
      <c r="H2490" s="17" t="n"/>
      <c r="I2490" s="17" t="n"/>
      <c r="J2490" s="17" t="n"/>
      <c r="K2490" s="17" t="n"/>
      <c r="L2490" s="17" t="n"/>
      <c r="N2490">
        <f>IF($B2490="","",IF($C2490="SUPERSTORE","Superstore","DH"))</f>
        <v/>
      </c>
      <c r="O2490">
        <f>IF($B2490="","",IFERROR(VLOOKUP($B2490,Mapping!$A:$C,2,0),"Not Mapped"))</f>
        <v/>
      </c>
      <c r="P2490">
        <f>IF($B2490="","",IFERROR(VLOOKUP($B2490,Mapping!$A:$C,3,0),"Not Mapped"))</f>
        <v/>
      </c>
      <c r="Q2490">
        <f>IF($B2490="","",IF(COUNTIF(Exclusions!$A:$A,$B2490)&gt;0,"Yes","No"))</f>
        <v/>
      </c>
      <c r="R2490" s="17">
        <f>IF($B2490="","",MIN(1,DAY($A2490)/IF($N2490="Superstore",Settings!$B$5,Settings!$B$4)))</f>
        <v/>
      </c>
      <c r="S2490" s="17">
        <f>IF(OR($B2490="",$G2490="",$R2490=0),"",$G2490/$R2490)</f>
        <v/>
      </c>
      <c r="T2490">
        <f>IF($S2490="","",IF($S2490&lt;Settings!$B$8,"Critical",IF($S2490&lt;Settings!$B$9,"Semi Critical","Non Critical")))</f>
        <v/>
      </c>
      <c r="U2490">
        <f>IF($B2490="","",IFERROR(VLOOKUP($O2490,Leaders!$A:$B,2,0),"Not Mapped"))</f>
        <v/>
      </c>
    </row>
    <row r="2491">
      <c r="A2491" s="16" t="n"/>
      <c r="G2491" s="17" t="n"/>
      <c r="H2491" s="17" t="n"/>
      <c r="I2491" s="17" t="n"/>
      <c r="J2491" s="17" t="n"/>
      <c r="K2491" s="17" t="n"/>
      <c r="L2491" s="17" t="n"/>
      <c r="N2491">
        <f>IF($B2491="","",IF($C2491="SUPERSTORE","Superstore","DH"))</f>
        <v/>
      </c>
      <c r="O2491">
        <f>IF($B2491="","",IFERROR(VLOOKUP($B2491,Mapping!$A:$C,2,0),"Not Mapped"))</f>
        <v/>
      </c>
      <c r="P2491">
        <f>IF($B2491="","",IFERROR(VLOOKUP($B2491,Mapping!$A:$C,3,0),"Not Mapped"))</f>
        <v/>
      </c>
      <c r="Q2491">
        <f>IF($B2491="","",IF(COUNTIF(Exclusions!$A:$A,$B2491)&gt;0,"Yes","No"))</f>
        <v/>
      </c>
      <c r="R2491" s="17">
        <f>IF($B2491="","",MIN(1,DAY($A2491)/IF($N2491="Superstore",Settings!$B$5,Settings!$B$4)))</f>
        <v/>
      </c>
      <c r="S2491" s="17">
        <f>IF(OR($B2491="",$G2491="",$R2491=0),"",$G2491/$R2491)</f>
        <v/>
      </c>
      <c r="T2491">
        <f>IF($S2491="","",IF($S2491&lt;Settings!$B$8,"Critical",IF($S2491&lt;Settings!$B$9,"Semi Critical","Non Critical")))</f>
        <v/>
      </c>
      <c r="U2491">
        <f>IF($B2491="","",IFERROR(VLOOKUP($O2491,Leaders!$A:$B,2,0),"Not Mapped"))</f>
        <v/>
      </c>
    </row>
    <row r="2492">
      <c r="A2492" s="16" t="n"/>
      <c r="G2492" s="17" t="n"/>
      <c r="H2492" s="17" t="n"/>
      <c r="I2492" s="17" t="n"/>
      <c r="J2492" s="17" t="n"/>
      <c r="K2492" s="17" t="n"/>
      <c r="L2492" s="17" t="n"/>
      <c r="N2492">
        <f>IF($B2492="","",IF($C2492="SUPERSTORE","Superstore","DH"))</f>
        <v/>
      </c>
      <c r="O2492">
        <f>IF($B2492="","",IFERROR(VLOOKUP($B2492,Mapping!$A:$C,2,0),"Not Mapped"))</f>
        <v/>
      </c>
      <c r="P2492">
        <f>IF($B2492="","",IFERROR(VLOOKUP($B2492,Mapping!$A:$C,3,0),"Not Mapped"))</f>
        <v/>
      </c>
      <c r="Q2492">
        <f>IF($B2492="","",IF(COUNTIF(Exclusions!$A:$A,$B2492)&gt;0,"Yes","No"))</f>
        <v/>
      </c>
      <c r="R2492" s="17">
        <f>IF($B2492="","",MIN(1,DAY($A2492)/IF($N2492="Superstore",Settings!$B$5,Settings!$B$4)))</f>
        <v/>
      </c>
      <c r="S2492" s="17">
        <f>IF(OR($B2492="",$G2492="",$R2492=0),"",$G2492/$R2492)</f>
        <v/>
      </c>
      <c r="T2492">
        <f>IF($S2492="","",IF($S2492&lt;Settings!$B$8,"Critical",IF($S2492&lt;Settings!$B$9,"Semi Critical","Non Critical")))</f>
        <v/>
      </c>
      <c r="U2492">
        <f>IF($B2492="","",IFERROR(VLOOKUP($O2492,Leaders!$A:$B,2,0),"Not Mapped"))</f>
        <v/>
      </c>
    </row>
    <row r="2493">
      <c r="A2493" s="16" t="n"/>
      <c r="G2493" s="17" t="n"/>
      <c r="H2493" s="17" t="n"/>
      <c r="I2493" s="17" t="n"/>
      <c r="J2493" s="17" t="n"/>
      <c r="K2493" s="17" t="n"/>
      <c r="L2493" s="17" t="n"/>
      <c r="N2493">
        <f>IF($B2493="","",IF($C2493="SUPERSTORE","Superstore","DH"))</f>
        <v/>
      </c>
      <c r="O2493">
        <f>IF($B2493="","",IFERROR(VLOOKUP($B2493,Mapping!$A:$C,2,0),"Not Mapped"))</f>
        <v/>
      </c>
      <c r="P2493">
        <f>IF($B2493="","",IFERROR(VLOOKUP($B2493,Mapping!$A:$C,3,0),"Not Mapped"))</f>
        <v/>
      </c>
      <c r="Q2493">
        <f>IF($B2493="","",IF(COUNTIF(Exclusions!$A:$A,$B2493)&gt;0,"Yes","No"))</f>
        <v/>
      </c>
      <c r="R2493" s="17">
        <f>IF($B2493="","",MIN(1,DAY($A2493)/IF($N2493="Superstore",Settings!$B$5,Settings!$B$4)))</f>
        <v/>
      </c>
      <c r="S2493" s="17">
        <f>IF(OR($B2493="",$G2493="",$R2493=0),"",$G2493/$R2493)</f>
        <v/>
      </c>
      <c r="T2493">
        <f>IF($S2493="","",IF($S2493&lt;Settings!$B$8,"Critical",IF($S2493&lt;Settings!$B$9,"Semi Critical","Non Critical")))</f>
        <v/>
      </c>
      <c r="U2493">
        <f>IF($B2493="","",IFERROR(VLOOKUP($O2493,Leaders!$A:$B,2,0),"Not Mapped"))</f>
        <v/>
      </c>
    </row>
    <row r="2494">
      <c r="A2494" s="16" t="n"/>
      <c r="G2494" s="17" t="n"/>
      <c r="H2494" s="17" t="n"/>
      <c r="I2494" s="17" t="n"/>
      <c r="J2494" s="17" t="n"/>
      <c r="K2494" s="17" t="n"/>
      <c r="L2494" s="17" t="n"/>
      <c r="N2494">
        <f>IF($B2494="","",IF($C2494="SUPERSTORE","Superstore","DH"))</f>
        <v/>
      </c>
      <c r="O2494">
        <f>IF($B2494="","",IFERROR(VLOOKUP($B2494,Mapping!$A:$C,2,0),"Not Mapped"))</f>
        <v/>
      </c>
      <c r="P2494">
        <f>IF($B2494="","",IFERROR(VLOOKUP($B2494,Mapping!$A:$C,3,0),"Not Mapped"))</f>
        <v/>
      </c>
      <c r="Q2494">
        <f>IF($B2494="","",IF(COUNTIF(Exclusions!$A:$A,$B2494)&gt;0,"Yes","No"))</f>
        <v/>
      </c>
      <c r="R2494" s="17">
        <f>IF($B2494="","",MIN(1,DAY($A2494)/IF($N2494="Superstore",Settings!$B$5,Settings!$B$4)))</f>
        <v/>
      </c>
      <c r="S2494" s="17">
        <f>IF(OR($B2494="",$G2494="",$R2494=0),"",$G2494/$R2494)</f>
        <v/>
      </c>
      <c r="T2494">
        <f>IF($S2494="","",IF($S2494&lt;Settings!$B$8,"Critical",IF($S2494&lt;Settings!$B$9,"Semi Critical","Non Critical")))</f>
        <v/>
      </c>
      <c r="U2494">
        <f>IF($B2494="","",IFERROR(VLOOKUP($O2494,Leaders!$A:$B,2,0),"Not Mapped"))</f>
        <v/>
      </c>
    </row>
    <row r="2495">
      <c r="A2495" s="16" t="n"/>
      <c r="G2495" s="17" t="n"/>
      <c r="H2495" s="17" t="n"/>
      <c r="I2495" s="17" t="n"/>
      <c r="J2495" s="17" t="n"/>
      <c r="K2495" s="17" t="n"/>
      <c r="L2495" s="17" t="n"/>
      <c r="N2495">
        <f>IF($B2495="","",IF($C2495="SUPERSTORE","Superstore","DH"))</f>
        <v/>
      </c>
      <c r="O2495">
        <f>IF($B2495="","",IFERROR(VLOOKUP($B2495,Mapping!$A:$C,2,0),"Not Mapped"))</f>
        <v/>
      </c>
      <c r="P2495">
        <f>IF($B2495="","",IFERROR(VLOOKUP($B2495,Mapping!$A:$C,3,0),"Not Mapped"))</f>
        <v/>
      </c>
      <c r="Q2495">
        <f>IF($B2495="","",IF(COUNTIF(Exclusions!$A:$A,$B2495)&gt;0,"Yes","No"))</f>
        <v/>
      </c>
      <c r="R2495" s="17">
        <f>IF($B2495="","",MIN(1,DAY($A2495)/IF($N2495="Superstore",Settings!$B$5,Settings!$B$4)))</f>
        <v/>
      </c>
      <c r="S2495" s="17">
        <f>IF(OR($B2495="",$G2495="",$R2495=0),"",$G2495/$R2495)</f>
        <v/>
      </c>
      <c r="T2495">
        <f>IF($S2495="","",IF($S2495&lt;Settings!$B$8,"Critical",IF($S2495&lt;Settings!$B$9,"Semi Critical","Non Critical")))</f>
        <v/>
      </c>
      <c r="U2495">
        <f>IF($B2495="","",IFERROR(VLOOKUP($O2495,Leaders!$A:$B,2,0),"Not Mapped"))</f>
        <v/>
      </c>
    </row>
    <row r="2496">
      <c r="A2496" s="16" t="n"/>
      <c r="G2496" s="17" t="n"/>
      <c r="H2496" s="17" t="n"/>
      <c r="I2496" s="17" t="n"/>
      <c r="J2496" s="17" t="n"/>
      <c r="K2496" s="17" t="n"/>
      <c r="L2496" s="17" t="n"/>
      <c r="N2496">
        <f>IF($B2496="","",IF($C2496="SUPERSTORE","Superstore","DH"))</f>
        <v/>
      </c>
      <c r="O2496">
        <f>IF($B2496="","",IFERROR(VLOOKUP($B2496,Mapping!$A:$C,2,0),"Not Mapped"))</f>
        <v/>
      </c>
      <c r="P2496">
        <f>IF($B2496="","",IFERROR(VLOOKUP($B2496,Mapping!$A:$C,3,0),"Not Mapped"))</f>
        <v/>
      </c>
      <c r="Q2496">
        <f>IF($B2496="","",IF(COUNTIF(Exclusions!$A:$A,$B2496)&gt;0,"Yes","No"))</f>
        <v/>
      </c>
      <c r="R2496" s="17">
        <f>IF($B2496="","",MIN(1,DAY($A2496)/IF($N2496="Superstore",Settings!$B$5,Settings!$B$4)))</f>
        <v/>
      </c>
      <c r="S2496" s="17">
        <f>IF(OR($B2496="",$G2496="",$R2496=0),"",$G2496/$R2496)</f>
        <v/>
      </c>
      <c r="T2496">
        <f>IF($S2496="","",IF($S2496&lt;Settings!$B$8,"Critical",IF($S2496&lt;Settings!$B$9,"Semi Critical","Non Critical")))</f>
        <v/>
      </c>
      <c r="U2496">
        <f>IF($B2496="","",IFERROR(VLOOKUP($O2496,Leaders!$A:$B,2,0),"Not Mapped"))</f>
        <v/>
      </c>
    </row>
    <row r="2497">
      <c r="A2497" s="16" t="n"/>
      <c r="G2497" s="17" t="n"/>
      <c r="H2497" s="17" t="n"/>
      <c r="I2497" s="17" t="n"/>
      <c r="J2497" s="17" t="n"/>
      <c r="K2497" s="17" t="n"/>
      <c r="L2497" s="17" t="n"/>
      <c r="N2497">
        <f>IF($B2497="","",IF($C2497="SUPERSTORE","Superstore","DH"))</f>
        <v/>
      </c>
      <c r="O2497">
        <f>IF($B2497="","",IFERROR(VLOOKUP($B2497,Mapping!$A:$C,2,0),"Not Mapped"))</f>
        <v/>
      </c>
      <c r="P2497">
        <f>IF($B2497="","",IFERROR(VLOOKUP($B2497,Mapping!$A:$C,3,0),"Not Mapped"))</f>
        <v/>
      </c>
      <c r="Q2497">
        <f>IF($B2497="","",IF(COUNTIF(Exclusions!$A:$A,$B2497)&gt;0,"Yes","No"))</f>
        <v/>
      </c>
      <c r="R2497" s="17">
        <f>IF($B2497="","",MIN(1,DAY($A2497)/IF($N2497="Superstore",Settings!$B$5,Settings!$B$4)))</f>
        <v/>
      </c>
      <c r="S2497" s="17">
        <f>IF(OR($B2497="",$G2497="",$R2497=0),"",$G2497/$R2497)</f>
        <v/>
      </c>
      <c r="T2497">
        <f>IF($S2497="","",IF($S2497&lt;Settings!$B$8,"Critical",IF($S2497&lt;Settings!$B$9,"Semi Critical","Non Critical")))</f>
        <v/>
      </c>
      <c r="U2497">
        <f>IF($B2497="","",IFERROR(VLOOKUP($O2497,Leaders!$A:$B,2,0),"Not Mapped"))</f>
        <v/>
      </c>
    </row>
    <row r="2498">
      <c r="A2498" s="16" t="n"/>
      <c r="G2498" s="17" t="n"/>
      <c r="H2498" s="17" t="n"/>
      <c r="I2498" s="17" t="n"/>
      <c r="J2498" s="17" t="n"/>
      <c r="K2498" s="17" t="n"/>
      <c r="L2498" s="17" t="n"/>
      <c r="N2498">
        <f>IF($B2498="","",IF($C2498="SUPERSTORE","Superstore","DH"))</f>
        <v/>
      </c>
      <c r="O2498">
        <f>IF($B2498="","",IFERROR(VLOOKUP($B2498,Mapping!$A:$C,2,0),"Not Mapped"))</f>
        <v/>
      </c>
      <c r="P2498">
        <f>IF($B2498="","",IFERROR(VLOOKUP($B2498,Mapping!$A:$C,3,0),"Not Mapped"))</f>
        <v/>
      </c>
      <c r="Q2498">
        <f>IF($B2498="","",IF(COUNTIF(Exclusions!$A:$A,$B2498)&gt;0,"Yes","No"))</f>
        <v/>
      </c>
      <c r="R2498" s="17">
        <f>IF($B2498="","",MIN(1,DAY($A2498)/IF($N2498="Superstore",Settings!$B$5,Settings!$B$4)))</f>
        <v/>
      </c>
      <c r="S2498" s="17">
        <f>IF(OR($B2498="",$G2498="",$R2498=0),"",$G2498/$R2498)</f>
        <v/>
      </c>
      <c r="T2498">
        <f>IF($S2498="","",IF($S2498&lt;Settings!$B$8,"Critical",IF($S2498&lt;Settings!$B$9,"Semi Critical","Non Critical")))</f>
        <v/>
      </c>
      <c r="U2498">
        <f>IF($B2498="","",IFERROR(VLOOKUP($O2498,Leaders!$A:$B,2,0),"Not Mapped"))</f>
        <v/>
      </c>
    </row>
    <row r="2499">
      <c r="A2499" s="16" t="n"/>
      <c r="G2499" s="17" t="n"/>
      <c r="H2499" s="17" t="n"/>
      <c r="I2499" s="17" t="n"/>
      <c r="J2499" s="17" t="n"/>
      <c r="K2499" s="17" t="n"/>
      <c r="L2499" s="17" t="n"/>
      <c r="N2499">
        <f>IF($B2499="","",IF($C2499="SUPERSTORE","Superstore","DH"))</f>
        <v/>
      </c>
      <c r="O2499">
        <f>IF($B2499="","",IFERROR(VLOOKUP($B2499,Mapping!$A:$C,2,0),"Not Mapped"))</f>
        <v/>
      </c>
      <c r="P2499">
        <f>IF($B2499="","",IFERROR(VLOOKUP($B2499,Mapping!$A:$C,3,0),"Not Mapped"))</f>
        <v/>
      </c>
      <c r="Q2499">
        <f>IF($B2499="","",IF(COUNTIF(Exclusions!$A:$A,$B2499)&gt;0,"Yes","No"))</f>
        <v/>
      </c>
      <c r="R2499" s="17">
        <f>IF($B2499="","",MIN(1,DAY($A2499)/IF($N2499="Superstore",Settings!$B$5,Settings!$B$4)))</f>
        <v/>
      </c>
      <c r="S2499" s="17">
        <f>IF(OR($B2499="",$G2499="",$R2499=0),"",$G2499/$R2499)</f>
        <v/>
      </c>
      <c r="T2499">
        <f>IF($S2499="","",IF($S2499&lt;Settings!$B$8,"Critical",IF($S2499&lt;Settings!$B$9,"Semi Critical","Non Critical")))</f>
        <v/>
      </c>
      <c r="U2499">
        <f>IF($B2499="","",IFERROR(VLOOKUP($O2499,Leaders!$A:$B,2,0),"Not Mapped"))</f>
        <v/>
      </c>
    </row>
    <row r="2500">
      <c r="A2500" s="16" t="n"/>
      <c r="G2500" s="17" t="n"/>
      <c r="H2500" s="17" t="n"/>
      <c r="I2500" s="17" t="n"/>
      <c r="J2500" s="17" t="n"/>
      <c r="K2500" s="17" t="n"/>
      <c r="L2500" s="17" t="n"/>
      <c r="N2500">
        <f>IF($B2500="","",IF($C2500="SUPERSTORE","Superstore","DH"))</f>
        <v/>
      </c>
      <c r="O2500">
        <f>IF($B2500="","",IFERROR(VLOOKUP($B2500,Mapping!$A:$C,2,0),"Not Mapped"))</f>
        <v/>
      </c>
      <c r="P2500">
        <f>IF($B2500="","",IFERROR(VLOOKUP($B2500,Mapping!$A:$C,3,0),"Not Mapped"))</f>
        <v/>
      </c>
      <c r="Q2500">
        <f>IF($B2500="","",IF(COUNTIF(Exclusions!$A:$A,$B2500)&gt;0,"Yes","No"))</f>
        <v/>
      </c>
      <c r="R2500" s="17">
        <f>IF($B2500="","",MIN(1,DAY($A2500)/IF($N2500="Superstore",Settings!$B$5,Settings!$B$4)))</f>
        <v/>
      </c>
      <c r="S2500" s="17">
        <f>IF(OR($B2500="",$G2500="",$R2500=0),"",$G2500/$R2500)</f>
        <v/>
      </c>
      <c r="T2500">
        <f>IF($S2500="","",IF($S2500&lt;Settings!$B$8,"Critical",IF($S2500&lt;Settings!$B$9,"Semi Critical","Non Critical")))</f>
        <v/>
      </c>
      <c r="U2500">
        <f>IF($B2500="","",IFERROR(VLOOKUP($O2500,Leaders!$A:$B,2,0),"Not Mapped"))</f>
        <v/>
      </c>
    </row>
    <row r="2501">
      <c r="A2501" s="16" t="n"/>
      <c r="G2501" s="17" t="n"/>
      <c r="H2501" s="17" t="n"/>
      <c r="I2501" s="17" t="n"/>
      <c r="J2501" s="17" t="n"/>
      <c r="K2501" s="17" t="n"/>
      <c r="L2501" s="17" t="n"/>
      <c r="N2501">
        <f>IF($B2501="","",IF($C2501="SUPERSTORE","Superstore","DH"))</f>
        <v/>
      </c>
      <c r="O2501">
        <f>IF($B2501="","",IFERROR(VLOOKUP($B2501,Mapping!$A:$C,2,0),"Not Mapped"))</f>
        <v/>
      </c>
      <c r="P2501">
        <f>IF($B2501="","",IFERROR(VLOOKUP($B2501,Mapping!$A:$C,3,0),"Not Mapped"))</f>
        <v/>
      </c>
      <c r="Q2501">
        <f>IF($B2501="","",IF(COUNTIF(Exclusions!$A:$A,$B2501)&gt;0,"Yes","No"))</f>
        <v/>
      </c>
      <c r="R2501" s="17">
        <f>IF($B2501="","",MIN(1,DAY($A2501)/IF($N2501="Superstore",Settings!$B$5,Settings!$B$4)))</f>
        <v/>
      </c>
      <c r="S2501" s="17">
        <f>IF(OR($B2501="",$G2501="",$R2501=0),"",$G2501/$R2501)</f>
        <v/>
      </c>
      <c r="T2501">
        <f>IF($S2501="","",IF($S2501&lt;Settings!$B$8,"Critical",IF($S2501&lt;Settings!$B$9,"Semi Critical","Non Critical")))</f>
        <v/>
      </c>
      <c r="U2501">
        <f>IF($B2501="","",IFERROR(VLOOKUP($O2501,Leaders!$A:$B,2,0),"Not Mapped"))</f>
        <v/>
      </c>
    </row>
    <row r="2502">
      <c r="A2502" s="16" t="n"/>
      <c r="G2502" s="17" t="n"/>
      <c r="H2502" s="17" t="n"/>
      <c r="I2502" s="17" t="n"/>
      <c r="J2502" s="17" t="n"/>
      <c r="K2502" s="17" t="n"/>
      <c r="L2502" s="17" t="n"/>
      <c r="N2502">
        <f>IF($B2502="","",IF($C2502="SUPERSTORE","Superstore","DH"))</f>
        <v/>
      </c>
      <c r="O2502">
        <f>IF($B2502="","",IFERROR(VLOOKUP($B2502,Mapping!$A:$C,2,0),"Not Mapped"))</f>
        <v/>
      </c>
      <c r="P2502">
        <f>IF($B2502="","",IFERROR(VLOOKUP($B2502,Mapping!$A:$C,3,0),"Not Mapped"))</f>
        <v/>
      </c>
      <c r="Q2502">
        <f>IF($B2502="","",IF(COUNTIF(Exclusions!$A:$A,$B2502)&gt;0,"Yes","No"))</f>
        <v/>
      </c>
      <c r="R2502" s="17">
        <f>IF($B2502="","",MIN(1,DAY($A2502)/IF($N2502="Superstore",Settings!$B$5,Settings!$B$4)))</f>
        <v/>
      </c>
      <c r="S2502" s="17">
        <f>IF(OR($B2502="",$G2502="",$R2502=0),"",$G2502/$R2502)</f>
        <v/>
      </c>
      <c r="T2502">
        <f>IF($S2502="","",IF($S2502&lt;Settings!$B$8,"Critical",IF($S2502&lt;Settings!$B$9,"Semi Critical","Non Critical")))</f>
        <v/>
      </c>
      <c r="U2502">
        <f>IF($B2502="","",IFERROR(VLOOKUP($O2502,Leaders!$A:$B,2,0),"Not Mapped"))</f>
        <v/>
      </c>
    </row>
    <row r="2503">
      <c r="A2503" s="16" t="n"/>
      <c r="G2503" s="17" t="n"/>
      <c r="H2503" s="17" t="n"/>
      <c r="I2503" s="17" t="n"/>
      <c r="J2503" s="17" t="n"/>
      <c r="K2503" s="17" t="n"/>
      <c r="L2503" s="17" t="n"/>
      <c r="N2503">
        <f>IF($B2503="","",IF($C2503="SUPERSTORE","Superstore","DH"))</f>
        <v/>
      </c>
      <c r="O2503">
        <f>IF($B2503="","",IFERROR(VLOOKUP($B2503,Mapping!$A:$C,2,0),"Not Mapped"))</f>
        <v/>
      </c>
      <c r="P2503">
        <f>IF($B2503="","",IFERROR(VLOOKUP($B2503,Mapping!$A:$C,3,0),"Not Mapped"))</f>
        <v/>
      </c>
      <c r="Q2503">
        <f>IF($B2503="","",IF(COUNTIF(Exclusions!$A:$A,$B2503)&gt;0,"Yes","No"))</f>
        <v/>
      </c>
      <c r="R2503" s="17">
        <f>IF($B2503="","",MIN(1,DAY($A2503)/IF($N2503="Superstore",Settings!$B$5,Settings!$B$4)))</f>
        <v/>
      </c>
      <c r="S2503" s="17">
        <f>IF(OR($B2503="",$G2503="",$R2503=0),"",$G2503/$R2503)</f>
        <v/>
      </c>
      <c r="T2503">
        <f>IF($S2503="","",IF($S2503&lt;Settings!$B$8,"Critical",IF($S2503&lt;Settings!$B$9,"Semi Critical","Non Critical")))</f>
        <v/>
      </c>
      <c r="U2503">
        <f>IF($B2503="","",IFERROR(VLOOKUP($O2503,Leaders!$A:$B,2,0),"Not Mapped"))</f>
        <v/>
      </c>
    </row>
    <row r="2504">
      <c r="A2504" s="16" t="n"/>
      <c r="G2504" s="17" t="n"/>
      <c r="H2504" s="17" t="n"/>
      <c r="I2504" s="17" t="n"/>
      <c r="J2504" s="17" t="n"/>
      <c r="K2504" s="17" t="n"/>
      <c r="L2504" s="17" t="n"/>
      <c r="N2504">
        <f>IF($B2504="","",IF($C2504="SUPERSTORE","Superstore","DH"))</f>
        <v/>
      </c>
      <c r="O2504">
        <f>IF($B2504="","",IFERROR(VLOOKUP($B2504,Mapping!$A:$C,2,0),"Not Mapped"))</f>
        <v/>
      </c>
      <c r="P2504">
        <f>IF($B2504="","",IFERROR(VLOOKUP($B2504,Mapping!$A:$C,3,0),"Not Mapped"))</f>
        <v/>
      </c>
      <c r="Q2504">
        <f>IF($B2504="","",IF(COUNTIF(Exclusions!$A:$A,$B2504)&gt;0,"Yes","No"))</f>
        <v/>
      </c>
      <c r="R2504" s="17">
        <f>IF($B2504="","",MIN(1,DAY($A2504)/IF($N2504="Superstore",Settings!$B$5,Settings!$B$4)))</f>
        <v/>
      </c>
      <c r="S2504" s="17">
        <f>IF(OR($B2504="",$G2504="",$R2504=0),"",$G2504/$R2504)</f>
        <v/>
      </c>
      <c r="T2504">
        <f>IF($S2504="","",IF($S2504&lt;Settings!$B$8,"Critical",IF($S2504&lt;Settings!$B$9,"Semi Critical","Non Critical")))</f>
        <v/>
      </c>
      <c r="U2504">
        <f>IF($B2504="","",IFERROR(VLOOKUP($O2504,Leaders!$A:$B,2,0),"Not Mapped"))</f>
        <v/>
      </c>
    </row>
    <row r="2505">
      <c r="A2505" s="16" t="n"/>
      <c r="G2505" s="17" t="n"/>
      <c r="H2505" s="17" t="n"/>
      <c r="I2505" s="17" t="n"/>
      <c r="J2505" s="17" t="n"/>
      <c r="K2505" s="17" t="n"/>
      <c r="L2505" s="17" t="n"/>
      <c r="N2505">
        <f>IF($B2505="","",IF($C2505="SUPERSTORE","Superstore","DH"))</f>
        <v/>
      </c>
      <c r="O2505">
        <f>IF($B2505="","",IFERROR(VLOOKUP($B2505,Mapping!$A:$C,2,0),"Not Mapped"))</f>
        <v/>
      </c>
      <c r="P2505">
        <f>IF($B2505="","",IFERROR(VLOOKUP($B2505,Mapping!$A:$C,3,0),"Not Mapped"))</f>
        <v/>
      </c>
      <c r="Q2505">
        <f>IF($B2505="","",IF(COUNTIF(Exclusions!$A:$A,$B2505)&gt;0,"Yes","No"))</f>
        <v/>
      </c>
      <c r="R2505" s="17">
        <f>IF($B2505="","",MIN(1,DAY($A2505)/IF($N2505="Superstore",Settings!$B$5,Settings!$B$4)))</f>
        <v/>
      </c>
      <c r="S2505" s="17">
        <f>IF(OR($B2505="",$G2505="",$R2505=0),"",$G2505/$R2505)</f>
        <v/>
      </c>
      <c r="T2505">
        <f>IF($S2505="","",IF($S2505&lt;Settings!$B$8,"Critical",IF($S2505&lt;Settings!$B$9,"Semi Critical","Non Critical")))</f>
        <v/>
      </c>
      <c r="U2505">
        <f>IF($B2505="","",IFERROR(VLOOKUP($O2505,Leaders!$A:$B,2,0),"Not Mapped"))</f>
        <v/>
      </c>
    </row>
    <row r="2506">
      <c r="A2506" s="16" t="n"/>
      <c r="G2506" s="17" t="n"/>
      <c r="H2506" s="17" t="n"/>
      <c r="I2506" s="17" t="n"/>
      <c r="J2506" s="17" t="n"/>
      <c r="K2506" s="17" t="n"/>
      <c r="L2506" s="17" t="n"/>
      <c r="N2506">
        <f>IF($B2506="","",IF($C2506="SUPERSTORE","Superstore","DH"))</f>
        <v/>
      </c>
      <c r="O2506">
        <f>IF($B2506="","",IFERROR(VLOOKUP($B2506,Mapping!$A:$C,2,0),"Not Mapped"))</f>
        <v/>
      </c>
      <c r="P2506">
        <f>IF($B2506="","",IFERROR(VLOOKUP($B2506,Mapping!$A:$C,3,0),"Not Mapped"))</f>
        <v/>
      </c>
      <c r="Q2506">
        <f>IF($B2506="","",IF(COUNTIF(Exclusions!$A:$A,$B2506)&gt;0,"Yes","No"))</f>
        <v/>
      </c>
      <c r="R2506" s="17">
        <f>IF($B2506="","",MIN(1,DAY($A2506)/IF($N2506="Superstore",Settings!$B$5,Settings!$B$4)))</f>
        <v/>
      </c>
      <c r="S2506" s="17">
        <f>IF(OR($B2506="",$G2506="",$R2506=0),"",$G2506/$R2506)</f>
        <v/>
      </c>
      <c r="T2506">
        <f>IF($S2506="","",IF($S2506&lt;Settings!$B$8,"Critical",IF($S2506&lt;Settings!$B$9,"Semi Critical","Non Critical")))</f>
        <v/>
      </c>
      <c r="U2506">
        <f>IF($B2506="","",IFERROR(VLOOKUP($O2506,Leaders!$A:$B,2,0),"Not Mapped"))</f>
        <v/>
      </c>
    </row>
    <row r="2507">
      <c r="A2507" s="16" t="n"/>
      <c r="G2507" s="17" t="n"/>
      <c r="H2507" s="17" t="n"/>
      <c r="I2507" s="17" t="n"/>
      <c r="J2507" s="17" t="n"/>
      <c r="K2507" s="17" t="n"/>
      <c r="L2507" s="17" t="n"/>
      <c r="N2507">
        <f>IF($B2507="","",IF($C2507="SUPERSTORE","Superstore","DH"))</f>
        <v/>
      </c>
      <c r="O2507">
        <f>IF($B2507="","",IFERROR(VLOOKUP($B2507,Mapping!$A:$C,2,0),"Not Mapped"))</f>
        <v/>
      </c>
      <c r="P2507">
        <f>IF($B2507="","",IFERROR(VLOOKUP($B2507,Mapping!$A:$C,3,0),"Not Mapped"))</f>
        <v/>
      </c>
      <c r="Q2507">
        <f>IF($B2507="","",IF(COUNTIF(Exclusions!$A:$A,$B2507)&gt;0,"Yes","No"))</f>
        <v/>
      </c>
      <c r="R2507" s="17">
        <f>IF($B2507="","",MIN(1,DAY($A2507)/IF($N2507="Superstore",Settings!$B$5,Settings!$B$4)))</f>
        <v/>
      </c>
      <c r="S2507" s="17">
        <f>IF(OR($B2507="",$G2507="",$R2507=0),"",$G2507/$R2507)</f>
        <v/>
      </c>
      <c r="T2507">
        <f>IF($S2507="","",IF($S2507&lt;Settings!$B$8,"Critical",IF($S2507&lt;Settings!$B$9,"Semi Critical","Non Critical")))</f>
        <v/>
      </c>
      <c r="U2507">
        <f>IF($B2507="","",IFERROR(VLOOKUP($O2507,Leaders!$A:$B,2,0),"Not Mapped"))</f>
        <v/>
      </c>
    </row>
    <row r="2508">
      <c r="A2508" s="16" t="n"/>
      <c r="G2508" s="17" t="n"/>
      <c r="H2508" s="17" t="n"/>
      <c r="I2508" s="17" t="n"/>
      <c r="J2508" s="17" t="n"/>
      <c r="K2508" s="17" t="n"/>
      <c r="L2508" s="17" t="n"/>
      <c r="N2508">
        <f>IF($B2508="","",IF($C2508="SUPERSTORE","Superstore","DH"))</f>
        <v/>
      </c>
      <c r="O2508">
        <f>IF($B2508="","",IFERROR(VLOOKUP($B2508,Mapping!$A:$C,2,0),"Not Mapped"))</f>
        <v/>
      </c>
      <c r="P2508">
        <f>IF($B2508="","",IFERROR(VLOOKUP($B2508,Mapping!$A:$C,3,0),"Not Mapped"))</f>
        <v/>
      </c>
      <c r="Q2508">
        <f>IF($B2508="","",IF(COUNTIF(Exclusions!$A:$A,$B2508)&gt;0,"Yes","No"))</f>
        <v/>
      </c>
      <c r="R2508" s="17">
        <f>IF($B2508="","",MIN(1,DAY($A2508)/IF($N2508="Superstore",Settings!$B$5,Settings!$B$4)))</f>
        <v/>
      </c>
      <c r="S2508" s="17">
        <f>IF(OR($B2508="",$G2508="",$R2508=0),"",$G2508/$R2508)</f>
        <v/>
      </c>
      <c r="T2508">
        <f>IF($S2508="","",IF($S2508&lt;Settings!$B$8,"Critical",IF($S2508&lt;Settings!$B$9,"Semi Critical","Non Critical")))</f>
        <v/>
      </c>
      <c r="U2508">
        <f>IF($B2508="","",IFERROR(VLOOKUP($O2508,Leaders!$A:$B,2,0),"Not Mapped"))</f>
        <v/>
      </c>
    </row>
    <row r="2509">
      <c r="A2509" s="16" t="n"/>
      <c r="G2509" s="17" t="n"/>
      <c r="H2509" s="17" t="n"/>
      <c r="I2509" s="17" t="n"/>
      <c r="J2509" s="17" t="n"/>
      <c r="K2509" s="17" t="n"/>
      <c r="L2509" s="17" t="n"/>
      <c r="N2509">
        <f>IF($B2509="","",IF($C2509="SUPERSTORE","Superstore","DH"))</f>
        <v/>
      </c>
      <c r="O2509">
        <f>IF($B2509="","",IFERROR(VLOOKUP($B2509,Mapping!$A:$C,2,0),"Not Mapped"))</f>
        <v/>
      </c>
      <c r="P2509">
        <f>IF($B2509="","",IFERROR(VLOOKUP($B2509,Mapping!$A:$C,3,0),"Not Mapped"))</f>
        <v/>
      </c>
      <c r="Q2509">
        <f>IF($B2509="","",IF(COUNTIF(Exclusions!$A:$A,$B2509)&gt;0,"Yes","No"))</f>
        <v/>
      </c>
      <c r="R2509" s="17">
        <f>IF($B2509="","",MIN(1,DAY($A2509)/IF($N2509="Superstore",Settings!$B$5,Settings!$B$4)))</f>
        <v/>
      </c>
      <c r="S2509" s="17">
        <f>IF(OR($B2509="",$G2509="",$R2509=0),"",$G2509/$R2509)</f>
        <v/>
      </c>
      <c r="T2509">
        <f>IF($S2509="","",IF($S2509&lt;Settings!$B$8,"Critical",IF($S2509&lt;Settings!$B$9,"Semi Critical","Non Critical")))</f>
        <v/>
      </c>
      <c r="U2509">
        <f>IF($B2509="","",IFERROR(VLOOKUP($O2509,Leaders!$A:$B,2,0),"Not Mapped"))</f>
        <v/>
      </c>
    </row>
    <row r="2510">
      <c r="A2510" s="16" t="n"/>
      <c r="G2510" s="17" t="n"/>
      <c r="H2510" s="17" t="n"/>
      <c r="I2510" s="17" t="n"/>
      <c r="J2510" s="17" t="n"/>
      <c r="K2510" s="17" t="n"/>
      <c r="L2510" s="17" t="n"/>
      <c r="N2510">
        <f>IF($B2510="","",IF($C2510="SUPERSTORE","Superstore","DH"))</f>
        <v/>
      </c>
      <c r="O2510">
        <f>IF($B2510="","",IFERROR(VLOOKUP($B2510,Mapping!$A:$C,2,0),"Not Mapped"))</f>
        <v/>
      </c>
      <c r="P2510">
        <f>IF($B2510="","",IFERROR(VLOOKUP($B2510,Mapping!$A:$C,3,0),"Not Mapped"))</f>
        <v/>
      </c>
      <c r="Q2510">
        <f>IF($B2510="","",IF(COUNTIF(Exclusions!$A:$A,$B2510)&gt;0,"Yes","No"))</f>
        <v/>
      </c>
      <c r="R2510" s="17">
        <f>IF($B2510="","",MIN(1,DAY($A2510)/IF($N2510="Superstore",Settings!$B$5,Settings!$B$4)))</f>
        <v/>
      </c>
      <c r="S2510" s="17">
        <f>IF(OR($B2510="",$G2510="",$R2510=0),"",$G2510/$R2510)</f>
        <v/>
      </c>
      <c r="T2510">
        <f>IF($S2510="","",IF($S2510&lt;Settings!$B$8,"Critical",IF($S2510&lt;Settings!$B$9,"Semi Critical","Non Critical")))</f>
        <v/>
      </c>
      <c r="U2510">
        <f>IF($B2510="","",IFERROR(VLOOKUP($O2510,Leaders!$A:$B,2,0),"Not Mapped"))</f>
        <v/>
      </c>
    </row>
    <row r="2511">
      <c r="A2511" s="16" t="n"/>
      <c r="G2511" s="17" t="n"/>
      <c r="H2511" s="17" t="n"/>
      <c r="I2511" s="17" t="n"/>
      <c r="J2511" s="17" t="n"/>
      <c r="K2511" s="17" t="n"/>
      <c r="L2511" s="17" t="n"/>
      <c r="N2511">
        <f>IF($B2511="","",IF($C2511="SUPERSTORE","Superstore","DH"))</f>
        <v/>
      </c>
      <c r="O2511">
        <f>IF($B2511="","",IFERROR(VLOOKUP($B2511,Mapping!$A:$C,2,0),"Not Mapped"))</f>
        <v/>
      </c>
      <c r="P2511">
        <f>IF($B2511="","",IFERROR(VLOOKUP($B2511,Mapping!$A:$C,3,0),"Not Mapped"))</f>
        <v/>
      </c>
      <c r="Q2511">
        <f>IF($B2511="","",IF(COUNTIF(Exclusions!$A:$A,$B2511)&gt;0,"Yes","No"))</f>
        <v/>
      </c>
      <c r="R2511" s="17">
        <f>IF($B2511="","",MIN(1,DAY($A2511)/IF($N2511="Superstore",Settings!$B$5,Settings!$B$4)))</f>
        <v/>
      </c>
      <c r="S2511" s="17">
        <f>IF(OR($B2511="",$G2511="",$R2511=0),"",$G2511/$R2511)</f>
        <v/>
      </c>
      <c r="T2511">
        <f>IF($S2511="","",IF($S2511&lt;Settings!$B$8,"Critical",IF($S2511&lt;Settings!$B$9,"Semi Critical","Non Critical")))</f>
        <v/>
      </c>
      <c r="U2511">
        <f>IF($B2511="","",IFERROR(VLOOKUP($O2511,Leaders!$A:$B,2,0),"Not Mapped"))</f>
        <v/>
      </c>
    </row>
    <row r="2512">
      <c r="A2512" s="16" t="n"/>
      <c r="G2512" s="17" t="n"/>
      <c r="H2512" s="17" t="n"/>
      <c r="I2512" s="17" t="n"/>
      <c r="J2512" s="17" t="n"/>
      <c r="K2512" s="17" t="n"/>
      <c r="L2512" s="17" t="n"/>
      <c r="N2512">
        <f>IF($B2512="","",IF($C2512="SUPERSTORE","Superstore","DH"))</f>
        <v/>
      </c>
      <c r="O2512">
        <f>IF($B2512="","",IFERROR(VLOOKUP($B2512,Mapping!$A:$C,2,0),"Not Mapped"))</f>
        <v/>
      </c>
      <c r="P2512">
        <f>IF($B2512="","",IFERROR(VLOOKUP($B2512,Mapping!$A:$C,3,0),"Not Mapped"))</f>
        <v/>
      </c>
      <c r="Q2512">
        <f>IF($B2512="","",IF(COUNTIF(Exclusions!$A:$A,$B2512)&gt;0,"Yes","No"))</f>
        <v/>
      </c>
      <c r="R2512" s="17">
        <f>IF($B2512="","",MIN(1,DAY($A2512)/IF($N2512="Superstore",Settings!$B$5,Settings!$B$4)))</f>
        <v/>
      </c>
      <c r="S2512" s="17">
        <f>IF(OR($B2512="",$G2512="",$R2512=0),"",$G2512/$R2512)</f>
        <v/>
      </c>
      <c r="T2512">
        <f>IF($S2512="","",IF($S2512&lt;Settings!$B$8,"Critical",IF($S2512&lt;Settings!$B$9,"Semi Critical","Non Critical")))</f>
        <v/>
      </c>
      <c r="U2512">
        <f>IF($B2512="","",IFERROR(VLOOKUP($O2512,Leaders!$A:$B,2,0),"Not Mapped"))</f>
        <v/>
      </c>
    </row>
    <row r="2513">
      <c r="A2513" s="16" t="n"/>
      <c r="G2513" s="17" t="n"/>
      <c r="H2513" s="17" t="n"/>
      <c r="I2513" s="17" t="n"/>
      <c r="J2513" s="17" t="n"/>
      <c r="K2513" s="17" t="n"/>
      <c r="L2513" s="17" t="n"/>
      <c r="N2513">
        <f>IF($B2513="","",IF($C2513="SUPERSTORE","Superstore","DH"))</f>
        <v/>
      </c>
      <c r="O2513">
        <f>IF($B2513="","",IFERROR(VLOOKUP($B2513,Mapping!$A:$C,2,0),"Not Mapped"))</f>
        <v/>
      </c>
      <c r="P2513">
        <f>IF($B2513="","",IFERROR(VLOOKUP($B2513,Mapping!$A:$C,3,0),"Not Mapped"))</f>
        <v/>
      </c>
      <c r="Q2513">
        <f>IF($B2513="","",IF(COUNTIF(Exclusions!$A:$A,$B2513)&gt;0,"Yes","No"))</f>
        <v/>
      </c>
      <c r="R2513" s="17">
        <f>IF($B2513="","",MIN(1,DAY($A2513)/IF($N2513="Superstore",Settings!$B$5,Settings!$B$4)))</f>
        <v/>
      </c>
      <c r="S2513" s="17">
        <f>IF(OR($B2513="",$G2513="",$R2513=0),"",$G2513/$R2513)</f>
        <v/>
      </c>
      <c r="T2513">
        <f>IF($S2513="","",IF($S2513&lt;Settings!$B$8,"Critical",IF($S2513&lt;Settings!$B$9,"Semi Critical","Non Critical")))</f>
        <v/>
      </c>
      <c r="U2513">
        <f>IF($B2513="","",IFERROR(VLOOKUP($O2513,Leaders!$A:$B,2,0),"Not Mapped"))</f>
        <v/>
      </c>
    </row>
    <row r="2514">
      <c r="A2514" s="16" t="n"/>
      <c r="G2514" s="17" t="n"/>
      <c r="H2514" s="17" t="n"/>
      <c r="I2514" s="17" t="n"/>
      <c r="J2514" s="17" t="n"/>
      <c r="K2514" s="17" t="n"/>
      <c r="L2514" s="17" t="n"/>
      <c r="N2514">
        <f>IF($B2514="","",IF($C2514="SUPERSTORE","Superstore","DH"))</f>
        <v/>
      </c>
      <c r="O2514">
        <f>IF($B2514="","",IFERROR(VLOOKUP($B2514,Mapping!$A:$C,2,0),"Not Mapped"))</f>
        <v/>
      </c>
      <c r="P2514">
        <f>IF($B2514="","",IFERROR(VLOOKUP($B2514,Mapping!$A:$C,3,0),"Not Mapped"))</f>
        <v/>
      </c>
      <c r="Q2514">
        <f>IF($B2514="","",IF(COUNTIF(Exclusions!$A:$A,$B2514)&gt;0,"Yes","No"))</f>
        <v/>
      </c>
      <c r="R2514" s="17">
        <f>IF($B2514="","",MIN(1,DAY($A2514)/IF($N2514="Superstore",Settings!$B$5,Settings!$B$4)))</f>
        <v/>
      </c>
      <c r="S2514" s="17">
        <f>IF(OR($B2514="",$G2514="",$R2514=0),"",$G2514/$R2514)</f>
        <v/>
      </c>
      <c r="T2514">
        <f>IF($S2514="","",IF($S2514&lt;Settings!$B$8,"Critical",IF($S2514&lt;Settings!$B$9,"Semi Critical","Non Critical")))</f>
        <v/>
      </c>
      <c r="U2514">
        <f>IF($B2514="","",IFERROR(VLOOKUP($O2514,Leaders!$A:$B,2,0),"Not Mapped"))</f>
        <v/>
      </c>
    </row>
    <row r="2515">
      <c r="A2515" s="16" t="n"/>
      <c r="G2515" s="17" t="n"/>
      <c r="H2515" s="17" t="n"/>
      <c r="I2515" s="17" t="n"/>
      <c r="J2515" s="17" t="n"/>
      <c r="K2515" s="17" t="n"/>
      <c r="L2515" s="17" t="n"/>
      <c r="N2515">
        <f>IF($B2515="","",IF($C2515="SUPERSTORE","Superstore","DH"))</f>
        <v/>
      </c>
      <c r="O2515">
        <f>IF($B2515="","",IFERROR(VLOOKUP($B2515,Mapping!$A:$C,2,0),"Not Mapped"))</f>
        <v/>
      </c>
      <c r="P2515">
        <f>IF($B2515="","",IFERROR(VLOOKUP($B2515,Mapping!$A:$C,3,0),"Not Mapped"))</f>
        <v/>
      </c>
      <c r="Q2515">
        <f>IF($B2515="","",IF(COUNTIF(Exclusions!$A:$A,$B2515)&gt;0,"Yes","No"))</f>
        <v/>
      </c>
      <c r="R2515" s="17">
        <f>IF($B2515="","",MIN(1,DAY($A2515)/IF($N2515="Superstore",Settings!$B$5,Settings!$B$4)))</f>
        <v/>
      </c>
      <c r="S2515" s="17">
        <f>IF(OR($B2515="",$G2515="",$R2515=0),"",$G2515/$R2515)</f>
        <v/>
      </c>
      <c r="T2515">
        <f>IF($S2515="","",IF($S2515&lt;Settings!$B$8,"Critical",IF($S2515&lt;Settings!$B$9,"Semi Critical","Non Critical")))</f>
        <v/>
      </c>
      <c r="U2515">
        <f>IF($B2515="","",IFERROR(VLOOKUP($O2515,Leaders!$A:$B,2,0),"Not Mapped"))</f>
        <v/>
      </c>
    </row>
    <row r="2516">
      <c r="A2516" s="16" t="n"/>
      <c r="G2516" s="17" t="n"/>
      <c r="H2516" s="17" t="n"/>
      <c r="I2516" s="17" t="n"/>
      <c r="J2516" s="17" t="n"/>
      <c r="K2516" s="17" t="n"/>
      <c r="L2516" s="17" t="n"/>
      <c r="N2516">
        <f>IF($B2516="","",IF($C2516="SUPERSTORE","Superstore","DH"))</f>
        <v/>
      </c>
      <c r="O2516">
        <f>IF($B2516="","",IFERROR(VLOOKUP($B2516,Mapping!$A:$C,2,0),"Not Mapped"))</f>
        <v/>
      </c>
      <c r="P2516">
        <f>IF($B2516="","",IFERROR(VLOOKUP($B2516,Mapping!$A:$C,3,0),"Not Mapped"))</f>
        <v/>
      </c>
      <c r="Q2516">
        <f>IF($B2516="","",IF(COUNTIF(Exclusions!$A:$A,$B2516)&gt;0,"Yes","No"))</f>
        <v/>
      </c>
      <c r="R2516" s="17">
        <f>IF($B2516="","",MIN(1,DAY($A2516)/IF($N2516="Superstore",Settings!$B$5,Settings!$B$4)))</f>
        <v/>
      </c>
      <c r="S2516" s="17">
        <f>IF(OR($B2516="",$G2516="",$R2516=0),"",$G2516/$R2516)</f>
        <v/>
      </c>
      <c r="T2516">
        <f>IF($S2516="","",IF($S2516&lt;Settings!$B$8,"Critical",IF($S2516&lt;Settings!$B$9,"Semi Critical","Non Critical")))</f>
        <v/>
      </c>
      <c r="U2516">
        <f>IF($B2516="","",IFERROR(VLOOKUP($O2516,Leaders!$A:$B,2,0),"Not Mapped"))</f>
        <v/>
      </c>
    </row>
    <row r="2517">
      <c r="A2517" s="16" t="n"/>
      <c r="G2517" s="17" t="n"/>
      <c r="H2517" s="17" t="n"/>
      <c r="I2517" s="17" t="n"/>
      <c r="J2517" s="17" t="n"/>
      <c r="K2517" s="17" t="n"/>
      <c r="L2517" s="17" t="n"/>
      <c r="N2517">
        <f>IF($B2517="","",IF($C2517="SUPERSTORE","Superstore","DH"))</f>
        <v/>
      </c>
      <c r="O2517">
        <f>IF($B2517="","",IFERROR(VLOOKUP($B2517,Mapping!$A:$C,2,0),"Not Mapped"))</f>
        <v/>
      </c>
      <c r="P2517">
        <f>IF($B2517="","",IFERROR(VLOOKUP($B2517,Mapping!$A:$C,3,0),"Not Mapped"))</f>
        <v/>
      </c>
      <c r="Q2517">
        <f>IF($B2517="","",IF(COUNTIF(Exclusions!$A:$A,$B2517)&gt;0,"Yes","No"))</f>
        <v/>
      </c>
      <c r="R2517" s="17">
        <f>IF($B2517="","",MIN(1,DAY($A2517)/IF($N2517="Superstore",Settings!$B$5,Settings!$B$4)))</f>
        <v/>
      </c>
      <c r="S2517" s="17">
        <f>IF(OR($B2517="",$G2517="",$R2517=0),"",$G2517/$R2517)</f>
        <v/>
      </c>
      <c r="T2517">
        <f>IF($S2517="","",IF($S2517&lt;Settings!$B$8,"Critical",IF($S2517&lt;Settings!$B$9,"Semi Critical","Non Critical")))</f>
        <v/>
      </c>
      <c r="U2517">
        <f>IF($B2517="","",IFERROR(VLOOKUP($O2517,Leaders!$A:$B,2,0),"Not Mapped"))</f>
        <v/>
      </c>
    </row>
    <row r="2518">
      <c r="A2518" s="16" t="n"/>
      <c r="G2518" s="17" t="n"/>
      <c r="H2518" s="17" t="n"/>
      <c r="I2518" s="17" t="n"/>
      <c r="J2518" s="17" t="n"/>
      <c r="K2518" s="17" t="n"/>
      <c r="L2518" s="17" t="n"/>
      <c r="N2518">
        <f>IF($B2518="","",IF($C2518="SUPERSTORE","Superstore","DH"))</f>
        <v/>
      </c>
      <c r="O2518">
        <f>IF($B2518="","",IFERROR(VLOOKUP($B2518,Mapping!$A:$C,2,0),"Not Mapped"))</f>
        <v/>
      </c>
      <c r="P2518">
        <f>IF($B2518="","",IFERROR(VLOOKUP($B2518,Mapping!$A:$C,3,0),"Not Mapped"))</f>
        <v/>
      </c>
      <c r="Q2518">
        <f>IF($B2518="","",IF(COUNTIF(Exclusions!$A:$A,$B2518)&gt;0,"Yes","No"))</f>
        <v/>
      </c>
      <c r="R2518" s="17">
        <f>IF($B2518="","",MIN(1,DAY($A2518)/IF($N2518="Superstore",Settings!$B$5,Settings!$B$4)))</f>
        <v/>
      </c>
      <c r="S2518" s="17">
        <f>IF(OR($B2518="",$G2518="",$R2518=0),"",$G2518/$R2518)</f>
        <v/>
      </c>
      <c r="T2518">
        <f>IF($S2518="","",IF($S2518&lt;Settings!$B$8,"Critical",IF($S2518&lt;Settings!$B$9,"Semi Critical","Non Critical")))</f>
        <v/>
      </c>
      <c r="U2518">
        <f>IF($B2518="","",IFERROR(VLOOKUP($O2518,Leaders!$A:$B,2,0),"Not Mapped"))</f>
        <v/>
      </c>
    </row>
    <row r="2519">
      <c r="A2519" s="16" t="n"/>
      <c r="G2519" s="17" t="n"/>
      <c r="H2519" s="17" t="n"/>
      <c r="I2519" s="17" t="n"/>
      <c r="J2519" s="17" t="n"/>
      <c r="K2519" s="17" t="n"/>
      <c r="L2519" s="17" t="n"/>
      <c r="N2519">
        <f>IF($B2519="","",IF($C2519="SUPERSTORE","Superstore","DH"))</f>
        <v/>
      </c>
      <c r="O2519">
        <f>IF($B2519="","",IFERROR(VLOOKUP($B2519,Mapping!$A:$C,2,0),"Not Mapped"))</f>
        <v/>
      </c>
      <c r="P2519">
        <f>IF($B2519="","",IFERROR(VLOOKUP($B2519,Mapping!$A:$C,3,0),"Not Mapped"))</f>
        <v/>
      </c>
      <c r="Q2519">
        <f>IF($B2519="","",IF(COUNTIF(Exclusions!$A:$A,$B2519)&gt;0,"Yes","No"))</f>
        <v/>
      </c>
      <c r="R2519" s="17">
        <f>IF($B2519="","",MIN(1,DAY($A2519)/IF($N2519="Superstore",Settings!$B$5,Settings!$B$4)))</f>
        <v/>
      </c>
      <c r="S2519" s="17">
        <f>IF(OR($B2519="",$G2519="",$R2519=0),"",$G2519/$R2519)</f>
        <v/>
      </c>
      <c r="T2519">
        <f>IF($S2519="","",IF($S2519&lt;Settings!$B$8,"Critical",IF($S2519&lt;Settings!$B$9,"Semi Critical","Non Critical")))</f>
        <v/>
      </c>
      <c r="U2519">
        <f>IF($B2519="","",IFERROR(VLOOKUP($O2519,Leaders!$A:$B,2,0),"Not Mapped"))</f>
        <v/>
      </c>
    </row>
    <row r="2520">
      <c r="A2520" s="16" t="n"/>
      <c r="G2520" s="17" t="n"/>
      <c r="H2520" s="17" t="n"/>
      <c r="I2520" s="17" t="n"/>
      <c r="J2520" s="17" t="n"/>
      <c r="K2520" s="17" t="n"/>
      <c r="L2520" s="17" t="n"/>
      <c r="N2520">
        <f>IF($B2520="","",IF($C2520="SUPERSTORE","Superstore","DH"))</f>
        <v/>
      </c>
      <c r="O2520">
        <f>IF($B2520="","",IFERROR(VLOOKUP($B2520,Mapping!$A:$C,2,0),"Not Mapped"))</f>
        <v/>
      </c>
      <c r="P2520">
        <f>IF($B2520="","",IFERROR(VLOOKUP($B2520,Mapping!$A:$C,3,0),"Not Mapped"))</f>
        <v/>
      </c>
      <c r="Q2520">
        <f>IF($B2520="","",IF(COUNTIF(Exclusions!$A:$A,$B2520)&gt;0,"Yes","No"))</f>
        <v/>
      </c>
      <c r="R2520" s="17">
        <f>IF($B2520="","",MIN(1,DAY($A2520)/IF($N2520="Superstore",Settings!$B$5,Settings!$B$4)))</f>
        <v/>
      </c>
      <c r="S2520" s="17">
        <f>IF(OR($B2520="",$G2520="",$R2520=0),"",$G2520/$R2520)</f>
        <v/>
      </c>
      <c r="T2520">
        <f>IF($S2520="","",IF($S2520&lt;Settings!$B$8,"Critical",IF($S2520&lt;Settings!$B$9,"Semi Critical","Non Critical")))</f>
        <v/>
      </c>
      <c r="U2520">
        <f>IF($B2520="","",IFERROR(VLOOKUP($O2520,Leaders!$A:$B,2,0),"Not Mapped"))</f>
        <v/>
      </c>
    </row>
    <row r="2521">
      <c r="A2521" s="16" t="n"/>
      <c r="G2521" s="17" t="n"/>
      <c r="H2521" s="17" t="n"/>
      <c r="I2521" s="17" t="n"/>
      <c r="J2521" s="17" t="n"/>
      <c r="K2521" s="17" t="n"/>
      <c r="L2521" s="17" t="n"/>
      <c r="N2521">
        <f>IF($B2521="","",IF($C2521="SUPERSTORE","Superstore","DH"))</f>
        <v/>
      </c>
      <c r="O2521">
        <f>IF($B2521="","",IFERROR(VLOOKUP($B2521,Mapping!$A:$C,2,0),"Not Mapped"))</f>
        <v/>
      </c>
      <c r="P2521">
        <f>IF($B2521="","",IFERROR(VLOOKUP($B2521,Mapping!$A:$C,3,0),"Not Mapped"))</f>
        <v/>
      </c>
      <c r="Q2521">
        <f>IF($B2521="","",IF(COUNTIF(Exclusions!$A:$A,$B2521)&gt;0,"Yes","No"))</f>
        <v/>
      </c>
      <c r="R2521" s="17">
        <f>IF($B2521="","",MIN(1,DAY($A2521)/IF($N2521="Superstore",Settings!$B$5,Settings!$B$4)))</f>
        <v/>
      </c>
      <c r="S2521" s="17">
        <f>IF(OR($B2521="",$G2521="",$R2521=0),"",$G2521/$R2521)</f>
        <v/>
      </c>
      <c r="T2521">
        <f>IF($S2521="","",IF($S2521&lt;Settings!$B$8,"Critical",IF($S2521&lt;Settings!$B$9,"Semi Critical","Non Critical")))</f>
        <v/>
      </c>
      <c r="U2521">
        <f>IF($B2521="","",IFERROR(VLOOKUP($O2521,Leaders!$A:$B,2,0),"Not Mapped"))</f>
        <v/>
      </c>
    </row>
    <row r="2522">
      <c r="A2522" s="16" t="n"/>
      <c r="G2522" s="17" t="n"/>
      <c r="H2522" s="17" t="n"/>
      <c r="I2522" s="17" t="n"/>
      <c r="J2522" s="17" t="n"/>
      <c r="K2522" s="17" t="n"/>
      <c r="L2522" s="17" t="n"/>
      <c r="N2522">
        <f>IF($B2522="","",IF($C2522="SUPERSTORE","Superstore","DH"))</f>
        <v/>
      </c>
      <c r="O2522">
        <f>IF($B2522="","",IFERROR(VLOOKUP($B2522,Mapping!$A:$C,2,0),"Not Mapped"))</f>
        <v/>
      </c>
      <c r="P2522">
        <f>IF($B2522="","",IFERROR(VLOOKUP($B2522,Mapping!$A:$C,3,0),"Not Mapped"))</f>
        <v/>
      </c>
      <c r="Q2522">
        <f>IF($B2522="","",IF(COUNTIF(Exclusions!$A:$A,$B2522)&gt;0,"Yes","No"))</f>
        <v/>
      </c>
      <c r="R2522" s="17">
        <f>IF($B2522="","",MIN(1,DAY($A2522)/IF($N2522="Superstore",Settings!$B$5,Settings!$B$4)))</f>
        <v/>
      </c>
      <c r="S2522" s="17">
        <f>IF(OR($B2522="",$G2522="",$R2522=0),"",$G2522/$R2522)</f>
        <v/>
      </c>
      <c r="T2522">
        <f>IF($S2522="","",IF($S2522&lt;Settings!$B$8,"Critical",IF($S2522&lt;Settings!$B$9,"Semi Critical","Non Critical")))</f>
        <v/>
      </c>
      <c r="U2522">
        <f>IF($B2522="","",IFERROR(VLOOKUP($O2522,Leaders!$A:$B,2,0),"Not Mapped"))</f>
        <v/>
      </c>
    </row>
    <row r="2523">
      <c r="A2523" s="16" t="n"/>
      <c r="G2523" s="17" t="n"/>
      <c r="H2523" s="17" t="n"/>
      <c r="I2523" s="17" t="n"/>
      <c r="J2523" s="17" t="n"/>
      <c r="K2523" s="17" t="n"/>
      <c r="L2523" s="17" t="n"/>
      <c r="N2523">
        <f>IF($B2523="","",IF($C2523="SUPERSTORE","Superstore","DH"))</f>
        <v/>
      </c>
      <c r="O2523">
        <f>IF($B2523="","",IFERROR(VLOOKUP($B2523,Mapping!$A:$C,2,0),"Not Mapped"))</f>
        <v/>
      </c>
      <c r="P2523">
        <f>IF($B2523="","",IFERROR(VLOOKUP($B2523,Mapping!$A:$C,3,0),"Not Mapped"))</f>
        <v/>
      </c>
      <c r="Q2523">
        <f>IF($B2523="","",IF(COUNTIF(Exclusions!$A:$A,$B2523)&gt;0,"Yes","No"))</f>
        <v/>
      </c>
      <c r="R2523" s="17">
        <f>IF($B2523="","",MIN(1,DAY($A2523)/IF($N2523="Superstore",Settings!$B$5,Settings!$B$4)))</f>
        <v/>
      </c>
      <c r="S2523" s="17">
        <f>IF(OR($B2523="",$G2523="",$R2523=0),"",$G2523/$R2523)</f>
        <v/>
      </c>
      <c r="T2523">
        <f>IF($S2523="","",IF($S2523&lt;Settings!$B$8,"Critical",IF($S2523&lt;Settings!$B$9,"Semi Critical","Non Critical")))</f>
        <v/>
      </c>
      <c r="U2523">
        <f>IF($B2523="","",IFERROR(VLOOKUP($O2523,Leaders!$A:$B,2,0),"Not Mapped"))</f>
        <v/>
      </c>
    </row>
    <row r="2524">
      <c r="A2524" s="16" t="n"/>
      <c r="G2524" s="17" t="n"/>
      <c r="H2524" s="17" t="n"/>
      <c r="I2524" s="17" t="n"/>
      <c r="J2524" s="17" t="n"/>
      <c r="K2524" s="17" t="n"/>
      <c r="L2524" s="17" t="n"/>
      <c r="N2524">
        <f>IF($B2524="","",IF($C2524="SUPERSTORE","Superstore","DH"))</f>
        <v/>
      </c>
      <c r="O2524">
        <f>IF($B2524="","",IFERROR(VLOOKUP($B2524,Mapping!$A:$C,2,0),"Not Mapped"))</f>
        <v/>
      </c>
      <c r="P2524">
        <f>IF($B2524="","",IFERROR(VLOOKUP($B2524,Mapping!$A:$C,3,0),"Not Mapped"))</f>
        <v/>
      </c>
      <c r="Q2524">
        <f>IF($B2524="","",IF(COUNTIF(Exclusions!$A:$A,$B2524)&gt;0,"Yes","No"))</f>
        <v/>
      </c>
      <c r="R2524" s="17">
        <f>IF($B2524="","",MIN(1,DAY($A2524)/IF($N2524="Superstore",Settings!$B$5,Settings!$B$4)))</f>
        <v/>
      </c>
      <c r="S2524" s="17">
        <f>IF(OR($B2524="",$G2524="",$R2524=0),"",$G2524/$R2524)</f>
        <v/>
      </c>
      <c r="T2524">
        <f>IF($S2524="","",IF($S2524&lt;Settings!$B$8,"Critical",IF($S2524&lt;Settings!$B$9,"Semi Critical","Non Critical")))</f>
        <v/>
      </c>
      <c r="U2524">
        <f>IF($B2524="","",IFERROR(VLOOKUP($O2524,Leaders!$A:$B,2,0),"Not Mapped"))</f>
        <v/>
      </c>
    </row>
    <row r="2525">
      <c r="A2525" s="16" t="n"/>
      <c r="G2525" s="17" t="n"/>
      <c r="H2525" s="17" t="n"/>
      <c r="I2525" s="17" t="n"/>
      <c r="J2525" s="17" t="n"/>
      <c r="K2525" s="17" t="n"/>
      <c r="L2525" s="17" t="n"/>
      <c r="N2525">
        <f>IF($B2525="","",IF($C2525="SUPERSTORE","Superstore","DH"))</f>
        <v/>
      </c>
      <c r="O2525">
        <f>IF($B2525="","",IFERROR(VLOOKUP($B2525,Mapping!$A:$C,2,0),"Not Mapped"))</f>
        <v/>
      </c>
      <c r="P2525">
        <f>IF($B2525="","",IFERROR(VLOOKUP($B2525,Mapping!$A:$C,3,0),"Not Mapped"))</f>
        <v/>
      </c>
      <c r="Q2525">
        <f>IF($B2525="","",IF(COUNTIF(Exclusions!$A:$A,$B2525)&gt;0,"Yes","No"))</f>
        <v/>
      </c>
      <c r="R2525" s="17">
        <f>IF($B2525="","",MIN(1,DAY($A2525)/IF($N2525="Superstore",Settings!$B$5,Settings!$B$4)))</f>
        <v/>
      </c>
      <c r="S2525" s="17">
        <f>IF(OR($B2525="",$G2525="",$R2525=0),"",$G2525/$R2525)</f>
        <v/>
      </c>
      <c r="T2525">
        <f>IF($S2525="","",IF($S2525&lt;Settings!$B$8,"Critical",IF($S2525&lt;Settings!$B$9,"Semi Critical","Non Critical")))</f>
        <v/>
      </c>
      <c r="U2525">
        <f>IF($B2525="","",IFERROR(VLOOKUP($O2525,Leaders!$A:$B,2,0),"Not Mapped"))</f>
        <v/>
      </c>
    </row>
    <row r="2526">
      <c r="A2526" s="16" t="n"/>
      <c r="G2526" s="17" t="n"/>
      <c r="H2526" s="17" t="n"/>
      <c r="I2526" s="17" t="n"/>
      <c r="J2526" s="17" t="n"/>
      <c r="K2526" s="17" t="n"/>
      <c r="L2526" s="17" t="n"/>
      <c r="N2526">
        <f>IF($B2526="","",IF($C2526="SUPERSTORE","Superstore","DH"))</f>
        <v/>
      </c>
      <c r="O2526">
        <f>IF($B2526="","",IFERROR(VLOOKUP($B2526,Mapping!$A:$C,2,0),"Not Mapped"))</f>
        <v/>
      </c>
      <c r="P2526">
        <f>IF($B2526="","",IFERROR(VLOOKUP($B2526,Mapping!$A:$C,3,0),"Not Mapped"))</f>
        <v/>
      </c>
      <c r="Q2526">
        <f>IF($B2526="","",IF(COUNTIF(Exclusions!$A:$A,$B2526)&gt;0,"Yes","No"))</f>
        <v/>
      </c>
      <c r="R2526" s="17">
        <f>IF($B2526="","",MIN(1,DAY($A2526)/IF($N2526="Superstore",Settings!$B$5,Settings!$B$4)))</f>
        <v/>
      </c>
      <c r="S2526" s="17">
        <f>IF(OR($B2526="",$G2526="",$R2526=0),"",$G2526/$R2526)</f>
        <v/>
      </c>
      <c r="T2526">
        <f>IF($S2526="","",IF($S2526&lt;Settings!$B$8,"Critical",IF($S2526&lt;Settings!$B$9,"Semi Critical","Non Critical")))</f>
        <v/>
      </c>
      <c r="U2526">
        <f>IF($B2526="","",IFERROR(VLOOKUP($O2526,Leaders!$A:$B,2,0),"Not Mapped"))</f>
        <v/>
      </c>
    </row>
    <row r="2527">
      <c r="A2527" s="16" t="n"/>
      <c r="G2527" s="17" t="n"/>
      <c r="H2527" s="17" t="n"/>
      <c r="I2527" s="17" t="n"/>
      <c r="J2527" s="17" t="n"/>
      <c r="K2527" s="17" t="n"/>
      <c r="L2527" s="17" t="n"/>
      <c r="N2527">
        <f>IF($B2527="","",IF($C2527="SUPERSTORE","Superstore","DH"))</f>
        <v/>
      </c>
      <c r="O2527">
        <f>IF($B2527="","",IFERROR(VLOOKUP($B2527,Mapping!$A:$C,2,0),"Not Mapped"))</f>
        <v/>
      </c>
      <c r="P2527">
        <f>IF($B2527="","",IFERROR(VLOOKUP($B2527,Mapping!$A:$C,3,0),"Not Mapped"))</f>
        <v/>
      </c>
      <c r="Q2527">
        <f>IF($B2527="","",IF(COUNTIF(Exclusions!$A:$A,$B2527)&gt;0,"Yes","No"))</f>
        <v/>
      </c>
      <c r="R2527" s="17">
        <f>IF($B2527="","",MIN(1,DAY($A2527)/IF($N2527="Superstore",Settings!$B$5,Settings!$B$4)))</f>
        <v/>
      </c>
      <c r="S2527" s="17">
        <f>IF(OR($B2527="",$G2527="",$R2527=0),"",$G2527/$R2527)</f>
        <v/>
      </c>
      <c r="T2527">
        <f>IF($S2527="","",IF($S2527&lt;Settings!$B$8,"Critical",IF($S2527&lt;Settings!$B$9,"Semi Critical","Non Critical")))</f>
        <v/>
      </c>
      <c r="U2527">
        <f>IF($B2527="","",IFERROR(VLOOKUP($O2527,Leaders!$A:$B,2,0),"Not Mapped"))</f>
        <v/>
      </c>
    </row>
    <row r="2528">
      <c r="A2528" s="16" t="n"/>
      <c r="G2528" s="17" t="n"/>
      <c r="H2528" s="17" t="n"/>
      <c r="I2528" s="17" t="n"/>
      <c r="J2528" s="17" t="n"/>
      <c r="K2528" s="17" t="n"/>
      <c r="L2528" s="17" t="n"/>
      <c r="N2528">
        <f>IF($B2528="","",IF($C2528="SUPERSTORE","Superstore","DH"))</f>
        <v/>
      </c>
      <c r="O2528">
        <f>IF($B2528="","",IFERROR(VLOOKUP($B2528,Mapping!$A:$C,2,0),"Not Mapped"))</f>
        <v/>
      </c>
      <c r="P2528">
        <f>IF($B2528="","",IFERROR(VLOOKUP($B2528,Mapping!$A:$C,3,0),"Not Mapped"))</f>
        <v/>
      </c>
      <c r="Q2528">
        <f>IF($B2528="","",IF(COUNTIF(Exclusions!$A:$A,$B2528)&gt;0,"Yes","No"))</f>
        <v/>
      </c>
      <c r="R2528" s="17">
        <f>IF($B2528="","",MIN(1,DAY($A2528)/IF($N2528="Superstore",Settings!$B$5,Settings!$B$4)))</f>
        <v/>
      </c>
      <c r="S2528" s="17">
        <f>IF(OR($B2528="",$G2528="",$R2528=0),"",$G2528/$R2528)</f>
        <v/>
      </c>
      <c r="T2528">
        <f>IF($S2528="","",IF($S2528&lt;Settings!$B$8,"Critical",IF($S2528&lt;Settings!$B$9,"Semi Critical","Non Critical")))</f>
        <v/>
      </c>
      <c r="U2528">
        <f>IF($B2528="","",IFERROR(VLOOKUP($O2528,Leaders!$A:$B,2,0),"Not Mapped"))</f>
        <v/>
      </c>
    </row>
    <row r="2529">
      <c r="A2529" s="16" t="n"/>
      <c r="G2529" s="17" t="n"/>
      <c r="H2529" s="17" t="n"/>
      <c r="I2529" s="17" t="n"/>
      <c r="J2529" s="17" t="n"/>
      <c r="K2529" s="17" t="n"/>
      <c r="L2529" s="17" t="n"/>
      <c r="N2529">
        <f>IF($B2529="","",IF($C2529="SUPERSTORE","Superstore","DH"))</f>
        <v/>
      </c>
      <c r="O2529">
        <f>IF($B2529="","",IFERROR(VLOOKUP($B2529,Mapping!$A:$C,2,0),"Not Mapped"))</f>
        <v/>
      </c>
      <c r="P2529">
        <f>IF($B2529="","",IFERROR(VLOOKUP($B2529,Mapping!$A:$C,3,0),"Not Mapped"))</f>
        <v/>
      </c>
      <c r="Q2529">
        <f>IF($B2529="","",IF(COUNTIF(Exclusions!$A:$A,$B2529)&gt;0,"Yes","No"))</f>
        <v/>
      </c>
      <c r="R2529" s="17">
        <f>IF($B2529="","",MIN(1,DAY($A2529)/IF($N2529="Superstore",Settings!$B$5,Settings!$B$4)))</f>
        <v/>
      </c>
      <c r="S2529" s="17">
        <f>IF(OR($B2529="",$G2529="",$R2529=0),"",$G2529/$R2529)</f>
        <v/>
      </c>
      <c r="T2529">
        <f>IF($S2529="","",IF($S2529&lt;Settings!$B$8,"Critical",IF($S2529&lt;Settings!$B$9,"Semi Critical","Non Critical")))</f>
        <v/>
      </c>
      <c r="U2529">
        <f>IF($B2529="","",IFERROR(VLOOKUP($O2529,Leaders!$A:$B,2,0),"Not Mapped"))</f>
        <v/>
      </c>
    </row>
    <row r="2530">
      <c r="A2530" s="16" t="n"/>
      <c r="G2530" s="17" t="n"/>
      <c r="H2530" s="17" t="n"/>
      <c r="I2530" s="17" t="n"/>
      <c r="J2530" s="17" t="n"/>
      <c r="K2530" s="17" t="n"/>
      <c r="L2530" s="17" t="n"/>
      <c r="N2530">
        <f>IF($B2530="","",IF($C2530="SUPERSTORE","Superstore","DH"))</f>
        <v/>
      </c>
      <c r="O2530">
        <f>IF($B2530="","",IFERROR(VLOOKUP($B2530,Mapping!$A:$C,2,0),"Not Mapped"))</f>
        <v/>
      </c>
      <c r="P2530">
        <f>IF($B2530="","",IFERROR(VLOOKUP($B2530,Mapping!$A:$C,3,0),"Not Mapped"))</f>
        <v/>
      </c>
      <c r="Q2530">
        <f>IF($B2530="","",IF(COUNTIF(Exclusions!$A:$A,$B2530)&gt;0,"Yes","No"))</f>
        <v/>
      </c>
      <c r="R2530" s="17">
        <f>IF($B2530="","",MIN(1,DAY($A2530)/IF($N2530="Superstore",Settings!$B$5,Settings!$B$4)))</f>
        <v/>
      </c>
      <c r="S2530" s="17">
        <f>IF(OR($B2530="",$G2530="",$R2530=0),"",$G2530/$R2530)</f>
        <v/>
      </c>
      <c r="T2530">
        <f>IF($S2530="","",IF($S2530&lt;Settings!$B$8,"Critical",IF($S2530&lt;Settings!$B$9,"Semi Critical","Non Critical")))</f>
        <v/>
      </c>
      <c r="U2530">
        <f>IF($B2530="","",IFERROR(VLOOKUP($O2530,Leaders!$A:$B,2,0),"Not Mapped"))</f>
        <v/>
      </c>
    </row>
    <row r="2531">
      <c r="A2531" s="16" t="n"/>
      <c r="G2531" s="17" t="n"/>
      <c r="H2531" s="17" t="n"/>
      <c r="I2531" s="17" t="n"/>
      <c r="J2531" s="17" t="n"/>
      <c r="K2531" s="17" t="n"/>
      <c r="L2531" s="17" t="n"/>
      <c r="N2531">
        <f>IF($B2531="","",IF($C2531="SUPERSTORE","Superstore","DH"))</f>
        <v/>
      </c>
      <c r="O2531">
        <f>IF($B2531="","",IFERROR(VLOOKUP($B2531,Mapping!$A:$C,2,0),"Not Mapped"))</f>
        <v/>
      </c>
      <c r="P2531">
        <f>IF($B2531="","",IFERROR(VLOOKUP($B2531,Mapping!$A:$C,3,0),"Not Mapped"))</f>
        <v/>
      </c>
      <c r="Q2531">
        <f>IF($B2531="","",IF(COUNTIF(Exclusions!$A:$A,$B2531)&gt;0,"Yes","No"))</f>
        <v/>
      </c>
      <c r="R2531" s="17">
        <f>IF($B2531="","",MIN(1,DAY($A2531)/IF($N2531="Superstore",Settings!$B$5,Settings!$B$4)))</f>
        <v/>
      </c>
      <c r="S2531" s="17">
        <f>IF(OR($B2531="",$G2531="",$R2531=0),"",$G2531/$R2531)</f>
        <v/>
      </c>
      <c r="T2531">
        <f>IF($S2531="","",IF($S2531&lt;Settings!$B$8,"Critical",IF($S2531&lt;Settings!$B$9,"Semi Critical","Non Critical")))</f>
        <v/>
      </c>
      <c r="U2531">
        <f>IF($B2531="","",IFERROR(VLOOKUP($O2531,Leaders!$A:$B,2,0),"Not Mapped"))</f>
        <v/>
      </c>
    </row>
    <row r="2532">
      <c r="A2532" s="16" t="n"/>
      <c r="G2532" s="17" t="n"/>
      <c r="H2532" s="17" t="n"/>
      <c r="I2532" s="17" t="n"/>
      <c r="J2532" s="17" t="n"/>
      <c r="K2532" s="17" t="n"/>
      <c r="L2532" s="17" t="n"/>
      <c r="N2532">
        <f>IF($B2532="","",IF($C2532="SUPERSTORE","Superstore","DH"))</f>
        <v/>
      </c>
      <c r="O2532">
        <f>IF($B2532="","",IFERROR(VLOOKUP($B2532,Mapping!$A:$C,2,0),"Not Mapped"))</f>
        <v/>
      </c>
      <c r="P2532">
        <f>IF($B2532="","",IFERROR(VLOOKUP($B2532,Mapping!$A:$C,3,0),"Not Mapped"))</f>
        <v/>
      </c>
      <c r="Q2532">
        <f>IF($B2532="","",IF(COUNTIF(Exclusions!$A:$A,$B2532)&gt;0,"Yes","No"))</f>
        <v/>
      </c>
      <c r="R2532" s="17">
        <f>IF($B2532="","",MIN(1,DAY($A2532)/IF($N2532="Superstore",Settings!$B$5,Settings!$B$4)))</f>
        <v/>
      </c>
      <c r="S2532" s="17">
        <f>IF(OR($B2532="",$G2532="",$R2532=0),"",$G2532/$R2532)</f>
        <v/>
      </c>
      <c r="T2532">
        <f>IF($S2532="","",IF($S2532&lt;Settings!$B$8,"Critical",IF($S2532&lt;Settings!$B$9,"Semi Critical","Non Critical")))</f>
        <v/>
      </c>
      <c r="U2532">
        <f>IF($B2532="","",IFERROR(VLOOKUP($O2532,Leaders!$A:$B,2,0),"Not Mapped"))</f>
        <v/>
      </c>
    </row>
    <row r="2533">
      <c r="A2533" s="16" t="n"/>
      <c r="G2533" s="17" t="n"/>
      <c r="H2533" s="17" t="n"/>
      <c r="I2533" s="17" t="n"/>
      <c r="J2533" s="17" t="n"/>
      <c r="K2533" s="17" t="n"/>
      <c r="L2533" s="17" t="n"/>
      <c r="N2533">
        <f>IF($B2533="","",IF($C2533="SUPERSTORE","Superstore","DH"))</f>
        <v/>
      </c>
      <c r="O2533">
        <f>IF($B2533="","",IFERROR(VLOOKUP($B2533,Mapping!$A:$C,2,0),"Not Mapped"))</f>
        <v/>
      </c>
      <c r="P2533">
        <f>IF($B2533="","",IFERROR(VLOOKUP($B2533,Mapping!$A:$C,3,0),"Not Mapped"))</f>
        <v/>
      </c>
      <c r="Q2533">
        <f>IF($B2533="","",IF(COUNTIF(Exclusions!$A:$A,$B2533)&gt;0,"Yes","No"))</f>
        <v/>
      </c>
      <c r="R2533" s="17">
        <f>IF($B2533="","",MIN(1,DAY($A2533)/IF($N2533="Superstore",Settings!$B$5,Settings!$B$4)))</f>
        <v/>
      </c>
      <c r="S2533" s="17">
        <f>IF(OR($B2533="",$G2533="",$R2533=0),"",$G2533/$R2533)</f>
        <v/>
      </c>
      <c r="T2533">
        <f>IF($S2533="","",IF($S2533&lt;Settings!$B$8,"Critical",IF($S2533&lt;Settings!$B$9,"Semi Critical","Non Critical")))</f>
        <v/>
      </c>
      <c r="U2533">
        <f>IF($B2533="","",IFERROR(VLOOKUP($O2533,Leaders!$A:$B,2,0),"Not Mapped"))</f>
        <v/>
      </c>
    </row>
    <row r="2534">
      <c r="A2534" s="16" t="n"/>
      <c r="G2534" s="17" t="n"/>
      <c r="H2534" s="17" t="n"/>
      <c r="I2534" s="17" t="n"/>
      <c r="J2534" s="17" t="n"/>
      <c r="K2534" s="17" t="n"/>
      <c r="L2534" s="17" t="n"/>
      <c r="N2534">
        <f>IF($B2534="","",IF($C2534="SUPERSTORE","Superstore","DH"))</f>
        <v/>
      </c>
      <c r="O2534">
        <f>IF($B2534="","",IFERROR(VLOOKUP($B2534,Mapping!$A:$C,2,0),"Not Mapped"))</f>
        <v/>
      </c>
      <c r="P2534">
        <f>IF($B2534="","",IFERROR(VLOOKUP($B2534,Mapping!$A:$C,3,0),"Not Mapped"))</f>
        <v/>
      </c>
      <c r="Q2534">
        <f>IF($B2534="","",IF(COUNTIF(Exclusions!$A:$A,$B2534)&gt;0,"Yes","No"))</f>
        <v/>
      </c>
      <c r="R2534" s="17">
        <f>IF($B2534="","",MIN(1,DAY($A2534)/IF($N2534="Superstore",Settings!$B$5,Settings!$B$4)))</f>
        <v/>
      </c>
      <c r="S2534" s="17">
        <f>IF(OR($B2534="",$G2534="",$R2534=0),"",$G2534/$R2534)</f>
        <v/>
      </c>
      <c r="T2534">
        <f>IF($S2534="","",IF($S2534&lt;Settings!$B$8,"Critical",IF($S2534&lt;Settings!$B$9,"Semi Critical","Non Critical")))</f>
        <v/>
      </c>
      <c r="U2534">
        <f>IF($B2534="","",IFERROR(VLOOKUP($O2534,Leaders!$A:$B,2,0),"Not Mapped"))</f>
        <v/>
      </c>
    </row>
    <row r="2535">
      <c r="A2535" s="16" t="n"/>
      <c r="G2535" s="17" t="n"/>
      <c r="H2535" s="17" t="n"/>
      <c r="I2535" s="17" t="n"/>
      <c r="J2535" s="17" t="n"/>
      <c r="K2535" s="17" t="n"/>
      <c r="L2535" s="17" t="n"/>
      <c r="N2535">
        <f>IF($B2535="","",IF($C2535="SUPERSTORE","Superstore","DH"))</f>
        <v/>
      </c>
      <c r="O2535">
        <f>IF($B2535="","",IFERROR(VLOOKUP($B2535,Mapping!$A:$C,2,0),"Not Mapped"))</f>
        <v/>
      </c>
      <c r="P2535">
        <f>IF($B2535="","",IFERROR(VLOOKUP($B2535,Mapping!$A:$C,3,0),"Not Mapped"))</f>
        <v/>
      </c>
      <c r="Q2535">
        <f>IF($B2535="","",IF(COUNTIF(Exclusions!$A:$A,$B2535)&gt;0,"Yes","No"))</f>
        <v/>
      </c>
      <c r="R2535" s="17">
        <f>IF($B2535="","",MIN(1,DAY($A2535)/IF($N2535="Superstore",Settings!$B$5,Settings!$B$4)))</f>
        <v/>
      </c>
      <c r="S2535" s="17">
        <f>IF(OR($B2535="",$G2535="",$R2535=0),"",$G2535/$R2535)</f>
        <v/>
      </c>
      <c r="T2535">
        <f>IF($S2535="","",IF($S2535&lt;Settings!$B$8,"Critical",IF($S2535&lt;Settings!$B$9,"Semi Critical","Non Critical")))</f>
        <v/>
      </c>
      <c r="U2535">
        <f>IF($B2535="","",IFERROR(VLOOKUP($O2535,Leaders!$A:$B,2,0),"Not Mapped"))</f>
        <v/>
      </c>
    </row>
    <row r="2536">
      <c r="A2536" s="16" t="n"/>
      <c r="G2536" s="17" t="n"/>
      <c r="H2536" s="17" t="n"/>
      <c r="I2536" s="17" t="n"/>
      <c r="J2536" s="17" t="n"/>
      <c r="K2536" s="17" t="n"/>
      <c r="L2536" s="17" t="n"/>
      <c r="N2536">
        <f>IF($B2536="","",IF($C2536="SUPERSTORE","Superstore","DH"))</f>
        <v/>
      </c>
      <c r="O2536">
        <f>IF($B2536="","",IFERROR(VLOOKUP($B2536,Mapping!$A:$C,2,0),"Not Mapped"))</f>
        <v/>
      </c>
      <c r="P2536">
        <f>IF($B2536="","",IFERROR(VLOOKUP($B2536,Mapping!$A:$C,3,0),"Not Mapped"))</f>
        <v/>
      </c>
      <c r="Q2536">
        <f>IF($B2536="","",IF(COUNTIF(Exclusions!$A:$A,$B2536)&gt;0,"Yes","No"))</f>
        <v/>
      </c>
      <c r="R2536" s="17">
        <f>IF($B2536="","",MIN(1,DAY($A2536)/IF($N2536="Superstore",Settings!$B$5,Settings!$B$4)))</f>
        <v/>
      </c>
      <c r="S2536" s="17">
        <f>IF(OR($B2536="",$G2536="",$R2536=0),"",$G2536/$R2536)</f>
        <v/>
      </c>
      <c r="T2536">
        <f>IF($S2536="","",IF($S2536&lt;Settings!$B$8,"Critical",IF($S2536&lt;Settings!$B$9,"Semi Critical","Non Critical")))</f>
        <v/>
      </c>
      <c r="U2536">
        <f>IF($B2536="","",IFERROR(VLOOKUP($O2536,Leaders!$A:$B,2,0),"Not Mapped"))</f>
        <v/>
      </c>
    </row>
    <row r="2537">
      <c r="A2537" s="16" t="n"/>
      <c r="G2537" s="17" t="n"/>
      <c r="H2537" s="17" t="n"/>
      <c r="I2537" s="17" t="n"/>
      <c r="J2537" s="17" t="n"/>
      <c r="K2537" s="17" t="n"/>
      <c r="L2537" s="17" t="n"/>
      <c r="N2537">
        <f>IF($B2537="","",IF($C2537="SUPERSTORE","Superstore","DH"))</f>
        <v/>
      </c>
      <c r="O2537">
        <f>IF($B2537="","",IFERROR(VLOOKUP($B2537,Mapping!$A:$C,2,0),"Not Mapped"))</f>
        <v/>
      </c>
      <c r="P2537">
        <f>IF($B2537="","",IFERROR(VLOOKUP($B2537,Mapping!$A:$C,3,0),"Not Mapped"))</f>
        <v/>
      </c>
      <c r="Q2537">
        <f>IF($B2537="","",IF(COUNTIF(Exclusions!$A:$A,$B2537)&gt;0,"Yes","No"))</f>
        <v/>
      </c>
      <c r="R2537" s="17">
        <f>IF($B2537="","",MIN(1,DAY($A2537)/IF($N2537="Superstore",Settings!$B$5,Settings!$B$4)))</f>
        <v/>
      </c>
      <c r="S2537" s="17">
        <f>IF(OR($B2537="",$G2537="",$R2537=0),"",$G2537/$R2537)</f>
        <v/>
      </c>
      <c r="T2537">
        <f>IF($S2537="","",IF($S2537&lt;Settings!$B$8,"Critical",IF($S2537&lt;Settings!$B$9,"Semi Critical","Non Critical")))</f>
        <v/>
      </c>
      <c r="U2537">
        <f>IF($B2537="","",IFERROR(VLOOKUP($O2537,Leaders!$A:$B,2,0),"Not Mapped"))</f>
        <v/>
      </c>
    </row>
    <row r="2538">
      <c r="A2538" s="16" t="n"/>
      <c r="G2538" s="17" t="n"/>
      <c r="H2538" s="17" t="n"/>
      <c r="I2538" s="17" t="n"/>
      <c r="J2538" s="17" t="n"/>
      <c r="K2538" s="17" t="n"/>
      <c r="L2538" s="17" t="n"/>
      <c r="N2538">
        <f>IF($B2538="","",IF($C2538="SUPERSTORE","Superstore","DH"))</f>
        <v/>
      </c>
      <c r="O2538">
        <f>IF($B2538="","",IFERROR(VLOOKUP($B2538,Mapping!$A:$C,2,0),"Not Mapped"))</f>
        <v/>
      </c>
      <c r="P2538">
        <f>IF($B2538="","",IFERROR(VLOOKUP($B2538,Mapping!$A:$C,3,0),"Not Mapped"))</f>
        <v/>
      </c>
      <c r="Q2538">
        <f>IF($B2538="","",IF(COUNTIF(Exclusions!$A:$A,$B2538)&gt;0,"Yes","No"))</f>
        <v/>
      </c>
      <c r="R2538" s="17">
        <f>IF($B2538="","",MIN(1,DAY($A2538)/IF($N2538="Superstore",Settings!$B$5,Settings!$B$4)))</f>
        <v/>
      </c>
      <c r="S2538" s="17">
        <f>IF(OR($B2538="",$G2538="",$R2538=0),"",$G2538/$R2538)</f>
        <v/>
      </c>
      <c r="T2538">
        <f>IF($S2538="","",IF($S2538&lt;Settings!$B$8,"Critical",IF($S2538&lt;Settings!$B$9,"Semi Critical","Non Critical")))</f>
        <v/>
      </c>
      <c r="U2538">
        <f>IF($B2538="","",IFERROR(VLOOKUP($O2538,Leaders!$A:$B,2,0),"Not Mapped"))</f>
        <v/>
      </c>
    </row>
    <row r="2539">
      <c r="A2539" s="16" t="n"/>
      <c r="G2539" s="17" t="n"/>
      <c r="H2539" s="17" t="n"/>
      <c r="I2539" s="17" t="n"/>
      <c r="J2539" s="17" t="n"/>
      <c r="K2539" s="17" t="n"/>
      <c r="L2539" s="17" t="n"/>
      <c r="N2539">
        <f>IF($B2539="","",IF($C2539="SUPERSTORE","Superstore","DH"))</f>
        <v/>
      </c>
      <c r="O2539">
        <f>IF($B2539="","",IFERROR(VLOOKUP($B2539,Mapping!$A:$C,2,0),"Not Mapped"))</f>
        <v/>
      </c>
      <c r="P2539">
        <f>IF($B2539="","",IFERROR(VLOOKUP($B2539,Mapping!$A:$C,3,0),"Not Mapped"))</f>
        <v/>
      </c>
      <c r="Q2539">
        <f>IF($B2539="","",IF(COUNTIF(Exclusions!$A:$A,$B2539)&gt;0,"Yes","No"))</f>
        <v/>
      </c>
      <c r="R2539" s="17">
        <f>IF($B2539="","",MIN(1,DAY($A2539)/IF($N2539="Superstore",Settings!$B$5,Settings!$B$4)))</f>
        <v/>
      </c>
      <c r="S2539" s="17">
        <f>IF(OR($B2539="",$G2539="",$R2539=0),"",$G2539/$R2539)</f>
        <v/>
      </c>
      <c r="T2539">
        <f>IF($S2539="","",IF($S2539&lt;Settings!$B$8,"Critical",IF($S2539&lt;Settings!$B$9,"Semi Critical","Non Critical")))</f>
        <v/>
      </c>
      <c r="U2539">
        <f>IF($B2539="","",IFERROR(VLOOKUP($O2539,Leaders!$A:$B,2,0),"Not Mapped"))</f>
        <v/>
      </c>
    </row>
    <row r="2540">
      <c r="A2540" s="16" t="n"/>
      <c r="G2540" s="17" t="n"/>
      <c r="H2540" s="17" t="n"/>
      <c r="I2540" s="17" t="n"/>
      <c r="J2540" s="17" t="n"/>
      <c r="K2540" s="17" t="n"/>
      <c r="L2540" s="17" t="n"/>
      <c r="N2540">
        <f>IF($B2540="","",IF($C2540="SUPERSTORE","Superstore","DH"))</f>
        <v/>
      </c>
      <c r="O2540">
        <f>IF($B2540="","",IFERROR(VLOOKUP($B2540,Mapping!$A:$C,2,0),"Not Mapped"))</f>
        <v/>
      </c>
      <c r="P2540">
        <f>IF($B2540="","",IFERROR(VLOOKUP($B2540,Mapping!$A:$C,3,0),"Not Mapped"))</f>
        <v/>
      </c>
      <c r="Q2540">
        <f>IF($B2540="","",IF(COUNTIF(Exclusions!$A:$A,$B2540)&gt;0,"Yes","No"))</f>
        <v/>
      </c>
      <c r="R2540" s="17">
        <f>IF($B2540="","",MIN(1,DAY($A2540)/IF($N2540="Superstore",Settings!$B$5,Settings!$B$4)))</f>
        <v/>
      </c>
      <c r="S2540" s="17">
        <f>IF(OR($B2540="",$G2540="",$R2540=0),"",$G2540/$R2540)</f>
        <v/>
      </c>
      <c r="T2540">
        <f>IF($S2540="","",IF($S2540&lt;Settings!$B$8,"Critical",IF($S2540&lt;Settings!$B$9,"Semi Critical","Non Critical")))</f>
        <v/>
      </c>
      <c r="U2540">
        <f>IF($B2540="","",IFERROR(VLOOKUP($O2540,Leaders!$A:$B,2,0),"Not Mapped"))</f>
        <v/>
      </c>
    </row>
    <row r="2541">
      <c r="A2541" s="16" t="n"/>
      <c r="G2541" s="17" t="n"/>
      <c r="H2541" s="17" t="n"/>
      <c r="I2541" s="17" t="n"/>
      <c r="J2541" s="17" t="n"/>
      <c r="K2541" s="17" t="n"/>
      <c r="L2541" s="17" t="n"/>
      <c r="N2541">
        <f>IF($B2541="","",IF($C2541="SUPERSTORE","Superstore","DH"))</f>
        <v/>
      </c>
      <c r="O2541">
        <f>IF($B2541="","",IFERROR(VLOOKUP($B2541,Mapping!$A:$C,2,0),"Not Mapped"))</f>
        <v/>
      </c>
      <c r="P2541">
        <f>IF($B2541="","",IFERROR(VLOOKUP($B2541,Mapping!$A:$C,3,0),"Not Mapped"))</f>
        <v/>
      </c>
      <c r="Q2541">
        <f>IF($B2541="","",IF(COUNTIF(Exclusions!$A:$A,$B2541)&gt;0,"Yes","No"))</f>
        <v/>
      </c>
      <c r="R2541" s="17">
        <f>IF($B2541="","",MIN(1,DAY($A2541)/IF($N2541="Superstore",Settings!$B$5,Settings!$B$4)))</f>
        <v/>
      </c>
      <c r="S2541" s="17">
        <f>IF(OR($B2541="",$G2541="",$R2541=0),"",$G2541/$R2541)</f>
        <v/>
      </c>
      <c r="T2541">
        <f>IF($S2541="","",IF($S2541&lt;Settings!$B$8,"Critical",IF($S2541&lt;Settings!$B$9,"Semi Critical","Non Critical")))</f>
        <v/>
      </c>
      <c r="U2541">
        <f>IF($B2541="","",IFERROR(VLOOKUP($O2541,Leaders!$A:$B,2,0),"Not Mapped"))</f>
        <v/>
      </c>
    </row>
    <row r="2542">
      <c r="A2542" s="16" t="n"/>
      <c r="G2542" s="17" t="n"/>
      <c r="H2542" s="17" t="n"/>
      <c r="I2542" s="17" t="n"/>
      <c r="J2542" s="17" t="n"/>
      <c r="K2542" s="17" t="n"/>
      <c r="L2542" s="17" t="n"/>
      <c r="N2542">
        <f>IF($B2542="","",IF($C2542="SUPERSTORE","Superstore","DH"))</f>
        <v/>
      </c>
      <c r="O2542">
        <f>IF($B2542="","",IFERROR(VLOOKUP($B2542,Mapping!$A:$C,2,0),"Not Mapped"))</f>
        <v/>
      </c>
      <c r="P2542">
        <f>IF($B2542="","",IFERROR(VLOOKUP($B2542,Mapping!$A:$C,3,0),"Not Mapped"))</f>
        <v/>
      </c>
      <c r="Q2542">
        <f>IF($B2542="","",IF(COUNTIF(Exclusions!$A:$A,$B2542)&gt;0,"Yes","No"))</f>
        <v/>
      </c>
      <c r="R2542" s="17">
        <f>IF($B2542="","",MIN(1,DAY($A2542)/IF($N2542="Superstore",Settings!$B$5,Settings!$B$4)))</f>
        <v/>
      </c>
      <c r="S2542" s="17">
        <f>IF(OR($B2542="",$G2542="",$R2542=0),"",$G2542/$R2542)</f>
        <v/>
      </c>
      <c r="T2542">
        <f>IF($S2542="","",IF($S2542&lt;Settings!$B$8,"Critical",IF($S2542&lt;Settings!$B$9,"Semi Critical","Non Critical")))</f>
        <v/>
      </c>
      <c r="U2542">
        <f>IF($B2542="","",IFERROR(VLOOKUP($O2542,Leaders!$A:$B,2,0),"Not Mapped"))</f>
        <v/>
      </c>
    </row>
    <row r="2543">
      <c r="A2543" s="16" t="n"/>
      <c r="G2543" s="17" t="n"/>
      <c r="H2543" s="17" t="n"/>
      <c r="I2543" s="17" t="n"/>
      <c r="J2543" s="17" t="n"/>
      <c r="K2543" s="17" t="n"/>
      <c r="L2543" s="17" t="n"/>
      <c r="N2543">
        <f>IF($B2543="","",IF($C2543="SUPERSTORE","Superstore","DH"))</f>
        <v/>
      </c>
      <c r="O2543">
        <f>IF($B2543="","",IFERROR(VLOOKUP($B2543,Mapping!$A:$C,2,0),"Not Mapped"))</f>
        <v/>
      </c>
      <c r="P2543">
        <f>IF($B2543="","",IFERROR(VLOOKUP($B2543,Mapping!$A:$C,3,0),"Not Mapped"))</f>
        <v/>
      </c>
      <c r="Q2543">
        <f>IF($B2543="","",IF(COUNTIF(Exclusions!$A:$A,$B2543)&gt;0,"Yes","No"))</f>
        <v/>
      </c>
      <c r="R2543" s="17">
        <f>IF($B2543="","",MIN(1,DAY($A2543)/IF($N2543="Superstore",Settings!$B$5,Settings!$B$4)))</f>
        <v/>
      </c>
      <c r="S2543" s="17">
        <f>IF(OR($B2543="",$G2543="",$R2543=0),"",$G2543/$R2543)</f>
        <v/>
      </c>
      <c r="T2543">
        <f>IF($S2543="","",IF($S2543&lt;Settings!$B$8,"Critical",IF($S2543&lt;Settings!$B$9,"Semi Critical","Non Critical")))</f>
        <v/>
      </c>
      <c r="U2543">
        <f>IF($B2543="","",IFERROR(VLOOKUP($O2543,Leaders!$A:$B,2,0),"Not Mapped"))</f>
        <v/>
      </c>
    </row>
    <row r="2544">
      <c r="A2544" s="16" t="n"/>
      <c r="G2544" s="17" t="n"/>
      <c r="H2544" s="17" t="n"/>
      <c r="I2544" s="17" t="n"/>
      <c r="J2544" s="17" t="n"/>
      <c r="K2544" s="17" t="n"/>
      <c r="L2544" s="17" t="n"/>
      <c r="N2544">
        <f>IF($B2544="","",IF($C2544="SUPERSTORE","Superstore","DH"))</f>
        <v/>
      </c>
      <c r="O2544">
        <f>IF($B2544="","",IFERROR(VLOOKUP($B2544,Mapping!$A:$C,2,0),"Not Mapped"))</f>
        <v/>
      </c>
      <c r="P2544">
        <f>IF($B2544="","",IFERROR(VLOOKUP($B2544,Mapping!$A:$C,3,0),"Not Mapped"))</f>
        <v/>
      </c>
      <c r="Q2544">
        <f>IF($B2544="","",IF(COUNTIF(Exclusions!$A:$A,$B2544)&gt;0,"Yes","No"))</f>
        <v/>
      </c>
      <c r="R2544" s="17">
        <f>IF($B2544="","",MIN(1,DAY($A2544)/IF($N2544="Superstore",Settings!$B$5,Settings!$B$4)))</f>
        <v/>
      </c>
      <c r="S2544" s="17">
        <f>IF(OR($B2544="",$G2544="",$R2544=0),"",$G2544/$R2544)</f>
        <v/>
      </c>
      <c r="T2544">
        <f>IF($S2544="","",IF($S2544&lt;Settings!$B$8,"Critical",IF($S2544&lt;Settings!$B$9,"Semi Critical","Non Critical")))</f>
        <v/>
      </c>
      <c r="U2544">
        <f>IF($B2544="","",IFERROR(VLOOKUP($O2544,Leaders!$A:$B,2,0),"Not Mapped"))</f>
        <v/>
      </c>
    </row>
    <row r="2545">
      <c r="A2545" s="16" t="n"/>
      <c r="G2545" s="17" t="n"/>
      <c r="H2545" s="17" t="n"/>
      <c r="I2545" s="17" t="n"/>
      <c r="J2545" s="17" t="n"/>
      <c r="K2545" s="17" t="n"/>
      <c r="L2545" s="17" t="n"/>
      <c r="N2545">
        <f>IF($B2545="","",IF($C2545="SUPERSTORE","Superstore","DH"))</f>
        <v/>
      </c>
      <c r="O2545">
        <f>IF($B2545="","",IFERROR(VLOOKUP($B2545,Mapping!$A:$C,2,0),"Not Mapped"))</f>
        <v/>
      </c>
      <c r="P2545">
        <f>IF($B2545="","",IFERROR(VLOOKUP($B2545,Mapping!$A:$C,3,0),"Not Mapped"))</f>
        <v/>
      </c>
      <c r="Q2545">
        <f>IF($B2545="","",IF(COUNTIF(Exclusions!$A:$A,$B2545)&gt;0,"Yes","No"))</f>
        <v/>
      </c>
      <c r="R2545" s="17">
        <f>IF($B2545="","",MIN(1,DAY($A2545)/IF($N2545="Superstore",Settings!$B$5,Settings!$B$4)))</f>
        <v/>
      </c>
      <c r="S2545" s="17">
        <f>IF(OR($B2545="",$G2545="",$R2545=0),"",$G2545/$R2545)</f>
        <v/>
      </c>
      <c r="T2545">
        <f>IF($S2545="","",IF($S2545&lt;Settings!$B$8,"Critical",IF($S2545&lt;Settings!$B$9,"Semi Critical","Non Critical")))</f>
        <v/>
      </c>
      <c r="U2545">
        <f>IF($B2545="","",IFERROR(VLOOKUP($O2545,Leaders!$A:$B,2,0),"Not Mapped"))</f>
        <v/>
      </c>
    </row>
    <row r="2546">
      <c r="A2546" s="16" t="n"/>
      <c r="G2546" s="17" t="n"/>
      <c r="H2546" s="17" t="n"/>
      <c r="I2546" s="17" t="n"/>
      <c r="J2546" s="17" t="n"/>
      <c r="K2546" s="17" t="n"/>
      <c r="L2546" s="17" t="n"/>
      <c r="N2546">
        <f>IF($B2546="","",IF($C2546="SUPERSTORE","Superstore","DH"))</f>
        <v/>
      </c>
      <c r="O2546">
        <f>IF($B2546="","",IFERROR(VLOOKUP($B2546,Mapping!$A:$C,2,0),"Not Mapped"))</f>
        <v/>
      </c>
      <c r="P2546">
        <f>IF($B2546="","",IFERROR(VLOOKUP($B2546,Mapping!$A:$C,3,0),"Not Mapped"))</f>
        <v/>
      </c>
      <c r="Q2546">
        <f>IF($B2546="","",IF(COUNTIF(Exclusions!$A:$A,$B2546)&gt;0,"Yes","No"))</f>
        <v/>
      </c>
      <c r="R2546" s="17">
        <f>IF($B2546="","",MIN(1,DAY($A2546)/IF($N2546="Superstore",Settings!$B$5,Settings!$B$4)))</f>
        <v/>
      </c>
      <c r="S2546" s="17">
        <f>IF(OR($B2546="",$G2546="",$R2546=0),"",$G2546/$R2546)</f>
        <v/>
      </c>
      <c r="T2546">
        <f>IF($S2546="","",IF($S2546&lt;Settings!$B$8,"Critical",IF($S2546&lt;Settings!$B$9,"Semi Critical","Non Critical")))</f>
        <v/>
      </c>
      <c r="U2546">
        <f>IF($B2546="","",IFERROR(VLOOKUP($O2546,Leaders!$A:$B,2,0),"Not Mapped"))</f>
        <v/>
      </c>
    </row>
    <row r="2547">
      <c r="A2547" s="16" t="n"/>
      <c r="G2547" s="17" t="n"/>
      <c r="H2547" s="17" t="n"/>
      <c r="I2547" s="17" t="n"/>
      <c r="J2547" s="17" t="n"/>
      <c r="K2547" s="17" t="n"/>
      <c r="L2547" s="17" t="n"/>
      <c r="N2547">
        <f>IF($B2547="","",IF($C2547="SUPERSTORE","Superstore","DH"))</f>
        <v/>
      </c>
      <c r="O2547">
        <f>IF($B2547="","",IFERROR(VLOOKUP($B2547,Mapping!$A:$C,2,0),"Not Mapped"))</f>
        <v/>
      </c>
      <c r="P2547">
        <f>IF($B2547="","",IFERROR(VLOOKUP($B2547,Mapping!$A:$C,3,0),"Not Mapped"))</f>
        <v/>
      </c>
      <c r="Q2547">
        <f>IF($B2547="","",IF(COUNTIF(Exclusions!$A:$A,$B2547)&gt;0,"Yes","No"))</f>
        <v/>
      </c>
      <c r="R2547" s="17">
        <f>IF($B2547="","",MIN(1,DAY($A2547)/IF($N2547="Superstore",Settings!$B$5,Settings!$B$4)))</f>
        <v/>
      </c>
      <c r="S2547" s="17">
        <f>IF(OR($B2547="",$G2547="",$R2547=0),"",$G2547/$R2547)</f>
        <v/>
      </c>
      <c r="T2547">
        <f>IF($S2547="","",IF($S2547&lt;Settings!$B$8,"Critical",IF($S2547&lt;Settings!$B$9,"Semi Critical","Non Critical")))</f>
        <v/>
      </c>
      <c r="U2547">
        <f>IF($B2547="","",IFERROR(VLOOKUP($O2547,Leaders!$A:$B,2,0),"Not Mapped"))</f>
        <v/>
      </c>
    </row>
    <row r="2548">
      <c r="A2548" s="16" t="n"/>
      <c r="G2548" s="17" t="n"/>
      <c r="H2548" s="17" t="n"/>
      <c r="I2548" s="17" t="n"/>
      <c r="J2548" s="17" t="n"/>
      <c r="K2548" s="17" t="n"/>
      <c r="L2548" s="17" t="n"/>
      <c r="N2548">
        <f>IF($B2548="","",IF($C2548="SUPERSTORE","Superstore","DH"))</f>
        <v/>
      </c>
      <c r="O2548">
        <f>IF($B2548="","",IFERROR(VLOOKUP($B2548,Mapping!$A:$C,2,0),"Not Mapped"))</f>
        <v/>
      </c>
      <c r="P2548">
        <f>IF($B2548="","",IFERROR(VLOOKUP($B2548,Mapping!$A:$C,3,0),"Not Mapped"))</f>
        <v/>
      </c>
      <c r="Q2548">
        <f>IF($B2548="","",IF(COUNTIF(Exclusions!$A:$A,$B2548)&gt;0,"Yes","No"))</f>
        <v/>
      </c>
      <c r="R2548" s="17">
        <f>IF($B2548="","",MIN(1,DAY($A2548)/IF($N2548="Superstore",Settings!$B$5,Settings!$B$4)))</f>
        <v/>
      </c>
      <c r="S2548" s="17">
        <f>IF(OR($B2548="",$G2548="",$R2548=0),"",$G2548/$R2548)</f>
        <v/>
      </c>
      <c r="T2548">
        <f>IF($S2548="","",IF($S2548&lt;Settings!$B$8,"Critical",IF($S2548&lt;Settings!$B$9,"Semi Critical","Non Critical")))</f>
        <v/>
      </c>
      <c r="U2548">
        <f>IF($B2548="","",IFERROR(VLOOKUP($O2548,Leaders!$A:$B,2,0),"Not Mapped"))</f>
        <v/>
      </c>
    </row>
    <row r="2549">
      <c r="A2549" s="16" t="n"/>
      <c r="G2549" s="17" t="n"/>
      <c r="H2549" s="17" t="n"/>
      <c r="I2549" s="17" t="n"/>
      <c r="J2549" s="17" t="n"/>
      <c r="K2549" s="17" t="n"/>
      <c r="L2549" s="17" t="n"/>
      <c r="N2549">
        <f>IF($B2549="","",IF($C2549="SUPERSTORE","Superstore","DH"))</f>
        <v/>
      </c>
      <c r="O2549">
        <f>IF($B2549="","",IFERROR(VLOOKUP($B2549,Mapping!$A:$C,2,0),"Not Mapped"))</f>
        <v/>
      </c>
      <c r="P2549">
        <f>IF($B2549="","",IFERROR(VLOOKUP($B2549,Mapping!$A:$C,3,0),"Not Mapped"))</f>
        <v/>
      </c>
      <c r="Q2549">
        <f>IF($B2549="","",IF(COUNTIF(Exclusions!$A:$A,$B2549)&gt;0,"Yes","No"))</f>
        <v/>
      </c>
      <c r="R2549" s="17">
        <f>IF($B2549="","",MIN(1,DAY($A2549)/IF($N2549="Superstore",Settings!$B$5,Settings!$B$4)))</f>
        <v/>
      </c>
      <c r="S2549" s="17">
        <f>IF(OR($B2549="",$G2549="",$R2549=0),"",$G2549/$R2549)</f>
        <v/>
      </c>
      <c r="T2549">
        <f>IF($S2549="","",IF($S2549&lt;Settings!$B$8,"Critical",IF($S2549&lt;Settings!$B$9,"Semi Critical","Non Critical")))</f>
        <v/>
      </c>
      <c r="U2549">
        <f>IF($B2549="","",IFERROR(VLOOKUP($O2549,Leaders!$A:$B,2,0),"Not Mapped"))</f>
        <v/>
      </c>
    </row>
    <row r="2550">
      <c r="A2550" s="16" t="n"/>
      <c r="G2550" s="17" t="n"/>
      <c r="H2550" s="17" t="n"/>
      <c r="I2550" s="17" t="n"/>
      <c r="J2550" s="17" t="n"/>
      <c r="K2550" s="17" t="n"/>
      <c r="L2550" s="17" t="n"/>
      <c r="N2550">
        <f>IF($B2550="","",IF($C2550="SUPERSTORE","Superstore","DH"))</f>
        <v/>
      </c>
      <c r="O2550">
        <f>IF($B2550="","",IFERROR(VLOOKUP($B2550,Mapping!$A:$C,2,0),"Not Mapped"))</f>
        <v/>
      </c>
      <c r="P2550">
        <f>IF($B2550="","",IFERROR(VLOOKUP($B2550,Mapping!$A:$C,3,0),"Not Mapped"))</f>
        <v/>
      </c>
      <c r="Q2550">
        <f>IF($B2550="","",IF(COUNTIF(Exclusions!$A:$A,$B2550)&gt;0,"Yes","No"))</f>
        <v/>
      </c>
      <c r="R2550" s="17">
        <f>IF($B2550="","",MIN(1,DAY($A2550)/IF($N2550="Superstore",Settings!$B$5,Settings!$B$4)))</f>
        <v/>
      </c>
      <c r="S2550" s="17">
        <f>IF(OR($B2550="",$G2550="",$R2550=0),"",$G2550/$R2550)</f>
        <v/>
      </c>
      <c r="T2550">
        <f>IF($S2550="","",IF($S2550&lt;Settings!$B$8,"Critical",IF($S2550&lt;Settings!$B$9,"Semi Critical","Non Critical")))</f>
        <v/>
      </c>
      <c r="U2550">
        <f>IF($B2550="","",IFERROR(VLOOKUP($O2550,Leaders!$A:$B,2,0),"Not Mapped"))</f>
        <v/>
      </c>
    </row>
    <row r="2551">
      <c r="A2551" s="16" t="n"/>
      <c r="G2551" s="17" t="n"/>
      <c r="H2551" s="17" t="n"/>
      <c r="I2551" s="17" t="n"/>
      <c r="J2551" s="17" t="n"/>
      <c r="K2551" s="17" t="n"/>
      <c r="L2551" s="17" t="n"/>
      <c r="N2551">
        <f>IF($B2551="","",IF($C2551="SUPERSTORE","Superstore","DH"))</f>
        <v/>
      </c>
      <c r="O2551">
        <f>IF($B2551="","",IFERROR(VLOOKUP($B2551,Mapping!$A:$C,2,0),"Not Mapped"))</f>
        <v/>
      </c>
      <c r="P2551">
        <f>IF($B2551="","",IFERROR(VLOOKUP($B2551,Mapping!$A:$C,3,0),"Not Mapped"))</f>
        <v/>
      </c>
      <c r="Q2551">
        <f>IF($B2551="","",IF(COUNTIF(Exclusions!$A:$A,$B2551)&gt;0,"Yes","No"))</f>
        <v/>
      </c>
      <c r="R2551" s="17">
        <f>IF($B2551="","",MIN(1,DAY($A2551)/IF($N2551="Superstore",Settings!$B$5,Settings!$B$4)))</f>
        <v/>
      </c>
      <c r="S2551" s="17">
        <f>IF(OR($B2551="",$G2551="",$R2551=0),"",$G2551/$R2551)</f>
        <v/>
      </c>
      <c r="T2551">
        <f>IF($S2551="","",IF($S2551&lt;Settings!$B$8,"Critical",IF($S2551&lt;Settings!$B$9,"Semi Critical","Non Critical")))</f>
        <v/>
      </c>
      <c r="U2551">
        <f>IF($B2551="","",IFERROR(VLOOKUP($O2551,Leaders!$A:$B,2,0),"Not Mapped"))</f>
        <v/>
      </c>
    </row>
    <row r="2552">
      <c r="A2552" s="16" t="n"/>
      <c r="G2552" s="17" t="n"/>
      <c r="H2552" s="17" t="n"/>
      <c r="I2552" s="17" t="n"/>
      <c r="J2552" s="17" t="n"/>
      <c r="K2552" s="17" t="n"/>
      <c r="L2552" s="17" t="n"/>
      <c r="N2552">
        <f>IF($B2552="","",IF($C2552="SUPERSTORE","Superstore","DH"))</f>
        <v/>
      </c>
      <c r="O2552">
        <f>IF($B2552="","",IFERROR(VLOOKUP($B2552,Mapping!$A:$C,2,0),"Not Mapped"))</f>
        <v/>
      </c>
      <c r="P2552">
        <f>IF($B2552="","",IFERROR(VLOOKUP($B2552,Mapping!$A:$C,3,0),"Not Mapped"))</f>
        <v/>
      </c>
      <c r="Q2552">
        <f>IF($B2552="","",IF(COUNTIF(Exclusions!$A:$A,$B2552)&gt;0,"Yes","No"))</f>
        <v/>
      </c>
      <c r="R2552" s="17">
        <f>IF($B2552="","",MIN(1,DAY($A2552)/IF($N2552="Superstore",Settings!$B$5,Settings!$B$4)))</f>
        <v/>
      </c>
      <c r="S2552" s="17">
        <f>IF(OR($B2552="",$G2552="",$R2552=0),"",$G2552/$R2552)</f>
        <v/>
      </c>
      <c r="T2552">
        <f>IF($S2552="","",IF($S2552&lt;Settings!$B$8,"Critical",IF($S2552&lt;Settings!$B$9,"Semi Critical","Non Critical")))</f>
        <v/>
      </c>
      <c r="U2552">
        <f>IF($B2552="","",IFERROR(VLOOKUP($O2552,Leaders!$A:$B,2,0),"Not Mapped"))</f>
        <v/>
      </c>
    </row>
    <row r="2553">
      <c r="A2553" s="16" t="n"/>
      <c r="G2553" s="17" t="n"/>
      <c r="H2553" s="17" t="n"/>
      <c r="I2553" s="17" t="n"/>
      <c r="J2553" s="17" t="n"/>
      <c r="K2553" s="17" t="n"/>
      <c r="L2553" s="17" t="n"/>
      <c r="N2553">
        <f>IF($B2553="","",IF($C2553="SUPERSTORE","Superstore","DH"))</f>
        <v/>
      </c>
      <c r="O2553">
        <f>IF($B2553="","",IFERROR(VLOOKUP($B2553,Mapping!$A:$C,2,0),"Not Mapped"))</f>
        <v/>
      </c>
      <c r="P2553">
        <f>IF($B2553="","",IFERROR(VLOOKUP($B2553,Mapping!$A:$C,3,0),"Not Mapped"))</f>
        <v/>
      </c>
      <c r="Q2553">
        <f>IF($B2553="","",IF(COUNTIF(Exclusions!$A:$A,$B2553)&gt;0,"Yes","No"))</f>
        <v/>
      </c>
      <c r="R2553" s="17">
        <f>IF($B2553="","",MIN(1,DAY($A2553)/IF($N2553="Superstore",Settings!$B$5,Settings!$B$4)))</f>
        <v/>
      </c>
      <c r="S2553" s="17">
        <f>IF(OR($B2553="",$G2553="",$R2553=0),"",$G2553/$R2553)</f>
        <v/>
      </c>
      <c r="T2553">
        <f>IF($S2553="","",IF($S2553&lt;Settings!$B$8,"Critical",IF($S2553&lt;Settings!$B$9,"Semi Critical","Non Critical")))</f>
        <v/>
      </c>
      <c r="U2553">
        <f>IF($B2553="","",IFERROR(VLOOKUP($O2553,Leaders!$A:$B,2,0),"Not Mapped"))</f>
        <v/>
      </c>
    </row>
    <row r="2554">
      <c r="A2554" s="16" t="n"/>
      <c r="G2554" s="17" t="n"/>
      <c r="H2554" s="17" t="n"/>
      <c r="I2554" s="17" t="n"/>
      <c r="J2554" s="17" t="n"/>
      <c r="K2554" s="17" t="n"/>
      <c r="L2554" s="17" t="n"/>
      <c r="N2554">
        <f>IF($B2554="","",IF($C2554="SUPERSTORE","Superstore","DH"))</f>
        <v/>
      </c>
      <c r="O2554">
        <f>IF($B2554="","",IFERROR(VLOOKUP($B2554,Mapping!$A:$C,2,0),"Not Mapped"))</f>
        <v/>
      </c>
      <c r="P2554">
        <f>IF($B2554="","",IFERROR(VLOOKUP($B2554,Mapping!$A:$C,3,0),"Not Mapped"))</f>
        <v/>
      </c>
      <c r="Q2554">
        <f>IF($B2554="","",IF(COUNTIF(Exclusions!$A:$A,$B2554)&gt;0,"Yes","No"))</f>
        <v/>
      </c>
      <c r="R2554" s="17">
        <f>IF($B2554="","",MIN(1,DAY($A2554)/IF($N2554="Superstore",Settings!$B$5,Settings!$B$4)))</f>
        <v/>
      </c>
      <c r="S2554" s="17">
        <f>IF(OR($B2554="",$G2554="",$R2554=0),"",$G2554/$R2554)</f>
        <v/>
      </c>
      <c r="T2554">
        <f>IF($S2554="","",IF($S2554&lt;Settings!$B$8,"Critical",IF($S2554&lt;Settings!$B$9,"Semi Critical","Non Critical")))</f>
        <v/>
      </c>
      <c r="U2554">
        <f>IF($B2554="","",IFERROR(VLOOKUP($O2554,Leaders!$A:$B,2,0),"Not Mapped"))</f>
        <v/>
      </c>
    </row>
    <row r="2555">
      <c r="A2555" s="16" t="n"/>
      <c r="G2555" s="17" t="n"/>
      <c r="H2555" s="17" t="n"/>
      <c r="I2555" s="17" t="n"/>
      <c r="J2555" s="17" t="n"/>
      <c r="K2555" s="17" t="n"/>
      <c r="L2555" s="17" t="n"/>
      <c r="N2555">
        <f>IF($B2555="","",IF($C2555="SUPERSTORE","Superstore","DH"))</f>
        <v/>
      </c>
      <c r="O2555">
        <f>IF($B2555="","",IFERROR(VLOOKUP($B2555,Mapping!$A:$C,2,0),"Not Mapped"))</f>
        <v/>
      </c>
      <c r="P2555">
        <f>IF($B2555="","",IFERROR(VLOOKUP($B2555,Mapping!$A:$C,3,0),"Not Mapped"))</f>
        <v/>
      </c>
      <c r="Q2555">
        <f>IF($B2555="","",IF(COUNTIF(Exclusions!$A:$A,$B2555)&gt;0,"Yes","No"))</f>
        <v/>
      </c>
      <c r="R2555" s="17">
        <f>IF($B2555="","",MIN(1,DAY($A2555)/IF($N2555="Superstore",Settings!$B$5,Settings!$B$4)))</f>
        <v/>
      </c>
      <c r="S2555" s="17">
        <f>IF(OR($B2555="",$G2555="",$R2555=0),"",$G2555/$R2555)</f>
        <v/>
      </c>
      <c r="T2555">
        <f>IF($S2555="","",IF($S2555&lt;Settings!$B$8,"Critical",IF($S2555&lt;Settings!$B$9,"Semi Critical","Non Critical")))</f>
        <v/>
      </c>
      <c r="U2555">
        <f>IF($B2555="","",IFERROR(VLOOKUP($O2555,Leaders!$A:$B,2,0),"Not Mapped"))</f>
        <v/>
      </c>
    </row>
    <row r="2556">
      <c r="A2556" s="16" t="n"/>
      <c r="G2556" s="17" t="n"/>
      <c r="H2556" s="17" t="n"/>
      <c r="I2556" s="17" t="n"/>
      <c r="J2556" s="17" t="n"/>
      <c r="K2556" s="17" t="n"/>
      <c r="L2556" s="17" t="n"/>
      <c r="N2556">
        <f>IF($B2556="","",IF($C2556="SUPERSTORE","Superstore","DH"))</f>
        <v/>
      </c>
      <c r="O2556">
        <f>IF($B2556="","",IFERROR(VLOOKUP($B2556,Mapping!$A:$C,2,0),"Not Mapped"))</f>
        <v/>
      </c>
      <c r="P2556">
        <f>IF($B2556="","",IFERROR(VLOOKUP($B2556,Mapping!$A:$C,3,0),"Not Mapped"))</f>
        <v/>
      </c>
      <c r="Q2556">
        <f>IF($B2556="","",IF(COUNTIF(Exclusions!$A:$A,$B2556)&gt;0,"Yes","No"))</f>
        <v/>
      </c>
      <c r="R2556" s="17">
        <f>IF($B2556="","",MIN(1,DAY($A2556)/IF($N2556="Superstore",Settings!$B$5,Settings!$B$4)))</f>
        <v/>
      </c>
      <c r="S2556" s="17">
        <f>IF(OR($B2556="",$G2556="",$R2556=0),"",$G2556/$R2556)</f>
        <v/>
      </c>
      <c r="T2556">
        <f>IF($S2556="","",IF($S2556&lt;Settings!$B$8,"Critical",IF($S2556&lt;Settings!$B$9,"Semi Critical","Non Critical")))</f>
        <v/>
      </c>
      <c r="U2556">
        <f>IF($B2556="","",IFERROR(VLOOKUP($O2556,Leaders!$A:$B,2,0),"Not Mapped"))</f>
        <v/>
      </c>
    </row>
    <row r="2557">
      <c r="A2557" s="16" t="n"/>
      <c r="G2557" s="17" t="n"/>
      <c r="H2557" s="17" t="n"/>
      <c r="I2557" s="17" t="n"/>
      <c r="J2557" s="17" t="n"/>
      <c r="K2557" s="17" t="n"/>
      <c r="L2557" s="17" t="n"/>
      <c r="N2557">
        <f>IF($B2557="","",IF($C2557="SUPERSTORE","Superstore","DH"))</f>
        <v/>
      </c>
      <c r="O2557">
        <f>IF($B2557="","",IFERROR(VLOOKUP($B2557,Mapping!$A:$C,2,0),"Not Mapped"))</f>
        <v/>
      </c>
      <c r="P2557">
        <f>IF($B2557="","",IFERROR(VLOOKUP($B2557,Mapping!$A:$C,3,0),"Not Mapped"))</f>
        <v/>
      </c>
      <c r="Q2557">
        <f>IF($B2557="","",IF(COUNTIF(Exclusions!$A:$A,$B2557)&gt;0,"Yes","No"))</f>
        <v/>
      </c>
      <c r="R2557" s="17">
        <f>IF($B2557="","",MIN(1,DAY($A2557)/IF($N2557="Superstore",Settings!$B$5,Settings!$B$4)))</f>
        <v/>
      </c>
      <c r="S2557" s="17">
        <f>IF(OR($B2557="",$G2557="",$R2557=0),"",$G2557/$R2557)</f>
        <v/>
      </c>
      <c r="T2557">
        <f>IF($S2557="","",IF($S2557&lt;Settings!$B$8,"Critical",IF($S2557&lt;Settings!$B$9,"Semi Critical","Non Critical")))</f>
        <v/>
      </c>
      <c r="U2557">
        <f>IF($B2557="","",IFERROR(VLOOKUP($O2557,Leaders!$A:$B,2,0),"Not Mapped"))</f>
        <v/>
      </c>
    </row>
    <row r="2558">
      <c r="A2558" s="16" t="n"/>
      <c r="G2558" s="17" t="n"/>
      <c r="H2558" s="17" t="n"/>
      <c r="I2558" s="17" t="n"/>
      <c r="J2558" s="17" t="n"/>
      <c r="K2558" s="17" t="n"/>
      <c r="L2558" s="17" t="n"/>
      <c r="N2558">
        <f>IF($B2558="","",IF($C2558="SUPERSTORE","Superstore","DH"))</f>
        <v/>
      </c>
      <c r="O2558">
        <f>IF($B2558="","",IFERROR(VLOOKUP($B2558,Mapping!$A:$C,2,0),"Not Mapped"))</f>
        <v/>
      </c>
      <c r="P2558">
        <f>IF($B2558="","",IFERROR(VLOOKUP($B2558,Mapping!$A:$C,3,0),"Not Mapped"))</f>
        <v/>
      </c>
      <c r="Q2558">
        <f>IF($B2558="","",IF(COUNTIF(Exclusions!$A:$A,$B2558)&gt;0,"Yes","No"))</f>
        <v/>
      </c>
      <c r="R2558" s="17">
        <f>IF($B2558="","",MIN(1,DAY($A2558)/IF($N2558="Superstore",Settings!$B$5,Settings!$B$4)))</f>
        <v/>
      </c>
      <c r="S2558" s="17">
        <f>IF(OR($B2558="",$G2558="",$R2558=0),"",$G2558/$R2558)</f>
        <v/>
      </c>
      <c r="T2558">
        <f>IF($S2558="","",IF($S2558&lt;Settings!$B$8,"Critical",IF($S2558&lt;Settings!$B$9,"Semi Critical","Non Critical")))</f>
        <v/>
      </c>
      <c r="U2558">
        <f>IF($B2558="","",IFERROR(VLOOKUP($O2558,Leaders!$A:$B,2,0),"Not Mapped"))</f>
        <v/>
      </c>
    </row>
    <row r="2559">
      <c r="A2559" s="16" t="n"/>
      <c r="G2559" s="17" t="n"/>
      <c r="H2559" s="17" t="n"/>
      <c r="I2559" s="17" t="n"/>
      <c r="J2559" s="17" t="n"/>
      <c r="K2559" s="17" t="n"/>
      <c r="L2559" s="17" t="n"/>
      <c r="N2559">
        <f>IF($B2559="","",IF($C2559="SUPERSTORE","Superstore","DH"))</f>
        <v/>
      </c>
      <c r="O2559">
        <f>IF($B2559="","",IFERROR(VLOOKUP($B2559,Mapping!$A:$C,2,0),"Not Mapped"))</f>
        <v/>
      </c>
      <c r="P2559">
        <f>IF($B2559="","",IFERROR(VLOOKUP($B2559,Mapping!$A:$C,3,0),"Not Mapped"))</f>
        <v/>
      </c>
      <c r="Q2559">
        <f>IF($B2559="","",IF(COUNTIF(Exclusions!$A:$A,$B2559)&gt;0,"Yes","No"))</f>
        <v/>
      </c>
      <c r="R2559" s="17">
        <f>IF($B2559="","",MIN(1,DAY($A2559)/IF($N2559="Superstore",Settings!$B$5,Settings!$B$4)))</f>
        <v/>
      </c>
      <c r="S2559" s="17">
        <f>IF(OR($B2559="",$G2559="",$R2559=0),"",$G2559/$R2559)</f>
        <v/>
      </c>
      <c r="T2559">
        <f>IF($S2559="","",IF($S2559&lt;Settings!$B$8,"Critical",IF($S2559&lt;Settings!$B$9,"Semi Critical","Non Critical")))</f>
        <v/>
      </c>
      <c r="U2559">
        <f>IF($B2559="","",IFERROR(VLOOKUP($O2559,Leaders!$A:$B,2,0),"Not Mapped"))</f>
        <v/>
      </c>
    </row>
    <row r="2560">
      <c r="A2560" s="16" t="n"/>
      <c r="G2560" s="17" t="n"/>
      <c r="H2560" s="17" t="n"/>
      <c r="I2560" s="17" t="n"/>
      <c r="J2560" s="17" t="n"/>
      <c r="K2560" s="17" t="n"/>
      <c r="L2560" s="17" t="n"/>
      <c r="N2560">
        <f>IF($B2560="","",IF($C2560="SUPERSTORE","Superstore","DH"))</f>
        <v/>
      </c>
      <c r="O2560">
        <f>IF($B2560="","",IFERROR(VLOOKUP($B2560,Mapping!$A:$C,2,0),"Not Mapped"))</f>
        <v/>
      </c>
      <c r="P2560">
        <f>IF($B2560="","",IFERROR(VLOOKUP($B2560,Mapping!$A:$C,3,0),"Not Mapped"))</f>
        <v/>
      </c>
      <c r="Q2560">
        <f>IF($B2560="","",IF(COUNTIF(Exclusions!$A:$A,$B2560)&gt;0,"Yes","No"))</f>
        <v/>
      </c>
      <c r="R2560" s="17">
        <f>IF($B2560="","",MIN(1,DAY($A2560)/IF($N2560="Superstore",Settings!$B$5,Settings!$B$4)))</f>
        <v/>
      </c>
      <c r="S2560" s="17">
        <f>IF(OR($B2560="",$G2560="",$R2560=0),"",$G2560/$R2560)</f>
        <v/>
      </c>
      <c r="T2560">
        <f>IF($S2560="","",IF($S2560&lt;Settings!$B$8,"Critical",IF($S2560&lt;Settings!$B$9,"Semi Critical","Non Critical")))</f>
        <v/>
      </c>
      <c r="U2560">
        <f>IF($B2560="","",IFERROR(VLOOKUP($O2560,Leaders!$A:$B,2,0),"Not Mapped"))</f>
        <v/>
      </c>
    </row>
    <row r="2561">
      <c r="A2561" s="16" t="n"/>
      <c r="G2561" s="17" t="n"/>
      <c r="H2561" s="17" t="n"/>
      <c r="I2561" s="17" t="n"/>
      <c r="J2561" s="17" t="n"/>
      <c r="K2561" s="17" t="n"/>
      <c r="L2561" s="17" t="n"/>
      <c r="N2561">
        <f>IF($B2561="","",IF($C2561="SUPERSTORE","Superstore","DH"))</f>
        <v/>
      </c>
      <c r="O2561">
        <f>IF($B2561="","",IFERROR(VLOOKUP($B2561,Mapping!$A:$C,2,0),"Not Mapped"))</f>
        <v/>
      </c>
      <c r="P2561">
        <f>IF($B2561="","",IFERROR(VLOOKUP($B2561,Mapping!$A:$C,3,0),"Not Mapped"))</f>
        <v/>
      </c>
      <c r="Q2561">
        <f>IF($B2561="","",IF(COUNTIF(Exclusions!$A:$A,$B2561)&gt;0,"Yes","No"))</f>
        <v/>
      </c>
      <c r="R2561" s="17">
        <f>IF($B2561="","",MIN(1,DAY($A2561)/IF($N2561="Superstore",Settings!$B$5,Settings!$B$4)))</f>
        <v/>
      </c>
      <c r="S2561" s="17">
        <f>IF(OR($B2561="",$G2561="",$R2561=0),"",$G2561/$R2561)</f>
        <v/>
      </c>
      <c r="T2561">
        <f>IF($S2561="","",IF($S2561&lt;Settings!$B$8,"Critical",IF($S2561&lt;Settings!$B$9,"Semi Critical","Non Critical")))</f>
        <v/>
      </c>
      <c r="U2561">
        <f>IF($B2561="","",IFERROR(VLOOKUP($O2561,Leaders!$A:$B,2,0),"Not Mapped"))</f>
        <v/>
      </c>
    </row>
    <row r="2562">
      <c r="A2562" s="16" t="n"/>
      <c r="G2562" s="17" t="n"/>
      <c r="H2562" s="17" t="n"/>
      <c r="I2562" s="17" t="n"/>
      <c r="J2562" s="17" t="n"/>
      <c r="K2562" s="17" t="n"/>
      <c r="L2562" s="17" t="n"/>
      <c r="N2562">
        <f>IF($B2562="","",IF($C2562="SUPERSTORE","Superstore","DH"))</f>
        <v/>
      </c>
      <c r="O2562">
        <f>IF($B2562="","",IFERROR(VLOOKUP($B2562,Mapping!$A:$C,2,0),"Not Mapped"))</f>
        <v/>
      </c>
      <c r="P2562">
        <f>IF($B2562="","",IFERROR(VLOOKUP($B2562,Mapping!$A:$C,3,0),"Not Mapped"))</f>
        <v/>
      </c>
      <c r="Q2562">
        <f>IF($B2562="","",IF(COUNTIF(Exclusions!$A:$A,$B2562)&gt;0,"Yes","No"))</f>
        <v/>
      </c>
      <c r="R2562" s="17">
        <f>IF($B2562="","",MIN(1,DAY($A2562)/IF($N2562="Superstore",Settings!$B$5,Settings!$B$4)))</f>
        <v/>
      </c>
      <c r="S2562" s="17">
        <f>IF(OR($B2562="",$G2562="",$R2562=0),"",$G2562/$R2562)</f>
        <v/>
      </c>
      <c r="T2562">
        <f>IF($S2562="","",IF($S2562&lt;Settings!$B$8,"Critical",IF($S2562&lt;Settings!$B$9,"Semi Critical","Non Critical")))</f>
        <v/>
      </c>
      <c r="U2562">
        <f>IF($B2562="","",IFERROR(VLOOKUP($O2562,Leaders!$A:$B,2,0),"Not Mapped"))</f>
        <v/>
      </c>
    </row>
    <row r="2563">
      <c r="A2563" s="16" t="n"/>
      <c r="G2563" s="17" t="n"/>
      <c r="H2563" s="17" t="n"/>
      <c r="I2563" s="17" t="n"/>
      <c r="J2563" s="17" t="n"/>
      <c r="K2563" s="17" t="n"/>
      <c r="L2563" s="17" t="n"/>
      <c r="N2563">
        <f>IF($B2563="","",IF($C2563="SUPERSTORE","Superstore","DH"))</f>
        <v/>
      </c>
      <c r="O2563">
        <f>IF($B2563="","",IFERROR(VLOOKUP($B2563,Mapping!$A:$C,2,0),"Not Mapped"))</f>
        <v/>
      </c>
      <c r="P2563">
        <f>IF($B2563="","",IFERROR(VLOOKUP($B2563,Mapping!$A:$C,3,0),"Not Mapped"))</f>
        <v/>
      </c>
      <c r="Q2563">
        <f>IF($B2563="","",IF(COUNTIF(Exclusions!$A:$A,$B2563)&gt;0,"Yes","No"))</f>
        <v/>
      </c>
      <c r="R2563" s="17">
        <f>IF($B2563="","",MIN(1,DAY($A2563)/IF($N2563="Superstore",Settings!$B$5,Settings!$B$4)))</f>
        <v/>
      </c>
      <c r="S2563" s="17">
        <f>IF(OR($B2563="",$G2563="",$R2563=0),"",$G2563/$R2563)</f>
        <v/>
      </c>
      <c r="T2563">
        <f>IF($S2563="","",IF($S2563&lt;Settings!$B$8,"Critical",IF($S2563&lt;Settings!$B$9,"Semi Critical","Non Critical")))</f>
        <v/>
      </c>
      <c r="U2563">
        <f>IF($B2563="","",IFERROR(VLOOKUP($O2563,Leaders!$A:$B,2,0),"Not Mapped"))</f>
        <v/>
      </c>
    </row>
    <row r="2564">
      <c r="A2564" s="16" t="n"/>
      <c r="G2564" s="17" t="n"/>
      <c r="H2564" s="17" t="n"/>
      <c r="I2564" s="17" t="n"/>
      <c r="J2564" s="17" t="n"/>
      <c r="K2564" s="17" t="n"/>
      <c r="L2564" s="17" t="n"/>
      <c r="N2564">
        <f>IF($B2564="","",IF($C2564="SUPERSTORE","Superstore","DH"))</f>
        <v/>
      </c>
      <c r="O2564">
        <f>IF($B2564="","",IFERROR(VLOOKUP($B2564,Mapping!$A:$C,2,0),"Not Mapped"))</f>
        <v/>
      </c>
      <c r="P2564">
        <f>IF($B2564="","",IFERROR(VLOOKUP($B2564,Mapping!$A:$C,3,0),"Not Mapped"))</f>
        <v/>
      </c>
      <c r="Q2564">
        <f>IF($B2564="","",IF(COUNTIF(Exclusions!$A:$A,$B2564)&gt;0,"Yes","No"))</f>
        <v/>
      </c>
      <c r="R2564" s="17">
        <f>IF($B2564="","",MIN(1,DAY($A2564)/IF($N2564="Superstore",Settings!$B$5,Settings!$B$4)))</f>
        <v/>
      </c>
      <c r="S2564" s="17">
        <f>IF(OR($B2564="",$G2564="",$R2564=0),"",$G2564/$R2564)</f>
        <v/>
      </c>
      <c r="T2564">
        <f>IF($S2564="","",IF($S2564&lt;Settings!$B$8,"Critical",IF($S2564&lt;Settings!$B$9,"Semi Critical","Non Critical")))</f>
        <v/>
      </c>
      <c r="U2564">
        <f>IF($B2564="","",IFERROR(VLOOKUP($O2564,Leaders!$A:$B,2,0),"Not Mapped"))</f>
        <v/>
      </c>
    </row>
    <row r="2565">
      <c r="A2565" s="16" t="n"/>
      <c r="G2565" s="17" t="n"/>
      <c r="H2565" s="17" t="n"/>
      <c r="I2565" s="17" t="n"/>
      <c r="J2565" s="17" t="n"/>
      <c r="K2565" s="17" t="n"/>
      <c r="L2565" s="17" t="n"/>
      <c r="N2565">
        <f>IF($B2565="","",IF($C2565="SUPERSTORE","Superstore","DH"))</f>
        <v/>
      </c>
      <c r="O2565">
        <f>IF($B2565="","",IFERROR(VLOOKUP($B2565,Mapping!$A:$C,2,0),"Not Mapped"))</f>
        <v/>
      </c>
      <c r="P2565">
        <f>IF($B2565="","",IFERROR(VLOOKUP($B2565,Mapping!$A:$C,3,0),"Not Mapped"))</f>
        <v/>
      </c>
      <c r="Q2565">
        <f>IF($B2565="","",IF(COUNTIF(Exclusions!$A:$A,$B2565)&gt;0,"Yes","No"))</f>
        <v/>
      </c>
      <c r="R2565" s="17">
        <f>IF($B2565="","",MIN(1,DAY($A2565)/IF($N2565="Superstore",Settings!$B$5,Settings!$B$4)))</f>
        <v/>
      </c>
      <c r="S2565" s="17">
        <f>IF(OR($B2565="",$G2565="",$R2565=0),"",$G2565/$R2565)</f>
        <v/>
      </c>
      <c r="T2565">
        <f>IF($S2565="","",IF($S2565&lt;Settings!$B$8,"Critical",IF($S2565&lt;Settings!$B$9,"Semi Critical","Non Critical")))</f>
        <v/>
      </c>
      <c r="U2565">
        <f>IF($B2565="","",IFERROR(VLOOKUP($O2565,Leaders!$A:$B,2,0),"Not Mapped"))</f>
        <v/>
      </c>
    </row>
    <row r="2566">
      <c r="A2566" s="16" t="n"/>
      <c r="G2566" s="17" t="n"/>
      <c r="H2566" s="17" t="n"/>
      <c r="I2566" s="17" t="n"/>
      <c r="J2566" s="17" t="n"/>
      <c r="K2566" s="17" t="n"/>
      <c r="L2566" s="17" t="n"/>
      <c r="N2566">
        <f>IF($B2566="","",IF($C2566="SUPERSTORE","Superstore","DH"))</f>
        <v/>
      </c>
      <c r="O2566">
        <f>IF($B2566="","",IFERROR(VLOOKUP($B2566,Mapping!$A:$C,2,0),"Not Mapped"))</f>
        <v/>
      </c>
      <c r="P2566">
        <f>IF($B2566="","",IFERROR(VLOOKUP($B2566,Mapping!$A:$C,3,0),"Not Mapped"))</f>
        <v/>
      </c>
      <c r="Q2566">
        <f>IF($B2566="","",IF(COUNTIF(Exclusions!$A:$A,$B2566)&gt;0,"Yes","No"))</f>
        <v/>
      </c>
      <c r="R2566" s="17">
        <f>IF($B2566="","",MIN(1,DAY($A2566)/IF($N2566="Superstore",Settings!$B$5,Settings!$B$4)))</f>
        <v/>
      </c>
      <c r="S2566" s="17">
        <f>IF(OR($B2566="",$G2566="",$R2566=0),"",$G2566/$R2566)</f>
        <v/>
      </c>
      <c r="T2566">
        <f>IF($S2566="","",IF($S2566&lt;Settings!$B$8,"Critical",IF($S2566&lt;Settings!$B$9,"Semi Critical","Non Critical")))</f>
        <v/>
      </c>
      <c r="U2566">
        <f>IF($B2566="","",IFERROR(VLOOKUP($O2566,Leaders!$A:$B,2,0),"Not Mapped"))</f>
        <v/>
      </c>
    </row>
    <row r="2567">
      <c r="A2567" s="16" t="n"/>
      <c r="G2567" s="17" t="n"/>
      <c r="H2567" s="17" t="n"/>
      <c r="I2567" s="17" t="n"/>
      <c r="J2567" s="17" t="n"/>
      <c r="K2567" s="17" t="n"/>
      <c r="L2567" s="17" t="n"/>
      <c r="N2567">
        <f>IF($B2567="","",IF($C2567="SUPERSTORE","Superstore","DH"))</f>
        <v/>
      </c>
      <c r="O2567">
        <f>IF($B2567="","",IFERROR(VLOOKUP($B2567,Mapping!$A:$C,2,0),"Not Mapped"))</f>
        <v/>
      </c>
      <c r="P2567">
        <f>IF($B2567="","",IFERROR(VLOOKUP($B2567,Mapping!$A:$C,3,0),"Not Mapped"))</f>
        <v/>
      </c>
      <c r="Q2567">
        <f>IF($B2567="","",IF(COUNTIF(Exclusions!$A:$A,$B2567)&gt;0,"Yes","No"))</f>
        <v/>
      </c>
      <c r="R2567" s="17">
        <f>IF($B2567="","",MIN(1,DAY($A2567)/IF($N2567="Superstore",Settings!$B$5,Settings!$B$4)))</f>
        <v/>
      </c>
      <c r="S2567" s="17">
        <f>IF(OR($B2567="",$G2567="",$R2567=0),"",$G2567/$R2567)</f>
        <v/>
      </c>
      <c r="T2567">
        <f>IF($S2567="","",IF($S2567&lt;Settings!$B$8,"Critical",IF($S2567&lt;Settings!$B$9,"Semi Critical","Non Critical")))</f>
        <v/>
      </c>
      <c r="U2567">
        <f>IF($B2567="","",IFERROR(VLOOKUP($O2567,Leaders!$A:$B,2,0),"Not Mapped"))</f>
        <v/>
      </c>
    </row>
    <row r="2568">
      <c r="A2568" s="16" t="n"/>
      <c r="G2568" s="17" t="n"/>
      <c r="H2568" s="17" t="n"/>
      <c r="I2568" s="17" t="n"/>
      <c r="J2568" s="17" t="n"/>
      <c r="K2568" s="17" t="n"/>
      <c r="L2568" s="17" t="n"/>
      <c r="N2568">
        <f>IF($B2568="","",IF($C2568="SUPERSTORE","Superstore","DH"))</f>
        <v/>
      </c>
      <c r="O2568">
        <f>IF($B2568="","",IFERROR(VLOOKUP($B2568,Mapping!$A:$C,2,0),"Not Mapped"))</f>
        <v/>
      </c>
      <c r="P2568">
        <f>IF($B2568="","",IFERROR(VLOOKUP($B2568,Mapping!$A:$C,3,0),"Not Mapped"))</f>
        <v/>
      </c>
      <c r="Q2568">
        <f>IF($B2568="","",IF(COUNTIF(Exclusions!$A:$A,$B2568)&gt;0,"Yes","No"))</f>
        <v/>
      </c>
      <c r="R2568" s="17">
        <f>IF($B2568="","",MIN(1,DAY($A2568)/IF($N2568="Superstore",Settings!$B$5,Settings!$B$4)))</f>
        <v/>
      </c>
      <c r="S2568" s="17">
        <f>IF(OR($B2568="",$G2568="",$R2568=0),"",$G2568/$R2568)</f>
        <v/>
      </c>
      <c r="T2568">
        <f>IF($S2568="","",IF($S2568&lt;Settings!$B$8,"Critical",IF($S2568&lt;Settings!$B$9,"Semi Critical","Non Critical")))</f>
        <v/>
      </c>
      <c r="U2568">
        <f>IF($B2568="","",IFERROR(VLOOKUP($O2568,Leaders!$A:$B,2,0),"Not Mapped"))</f>
        <v/>
      </c>
    </row>
    <row r="2569">
      <c r="A2569" s="16" t="n"/>
      <c r="G2569" s="17" t="n"/>
      <c r="H2569" s="17" t="n"/>
      <c r="I2569" s="17" t="n"/>
      <c r="J2569" s="17" t="n"/>
      <c r="K2569" s="17" t="n"/>
      <c r="L2569" s="17" t="n"/>
      <c r="N2569">
        <f>IF($B2569="","",IF($C2569="SUPERSTORE","Superstore","DH"))</f>
        <v/>
      </c>
      <c r="O2569">
        <f>IF($B2569="","",IFERROR(VLOOKUP($B2569,Mapping!$A:$C,2,0),"Not Mapped"))</f>
        <v/>
      </c>
      <c r="P2569">
        <f>IF($B2569="","",IFERROR(VLOOKUP($B2569,Mapping!$A:$C,3,0),"Not Mapped"))</f>
        <v/>
      </c>
      <c r="Q2569">
        <f>IF($B2569="","",IF(COUNTIF(Exclusions!$A:$A,$B2569)&gt;0,"Yes","No"))</f>
        <v/>
      </c>
      <c r="R2569" s="17">
        <f>IF($B2569="","",MIN(1,DAY($A2569)/IF($N2569="Superstore",Settings!$B$5,Settings!$B$4)))</f>
        <v/>
      </c>
      <c r="S2569" s="17">
        <f>IF(OR($B2569="",$G2569="",$R2569=0),"",$G2569/$R2569)</f>
        <v/>
      </c>
      <c r="T2569">
        <f>IF($S2569="","",IF($S2569&lt;Settings!$B$8,"Critical",IF($S2569&lt;Settings!$B$9,"Semi Critical","Non Critical")))</f>
        <v/>
      </c>
      <c r="U2569">
        <f>IF($B2569="","",IFERROR(VLOOKUP($O2569,Leaders!$A:$B,2,0),"Not Mapped"))</f>
        <v/>
      </c>
    </row>
    <row r="2570">
      <c r="A2570" s="16" t="n"/>
      <c r="G2570" s="17" t="n"/>
      <c r="H2570" s="17" t="n"/>
      <c r="I2570" s="17" t="n"/>
      <c r="J2570" s="17" t="n"/>
      <c r="K2570" s="17" t="n"/>
      <c r="L2570" s="17" t="n"/>
      <c r="N2570">
        <f>IF($B2570="","",IF($C2570="SUPERSTORE","Superstore","DH"))</f>
        <v/>
      </c>
      <c r="O2570">
        <f>IF($B2570="","",IFERROR(VLOOKUP($B2570,Mapping!$A:$C,2,0),"Not Mapped"))</f>
        <v/>
      </c>
      <c r="P2570">
        <f>IF($B2570="","",IFERROR(VLOOKUP($B2570,Mapping!$A:$C,3,0),"Not Mapped"))</f>
        <v/>
      </c>
      <c r="Q2570">
        <f>IF($B2570="","",IF(COUNTIF(Exclusions!$A:$A,$B2570)&gt;0,"Yes","No"))</f>
        <v/>
      </c>
      <c r="R2570" s="17">
        <f>IF($B2570="","",MIN(1,DAY($A2570)/IF($N2570="Superstore",Settings!$B$5,Settings!$B$4)))</f>
        <v/>
      </c>
      <c r="S2570" s="17">
        <f>IF(OR($B2570="",$G2570="",$R2570=0),"",$G2570/$R2570)</f>
        <v/>
      </c>
      <c r="T2570">
        <f>IF($S2570="","",IF($S2570&lt;Settings!$B$8,"Critical",IF($S2570&lt;Settings!$B$9,"Semi Critical","Non Critical")))</f>
        <v/>
      </c>
      <c r="U2570">
        <f>IF($B2570="","",IFERROR(VLOOKUP($O2570,Leaders!$A:$B,2,0),"Not Mapped"))</f>
        <v/>
      </c>
    </row>
    <row r="2571">
      <c r="A2571" s="16" t="n"/>
      <c r="G2571" s="17" t="n"/>
      <c r="H2571" s="17" t="n"/>
      <c r="I2571" s="17" t="n"/>
      <c r="J2571" s="17" t="n"/>
      <c r="K2571" s="17" t="n"/>
      <c r="L2571" s="17" t="n"/>
      <c r="N2571">
        <f>IF($B2571="","",IF($C2571="SUPERSTORE","Superstore","DH"))</f>
        <v/>
      </c>
      <c r="O2571">
        <f>IF($B2571="","",IFERROR(VLOOKUP($B2571,Mapping!$A:$C,2,0),"Not Mapped"))</f>
        <v/>
      </c>
      <c r="P2571">
        <f>IF($B2571="","",IFERROR(VLOOKUP($B2571,Mapping!$A:$C,3,0),"Not Mapped"))</f>
        <v/>
      </c>
      <c r="Q2571">
        <f>IF($B2571="","",IF(COUNTIF(Exclusions!$A:$A,$B2571)&gt;0,"Yes","No"))</f>
        <v/>
      </c>
      <c r="R2571" s="17">
        <f>IF($B2571="","",MIN(1,DAY($A2571)/IF($N2571="Superstore",Settings!$B$5,Settings!$B$4)))</f>
        <v/>
      </c>
      <c r="S2571" s="17">
        <f>IF(OR($B2571="",$G2571="",$R2571=0),"",$G2571/$R2571)</f>
        <v/>
      </c>
      <c r="T2571">
        <f>IF($S2571="","",IF($S2571&lt;Settings!$B$8,"Critical",IF($S2571&lt;Settings!$B$9,"Semi Critical","Non Critical")))</f>
        <v/>
      </c>
      <c r="U2571">
        <f>IF($B2571="","",IFERROR(VLOOKUP($O2571,Leaders!$A:$B,2,0),"Not Mapped"))</f>
        <v/>
      </c>
    </row>
    <row r="2572">
      <c r="A2572" s="16" t="n"/>
      <c r="G2572" s="17" t="n"/>
      <c r="H2572" s="17" t="n"/>
      <c r="I2572" s="17" t="n"/>
      <c r="J2572" s="17" t="n"/>
      <c r="K2572" s="17" t="n"/>
      <c r="L2572" s="17" t="n"/>
      <c r="N2572">
        <f>IF($B2572="","",IF($C2572="SUPERSTORE","Superstore","DH"))</f>
        <v/>
      </c>
      <c r="O2572">
        <f>IF($B2572="","",IFERROR(VLOOKUP($B2572,Mapping!$A:$C,2,0),"Not Mapped"))</f>
        <v/>
      </c>
      <c r="P2572">
        <f>IF($B2572="","",IFERROR(VLOOKUP($B2572,Mapping!$A:$C,3,0),"Not Mapped"))</f>
        <v/>
      </c>
      <c r="Q2572">
        <f>IF($B2572="","",IF(COUNTIF(Exclusions!$A:$A,$B2572)&gt;0,"Yes","No"))</f>
        <v/>
      </c>
      <c r="R2572" s="17">
        <f>IF($B2572="","",MIN(1,DAY($A2572)/IF($N2572="Superstore",Settings!$B$5,Settings!$B$4)))</f>
        <v/>
      </c>
      <c r="S2572" s="17">
        <f>IF(OR($B2572="",$G2572="",$R2572=0),"",$G2572/$R2572)</f>
        <v/>
      </c>
      <c r="T2572">
        <f>IF($S2572="","",IF($S2572&lt;Settings!$B$8,"Critical",IF($S2572&lt;Settings!$B$9,"Semi Critical","Non Critical")))</f>
        <v/>
      </c>
      <c r="U2572">
        <f>IF($B2572="","",IFERROR(VLOOKUP($O2572,Leaders!$A:$B,2,0),"Not Mapped"))</f>
        <v/>
      </c>
    </row>
    <row r="2573">
      <c r="A2573" s="16" t="n"/>
      <c r="G2573" s="17" t="n"/>
      <c r="H2573" s="17" t="n"/>
      <c r="I2573" s="17" t="n"/>
      <c r="J2573" s="17" t="n"/>
      <c r="K2573" s="17" t="n"/>
      <c r="L2573" s="17" t="n"/>
      <c r="N2573">
        <f>IF($B2573="","",IF($C2573="SUPERSTORE","Superstore","DH"))</f>
        <v/>
      </c>
      <c r="O2573">
        <f>IF($B2573="","",IFERROR(VLOOKUP($B2573,Mapping!$A:$C,2,0),"Not Mapped"))</f>
        <v/>
      </c>
      <c r="P2573">
        <f>IF($B2573="","",IFERROR(VLOOKUP($B2573,Mapping!$A:$C,3,0),"Not Mapped"))</f>
        <v/>
      </c>
      <c r="Q2573">
        <f>IF($B2573="","",IF(COUNTIF(Exclusions!$A:$A,$B2573)&gt;0,"Yes","No"))</f>
        <v/>
      </c>
      <c r="R2573" s="17">
        <f>IF($B2573="","",MIN(1,DAY($A2573)/IF($N2573="Superstore",Settings!$B$5,Settings!$B$4)))</f>
        <v/>
      </c>
      <c r="S2573" s="17">
        <f>IF(OR($B2573="",$G2573="",$R2573=0),"",$G2573/$R2573)</f>
        <v/>
      </c>
      <c r="T2573">
        <f>IF($S2573="","",IF($S2573&lt;Settings!$B$8,"Critical",IF($S2573&lt;Settings!$B$9,"Semi Critical","Non Critical")))</f>
        <v/>
      </c>
      <c r="U2573">
        <f>IF($B2573="","",IFERROR(VLOOKUP($O2573,Leaders!$A:$B,2,0),"Not Mapped"))</f>
        <v/>
      </c>
    </row>
    <row r="2574">
      <c r="A2574" s="16" t="n"/>
      <c r="G2574" s="17" t="n"/>
      <c r="H2574" s="17" t="n"/>
      <c r="I2574" s="17" t="n"/>
      <c r="J2574" s="17" t="n"/>
      <c r="K2574" s="17" t="n"/>
      <c r="L2574" s="17" t="n"/>
      <c r="N2574">
        <f>IF($B2574="","",IF($C2574="SUPERSTORE","Superstore","DH"))</f>
        <v/>
      </c>
      <c r="O2574">
        <f>IF($B2574="","",IFERROR(VLOOKUP($B2574,Mapping!$A:$C,2,0),"Not Mapped"))</f>
        <v/>
      </c>
      <c r="P2574">
        <f>IF($B2574="","",IFERROR(VLOOKUP($B2574,Mapping!$A:$C,3,0),"Not Mapped"))</f>
        <v/>
      </c>
      <c r="Q2574">
        <f>IF($B2574="","",IF(COUNTIF(Exclusions!$A:$A,$B2574)&gt;0,"Yes","No"))</f>
        <v/>
      </c>
      <c r="R2574" s="17">
        <f>IF($B2574="","",MIN(1,DAY($A2574)/IF($N2574="Superstore",Settings!$B$5,Settings!$B$4)))</f>
        <v/>
      </c>
      <c r="S2574" s="17">
        <f>IF(OR($B2574="",$G2574="",$R2574=0),"",$G2574/$R2574)</f>
        <v/>
      </c>
      <c r="T2574">
        <f>IF($S2574="","",IF($S2574&lt;Settings!$B$8,"Critical",IF($S2574&lt;Settings!$B$9,"Semi Critical","Non Critical")))</f>
        <v/>
      </c>
      <c r="U2574">
        <f>IF($B2574="","",IFERROR(VLOOKUP($O2574,Leaders!$A:$B,2,0),"Not Mapped"))</f>
        <v/>
      </c>
    </row>
    <row r="2575">
      <c r="A2575" s="16" t="n"/>
      <c r="G2575" s="17" t="n"/>
      <c r="H2575" s="17" t="n"/>
      <c r="I2575" s="17" t="n"/>
      <c r="J2575" s="17" t="n"/>
      <c r="K2575" s="17" t="n"/>
      <c r="L2575" s="17" t="n"/>
      <c r="N2575">
        <f>IF($B2575="","",IF($C2575="SUPERSTORE","Superstore","DH"))</f>
        <v/>
      </c>
      <c r="O2575">
        <f>IF($B2575="","",IFERROR(VLOOKUP($B2575,Mapping!$A:$C,2,0),"Not Mapped"))</f>
        <v/>
      </c>
      <c r="P2575">
        <f>IF($B2575="","",IFERROR(VLOOKUP($B2575,Mapping!$A:$C,3,0),"Not Mapped"))</f>
        <v/>
      </c>
      <c r="Q2575">
        <f>IF($B2575="","",IF(COUNTIF(Exclusions!$A:$A,$B2575)&gt;0,"Yes","No"))</f>
        <v/>
      </c>
      <c r="R2575" s="17">
        <f>IF($B2575="","",MIN(1,DAY($A2575)/IF($N2575="Superstore",Settings!$B$5,Settings!$B$4)))</f>
        <v/>
      </c>
      <c r="S2575" s="17">
        <f>IF(OR($B2575="",$G2575="",$R2575=0),"",$G2575/$R2575)</f>
        <v/>
      </c>
      <c r="T2575">
        <f>IF($S2575="","",IF($S2575&lt;Settings!$B$8,"Critical",IF($S2575&lt;Settings!$B$9,"Semi Critical","Non Critical")))</f>
        <v/>
      </c>
      <c r="U2575">
        <f>IF($B2575="","",IFERROR(VLOOKUP($O2575,Leaders!$A:$B,2,0),"Not Mapped"))</f>
        <v/>
      </c>
    </row>
    <row r="2576">
      <c r="A2576" s="16" t="n"/>
      <c r="G2576" s="17" t="n"/>
      <c r="H2576" s="17" t="n"/>
      <c r="I2576" s="17" t="n"/>
      <c r="J2576" s="17" t="n"/>
      <c r="K2576" s="17" t="n"/>
      <c r="L2576" s="17" t="n"/>
      <c r="N2576">
        <f>IF($B2576="","",IF($C2576="SUPERSTORE","Superstore","DH"))</f>
        <v/>
      </c>
      <c r="O2576">
        <f>IF($B2576="","",IFERROR(VLOOKUP($B2576,Mapping!$A:$C,2,0),"Not Mapped"))</f>
        <v/>
      </c>
      <c r="P2576">
        <f>IF($B2576="","",IFERROR(VLOOKUP($B2576,Mapping!$A:$C,3,0),"Not Mapped"))</f>
        <v/>
      </c>
      <c r="Q2576">
        <f>IF($B2576="","",IF(COUNTIF(Exclusions!$A:$A,$B2576)&gt;0,"Yes","No"))</f>
        <v/>
      </c>
      <c r="R2576" s="17">
        <f>IF($B2576="","",MIN(1,DAY($A2576)/IF($N2576="Superstore",Settings!$B$5,Settings!$B$4)))</f>
        <v/>
      </c>
      <c r="S2576" s="17">
        <f>IF(OR($B2576="",$G2576="",$R2576=0),"",$G2576/$R2576)</f>
        <v/>
      </c>
      <c r="T2576">
        <f>IF($S2576="","",IF($S2576&lt;Settings!$B$8,"Critical",IF($S2576&lt;Settings!$B$9,"Semi Critical","Non Critical")))</f>
        <v/>
      </c>
      <c r="U2576">
        <f>IF($B2576="","",IFERROR(VLOOKUP($O2576,Leaders!$A:$B,2,0),"Not Mapped"))</f>
        <v/>
      </c>
    </row>
    <row r="2577">
      <c r="A2577" s="16" t="n"/>
      <c r="G2577" s="17" t="n"/>
      <c r="H2577" s="17" t="n"/>
      <c r="I2577" s="17" t="n"/>
      <c r="J2577" s="17" t="n"/>
      <c r="K2577" s="17" t="n"/>
      <c r="L2577" s="17" t="n"/>
      <c r="N2577">
        <f>IF($B2577="","",IF($C2577="SUPERSTORE","Superstore","DH"))</f>
        <v/>
      </c>
      <c r="O2577">
        <f>IF($B2577="","",IFERROR(VLOOKUP($B2577,Mapping!$A:$C,2,0),"Not Mapped"))</f>
        <v/>
      </c>
      <c r="P2577">
        <f>IF($B2577="","",IFERROR(VLOOKUP($B2577,Mapping!$A:$C,3,0),"Not Mapped"))</f>
        <v/>
      </c>
      <c r="Q2577">
        <f>IF($B2577="","",IF(COUNTIF(Exclusions!$A:$A,$B2577)&gt;0,"Yes","No"))</f>
        <v/>
      </c>
      <c r="R2577" s="17">
        <f>IF($B2577="","",MIN(1,DAY($A2577)/IF($N2577="Superstore",Settings!$B$5,Settings!$B$4)))</f>
        <v/>
      </c>
      <c r="S2577" s="17">
        <f>IF(OR($B2577="",$G2577="",$R2577=0),"",$G2577/$R2577)</f>
        <v/>
      </c>
      <c r="T2577">
        <f>IF($S2577="","",IF($S2577&lt;Settings!$B$8,"Critical",IF($S2577&lt;Settings!$B$9,"Semi Critical","Non Critical")))</f>
        <v/>
      </c>
      <c r="U2577">
        <f>IF($B2577="","",IFERROR(VLOOKUP($O2577,Leaders!$A:$B,2,0),"Not Mapped"))</f>
        <v/>
      </c>
    </row>
    <row r="2578">
      <c r="A2578" s="16" t="n"/>
      <c r="G2578" s="17" t="n"/>
      <c r="H2578" s="17" t="n"/>
      <c r="I2578" s="17" t="n"/>
      <c r="J2578" s="17" t="n"/>
      <c r="K2578" s="17" t="n"/>
      <c r="L2578" s="17" t="n"/>
      <c r="N2578">
        <f>IF($B2578="","",IF($C2578="SUPERSTORE","Superstore","DH"))</f>
        <v/>
      </c>
      <c r="O2578">
        <f>IF($B2578="","",IFERROR(VLOOKUP($B2578,Mapping!$A:$C,2,0),"Not Mapped"))</f>
        <v/>
      </c>
      <c r="P2578">
        <f>IF($B2578="","",IFERROR(VLOOKUP($B2578,Mapping!$A:$C,3,0),"Not Mapped"))</f>
        <v/>
      </c>
      <c r="Q2578">
        <f>IF($B2578="","",IF(COUNTIF(Exclusions!$A:$A,$B2578)&gt;0,"Yes","No"))</f>
        <v/>
      </c>
      <c r="R2578" s="17">
        <f>IF($B2578="","",MIN(1,DAY($A2578)/IF($N2578="Superstore",Settings!$B$5,Settings!$B$4)))</f>
        <v/>
      </c>
      <c r="S2578" s="17">
        <f>IF(OR($B2578="",$G2578="",$R2578=0),"",$G2578/$R2578)</f>
        <v/>
      </c>
      <c r="T2578">
        <f>IF($S2578="","",IF($S2578&lt;Settings!$B$8,"Critical",IF($S2578&lt;Settings!$B$9,"Semi Critical","Non Critical")))</f>
        <v/>
      </c>
      <c r="U2578">
        <f>IF($B2578="","",IFERROR(VLOOKUP($O2578,Leaders!$A:$B,2,0),"Not Mapped"))</f>
        <v/>
      </c>
    </row>
    <row r="2579">
      <c r="A2579" s="16" t="n"/>
      <c r="G2579" s="17" t="n"/>
      <c r="H2579" s="17" t="n"/>
      <c r="I2579" s="17" t="n"/>
      <c r="J2579" s="17" t="n"/>
      <c r="K2579" s="17" t="n"/>
      <c r="L2579" s="17" t="n"/>
      <c r="N2579">
        <f>IF($B2579="","",IF($C2579="SUPERSTORE","Superstore","DH"))</f>
        <v/>
      </c>
      <c r="O2579">
        <f>IF($B2579="","",IFERROR(VLOOKUP($B2579,Mapping!$A:$C,2,0),"Not Mapped"))</f>
        <v/>
      </c>
      <c r="P2579">
        <f>IF($B2579="","",IFERROR(VLOOKUP($B2579,Mapping!$A:$C,3,0),"Not Mapped"))</f>
        <v/>
      </c>
      <c r="Q2579">
        <f>IF($B2579="","",IF(COUNTIF(Exclusions!$A:$A,$B2579)&gt;0,"Yes","No"))</f>
        <v/>
      </c>
      <c r="R2579" s="17">
        <f>IF($B2579="","",MIN(1,DAY($A2579)/IF($N2579="Superstore",Settings!$B$5,Settings!$B$4)))</f>
        <v/>
      </c>
      <c r="S2579" s="17">
        <f>IF(OR($B2579="",$G2579="",$R2579=0),"",$G2579/$R2579)</f>
        <v/>
      </c>
      <c r="T2579">
        <f>IF($S2579="","",IF($S2579&lt;Settings!$B$8,"Critical",IF($S2579&lt;Settings!$B$9,"Semi Critical","Non Critical")))</f>
        <v/>
      </c>
      <c r="U2579">
        <f>IF($B2579="","",IFERROR(VLOOKUP($O2579,Leaders!$A:$B,2,0),"Not Mapped"))</f>
        <v/>
      </c>
    </row>
    <row r="2580">
      <c r="A2580" s="16" t="n"/>
      <c r="G2580" s="17" t="n"/>
      <c r="H2580" s="17" t="n"/>
      <c r="I2580" s="17" t="n"/>
      <c r="J2580" s="17" t="n"/>
      <c r="K2580" s="17" t="n"/>
      <c r="L2580" s="17" t="n"/>
      <c r="N2580">
        <f>IF($B2580="","",IF($C2580="SUPERSTORE","Superstore","DH"))</f>
        <v/>
      </c>
      <c r="O2580">
        <f>IF($B2580="","",IFERROR(VLOOKUP($B2580,Mapping!$A:$C,2,0),"Not Mapped"))</f>
        <v/>
      </c>
      <c r="P2580">
        <f>IF($B2580="","",IFERROR(VLOOKUP($B2580,Mapping!$A:$C,3,0),"Not Mapped"))</f>
        <v/>
      </c>
      <c r="Q2580">
        <f>IF($B2580="","",IF(COUNTIF(Exclusions!$A:$A,$B2580)&gt;0,"Yes","No"))</f>
        <v/>
      </c>
      <c r="R2580" s="17">
        <f>IF($B2580="","",MIN(1,DAY($A2580)/IF($N2580="Superstore",Settings!$B$5,Settings!$B$4)))</f>
        <v/>
      </c>
      <c r="S2580" s="17">
        <f>IF(OR($B2580="",$G2580="",$R2580=0),"",$G2580/$R2580)</f>
        <v/>
      </c>
      <c r="T2580">
        <f>IF($S2580="","",IF($S2580&lt;Settings!$B$8,"Critical",IF($S2580&lt;Settings!$B$9,"Semi Critical","Non Critical")))</f>
        <v/>
      </c>
      <c r="U2580">
        <f>IF($B2580="","",IFERROR(VLOOKUP($O2580,Leaders!$A:$B,2,0),"Not Mapped"))</f>
        <v/>
      </c>
    </row>
    <row r="2581">
      <c r="A2581" s="16" t="n"/>
      <c r="G2581" s="17" t="n"/>
      <c r="H2581" s="17" t="n"/>
      <c r="I2581" s="17" t="n"/>
      <c r="J2581" s="17" t="n"/>
      <c r="K2581" s="17" t="n"/>
      <c r="L2581" s="17" t="n"/>
      <c r="N2581">
        <f>IF($B2581="","",IF($C2581="SUPERSTORE","Superstore","DH"))</f>
        <v/>
      </c>
      <c r="O2581">
        <f>IF($B2581="","",IFERROR(VLOOKUP($B2581,Mapping!$A:$C,2,0),"Not Mapped"))</f>
        <v/>
      </c>
      <c r="P2581">
        <f>IF($B2581="","",IFERROR(VLOOKUP($B2581,Mapping!$A:$C,3,0),"Not Mapped"))</f>
        <v/>
      </c>
      <c r="Q2581">
        <f>IF($B2581="","",IF(COUNTIF(Exclusions!$A:$A,$B2581)&gt;0,"Yes","No"))</f>
        <v/>
      </c>
      <c r="R2581" s="17">
        <f>IF($B2581="","",MIN(1,DAY($A2581)/IF($N2581="Superstore",Settings!$B$5,Settings!$B$4)))</f>
        <v/>
      </c>
      <c r="S2581" s="17">
        <f>IF(OR($B2581="",$G2581="",$R2581=0),"",$G2581/$R2581)</f>
        <v/>
      </c>
      <c r="T2581">
        <f>IF($S2581="","",IF($S2581&lt;Settings!$B$8,"Critical",IF($S2581&lt;Settings!$B$9,"Semi Critical","Non Critical")))</f>
        <v/>
      </c>
      <c r="U2581">
        <f>IF($B2581="","",IFERROR(VLOOKUP($O2581,Leaders!$A:$B,2,0),"Not Mapped"))</f>
        <v/>
      </c>
    </row>
    <row r="2582">
      <c r="A2582" s="16" t="n"/>
      <c r="G2582" s="17" t="n"/>
      <c r="H2582" s="17" t="n"/>
      <c r="I2582" s="17" t="n"/>
      <c r="J2582" s="17" t="n"/>
      <c r="K2582" s="17" t="n"/>
      <c r="L2582" s="17" t="n"/>
      <c r="N2582">
        <f>IF($B2582="","",IF($C2582="SUPERSTORE","Superstore","DH"))</f>
        <v/>
      </c>
      <c r="O2582">
        <f>IF($B2582="","",IFERROR(VLOOKUP($B2582,Mapping!$A:$C,2,0),"Not Mapped"))</f>
        <v/>
      </c>
      <c r="P2582">
        <f>IF($B2582="","",IFERROR(VLOOKUP($B2582,Mapping!$A:$C,3,0),"Not Mapped"))</f>
        <v/>
      </c>
      <c r="Q2582">
        <f>IF($B2582="","",IF(COUNTIF(Exclusions!$A:$A,$B2582)&gt;0,"Yes","No"))</f>
        <v/>
      </c>
      <c r="R2582" s="17">
        <f>IF($B2582="","",MIN(1,DAY($A2582)/IF($N2582="Superstore",Settings!$B$5,Settings!$B$4)))</f>
        <v/>
      </c>
      <c r="S2582" s="17">
        <f>IF(OR($B2582="",$G2582="",$R2582=0),"",$G2582/$R2582)</f>
        <v/>
      </c>
      <c r="T2582">
        <f>IF($S2582="","",IF($S2582&lt;Settings!$B$8,"Critical",IF($S2582&lt;Settings!$B$9,"Semi Critical","Non Critical")))</f>
        <v/>
      </c>
      <c r="U2582">
        <f>IF($B2582="","",IFERROR(VLOOKUP($O2582,Leaders!$A:$B,2,0),"Not Mapped"))</f>
        <v/>
      </c>
    </row>
    <row r="2583">
      <c r="A2583" s="16" t="n"/>
      <c r="G2583" s="17" t="n"/>
      <c r="H2583" s="17" t="n"/>
      <c r="I2583" s="17" t="n"/>
      <c r="J2583" s="17" t="n"/>
      <c r="K2583" s="17" t="n"/>
      <c r="L2583" s="17" t="n"/>
      <c r="N2583">
        <f>IF($B2583="","",IF($C2583="SUPERSTORE","Superstore","DH"))</f>
        <v/>
      </c>
      <c r="O2583">
        <f>IF($B2583="","",IFERROR(VLOOKUP($B2583,Mapping!$A:$C,2,0),"Not Mapped"))</f>
        <v/>
      </c>
      <c r="P2583">
        <f>IF($B2583="","",IFERROR(VLOOKUP($B2583,Mapping!$A:$C,3,0),"Not Mapped"))</f>
        <v/>
      </c>
      <c r="Q2583">
        <f>IF($B2583="","",IF(COUNTIF(Exclusions!$A:$A,$B2583)&gt;0,"Yes","No"))</f>
        <v/>
      </c>
      <c r="R2583" s="17">
        <f>IF($B2583="","",MIN(1,DAY($A2583)/IF($N2583="Superstore",Settings!$B$5,Settings!$B$4)))</f>
        <v/>
      </c>
      <c r="S2583" s="17">
        <f>IF(OR($B2583="",$G2583="",$R2583=0),"",$G2583/$R2583)</f>
        <v/>
      </c>
      <c r="T2583">
        <f>IF($S2583="","",IF($S2583&lt;Settings!$B$8,"Critical",IF($S2583&lt;Settings!$B$9,"Semi Critical","Non Critical")))</f>
        <v/>
      </c>
      <c r="U2583">
        <f>IF($B2583="","",IFERROR(VLOOKUP($O2583,Leaders!$A:$B,2,0),"Not Mapped"))</f>
        <v/>
      </c>
    </row>
    <row r="2584">
      <c r="A2584" s="16" t="n"/>
      <c r="G2584" s="17" t="n"/>
      <c r="H2584" s="17" t="n"/>
      <c r="I2584" s="17" t="n"/>
      <c r="J2584" s="17" t="n"/>
      <c r="K2584" s="17" t="n"/>
      <c r="L2584" s="17" t="n"/>
      <c r="N2584">
        <f>IF($B2584="","",IF($C2584="SUPERSTORE","Superstore","DH"))</f>
        <v/>
      </c>
      <c r="O2584">
        <f>IF($B2584="","",IFERROR(VLOOKUP($B2584,Mapping!$A:$C,2,0),"Not Mapped"))</f>
        <v/>
      </c>
      <c r="P2584">
        <f>IF($B2584="","",IFERROR(VLOOKUP($B2584,Mapping!$A:$C,3,0),"Not Mapped"))</f>
        <v/>
      </c>
      <c r="Q2584">
        <f>IF($B2584="","",IF(COUNTIF(Exclusions!$A:$A,$B2584)&gt;0,"Yes","No"))</f>
        <v/>
      </c>
      <c r="R2584" s="17">
        <f>IF($B2584="","",MIN(1,DAY($A2584)/IF($N2584="Superstore",Settings!$B$5,Settings!$B$4)))</f>
        <v/>
      </c>
      <c r="S2584" s="17">
        <f>IF(OR($B2584="",$G2584="",$R2584=0),"",$G2584/$R2584)</f>
        <v/>
      </c>
      <c r="T2584">
        <f>IF($S2584="","",IF($S2584&lt;Settings!$B$8,"Critical",IF($S2584&lt;Settings!$B$9,"Semi Critical","Non Critical")))</f>
        <v/>
      </c>
      <c r="U2584">
        <f>IF($B2584="","",IFERROR(VLOOKUP($O2584,Leaders!$A:$B,2,0),"Not Mapped"))</f>
        <v/>
      </c>
    </row>
    <row r="2585">
      <c r="A2585" s="16" t="n"/>
      <c r="G2585" s="17" t="n"/>
      <c r="H2585" s="17" t="n"/>
      <c r="I2585" s="17" t="n"/>
      <c r="J2585" s="17" t="n"/>
      <c r="K2585" s="17" t="n"/>
      <c r="L2585" s="17" t="n"/>
      <c r="N2585">
        <f>IF($B2585="","",IF($C2585="SUPERSTORE","Superstore","DH"))</f>
        <v/>
      </c>
      <c r="O2585">
        <f>IF($B2585="","",IFERROR(VLOOKUP($B2585,Mapping!$A:$C,2,0),"Not Mapped"))</f>
        <v/>
      </c>
      <c r="P2585">
        <f>IF($B2585="","",IFERROR(VLOOKUP($B2585,Mapping!$A:$C,3,0),"Not Mapped"))</f>
        <v/>
      </c>
      <c r="Q2585">
        <f>IF($B2585="","",IF(COUNTIF(Exclusions!$A:$A,$B2585)&gt;0,"Yes","No"))</f>
        <v/>
      </c>
      <c r="R2585" s="17">
        <f>IF($B2585="","",MIN(1,DAY($A2585)/IF($N2585="Superstore",Settings!$B$5,Settings!$B$4)))</f>
        <v/>
      </c>
      <c r="S2585" s="17">
        <f>IF(OR($B2585="",$G2585="",$R2585=0),"",$G2585/$R2585)</f>
        <v/>
      </c>
      <c r="T2585">
        <f>IF($S2585="","",IF($S2585&lt;Settings!$B$8,"Critical",IF($S2585&lt;Settings!$B$9,"Semi Critical","Non Critical")))</f>
        <v/>
      </c>
      <c r="U2585">
        <f>IF($B2585="","",IFERROR(VLOOKUP($O2585,Leaders!$A:$B,2,0),"Not Mapped"))</f>
        <v/>
      </c>
    </row>
    <row r="2586">
      <c r="A2586" s="16" t="n"/>
      <c r="G2586" s="17" t="n"/>
      <c r="H2586" s="17" t="n"/>
      <c r="I2586" s="17" t="n"/>
      <c r="J2586" s="17" t="n"/>
      <c r="K2586" s="17" t="n"/>
      <c r="L2586" s="17" t="n"/>
      <c r="N2586">
        <f>IF($B2586="","",IF($C2586="SUPERSTORE","Superstore","DH"))</f>
        <v/>
      </c>
      <c r="O2586">
        <f>IF($B2586="","",IFERROR(VLOOKUP($B2586,Mapping!$A:$C,2,0),"Not Mapped"))</f>
        <v/>
      </c>
      <c r="P2586">
        <f>IF($B2586="","",IFERROR(VLOOKUP($B2586,Mapping!$A:$C,3,0),"Not Mapped"))</f>
        <v/>
      </c>
      <c r="Q2586">
        <f>IF($B2586="","",IF(COUNTIF(Exclusions!$A:$A,$B2586)&gt;0,"Yes","No"))</f>
        <v/>
      </c>
      <c r="R2586" s="17">
        <f>IF($B2586="","",MIN(1,DAY($A2586)/IF($N2586="Superstore",Settings!$B$5,Settings!$B$4)))</f>
        <v/>
      </c>
      <c r="S2586" s="17">
        <f>IF(OR($B2586="",$G2586="",$R2586=0),"",$G2586/$R2586)</f>
        <v/>
      </c>
      <c r="T2586">
        <f>IF($S2586="","",IF($S2586&lt;Settings!$B$8,"Critical",IF($S2586&lt;Settings!$B$9,"Semi Critical","Non Critical")))</f>
        <v/>
      </c>
      <c r="U2586">
        <f>IF($B2586="","",IFERROR(VLOOKUP($O2586,Leaders!$A:$B,2,0),"Not Mapped"))</f>
        <v/>
      </c>
    </row>
    <row r="2587">
      <c r="A2587" s="16" t="n"/>
      <c r="G2587" s="17" t="n"/>
      <c r="H2587" s="17" t="n"/>
      <c r="I2587" s="17" t="n"/>
      <c r="J2587" s="17" t="n"/>
      <c r="K2587" s="17" t="n"/>
      <c r="L2587" s="17" t="n"/>
      <c r="N2587">
        <f>IF($B2587="","",IF($C2587="SUPERSTORE","Superstore","DH"))</f>
        <v/>
      </c>
      <c r="O2587">
        <f>IF($B2587="","",IFERROR(VLOOKUP($B2587,Mapping!$A:$C,2,0),"Not Mapped"))</f>
        <v/>
      </c>
      <c r="P2587">
        <f>IF($B2587="","",IFERROR(VLOOKUP($B2587,Mapping!$A:$C,3,0),"Not Mapped"))</f>
        <v/>
      </c>
      <c r="Q2587">
        <f>IF($B2587="","",IF(COUNTIF(Exclusions!$A:$A,$B2587)&gt;0,"Yes","No"))</f>
        <v/>
      </c>
      <c r="R2587" s="17">
        <f>IF($B2587="","",MIN(1,DAY($A2587)/IF($N2587="Superstore",Settings!$B$5,Settings!$B$4)))</f>
        <v/>
      </c>
      <c r="S2587" s="17">
        <f>IF(OR($B2587="",$G2587="",$R2587=0),"",$G2587/$R2587)</f>
        <v/>
      </c>
      <c r="T2587">
        <f>IF($S2587="","",IF($S2587&lt;Settings!$B$8,"Critical",IF($S2587&lt;Settings!$B$9,"Semi Critical","Non Critical")))</f>
        <v/>
      </c>
      <c r="U2587">
        <f>IF($B2587="","",IFERROR(VLOOKUP($O2587,Leaders!$A:$B,2,0),"Not Mapped"))</f>
        <v/>
      </c>
    </row>
    <row r="2588">
      <c r="A2588" s="16" t="n"/>
      <c r="G2588" s="17" t="n"/>
      <c r="H2588" s="17" t="n"/>
      <c r="I2588" s="17" t="n"/>
      <c r="J2588" s="17" t="n"/>
      <c r="K2588" s="17" t="n"/>
      <c r="L2588" s="17" t="n"/>
      <c r="N2588">
        <f>IF($B2588="","",IF($C2588="SUPERSTORE","Superstore","DH"))</f>
        <v/>
      </c>
      <c r="O2588">
        <f>IF($B2588="","",IFERROR(VLOOKUP($B2588,Mapping!$A:$C,2,0),"Not Mapped"))</f>
        <v/>
      </c>
      <c r="P2588">
        <f>IF($B2588="","",IFERROR(VLOOKUP($B2588,Mapping!$A:$C,3,0),"Not Mapped"))</f>
        <v/>
      </c>
      <c r="Q2588">
        <f>IF($B2588="","",IF(COUNTIF(Exclusions!$A:$A,$B2588)&gt;0,"Yes","No"))</f>
        <v/>
      </c>
      <c r="R2588" s="17">
        <f>IF($B2588="","",MIN(1,DAY($A2588)/IF($N2588="Superstore",Settings!$B$5,Settings!$B$4)))</f>
        <v/>
      </c>
      <c r="S2588" s="17">
        <f>IF(OR($B2588="",$G2588="",$R2588=0),"",$G2588/$R2588)</f>
        <v/>
      </c>
      <c r="T2588">
        <f>IF($S2588="","",IF($S2588&lt;Settings!$B$8,"Critical",IF($S2588&lt;Settings!$B$9,"Semi Critical","Non Critical")))</f>
        <v/>
      </c>
      <c r="U2588">
        <f>IF($B2588="","",IFERROR(VLOOKUP($O2588,Leaders!$A:$B,2,0),"Not Mapped"))</f>
        <v/>
      </c>
    </row>
    <row r="2589">
      <c r="A2589" s="16" t="n"/>
      <c r="G2589" s="17" t="n"/>
      <c r="H2589" s="17" t="n"/>
      <c r="I2589" s="17" t="n"/>
      <c r="J2589" s="17" t="n"/>
      <c r="K2589" s="17" t="n"/>
      <c r="L2589" s="17" t="n"/>
      <c r="N2589">
        <f>IF($B2589="","",IF($C2589="SUPERSTORE","Superstore","DH"))</f>
        <v/>
      </c>
      <c r="O2589">
        <f>IF($B2589="","",IFERROR(VLOOKUP($B2589,Mapping!$A:$C,2,0),"Not Mapped"))</f>
        <v/>
      </c>
      <c r="P2589">
        <f>IF($B2589="","",IFERROR(VLOOKUP($B2589,Mapping!$A:$C,3,0),"Not Mapped"))</f>
        <v/>
      </c>
      <c r="Q2589">
        <f>IF($B2589="","",IF(COUNTIF(Exclusions!$A:$A,$B2589)&gt;0,"Yes","No"))</f>
        <v/>
      </c>
      <c r="R2589" s="17">
        <f>IF($B2589="","",MIN(1,DAY($A2589)/IF($N2589="Superstore",Settings!$B$5,Settings!$B$4)))</f>
        <v/>
      </c>
      <c r="S2589" s="17">
        <f>IF(OR($B2589="",$G2589="",$R2589=0),"",$G2589/$R2589)</f>
        <v/>
      </c>
      <c r="T2589">
        <f>IF($S2589="","",IF($S2589&lt;Settings!$B$8,"Critical",IF($S2589&lt;Settings!$B$9,"Semi Critical","Non Critical")))</f>
        <v/>
      </c>
      <c r="U2589">
        <f>IF($B2589="","",IFERROR(VLOOKUP($O2589,Leaders!$A:$B,2,0),"Not Mapped"))</f>
        <v/>
      </c>
    </row>
    <row r="2590">
      <c r="A2590" s="16" t="n"/>
      <c r="G2590" s="17" t="n"/>
      <c r="H2590" s="17" t="n"/>
      <c r="I2590" s="17" t="n"/>
      <c r="J2590" s="17" t="n"/>
      <c r="K2590" s="17" t="n"/>
      <c r="L2590" s="17" t="n"/>
      <c r="N2590">
        <f>IF($B2590="","",IF($C2590="SUPERSTORE","Superstore","DH"))</f>
        <v/>
      </c>
      <c r="O2590">
        <f>IF($B2590="","",IFERROR(VLOOKUP($B2590,Mapping!$A:$C,2,0),"Not Mapped"))</f>
        <v/>
      </c>
      <c r="P2590">
        <f>IF($B2590="","",IFERROR(VLOOKUP($B2590,Mapping!$A:$C,3,0),"Not Mapped"))</f>
        <v/>
      </c>
      <c r="Q2590">
        <f>IF($B2590="","",IF(COUNTIF(Exclusions!$A:$A,$B2590)&gt;0,"Yes","No"))</f>
        <v/>
      </c>
      <c r="R2590" s="17">
        <f>IF($B2590="","",MIN(1,DAY($A2590)/IF($N2590="Superstore",Settings!$B$5,Settings!$B$4)))</f>
        <v/>
      </c>
      <c r="S2590" s="17">
        <f>IF(OR($B2590="",$G2590="",$R2590=0),"",$G2590/$R2590)</f>
        <v/>
      </c>
      <c r="T2590">
        <f>IF($S2590="","",IF($S2590&lt;Settings!$B$8,"Critical",IF($S2590&lt;Settings!$B$9,"Semi Critical","Non Critical")))</f>
        <v/>
      </c>
      <c r="U2590">
        <f>IF($B2590="","",IFERROR(VLOOKUP($O2590,Leaders!$A:$B,2,0),"Not Mapped"))</f>
        <v/>
      </c>
    </row>
    <row r="2591">
      <c r="A2591" s="16" t="n"/>
      <c r="G2591" s="17" t="n"/>
      <c r="H2591" s="17" t="n"/>
      <c r="I2591" s="17" t="n"/>
      <c r="J2591" s="17" t="n"/>
      <c r="K2591" s="17" t="n"/>
      <c r="L2591" s="17" t="n"/>
      <c r="N2591">
        <f>IF($B2591="","",IF($C2591="SUPERSTORE","Superstore","DH"))</f>
        <v/>
      </c>
      <c r="O2591">
        <f>IF($B2591="","",IFERROR(VLOOKUP($B2591,Mapping!$A:$C,2,0),"Not Mapped"))</f>
        <v/>
      </c>
      <c r="P2591">
        <f>IF($B2591="","",IFERROR(VLOOKUP($B2591,Mapping!$A:$C,3,0),"Not Mapped"))</f>
        <v/>
      </c>
      <c r="Q2591">
        <f>IF($B2591="","",IF(COUNTIF(Exclusions!$A:$A,$B2591)&gt;0,"Yes","No"))</f>
        <v/>
      </c>
      <c r="R2591" s="17">
        <f>IF($B2591="","",MIN(1,DAY($A2591)/IF($N2591="Superstore",Settings!$B$5,Settings!$B$4)))</f>
        <v/>
      </c>
      <c r="S2591" s="17">
        <f>IF(OR($B2591="",$G2591="",$R2591=0),"",$G2591/$R2591)</f>
        <v/>
      </c>
      <c r="T2591">
        <f>IF($S2591="","",IF($S2591&lt;Settings!$B$8,"Critical",IF($S2591&lt;Settings!$B$9,"Semi Critical","Non Critical")))</f>
        <v/>
      </c>
      <c r="U2591">
        <f>IF($B2591="","",IFERROR(VLOOKUP($O2591,Leaders!$A:$B,2,0),"Not Mapped"))</f>
        <v/>
      </c>
    </row>
    <row r="2592">
      <c r="A2592" s="16" t="n"/>
      <c r="G2592" s="17" t="n"/>
      <c r="H2592" s="17" t="n"/>
      <c r="I2592" s="17" t="n"/>
      <c r="J2592" s="17" t="n"/>
      <c r="K2592" s="17" t="n"/>
      <c r="L2592" s="17" t="n"/>
      <c r="N2592">
        <f>IF($B2592="","",IF($C2592="SUPERSTORE","Superstore","DH"))</f>
        <v/>
      </c>
      <c r="O2592">
        <f>IF($B2592="","",IFERROR(VLOOKUP($B2592,Mapping!$A:$C,2,0),"Not Mapped"))</f>
        <v/>
      </c>
      <c r="P2592">
        <f>IF($B2592="","",IFERROR(VLOOKUP($B2592,Mapping!$A:$C,3,0),"Not Mapped"))</f>
        <v/>
      </c>
      <c r="Q2592">
        <f>IF($B2592="","",IF(COUNTIF(Exclusions!$A:$A,$B2592)&gt;0,"Yes","No"))</f>
        <v/>
      </c>
      <c r="R2592" s="17">
        <f>IF($B2592="","",MIN(1,DAY($A2592)/IF($N2592="Superstore",Settings!$B$5,Settings!$B$4)))</f>
        <v/>
      </c>
      <c r="S2592" s="17">
        <f>IF(OR($B2592="",$G2592="",$R2592=0),"",$G2592/$R2592)</f>
        <v/>
      </c>
      <c r="T2592">
        <f>IF($S2592="","",IF($S2592&lt;Settings!$B$8,"Critical",IF($S2592&lt;Settings!$B$9,"Semi Critical","Non Critical")))</f>
        <v/>
      </c>
      <c r="U2592">
        <f>IF($B2592="","",IFERROR(VLOOKUP($O2592,Leaders!$A:$B,2,0),"Not Mapped"))</f>
        <v/>
      </c>
    </row>
    <row r="2593">
      <c r="A2593" s="16" t="n"/>
      <c r="G2593" s="17" t="n"/>
      <c r="H2593" s="17" t="n"/>
      <c r="I2593" s="17" t="n"/>
      <c r="J2593" s="17" t="n"/>
      <c r="K2593" s="17" t="n"/>
      <c r="L2593" s="17" t="n"/>
      <c r="N2593">
        <f>IF($B2593="","",IF($C2593="SUPERSTORE","Superstore","DH"))</f>
        <v/>
      </c>
      <c r="O2593">
        <f>IF($B2593="","",IFERROR(VLOOKUP($B2593,Mapping!$A:$C,2,0),"Not Mapped"))</f>
        <v/>
      </c>
      <c r="P2593">
        <f>IF($B2593="","",IFERROR(VLOOKUP($B2593,Mapping!$A:$C,3,0),"Not Mapped"))</f>
        <v/>
      </c>
      <c r="Q2593">
        <f>IF($B2593="","",IF(COUNTIF(Exclusions!$A:$A,$B2593)&gt;0,"Yes","No"))</f>
        <v/>
      </c>
      <c r="R2593" s="17">
        <f>IF($B2593="","",MIN(1,DAY($A2593)/IF($N2593="Superstore",Settings!$B$5,Settings!$B$4)))</f>
        <v/>
      </c>
      <c r="S2593" s="17">
        <f>IF(OR($B2593="",$G2593="",$R2593=0),"",$G2593/$R2593)</f>
        <v/>
      </c>
      <c r="T2593">
        <f>IF($S2593="","",IF($S2593&lt;Settings!$B$8,"Critical",IF($S2593&lt;Settings!$B$9,"Semi Critical","Non Critical")))</f>
        <v/>
      </c>
      <c r="U2593">
        <f>IF($B2593="","",IFERROR(VLOOKUP($O2593,Leaders!$A:$B,2,0),"Not Mapped"))</f>
        <v/>
      </c>
    </row>
    <row r="2594">
      <c r="A2594" s="16" t="n"/>
      <c r="G2594" s="17" t="n"/>
      <c r="H2594" s="17" t="n"/>
      <c r="I2594" s="17" t="n"/>
      <c r="J2594" s="17" t="n"/>
      <c r="K2594" s="17" t="n"/>
      <c r="L2594" s="17" t="n"/>
      <c r="N2594">
        <f>IF($B2594="","",IF($C2594="SUPERSTORE","Superstore","DH"))</f>
        <v/>
      </c>
      <c r="O2594">
        <f>IF($B2594="","",IFERROR(VLOOKUP($B2594,Mapping!$A:$C,2,0),"Not Mapped"))</f>
        <v/>
      </c>
      <c r="P2594">
        <f>IF($B2594="","",IFERROR(VLOOKUP($B2594,Mapping!$A:$C,3,0),"Not Mapped"))</f>
        <v/>
      </c>
      <c r="Q2594">
        <f>IF($B2594="","",IF(COUNTIF(Exclusions!$A:$A,$B2594)&gt;0,"Yes","No"))</f>
        <v/>
      </c>
      <c r="R2594" s="17">
        <f>IF($B2594="","",MIN(1,DAY($A2594)/IF($N2594="Superstore",Settings!$B$5,Settings!$B$4)))</f>
        <v/>
      </c>
      <c r="S2594" s="17">
        <f>IF(OR($B2594="",$G2594="",$R2594=0),"",$G2594/$R2594)</f>
        <v/>
      </c>
      <c r="T2594">
        <f>IF($S2594="","",IF($S2594&lt;Settings!$B$8,"Critical",IF($S2594&lt;Settings!$B$9,"Semi Critical","Non Critical")))</f>
        <v/>
      </c>
      <c r="U2594">
        <f>IF($B2594="","",IFERROR(VLOOKUP($O2594,Leaders!$A:$B,2,0),"Not Mapped"))</f>
        <v/>
      </c>
    </row>
    <row r="2595">
      <c r="A2595" s="16" t="n"/>
      <c r="G2595" s="17" t="n"/>
      <c r="H2595" s="17" t="n"/>
      <c r="I2595" s="17" t="n"/>
      <c r="J2595" s="17" t="n"/>
      <c r="K2595" s="17" t="n"/>
      <c r="L2595" s="17" t="n"/>
      <c r="N2595">
        <f>IF($B2595="","",IF($C2595="SUPERSTORE","Superstore","DH"))</f>
        <v/>
      </c>
      <c r="O2595">
        <f>IF($B2595="","",IFERROR(VLOOKUP($B2595,Mapping!$A:$C,2,0),"Not Mapped"))</f>
        <v/>
      </c>
      <c r="P2595">
        <f>IF($B2595="","",IFERROR(VLOOKUP($B2595,Mapping!$A:$C,3,0),"Not Mapped"))</f>
        <v/>
      </c>
      <c r="Q2595">
        <f>IF($B2595="","",IF(COUNTIF(Exclusions!$A:$A,$B2595)&gt;0,"Yes","No"))</f>
        <v/>
      </c>
      <c r="R2595" s="17">
        <f>IF($B2595="","",MIN(1,DAY($A2595)/IF($N2595="Superstore",Settings!$B$5,Settings!$B$4)))</f>
        <v/>
      </c>
      <c r="S2595" s="17">
        <f>IF(OR($B2595="",$G2595="",$R2595=0),"",$G2595/$R2595)</f>
        <v/>
      </c>
      <c r="T2595">
        <f>IF($S2595="","",IF($S2595&lt;Settings!$B$8,"Critical",IF($S2595&lt;Settings!$B$9,"Semi Critical","Non Critical")))</f>
        <v/>
      </c>
      <c r="U2595">
        <f>IF($B2595="","",IFERROR(VLOOKUP($O2595,Leaders!$A:$B,2,0),"Not Mapped"))</f>
        <v/>
      </c>
    </row>
    <row r="2596">
      <c r="A2596" s="16" t="n"/>
      <c r="G2596" s="17" t="n"/>
      <c r="H2596" s="17" t="n"/>
      <c r="I2596" s="17" t="n"/>
      <c r="J2596" s="17" t="n"/>
      <c r="K2596" s="17" t="n"/>
      <c r="L2596" s="17" t="n"/>
      <c r="N2596">
        <f>IF($B2596="","",IF($C2596="SUPERSTORE","Superstore","DH"))</f>
        <v/>
      </c>
      <c r="O2596">
        <f>IF($B2596="","",IFERROR(VLOOKUP($B2596,Mapping!$A:$C,2,0),"Not Mapped"))</f>
        <v/>
      </c>
      <c r="P2596">
        <f>IF($B2596="","",IFERROR(VLOOKUP($B2596,Mapping!$A:$C,3,0),"Not Mapped"))</f>
        <v/>
      </c>
      <c r="Q2596">
        <f>IF($B2596="","",IF(COUNTIF(Exclusions!$A:$A,$B2596)&gt;0,"Yes","No"))</f>
        <v/>
      </c>
      <c r="R2596" s="17">
        <f>IF($B2596="","",MIN(1,DAY($A2596)/IF($N2596="Superstore",Settings!$B$5,Settings!$B$4)))</f>
        <v/>
      </c>
      <c r="S2596" s="17">
        <f>IF(OR($B2596="",$G2596="",$R2596=0),"",$G2596/$R2596)</f>
        <v/>
      </c>
      <c r="T2596">
        <f>IF($S2596="","",IF($S2596&lt;Settings!$B$8,"Critical",IF($S2596&lt;Settings!$B$9,"Semi Critical","Non Critical")))</f>
        <v/>
      </c>
      <c r="U2596">
        <f>IF($B2596="","",IFERROR(VLOOKUP($O2596,Leaders!$A:$B,2,0),"Not Mapped"))</f>
        <v/>
      </c>
    </row>
    <row r="2597">
      <c r="A2597" s="16" t="n"/>
      <c r="G2597" s="17" t="n"/>
      <c r="H2597" s="17" t="n"/>
      <c r="I2597" s="17" t="n"/>
      <c r="J2597" s="17" t="n"/>
      <c r="K2597" s="17" t="n"/>
      <c r="L2597" s="17" t="n"/>
      <c r="N2597">
        <f>IF($B2597="","",IF($C2597="SUPERSTORE","Superstore","DH"))</f>
        <v/>
      </c>
      <c r="O2597">
        <f>IF($B2597="","",IFERROR(VLOOKUP($B2597,Mapping!$A:$C,2,0),"Not Mapped"))</f>
        <v/>
      </c>
      <c r="P2597">
        <f>IF($B2597="","",IFERROR(VLOOKUP($B2597,Mapping!$A:$C,3,0),"Not Mapped"))</f>
        <v/>
      </c>
      <c r="Q2597">
        <f>IF($B2597="","",IF(COUNTIF(Exclusions!$A:$A,$B2597)&gt;0,"Yes","No"))</f>
        <v/>
      </c>
      <c r="R2597" s="17">
        <f>IF($B2597="","",MIN(1,DAY($A2597)/IF($N2597="Superstore",Settings!$B$5,Settings!$B$4)))</f>
        <v/>
      </c>
      <c r="S2597" s="17">
        <f>IF(OR($B2597="",$G2597="",$R2597=0),"",$G2597/$R2597)</f>
        <v/>
      </c>
      <c r="T2597">
        <f>IF($S2597="","",IF($S2597&lt;Settings!$B$8,"Critical",IF($S2597&lt;Settings!$B$9,"Semi Critical","Non Critical")))</f>
        <v/>
      </c>
      <c r="U2597">
        <f>IF($B2597="","",IFERROR(VLOOKUP($O2597,Leaders!$A:$B,2,0),"Not Mapped"))</f>
        <v/>
      </c>
    </row>
    <row r="2598">
      <c r="A2598" s="16" t="n"/>
      <c r="G2598" s="17" t="n"/>
      <c r="H2598" s="17" t="n"/>
      <c r="I2598" s="17" t="n"/>
      <c r="J2598" s="17" t="n"/>
      <c r="K2598" s="17" t="n"/>
      <c r="L2598" s="17" t="n"/>
      <c r="N2598">
        <f>IF($B2598="","",IF($C2598="SUPERSTORE","Superstore","DH"))</f>
        <v/>
      </c>
      <c r="O2598">
        <f>IF($B2598="","",IFERROR(VLOOKUP($B2598,Mapping!$A:$C,2,0),"Not Mapped"))</f>
        <v/>
      </c>
      <c r="P2598">
        <f>IF($B2598="","",IFERROR(VLOOKUP($B2598,Mapping!$A:$C,3,0),"Not Mapped"))</f>
        <v/>
      </c>
      <c r="Q2598">
        <f>IF($B2598="","",IF(COUNTIF(Exclusions!$A:$A,$B2598)&gt;0,"Yes","No"))</f>
        <v/>
      </c>
      <c r="R2598" s="17">
        <f>IF($B2598="","",MIN(1,DAY($A2598)/IF($N2598="Superstore",Settings!$B$5,Settings!$B$4)))</f>
        <v/>
      </c>
      <c r="S2598" s="17">
        <f>IF(OR($B2598="",$G2598="",$R2598=0),"",$G2598/$R2598)</f>
        <v/>
      </c>
      <c r="T2598">
        <f>IF($S2598="","",IF($S2598&lt;Settings!$B$8,"Critical",IF($S2598&lt;Settings!$B$9,"Semi Critical","Non Critical")))</f>
        <v/>
      </c>
      <c r="U2598">
        <f>IF($B2598="","",IFERROR(VLOOKUP($O2598,Leaders!$A:$B,2,0),"Not Mapped"))</f>
        <v/>
      </c>
    </row>
    <row r="2599">
      <c r="A2599" s="16" t="n"/>
      <c r="G2599" s="17" t="n"/>
      <c r="H2599" s="17" t="n"/>
      <c r="I2599" s="17" t="n"/>
      <c r="J2599" s="17" t="n"/>
      <c r="K2599" s="17" t="n"/>
      <c r="L2599" s="17" t="n"/>
      <c r="N2599">
        <f>IF($B2599="","",IF($C2599="SUPERSTORE","Superstore","DH"))</f>
        <v/>
      </c>
      <c r="O2599">
        <f>IF($B2599="","",IFERROR(VLOOKUP($B2599,Mapping!$A:$C,2,0),"Not Mapped"))</f>
        <v/>
      </c>
      <c r="P2599">
        <f>IF($B2599="","",IFERROR(VLOOKUP($B2599,Mapping!$A:$C,3,0),"Not Mapped"))</f>
        <v/>
      </c>
      <c r="Q2599">
        <f>IF($B2599="","",IF(COUNTIF(Exclusions!$A:$A,$B2599)&gt;0,"Yes","No"))</f>
        <v/>
      </c>
      <c r="R2599" s="17">
        <f>IF($B2599="","",MIN(1,DAY($A2599)/IF($N2599="Superstore",Settings!$B$5,Settings!$B$4)))</f>
        <v/>
      </c>
      <c r="S2599" s="17">
        <f>IF(OR($B2599="",$G2599="",$R2599=0),"",$G2599/$R2599)</f>
        <v/>
      </c>
      <c r="T2599">
        <f>IF($S2599="","",IF($S2599&lt;Settings!$B$8,"Critical",IF($S2599&lt;Settings!$B$9,"Semi Critical","Non Critical")))</f>
        <v/>
      </c>
      <c r="U2599">
        <f>IF($B2599="","",IFERROR(VLOOKUP($O2599,Leaders!$A:$B,2,0),"Not Mapped"))</f>
        <v/>
      </c>
    </row>
    <row r="2600">
      <c r="A2600" s="16" t="n"/>
      <c r="G2600" s="17" t="n"/>
      <c r="H2600" s="17" t="n"/>
      <c r="I2600" s="17" t="n"/>
      <c r="J2600" s="17" t="n"/>
      <c r="K2600" s="17" t="n"/>
      <c r="L2600" s="17" t="n"/>
      <c r="N2600">
        <f>IF($B2600="","",IF($C2600="SUPERSTORE","Superstore","DH"))</f>
        <v/>
      </c>
      <c r="O2600">
        <f>IF($B2600="","",IFERROR(VLOOKUP($B2600,Mapping!$A:$C,2,0),"Not Mapped"))</f>
        <v/>
      </c>
      <c r="P2600">
        <f>IF($B2600="","",IFERROR(VLOOKUP($B2600,Mapping!$A:$C,3,0),"Not Mapped"))</f>
        <v/>
      </c>
      <c r="Q2600">
        <f>IF($B2600="","",IF(COUNTIF(Exclusions!$A:$A,$B2600)&gt;0,"Yes","No"))</f>
        <v/>
      </c>
      <c r="R2600" s="17">
        <f>IF($B2600="","",MIN(1,DAY($A2600)/IF($N2600="Superstore",Settings!$B$5,Settings!$B$4)))</f>
        <v/>
      </c>
      <c r="S2600" s="17">
        <f>IF(OR($B2600="",$G2600="",$R2600=0),"",$G2600/$R2600)</f>
        <v/>
      </c>
      <c r="T2600">
        <f>IF($S2600="","",IF($S2600&lt;Settings!$B$8,"Critical",IF($S2600&lt;Settings!$B$9,"Semi Critical","Non Critical")))</f>
        <v/>
      </c>
      <c r="U2600">
        <f>IF($B2600="","",IFERROR(VLOOKUP($O2600,Leaders!$A:$B,2,0),"Not Mapped"))</f>
        <v/>
      </c>
    </row>
    <row r="2601">
      <c r="A2601" s="16" t="n"/>
      <c r="G2601" s="17" t="n"/>
      <c r="H2601" s="17" t="n"/>
      <c r="I2601" s="17" t="n"/>
      <c r="J2601" s="17" t="n"/>
      <c r="K2601" s="17" t="n"/>
      <c r="L2601" s="17" t="n"/>
      <c r="N2601">
        <f>IF($B2601="","",IF($C2601="SUPERSTORE","Superstore","DH"))</f>
        <v/>
      </c>
      <c r="O2601">
        <f>IF($B2601="","",IFERROR(VLOOKUP($B2601,Mapping!$A:$C,2,0),"Not Mapped"))</f>
        <v/>
      </c>
      <c r="P2601">
        <f>IF($B2601="","",IFERROR(VLOOKUP($B2601,Mapping!$A:$C,3,0),"Not Mapped"))</f>
        <v/>
      </c>
      <c r="Q2601">
        <f>IF($B2601="","",IF(COUNTIF(Exclusions!$A:$A,$B2601)&gt;0,"Yes","No"))</f>
        <v/>
      </c>
      <c r="R2601" s="17">
        <f>IF($B2601="","",MIN(1,DAY($A2601)/IF($N2601="Superstore",Settings!$B$5,Settings!$B$4)))</f>
        <v/>
      </c>
      <c r="S2601" s="17">
        <f>IF(OR($B2601="",$G2601="",$R2601=0),"",$G2601/$R2601)</f>
        <v/>
      </c>
      <c r="T2601">
        <f>IF($S2601="","",IF($S2601&lt;Settings!$B$8,"Critical",IF($S2601&lt;Settings!$B$9,"Semi Critical","Non Critical")))</f>
        <v/>
      </c>
      <c r="U2601">
        <f>IF($B2601="","",IFERROR(VLOOKUP($O2601,Leaders!$A:$B,2,0),"Not Mapped"))</f>
        <v/>
      </c>
    </row>
    <row r="2602">
      <c r="A2602" s="16" t="n"/>
      <c r="G2602" s="17" t="n"/>
      <c r="H2602" s="17" t="n"/>
      <c r="I2602" s="17" t="n"/>
      <c r="J2602" s="17" t="n"/>
      <c r="K2602" s="17" t="n"/>
      <c r="L2602" s="17" t="n"/>
      <c r="N2602">
        <f>IF($B2602="","",IF($C2602="SUPERSTORE","Superstore","DH"))</f>
        <v/>
      </c>
      <c r="O2602">
        <f>IF($B2602="","",IFERROR(VLOOKUP($B2602,Mapping!$A:$C,2,0),"Not Mapped"))</f>
        <v/>
      </c>
      <c r="P2602">
        <f>IF($B2602="","",IFERROR(VLOOKUP($B2602,Mapping!$A:$C,3,0),"Not Mapped"))</f>
        <v/>
      </c>
      <c r="Q2602">
        <f>IF($B2602="","",IF(COUNTIF(Exclusions!$A:$A,$B2602)&gt;0,"Yes","No"))</f>
        <v/>
      </c>
      <c r="R2602" s="17">
        <f>IF($B2602="","",MIN(1,DAY($A2602)/IF($N2602="Superstore",Settings!$B$5,Settings!$B$4)))</f>
        <v/>
      </c>
      <c r="S2602" s="17">
        <f>IF(OR($B2602="",$G2602="",$R2602=0),"",$G2602/$R2602)</f>
        <v/>
      </c>
      <c r="T2602">
        <f>IF($S2602="","",IF($S2602&lt;Settings!$B$8,"Critical",IF($S2602&lt;Settings!$B$9,"Semi Critical","Non Critical")))</f>
        <v/>
      </c>
      <c r="U2602">
        <f>IF($B2602="","",IFERROR(VLOOKUP($O2602,Leaders!$A:$B,2,0),"Not Mapped"))</f>
        <v/>
      </c>
    </row>
    <row r="2603">
      <c r="A2603" s="16" t="n"/>
      <c r="G2603" s="17" t="n"/>
      <c r="H2603" s="17" t="n"/>
      <c r="I2603" s="17" t="n"/>
      <c r="J2603" s="17" t="n"/>
      <c r="K2603" s="17" t="n"/>
      <c r="L2603" s="17" t="n"/>
      <c r="N2603">
        <f>IF($B2603="","",IF($C2603="SUPERSTORE","Superstore","DH"))</f>
        <v/>
      </c>
      <c r="O2603">
        <f>IF($B2603="","",IFERROR(VLOOKUP($B2603,Mapping!$A:$C,2,0),"Not Mapped"))</f>
        <v/>
      </c>
      <c r="P2603">
        <f>IF($B2603="","",IFERROR(VLOOKUP($B2603,Mapping!$A:$C,3,0),"Not Mapped"))</f>
        <v/>
      </c>
      <c r="Q2603">
        <f>IF($B2603="","",IF(COUNTIF(Exclusions!$A:$A,$B2603)&gt;0,"Yes","No"))</f>
        <v/>
      </c>
      <c r="R2603" s="17">
        <f>IF($B2603="","",MIN(1,DAY($A2603)/IF($N2603="Superstore",Settings!$B$5,Settings!$B$4)))</f>
        <v/>
      </c>
      <c r="S2603" s="17">
        <f>IF(OR($B2603="",$G2603="",$R2603=0),"",$G2603/$R2603)</f>
        <v/>
      </c>
      <c r="T2603">
        <f>IF($S2603="","",IF($S2603&lt;Settings!$B$8,"Critical",IF($S2603&lt;Settings!$B$9,"Semi Critical","Non Critical")))</f>
        <v/>
      </c>
      <c r="U2603">
        <f>IF($B2603="","",IFERROR(VLOOKUP($O2603,Leaders!$A:$B,2,0),"Not Mapped"))</f>
        <v/>
      </c>
    </row>
    <row r="2604">
      <c r="A2604" s="16" t="n"/>
      <c r="G2604" s="17" t="n"/>
      <c r="H2604" s="17" t="n"/>
      <c r="I2604" s="17" t="n"/>
      <c r="J2604" s="17" t="n"/>
      <c r="K2604" s="17" t="n"/>
      <c r="L2604" s="17" t="n"/>
      <c r="N2604">
        <f>IF($B2604="","",IF($C2604="SUPERSTORE","Superstore","DH"))</f>
        <v/>
      </c>
      <c r="O2604">
        <f>IF($B2604="","",IFERROR(VLOOKUP($B2604,Mapping!$A:$C,2,0),"Not Mapped"))</f>
        <v/>
      </c>
      <c r="P2604">
        <f>IF($B2604="","",IFERROR(VLOOKUP($B2604,Mapping!$A:$C,3,0),"Not Mapped"))</f>
        <v/>
      </c>
      <c r="Q2604">
        <f>IF($B2604="","",IF(COUNTIF(Exclusions!$A:$A,$B2604)&gt;0,"Yes","No"))</f>
        <v/>
      </c>
      <c r="R2604" s="17">
        <f>IF($B2604="","",MIN(1,DAY($A2604)/IF($N2604="Superstore",Settings!$B$5,Settings!$B$4)))</f>
        <v/>
      </c>
      <c r="S2604" s="17">
        <f>IF(OR($B2604="",$G2604="",$R2604=0),"",$G2604/$R2604)</f>
        <v/>
      </c>
      <c r="T2604">
        <f>IF($S2604="","",IF($S2604&lt;Settings!$B$8,"Critical",IF($S2604&lt;Settings!$B$9,"Semi Critical","Non Critical")))</f>
        <v/>
      </c>
      <c r="U2604">
        <f>IF($B2604="","",IFERROR(VLOOKUP($O2604,Leaders!$A:$B,2,0),"Not Mapped"))</f>
        <v/>
      </c>
    </row>
    <row r="2605">
      <c r="A2605" s="16" t="n"/>
      <c r="G2605" s="17" t="n"/>
      <c r="H2605" s="17" t="n"/>
      <c r="I2605" s="17" t="n"/>
      <c r="J2605" s="17" t="n"/>
      <c r="K2605" s="17" t="n"/>
      <c r="L2605" s="17" t="n"/>
      <c r="N2605">
        <f>IF($B2605="","",IF($C2605="SUPERSTORE","Superstore","DH"))</f>
        <v/>
      </c>
      <c r="O2605">
        <f>IF($B2605="","",IFERROR(VLOOKUP($B2605,Mapping!$A:$C,2,0),"Not Mapped"))</f>
        <v/>
      </c>
      <c r="P2605">
        <f>IF($B2605="","",IFERROR(VLOOKUP($B2605,Mapping!$A:$C,3,0),"Not Mapped"))</f>
        <v/>
      </c>
      <c r="Q2605">
        <f>IF($B2605="","",IF(COUNTIF(Exclusions!$A:$A,$B2605)&gt;0,"Yes","No"))</f>
        <v/>
      </c>
      <c r="R2605" s="17">
        <f>IF($B2605="","",MIN(1,DAY($A2605)/IF($N2605="Superstore",Settings!$B$5,Settings!$B$4)))</f>
        <v/>
      </c>
      <c r="S2605" s="17">
        <f>IF(OR($B2605="",$G2605="",$R2605=0),"",$G2605/$R2605)</f>
        <v/>
      </c>
      <c r="T2605">
        <f>IF($S2605="","",IF($S2605&lt;Settings!$B$8,"Critical",IF($S2605&lt;Settings!$B$9,"Semi Critical","Non Critical")))</f>
        <v/>
      </c>
      <c r="U2605">
        <f>IF($B2605="","",IFERROR(VLOOKUP($O2605,Leaders!$A:$B,2,0),"Not Mapped"))</f>
        <v/>
      </c>
    </row>
    <row r="2606">
      <c r="A2606" s="16" t="n"/>
      <c r="G2606" s="17" t="n"/>
      <c r="H2606" s="17" t="n"/>
      <c r="I2606" s="17" t="n"/>
      <c r="J2606" s="17" t="n"/>
      <c r="K2606" s="17" t="n"/>
      <c r="L2606" s="17" t="n"/>
      <c r="N2606">
        <f>IF($B2606="","",IF($C2606="SUPERSTORE","Superstore","DH"))</f>
        <v/>
      </c>
      <c r="O2606">
        <f>IF($B2606="","",IFERROR(VLOOKUP($B2606,Mapping!$A:$C,2,0),"Not Mapped"))</f>
        <v/>
      </c>
      <c r="P2606">
        <f>IF($B2606="","",IFERROR(VLOOKUP($B2606,Mapping!$A:$C,3,0),"Not Mapped"))</f>
        <v/>
      </c>
      <c r="Q2606">
        <f>IF($B2606="","",IF(COUNTIF(Exclusions!$A:$A,$B2606)&gt;0,"Yes","No"))</f>
        <v/>
      </c>
      <c r="R2606" s="17">
        <f>IF($B2606="","",MIN(1,DAY($A2606)/IF($N2606="Superstore",Settings!$B$5,Settings!$B$4)))</f>
        <v/>
      </c>
      <c r="S2606" s="17">
        <f>IF(OR($B2606="",$G2606="",$R2606=0),"",$G2606/$R2606)</f>
        <v/>
      </c>
      <c r="T2606">
        <f>IF($S2606="","",IF($S2606&lt;Settings!$B$8,"Critical",IF($S2606&lt;Settings!$B$9,"Semi Critical","Non Critical")))</f>
        <v/>
      </c>
      <c r="U2606">
        <f>IF($B2606="","",IFERROR(VLOOKUP($O2606,Leaders!$A:$B,2,0),"Not Mapped"))</f>
        <v/>
      </c>
    </row>
    <row r="2607">
      <c r="A2607" s="16" t="n"/>
      <c r="G2607" s="17" t="n"/>
      <c r="H2607" s="17" t="n"/>
      <c r="I2607" s="17" t="n"/>
      <c r="J2607" s="17" t="n"/>
      <c r="K2607" s="17" t="n"/>
      <c r="L2607" s="17" t="n"/>
      <c r="N2607">
        <f>IF($B2607="","",IF($C2607="SUPERSTORE","Superstore","DH"))</f>
        <v/>
      </c>
      <c r="O2607">
        <f>IF($B2607="","",IFERROR(VLOOKUP($B2607,Mapping!$A:$C,2,0),"Not Mapped"))</f>
        <v/>
      </c>
      <c r="P2607">
        <f>IF($B2607="","",IFERROR(VLOOKUP($B2607,Mapping!$A:$C,3,0),"Not Mapped"))</f>
        <v/>
      </c>
      <c r="Q2607">
        <f>IF($B2607="","",IF(COUNTIF(Exclusions!$A:$A,$B2607)&gt;0,"Yes","No"))</f>
        <v/>
      </c>
      <c r="R2607" s="17">
        <f>IF($B2607="","",MIN(1,DAY($A2607)/IF($N2607="Superstore",Settings!$B$5,Settings!$B$4)))</f>
        <v/>
      </c>
      <c r="S2607" s="17">
        <f>IF(OR($B2607="",$G2607="",$R2607=0),"",$G2607/$R2607)</f>
        <v/>
      </c>
      <c r="T2607">
        <f>IF($S2607="","",IF($S2607&lt;Settings!$B$8,"Critical",IF($S2607&lt;Settings!$B$9,"Semi Critical","Non Critical")))</f>
        <v/>
      </c>
      <c r="U2607">
        <f>IF($B2607="","",IFERROR(VLOOKUP($O2607,Leaders!$A:$B,2,0),"Not Mapped"))</f>
        <v/>
      </c>
    </row>
    <row r="2608">
      <c r="A2608" s="16" t="n"/>
      <c r="G2608" s="17" t="n"/>
      <c r="H2608" s="17" t="n"/>
      <c r="I2608" s="17" t="n"/>
      <c r="J2608" s="17" t="n"/>
      <c r="K2608" s="17" t="n"/>
      <c r="L2608" s="17" t="n"/>
      <c r="N2608">
        <f>IF($B2608="","",IF($C2608="SUPERSTORE","Superstore","DH"))</f>
        <v/>
      </c>
      <c r="O2608">
        <f>IF($B2608="","",IFERROR(VLOOKUP($B2608,Mapping!$A:$C,2,0),"Not Mapped"))</f>
        <v/>
      </c>
      <c r="P2608">
        <f>IF($B2608="","",IFERROR(VLOOKUP($B2608,Mapping!$A:$C,3,0),"Not Mapped"))</f>
        <v/>
      </c>
      <c r="Q2608">
        <f>IF($B2608="","",IF(COUNTIF(Exclusions!$A:$A,$B2608)&gt;0,"Yes","No"))</f>
        <v/>
      </c>
      <c r="R2608" s="17">
        <f>IF($B2608="","",MIN(1,DAY($A2608)/IF($N2608="Superstore",Settings!$B$5,Settings!$B$4)))</f>
        <v/>
      </c>
      <c r="S2608" s="17">
        <f>IF(OR($B2608="",$G2608="",$R2608=0),"",$G2608/$R2608)</f>
        <v/>
      </c>
      <c r="T2608">
        <f>IF($S2608="","",IF($S2608&lt;Settings!$B$8,"Critical",IF($S2608&lt;Settings!$B$9,"Semi Critical","Non Critical")))</f>
        <v/>
      </c>
      <c r="U2608">
        <f>IF($B2608="","",IFERROR(VLOOKUP($O2608,Leaders!$A:$B,2,0),"Not Mapped"))</f>
        <v/>
      </c>
    </row>
    <row r="2609">
      <c r="A2609" s="16" t="n"/>
      <c r="G2609" s="17" t="n"/>
      <c r="H2609" s="17" t="n"/>
      <c r="I2609" s="17" t="n"/>
      <c r="J2609" s="17" t="n"/>
      <c r="K2609" s="17" t="n"/>
      <c r="L2609" s="17" t="n"/>
      <c r="N2609">
        <f>IF($B2609="","",IF($C2609="SUPERSTORE","Superstore","DH"))</f>
        <v/>
      </c>
      <c r="O2609">
        <f>IF($B2609="","",IFERROR(VLOOKUP($B2609,Mapping!$A:$C,2,0),"Not Mapped"))</f>
        <v/>
      </c>
      <c r="P2609">
        <f>IF($B2609="","",IFERROR(VLOOKUP($B2609,Mapping!$A:$C,3,0),"Not Mapped"))</f>
        <v/>
      </c>
      <c r="Q2609">
        <f>IF($B2609="","",IF(COUNTIF(Exclusions!$A:$A,$B2609)&gt;0,"Yes","No"))</f>
        <v/>
      </c>
      <c r="R2609" s="17">
        <f>IF($B2609="","",MIN(1,DAY($A2609)/IF($N2609="Superstore",Settings!$B$5,Settings!$B$4)))</f>
        <v/>
      </c>
      <c r="S2609" s="17">
        <f>IF(OR($B2609="",$G2609="",$R2609=0),"",$G2609/$R2609)</f>
        <v/>
      </c>
      <c r="T2609">
        <f>IF($S2609="","",IF($S2609&lt;Settings!$B$8,"Critical",IF($S2609&lt;Settings!$B$9,"Semi Critical","Non Critical")))</f>
        <v/>
      </c>
      <c r="U2609">
        <f>IF($B2609="","",IFERROR(VLOOKUP($O2609,Leaders!$A:$B,2,0),"Not Mapped"))</f>
        <v/>
      </c>
    </row>
    <row r="2610">
      <c r="A2610" s="16" t="n"/>
      <c r="G2610" s="17" t="n"/>
      <c r="H2610" s="17" t="n"/>
      <c r="I2610" s="17" t="n"/>
      <c r="J2610" s="17" t="n"/>
      <c r="K2610" s="17" t="n"/>
      <c r="L2610" s="17" t="n"/>
      <c r="N2610">
        <f>IF($B2610="","",IF($C2610="SUPERSTORE","Superstore","DH"))</f>
        <v/>
      </c>
      <c r="O2610">
        <f>IF($B2610="","",IFERROR(VLOOKUP($B2610,Mapping!$A:$C,2,0),"Not Mapped"))</f>
        <v/>
      </c>
      <c r="P2610">
        <f>IF($B2610="","",IFERROR(VLOOKUP($B2610,Mapping!$A:$C,3,0),"Not Mapped"))</f>
        <v/>
      </c>
      <c r="Q2610">
        <f>IF($B2610="","",IF(COUNTIF(Exclusions!$A:$A,$B2610)&gt;0,"Yes","No"))</f>
        <v/>
      </c>
      <c r="R2610" s="17">
        <f>IF($B2610="","",MIN(1,DAY($A2610)/IF($N2610="Superstore",Settings!$B$5,Settings!$B$4)))</f>
        <v/>
      </c>
      <c r="S2610" s="17">
        <f>IF(OR($B2610="",$G2610="",$R2610=0),"",$G2610/$R2610)</f>
        <v/>
      </c>
      <c r="T2610">
        <f>IF($S2610="","",IF($S2610&lt;Settings!$B$8,"Critical",IF($S2610&lt;Settings!$B$9,"Semi Critical","Non Critical")))</f>
        <v/>
      </c>
      <c r="U2610">
        <f>IF($B2610="","",IFERROR(VLOOKUP($O2610,Leaders!$A:$B,2,0),"Not Mapped"))</f>
        <v/>
      </c>
    </row>
    <row r="2611">
      <c r="A2611" s="16" t="n"/>
      <c r="G2611" s="17" t="n"/>
      <c r="H2611" s="17" t="n"/>
      <c r="I2611" s="17" t="n"/>
      <c r="J2611" s="17" t="n"/>
      <c r="K2611" s="17" t="n"/>
      <c r="L2611" s="17" t="n"/>
      <c r="N2611">
        <f>IF($B2611="","",IF($C2611="SUPERSTORE","Superstore","DH"))</f>
        <v/>
      </c>
      <c r="O2611">
        <f>IF($B2611="","",IFERROR(VLOOKUP($B2611,Mapping!$A:$C,2,0),"Not Mapped"))</f>
        <v/>
      </c>
      <c r="P2611">
        <f>IF($B2611="","",IFERROR(VLOOKUP($B2611,Mapping!$A:$C,3,0),"Not Mapped"))</f>
        <v/>
      </c>
      <c r="Q2611">
        <f>IF($B2611="","",IF(COUNTIF(Exclusions!$A:$A,$B2611)&gt;0,"Yes","No"))</f>
        <v/>
      </c>
      <c r="R2611" s="17">
        <f>IF($B2611="","",MIN(1,DAY($A2611)/IF($N2611="Superstore",Settings!$B$5,Settings!$B$4)))</f>
        <v/>
      </c>
      <c r="S2611" s="17">
        <f>IF(OR($B2611="",$G2611="",$R2611=0),"",$G2611/$R2611)</f>
        <v/>
      </c>
      <c r="T2611">
        <f>IF($S2611="","",IF($S2611&lt;Settings!$B$8,"Critical",IF($S2611&lt;Settings!$B$9,"Semi Critical","Non Critical")))</f>
        <v/>
      </c>
      <c r="U2611">
        <f>IF($B2611="","",IFERROR(VLOOKUP($O2611,Leaders!$A:$B,2,0),"Not Mapped"))</f>
        <v/>
      </c>
    </row>
    <row r="2612">
      <c r="A2612" s="16" t="n"/>
      <c r="G2612" s="17" t="n"/>
      <c r="H2612" s="17" t="n"/>
      <c r="I2612" s="17" t="n"/>
      <c r="J2612" s="17" t="n"/>
      <c r="K2612" s="17" t="n"/>
      <c r="L2612" s="17" t="n"/>
      <c r="N2612">
        <f>IF($B2612="","",IF($C2612="SUPERSTORE","Superstore","DH"))</f>
        <v/>
      </c>
      <c r="O2612">
        <f>IF($B2612="","",IFERROR(VLOOKUP($B2612,Mapping!$A:$C,2,0),"Not Mapped"))</f>
        <v/>
      </c>
      <c r="P2612">
        <f>IF($B2612="","",IFERROR(VLOOKUP($B2612,Mapping!$A:$C,3,0),"Not Mapped"))</f>
        <v/>
      </c>
      <c r="Q2612">
        <f>IF($B2612="","",IF(COUNTIF(Exclusions!$A:$A,$B2612)&gt;0,"Yes","No"))</f>
        <v/>
      </c>
      <c r="R2612" s="17">
        <f>IF($B2612="","",MIN(1,DAY($A2612)/IF($N2612="Superstore",Settings!$B$5,Settings!$B$4)))</f>
        <v/>
      </c>
      <c r="S2612" s="17">
        <f>IF(OR($B2612="",$G2612="",$R2612=0),"",$G2612/$R2612)</f>
        <v/>
      </c>
      <c r="T2612">
        <f>IF($S2612="","",IF($S2612&lt;Settings!$B$8,"Critical",IF($S2612&lt;Settings!$B$9,"Semi Critical","Non Critical")))</f>
        <v/>
      </c>
      <c r="U2612">
        <f>IF($B2612="","",IFERROR(VLOOKUP($O2612,Leaders!$A:$B,2,0),"Not Mapped"))</f>
        <v/>
      </c>
    </row>
    <row r="2613">
      <c r="A2613" s="16" t="n"/>
      <c r="G2613" s="17" t="n"/>
      <c r="H2613" s="17" t="n"/>
      <c r="I2613" s="17" t="n"/>
      <c r="J2613" s="17" t="n"/>
      <c r="K2613" s="17" t="n"/>
      <c r="L2613" s="17" t="n"/>
      <c r="N2613">
        <f>IF($B2613="","",IF($C2613="SUPERSTORE","Superstore","DH"))</f>
        <v/>
      </c>
      <c r="O2613">
        <f>IF($B2613="","",IFERROR(VLOOKUP($B2613,Mapping!$A:$C,2,0),"Not Mapped"))</f>
        <v/>
      </c>
      <c r="P2613">
        <f>IF($B2613="","",IFERROR(VLOOKUP($B2613,Mapping!$A:$C,3,0),"Not Mapped"))</f>
        <v/>
      </c>
      <c r="Q2613">
        <f>IF($B2613="","",IF(COUNTIF(Exclusions!$A:$A,$B2613)&gt;0,"Yes","No"))</f>
        <v/>
      </c>
      <c r="R2613" s="17">
        <f>IF($B2613="","",MIN(1,DAY($A2613)/IF($N2613="Superstore",Settings!$B$5,Settings!$B$4)))</f>
        <v/>
      </c>
      <c r="S2613" s="17">
        <f>IF(OR($B2613="",$G2613="",$R2613=0),"",$G2613/$R2613)</f>
        <v/>
      </c>
      <c r="T2613">
        <f>IF($S2613="","",IF($S2613&lt;Settings!$B$8,"Critical",IF($S2613&lt;Settings!$B$9,"Semi Critical","Non Critical")))</f>
        <v/>
      </c>
      <c r="U2613">
        <f>IF($B2613="","",IFERROR(VLOOKUP($O2613,Leaders!$A:$B,2,0),"Not Mapped"))</f>
        <v/>
      </c>
    </row>
    <row r="2614">
      <c r="A2614" s="16" t="n"/>
      <c r="G2614" s="17" t="n"/>
      <c r="H2614" s="17" t="n"/>
      <c r="I2614" s="17" t="n"/>
      <c r="J2614" s="17" t="n"/>
      <c r="K2614" s="17" t="n"/>
      <c r="L2614" s="17" t="n"/>
      <c r="N2614">
        <f>IF($B2614="","",IF($C2614="SUPERSTORE","Superstore","DH"))</f>
        <v/>
      </c>
      <c r="O2614">
        <f>IF($B2614="","",IFERROR(VLOOKUP($B2614,Mapping!$A:$C,2,0),"Not Mapped"))</f>
        <v/>
      </c>
      <c r="P2614">
        <f>IF($B2614="","",IFERROR(VLOOKUP($B2614,Mapping!$A:$C,3,0),"Not Mapped"))</f>
        <v/>
      </c>
      <c r="Q2614">
        <f>IF($B2614="","",IF(COUNTIF(Exclusions!$A:$A,$B2614)&gt;0,"Yes","No"))</f>
        <v/>
      </c>
      <c r="R2614" s="17">
        <f>IF($B2614="","",MIN(1,DAY($A2614)/IF($N2614="Superstore",Settings!$B$5,Settings!$B$4)))</f>
        <v/>
      </c>
      <c r="S2614" s="17">
        <f>IF(OR($B2614="",$G2614="",$R2614=0),"",$G2614/$R2614)</f>
        <v/>
      </c>
      <c r="T2614">
        <f>IF($S2614="","",IF($S2614&lt;Settings!$B$8,"Critical",IF($S2614&lt;Settings!$B$9,"Semi Critical","Non Critical")))</f>
        <v/>
      </c>
      <c r="U2614">
        <f>IF($B2614="","",IFERROR(VLOOKUP($O2614,Leaders!$A:$B,2,0),"Not Mapped"))</f>
        <v/>
      </c>
    </row>
    <row r="2615">
      <c r="A2615" s="16" t="n"/>
      <c r="G2615" s="17" t="n"/>
      <c r="H2615" s="17" t="n"/>
      <c r="I2615" s="17" t="n"/>
      <c r="J2615" s="17" t="n"/>
      <c r="K2615" s="17" t="n"/>
      <c r="L2615" s="17" t="n"/>
      <c r="N2615">
        <f>IF($B2615="","",IF($C2615="SUPERSTORE","Superstore","DH"))</f>
        <v/>
      </c>
      <c r="O2615">
        <f>IF($B2615="","",IFERROR(VLOOKUP($B2615,Mapping!$A:$C,2,0),"Not Mapped"))</f>
        <v/>
      </c>
      <c r="P2615">
        <f>IF($B2615="","",IFERROR(VLOOKUP($B2615,Mapping!$A:$C,3,0),"Not Mapped"))</f>
        <v/>
      </c>
      <c r="Q2615">
        <f>IF($B2615="","",IF(COUNTIF(Exclusions!$A:$A,$B2615)&gt;0,"Yes","No"))</f>
        <v/>
      </c>
      <c r="R2615" s="17">
        <f>IF($B2615="","",MIN(1,DAY($A2615)/IF($N2615="Superstore",Settings!$B$5,Settings!$B$4)))</f>
        <v/>
      </c>
      <c r="S2615" s="17">
        <f>IF(OR($B2615="",$G2615="",$R2615=0),"",$G2615/$R2615)</f>
        <v/>
      </c>
      <c r="T2615">
        <f>IF($S2615="","",IF($S2615&lt;Settings!$B$8,"Critical",IF($S2615&lt;Settings!$B$9,"Semi Critical","Non Critical")))</f>
        <v/>
      </c>
      <c r="U2615">
        <f>IF($B2615="","",IFERROR(VLOOKUP($O2615,Leaders!$A:$B,2,0),"Not Mapped"))</f>
        <v/>
      </c>
    </row>
    <row r="2616">
      <c r="A2616" s="16" t="n"/>
      <c r="G2616" s="17" t="n"/>
      <c r="H2616" s="17" t="n"/>
      <c r="I2616" s="17" t="n"/>
      <c r="J2616" s="17" t="n"/>
      <c r="K2616" s="17" t="n"/>
      <c r="L2616" s="17" t="n"/>
      <c r="N2616">
        <f>IF($B2616="","",IF($C2616="SUPERSTORE","Superstore","DH"))</f>
        <v/>
      </c>
      <c r="O2616">
        <f>IF($B2616="","",IFERROR(VLOOKUP($B2616,Mapping!$A:$C,2,0),"Not Mapped"))</f>
        <v/>
      </c>
      <c r="P2616">
        <f>IF($B2616="","",IFERROR(VLOOKUP($B2616,Mapping!$A:$C,3,0),"Not Mapped"))</f>
        <v/>
      </c>
      <c r="Q2616">
        <f>IF($B2616="","",IF(COUNTIF(Exclusions!$A:$A,$B2616)&gt;0,"Yes","No"))</f>
        <v/>
      </c>
      <c r="R2616" s="17">
        <f>IF($B2616="","",MIN(1,DAY($A2616)/IF($N2616="Superstore",Settings!$B$5,Settings!$B$4)))</f>
        <v/>
      </c>
      <c r="S2616" s="17">
        <f>IF(OR($B2616="",$G2616="",$R2616=0),"",$G2616/$R2616)</f>
        <v/>
      </c>
      <c r="T2616">
        <f>IF($S2616="","",IF($S2616&lt;Settings!$B$8,"Critical",IF($S2616&lt;Settings!$B$9,"Semi Critical","Non Critical")))</f>
        <v/>
      </c>
      <c r="U2616">
        <f>IF($B2616="","",IFERROR(VLOOKUP($O2616,Leaders!$A:$B,2,0),"Not Mapped"))</f>
        <v/>
      </c>
    </row>
    <row r="2617">
      <c r="A2617" s="16" t="n"/>
      <c r="G2617" s="17" t="n"/>
      <c r="H2617" s="17" t="n"/>
      <c r="I2617" s="17" t="n"/>
      <c r="J2617" s="17" t="n"/>
      <c r="K2617" s="17" t="n"/>
      <c r="L2617" s="17" t="n"/>
      <c r="N2617">
        <f>IF($B2617="","",IF($C2617="SUPERSTORE","Superstore","DH"))</f>
        <v/>
      </c>
      <c r="O2617">
        <f>IF($B2617="","",IFERROR(VLOOKUP($B2617,Mapping!$A:$C,2,0),"Not Mapped"))</f>
        <v/>
      </c>
      <c r="P2617">
        <f>IF($B2617="","",IFERROR(VLOOKUP($B2617,Mapping!$A:$C,3,0),"Not Mapped"))</f>
        <v/>
      </c>
      <c r="Q2617">
        <f>IF($B2617="","",IF(COUNTIF(Exclusions!$A:$A,$B2617)&gt;0,"Yes","No"))</f>
        <v/>
      </c>
      <c r="R2617" s="17">
        <f>IF($B2617="","",MIN(1,DAY($A2617)/IF($N2617="Superstore",Settings!$B$5,Settings!$B$4)))</f>
        <v/>
      </c>
      <c r="S2617" s="17">
        <f>IF(OR($B2617="",$G2617="",$R2617=0),"",$G2617/$R2617)</f>
        <v/>
      </c>
      <c r="T2617">
        <f>IF($S2617="","",IF($S2617&lt;Settings!$B$8,"Critical",IF($S2617&lt;Settings!$B$9,"Semi Critical","Non Critical")))</f>
        <v/>
      </c>
      <c r="U2617">
        <f>IF($B2617="","",IFERROR(VLOOKUP($O2617,Leaders!$A:$B,2,0),"Not Mapped"))</f>
        <v/>
      </c>
    </row>
    <row r="2618">
      <c r="A2618" s="16" t="n"/>
      <c r="G2618" s="17" t="n"/>
      <c r="H2618" s="17" t="n"/>
      <c r="I2618" s="17" t="n"/>
      <c r="J2618" s="17" t="n"/>
      <c r="K2618" s="17" t="n"/>
      <c r="L2618" s="17" t="n"/>
      <c r="N2618">
        <f>IF($B2618="","",IF($C2618="SUPERSTORE","Superstore","DH"))</f>
        <v/>
      </c>
      <c r="O2618">
        <f>IF($B2618="","",IFERROR(VLOOKUP($B2618,Mapping!$A:$C,2,0),"Not Mapped"))</f>
        <v/>
      </c>
      <c r="P2618">
        <f>IF($B2618="","",IFERROR(VLOOKUP($B2618,Mapping!$A:$C,3,0),"Not Mapped"))</f>
        <v/>
      </c>
      <c r="Q2618">
        <f>IF($B2618="","",IF(COUNTIF(Exclusions!$A:$A,$B2618)&gt;0,"Yes","No"))</f>
        <v/>
      </c>
      <c r="R2618" s="17">
        <f>IF($B2618="","",MIN(1,DAY($A2618)/IF($N2618="Superstore",Settings!$B$5,Settings!$B$4)))</f>
        <v/>
      </c>
      <c r="S2618" s="17">
        <f>IF(OR($B2618="",$G2618="",$R2618=0),"",$G2618/$R2618)</f>
        <v/>
      </c>
      <c r="T2618">
        <f>IF($S2618="","",IF($S2618&lt;Settings!$B$8,"Critical",IF($S2618&lt;Settings!$B$9,"Semi Critical","Non Critical")))</f>
        <v/>
      </c>
      <c r="U2618">
        <f>IF($B2618="","",IFERROR(VLOOKUP($O2618,Leaders!$A:$B,2,0),"Not Mapped"))</f>
        <v/>
      </c>
    </row>
    <row r="2619">
      <c r="A2619" s="16" t="n"/>
      <c r="G2619" s="17" t="n"/>
      <c r="H2619" s="17" t="n"/>
      <c r="I2619" s="17" t="n"/>
      <c r="J2619" s="17" t="n"/>
      <c r="K2619" s="17" t="n"/>
      <c r="L2619" s="17" t="n"/>
      <c r="N2619">
        <f>IF($B2619="","",IF($C2619="SUPERSTORE","Superstore","DH"))</f>
        <v/>
      </c>
      <c r="O2619">
        <f>IF($B2619="","",IFERROR(VLOOKUP($B2619,Mapping!$A:$C,2,0),"Not Mapped"))</f>
        <v/>
      </c>
      <c r="P2619">
        <f>IF($B2619="","",IFERROR(VLOOKUP($B2619,Mapping!$A:$C,3,0),"Not Mapped"))</f>
        <v/>
      </c>
      <c r="Q2619">
        <f>IF($B2619="","",IF(COUNTIF(Exclusions!$A:$A,$B2619)&gt;0,"Yes","No"))</f>
        <v/>
      </c>
      <c r="R2619" s="17">
        <f>IF($B2619="","",MIN(1,DAY($A2619)/IF($N2619="Superstore",Settings!$B$5,Settings!$B$4)))</f>
        <v/>
      </c>
      <c r="S2619" s="17">
        <f>IF(OR($B2619="",$G2619="",$R2619=0),"",$G2619/$R2619)</f>
        <v/>
      </c>
      <c r="T2619">
        <f>IF($S2619="","",IF($S2619&lt;Settings!$B$8,"Critical",IF($S2619&lt;Settings!$B$9,"Semi Critical","Non Critical")))</f>
        <v/>
      </c>
      <c r="U2619">
        <f>IF($B2619="","",IFERROR(VLOOKUP($O2619,Leaders!$A:$B,2,0),"Not Mapped"))</f>
        <v/>
      </c>
    </row>
    <row r="2620">
      <c r="A2620" s="16" t="n"/>
      <c r="G2620" s="17" t="n"/>
      <c r="H2620" s="17" t="n"/>
      <c r="I2620" s="17" t="n"/>
      <c r="J2620" s="17" t="n"/>
      <c r="K2620" s="17" t="n"/>
      <c r="L2620" s="17" t="n"/>
      <c r="N2620">
        <f>IF($B2620="","",IF($C2620="SUPERSTORE","Superstore","DH"))</f>
        <v/>
      </c>
      <c r="O2620">
        <f>IF($B2620="","",IFERROR(VLOOKUP($B2620,Mapping!$A:$C,2,0),"Not Mapped"))</f>
        <v/>
      </c>
      <c r="P2620">
        <f>IF($B2620="","",IFERROR(VLOOKUP($B2620,Mapping!$A:$C,3,0),"Not Mapped"))</f>
        <v/>
      </c>
      <c r="Q2620">
        <f>IF($B2620="","",IF(COUNTIF(Exclusions!$A:$A,$B2620)&gt;0,"Yes","No"))</f>
        <v/>
      </c>
      <c r="R2620" s="17">
        <f>IF($B2620="","",MIN(1,DAY($A2620)/IF($N2620="Superstore",Settings!$B$5,Settings!$B$4)))</f>
        <v/>
      </c>
      <c r="S2620" s="17">
        <f>IF(OR($B2620="",$G2620="",$R2620=0),"",$G2620/$R2620)</f>
        <v/>
      </c>
      <c r="T2620">
        <f>IF($S2620="","",IF($S2620&lt;Settings!$B$8,"Critical",IF($S2620&lt;Settings!$B$9,"Semi Critical","Non Critical")))</f>
        <v/>
      </c>
      <c r="U2620">
        <f>IF($B2620="","",IFERROR(VLOOKUP($O2620,Leaders!$A:$B,2,0),"Not Mapped"))</f>
        <v/>
      </c>
    </row>
    <row r="2621">
      <c r="A2621" s="16" t="n"/>
      <c r="G2621" s="17" t="n"/>
      <c r="H2621" s="17" t="n"/>
      <c r="I2621" s="17" t="n"/>
      <c r="J2621" s="17" t="n"/>
      <c r="K2621" s="17" t="n"/>
      <c r="L2621" s="17" t="n"/>
      <c r="N2621">
        <f>IF($B2621="","",IF($C2621="SUPERSTORE","Superstore","DH"))</f>
        <v/>
      </c>
      <c r="O2621">
        <f>IF($B2621="","",IFERROR(VLOOKUP($B2621,Mapping!$A:$C,2,0),"Not Mapped"))</f>
        <v/>
      </c>
      <c r="P2621">
        <f>IF($B2621="","",IFERROR(VLOOKUP($B2621,Mapping!$A:$C,3,0),"Not Mapped"))</f>
        <v/>
      </c>
      <c r="Q2621">
        <f>IF($B2621="","",IF(COUNTIF(Exclusions!$A:$A,$B2621)&gt;0,"Yes","No"))</f>
        <v/>
      </c>
      <c r="R2621" s="17">
        <f>IF($B2621="","",MIN(1,DAY($A2621)/IF($N2621="Superstore",Settings!$B$5,Settings!$B$4)))</f>
        <v/>
      </c>
      <c r="S2621" s="17">
        <f>IF(OR($B2621="",$G2621="",$R2621=0),"",$G2621/$R2621)</f>
        <v/>
      </c>
      <c r="T2621">
        <f>IF($S2621="","",IF($S2621&lt;Settings!$B$8,"Critical",IF($S2621&lt;Settings!$B$9,"Semi Critical","Non Critical")))</f>
        <v/>
      </c>
      <c r="U2621">
        <f>IF($B2621="","",IFERROR(VLOOKUP($O2621,Leaders!$A:$B,2,0),"Not Mapped"))</f>
        <v/>
      </c>
    </row>
    <row r="2622">
      <c r="A2622" s="16" t="n"/>
      <c r="G2622" s="17" t="n"/>
      <c r="H2622" s="17" t="n"/>
      <c r="I2622" s="17" t="n"/>
      <c r="J2622" s="17" t="n"/>
      <c r="K2622" s="17" t="n"/>
      <c r="L2622" s="17" t="n"/>
      <c r="N2622">
        <f>IF($B2622="","",IF($C2622="SUPERSTORE","Superstore","DH"))</f>
        <v/>
      </c>
      <c r="O2622">
        <f>IF($B2622="","",IFERROR(VLOOKUP($B2622,Mapping!$A:$C,2,0),"Not Mapped"))</f>
        <v/>
      </c>
      <c r="P2622">
        <f>IF($B2622="","",IFERROR(VLOOKUP($B2622,Mapping!$A:$C,3,0),"Not Mapped"))</f>
        <v/>
      </c>
      <c r="Q2622">
        <f>IF($B2622="","",IF(COUNTIF(Exclusions!$A:$A,$B2622)&gt;0,"Yes","No"))</f>
        <v/>
      </c>
      <c r="R2622" s="17">
        <f>IF($B2622="","",MIN(1,DAY($A2622)/IF($N2622="Superstore",Settings!$B$5,Settings!$B$4)))</f>
        <v/>
      </c>
      <c r="S2622" s="17">
        <f>IF(OR($B2622="",$G2622="",$R2622=0),"",$G2622/$R2622)</f>
        <v/>
      </c>
      <c r="T2622">
        <f>IF($S2622="","",IF($S2622&lt;Settings!$B$8,"Critical",IF($S2622&lt;Settings!$B$9,"Semi Critical","Non Critical")))</f>
        <v/>
      </c>
      <c r="U2622">
        <f>IF($B2622="","",IFERROR(VLOOKUP($O2622,Leaders!$A:$B,2,0),"Not Mapped"))</f>
        <v/>
      </c>
    </row>
    <row r="2623">
      <c r="A2623" s="16" t="n"/>
      <c r="G2623" s="17" t="n"/>
      <c r="H2623" s="17" t="n"/>
      <c r="I2623" s="17" t="n"/>
      <c r="J2623" s="17" t="n"/>
      <c r="K2623" s="17" t="n"/>
      <c r="L2623" s="17" t="n"/>
      <c r="N2623">
        <f>IF($B2623="","",IF($C2623="SUPERSTORE","Superstore","DH"))</f>
        <v/>
      </c>
      <c r="O2623">
        <f>IF($B2623="","",IFERROR(VLOOKUP($B2623,Mapping!$A:$C,2,0),"Not Mapped"))</f>
        <v/>
      </c>
      <c r="P2623">
        <f>IF($B2623="","",IFERROR(VLOOKUP($B2623,Mapping!$A:$C,3,0),"Not Mapped"))</f>
        <v/>
      </c>
      <c r="Q2623">
        <f>IF($B2623="","",IF(COUNTIF(Exclusions!$A:$A,$B2623)&gt;0,"Yes","No"))</f>
        <v/>
      </c>
      <c r="R2623" s="17">
        <f>IF($B2623="","",MIN(1,DAY($A2623)/IF($N2623="Superstore",Settings!$B$5,Settings!$B$4)))</f>
        <v/>
      </c>
      <c r="S2623" s="17">
        <f>IF(OR($B2623="",$G2623="",$R2623=0),"",$G2623/$R2623)</f>
        <v/>
      </c>
      <c r="T2623">
        <f>IF($S2623="","",IF($S2623&lt;Settings!$B$8,"Critical",IF($S2623&lt;Settings!$B$9,"Semi Critical","Non Critical")))</f>
        <v/>
      </c>
      <c r="U2623">
        <f>IF($B2623="","",IFERROR(VLOOKUP($O2623,Leaders!$A:$B,2,0),"Not Mapped"))</f>
        <v/>
      </c>
    </row>
    <row r="2624">
      <c r="A2624" s="16" t="n"/>
      <c r="G2624" s="17" t="n"/>
      <c r="H2624" s="17" t="n"/>
      <c r="I2624" s="17" t="n"/>
      <c r="J2624" s="17" t="n"/>
      <c r="K2624" s="17" t="n"/>
      <c r="L2624" s="17" t="n"/>
      <c r="N2624">
        <f>IF($B2624="","",IF($C2624="SUPERSTORE","Superstore","DH"))</f>
        <v/>
      </c>
      <c r="O2624">
        <f>IF($B2624="","",IFERROR(VLOOKUP($B2624,Mapping!$A:$C,2,0),"Not Mapped"))</f>
        <v/>
      </c>
      <c r="P2624">
        <f>IF($B2624="","",IFERROR(VLOOKUP($B2624,Mapping!$A:$C,3,0),"Not Mapped"))</f>
        <v/>
      </c>
      <c r="Q2624">
        <f>IF($B2624="","",IF(COUNTIF(Exclusions!$A:$A,$B2624)&gt;0,"Yes","No"))</f>
        <v/>
      </c>
      <c r="R2624" s="17">
        <f>IF($B2624="","",MIN(1,DAY($A2624)/IF($N2624="Superstore",Settings!$B$5,Settings!$B$4)))</f>
        <v/>
      </c>
      <c r="S2624" s="17">
        <f>IF(OR($B2624="",$G2624="",$R2624=0),"",$G2624/$R2624)</f>
        <v/>
      </c>
      <c r="T2624">
        <f>IF($S2624="","",IF($S2624&lt;Settings!$B$8,"Critical",IF($S2624&lt;Settings!$B$9,"Semi Critical","Non Critical")))</f>
        <v/>
      </c>
      <c r="U2624">
        <f>IF($B2624="","",IFERROR(VLOOKUP($O2624,Leaders!$A:$B,2,0),"Not Mapped"))</f>
        <v/>
      </c>
    </row>
    <row r="2625">
      <c r="A2625" s="16" t="n"/>
      <c r="G2625" s="17" t="n"/>
      <c r="H2625" s="17" t="n"/>
      <c r="I2625" s="17" t="n"/>
      <c r="J2625" s="17" t="n"/>
      <c r="K2625" s="17" t="n"/>
      <c r="L2625" s="17" t="n"/>
      <c r="N2625">
        <f>IF($B2625="","",IF($C2625="SUPERSTORE","Superstore","DH"))</f>
        <v/>
      </c>
      <c r="O2625">
        <f>IF($B2625="","",IFERROR(VLOOKUP($B2625,Mapping!$A:$C,2,0),"Not Mapped"))</f>
        <v/>
      </c>
      <c r="P2625">
        <f>IF($B2625="","",IFERROR(VLOOKUP($B2625,Mapping!$A:$C,3,0),"Not Mapped"))</f>
        <v/>
      </c>
      <c r="Q2625">
        <f>IF($B2625="","",IF(COUNTIF(Exclusions!$A:$A,$B2625)&gt;0,"Yes","No"))</f>
        <v/>
      </c>
      <c r="R2625" s="17">
        <f>IF($B2625="","",MIN(1,DAY($A2625)/IF($N2625="Superstore",Settings!$B$5,Settings!$B$4)))</f>
        <v/>
      </c>
      <c r="S2625" s="17">
        <f>IF(OR($B2625="",$G2625="",$R2625=0),"",$G2625/$R2625)</f>
        <v/>
      </c>
      <c r="T2625">
        <f>IF($S2625="","",IF($S2625&lt;Settings!$B$8,"Critical",IF($S2625&lt;Settings!$B$9,"Semi Critical","Non Critical")))</f>
        <v/>
      </c>
      <c r="U2625">
        <f>IF($B2625="","",IFERROR(VLOOKUP($O2625,Leaders!$A:$B,2,0),"Not Mapped"))</f>
        <v/>
      </c>
    </row>
    <row r="2626">
      <c r="A2626" s="16" t="n"/>
      <c r="G2626" s="17" t="n"/>
      <c r="H2626" s="17" t="n"/>
      <c r="I2626" s="17" t="n"/>
      <c r="J2626" s="17" t="n"/>
      <c r="K2626" s="17" t="n"/>
      <c r="L2626" s="17" t="n"/>
      <c r="N2626">
        <f>IF($B2626="","",IF($C2626="SUPERSTORE","Superstore","DH"))</f>
        <v/>
      </c>
      <c r="O2626">
        <f>IF($B2626="","",IFERROR(VLOOKUP($B2626,Mapping!$A:$C,2,0),"Not Mapped"))</f>
        <v/>
      </c>
      <c r="P2626">
        <f>IF($B2626="","",IFERROR(VLOOKUP($B2626,Mapping!$A:$C,3,0),"Not Mapped"))</f>
        <v/>
      </c>
      <c r="Q2626">
        <f>IF($B2626="","",IF(COUNTIF(Exclusions!$A:$A,$B2626)&gt;0,"Yes","No"))</f>
        <v/>
      </c>
      <c r="R2626" s="17">
        <f>IF($B2626="","",MIN(1,DAY($A2626)/IF($N2626="Superstore",Settings!$B$5,Settings!$B$4)))</f>
        <v/>
      </c>
      <c r="S2626" s="17">
        <f>IF(OR($B2626="",$G2626="",$R2626=0),"",$G2626/$R2626)</f>
        <v/>
      </c>
      <c r="T2626">
        <f>IF($S2626="","",IF($S2626&lt;Settings!$B$8,"Critical",IF($S2626&lt;Settings!$B$9,"Semi Critical","Non Critical")))</f>
        <v/>
      </c>
      <c r="U2626">
        <f>IF($B2626="","",IFERROR(VLOOKUP($O2626,Leaders!$A:$B,2,0),"Not Mapped"))</f>
        <v/>
      </c>
    </row>
    <row r="2627">
      <c r="A2627" s="16" t="n"/>
      <c r="G2627" s="17" t="n"/>
      <c r="H2627" s="17" t="n"/>
      <c r="I2627" s="17" t="n"/>
      <c r="J2627" s="17" t="n"/>
      <c r="K2627" s="17" t="n"/>
      <c r="L2627" s="17" t="n"/>
      <c r="N2627">
        <f>IF($B2627="","",IF($C2627="SUPERSTORE","Superstore","DH"))</f>
        <v/>
      </c>
      <c r="O2627">
        <f>IF($B2627="","",IFERROR(VLOOKUP($B2627,Mapping!$A:$C,2,0),"Not Mapped"))</f>
        <v/>
      </c>
      <c r="P2627">
        <f>IF($B2627="","",IFERROR(VLOOKUP($B2627,Mapping!$A:$C,3,0),"Not Mapped"))</f>
        <v/>
      </c>
      <c r="Q2627">
        <f>IF($B2627="","",IF(COUNTIF(Exclusions!$A:$A,$B2627)&gt;0,"Yes","No"))</f>
        <v/>
      </c>
      <c r="R2627" s="17">
        <f>IF($B2627="","",MIN(1,DAY($A2627)/IF($N2627="Superstore",Settings!$B$5,Settings!$B$4)))</f>
        <v/>
      </c>
      <c r="S2627" s="17">
        <f>IF(OR($B2627="",$G2627="",$R2627=0),"",$G2627/$R2627)</f>
        <v/>
      </c>
      <c r="T2627">
        <f>IF($S2627="","",IF($S2627&lt;Settings!$B$8,"Critical",IF($S2627&lt;Settings!$B$9,"Semi Critical","Non Critical")))</f>
        <v/>
      </c>
      <c r="U2627">
        <f>IF($B2627="","",IFERROR(VLOOKUP($O2627,Leaders!$A:$B,2,0),"Not Mapped"))</f>
        <v/>
      </c>
    </row>
    <row r="2628">
      <c r="A2628" s="16" t="n"/>
      <c r="G2628" s="17" t="n"/>
      <c r="H2628" s="17" t="n"/>
      <c r="I2628" s="17" t="n"/>
      <c r="J2628" s="17" t="n"/>
      <c r="K2628" s="17" t="n"/>
      <c r="L2628" s="17" t="n"/>
      <c r="N2628">
        <f>IF($B2628="","",IF($C2628="SUPERSTORE","Superstore","DH"))</f>
        <v/>
      </c>
      <c r="O2628">
        <f>IF($B2628="","",IFERROR(VLOOKUP($B2628,Mapping!$A:$C,2,0),"Not Mapped"))</f>
        <v/>
      </c>
      <c r="P2628">
        <f>IF($B2628="","",IFERROR(VLOOKUP($B2628,Mapping!$A:$C,3,0),"Not Mapped"))</f>
        <v/>
      </c>
      <c r="Q2628">
        <f>IF($B2628="","",IF(COUNTIF(Exclusions!$A:$A,$B2628)&gt;0,"Yes","No"))</f>
        <v/>
      </c>
      <c r="R2628" s="17">
        <f>IF($B2628="","",MIN(1,DAY($A2628)/IF($N2628="Superstore",Settings!$B$5,Settings!$B$4)))</f>
        <v/>
      </c>
      <c r="S2628" s="17">
        <f>IF(OR($B2628="",$G2628="",$R2628=0),"",$G2628/$R2628)</f>
        <v/>
      </c>
      <c r="T2628">
        <f>IF($S2628="","",IF($S2628&lt;Settings!$B$8,"Critical",IF($S2628&lt;Settings!$B$9,"Semi Critical","Non Critical")))</f>
        <v/>
      </c>
      <c r="U2628">
        <f>IF($B2628="","",IFERROR(VLOOKUP($O2628,Leaders!$A:$B,2,0),"Not Mapped"))</f>
        <v/>
      </c>
    </row>
    <row r="2629">
      <c r="A2629" s="16" t="n"/>
      <c r="G2629" s="17" t="n"/>
      <c r="H2629" s="17" t="n"/>
      <c r="I2629" s="17" t="n"/>
      <c r="J2629" s="17" t="n"/>
      <c r="K2629" s="17" t="n"/>
      <c r="L2629" s="17" t="n"/>
      <c r="N2629">
        <f>IF($B2629="","",IF($C2629="SUPERSTORE","Superstore","DH"))</f>
        <v/>
      </c>
      <c r="O2629">
        <f>IF($B2629="","",IFERROR(VLOOKUP($B2629,Mapping!$A:$C,2,0),"Not Mapped"))</f>
        <v/>
      </c>
      <c r="P2629">
        <f>IF($B2629="","",IFERROR(VLOOKUP($B2629,Mapping!$A:$C,3,0),"Not Mapped"))</f>
        <v/>
      </c>
      <c r="Q2629">
        <f>IF($B2629="","",IF(COUNTIF(Exclusions!$A:$A,$B2629)&gt;0,"Yes","No"))</f>
        <v/>
      </c>
      <c r="R2629" s="17">
        <f>IF($B2629="","",MIN(1,DAY($A2629)/IF($N2629="Superstore",Settings!$B$5,Settings!$B$4)))</f>
        <v/>
      </c>
      <c r="S2629" s="17">
        <f>IF(OR($B2629="",$G2629="",$R2629=0),"",$G2629/$R2629)</f>
        <v/>
      </c>
      <c r="T2629">
        <f>IF($S2629="","",IF($S2629&lt;Settings!$B$8,"Critical",IF($S2629&lt;Settings!$B$9,"Semi Critical","Non Critical")))</f>
        <v/>
      </c>
      <c r="U2629">
        <f>IF($B2629="","",IFERROR(VLOOKUP($O2629,Leaders!$A:$B,2,0),"Not Mapped"))</f>
        <v/>
      </c>
    </row>
    <row r="2630">
      <c r="A2630" s="16" t="n"/>
      <c r="G2630" s="17" t="n"/>
      <c r="H2630" s="17" t="n"/>
      <c r="I2630" s="17" t="n"/>
      <c r="J2630" s="17" t="n"/>
      <c r="K2630" s="17" t="n"/>
      <c r="L2630" s="17" t="n"/>
      <c r="N2630">
        <f>IF($B2630="","",IF($C2630="SUPERSTORE","Superstore","DH"))</f>
        <v/>
      </c>
      <c r="O2630">
        <f>IF($B2630="","",IFERROR(VLOOKUP($B2630,Mapping!$A:$C,2,0),"Not Mapped"))</f>
        <v/>
      </c>
      <c r="P2630">
        <f>IF($B2630="","",IFERROR(VLOOKUP($B2630,Mapping!$A:$C,3,0),"Not Mapped"))</f>
        <v/>
      </c>
      <c r="Q2630">
        <f>IF($B2630="","",IF(COUNTIF(Exclusions!$A:$A,$B2630)&gt;0,"Yes","No"))</f>
        <v/>
      </c>
      <c r="R2630" s="17">
        <f>IF($B2630="","",MIN(1,DAY($A2630)/IF($N2630="Superstore",Settings!$B$5,Settings!$B$4)))</f>
        <v/>
      </c>
      <c r="S2630" s="17">
        <f>IF(OR($B2630="",$G2630="",$R2630=0),"",$G2630/$R2630)</f>
        <v/>
      </c>
      <c r="T2630">
        <f>IF($S2630="","",IF($S2630&lt;Settings!$B$8,"Critical",IF($S2630&lt;Settings!$B$9,"Semi Critical","Non Critical")))</f>
        <v/>
      </c>
      <c r="U2630">
        <f>IF($B2630="","",IFERROR(VLOOKUP($O2630,Leaders!$A:$B,2,0),"Not Mapped"))</f>
        <v/>
      </c>
    </row>
    <row r="2631">
      <c r="A2631" s="16" t="n"/>
      <c r="G2631" s="17" t="n"/>
      <c r="H2631" s="17" t="n"/>
      <c r="I2631" s="17" t="n"/>
      <c r="J2631" s="17" t="n"/>
      <c r="K2631" s="17" t="n"/>
      <c r="L2631" s="17" t="n"/>
      <c r="N2631">
        <f>IF($B2631="","",IF($C2631="SUPERSTORE","Superstore","DH"))</f>
        <v/>
      </c>
      <c r="O2631">
        <f>IF($B2631="","",IFERROR(VLOOKUP($B2631,Mapping!$A:$C,2,0),"Not Mapped"))</f>
        <v/>
      </c>
      <c r="P2631">
        <f>IF($B2631="","",IFERROR(VLOOKUP($B2631,Mapping!$A:$C,3,0),"Not Mapped"))</f>
        <v/>
      </c>
      <c r="Q2631">
        <f>IF($B2631="","",IF(COUNTIF(Exclusions!$A:$A,$B2631)&gt;0,"Yes","No"))</f>
        <v/>
      </c>
      <c r="R2631" s="17">
        <f>IF($B2631="","",MIN(1,DAY($A2631)/IF($N2631="Superstore",Settings!$B$5,Settings!$B$4)))</f>
        <v/>
      </c>
      <c r="S2631" s="17">
        <f>IF(OR($B2631="",$G2631="",$R2631=0),"",$G2631/$R2631)</f>
        <v/>
      </c>
      <c r="T2631">
        <f>IF($S2631="","",IF($S2631&lt;Settings!$B$8,"Critical",IF($S2631&lt;Settings!$B$9,"Semi Critical","Non Critical")))</f>
        <v/>
      </c>
      <c r="U2631">
        <f>IF($B2631="","",IFERROR(VLOOKUP($O2631,Leaders!$A:$B,2,0),"Not Mapped"))</f>
        <v/>
      </c>
    </row>
    <row r="2632">
      <c r="A2632" s="16" t="n"/>
      <c r="G2632" s="17" t="n"/>
      <c r="H2632" s="17" t="n"/>
      <c r="I2632" s="17" t="n"/>
      <c r="J2632" s="17" t="n"/>
      <c r="K2632" s="17" t="n"/>
      <c r="L2632" s="17" t="n"/>
      <c r="N2632">
        <f>IF($B2632="","",IF($C2632="SUPERSTORE","Superstore","DH"))</f>
        <v/>
      </c>
      <c r="O2632">
        <f>IF($B2632="","",IFERROR(VLOOKUP($B2632,Mapping!$A:$C,2,0),"Not Mapped"))</f>
        <v/>
      </c>
      <c r="P2632">
        <f>IF($B2632="","",IFERROR(VLOOKUP($B2632,Mapping!$A:$C,3,0),"Not Mapped"))</f>
        <v/>
      </c>
      <c r="Q2632">
        <f>IF($B2632="","",IF(COUNTIF(Exclusions!$A:$A,$B2632)&gt;0,"Yes","No"))</f>
        <v/>
      </c>
      <c r="R2632" s="17">
        <f>IF($B2632="","",MIN(1,DAY($A2632)/IF($N2632="Superstore",Settings!$B$5,Settings!$B$4)))</f>
        <v/>
      </c>
      <c r="S2632" s="17">
        <f>IF(OR($B2632="",$G2632="",$R2632=0),"",$G2632/$R2632)</f>
        <v/>
      </c>
      <c r="T2632">
        <f>IF($S2632="","",IF($S2632&lt;Settings!$B$8,"Critical",IF($S2632&lt;Settings!$B$9,"Semi Critical","Non Critical")))</f>
        <v/>
      </c>
      <c r="U2632">
        <f>IF($B2632="","",IFERROR(VLOOKUP($O2632,Leaders!$A:$B,2,0),"Not Mapped"))</f>
        <v/>
      </c>
    </row>
    <row r="2633">
      <c r="A2633" s="16" t="n"/>
      <c r="G2633" s="17" t="n"/>
      <c r="H2633" s="17" t="n"/>
      <c r="I2633" s="17" t="n"/>
      <c r="J2633" s="17" t="n"/>
      <c r="K2633" s="17" t="n"/>
      <c r="L2633" s="17" t="n"/>
      <c r="N2633">
        <f>IF($B2633="","",IF($C2633="SUPERSTORE","Superstore","DH"))</f>
        <v/>
      </c>
      <c r="O2633">
        <f>IF($B2633="","",IFERROR(VLOOKUP($B2633,Mapping!$A:$C,2,0),"Not Mapped"))</f>
        <v/>
      </c>
      <c r="P2633">
        <f>IF($B2633="","",IFERROR(VLOOKUP($B2633,Mapping!$A:$C,3,0),"Not Mapped"))</f>
        <v/>
      </c>
      <c r="Q2633">
        <f>IF($B2633="","",IF(COUNTIF(Exclusions!$A:$A,$B2633)&gt;0,"Yes","No"))</f>
        <v/>
      </c>
      <c r="R2633" s="17">
        <f>IF($B2633="","",MIN(1,DAY($A2633)/IF($N2633="Superstore",Settings!$B$5,Settings!$B$4)))</f>
        <v/>
      </c>
      <c r="S2633" s="17">
        <f>IF(OR($B2633="",$G2633="",$R2633=0),"",$G2633/$R2633)</f>
        <v/>
      </c>
      <c r="T2633">
        <f>IF($S2633="","",IF($S2633&lt;Settings!$B$8,"Critical",IF($S2633&lt;Settings!$B$9,"Semi Critical","Non Critical")))</f>
        <v/>
      </c>
      <c r="U2633">
        <f>IF($B2633="","",IFERROR(VLOOKUP($O2633,Leaders!$A:$B,2,0),"Not Mapped"))</f>
        <v/>
      </c>
    </row>
    <row r="2634">
      <c r="A2634" s="16" t="n"/>
      <c r="G2634" s="17" t="n"/>
      <c r="H2634" s="17" t="n"/>
      <c r="I2634" s="17" t="n"/>
      <c r="J2634" s="17" t="n"/>
      <c r="K2634" s="17" t="n"/>
      <c r="L2634" s="17" t="n"/>
      <c r="N2634">
        <f>IF($B2634="","",IF($C2634="SUPERSTORE","Superstore","DH"))</f>
        <v/>
      </c>
      <c r="O2634">
        <f>IF($B2634="","",IFERROR(VLOOKUP($B2634,Mapping!$A:$C,2,0),"Not Mapped"))</f>
        <v/>
      </c>
      <c r="P2634">
        <f>IF($B2634="","",IFERROR(VLOOKUP($B2634,Mapping!$A:$C,3,0),"Not Mapped"))</f>
        <v/>
      </c>
      <c r="Q2634">
        <f>IF($B2634="","",IF(COUNTIF(Exclusions!$A:$A,$B2634)&gt;0,"Yes","No"))</f>
        <v/>
      </c>
      <c r="R2634" s="17">
        <f>IF($B2634="","",MIN(1,DAY($A2634)/IF($N2634="Superstore",Settings!$B$5,Settings!$B$4)))</f>
        <v/>
      </c>
      <c r="S2634" s="17">
        <f>IF(OR($B2634="",$G2634="",$R2634=0),"",$G2634/$R2634)</f>
        <v/>
      </c>
      <c r="T2634">
        <f>IF($S2634="","",IF($S2634&lt;Settings!$B$8,"Critical",IF($S2634&lt;Settings!$B$9,"Semi Critical","Non Critical")))</f>
        <v/>
      </c>
      <c r="U2634">
        <f>IF($B2634="","",IFERROR(VLOOKUP($O2634,Leaders!$A:$B,2,0),"Not Mapped"))</f>
        <v/>
      </c>
    </row>
    <row r="2635">
      <c r="A2635" s="16" t="n"/>
      <c r="G2635" s="17" t="n"/>
      <c r="H2635" s="17" t="n"/>
      <c r="I2635" s="17" t="n"/>
      <c r="J2635" s="17" t="n"/>
      <c r="K2635" s="17" t="n"/>
      <c r="L2635" s="17" t="n"/>
      <c r="N2635">
        <f>IF($B2635="","",IF($C2635="SUPERSTORE","Superstore","DH"))</f>
        <v/>
      </c>
      <c r="O2635">
        <f>IF($B2635="","",IFERROR(VLOOKUP($B2635,Mapping!$A:$C,2,0),"Not Mapped"))</f>
        <v/>
      </c>
      <c r="P2635">
        <f>IF($B2635="","",IFERROR(VLOOKUP($B2635,Mapping!$A:$C,3,0),"Not Mapped"))</f>
        <v/>
      </c>
      <c r="Q2635">
        <f>IF($B2635="","",IF(COUNTIF(Exclusions!$A:$A,$B2635)&gt;0,"Yes","No"))</f>
        <v/>
      </c>
      <c r="R2635" s="17">
        <f>IF($B2635="","",MIN(1,DAY($A2635)/IF($N2635="Superstore",Settings!$B$5,Settings!$B$4)))</f>
        <v/>
      </c>
      <c r="S2635" s="17">
        <f>IF(OR($B2635="",$G2635="",$R2635=0),"",$G2635/$R2635)</f>
        <v/>
      </c>
      <c r="T2635">
        <f>IF($S2635="","",IF($S2635&lt;Settings!$B$8,"Critical",IF($S2635&lt;Settings!$B$9,"Semi Critical","Non Critical")))</f>
        <v/>
      </c>
      <c r="U2635">
        <f>IF($B2635="","",IFERROR(VLOOKUP($O2635,Leaders!$A:$B,2,0),"Not Mapped"))</f>
        <v/>
      </c>
    </row>
    <row r="2636">
      <c r="A2636" s="16" t="n"/>
      <c r="G2636" s="17" t="n"/>
      <c r="H2636" s="17" t="n"/>
      <c r="I2636" s="17" t="n"/>
      <c r="J2636" s="17" t="n"/>
      <c r="K2636" s="17" t="n"/>
      <c r="L2636" s="17" t="n"/>
      <c r="N2636">
        <f>IF($B2636="","",IF($C2636="SUPERSTORE","Superstore","DH"))</f>
        <v/>
      </c>
      <c r="O2636">
        <f>IF($B2636="","",IFERROR(VLOOKUP($B2636,Mapping!$A:$C,2,0),"Not Mapped"))</f>
        <v/>
      </c>
      <c r="P2636">
        <f>IF($B2636="","",IFERROR(VLOOKUP($B2636,Mapping!$A:$C,3,0),"Not Mapped"))</f>
        <v/>
      </c>
      <c r="Q2636">
        <f>IF($B2636="","",IF(COUNTIF(Exclusions!$A:$A,$B2636)&gt;0,"Yes","No"))</f>
        <v/>
      </c>
      <c r="R2636" s="17">
        <f>IF($B2636="","",MIN(1,DAY($A2636)/IF($N2636="Superstore",Settings!$B$5,Settings!$B$4)))</f>
        <v/>
      </c>
      <c r="S2636" s="17">
        <f>IF(OR($B2636="",$G2636="",$R2636=0),"",$G2636/$R2636)</f>
        <v/>
      </c>
      <c r="T2636">
        <f>IF($S2636="","",IF($S2636&lt;Settings!$B$8,"Critical",IF($S2636&lt;Settings!$B$9,"Semi Critical","Non Critical")))</f>
        <v/>
      </c>
      <c r="U2636">
        <f>IF($B2636="","",IFERROR(VLOOKUP($O2636,Leaders!$A:$B,2,0),"Not Mapped"))</f>
        <v/>
      </c>
    </row>
    <row r="2637">
      <c r="A2637" s="16" t="n"/>
      <c r="G2637" s="17" t="n"/>
      <c r="H2637" s="17" t="n"/>
      <c r="I2637" s="17" t="n"/>
      <c r="J2637" s="17" t="n"/>
      <c r="K2637" s="17" t="n"/>
      <c r="L2637" s="17" t="n"/>
      <c r="N2637">
        <f>IF($B2637="","",IF($C2637="SUPERSTORE","Superstore","DH"))</f>
        <v/>
      </c>
      <c r="O2637">
        <f>IF($B2637="","",IFERROR(VLOOKUP($B2637,Mapping!$A:$C,2,0),"Not Mapped"))</f>
        <v/>
      </c>
      <c r="P2637">
        <f>IF($B2637="","",IFERROR(VLOOKUP($B2637,Mapping!$A:$C,3,0),"Not Mapped"))</f>
        <v/>
      </c>
      <c r="Q2637">
        <f>IF($B2637="","",IF(COUNTIF(Exclusions!$A:$A,$B2637)&gt;0,"Yes","No"))</f>
        <v/>
      </c>
      <c r="R2637" s="17">
        <f>IF($B2637="","",MIN(1,DAY($A2637)/IF($N2637="Superstore",Settings!$B$5,Settings!$B$4)))</f>
        <v/>
      </c>
      <c r="S2637" s="17">
        <f>IF(OR($B2637="",$G2637="",$R2637=0),"",$G2637/$R2637)</f>
        <v/>
      </c>
      <c r="T2637">
        <f>IF($S2637="","",IF($S2637&lt;Settings!$B$8,"Critical",IF($S2637&lt;Settings!$B$9,"Semi Critical","Non Critical")))</f>
        <v/>
      </c>
      <c r="U2637">
        <f>IF($B2637="","",IFERROR(VLOOKUP($O2637,Leaders!$A:$B,2,0),"Not Mapped"))</f>
        <v/>
      </c>
    </row>
    <row r="2638">
      <c r="A2638" s="16" t="n"/>
      <c r="G2638" s="17" t="n"/>
      <c r="H2638" s="17" t="n"/>
      <c r="I2638" s="17" t="n"/>
      <c r="J2638" s="17" t="n"/>
      <c r="K2638" s="17" t="n"/>
      <c r="L2638" s="17" t="n"/>
      <c r="N2638">
        <f>IF($B2638="","",IF($C2638="SUPERSTORE","Superstore","DH"))</f>
        <v/>
      </c>
      <c r="O2638">
        <f>IF($B2638="","",IFERROR(VLOOKUP($B2638,Mapping!$A:$C,2,0),"Not Mapped"))</f>
        <v/>
      </c>
      <c r="P2638">
        <f>IF($B2638="","",IFERROR(VLOOKUP($B2638,Mapping!$A:$C,3,0),"Not Mapped"))</f>
        <v/>
      </c>
      <c r="Q2638">
        <f>IF($B2638="","",IF(COUNTIF(Exclusions!$A:$A,$B2638)&gt;0,"Yes","No"))</f>
        <v/>
      </c>
      <c r="R2638" s="17">
        <f>IF($B2638="","",MIN(1,DAY($A2638)/IF($N2638="Superstore",Settings!$B$5,Settings!$B$4)))</f>
        <v/>
      </c>
      <c r="S2638" s="17">
        <f>IF(OR($B2638="",$G2638="",$R2638=0),"",$G2638/$R2638)</f>
        <v/>
      </c>
      <c r="T2638">
        <f>IF($S2638="","",IF($S2638&lt;Settings!$B$8,"Critical",IF($S2638&lt;Settings!$B$9,"Semi Critical","Non Critical")))</f>
        <v/>
      </c>
      <c r="U2638">
        <f>IF($B2638="","",IFERROR(VLOOKUP($O2638,Leaders!$A:$B,2,0),"Not Mapped"))</f>
        <v/>
      </c>
    </row>
    <row r="2639">
      <c r="A2639" s="16" t="n"/>
      <c r="G2639" s="17" t="n"/>
      <c r="H2639" s="17" t="n"/>
      <c r="I2639" s="17" t="n"/>
      <c r="J2639" s="17" t="n"/>
      <c r="K2639" s="17" t="n"/>
      <c r="L2639" s="17" t="n"/>
      <c r="N2639">
        <f>IF($B2639="","",IF($C2639="SUPERSTORE","Superstore","DH"))</f>
        <v/>
      </c>
      <c r="O2639">
        <f>IF($B2639="","",IFERROR(VLOOKUP($B2639,Mapping!$A:$C,2,0),"Not Mapped"))</f>
        <v/>
      </c>
      <c r="P2639">
        <f>IF($B2639="","",IFERROR(VLOOKUP($B2639,Mapping!$A:$C,3,0),"Not Mapped"))</f>
        <v/>
      </c>
      <c r="Q2639">
        <f>IF($B2639="","",IF(COUNTIF(Exclusions!$A:$A,$B2639)&gt;0,"Yes","No"))</f>
        <v/>
      </c>
      <c r="R2639" s="17">
        <f>IF($B2639="","",MIN(1,DAY($A2639)/IF($N2639="Superstore",Settings!$B$5,Settings!$B$4)))</f>
        <v/>
      </c>
      <c r="S2639" s="17">
        <f>IF(OR($B2639="",$G2639="",$R2639=0),"",$G2639/$R2639)</f>
        <v/>
      </c>
      <c r="T2639">
        <f>IF($S2639="","",IF($S2639&lt;Settings!$B$8,"Critical",IF($S2639&lt;Settings!$B$9,"Semi Critical","Non Critical")))</f>
        <v/>
      </c>
      <c r="U2639">
        <f>IF($B2639="","",IFERROR(VLOOKUP($O2639,Leaders!$A:$B,2,0),"Not Mapped"))</f>
        <v/>
      </c>
    </row>
    <row r="2640">
      <c r="A2640" s="16" t="n"/>
      <c r="G2640" s="17" t="n"/>
      <c r="H2640" s="17" t="n"/>
      <c r="I2640" s="17" t="n"/>
      <c r="J2640" s="17" t="n"/>
      <c r="K2640" s="17" t="n"/>
      <c r="L2640" s="17" t="n"/>
      <c r="N2640">
        <f>IF($B2640="","",IF($C2640="SUPERSTORE","Superstore","DH"))</f>
        <v/>
      </c>
      <c r="O2640">
        <f>IF($B2640="","",IFERROR(VLOOKUP($B2640,Mapping!$A:$C,2,0),"Not Mapped"))</f>
        <v/>
      </c>
      <c r="P2640">
        <f>IF($B2640="","",IFERROR(VLOOKUP($B2640,Mapping!$A:$C,3,0),"Not Mapped"))</f>
        <v/>
      </c>
      <c r="Q2640">
        <f>IF($B2640="","",IF(COUNTIF(Exclusions!$A:$A,$B2640)&gt;0,"Yes","No"))</f>
        <v/>
      </c>
      <c r="R2640" s="17">
        <f>IF($B2640="","",MIN(1,DAY($A2640)/IF($N2640="Superstore",Settings!$B$5,Settings!$B$4)))</f>
        <v/>
      </c>
      <c r="S2640" s="17">
        <f>IF(OR($B2640="",$G2640="",$R2640=0),"",$G2640/$R2640)</f>
        <v/>
      </c>
      <c r="T2640">
        <f>IF($S2640="","",IF($S2640&lt;Settings!$B$8,"Critical",IF($S2640&lt;Settings!$B$9,"Semi Critical","Non Critical")))</f>
        <v/>
      </c>
      <c r="U2640">
        <f>IF($B2640="","",IFERROR(VLOOKUP($O2640,Leaders!$A:$B,2,0),"Not Mapped"))</f>
        <v/>
      </c>
    </row>
    <row r="2641">
      <c r="A2641" s="16" t="n"/>
      <c r="G2641" s="17" t="n"/>
      <c r="H2641" s="17" t="n"/>
      <c r="I2641" s="17" t="n"/>
      <c r="J2641" s="17" t="n"/>
      <c r="K2641" s="17" t="n"/>
      <c r="L2641" s="17" t="n"/>
      <c r="N2641">
        <f>IF($B2641="","",IF($C2641="SUPERSTORE","Superstore","DH"))</f>
        <v/>
      </c>
      <c r="O2641">
        <f>IF($B2641="","",IFERROR(VLOOKUP($B2641,Mapping!$A:$C,2,0),"Not Mapped"))</f>
        <v/>
      </c>
      <c r="P2641">
        <f>IF($B2641="","",IFERROR(VLOOKUP($B2641,Mapping!$A:$C,3,0),"Not Mapped"))</f>
        <v/>
      </c>
      <c r="Q2641">
        <f>IF($B2641="","",IF(COUNTIF(Exclusions!$A:$A,$B2641)&gt;0,"Yes","No"))</f>
        <v/>
      </c>
      <c r="R2641" s="17">
        <f>IF($B2641="","",MIN(1,DAY($A2641)/IF($N2641="Superstore",Settings!$B$5,Settings!$B$4)))</f>
        <v/>
      </c>
      <c r="S2641" s="17">
        <f>IF(OR($B2641="",$G2641="",$R2641=0),"",$G2641/$R2641)</f>
        <v/>
      </c>
      <c r="T2641">
        <f>IF($S2641="","",IF($S2641&lt;Settings!$B$8,"Critical",IF($S2641&lt;Settings!$B$9,"Semi Critical","Non Critical")))</f>
        <v/>
      </c>
      <c r="U2641">
        <f>IF($B2641="","",IFERROR(VLOOKUP($O2641,Leaders!$A:$B,2,0),"Not Mapped"))</f>
        <v/>
      </c>
    </row>
    <row r="2642">
      <c r="A2642" s="16" t="n"/>
      <c r="G2642" s="17" t="n"/>
      <c r="H2642" s="17" t="n"/>
      <c r="I2642" s="17" t="n"/>
      <c r="J2642" s="17" t="n"/>
      <c r="K2642" s="17" t="n"/>
      <c r="L2642" s="17" t="n"/>
      <c r="N2642">
        <f>IF($B2642="","",IF($C2642="SUPERSTORE","Superstore","DH"))</f>
        <v/>
      </c>
      <c r="O2642">
        <f>IF($B2642="","",IFERROR(VLOOKUP($B2642,Mapping!$A:$C,2,0),"Not Mapped"))</f>
        <v/>
      </c>
      <c r="P2642">
        <f>IF($B2642="","",IFERROR(VLOOKUP($B2642,Mapping!$A:$C,3,0),"Not Mapped"))</f>
        <v/>
      </c>
      <c r="Q2642">
        <f>IF($B2642="","",IF(COUNTIF(Exclusions!$A:$A,$B2642)&gt;0,"Yes","No"))</f>
        <v/>
      </c>
      <c r="R2642" s="17">
        <f>IF($B2642="","",MIN(1,DAY($A2642)/IF($N2642="Superstore",Settings!$B$5,Settings!$B$4)))</f>
        <v/>
      </c>
      <c r="S2642" s="17">
        <f>IF(OR($B2642="",$G2642="",$R2642=0),"",$G2642/$R2642)</f>
        <v/>
      </c>
      <c r="T2642">
        <f>IF($S2642="","",IF($S2642&lt;Settings!$B$8,"Critical",IF($S2642&lt;Settings!$B$9,"Semi Critical","Non Critical")))</f>
        <v/>
      </c>
      <c r="U2642">
        <f>IF($B2642="","",IFERROR(VLOOKUP($O2642,Leaders!$A:$B,2,0),"Not Mapped"))</f>
        <v/>
      </c>
    </row>
    <row r="2643">
      <c r="A2643" s="16" t="n"/>
      <c r="G2643" s="17" t="n"/>
      <c r="H2643" s="17" t="n"/>
      <c r="I2643" s="17" t="n"/>
      <c r="J2643" s="17" t="n"/>
      <c r="K2643" s="17" t="n"/>
      <c r="L2643" s="17" t="n"/>
      <c r="N2643">
        <f>IF($B2643="","",IF($C2643="SUPERSTORE","Superstore","DH"))</f>
        <v/>
      </c>
      <c r="O2643">
        <f>IF($B2643="","",IFERROR(VLOOKUP($B2643,Mapping!$A:$C,2,0),"Not Mapped"))</f>
        <v/>
      </c>
      <c r="P2643">
        <f>IF($B2643="","",IFERROR(VLOOKUP($B2643,Mapping!$A:$C,3,0),"Not Mapped"))</f>
        <v/>
      </c>
      <c r="Q2643">
        <f>IF($B2643="","",IF(COUNTIF(Exclusions!$A:$A,$B2643)&gt;0,"Yes","No"))</f>
        <v/>
      </c>
      <c r="R2643" s="17">
        <f>IF($B2643="","",MIN(1,DAY($A2643)/IF($N2643="Superstore",Settings!$B$5,Settings!$B$4)))</f>
        <v/>
      </c>
      <c r="S2643" s="17">
        <f>IF(OR($B2643="",$G2643="",$R2643=0),"",$G2643/$R2643)</f>
        <v/>
      </c>
      <c r="T2643">
        <f>IF($S2643="","",IF($S2643&lt;Settings!$B$8,"Critical",IF($S2643&lt;Settings!$B$9,"Semi Critical","Non Critical")))</f>
        <v/>
      </c>
      <c r="U2643">
        <f>IF($B2643="","",IFERROR(VLOOKUP($O2643,Leaders!$A:$B,2,0),"Not Mapped"))</f>
        <v/>
      </c>
    </row>
    <row r="2644">
      <c r="A2644" s="16" t="n"/>
      <c r="G2644" s="17" t="n"/>
      <c r="H2644" s="17" t="n"/>
      <c r="I2644" s="17" t="n"/>
      <c r="J2644" s="17" t="n"/>
      <c r="K2644" s="17" t="n"/>
      <c r="L2644" s="17" t="n"/>
      <c r="N2644">
        <f>IF($B2644="","",IF($C2644="SUPERSTORE","Superstore","DH"))</f>
        <v/>
      </c>
      <c r="O2644">
        <f>IF($B2644="","",IFERROR(VLOOKUP($B2644,Mapping!$A:$C,2,0),"Not Mapped"))</f>
        <v/>
      </c>
      <c r="P2644">
        <f>IF($B2644="","",IFERROR(VLOOKUP($B2644,Mapping!$A:$C,3,0),"Not Mapped"))</f>
        <v/>
      </c>
      <c r="Q2644">
        <f>IF($B2644="","",IF(COUNTIF(Exclusions!$A:$A,$B2644)&gt;0,"Yes","No"))</f>
        <v/>
      </c>
      <c r="R2644" s="17">
        <f>IF($B2644="","",MIN(1,DAY($A2644)/IF($N2644="Superstore",Settings!$B$5,Settings!$B$4)))</f>
        <v/>
      </c>
      <c r="S2644" s="17">
        <f>IF(OR($B2644="",$G2644="",$R2644=0),"",$G2644/$R2644)</f>
        <v/>
      </c>
      <c r="T2644">
        <f>IF($S2644="","",IF($S2644&lt;Settings!$B$8,"Critical",IF($S2644&lt;Settings!$B$9,"Semi Critical","Non Critical")))</f>
        <v/>
      </c>
      <c r="U2644">
        <f>IF($B2644="","",IFERROR(VLOOKUP($O2644,Leaders!$A:$B,2,0),"Not Mapped"))</f>
        <v/>
      </c>
    </row>
    <row r="2645">
      <c r="A2645" s="16" t="n"/>
      <c r="G2645" s="17" t="n"/>
      <c r="H2645" s="17" t="n"/>
      <c r="I2645" s="17" t="n"/>
      <c r="J2645" s="17" t="n"/>
      <c r="K2645" s="17" t="n"/>
      <c r="L2645" s="17" t="n"/>
      <c r="N2645">
        <f>IF($B2645="","",IF($C2645="SUPERSTORE","Superstore","DH"))</f>
        <v/>
      </c>
      <c r="O2645">
        <f>IF($B2645="","",IFERROR(VLOOKUP($B2645,Mapping!$A:$C,2,0),"Not Mapped"))</f>
        <v/>
      </c>
      <c r="P2645">
        <f>IF($B2645="","",IFERROR(VLOOKUP($B2645,Mapping!$A:$C,3,0),"Not Mapped"))</f>
        <v/>
      </c>
      <c r="Q2645">
        <f>IF($B2645="","",IF(COUNTIF(Exclusions!$A:$A,$B2645)&gt;0,"Yes","No"))</f>
        <v/>
      </c>
      <c r="R2645" s="17">
        <f>IF($B2645="","",MIN(1,DAY($A2645)/IF($N2645="Superstore",Settings!$B$5,Settings!$B$4)))</f>
        <v/>
      </c>
      <c r="S2645" s="17">
        <f>IF(OR($B2645="",$G2645="",$R2645=0),"",$G2645/$R2645)</f>
        <v/>
      </c>
      <c r="T2645">
        <f>IF($S2645="","",IF($S2645&lt;Settings!$B$8,"Critical",IF($S2645&lt;Settings!$B$9,"Semi Critical","Non Critical")))</f>
        <v/>
      </c>
      <c r="U2645">
        <f>IF($B2645="","",IFERROR(VLOOKUP($O2645,Leaders!$A:$B,2,0),"Not Mapped"))</f>
        <v/>
      </c>
    </row>
    <row r="2646">
      <c r="A2646" s="16" t="n"/>
      <c r="G2646" s="17" t="n"/>
      <c r="H2646" s="17" t="n"/>
      <c r="I2646" s="17" t="n"/>
      <c r="J2646" s="17" t="n"/>
      <c r="K2646" s="17" t="n"/>
      <c r="L2646" s="17" t="n"/>
      <c r="N2646">
        <f>IF($B2646="","",IF($C2646="SUPERSTORE","Superstore","DH"))</f>
        <v/>
      </c>
      <c r="O2646">
        <f>IF($B2646="","",IFERROR(VLOOKUP($B2646,Mapping!$A:$C,2,0),"Not Mapped"))</f>
        <v/>
      </c>
      <c r="P2646">
        <f>IF($B2646="","",IFERROR(VLOOKUP($B2646,Mapping!$A:$C,3,0),"Not Mapped"))</f>
        <v/>
      </c>
      <c r="Q2646">
        <f>IF($B2646="","",IF(COUNTIF(Exclusions!$A:$A,$B2646)&gt;0,"Yes","No"))</f>
        <v/>
      </c>
      <c r="R2646" s="17">
        <f>IF($B2646="","",MIN(1,DAY($A2646)/IF($N2646="Superstore",Settings!$B$5,Settings!$B$4)))</f>
        <v/>
      </c>
      <c r="S2646" s="17">
        <f>IF(OR($B2646="",$G2646="",$R2646=0),"",$G2646/$R2646)</f>
        <v/>
      </c>
      <c r="T2646">
        <f>IF($S2646="","",IF($S2646&lt;Settings!$B$8,"Critical",IF($S2646&lt;Settings!$B$9,"Semi Critical","Non Critical")))</f>
        <v/>
      </c>
      <c r="U2646">
        <f>IF($B2646="","",IFERROR(VLOOKUP($O2646,Leaders!$A:$B,2,0),"Not Mapped"))</f>
        <v/>
      </c>
    </row>
    <row r="2647">
      <c r="A2647" s="16" t="n"/>
      <c r="G2647" s="17" t="n"/>
      <c r="H2647" s="17" t="n"/>
      <c r="I2647" s="17" t="n"/>
      <c r="J2647" s="17" t="n"/>
      <c r="K2647" s="17" t="n"/>
      <c r="L2647" s="17" t="n"/>
      <c r="N2647">
        <f>IF($B2647="","",IF($C2647="SUPERSTORE","Superstore","DH"))</f>
        <v/>
      </c>
      <c r="O2647">
        <f>IF($B2647="","",IFERROR(VLOOKUP($B2647,Mapping!$A:$C,2,0),"Not Mapped"))</f>
        <v/>
      </c>
      <c r="P2647">
        <f>IF($B2647="","",IFERROR(VLOOKUP($B2647,Mapping!$A:$C,3,0),"Not Mapped"))</f>
        <v/>
      </c>
      <c r="Q2647">
        <f>IF($B2647="","",IF(COUNTIF(Exclusions!$A:$A,$B2647)&gt;0,"Yes","No"))</f>
        <v/>
      </c>
      <c r="R2647" s="17">
        <f>IF($B2647="","",MIN(1,DAY($A2647)/IF($N2647="Superstore",Settings!$B$5,Settings!$B$4)))</f>
        <v/>
      </c>
      <c r="S2647" s="17">
        <f>IF(OR($B2647="",$G2647="",$R2647=0),"",$G2647/$R2647)</f>
        <v/>
      </c>
      <c r="T2647">
        <f>IF($S2647="","",IF($S2647&lt;Settings!$B$8,"Critical",IF($S2647&lt;Settings!$B$9,"Semi Critical","Non Critical")))</f>
        <v/>
      </c>
      <c r="U2647">
        <f>IF($B2647="","",IFERROR(VLOOKUP($O2647,Leaders!$A:$B,2,0),"Not Mapped"))</f>
        <v/>
      </c>
    </row>
    <row r="2648">
      <c r="A2648" s="16" t="n"/>
      <c r="G2648" s="17" t="n"/>
      <c r="H2648" s="17" t="n"/>
      <c r="I2648" s="17" t="n"/>
      <c r="J2648" s="17" t="n"/>
      <c r="K2648" s="17" t="n"/>
      <c r="L2648" s="17" t="n"/>
      <c r="N2648">
        <f>IF($B2648="","",IF($C2648="SUPERSTORE","Superstore","DH"))</f>
        <v/>
      </c>
      <c r="O2648">
        <f>IF($B2648="","",IFERROR(VLOOKUP($B2648,Mapping!$A:$C,2,0),"Not Mapped"))</f>
        <v/>
      </c>
      <c r="P2648">
        <f>IF($B2648="","",IFERROR(VLOOKUP($B2648,Mapping!$A:$C,3,0),"Not Mapped"))</f>
        <v/>
      </c>
      <c r="Q2648">
        <f>IF($B2648="","",IF(COUNTIF(Exclusions!$A:$A,$B2648)&gt;0,"Yes","No"))</f>
        <v/>
      </c>
      <c r="R2648" s="17">
        <f>IF($B2648="","",MIN(1,DAY($A2648)/IF($N2648="Superstore",Settings!$B$5,Settings!$B$4)))</f>
        <v/>
      </c>
      <c r="S2648" s="17">
        <f>IF(OR($B2648="",$G2648="",$R2648=0),"",$G2648/$R2648)</f>
        <v/>
      </c>
      <c r="T2648">
        <f>IF($S2648="","",IF($S2648&lt;Settings!$B$8,"Critical",IF($S2648&lt;Settings!$B$9,"Semi Critical","Non Critical")))</f>
        <v/>
      </c>
      <c r="U2648">
        <f>IF($B2648="","",IFERROR(VLOOKUP($O2648,Leaders!$A:$B,2,0),"Not Mapped"))</f>
        <v/>
      </c>
    </row>
    <row r="2649">
      <c r="A2649" s="16" t="n"/>
      <c r="G2649" s="17" t="n"/>
      <c r="H2649" s="17" t="n"/>
      <c r="I2649" s="17" t="n"/>
      <c r="J2649" s="17" t="n"/>
      <c r="K2649" s="17" t="n"/>
      <c r="L2649" s="17" t="n"/>
      <c r="N2649">
        <f>IF($B2649="","",IF($C2649="SUPERSTORE","Superstore","DH"))</f>
        <v/>
      </c>
      <c r="O2649">
        <f>IF($B2649="","",IFERROR(VLOOKUP($B2649,Mapping!$A:$C,2,0),"Not Mapped"))</f>
        <v/>
      </c>
      <c r="P2649">
        <f>IF($B2649="","",IFERROR(VLOOKUP($B2649,Mapping!$A:$C,3,0),"Not Mapped"))</f>
        <v/>
      </c>
      <c r="Q2649">
        <f>IF($B2649="","",IF(COUNTIF(Exclusions!$A:$A,$B2649)&gt;0,"Yes","No"))</f>
        <v/>
      </c>
      <c r="R2649" s="17">
        <f>IF($B2649="","",MIN(1,DAY($A2649)/IF($N2649="Superstore",Settings!$B$5,Settings!$B$4)))</f>
        <v/>
      </c>
      <c r="S2649" s="17">
        <f>IF(OR($B2649="",$G2649="",$R2649=0),"",$G2649/$R2649)</f>
        <v/>
      </c>
      <c r="T2649">
        <f>IF($S2649="","",IF($S2649&lt;Settings!$B$8,"Critical",IF($S2649&lt;Settings!$B$9,"Semi Critical","Non Critical")))</f>
        <v/>
      </c>
      <c r="U2649">
        <f>IF($B2649="","",IFERROR(VLOOKUP($O2649,Leaders!$A:$B,2,0),"Not Mapped"))</f>
        <v/>
      </c>
    </row>
    <row r="2650">
      <c r="A2650" s="16" t="n"/>
      <c r="G2650" s="17" t="n"/>
      <c r="H2650" s="17" t="n"/>
      <c r="I2650" s="17" t="n"/>
      <c r="J2650" s="17" t="n"/>
      <c r="K2650" s="17" t="n"/>
      <c r="L2650" s="17" t="n"/>
      <c r="N2650">
        <f>IF($B2650="","",IF($C2650="SUPERSTORE","Superstore","DH"))</f>
        <v/>
      </c>
      <c r="O2650">
        <f>IF($B2650="","",IFERROR(VLOOKUP($B2650,Mapping!$A:$C,2,0),"Not Mapped"))</f>
        <v/>
      </c>
      <c r="P2650">
        <f>IF($B2650="","",IFERROR(VLOOKUP($B2650,Mapping!$A:$C,3,0),"Not Mapped"))</f>
        <v/>
      </c>
      <c r="Q2650">
        <f>IF($B2650="","",IF(COUNTIF(Exclusions!$A:$A,$B2650)&gt;0,"Yes","No"))</f>
        <v/>
      </c>
      <c r="R2650" s="17">
        <f>IF($B2650="","",MIN(1,DAY($A2650)/IF($N2650="Superstore",Settings!$B$5,Settings!$B$4)))</f>
        <v/>
      </c>
      <c r="S2650" s="17">
        <f>IF(OR($B2650="",$G2650="",$R2650=0),"",$G2650/$R2650)</f>
        <v/>
      </c>
      <c r="T2650">
        <f>IF($S2650="","",IF($S2650&lt;Settings!$B$8,"Critical",IF($S2650&lt;Settings!$B$9,"Semi Critical","Non Critical")))</f>
        <v/>
      </c>
      <c r="U2650">
        <f>IF($B2650="","",IFERROR(VLOOKUP($O2650,Leaders!$A:$B,2,0),"Not Mapped"))</f>
        <v/>
      </c>
    </row>
    <row r="2651">
      <c r="A2651" s="16" t="n"/>
      <c r="G2651" s="17" t="n"/>
      <c r="H2651" s="17" t="n"/>
      <c r="I2651" s="17" t="n"/>
      <c r="J2651" s="17" t="n"/>
      <c r="K2651" s="17" t="n"/>
      <c r="L2651" s="17" t="n"/>
      <c r="N2651">
        <f>IF($B2651="","",IF($C2651="SUPERSTORE","Superstore","DH"))</f>
        <v/>
      </c>
      <c r="O2651">
        <f>IF($B2651="","",IFERROR(VLOOKUP($B2651,Mapping!$A:$C,2,0),"Not Mapped"))</f>
        <v/>
      </c>
      <c r="P2651">
        <f>IF($B2651="","",IFERROR(VLOOKUP($B2651,Mapping!$A:$C,3,0),"Not Mapped"))</f>
        <v/>
      </c>
      <c r="Q2651">
        <f>IF($B2651="","",IF(COUNTIF(Exclusions!$A:$A,$B2651)&gt;0,"Yes","No"))</f>
        <v/>
      </c>
      <c r="R2651" s="17">
        <f>IF($B2651="","",MIN(1,DAY($A2651)/IF($N2651="Superstore",Settings!$B$5,Settings!$B$4)))</f>
        <v/>
      </c>
      <c r="S2651" s="17">
        <f>IF(OR($B2651="",$G2651="",$R2651=0),"",$G2651/$R2651)</f>
        <v/>
      </c>
      <c r="T2651">
        <f>IF($S2651="","",IF($S2651&lt;Settings!$B$8,"Critical",IF($S2651&lt;Settings!$B$9,"Semi Critical","Non Critical")))</f>
        <v/>
      </c>
      <c r="U2651">
        <f>IF($B2651="","",IFERROR(VLOOKUP($O2651,Leaders!$A:$B,2,0),"Not Mapped"))</f>
        <v/>
      </c>
    </row>
    <row r="2652">
      <c r="A2652" s="16" t="n"/>
      <c r="G2652" s="17" t="n"/>
      <c r="H2652" s="17" t="n"/>
      <c r="I2652" s="17" t="n"/>
      <c r="J2652" s="17" t="n"/>
      <c r="K2652" s="17" t="n"/>
      <c r="L2652" s="17" t="n"/>
      <c r="N2652">
        <f>IF($B2652="","",IF($C2652="SUPERSTORE","Superstore","DH"))</f>
        <v/>
      </c>
      <c r="O2652">
        <f>IF($B2652="","",IFERROR(VLOOKUP($B2652,Mapping!$A:$C,2,0),"Not Mapped"))</f>
        <v/>
      </c>
      <c r="P2652">
        <f>IF($B2652="","",IFERROR(VLOOKUP($B2652,Mapping!$A:$C,3,0),"Not Mapped"))</f>
        <v/>
      </c>
      <c r="Q2652">
        <f>IF($B2652="","",IF(COUNTIF(Exclusions!$A:$A,$B2652)&gt;0,"Yes","No"))</f>
        <v/>
      </c>
      <c r="R2652" s="17">
        <f>IF($B2652="","",MIN(1,DAY($A2652)/IF($N2652="Superstore",Settings!$B$5,Settings!$B$4)))</f>
        <v/>
      </c>
      <c r="S2652" s="17">
        <f>IF(OR($B2652="",$G2652="",$R2652=0),"",$G2652/$R2652)</f>
        <v/>
      </c>
      <c r="T2652">
        <f>IF($S2652="","",IF($S2652&lt;Settings!$B$8,"Critical",IF($S2652&lt;Settings!$B$9,"Semi Critical","Non Critical")))</f>
        <v/>
      </c>
      <c r="U2652">
        <f>IF($B2652="","",IFERROR(VLOOKUP($O2652,Leaders!$A:$B,2,0),"Not Mapped"))</f>
        <v/>
      </c>
    </row>
    <row r="2653">
      <c r="A2653" s="16" t="n"/>
      <c r="G2653" s="17" t="n"/>
      <c r="H2653" s="17" t="n"/>
      <c r="I2653" s="17" t="n"/>
      <c r="J2653" s="17" t="n"/>
      <c r="K2653" s="17" t="n"/>
      <c r="L2653" s="17" t="n"/>
      <c r="N2653">
        <f>IF($B2653="","",IF($C2653="SUPERSTORE","Superstore","DH"))</f>
        <v/>
      </c>
      <c r="O2653">
        <f>IF($B2653="","",IFERROR(VLOOKUP($B2653,Mapping!$A:$C,2,0),"Not Mapped"))</f>
        <v/>
      </c>
      <c r="P2653">
        <f>IF($B2653="","",IFERROR(VLOOKUP($B2653,Mapping!$A:$C,3,0),"Not Mapped"))</f>
        <v/>
      </c>
      <c r="Q2653">
        <f>IF($B2653="","",IF(COUNTIF(Exclusions!$A:$A,$B2653)&gt;0,"Yes","No"))</f>
        <v/>
      </c>
      <c r="R2653" s="17">
        <f>IF($B2653="","",MIN(1,DAY($A2653)/IF($N2653="Superstore",Settings!$B$5,Settings!$B$4)))</f>
        <v/>
      </c>
      <c r="S2653" s="17">
        <f>IF(OR($B2653="",$G2653="",$R2653=0),"",$G2653/$R2653)</f>
        <v/>
      </c>
      <c r="T2653">
        <f>IF($S2653="","",IF($S2653&lt;Settings!$B$8,"Critical",IF($S2653&lt;Settings!$B$9,"Semi Critical","Non Critical")))</f>
        <v/>
      </c>
      <c r="U2653">
        <f>IF($B2653="","",IFERROR(VLOOKUP($O2653,Leaders!$A:$B,2,0),"Not Mapped"))</f>
        <v/>
      </c>
    </row>
    <row r="2654">
      <c r="A2654" s="16" t="n"/>
      <c r="G2654" s="17" t="n"/>
      <c r="H2654" s="17" t="n"/>
      <c r="I2654" s="17" t="n"/>
      <c r="J2654" s="17" t="n"/>
      <c r="K2654" s="17" t="n"/>
      <c r="L2654" s="17" t="n"/>
      <c r="N2654">
        <f>IF($B2654="","",IF($C2654="SUPERSTORE","Superstore","DH"))</f>
        <v/>
      </c>
      <c r="O2654">
        <f>IF($B2654="","",IFERROR(VLOOKUP($B2654,Mapping!$A:$C,2,0),"Not Mapped"))</f>
        <v/>
      </c>
      <c r="P2654">
        <f>IF($B2654="","",IFERROR(VLOOKUP($B2654,Mapping!$A:$C,3,0),"Not Mapped"))</f>
        <v/>
      </c>
      <c r="Q2654">
        <f>IF($B2654="","",IF(COUNTIF(Exclusions!$A:$A,$B2654)&gt;0,"Yes","No"))</f>
        <v/>
      </c>
      <c r="R2654" s="17">
        <f>IF($B2654="","",MIN(1,DAY($A2654)/IF($N2654="Superstore",Settings!$B$5,Settings!$B$4)))</f>
        <v/>
      </c>
      <c r="S2654" s="17">
        <f>IF(OR($B2654="",$G2654="",$R2654=0),"",$G2654/$R2654)</f>
        <v/>
      </c>
      <c r="T2654">
        <f>IF($S2654="","",IF($S2654&lt;Settings!$B$8,"Critical",IF($S2654&lt;Settings!$B$9,"Semi Critical","Non Critical")))</f>
        <v/>
      </c>
      <c r="U2654">
        <f>IF($B2654="","",IFERROR(VLOOKUP($O2654,Leaders!$A:$B,2,0),"Not Mapped"))</f>
        <v/>
      </c>
    </row>
    <row r="2655">
      <c r="A2655" s="16" t="n"/>
      <c r="G2655" s="17" t="n"/>
      <c r="H2655" s="17" t="n"/>
      <c r="I2655" s="17" t="n"/>
      <c r="J2655" s="17" t="n"/>
      <c r="K2655" s="17" t="n"/>
      <c r="L2655" s="17" t="n"/>
      <c r="N2655">
        <f>IF($B2655="","",IF($C2655="SUPERSTORE","Superstore","DH"))</f>
        <v/>
      </c>
      <c r="O2655">
        <f>IF($B2655="","",IFERROR(VLOOKUP($B2655,Mapping!$A:$C,2,0),"Not Mapped"))</f>
        <v/>
      </c>
      <c r="P2655">
        <f>IF($B2655="","",IFERROR(VLOOKUP($B2655,Mapping!$A:$C,3,0),"Not Mapped"))</f>
        <v/>
      </c>
      <c r="Q2655">
        <f>IF($B2655="","",IF(COUNTIF(Exclusions!$A:$A,$B2655)&gt;0,"Yes","No"))</f>
        <v/>
      </c>
      <c r="R2655" s="17">
        <f>IF($B2655="","",MIN(1,DAY($A2655)/IF($N2655="Superstore",Settings!$B$5,Settings!$B$4)))</f>
        <v/>
      </c>
      <c r="S2655" s="17">
        <f>IF(OR($B2655="",$G2655="",$R2655=0),"",$G2655/$R2655)</f>
        <v/>
      </c>
      <c r="T2655">
        <f>IF($S2655="","",IF($S2655&lt;Settings!$B$8,"Critical",IF($S2655&lt;Settings!$B$9,"Semi Critical","Non Critical")))</f>
        <v/>
      </c>
      <c r="U2655">
        <f>IF($B2655="","",IFERROR(VLOOKUP($O2655,Leaders!$A:$B,2,0),"Not Mapped"))</f>
        <v/>
      </c>
    </row>
    <row r="2656">
      <c r="A2656" s="16" t="n"/>
      <c r="G2656" s="17" t="n"/>
      <c r="H2656" s="17" t="n"/>
      <c r="I2656" s="17" t="n"/>
      <c r="J2656" s="17" t="n"/>
      <c r="K2656" s="17" t="n"/>
      <c r="L2656" s="17" t="n"/>
      <c r="N2656">
        <f>IF($B2656="","",IF($C2656="SUPERSTORE","Superstore","DH"))</f>
        <v/>
      </c>
      <c r="O2656">
        <f>IF($B2656="","",IFERROR(VLOOKUP($B2656,Mapping!$A:$C,2,0),"Not Mapped"))</f>
        <v/>
      </c>
      <c r="P2656">
        <f>IF($B2656="","",IFERROR(VLOOKUP($B2656,Mapping!$A:$C,3,0),"Not Mapped"))</f>
        <v/>
      </c>
      <c r="Q2656">
        <f>IF($B2656="","",IF(COUNTIF(Exclusions!$A:$A,$B2656)&gt;0,"Yes","No"))</f>
        <v/>
      </c>
      <c r="R2656" s="17">
        <f>IF($B2656="","",MIN(1,DAY($A2656)/IF($N2656="Superstore",Settings!$B$5,Settings!$B$4)))</f>
        <v/>
      </c>
      <c r="S2656" s="17">
        <f>IF(OR($B2656="",$G2656="",$R2656=0),"",$G2656/$R2656)</f>
        <v/>
      </c>
      <c r="T2656">
        <f>IF($S2656="","",IF($S2656&lt;Settings!$B$8,"Critical",IF($S2656&lt;Settings!$B$9,"Semi Critical","Non Critical")))</f>
        <v/>
      </c>
      <c r="U2656">
        <f>IF($B2656="","",IFERROR(VLOOKUP($O2656,Leaders!$A:$B,2,0),"Not Mapped"))</f>
        <v/>
      </c>
    </row>
    <row r="2657">
      <c r="A2657" s="16" t="n"/>
      <c r="G2657" s="17" t="n"/>
      <c r="H2657" s="17" t="n"/>
      <c r="I2657" s="17" t="n"/>
      <c r="J2657" s="17" t="n"/>
      <c r="K2657" s="17" t="n"/>
      <c r="L2657" s="17" t="n"/>
      <c r="N2657">
        <f>IF($B2657="","",IF($C2657="SUPERSTORE","Superstore","DH"))</f>
        <v/>
      </c>
      <c r="O2657">
        <f>IF($B2657="","",IFERROR(VLOOKUP($B2657,Mapping!$A:$C,2,0),"Not Mapped"))</f>
        <v/>
      </c>
      <c r="P2657">
        <f>IF($B2657="","",IFERROR(VLOOKUP($B2657,Mapping!$A:$C,3,0),"Not Mapped"))</f>
        <v/>
      </c>
      <c r="Q2657">
        <f>IF($B2657="","",IF(COUNTIF(Exclusions!$A:$A,$B2657)&gt;0,"Yes","No"))</f>
        <v/>
      </c>
      <c r="R2657" s="17">
        <f>IF($B2657="","",MIN(1,DAY($A2657)/IF($N2657="Superstore",Settings!$B$5,Settings!$B$4)))</f>
        <v/>
      </c>
      <c r="S2657" s="17">
        <f>IF(OR($B2657="",$G2657="",$R2657=0),"",$G2657/$R2657)</f>
        <v/>
      </c>
      <c r="T2657">
        <f>IF($S2657="","",IF($S2657&lt;Settings!$B$8,"Critical",IF($S2657&lt;Settings!$B$9,"Semi Critical","Non Critical")))</f>
        <v/>
      </c>
      <c r="U2657">
        <f>IF($B2657="","",IFERROR(VLOOKUP($O2657,Leaders!$A:$B,2,0),"Not Mapped"))</f>
        <v/>
      </c>
    </row>
    <row r="2658">
      <c r="A2658" s="16" t="n"/>
      <c r="G2658" s="17" t="n"/>
      <c r="H2658" s="17" t="n"/>
      <c r="I2658" s="17" t="n"/>
      <c r="J2658" s="17" t="n"/>
      <c r="K2658" s="17" t="n"/>
      <c r="L2658" s="17" t="n"/>
      <c r="N2658">
        <f>IF($B2658="","",IF($C2658="SUPERSTORE","Superstore","DH"))</f>
        <v/>
      </c>
      <c r="O2658">
        <f>IF($B2658="","",IFERROR(VLOOKUP($B2658,Mapping!$A:$C,2,0),"Not Mapped"))</f>
        <v/>
      </c>
      <c r="P2658">
        <f>IF($B2658="","",IFERROR(VLOOKUP($B2658,Mapping!$A:$C,3,0),"Not Mapped"))</f>
        <v/>
      </c>
      <c r="Q2658">
        <f>IF($B2658="","",IF(COUNTIF(Exclusions!$A:$A,$B2658)&gt;0,"Yes","No"))</f>
        <v/>
      </c>
      <c r="R2658" s="17">
        <f>IF($B2658="","",MIN(1,DAY($A2658)/IF($N2658="Superstore",Settings!$B$5,Settings!$B$4)))</f>
        <v/>
      </c>
      <c r="S2658" s="17">
        <f>IF(OR($B2658="",$G2658="",$R2658=0),"",$G2658/$R2658)</f>
        <v/>
      </c>
      <c r="T2658">
        <f>IF($S2658="","",IF($S2658&lt;Settings!$B$8,"Critical",IF($S2658&lt;Settings!$B$9,"Semi Critical","Non Critical")))</f>
        <v/>
      </c>
      <c r="U2658">
        <f>IF($B2658="","",IFERROR(VLOOKUP($O2658,Leaders!$A:$B,2,0),"Not Mapped"))</f>
        <v/>
      </c>
    </row>
    <row r="2659">
      <c r="A2659" s="16" t="n"/>
      <c r="G2659" s="17" t="n"/>
      <c r="H2659" s="17" t="n"/>
      <c r="I2659" s="17" t="n"/>
      <c r="J2659" s="17" t="n"/>
      <c r="K2659" s="17" t="n"/>
      <c r="L2659" s="17" t="n"/>
      <c r="N2659">
        <f>IF($B2659="","",IF($C2659="SUPERSTORE","Superstore","DH"))</f>
        <v/>
      </c>
      <c r="O2659">
        <f>IF($B2659="","",IFERROR(VLOOKUP($B2659,Mapping!$A:$C,2,0),"Not Mapped"))</f>
        <v/>
      </c>
      <c r="P2659">
        <f>IF($B2659="","",IFERROR(VLOOKUP($B2659,Mapping!$A:$C,3,0),"Not Mapped"))</f>
        <v/>
      </c>
      <c r="Q2659">
        <f>IF($B2659="","",IF(COUNTIF(Exclusions!$A:$A,$B2659)&gt;0,"Yes","No"))</f>
        <v/>
      </c>
      <c r="R2659" s="17">
        <f>IF($B2659="","",MIN(1,DAY($A2659)/IF($N2659="Superstore",Settings!$B$5,Settings!$B$4)))</f>
        <v/>
      </c>
      <c r="S2659" s="17">
        <f>IF(OR($B2659="",$G2659="",$R2659=0),"",$G2659/$R2659)</f>
        <v/>
      </c>
      <c r="T2659">
        <f>IF($S2659="","",IF($S2659&lt;Settings!$B$8,"Critical",IF($S2659&lt;Settings!$B$9,"Semi Critical","Non Critical")))</f>
        <v/>
      </c>
      <c r="U2659">
        <f>IF($B2659="","",IFERROR(VLOOKUP($O2659,Leaders!$A:$B,2,0),"Not Mapped"))</f>
        <v/>
      </c>
    </row>
    <row r="2660">
      <c r="A2660" s="16" t="n"/>
      <c r="G2660" s="17" t="n"/>
      <c r="H2660" s="17" t="n"/>
      <c r="I2660" s="17" t="n"/>
      <c r="J2660" s="17" t="n"/>
      <c r="K2660" s="17" t="n"/>
      <c r="L2660" s="17" t="n"/>
      <c r="N2660">
        <f>IF($B2660="","",IF($C2660="SUPERSTORE","Superstore","DH"))</f>
        <v/>
      </c>
      <c r="O2660">
        <f>IF($B2660="","",IFERROR(VLOOKUP($B2660,Mapping!$A:$C,2,0),"Not Mapped"))</f>
        <v/>
      </c>
      <c r="P2660">
        <f>IF($B2660="","",IFERROR(VLOOKUP($B2660,Mapping!$A:$C,3,0),"Not Mapped"))</f>
        <v/>
      </c>
      <c r="Q2660">
        <f>IF($B2660="","",IF(COUNTIF(Exclusions!$A:$A,$B2660)&gt;0,"Yes","No"))</f>
        <v/>
      </c>
      <c r="R2660" s="17">
        <f>IF($B2660="","",MIN(1,DAY($A2660)/IF($N2660="Superstore",Settings!$B$5,Settings!$B$4)))</f>
        <v/>
      </c>
      <c r="S2660" s="17">
        <f>IF(OR($B2660="",$G2660="",$R2660=0),"",$G2660/$R2660)</f>
        <v/>
      </c>
      <c r="T2660">
        <f>IF($S2660="","",IF($S2660&lt;Settings!$B$8,"Critical",IF($S2660&lt;Settings!$B$9,"Semi Critical","Non Critical")))</f>
        <v/>
      </c>
      <c r="U2660">
        <f>IF($B2660="","",IFERROR(VLOOKUP($O2660,Leaders!$A:$B,2,0),"Not Mapped"))</f>
        <v/>
      </c>
    </row>
    <row r="2661">
      <c r="A2661" s="16" t="n"/>
      <c r="G2661" s="17" t="n"/>
      <c r="H2661" s="17" t="n"/>
      <c r="I2661" s="17" t="n"/>
      <c r="J2661" s="17" t="n"/>
      <c r="K2661" s="17" t="n"/>
      <c r="L2661" s="17" t="n"/>
      <c r="N2661">
        <f>IF($B2661="","",IF($C2661="SUPERSTORE","Superstore","DH"))</f>
        <v/>
      </c>
      <c r="O2661">
        <f>IF($B2661="","",IFERROR(VLOOKUP($B2661,Mapping!$A:$C,2,0),"Not Mapped"))</f>
        <v/>
      </c>
      <c r="P2661">
        <f>IF($B2661="","",IFERROR(VLOOKUP($B2661,Mapping!$A:$C,3,0),"Not Mapped"))</f>
        <v/>
      </c>
      <c r="Q2661">
        <f>IF($B2661="","",IF(COUNTIF(Exclusions!$A:$A,$B2661)&gt;0,"Yes","No"))</f>
        <v/>
      </c>
      <c r="R2661" s="17">
        <f>IF($B2661="","",MIN(1,DAY($A2661)/IF($N2661="Superstore",Settings!$B$5,Settings!$B$4)))</f>
        <v/>
      </c>
      <c r="S2661" s="17">
        <f>IF(OR($B2661="",$G2661="",$R2661=0),"",$G2661/$R2661)</f>
        <v/>
      </c>
      <c r="T2661">
        <f>IF($S2661="","",IF($S2661&lt;Settings!$B$8,"Critical",IF($S2661&lt;Settings!$B$9,"Semi Critical","Non Critical")))</f>
        <v/>
      </c>
      <c r="U2661">
        <f>IF($B2661="","",IFERROR(VLOOKUP($O2661,Leaders!$A:$B,2,0),"Not Mapped"))</f>
        <v/>
      </c>
    </row>
    <row r="2662">
      <c r="A2662" s="16" t="n"/>
      <c r="G2662" s="17" t="n"/>
      <c r="H2662" s="17" t="n"/>
      <c r="I2662" s="17" t="n"/>
      <c r="J2662" s="17" t="n"/>
      <c r="K2662" s="17" t="n"/>
      <c r="L2662" s="17" t="n"/>
      <c r="N2662">
        <f>IF($B2662="","",IF($C2662="SUPERSTORE","Superstore","DH"))</f>
        <v/>
      </c>
      <c r="O2662">
        <f>IF($B2662="","",IFERROR(VLOOKUP($B2662,Mapping!$A:$C,2,0),"Not Mapped"))</f>
        <v/>
      </c>
      <c r="P2662">
        <f>IF($B2662="","",IFERROR(VLOOKUP($B2662,Mapping!$A:$C,3,0),"Not Mapped"))</f>
        <v/>
      </c>
      <c r="Q2662">
        <f>IF($B2662="","",IF(COUNTIF(Exclusions!$A:$A,$B2662)&gt;0,"Yes","No"))</f>
        <v/>
      </c>
      <c r="R2662" s="17">
        <f>IF($B2662="","",MIN(1,DAY($A2662)/IF($N2662="Superstore",Settings!$B$5,Settings!$B$4)))</f>
        <v/>
      </c>
      <c r="S2662" s="17">
        <f>IF(OR($B2662="",$G2662="",$R2662=0),"",$G2662/$R2662)</f>
        <v/>
      </c>
      <c r="T2662">
        <f>IF($S2662="","",IF($S2662&lt;Settings!$B$8,"Critical",IF($S2662&lt;Settings!$B$9,"Semi Critical","Non Critical")))</f>
        <v/>
      </c>
      <c r="U2662">
        <f>IF($B2662="","",IFERROR(VLOOKUP($O2662,Leaders!$A:$B,2,0),"Not Mapped"))</f>
        <v/>
      </c>
    </row>
    <row r="2663">
      <c r="A2663" s="16" t="n"/>
      <c r="G2663" s="17" t="n"/>
      <c r="H2663" s="17" t="n"/>
      <c r="I2663" s="17" t="n"/>
      <c r="J2663" s="17" t="n"/>
      <c r="K2663" s="17" t="n"/>
      <c r="L2663" s="17" t="n"/>
      <c r="N2663">
        <f>IF($B2663="","",IF($C2663="SUPERSTORE","Superstore","DH"))</f>
        <v/>
      </c>
      <c r="O2663">
        <f>IF($B2663="","",IFERROR(VLOOKUP($B2663,Mapping!$A:$C,2,0),"Not Mapped"))</f>
        <v/>
      </c>
      <c r="P2663">
        <f>IF($B2663="","",IFERROR(VLOOKUP($B2663,Mapping!$A:$C,3,0),"Not Mapped"))</f>
        <v/>
      </c>
      <c r="Q2663">
        <f>IF($B2663="","",IF(COUNTIF(Exclusions!$A:$A,$B2663)&gt;0,"Yes","No"))</f>
        <v/>
      </c>
      <c r="R2663" s="17">
        <f>IF($B2663="","",MIN(1,DAY($A2663)/IF($N2663="Superstore",Settings!$B$5,Settings!$B$4)))</f>
        <v/>
      </c>
      <c r="S2663" s="17">
        <f>IF(OR($B2663="",$G2663="",$R2663=0),"",$G2663/$R2663)</f>
        <v/>
      </c>
      <c r="T2663">
        <f>IF($S2663="","",IF($S2663&lt;Settings!$B$8,"Critical",IF($S2663&lt;Settings!$B$9,"Semi Critical","Non Critical")))</f>
        <v/>
      </c>
      <c r="U2663">
        <f>IF($B2663="","",IFERROR(VLOOKUP($O2663,Leaders!$A:$B,2,0),"Not Mapped"))</f>
        <v/>
      </c>
    </row>
    <row r="2664">
      <c r="A2664" s="16" t="n"/>
      <c r="G2664" s="17" t="n"/>
      <c r="H2664" s="17" t="n"/>
      <c r="I2664" s="17" t="n"/>
      <c r="J2664" s="17" t="n"/>
      <c r="K2664" s="17" t="n"/>
      <c r="L2664" s="17" t="n"/>
      <c r="N2664">
        <f>IF($B2664="","",IF($C2664="SUPERSTORE","Superstore","DH"))</f>
        <v/>
      </c>
      <c r="O2664">
        <f>IF($B2664="","",IFERROR(VLOOKUP($B2664,Mapping!$A:$C,2,0),"Not Mapped"))</f>
        <v/>
      </c>
      <c r="P2664">
        <f>IF($B2664="","",IFERROR(VLOOKUP($B2664,Mapping!$A:$C,3,0),"Not Mapped"))</f>
        <v/>
      </c>
      <c r="Q2664">
        <f>IF($B2664="","",IF(COUNTIF(Exclusions!$A:$A,$B2664)&gt;0,"Yes","No"))</f>
        <v/>
      </c>
      <c r="R2664" s="17">
        <f>IF($B2664="","",MIN(1,DAY($A2664)/IF($N2664="Superstore",Settings!$B$5,Settings!$B$4)))</f>
        <v/>
      </c>
      <c r="S2664" s="17">
        <f>IF(OR($B2664="",$G2664="",$R2664=0),"",$G2664/$R2664)</f>
        <v/>
      </c>
      <c r="T2664">
        <f>IF($S2664="","",IF($S2664&lt;Settings!$B$8,"Critical",IF($S2664&lt;Settings!$B$9,"Semi Critical","Non Critical")))</f>
        <v/>
      </c>
      <c r="U2664">
        <f>IF($B2664="","",IFERROR(VLOOKUP($O2664,Leaders!$A:$B,2,0),"Not Mapped"))</f>
        <v/>
      </c>
    </row>
    <row r="2665">
      <c r="A2665" s="16" t="n"/>
      <c r="G2665" s="17" t="n"/>
      <c r="H2665" s="17" t="n"/>
      <c r="I2665" s="17" t="n"/>
      <c r="J2665" s="17" t="n"/>
      <c r="K2665" s="17" t="n"/>
      <c r="L2665" s="17" t="n"/>
      <c r="N2665">
        <f>IF($B2665="","",IF($C2665="SUPERSTORE","Superstore","DH"))</f>
        <v/>
      </c>
      <c r="O2665">
        <f>IF($B2665="","",IFERROR(VLOOKUP($B2665,Mapping!$A:$C,2,0),"Not Mapped"))</f>
        <v/>
      </c>
      <c r="P2665">
        <f>IF($B2665="","",IFERROR(VLOOKUP($B2665,Mapping!$A:$C,3,0),"Not Mapped"))</f>
        <v/>
      </c>
      <c r="Q2665">
        <f>IF($B2665="","",IF(COUNTIF(Exclusions!$A:$A,$B2665)&gt;0,"Yes","No"))</f>
        <v/>
      </c>
      <c r="R2665" s="17">
        <f>IF($B2665="","",MIN(1,DAY($A2665)/IF($N2665="Superstore",Settings!$B$5,Settings!$B$4)))</f>
        <v/>
      </c>
      <c r="S2665" s="17">
        <f>IF(OR($B2665="",$G2665="",$R2665=0),"",$G2665/$R2665)</f>
        <v/>
      </c>
      <c r="T2665">
        <f>IF($S2665="","",IF($S2665&lt;Settings!$B$8,"Critical",IF($S2665&lt;Settings!$B$9,"Semi Critical","Non Critical")))</f>
        <v/>
      </c>
      <c r="U2665">
        <f>IF($B2665="","",IFERROR(VLOOKUP($O2665,Leaders!$A:$B,2,0),"Not Mapped"))</f>
        <v/>
      </c>
    </row>
    <row r="2666">
      <c r="A2666" s="16" t="n"/>
      <c r="G2666" s="17" t="n"/>
      <c r="H2666" s="17" t="n"/>
      <c r="I2666" s="17" t="n"/>
      <c r="J2666" s="17" t="n"/>
      <c r="K2666" s="17" t="n"/>
      <c r="L2666" s="17" t="n"/>
      <c r="N2666">
        <f>IF($B2666="","",IF($C2666="SUPERSTORE","Superstore","DH"))</f>
        <v/>
      </c>
      <c r="O2666">
        <f>IF($B2666="","",IFERROR(VLOOKUP($B2666,Mapping!$A:$C,2,0),"Not Mapped"))</f>
        <v/>
      </c>
      <c r="P2666">
        <f>IF($B2666="","",IFERROR(VLOOKUP($B2666,Mapping!$A:$C,3,0),"Not Mapped"))</f>
        <v/>
      </c>
      <c r="Q2666">
        <f>IF($B2666="","",IF(COUNTIF(Exclusions!$A:$A,$B2666)&gt;0,"Yes","No"))</f>
        <v/>
      </c>
      <c r="R2666" s="17">
        <f>IF($B2666="","",MIN(1,DAY($A2666)/IF($N2666="Superstore",Settings!$B$5,Settings!$B$4)))</f>
        <v/>
      </c>
      <c r="S2666" s="17">
        <f>IF(OR($B2666="",$G2666="",$R2666=0),"",$G2666/$R2666)</f>
        <v/>
      </c>
      <c r="T2666">
        <f>IF($S2666="","",IF($S2666&lt;Settings!$B$8,"Critical",IF($S2666&lt;Settings!$B$9,"Semi Critical","Non Critical")))</f>
        <v/>
      </c>
      <c r="U2666">
        <f>IF($B2666="","",IFERROR(VLOOKUP($O2666,Leaders!$A:$B,2,0),"Not Mapped"))</f>
        <v/>
      </c>
    </row>
    <row r="2667">
      <c r="A2667" s="16" t="n"/>
      <c r="G2667" s="17" t="n"/>
      <c r="H2667" s="17" t="n"/>
      <c r="I2667" s="17" t="n"/>
      <c r="J2667" s="17" t="n"/>
      <c r="K2667" s="17" t="n"/>
      <c r="L2667" s="17" t="n"/>
      <c r="N2667">
        <f>IF($B2667="","",IF($C2667="SUPERSTORE","Superstore","DH"))</f>
        <v/>
      </c>
      <c r="O2667">
        <f>IF($B2667="","",IFERROR(VLOOKUP($B2667,Mapping!$A:$C,2,0),"Not Mapped"))</f>
        <v/>
      </c>
      <c r="P2667">
        <f>IF($B2667="","",IFERROR(VLOOKUP($B2667,Mapping!$A:$C,3,0),"Not Mapped"))</f>
        <v/>
      </c>
      <c r="Q2667">
        <f>IF($B2667="","",IF(COUNTIF(Exclusions!$A:$A,$B2667)&gt;0,"Yes","No"))</f>
        <v/>
      </c>
      <c r="R2667" s="17">
        <f>IF($B2667="","",MIN(1,DAY($A2667)/IF($N2667="Superstore",Settings!$B$5,Settings!$B$4)))</f>
        <v/>
      </c>
      <c r="S2667" s="17">
        <f>IF(OR($B2667="",$G2667="",$R2667=0),"",$G2667/$R2667)</f>
        <v/>
      </c>
      <c r="T2667">
        <f>IF($S2667="","",IF($S2667&lt;Settings!$B$8,"Critical",IF($S2667&lt;Settings!$B$9,"Semi Critical","Non Critical")))</f>
        <v/>
      </c>
      <c r="U2667">
        <f>IF($B2667="","",IFERROR(VLOOKUP($O2667,Leaders!$A:$B,2,0),"Not Mapped"))</f>
        <v/>
      </c>
    </row>
    <row r="2668">
      <c r="A2668" s="16" t="n"/>
      <c r="G2668" s="17" t="n"/>
      <c r="H2668" s="17" t="n"/>
      <c r="I2668" s="17" t="n"/>
      <c r="J2668" s="17" t="n"/>
      <c r="K2668" s="17" t="n"/>
      <c r="L2668" s="17" t="n"/>
      <c r="N2668">
        <f>IF($B2668="","",IF($C2668="SUPERSTORE","Superstore","DH"))</f>
        <v/>
      </c>
      <c r="O2668">
        <f>IF($B2668="","",IFERROR(VLOOKUP($B2668,Mapping!$A:$C,2,0),"Not Mapped"))</f>
        <v/>
      </c>
      <c r="P2668">
        <f>IF($B2668="","",IFERROR(VLOOKUP($B2668,Mapping!$A:$C,3,0),"Not Mapped"))</f>
        <v/>
      </c>
      <c r="Q2668">
        <f>IF($B2668="","",IF(COUNTIF(Exclusions!$A:$A,$B2668)&gt;0,"Yes","No"))</f>
        <v/>
      </c>
      <c r="R2668" s="17">
        <f>IF($B2668="","",MIN(1,DAY($A2668)/IF($N2668="Superstore",Settings!$B$5,Settings!$B$4)))</f>
        <v/>
      </c>
      <c r="S2668" s="17">
        <f>IF(OR($B2668="",$G2668="",$R2668=0),"",$G2668/$R2668)</f>
        <v/>
      </c>
      <c r="T2668">
        <f>IF($S2668="","",IF($S2668&lt;Settings!$B$8,"Critical",IF($S2668&lt;Settings!$B$9,"Semi Critical","Non Critical")))</f>
        <v/>
      </c>
      <c r="U2668">
        <f>IF($B2668="","",IFERROR(VLOOKUP($O2668,Leaders!$A:$B,2,0),"Not Mapped"))</f>
        <v/>
      </c>
    </row>
    <row r="2669">
      <c r="A2669" s="16" t="n"/>
      <c r="G2669" s="17" t="n"/>
      <c r="H2669" s="17" t="n"/>
      <c r="I2669" s="17" t="n"/>
      <c r="J2669" s="17" t="n"/>
      <c r="K2669" s="17" t="n"/>
      <c r="L2669" s="17" t="n"/>
      <c r="N2669">
        <f>IF($B2669="","",IF($C2669="SUPERSTORE","Superstore","DH"))</f>
        <v/>
      </c>
      <c r="O2669">
        <f>IF($B2669="","",IFERROR(VLOOKUP($B2669,Mapping!$A:$C,2,0),"Not Mapped"))</f>
        <v/>
      </c>
      <c r="P2669">
        <f>IF($B2669="","",IFERROR(VLOOKUP($B2669,Mapping!$A:$C,3,0),"Not Mapped"))</f>
        <v/>
      </c>
      <c r="Q2669">
        <f>IF($B2669="","",IF(COUNTIF(Exclusions!$A:$A,$B2669)&gt;0,"Yes","No"))</f>
        <v/>
      </c>
      <c r="R2669" s="17">
        <f>IF($B2669="","",MIN(1,DAY($A2669)/IF($N2669="Superstore",Settings!$B$5,Settings!$B$4)))</f>
        <v/>
      </c>
      <c r="S2669" s="17">
        <f>IF(OR($B2669="",$G2669="",$R2669=0),"",$G2669/$R2669)</f>
        <v/>
      </c>
      <c r="T2669">
        <f>IF($S2669="","",IF($S2669&lt;Settings!$B$8,"Critical",IF($S2669&lt;Settings!$B$9,"Semi Critical","Non Critical")))</f>
        <v/>
      </c>
      <c r="U2669">
        <f>IF($B2669="","",IFERROR(VLOOKUP($O2669,Leaders!$A:$B,2,0),"Not Mapped"))</f>
        <v/>
      </c>
    </row>
    <row r="2670">
      <c r="A2670" s="16" t="n"/>
      <c r="G2670" s="17" t="n"/>
      <c r="H2670" s="17" t="n"/>
      <c r="I2670" s="17" t="n"/>
      <c r="J2670" s="17" t="n"/>
      <c r="K2670" s="17" t="n"/>
      <c r="L2670" s="17" t="n"/>
      <c r="N2670">
        <f>IF($B2670="","",IF($C2670="SUPERSTORE","Superstore","DH"))</f>
        <v/>
      </c>
      <c r="O2670">
        <f>IF($B2670="","",IFERROR(VLOOKUP($B2670,Mapping!$A:$C,2,0),"Not Mapped"))</f>
        <v/>
      </c>
      <c r="P2670">
        <f>IF($B2670="","",IFERROR(VLOOKUP($B2670,Mapping!$A:$C,3,0),"Not Mapped"))</f>
        <v/>
      </c>
      <c r="Q2670">
        <f>IF($B2670="","",IF(COUNTIF(Exclusions!$A:$A,$B2670)&gt;0,"Yes","No"))</f>
        <v/>
      </c>
      <c r="R2670" s="17">
        <f>IF($B2670="","",MIN(1,DAY($A2670)/IF($N2670="Superstore",Settings!$B$5,Settings!$B$4)))</f>
        <v/>
      </c>
      <c r="S2670" s="17">
        <f>IF(OR($B2670="",$G2670="",$R2670=0),"",$G2670/$R2670)</f>
        <v/>
      </c>
      <c r="T2670">
        <f>IF($S2670="","",IF($S2670&lt;Settings!$B$8,"Critical",IF($S2670&lt;Settings!$B$9,"Semi Critical","Non Critical")))</f>
        <v/>
      </c>
      <c r="U2670">
        <f>IF($B2670="","",IFERROR(VLOOKUP($O2670,Leaders!$A:$B,2,0),"Not Mapped"))</f>
        <v/>
      </c>
    </row>
    <row r="2671">
      <c r="A2671" s="16" t="n"/>
      <c r="G2671" s="17" t="n"/>
      <c r="H2671" s="17" t="n"/>
      <c r="I2671" s="17" t="n"/>
      <c r="J2671" s="17" t="n"/>
      <c r="K2671" s="17" t="n"/>
      <c r="L2671" s="17" t="n"/>
      <c r="N2671">
        <f>IF($B2671="","",IF($C2671="SUPERSTORE","Superstore","DH"))</f>
        <v/>
      </c>
      <c r="O2671">
        <f>IF($B2671="","",IFERROR(VLOOKUP($B2671,Mapping!$A:$C,2,0),"Not Mapped"))</f>
        <v/>
      </c>
      <c r="P2671">
        <f>IF($B2671="","",IFERROR(VLOOKUP($B2671,Mapping!$A:$C,3,0),"Not Mapped"))</f>
        <v/>
      </c>
      <c r="Q2671">
        <f>IF($B2671="","",IF(COUNTIF(Exclusions!$A:$A,$B2671)&gt;0,"Yes","No"))</f>
        <v/>
      </c>
      <c r="R2671" s="17">
        <f>IF($B2671="","",MIN(1,DAY($A2671)/IF($N2671="Superstore",Settings!$B$5,Settings!$B$4)))</f>
        <v/>
      </c>
      <c r="S2671" s="17">
        <f>IF(OR($B2671="",$G2671="",$R2671=0),"",$G2671/$R2671)</f>
        <v/>
      </c>
      <c r="T2671">
        <f>IF($S2671="","",IF($S2671&lt;Settings!$B$8,"Critical",IF($S2671&lt;Settings!$B$9,"Semi Critical","Non Critical")))</f>
        <v/>
      </c>
      <c r="U2671">
        <f>IF($B2671="","",IFERROR(VLOOKUP($O2671,Leaders!$A:$B,2,0),"Not Mapped"))</f>
        <v/>
      </c>
    </row>
    <row r="2672">
      <c r="A2672" s="16" t="n"/>
      <c r="G2672" s="17" t="n"/>
      <c r="H2672" s="17" t="n"/>
      <c r="I2672" s="17" t="n"/>
      <c r="J2672" s="17" t="n"/>
      <c r="K2672" s="17" t="n"/>
      <c r="L2672" s="17" t="n"/>
      <c r="N2672">
        <f>IF($B2672="","",IF($C2672="SUPERSTORE","Superstore","DH"))</f>
        <v/>
      </c>
      <c r="O2672">
        <f>IF($B2672="","",IFERROR(VLOOKUP($B2672,Mapping!$A:$C,2,0),"Not Mapped"))</f>
        <v/>
      </c>
      <c r="P2672">
        <f>IF($B2672="","",IFERROR(VLOOKUP($B2672,Mapping!$A:$C,3,0),"Not Mapped"))</f>
        <v/>
      </c>
      <c r="Q2672">
        <f>IF($B2672="","",IF(COUNTIF(Exclusions!$A:$A,$B2672)&gt;0,"Yes","No"))</f>
        <v/>
      </c>
      <c r="R2672" s="17">
        <f>IF($B2672="","",MIN(1,DAY($A2672)/IF($N2672="Superstore",Settings!$B$5,Settings!$B$4)))</f>
        <v/>
      </c>
      <c r="S2672" s="17">
        <f>IF(OR($B2672="",$G2672="",$R2672=0),"",$G2672/$R2672)</f>
        <v/>
      </c>
      <c r="T2672">
        <f>IF($S2672="","",IF($S2672&lt;Settings!$B$8,"Critical",IF($S2672&lt;Settings!$B$9,"Semi Critical","Non Critical")))</f>
        <v/>
      </c>
      <c r="U2672">
        <f>IF($B2672="","",IFERROR(VLOOKUP($O2672,Leaders!$A:$B,2,0),"Not Mapped"))</f>
        <v/>
      </c>
    </row>
    <row r="2673">
      <c r="A2673" s="16" t="n"/>
      <c r="G2673" s="17" t="n"/>
      <c r="H2673" s="17" t="n"/>
      <c r="I2673" s="17" t="n"/>
      <c r="J2673" s="17" t="n"/>
      <c r="K2673" s="17" t="n"/>
      <c r="L2673" s="17" t="n"/>
      <c r="N2673">
        <f>IF($B2673="","",IF($C2673="SUPERSTORE","Superstore","DH"))</f>
        <v/>
      </c>
      <c r="O2673">
        <f>IF($B2673="","",IFERROR(VLOOKUP($B2673,Mapping!$A:$C,2,0),"Not Mapped"))</f>
        <v/>
      </c>
      <c r="P2673">
        <f>IF($B2673="","",IFERROR(VLOOKUP($B2673,Mapping!$A:$C,3,0),"Not Mapped"))</f>
        <v/>
      </c>
      <c r="Q2673">
        <f>IF($B2673="","",IF(COUNTIF(Exclusions!$A:$A,$B2673)&gt;0,"Yes","No"))</f>
        <v/>
      </c>
      <c r="R2673" s="17">
        <f>IF($B2673="","",MIN(1,DAY($A2673)/IF($N2673="Superstore",Settings!$B$5,Settings!$B$4)))</f>
        <v/>
      </c>
      <c r="S2673" s="17">
        <f>IF(OR($B2673="",$G2673="",$R2673=0),"",$G2673/$R2673)</f>
        <v/>
      </c>
      <c r="T2673">
        <f>IF($S2673="","",IF($S2673&lt;Settings!$B$8,"Critical",IF($S2673&lt;Settings!$B$9,"Semi Critical","Non Critical")))</f>
        <v/>
      </c>
      <c r="U2673">
        <f>IF($B2673="","",IFERROR(VLOOKUP($O2673,Leaders!$A:$B,2,0),"Not Mapped"))</f>
        <v/>
      </c>
    </row>
    <row r="2674">
      <c r="A2674" s="16" t="n"/>
      <c r="G2674" s="17" t="n"/>
      <c r="H2674" s="17" t="n"/>
      <c r="I2674" s="17" t="n"/>
      <c r="J2674" s="17" t="n"/>
      <c r="K2674" s="17" t="n"/>
      <c r="L2674" s="17" t="n"/>
      <c r="N2674">
        <f>IF($B2674="","",IF($C2674="SUPERSTORE","Superstore","DH"))</f>
        <v/>
      </c>
      <c r="O2674">
        <f>IF($B2674="","",IFERROR(VLOOKUP($B2674,Mapping!$A:$C,2,0),"Not Mapped"))</f>
        <v/>
      </c>
      <c r="P2674">
        <f>IF($B2674="","",IFERROR(VLOOKUP($B2674,Mapping!$A:$C,3,0),"Not Mapped"))</f>
        <v/>
      </c>
      <c r="Q2674">
        <f>IF($B2674="","",IF(COUNTIF(Exclusions!$A:$A,$B2674)&gt;0,"Yes","No"))</f>
        <v/>
      </c>
      <c r="R2674" s="17">
        <f>IF($B2674="","",MIN(1,DAY($A2674)/IF($N2674="Superstore",Settings!$B$5,Settings!$B$4)))</f>
        <v/>
      </c>
      <c r="S2674" s="17">
        <f>IF(OR($B2674="",$G2674="",$R2674=0),"",$G2674/$R2674)</f>
        <v/>
      </c>
      <c r="T2674">
        <f>IF($S2674="","",IF($S2674&lt;Settings!$B$8,"Critical",IF($S2674&lt;Settings!$B$9,"Semi Critical","Non Critical")))</f>
        <v/>
      </c>
      <c r="U2674">
        <f>IF($B2674="","",IFERROR(VLOOKUP($O2674,Leaders!$A:$B,2,0),"Not Mapped"))</f>
        <v/>
      </c>
    </row>
    <row r="2675">
      <c r="A2675" s="16" t="n"/>
      <c r="G2675" s="17" t="n"/>
      <c r="H2675" s="17" t="n"/>
      <c r="I2675" s="17" t="n"/>
      <c r="J2675" s="17" t="n"/>
      <c r="K2675" s="17" t="n"/>
      <c r="L2675" s="17" t="n"/>
      <c r="N2675">
        <f>IF($B2675="","",IF($C2675="SUPERSTORE","Superstore","DH"))</f>
        <v/>
      </c>
      <c r="O2675">
        <f>IF($B2675="","",IFERROR(VLOOKUP($B2675,Mapping!$A:$C,2,0),"Not Mapped"))</f>
        <v/>
      </c>
      <c r="P2675">
        <f>IF($B2675="","",IFERROR(VLOOKUP($B2675,Mapping!$A:$C,3,0),"Not Mapped"))</f>
        <v/>
      </c>
      <c r="Q2675">
        <f>IF($B2675="","",IF(COUNTIF(Exclusions!$A:$A,$B2675)&gt;0,"Yes","No"))</f>
        <v/>
      </c>
      <c r="R2675" s="17">
        <f>IF($B2675="","",MIN(1,DAY($A2675)/IF($N2675="Superstore",Settings!$B$5,Settings!$B$4)))</f>
        <v/>
      </c>
      <c r="S2675" s="17">
        <f>IF(OR($B2675="",$G2675="",$R2675=0),"",$G2675/$R2675)</f>
        <v/>
      </c>
      <c r="T2675">
        <f>IF($S2675="","",IF($S2675&lt;Settings!$B$8,"Critical",IF($S2675&lt;Settings!$B$9,"Semi Critical","Non Critical")))</f>
        <v/>
      </c>
      <c r="U2675">
        <f>IF($B2675="","",IFERROR(VLOOKUP($O2675,Leaders!$A:$B,2,0),"Not Mapped"))</f>
        <v/>
      </c>
    </row>
    <row r="2676">
      <c r="A2676" s="16" t="n"/>
      <c r="G2676" s="17" t="n"/>
      <c r="H2676" s="17" t="n"/>
      <c r="I2676" s="17" t="n"/>
      <c r="J2676" s="17" t="n"/>
      <c r="K2676" s="17" t="n"/>
      <c r="L2676" s="17" t="n"/>
      <c r="N2676">
        <f>IF($B2676="","",IF($C2676="SUPERSTORE","Superstore","DH"))</f>
        <v/>
      </c>
      <c r="O2676">
        <f>IF($B2676="","",IFERROR(VLOOKUP($B2676,Mapping!$A:$C,2,0),"Not Mapped"))</f>
        <v/>
      </c>
      <c r="P2676">
        <f>IF($B2676="","",IFERROR(VLOOKUP($B2676,Mapping!$A:$C,3,0),"Not Mapped"))</f>
        <v/>
      </c>
      <c r="Q2676">
        <f>IF($B2676="","",IF(COUNTIF(Exclusions!$A:$A,$B2676)&gt;0,"Yes","No"))</f>
        <v/>
      </c>
      <c r="R2676" s="17">
        <f>IF($B2676="","",MIN(1,DAY($A2676)/IF($N2676="Superstore",Settings!$B$5,Settings!$B$4)))</f>
        <v/>
      </c>
      <c r="S2676" s="17">
        <f>IF(OR($B2676="",$G2676="",$R2676=0),"",$G2676/$R2676)</f>
        <v/>
      </c>
      <c r="T2676">
        <f>IF($S2676="","",IF($S2676&lt;Settings!$B$8,"Critical",IF($S2676&lt;Settings!$B$9,"Semi Critical","Non Critical")))</f>
        <v/>
      </c>
      <c r="U2676">
        <f>IF($B2676="","",IFERROR(VLOOKUP($O2676,Leaders!$A:$B,2,0),"Not Mapped"))</f>
        <v/>
      </c>
    </row>
    <row r="2677">
      <c r="A2677" s="16" t="n"/>
      <c r="G2677" s="17" t="n"/>
      <c r="H2677" s="17" t="n"/>
      <c r="I2677" s="17" t="n"/>
      <c r="J2677" s="17" t="n"/>
      <c r="K2677" s="17" t="n"/>
      <c r="L2677" s="17" t="n"/>
      <c r="N2677">
        <f>IF($B2677="","",IF($C2677="SUPERSTORE","Superstore","DH"))</f>
        <v/>
      </c>
      <c r="O2677">
        <f>IF($B2677="","",IFERROR(VLOOKUP($B2677,Mapping!$A:$C,2,0),"Not Mapped"))</f>
        <v/>
      </c>
      <c r="P2677">
        <f>IF($B2677="","",IFERROR(VLOOKUP($B2677,Mapping!$A:$C,3,0),"Not Mapped"))</f>
        <v/>
      </c>
      <c r="Q2677">
        <f>IF($B2677="","",IF(COUNTIF(Exclusions!$A:$A,$B2677)&gt;0,"Yes","No"))</f>
        <v/>
      </c>
      <c r="R2677" s="17">
        <f>IF($B2677="","",MIN(1,DAY($A2677)/IF($N2677="Superstore",Settings!$B$5,Settings!$B$4)))</f>
        <v/>
      </c>
      <c r="S2677" s="17">
        <f>IF(OR($B2677="",$G2677="",$R2677=0),"",$G2677/$R2677)</f>
        <v/>
      </c>
      <c r="T2677">
        <f>IF($S2677="","",IF($S2677&lt;Settings!$B$8,"Critical",IF($S2677&lt;Settings!$B$9,"Semi Critical","Non Critical")))</f>
        <v/>
      </c>
      <c r="U2677">
        <f>IF($B2677="","",IFERROR(VLOOKUP($O2677,Leaders!$A:$B,2,0),"Not Mapped"))</f>
        <v/>
      </c>
    </row>
    <row r="2678">
      <c r="A2678" s="16" t="n"/>
      <c r="G2678" s="17" t="n"/>
      <c r="H2678" s="17" t="n"/>
      <c r="I2678" s="17" t="n"/>
      <c r="J2678" s="17" t="n"/>
      <c r="K2678" s="17" t="n"/>
      <c r="L2678" s="17" t="n"/>
      <c r="N2678">
        <f>IF($B2678="","",IF($C2678="SUPERSTORE","Superstore","DH"))</f>
        <v/>
      </c>
      <c r="O2678">
        <f>IF($B2678="","",IFERROR(VLOOKUP($B2678,Mapping!$A:$C,2,0),"Not Mapped"))</f>
        <v/>
      </c>
      <c r="P2678">
        <f>IF($B2678="","",IFERROR(VLOOKUP($B2678,Mapping!$A:$C,3,0),"Not Mapped"))</f>
        <v/>
      </c>
      <c r="Q2678">
        <f>IF($B2678="","",IF(COUNTIF(Exclusions!$A:$A,$B2678)&gt;0,"Yes","No"))</f>
        <v/>
      </c>
      <c r="R2678" s="17">
        <f>IF($B2678="","",MIN(1,DAY($A2678)/IF($N2678="Superstore",Settings!$B$5,Settings!$B$4)))</f>
        <v/>
      </c>
      <c r="S2678" s="17">
        <f>IF(OR($B2678="",$G2678="",$R2678=0),"",$G2678/$R2678)</f>
        <v/>
      </c>
      <c r="T2678">
        <f>IF($S2678="","",IF($S2678&lt;Settings!$B$8,"Critical",IF($S2678&lt;Settings!$B$9,"Semi Critical","Non Critical")))</f>
        <v/>
      </c>
      <c r="U2678">
        <f>IF($B2678="","",IFERROR(VLOOKUP($O2678,Leaders!$A:$B,2,0),"Not Mapped"))</f>
        <v/>
      </c>
    </row>
    <row r="2679">
      <c r="A2679" s="16" t="n"/>
      <c r="G2679" s="17" t="n"/>
      <c r="H2679" s="17" t="n"/>
      <c r="I2679" s="17" t="n"/>
      <c r="J2679" s="17" t="n"/>
      <c r="K2679" s="17" t="n"/>
      <c r="L2679" s="17" t="n"/>
      <c r="N2679">
        <f>IF($B2679="","",IF($C2679="SUPERSTORE","Superstore","DH"))</f>
        <v/>
      </c>
      <c r="O2679">
        <f>IF($B2679="","",IFERROR(VLOOKUP($B2679,Mapping!$A:$C,2,0),"Not Mapped"))</f>
        <v/>
      </c>
      <c r="P2679">
        <f>IF($B2679="","",IFERROR(VLOOKUP($B2679,Mapping!$A:$C,3,0),"Not Mapped"))</f>
        <v/>
      </c>
      <c r="Q2679">
        <f>IF($B2679="","",IF(COUNTIF(Exclusions!$A:$A,$B2679)&gt;0,"Yes","No"))</f>
        <v/>
      </c>
      <c r="R2679" s="17">
        <f>IF($B2679="","",MIN(1,DAY($A2679)/IF($N2679="Superstore",Settings!$B$5,Settings!$B$4)))</f>
        <v/>
      </c>
      <c r="S2679" s="17">
        <f>IF(OR($B2679="",$G2679="",$R2679=0),"",$G2679/$R2679)</f>
        <v/>
      </c>
      <c r="T2679">
        <f>IF($S2679="","",IF($S2679&lt;Settings!$B$8,"Critical",IF($S2679&lt;Settings!$B$9,"Semi Critical","Non Critical")))</f>
        <v/>
      </c>
      <c r="U2679">
        <f>IF($B2679="","",IFERROR(VLOOKUP($O2679,Leaders!$A:$B,2,0),"Not Mapped"))</f>
        <v/>
      </c>
    </row>
    <row r="2680">
      <c r="A2680" s="16" t="n"/>
      <c r="G2680" s="17" t="n"/>
      <c r="H2680" s="17" t="n"/>
      <c r="I2680" s="17" t="n"/>
      <c r="J2680" s="17" t="n"/>
      <c r="K2680" s="17" t="n"/>
      <c r="L2680" s="17" t="n"/>
      <c r="N2680">
        <f>IF($B2680="","",IF($C2680="SUPERSTORE","Superstore","DH"))</f>
        <v/>
      </c>
      <c r="O2680">
        <f>IF($B2680="","",IFERROR(VLOOKUP($B2680,Mapping!$A:$C,2,0),"Not Mapped"))</f>
        <v/>
      </c>
      <c r="P2680">
        <f>IF($B2680="","",IFERROR(VLOOKUP($B2680,Mapping!$A:$C,3,0),"Not Mapped"))</f>
        <v/>
      </c>
      <c r="Q2680">
        <f>IF($B2680="","",IF(COUNTIF(Exclusions!$A:$A,$B2680)&gt;0,"Yes","No"))</f>
        <v/>
      </c>
      <c r="R2680" s="17">
        <f>IF($B2680="","",MIN(1,DAY($A2680)/IF($N2680="Superstore",Settings!$B$5,Settings!$B$4)))</f>
        <v/>
      </c>
      <c r="S2680" s="17">
        <f>IF(OR($B2680="",$G2680="",$R2680=0),"",$G2680/$R2680)</f>
        <v/>
      </c>
      <c r="T2680">
        <f>IF($S2680="","",IF($S2680&lt;Settings!$B$8,"Critical",IF($S2680&lt;Settings!$B$9,"Semi Critical","Non Critical")))</f>
        <v/>
      </c>
      <c r="U2680">
        <f>IF($B2680="","",IFERROR(VLOOKUP($O2680,Leaders!$A:$B,2,0),"Not Mapped"))</f>
        <v/>
      </c>
    </row>
    <row r="2681">
      <c r="A2681" s="16" t="n"/>
      <c r="G2681" s="17" t="n"/>
      <c r="H2681" s="17" t="n"/>
      <c r="I2681" s="17" t="n"/>
      <c r="J2681" s="17" t="n"/>
      <c r="K2681" s="17" t="n"/>
      <c r="L2681" s="17" t="n"/>
      <c r="N2681">
        <f>IF($B2681="","",IF($C2681="SUPERSTORE","Superstore","DH"))</f>
        <v/>
      </c>
      <c r="O2681">
        <f>IF($B2681="","",IFERROR(VLOOKUP($B2681,Mapping!$A:$C,2,0),"Not Mapped"))</f>
        <v/>
      </c>
      <c r="P2681">
        <f>IF($B2681="","",IFERROR(VLOOKUP($B2681,Mapping!$A:$C,3,0),"Not Mapped"))</f>
        <v/>
      </c>
      <c r="Q2681">
        <f>IF($B2681="","",IF(COUNTIF(Exclusions!$A:$A,$B2681)&gt;0,"Yes","No"))</f>
        <v/>
      </c>
      <c r="R2681" s="17">
        <f>IF($B2681="","",MIN(1,DAY($A2681)/IF($N2681="Superstore",Settings!$B$5,Settings!$B$4)))</f>
        <v/>
      </c>
      <c r="S2681" s="17">
        <f>IF(OR($B2681="",$G2681="",$R2681=0),"",$G2681/$R2681)</f>
        <v/>
      </c>
      <c r="T2681">
        <f>IF($S2681="","",IF($S2681&lt;Settings!$B$8,"Critical",IF($S2681&lt;Settings!$B$9,"Semi Critical","Non Critical")))</f>
        <v/>
      </c>
      <c r="U2681">
        <f>IF($B2681="","",IFERROR(VLOOKUP($O2681,Leaders!$A:$B,2,0),"Not Mapped"))</f>
        <v/>
      </c>
    </row>
    <row r="2682">
      <c r="A2682" s="16" t="n"/>
      <c r="G2682" s="17" t="n"/>
      <c r="H2682" s="17" t="n"/>
      <c r="I2682" s="17" t="n"/>
      <c r="J2682" s="17" t="n"/>
      <c r="K2682" s="17" t="n"/>
      <c r="L2682" s="17" t="n"/>
      <c r="N2682">
        <f>IF($B2682="","",IF($C2682="SUPERSTORE","Superstore","DH"))</f>
        <v/>
      </c>
      <c r="O2682">
        <f>IF($B2682="","",IFERROR(VLOOKUP($B2682,Mapping!$A:$C,2,0),"Not Mapped"))</f>
        <v/>
      </c>
      <c r="P2682">
        <f>IF($B2682="","",IFERROR(VLOOKUP($B2682,Mapping!$A:$C,3,0),"Not Mapped"))</f>
        <v/>
      </c>
      <c r="Q2682">
        <f>IF($B2682="","",IF(COUNTIF(Exclusions!$A:$A,$B2682)&gt;0,"Yes","No"))</f>
        <v/>
      </c>
      <c r="R2682" s="17">
        <f>IF($B2682="","",MIN(1,DAY($A2682)/IF($N2682="Superstore",Settings!$B$5,Settings!$B$4)))</f>
        <v/>
      </c>
      <c r="S2682" s="17">
        <f>IF(OR($B2682="",$G2682="",$R2682=0),"",$G2682/$R2682)</f>
        <v/>
      </c>
      <c r="T2682">
        <f>IF($S2682="","",IF($S2682&lt;Settings!$B$8,"Critical",IF($S2682&lt;Settings!$B$9,"Semi Critical","Non Critical")))</f>
        <v/>
      </c>
      <c r="U2682">
        <f>IF($B2682="","",IFERROR(VLOOKUP($O2682,Leaders!$A:$B,2,0),"Not Mapped"))</f>
        <v/>
      </c>
    </row>
    <row r="2683">
      <c r="A2683" s="16" t="n"/>
      <c r="G2683" s="17" t="n"/>
      <c r="H2683" s="17" t="n"/>
      <c r="I2683" s="17" t="n"/>
      <c r="J2683" s="17" t="n"/>
      <c r="K2683" s="17" t="n"/>
      <c r="L2683" s="17" t="n"/>
      <c r="N2683">
        <f>IF($B2683="","",IF($C2683="SUPERSTORE","Superstore","DH"))</f>
        <v/>
      </c>
      <c r="O2683">
        <f>IF($B2683="","",IFERROR(VLOOKUP($B2683,Mapping!$A:$C,2,0),"Not Mapped"))</f>
        <v/>
      </c>
      <c r="P2683">
        <f>IF($B2683="","",IFERROR(VLOOKUP($B2683,Mapping!$A:$C,3,0),"Not Mapped"))</f>
        <v/>
      </c>
      <c r="Q2683">
        <f>IF($B2683="","",IF(COUNTIF(Exclusions!$A:$A,$B2683)&gt;0,"Yes","No"))</f>
        <v/>
      </c>
      <c r="R2683" s="17">
        <f>IF($B2683="","",MIN(1,DAY($A2683)/IF($N2683="Superstore",Settings!$B$5,Settings!$B$4)))</f>
        <v/>
      </c>
      <c r="S2683" s="17">
        <f>IF(OR($B2683="",$G2683="",$R2683=0),"",$G2683/$R2683)</f>
        <v/>
      </c>
      <c r="T2683">
        <f>IF($S2683="","",IF($S2683&lt;Settings!$B$8,"Critical",IF($S2683&lt;Settings!$B$9,"Semi Critical","Non Critical")))</f>
        <v/>
      </c>
      <c r="U2683">
        <f>IF($B2683="","",IFERROR(VLOOKUP($O2683,Leaders!$A:$B,2,0),"Not Mapped"))</f>
        <v/>
      </c>
    </row>
    <row r="2684">
      <c r="A2684" s="16" t="n"/>
      <c r="G2684" s="17" t="n"/>
      <c r="H2684" s="17" t="n"/>
      <c r="I2684" s="17" t="n"/>
      <c r="J2684" s="17" t="n"/>
      <c r="K2684" s="17" t="n"/>
      <c r="L2684" s="17" t="n"/>
      <c r="N2684">
        <f>IF($B2684="","",IF($C2684="SUPERSTORE","Superstore","DH"))</f>
        <v/>
      </c>
      <c r="O2684">
        <f>IF($B2684="","",IFERROR(VLOOKUP($B2684,Mapping!$A:$C,2,0),"Not Mapped"))</f>
        <v/>
      </c>
      <c r="P2684">
        <f>IF($B2684="","",IFERROR(VLOOKUP($B2684,Mapping!$A:$C,3,0),"Not Mapped"))</f>
        <v/>
      </c>
      <c r="Q2684">
        <f>IF($B2684="","",IF(COUNTIF(Exclusions!$A:$A,$B2684)&gt;0,"Yes","No"))</f>
        <v/>
      </c>
      <c r="R2684" s="17">
        <f>IF($B2684="","",MIN(1,DAY($A2684)/IF($N2684="Superstore",Settings!$B$5,Settings!$B$4)))</f>
        <v/>
      </c>
      <c r="S2684" s="17">
        <f>IF(OR($B2684="",$G2684="",$R2684=0),"",$G2684/$R2684)</f>
        <v/>
      </c>
      <c r="T2684">
        <f>IF($S2684="","",IF($S2684&lt;Settings!$B$8,"Critical",IF($S2684&lt;Settings!$B$9,"Semi Critical","Non Critical")))</f>
        <v/>
      </c>
      <c r="U2684">
        <f>IF($B2684="","",IFERROR(VLOOKUP($O2684,Leaders!$A:$B,2,0),"Not Mapped"))</f>
        <v/>
      </c>
    </row>
    <row r="2685">
      <c r="A2685" s="16" t="n"/>
      <c r="G2685" s="17" t="n"/>
      <c r="H2685" s="17" t="n"/>
      <c r="I2685" s="17" t="n"/>
      <c r="J2685" s="17" t="n"/>
      <c r="K2685" s="17" t="n"/>
      <c r="L2685" s="17" t="n"/>
      <c r="N2685">
        <f>IF($B2685="","",IF($C2685="SUPERSTORE","Superstore","DH"))</f>
        <v/>
      </c>
      <c r="O2685">
        <f>IF($B2685="","",IFERROR(VLOOKUP($B2685,Mapping!$A:$C,2,0),"Not Mapped"))</f>
        <v/>
      </c>
      <c r="P2685">
        <f>IF($B2685="","",IFERROR(VLOOKUP($B2685,Mapping!$A:$C,3,0),"Not Mapped"))</f>
        <v/>
      </c>
      <c r="Q2685">
        <f>IF($B2685="","",IF(COUNTIF(Exclusions!$A:$A,$B2685)&gt;0,"Yes","No"))</f>
        <v/>
      </c>
      <c r="R2685" s="17">
        <f>IF($B2685="","",MIN(1,DAY($A2685)/IF($N2685="Superstore",Settings!$B$5,Settings!$B$4)))</f>
        <v/>
      </c>
      <c r="S2685" s="17">
        <f>IF(OR($B2685="",$G2685="",$R2685=0),"",$G2685/$R2685)</f>
        <v/>
      </c>
      <c r="T2685">
        <f>IF($S2685="","",IF($S2685&lt;Settings!$B$8,"Critical",IF($S2685&lt;Settings!$B$9,"Semi Critical","Non Critical")))</f>
        <v/>
      </c>
      <c r="U2685">
        <f>IF($B2685="","",IFERROR(VLOOKUP($O2685,Leaders!$A:$B,2,0),"Not Mapped"))</f>
        <v/>
      </c>
    </row>
    <row r="2686">
      <c r="A2686" s="16" t="n"/>
      <c r="G2686" s="17" t="n"/>
      <c r="H2686" s="17" t="n"/>
      <c r="I2686" s="17" t="n"/>
      <c r="J2686" s="17" t="n"/>
      <c r="K2686" s="17" t="n"/>
      <c r="L2686" s="17" t="n"/>
      <c r="N2686">
        <f>IF($B2686="","",IF($C2686="SUPERSTORE","Superstore","DH"))</f>
        <v/>
      </c>
      <c r="O2686">
        <f>IF($B2686="","",IFERROR(VLOOKUP($B2686,Mapping!$A:$C,2,0),"Not Mapped"))</f>
        <v/>
      </c>
      <c r="P2686">
        <f>IF($B2686="","",IFERROR(VLOOKUP($B2686,Mapping!$A:$C,3,0),"Not Mapped"))</f>
        <v/>
      </c>
      <c r="Q2686">
        <f>IF($B2686="","",IF(COUNTIF(Exclusions!$A:$A,$B2686)&gt;0,"Yes","No"))</f>
        <v/>
      </c>
      <c r="R2686" s="17">
        <f>IF($B2686="","",MIN(1,DAY($A2686)/IF($N2686="Superstore",Settings!$B$5,Settings!$B$4)))</f>
        <v/>
      </c>
      <c r="S2686" s="17">
        <f>IF(OR($B2686="",$G2686="",$R2686=0),"",$G2686/$R2686)</f>
        <v/>
      </c>
      <c r="T2686">
        <f>IF($S2686="","",IF($S2686&lt;Settings!$B$8,"Critical",IF($S2686&lt;Settings!$B$9,"Semi Critical","Non Critical")))</f>
        <v/>
      </c>
      <c r="U2686">
        <f>IF($B2686="","",IFERROR(VLOOKUP($O2686,Leaders!$A:$B,2,0),"Not Mapped"))</f>
        <v/>
      </c>
    </row>
    <row r="2687">
      <c r="A2687" s="16" t="n"/>
      <c r="G2687" s="17" t="n"/>
      <c r="H2687" s="17" t="n"/>
      <c r="I2687" s="17" t="n"/>
      <c r="J2687" s="17" t="n"/>
      <c r="K2687" s="17" t="n"/>
      <c r="L2687" s="17" t="n"/>
      <c r="N2687">
        <f>IF($B2687="","",IF($C2687="SUPERSTORE","Superstore","DH"))</f>
        <v/>
      </c>
      <c r="O2687">
        <f>IF($B2687="","",IFERROR(VLOOKUP($B2687,Mapping!$A:$C,2,0),"Not Mapped"))</f>
        <v/>
      </c>
      <c r="P2687">
        <f>IF($B2687="","",IFERROR(VLOOKUP($B2687,Mapping!$A:$C,3,0),"Not Mapped"))</f>
        <v/>
      </c>
      <c r="Q2687">
        <f>IF($B2687="","",IF(COUNTIF(Exclusions!$A:$A,$B2687)&gt;0,"Yes","No"))</f>
        <v/>
      </c>
      <c r="R2687" s="17">
        <f>IF($B2687="","",MIN(1,DAY($A2687)/IF($N2687="Superstore",Settings!$B$5,Settings!$B$4)))</f>
        <v/>
      </c>
      <c r="S2687" s="17">
        <f>IF(OR($B2687="",$G2687="",$R2687=0),"",$G2687/$R2687)</f>
        <v/>
      </c>
      <c r="T2687">
        <f>IF($S2687="","",IF($S2687&lt;Settings!$B$8,"Critical",IF($S2687&lt;Settings!$B$9,"Semi Critical","Non Critical")))</f>
        <v/>
      </c>
      <c r="U2687">
        <f>IF($B2687="","",IFERROR(VLOOKUP($O2687,Leaders!$A:$B,2,0),"Not Mapped"))</f>
        <v/>
      </c>
    </row>
    <row r="2688">
      <c r="A2688" s="16" t="n"/>
      <c r="G2688" s="17" t="n"/>
      <c r="H2688" s="17" t="n"/>
      <c r="I2688" s="17" t="n"/>
      <c r="J2688" s="17" t="n"/>
      <c r="K2688" s="17" t="n"/>
      <c r="L2688" s="17" t="n"/>
      <c r="N2688">
        <f>IF($B2688="","",IF($C2688="SUPERSTORE","Superstore","DH"))</f>
        <v/>
      </c>
      <c r="O2688">
        <f>IF($B2688="","",IFERROR(VLOOKUP($B2688,Mapping!$A:$C,2,0),"Not Mapped"))</f>
        <v/>
      </c>
      <c r="P2688">
        <f>IF($B2688="","",IFERROR(VLOOKUP($B2688,Mapping!$A:$C,3,0),"Not Mapped"))</f>
        <v/>
      </c>
      <c r="Q2688">
        <f>IF($B2688="","",IF(COUNTIF(Exclusions!$A:$A,$B2688)&gt;0,"Yes","No"))</f>
        <v/>
      </c>
      <c r="R2688" s="17">
        <f>IF($B2688="","",MIN(1,DAY($A2688)/IF($N2688="Superstore",Settings!$B$5,Settings!$B$4)))</f>
        <v/>
      </c>
      <c r="S2688" s="17">
        <f>IF(OR($B2688="",$G2688="",$R2688=0),"",$G2688/$R2688)</f>
        <v/>
      </c>
      <c r="T2688">
        <f>IF($S2688="","",IF($S2688&lt;Settings!$B$8,"Critical",IF($S2688&lt;Settings!$B$9,"Semi Critical","Non Critical")))</f>
        <v/>
      </c>
      <c r="U2688">
        <f>IF($B2688="","",IFERROR(VLOOKUP($O2688,Leaders!$A:$B,2,0),"Not Mapped"))</f>
        <v/>
      </c>
    </row>
    <row r="2689">
      <c r="A2689" s="16" t="n"/>
      <c r="G2689" s="17" t="n"/>
      <c r="H2689" s="17" t="n"/>
      <c r="I2689" s="17" t="n"/>
      <c r="J2689" s="17" t="n"/>
      <c r="K2689" s="17" t="n"/>
      <c r="L2689" s="17" t="n"/>
      <c r="N2689">
        <f>IF($B2689="","",IF($C2689="SUPERSTORE","Superstore","DH"))</f>
        <v/>
      </c>
      <c r="O2689">
        <f>IF($B2689="","",IFERROR(VLOOKUP($B2689,Mapping!$A:$C,2,0),"Not Mapped"))</f>
        <v/>
      </c>
      <c r="P2689">
        <f>IF($B2689="","",IFERROR(VLOOKUP($B2689,Mapping!$A:$C,3,0),"Not Mapped"))</f>
        <v/>
      </c>
      <c r="Q2689">
        <f>IF($B2689="","",IF(COUNTIF(Exclusions!$A:$A,$B2689)&gt;0,"Yes","No"))</f>
        <v/>
      </c>
      <c r="R2689" s="17">
        <f>IF($B2689="","",MIN(1,DAY($A2689)/IF($N2689="Superstore",Settings!$B$5,Settings!$B$4)))</f>
        <v/>
      </c>
      <c r="S2689" s="17">
        <f>IF(OR($B2689="",$G2689="",$R2689=0),"",$G2689/$R2689)</f>
        <v/>
      </c>
      <c r="T2689">
        <f>IF($S2689="","",IF($S2689&lt;Settings!$B$8,"Critical",IF($S2689&lt;Settings!$B$9,"Semi Critical","Non Critical")))</f>
        <v/>
      </c>
      <c r="U2689">
        <f>IF($B2689="","",IFERROR(VLOOKUP($O2689,Leaders!$A:$B,2,0),"Not Mapped"))</f>
        <v/>
      </c>
    </row>
    <row r="2690">
      <c r="A2690" s="16" t="n"/>
      <c r="G2690" s="17" t="n"/>
      <c r="H2690" s="17" t="n"/>
      <c r="I2690" s="17" t="n"/>
      <c r="J2690" s="17" t="n"/>
      <c r="K2690" s="17" t="n"/>
      <c r="L2690" s="17" t="n"/>
      <c r="N2690">
        <f>IF($B2690="","",IF($C2690="SUPERSTORE","Superstore","DH"))</f>
        <v/>
      </c>
      <c r="O2690">
        <f>IF($B2690="","",IFERROR(VLOOKUP($B2690,Mapping!$A:$C,2,0),"Not Mapped"))</f>
        <v/>
      </c>
      <c r="P2690">
        <f>IF($B2690="","",IFERROR(VLOOKUP($B2690,Mapping!$A:$C,3,0),"Not Mapped"))</f>
        <v/>
      </c>
      <c r="Q2690">
        <f>IF($B2690="","",IF(COUNTIF(Exclusions!$A:$A,$B2690)&gt;0,"Yes","No"))</f>
        <v/>
      </c>
      <c r="R2690" s="17">
        <f>IF($B2690="","",MIN(1,DAY($A2690)/IF($N2690="Superstore",Settings!$B$5,Settings!$B$4)))</f>
        <v/>
      </c>
      <c r="S2690" s="17">
        <f>IF(OR($B2690="",$G2690="",$R2690=0),"",$G2690/$R2690)</f>
        <v/>
      </c>
      <c r="T2690">
        <f>IF($S2690="","",IF($S2690&lt;Settings!$B$8,"Critical",IF($S2690&lt;Settings!$B$9,"Semi Critical","Non Critical")))</f>
        <v/>
      </c>
      <c r="U2690">
        <f>IF($B2690="","",IFERROR(VLOOKUP($O2690,Leaders!$A:$B,2,0),"Not Mapped"))</f>
        <v/>
      </c>
    </row>
    <row r="2691">
      <c r="A2691" s="16" t="n"/>
      <c r="G2691" s="17" t="n"/>
      <c r="H2691" s="17" t="n"/>
      <c r="I2691" s="17" t="n"/>
      <c r="J2691" s="17" t="n"/>
      <c r="K2691" s="17" t="n"/>
      <c r="L2691" s="17" t="n"/>
      <c r="N2691">
        <f>IF($B2691="","",IF($C2691="SUPERSTORE","Superstore","DH"))</f>
        <v/>
      </c>
      <c r="O2691">
        <f>IF($B2691="","",IFERROR(VLOOKUP($B2691,Mapping!$A:$C,2,0),"Not Mapped"))</f>
        <v/>
      </c>
      <c r="P2691">
        <f>IF($B2691="","",IFERROR(VLOOKUP($B2691,Mapping!$A:$C,3,0),"Not Mapped"))</f>
        <v/>
      </c>
      <c r="Q2691">
        <f>IF($B2691="","",IF(COUNTIF(Exclusions!$A:$A,$B2691)&gt;0,"Yes","No"))</f>
        <v/>
      </c>
      <c r="R2691" s="17">
        <f>IF($B2691="","",MIN(1,DAY($A2691)/IF($N2691="Superstore",Settings!$B$5,Settings!$B$4)))</f>
        <v/>
      </c>
      <c r="S2691" s="17">
        <f>IF(OR($B2691="",$G2691="",$R2691=0),"",$G2691/$R2691)</f>
        <v/>
      </c>
      <c r="T2691">
        <f>IF($S2691="","",IF($S2691&lt;Settings!$B$8,"Critical",IF($S2691&lt;Settings!$B$9,"Semi Critical","Non Critical")))</f>
        <v/>
      </c>
      <c r="U2691">
        <f>IF($B2691="","",IFERROR(VLOOKUP($O2691,Leaders!$A:$B,2,0),"Not Mapped"))</f>
        <v/>
      </c>
    </row>
    <row r="2692">
      <c r="A2692" s="16" t="n"/>
      <c r="G2692" s="17" t="n"/>
      <c r="H2692" s="17" t="n"/>
      <c r="I2692" s="17" t="n"/>
      <c r="J2692" s="17" t="n"/>
      <c r="K2692" s="17" t="n"/>
      <c r="L2692" s="17" t="n"/>
      <c r="N2692">
        <f>IF($B2692="","",IF($C2692="SUPERSTORE","Superstore","DH"))</f>
        <v/>
      </c>
      <c r="O2692">
        <f>IF($B2692="","",IFERROR(VLOOKUP($B2692,Mapping!$A:$C,2,0),"Not Mapped"))</f>
        <v/>
      </c>
      <c r="P2692">
        <f>IF($B2692="","",IFERROR(VLOOKUP($B2692,Mapping!$A:$C,3,0),"Not Mapped"))</f>
        <v/>
      </c>
      <c r="Q2692">
        <f>IF($B2692="","",IF(COUNTIF(Exclusions!$A:$A,$B2692)&gt;0,"Yes","No"))</f>
        <v/>
      </c>
      <c r="R2692" s="17">
        <f>IF($B2692="","",MIN(1,DAY($A2692)/IF($N2692="Superstore",Settings!$B$5,Settings!$B$4)))</f>
        <v/>
      </c>
      <c r="S2692" s="17">
        <f>IF(OR($B2692="",$G2692="",$R2692=0),"",$G2692/$R2692)</f>
        <v/>
      </c>
      <c r="T2692">
        <f>IF($S2692="","",IF($S2692&lt;Settings!$B$8,"Critical",IF($S2692&lt;Settings!$B$9,"Semi Critical","Non Critical")))</f>
        <v/>
      </c>
      <c r="U2692">
        <f>IF($B2692="","",IFERROR(VLOOKUP($O2692,Leaders!$A:$B,2,0),"Not Mapped"))</f>
        <v/>
      </c>
    </row>
    <row r="2693">
      <c r="A2693" s="16" t="n"/>
      <c r="G2693" s="17" t="n"/>
      <c r="H2693" s="17" t="n"/>
      <c r="I2693" s="17" t="n"/>
      <c r="J2693" s="17" t="n"/>
      <c r="K2693" s="17" t="n"/>
      <c r="L2693" s="17" t="n"/>
      <c r="N2693">
        <f>IF($B2693="","",IF($C2693="SUPERSTORE","Superstore","DH"))</f>
        <v/>
      </c>
      <c r="O2693">
        <f>IF($B2693="","",IFERROR(VLOOKUP($B2693,Mapping!$A:$C,2,0),"Not Mapped"))</f>
        <v/>
      </c>
      <c r="P2693">
        <f>IF($B2693="","",IFERROR(VLOOKUP($B2693,Mapping!$A:$C,3,0),"Not Mapped"))</f>
        <v/>
      </c>
      <c r="Q2693">
        <f>IF($B2693="","",IF(COUNTIF(Exclusions!$A:$A,$B2693)&gt;0,"Yes","No"))</f>
        <v/>
      </c>
      <c r="R2693" s="17">
        <f>IF($B2693="","",MIN(1,DAY($A2693)/IF($N2693="Superstore",Settings!$B$5,Settings!$B$4)))</f>
        <v/>
      </c>
      <c r="S2693" s="17">
        <f>IF(OR($B2693="",$G2693="",$R2693=0),"",$G2693/$R2693)</f>
        <v/>
      </c>
      <c r="T2693">
        <f>IF($S2693="","",IF($S2693&lt;Settings!$B$8,"Critical",IF($S2693&lt;Settings!$B$9,"Semi Critical","Non Critical")))</f>
        <v/>
      </c>
      <c r="U2693">
        <f>IF($B2693="","",IFERROR(VLOOKUP($O2693,Leaders!$A:$B,2,0),"Not Mapped"))</f>
        <v/>
      </c>
    </row>
    <row r="2694">
      <c r="A2694" s="16" t="n"/>
      <c r="G2694" s="17" t="n"/>
      <c r="H2694" s="17" t="n"/>
      <c r="I2694" s="17" t="n"/>
      <c r="J2694" s="17" t="n"/>
      <c r="K2694" s="17" t="n"/>
      <c r="L2694" s="17" t="n"/>
      <c r="N2694">
        <f>IF($B2694="","",IF($C2694="SUPERSTORE","Superstore","DH"))</f>
        <v/>
      </c>
      <c r="O2694">
        <f>IF($B2694="","",IFERROR(VLOOKUP($B2694,Mapping!$A:$C,2,0),"Not Mapped"))</f>
        <v/>
      </c>
      <c r="P2694">
        <f>IF($B2694="","",IFERROR(VLOOKUP($B2694,Mapping!$A:$C,3,0),"Not Mapped"))</f>
        <v/>
      </c>
      <c r="Q2694">
        <f>IF($B2694="","",IF(COUNTIF(Exclusions!$A:$A,$B2694)&gt;0,"Yes","No"))</f>
        <v/>
      </c>
      <c r="R2694" s="17">
        <f>IF($B2694="","",MIN(1,DAY($A2694)/IF($N2694="Superstore",Settings!$B$5,Settings!$B$4)))</f>
        <v/>
      </c>
      <c r="S2694" s="17">
        <f>IF(OR($B2694="",$G2694="",$R2694=0),"",$G2694/$R2694)</f>
        <v/>
      </c>
      <c r="T2694">
        <f>IF($S2694="","",IF($S2694&lt;Settings!$B$8,"Critical",IF($S2694&lt;Settings!$B$9,"Semi Critical","Non Critical")))</f>
        <v/>
      </c>
      <c r="U2694">
        <f>IF($B2694="","",IFERROR(VLOOKUP($O2694,Leaders!$A:$B,2,0),"Not Mapped"))</f>
        <v/>
      </c>
    </row>
    <row r="2695">
      <c r="A2695" s="16" t="n"/>
      <c r="G2695" s="17" t="n"/>
      <c r="H2695" s="17" t="n"/>
      <c r="I2695" s="17" t="n"/>
      <c r="J2695" s="17" t="n"/>
      <c r="K2695" s="17" t="n"/>
      <c r="L2695" s="17" t="n"/>
      <c r="N2695">
        <f>IF($B2695="","",IF($C2695="SUPERSTORE","Superstore","DH"))</f>
        <v/>
      </c>
      <c r="O2695">
        <f>IF($B2695="","",IFERROR(VLOOKUP($B2695,Mapping!$A:$C,2,0),"Not Mapped"))</f>
        <v/>
      </c>
      <c r="P2695">
        <f>IF($B2695="","",IFERROR(VLOOKUP($B2695,Mapping!$A:$C,3,0),"Not Mapped"))</f>
        <v/>
      </c>
      <c r="Q2695">
        <f>IF($B2695="","",IF(COUNTIF(Exclusions!$A:$A,$B2695)&gt;0,"Yes","No"))</f>
        <v/>
      </c>
      <c r="R2695" s="17">
        <f>IF($B2695="","",MIN(1,DAY($A2695)/IF($N2695="Superstore",Settings!$B$5,Settings!$B$4)))</f>
        <v/>
      </c>
      <c r="S2695" s="17">
        <f>IF(OR($B2695="",$G2695="",$R2695=0),"",$G2695/$R2695)</f>
        <v/>
      </c>
      <c r="T2695">
        <f>IF($S2695="","",IF($S2695&lt;Settings!$B$8,"Critical",IF($S2695&lt;Settings!$B$9,"Semi Critical","Non Critical")))</f>
        <v/>
      </c>
      <c r="U2695">
        <f>IF($B2695="","",IFERROR(VLOOKUP($O2695,Leaders!$A:$B,2,0),"Not Mapped"))</f>
        <v/>
      </c>
    </row>
    <row r="2696">
      <c r="A2696" s="16" t="n"/>
      <c r="G2696" s="17" t="n"/>
      <c r="H2696" s="17" t="n"/>
      <c r="I2696" s="17" t="n"/>
      <c r="J2696" s="17" t="n"/>
      <c r="K2696" s="17" t="n"/>
      <c r="L2696" s="17" t="n"/>
      <c r="N2696">
        <f>IF($B2696="","",IF($C2696="SUPERSTORE","Superstore","DH"))</f>
        <v/>
      </c>
      <c r="O2696">
        <f>IF($B2696="","",IFERROR(VLOOKUP($B2696,Mapping!$A:$C,2,0),"Not Mapped"))</f>
        <v/>
      </c>
      <c r="P2696">
        <f>IF($B2696="","",IFERROR(VLOOKUP($B2696,Mapping!$A:$C,3,0),"Not Mapped"))</f>
        <v/>
      </c>
      <c r="Q2696">
        <f>IF($B2696="","",IF(COUNTIF(Exclusions!$A:$A,$B2696)&gt;0,"Yes","No"))</f>
        <v/>
      </c>
      <c r="R2696" s="17">
        <f>IF($B2696="","",MIN(1,DAY($A2696)/IF($N2696="Superstore",Settings!$B$5,Settings!$B$4)))</f>
        <v/>
      </c>
      <c r="S2696" s="17">
        <f>IF(OR($B2696="",$G2696="",$R2696=0),"",$G2696/$R2696)</f>
        <v/>
      </c>
      <c r="T2696">
        <f>IF($S2696="","",IF($S2696&lt;Settings!$B$8,"Critical",IF($S2696&lt;Settings!$B$9,"Semi Critical","Non Critical")))</f>
        <v/>
      </c>
      <c r="U2696">
        <f>IF($B2696="","",IFERROR(VLOOKUP($O2696,Leaders!$A:$B,2,0),"Not Mapped"))</f>
        <v/>
      </c>
    </row>
    <row r="2697">
      <c r="A2697" s="16" t="n"/>
      <c r="G2697" s="17" t="n"/>
      <c r="H2697" s="17" t="n"/>
      <c r="I2697" s="17" t="n"/>
      <c r="J2697" s="17" t="n"/>
      <c r="K2697" s="17" t="n"/>
      <c r="L2697" s="17" t="n"/>
      <c r="N2697">
        <f>IF($B2697="","",IF($C2697="SUPERSTORE","Superstore","DH"))</f>
        <v/>
      </c>
      <c r="O2697">
        <f>IF($B2697="","",IFERROR(VLOOKUP($B2697,Mapping!$A:$C,2,0),"Not Mapped"))</f>
        <v/>
      </c>
      <c r="P2697">
        <f>IF($B2697="","",IFERROR(VLOOKUP($B2697,Mapping!$A:$C,3,0),"Not Mapped"))</f>
        <v/>
      </c>
      <c r="Q2697">
        <f>IF($B2697="","",IF(COUNTIF(Exclusions!$A:$A,$B2697)&gt;0,"Yes","No"))</f>
        <v/>
      </c>
      <c r="R2697" s="17">
        <f>IF($B2697="","",MIN(1,DAY($A2697)/IF($N2697="Superstore",Settings!$B$5,Settings!$B$4)))</f>
        <v/>
      </c>
      <c r="S2697" s="17">
        <f>IF(OR($B2697="",$G2697="",$R2697=0),"",$G2697/$R2697)</f>
        <v/>
      </c>
      <c r="T2697">
        <f>IF($S2697="","",IF($S2697&lt;Settings!$B$8,"Critical",IF($S2697&lt;Settings!$B$9,"Semi Critical","Non Critical")))</f>
        <v/>
      </c>
      <c r="U2697">
        <f>IF($B2697="","",IFERROR(VLOOKUP($O2697,Leaders!$A:$B,2,0),"Not Mapped"))</f>
        <v/>
      </c>
    </row>
    <row r="2698">
      <c r="A2698" s="16" t="n"/>
      <c r="G2698" s="17" t="n"/>
      <c r="H2698" s="17" t="n"/>
      <c r="I2698" s="17" t="n"/>
      <c r="J2698" s="17" t="n"/>
      <c r="K2698" s="17" t="n"/>
      <c r="L2698" s="17" t="n"/>
      <c r="N2698">
        <f>IF($B2698="","",IF($C2698="SUPERSTORE","Superstore","DH"))</f>
        <v/>
      </c>
      <c r="O2698">
        <f>IF($B2698="","",IFERROR(VLOOKUP($B2698,Mapping!$A:$C,2,0),"Not Mapped"))</f>
        <v/>
      </c>
      <c r="P2698">
        <f>IF($B2698="","",IFERROR(VLOOKUP($B2698,Mapping!$A:$C,3,0),"Not Mapped"))</f>
        <v/>
      </c>
      <c r="Q2698">
        <f>IF($B2698="","",IF(COUNTIF(Exclusions!$A:$A,$B2698)&gt;0,"Yes","No"))</f>
        <v/>
      </c>
      <c r="R2698" s="17">
        <f>IF($B2698="","",MIN(1,DAY($A2698)/IF($N2698="Superstore",Settings!$B$5,Settings!$B$4)))</f>
        <v/>
      </c>
      <c r="S2698" s="17">
        <f>IF(OR($B2698="",$G2698="",$R2698=0),"",$G2698/$R2698)</f>
        <v/>
      </c>
      <c r="T2698">
        <f>IF($S2698="","",IF($S2698&lt;Settings!$B$8,"Critical",IF($S2698&lt;Settings!$B$9,"Semi Critical","Non Critical")))</f>
        <v/>
      </c>
      <c r="U2698">
        <f>IF($B2698="","",IFERROR(VLOOKUP($O2698,Leaders!$A:$B,2,0),"Not Mapped"))</f>
        <v/>
      </c>
    </row>
    <row r="2699">
      <c r="A2699" s="16" t="n"/>
      <c r="G2699" s="17" t="n"/>
      <c r="H2699" s="17" t="n"/>
      <c r="I2699" s="17" t="n"/>
      <c r="J2699" s="17" t="n"/>
      <c r="K2699" s="17" t="n"/>
      <c r="L2699" s="17" t="n"/>
      <c r="N2699">
        <f>IF($B2699="","",IF($C2699="SUPERSTORE","Superstore","DH"))</f>
        <v/>
      </c>
      <c r="O2699">
        <f>IF($B2699="","",IFERROR(VLOOKUP($B2699,Mapping!$A:$C,2,0),"Not Mapped"))</f>
        <v/>
      </c>
      <c r="P2699">
        <f>IF($B2699="","",IFERROR(VLOOKUP($B2699,Mapping!$A:$C,3,0),"Not Mapped"))</f>
        <v/>
      </c>
      <c r="Q2699">
        <f>IF($B2699="","",IF(COUNTIF(Exclusions!$A:$A,$B2699)&gt;0,"Yes","No"))</f>
        <v/>
      </c>
      <c r="R2699" s="17">
        <f>IF($B2699="","",MIN(1,DAY($A2699)/IF($N2699="Superstore",Settings!$B$5,Settings!$B$4)))</f>
        <v/>
      </c>
      <c r="S2699" s="17">
        <f>IF(OR($B2699="",$G2699="",$R2699=0),"",$G2699/$R2699)</f>
        <v/>
      </c>
      <c r="T2699">
        <f>IF($S2699="","",IF($S2699&lt;Settings!$B$8,"Critical",IF($S2699&lt;Settings!$B$9,"Semi Critical","Non Critical")))</f>
        <v/>
      </c>
      <c r="U2699">
        <f>IF($B2699="","",IFERROR(VLOOKUP($O2699,Leaders!$A:$B,2,0),"Not Mapped"))</f>
        <v/>
      </c>
    </row>
    <row r="2700">
      <c r="A2700" s="16" t="n"/>
      <c r="G2700" s="17" t="n"/>
      <c r="H2700" s="17" t="n"/>
      <c r="I2700" s="17" t="n"/>
      <c r="J2700" s="17" t="n"/>
      <c r="K2700" s="17" t="n"/>
      <c r="L2700" s="17" t="n"/>
      <c r="N2700">
        <f>IF($B2700="","",IF($C2700="SUPERSTORE","Superstore","DH"))</f>
        <v/>
      </c>
      <c r="O2700">
        <f>IF($B2700="","",IFERROR(VLOOKUP($B2700,Mapping!$A:$C,2,0),"Not Mapped"))</f>
        <v/>
      </c>
      <c r="P2700">
        <f>IF($B2700="","",IFERROR(VLOOKUP($B2700,Mapping!$A:$C,3,0),"Not Mapped"))</f>
        <v/>
      </c>
      <c r="Q2700">
        <f>IF($B2700="","",IF(COUNTIF(Exclusions!$A:$A,$B2700)&gt;0,"Yes","No"))</f>
        <v/>
      </c>
      <c r="R2700" s="17">
        <f>IF($B2700="","",MIN(1,DAY($A2700)/IF($N2700="Superstore",Settings!$B$5,Settings!$B$4)))</f>
        <v/>
      </c>
      <c r="S2700" s="17">
        <f>IF(OR($B2700="",$G2700="",$R2700=0),"",$G2700/$R2700)</f>
        <v/>
      </c>
      <c r="T2700">
        <f>IF($S2700="","",IF($S2700&lt;Settings!$B$8,"Critical",IF($S2700&lt;Settings!$B$9,"Semi Critical","Non Critical")))</f>
        <v/>
      </c>
      <c r="U2700">
        <f>IF($B2700="","",IFERROR(VLOOKUP($O2700,Leaders!$A:$B,2,0),"Not Mapped"))</f>
        <v/>
      </c>
    </row>
    <row r="2701">
      <c r="A2701" s="16" t="n"/>
      <c r="G2701" s="17" t="n"/>
      <c r="H2701" s="17" t="n"/>
      <c r="I2701" s="17" t="n"/>
      <c r="J2701" s="17" t="n"/>
      <c r="K2701" s="17" t="n"/>
      <c r="L2701" s="17" t="n"/>
      <c r="N2701">
        <f>IF($B2701="","",IF($C2701="SUPERSTORE","Superstore","DH"))</f>
        <v/>
      </c>
      <c r="O2701">
        <f>IF($B2701="","",IFERROR(VLOOKUP($B2701,Mapping!$A:$C,2,0),"Not Mapped"))</f>
        <v/>
      </c>
      <c r="P2701">
        <f>IF($B2701="","",IFERROR(VLOOKUP($B2701,Mapping!$A:$C,3,0),"Not Mapped"))</f>
        <v/>
      </c>
      <c r="Q2701">
        <f>IF($B2701="","",IF(COUNTIF(Exclusions!$A:$A,$B2701)&gt;0,"Yes","No"))</f>
        <v/>
      </c>
      <c r="R2701" s="17">
        <f>IF($B2701="","",MIN(1,DAY($A2701)/IF($N2701="Superstore",Settings!$B$5,Settings!$B$4)))</f>
        <v/>
      </c>
      <c r="S2701" s="17">
        <f>IF(OR($B2701="",$G2701="",$R2701=0),"",$G2701/$R2701)</f>
        <v/>
      </c>
      <c r="T2701">
        <f>IF($S2701="","",IF($S2701&lt;Settings!$B$8,"Critical",IF($S2701&lt;Settings!$B$9,"Semi Critical","Non Critical")))</f>
        <v/>
      </c>
      <c r="U2701">
        <f>IF($B2701="","",IFERROR(VLOOKUP($O2701,Leaders!$A:$B,2,0),"Not Mapped"))</f>
        <v/>
      </c>
    </row>
    <row r="2702">
      <c r="A2702" s="16" t="n"/>
      <c r="G2702" s="17" t="n"/>
      <c r="H2702" s="17" t="n"/>
      <c r="I2702" s="17" t="n"/>
      <c r="J2702" s="17" t="n"/>
      <c r="K2702" s="17" t="n"/>
      <c r="L2702" s="17" t="n"/>
      <c r="N2702">
        <f>IF($B2702="","",IF($C2702="SUPERSTORE","Superstore","DH"))</f>
        <v/>
      </c>
      <c r="O2702">
        <f>IF($B2702="","",IFERROR(VLOOKUP($B2702,Mapping!$A:$C,2,0),"Not Mapped"))</f>
        <v/>
      </c>
      <c r="P2702">
        <f>IF($B2702="","",IFERROR(VLOOKUP($B2702,Mapping!$A:$C,3,0),"Not Mapped"))</f>
        <v/>
      </c>
      <c r="Q2702">
        <f>IF($B2702="","",IF(COUNTIF(Exclusions!$A:$A,$B2702)&gt;0,"Yes","No"))</f>
        <v/>
      </c>
      <c r="R2702" s="17">
        <f>IF($B2702="","",MIN(1,DAY($A2702)/IF($N2702="Superstore",Settings!$B$5,Settings!$B$4)))</f>
        <v/>
      </c>
      <c r="S2702" s="17">
        <f>IF(OR($B2702="",$G2702="",$R2702=0),"",$G2702/$R2702)</f>
        <v/>
      </c>
      <c r="T2702">
        <f>IF($S2702="","",IF($S2702&lt;Settings!$B$8,"Critical",IF($S2702&lt;Settings!$B$9,"Semi Critical","Non Critical")))</f>
        <v/>
      </c>
      <c r="U2702">
        <f>IF($B2702="","",IFERROR(VLOOKUP($O2702,Leaders!$A:$B,2,0),"Not Mapped"))</f>
        <v/>
      </c>
    </row>
    <row r="2703">
      <c r="A2703" s="16" t="n"/>
      <c r="G2703" s="17" t="n"/>
      <c r="H2703" s="17" t="n"/>
      <c r="I2703" s="17" t="n"/>
      <c r="J2703" s="17" t="n"/>
      <c r="K2703" s="17" t="n"/>
      <c r="L2703" s="17" t="n"/>
      <c r="N2703">
        <f>IF($B2703="","",IF($C2703="SUPERSTORE","Superstore","DH"))</f>
        <v/>
      </c>
      <c r="O2703">
        <f>IF($B2703="","",IFERROR(VLOOKUP($B2703,Mapping!$A:$C,2,0),"Not Mapped"))</f>
        <v/>
      </c>
      <c r="P2703">
        <f>IF($B2703="","",IFERROR(VLOOKUP($B2703,Mapping!$A:$C,3,0),"Not Mapped"))</f>
        <v/>
      </c>
      <c r="Q2703">
        <f>IF($B2703="","",IF(COUNTIF(Exclusions!$A:$A,$B2703)&gt;0,"Yes","No"))</f>
        <v/>
      </c>
      <c r="R2703" s="17">
        <f>IF($B2703="","",MIN(1,DAY($A2703)/IF($N2703="Superstore",Settings!$B$5,Settings!$B$4)))</f>
        <v/>
      </c>
      <c r="S2703" s="17">
        <f>IF(OR($B2703="",$G2703="",$R2703=0),"",$G2703/$R2703)</f>
        <v/>
      </c>
      <c r="T2703">
        <f>IF($S2703="","",IF($S2703&lt;Settings!$B$8,"Critical",IF($S2703&lt;Settings!$B$9,"Semi Critical","Non Critical")))</f>
        <v/>
      </c>
      <c r="U2703">
        <f>IF($B2703="","",IFERROR(VLOOKUP($O2703,Leaders!$A:$B,2,0),"Not Mapped"))</f>
        <v/>
      </c>
    </row>
    <row r="2704">
      <c r="A2704" s="16" t="n"/>
      <c r="G2704" s="17" t="n"/>
      <c r="H2704" s="17" t="n"/>
      <c r="I2704" s="17" t="n"/>
      <c r="J2704" s="17" t="n"/>
      <c r="K2704" s="17" t="n"/>
      <c r="L2704" s="17" t="n"/>
      <c r="N2704">
        <f>IF($B2704="","",IF($C2704="SUPERSTORE","Superstore","DH"))</f>
        <v/>
      </c>
      <c r="O2704">
        <f>IF($B2704="","",IFERROR(VLOOKUP($B2704,Mapping!$A:$C,2,0),"Not Mapped"))</f>
        <v/>
      </c>
      <c r="P2704">
        <f>IF($B2704="","",IFERROR(VLOOKUP($B2704,Mapping!$A:$C,3,0),"Not Mapped"))</f>
        <v/>
      </c>
      <c r="Q2704">
        <f>IF($B2704="","",IF(COUNTIF(Exclusions!$A:$A,$B2704)&gt;0,"Yes","No"))</f>
        <v/>
      </c>
      <c r="R2704" s="17">
        <f>IF($B2704="","",MIN(1,DAY($A2704)/IF($N2704="Superstore",Settings!$B$5,Settings!$B$4)))</f>
        <v/>
      </c>
      <c r="S2704" s="17">
        <f>IF(OR($B2704="",$G2704="",$R2704=0),"",$G2704/$R2704)</f>
        <v/>
      </c>
      <c r="T2704">
        <f>IF($S2704="","",IF($S2704&lt;Settings!$B$8,"Critical",IF($S2704&lt;Settings!$B$9,"Semi Critical","Non Critical")))</f>
        <v/>
      </c>
      <c r="U2704">
        <f>IF($B2704="","",IFERROR(VLOOKUP($O2704,Leaders!$A:$B,2,0),"Not Mapped"))</f>
        <v/>
      </c>
    </row>
    <row r="2705">
      <c r="A2705" s="16" t="n"/>
      <c r="G2705" s="17" t="n"/>
      <c r="H2705" s="17" t="n"/>
      <c r="I2705" s="17" t="n"/>
      <c r="J2705" s="17" t="n"/>
      <c r="K2705" s="17" t="n"/>
      <c r="L2705" s="17" t="n"/>
      <c r="N2705">
        <f>IF($B2705="","",IF($C2705="SUPERSTORE","Superstore","DH"))</f>
        <v/>
      </c>
      <c r="O2705">
        <f>IF($B2705="","",IFERROR(VLOOKUP($B2705,Mapping!$A:$C,2,0),"Not Mapped"))</f>
        <v/>
      </c>
      <c r="P2705">
        <f>IF($B2705="","",IFERROR(VLOOKUP($B2705,Mapping!$A:$C,3,0),"Not Mapped"))</f>
        <v/>
      </c>
      <c r="Q2705">
        <f>IF($B2705="","",IF(COUNTIF(Exclusions!$A:$A,$B2705)&gt;0,"Yes","No"))</f>
        <v/>
      </c>
      <c r="R2705" s="17">
        <f>IF($B2705="","",MIN(1,DAY($A2705)/IF($N2705="Superstore",Settings!$B$5,Settings!$B$4)))</f>
        <v/>
      </c>
      <c r="S2705" s="17">
        <f>IF(OR($B2705="",$G2705="",$R2705=0),"",$G2705/$R2705)</f>
        <v/>
      </c>
      <c r="T2705">
        <f>IF($S2705="","",IF($S2705&lt;Settings!$B$8,"Critical",IF($S2705&lt;Settings!$B$9,"Semi Critical","Non Critical")))</f>
        <v/>
      </c>
      <c r="U2705">
        <f>IF($B2705="","",IFERROR(VLOOKUP($O2705,Leaders!$A:$B,2,0),"Not Mapped"))</f>
        <v/>
      </c>
    </row>
    <row r="2706">
      <c r="A2706" s="16" t="n"/>
      <c r="G2706" s="17" t="n"/>
      <c r="H2706" s="17" t="n"/>
      <c r="I2706" s="17" t="n"/>
      <c r="J2706" s="17" t="n"/>
      <c r="K2706" s="17" t="n"/>
      <c r="L2706" s="17" t="n"/>
      <c r="N2706">
        <f>IF($B2706="","",IF($C2706="SUPERSTORE","Superstore","DH"))</f>
        <v/>
      </c>
      <c r="O2706">
        <f>IF($B2706="","",IFERROR(VLOOKUP($B2706,Mapping!$A:$C,2,0),"Not Mapped"))</f>
        <v/>
      </c>
      <c r="P2706">
        <f>IF($B2706="","",IFERROR(VLOOKUP($B2706,Mapping!$A:$C,3,0),"Not Mapped"))</f>
        <v/>
      </c>
      <c r="Q2706">
        <f>IF($B2706="","",IF(COUNTIF(Exclusions!$A:$A,$B2706)&gt;0,"Yes","No"))</f>
        <v/>
      </c>
      <c r="R2706" s="17">
        <f>IF($B2706="","",MIN(1,DAY($A2706)/IF($N2706="Superstore",Settings!$B$5,Settings!$B$4)))</f>
        <v/>
      </c>
      <c r="S2706" s="17">
        <f>IF(OR($B2706="",$G2706="",$R2706=0),"",$G2706/$R2706)</f>
        <v/>
      </c>
      <c r="T2706">
        <f>IF($S2706="","",IF($S2706&lt;Settings!$B$8,"Critical",IF($S2706&lt;Settings!$B$9,"Semi Critical","Non Critical")))</f>
        <v/>
      </c>
      <c r="U2706">
        <f>IF($B2706="","",IFERROR(VLOOKUP($O2706,Leaders!$A:$B,2,0),"Not Mapped"))</f>
        <v/>
      </c>
    </row>
    <row r="2707">
      <c r="A2707" s="16" t="n"/>
      <c r="G2707" s="17" t="n"/>
      <c r="H2707" s="17" t="n"/>
      <c r="I2707" s="17" t="n"/>
      <c r="J2707" s="17" t="n"/>
      <c r="K2707" s="17" t="n"/>
      <c r="L2707" s="17" t="n"/>
      <c r="N2707">
        <f>IF($B2707="","",IF($C2707="SUPERSTORE","Superstore","DH"))</f>
        <v/>
      </c>
      <c r="O2707">
        <f>IF($B2707="","",IFERROR(VLOOKUP($B2707,Mapping!$A:$C,2,0),"Not Mapped"))</f>
        <v/>
      </c>
      <c r="P2707">
        <f>IF($B2707="","",IFERROR(VLOOKUP($B2707,Mapping!$A:$C,3,0),"Not Mapped"))</f>
        <v/>
      </c>
      <c r="Q2707">
        <f>IF($B2707="","",IF(COUNTIF(Exclusions!$A:$A,$B2707)&gt;0,"Yes","No"))</f>
        <v/>
      </c>
      <c r="R2707" s="17">
        <f>IF($B2707="","",MIN(1,DAY($A2707)/IF($N2707="Superstore",Settings!$B$5,Settings!$B$4)))</f>
        <v/>
      </c>
      <c r="S2707" s="17">
        <f>IF(OR($B2707="",$G2707="",$R2707=0),"",$G2707/$R2707)</f>
        <v/>
      </c>
      <c r="T2707">
        <f>IF($S2707="","",IF($S2707&lt;Settings!$B$8,"Critical",IF($S2707&lt;Settings!$B$9,"Semi Critical","Non Critical")))</f>
        <v/>
      </c>
      <c r="U2707">
        <f>IF($B2707="","",IFERROR(VLOOKUP($O2707,Leaders!$A:$B,2,0),"Not Mapped"))</f>
        <v/>
      </c>
    </row>
    <row r="2708">
      <c r="A2708" s="16" t="n"/>
      <c r="G2708" s="17" t="n"/>
      <c r="H2708" s="17" t="n"/>
      <c r="I2708" s="17" t="n"/>
      <c r="J2708" s="17" t="n"/>
      <c r="K2708" s="17" t="n"/>
      <c r="L2708" s="17" t="n"/>
      <c r="N2708">
        <f>IF($B2708="","",IF($C2708="SUPERSTORE","Superstore","DH"))</f>
        <v/>
      </c>
      <c r="O2708">
        <f>IF($B2708="","",IFERROR(VLOOKUP($B2708,Mapping!$A:$C,2,0),"Not Mapped"))</f>
        <v/>
      </c>
      <c r="P2708">
        <f>IF($B2708="","",IFERROR(VLOOKUP($B2708,Mapping!$A:$C,3,0),"Not Mapped"))</f>
        <v/>
      </c>
      <c r="Q2708">
        <f>IF($B2708="","",IF(COUNTIF(Exclusions!$A:$A,$B2708)&gt;0,"Yes","No"))</f>
        <v/>
      </c>
      <c r="R2708" s="17">
        <f>IF($B2708="","",MIN(1,DAY($A2708)/IF($N2708="Superstore",Settings!$B$5,Settings!$B$4)))</f>
        <v/>
      </c>
      <c r="S2708" s="17">
        <f>IF(OR($B2708="",$G2708="",$R2708=0),"",$G2708/$R2708)</f>
        <v/>
      </c>
      <c r="T2708">
        <f>IF($S2708="","",IF($S2708&lt;Settings!$B$8,"Critical",IF($S2708&lt;Settings!$B$9,"Semi Critical","Non Critical")))</f>
        <v/>
      </c>
      <c r="U2708">
        <f>IF($B2708="","",IFERROR(VLOOKUP($O2708,Leaders!$A:$B,2,0),"Not Mapped"))</f>
        <v/>
      </c>
    </row>
    <row r="2709">
      <c r="A2709" s="16" t="n"/>
      <c r="G2709" s="17" t="n"/>
      <c r="H2709" s="17" t="n"/>
      <c r="I2709" s="17" t="n"/>
      <c r="J2709" s="17" t="n"/>
      <c r="K2709" s="17" t="n"/>
      <c r="L2709" s="17" t="n"/>
      <c r="N2709">
        <f>IF($B2709="","",IF($C2709="SUPERSTORE","Superstore","DH"))</f>
        <v/>
      </c>
      <c r="O2709">
        <f>IF($B2709="","",IFERROR(VLOOKUP($B2709,Mapping!$A:$C,2,0),"Not Mapped"))</f>
        <v/>
      </c>
      <c r="P2709">
        <f>IF($B2709="","",IFERROR(VLOOKUP($B2709,Mapping!$A:$C,3,0),"Not Mapped"))</f>
        <v/>
      </c>
      <c r="Q2709">
        <f>IF($B2709="","",IF(COUNTIF(Exclusions!$A:$A,$B2709)&gt;0,"Yes","No"))</f>
        <v/>
      </c>
      <c r="R2709" s="17">
        <f>IF($B2709="","",MIN(1,DAY($A2709)/IF($N2709="Superstore",Settings!$B$5,Settings!$B$4)))</f>
        <v/>
      </c>
      <c r="S2709" s="17">
        <f>IF(OR($B2709="",$G2709="",$R2709=0),"",$G2709/$R2709)</f>
        <v/>
      </c>
      <c r="T2709">
        <f>IF($S2709="","",IF($S2709&lt;Settings!$B$8,"Critical",IF($S2709&lt;Settings!$B$9,"Semi Critical","Non Critical")))</f>
        <v/>
      </c>
      <c r="U2709">
        <f>IF($B2709="","",IFERROR(VLOOKUP($O2709,Leaders!$A:$B,2,0),"Not Mapped"))</f>
        <v/>
      </c>
    </row>
    <row r="2710">
      <c r="A2710" s="16" t="n"/>
      <c r="G2710" s="17" t="n"/>
      <c r="H2710" s="17" t="n"/>
      <c r="I2710" s="17" t="n"/>
      <c r="J2710" s="17" t="n"/>
      <c r="K2710" s="17" t="n"/>
      <c r="L2710" s="17" t="n"/>
      <c r="N2710">
        <f>IF($B2710="","",IF($C2710="SUPERSTORE","Superstore","DH"))</f>
        <v/>
      </c>
      <c r="O2710">
        <f>IF($B2710="","",IFERROR(VLOOKUP($B2710,Mapping!$A:$C,2,0),"Not Mapped"))</f>
        <v/>
      </c>
      <c r="P2710">
        <f>IF($B2710="","",IFERROR(VLOOKUP($B2710,Mapping!$A:$C,3,0),"Not Mapped"))</f>
        <v/>
      </c>
      <c r="Q2710">
        <f>IF($B2710="","",IF(COUNTIF(Exclusions!$A:$A,$B2710)&gt;0,"Yes","No"))</f>
        <v/>
      </c>
      <c r="R2710" s="17">
        <f>IF($B2710="","",MIN(1,DAY($A2710)/IF($N2710="Superstore",Settings!$B$5,Settings!$B$4)))</f>
        <v/>
      </c>
      <c r="S2710" s="17">
        <f>IF(OR($B2710="",$G2710="",$R2710=0),"",$G2710/$R2710)</f>
        <v/>
      </c>
      <c r="T2710">
        <f>IF($S2710="","",IF($S2710&lt;Settings!$B$8,"Critical",IF($S2710&lt;Settings!$B$9,"Semi Critical","Non Critical")))</f>
        <v/>
      </c>
      <c r="U2710">
        <f>IF($B2710="","",IFERROR(VLOOKUP($O2710,Leaders!$A:$B,2,0),"Not Mapped"))</f>
        <v/>
      </c>
    </row>
    <row r="2711">
      <c r="A2711" s="16" t="n"/>
      <c r="G2711" s="17" t="n"/>
      <c r="H2711" s="17" t="n"/>
      <c r="I2711" s="17" t="n"/>
      <c r="J2711" s="17" t="n"/>
      <c r="K2711" s="17" t="n"/>
      <c r="L2711" s="17" t="n"/>
      <c r="N2711">
        <f>IF($B2711="","",IF($C2711="SUPERSTORE","Superstore","DH"))</f>
        <v/>
      </c>
      <c r="O2711">
        <f>IF($B2711="","",IFERROR(VLOOKUP($B2711,Mapping!$A:$C,2,0),"Not Mapped"))</f>
        <v/>
      </c>
      <c r="P2711">
        <f>IF($B2711="","",IFERROR(VLOOKUP($B2711,Mapping!$A:$C,3,0),"Not Mapped"))</f>
        <v/>
      </c>
      <c r="Q2711">
        <f>IF($B2711="","",IF(COUNTIF(Exclusions!$A:$A,$B2711)&gt;0,"Yes","No"))</f>
        <v/>
      </c>
      <c r="R2711" s="17">
        <f>IF($B2711="","",MIN(1,DAY($A2711)/IF($N2711="Superstore",Settings!$B$5,Settings!$B$4)))</f>
        <v/>
      </c>
      <c r="S2711" s="17">
        <f>IF(OR($B2711="",$G2711="",$R2711=0),"",$G2711/$R2711)</f>
        <v/>
      </c>
      <c r="T2711">
        <f>IF($S2711="","",IF($S2711&lt;Settings!$B$8,"Critical",IF($S2711&lt;Settings!$B$9,"Semi Critical","Non Critical")))</f>
        <v/>
      </c>
      <c r="U2711">
        <f>IF($B2711="","",IFERROR(VLOOKUP($O2711,Leaders!$A:$B,2,0),"Not Mapped"))</f>
        <v/>
      </c>
    </row>
    <row r="2712">
      <c r="A2712" s="16" t="n"/>
      <c r="G2712" s="17" t="n"/>
      <c r="H2712" s="17" t="n"/>
      <c r="I2712" s="17" t="n"/>
      <c r="J2712" s="17" t="n"/>
      <c r="K2712" s="17" t="n"/>
      <c r="L2712" s="17" t="n"/>
      <c r="N2712">
        <f>IF($B2712="","",IF($C2712="SUPERSTORE","Superstore","DH"))</f>
        <v/>
      </c>
      <c r="O2712">
        <f>IF($B2712="","",IFERROR(VLOOKUP($B2712,Mapping!$A:$C,2,0),"Not Mapped"))</f>
        <v/>
      </c>
      <c r="P2712">
        <f>IF($B2712="","",IFERROR(VLOOKUP($B2712,Mapping!$A:$C,3,0),"Not Mapped"))</f>
        <v/>
      </c>
      <c r="Q2712">
        <f>IF($B2712="","",IF(COUNTIF(Exclusions!$A:$A,$B2712)&gt;0,"Yes","No"))</f>
        <v/>
      </c>
      <c r="R2712" s="17">
        <f>IF($B2712="","",MIN(1,DAY($A2712)/IF($N2712="Superstore",Settings!$B$5,Settings!$B$4)))</f>
        <v/>
      </c>
      <c r="S2712" s="17">
        <f>IF(OR($B2712="",$G2712="",$R2712=0),"",$G2712/$R2712)</f>
        <v/>
      </c>
      <c r="T2712">
        <f>IF($S2712="","",IF($S2712&lt;Settings!$B$8,"Critical",IF($S2712&lt;Settings!$B$9,"Semi Critical","Non Critical")))</f>
        <v/>
      </c>
      <c r="U2712">
        <f>IF($B2712="","",IFERROR(VLOOKUP($O2712,Leaders!$A:$B,2,0),"Not Mapped"))</f>
        <v/>
      </c>
    </row>
    <row r="2713">
      <c r="A2713" s="16" t="n"/>
      <c r="G2713" s="17" t="n"/>
      <c r="H2713" s="17" t="n"/>
      <c r="I2713" s="17" t="n"/>
      <c r="J2713" s="17" t="n"/>
      <c r="K2713" s="17" t="n"/>
      <c r="L2713" s="17" t="n"/>
      <c r="N2713">
        <f>IF($B2713="","",IF($C2713="SUPERSTORE","Superstore","DH"))</f>
        <v/>
      </c>
      <c r="O2713">
        <f>IF($B2713="","",IFERROR(VLOOKUP($B2713,Mapping!$A:$C,2,0),"Not Mapped"))</f>
        <v/>
      </c>
      <c r="P2713">
        <f>IF($B2713="","",IFERROR(VLOOKUP($B2713,Mapping!$A:$C,3,0),"Not Mapped"))</f>
        <v/>
      </c>
      <c r="Q2713">
        <f>IF($B2713="","",IF(COUNTIF(Exclusions!$A:$A,$B2713)&gt;0,"Yes","No"))</f>
        <v/>
      </c>
      <c r="R2713" s="17">
        <f>IF($B2713="","",MIN(1,DAY($A2713)/IF($N2713="Superstore",Settings!$B$5,Settings!$B$4)))</f>
        <v/>
      </c>
      <c r="S2713" s="17">
        <f>IF(OR($B2713="",$G2713="",$R2713=0),"",$G2713/$R2713)</f>
        <v/>
      </c>
      <c r="T2713">
        <f>IF($S2713="","",IF($S2713&lt;Settings!$B$8,"Critical",IF($S2713&lt;Settings!$B$9,"Semi Critical","Non Critical")))</f>
        <v/>
      </c>
      <c r="U2713">
        <f>IF($B2713="","",IFERROR(VLOOKUP($O2713,Leaders!$A:$B,2,0),"Not Mapped"))</f>
        <v/>
      </c>
    </row>
    <row r="2714">
      <c r="A2714" s="16" t="n"/>
      <c r="G2714" s="17" t="n"/>
      <c r="H2714" s="17" t="n"/>
      <c r="I2714" s="17" t="n"/>
      <c r="J2714" s="17" t="n"/>
      <c r="K2714" s="17" t="n"/>
      <c r="L2714" s="17" t="n"/>
      <c r="N2714">
        <f>IF($B2714="","",IF($C2714="SUPERSTORE","Superstore","DH"))</f>
        <v/>
      </c>
      <c r="O2714">
        <f>IF($B2714="","",IFERROR(VLOOKUP($B2714,Mapping!$A:$C,2,0),"Not Mapped"))</f>
        <v/>
      </c>
      <c r="P2714">
        <f>IF($B2714="","",IFERROR(VLOOKUP($B2714,Mapping!$A:$C,3,0),"Not Mapped"))</f>
        <v/>
      </c>
      <c r="Q2714">
        <f>IF($B2714="","",IF(COUNTIF(Exclusions!$A:$A,$B2714)&gt;0,"Yes","No"))</f>
        <v/>
      </c>
      <c r="R2714" s="17">
        <f>IF($B2714="","",MIN(1,DAY($A2714)/IF($N2714="Superstore",Settings!$B$5,Settings!$B$4)))</f>
        <v/>
      </c>
      <c r="S2714" s="17">
        <f>IF(OR($B2714="",$G2714="",$R2714=0),"",$G2714/$R2714)</f>
        <v/>
      </c>
      <c r="T2714">
        <f>IF($S2714="","",IF($S2714&lt;Settings!$B$8,"Critical",IF($S2714&lt;Settings!$B$9,"Semi Critical","Non Critical")))</f>
        <v/>
      </c>
      <c r="U2714">
        <f>IF($B2714="","",IFERROR(VLOOKUP($O2714,Leaders!$A:$B,2,0),"Not Mapped"))</f>
        <v/>
      </c>
    </row>
    <row r="2715">
      <c r="A2715" s="16" t="n"/>
      <c r="G2715" s="17" t="n"/>
      <c r="H2715" s="17" t="n"/>
      <c r="I2715" s="17" t="n"/>
      <c r="J2715" s="17" t="n"/>
      <c r="K2715" s="17" t="n"/>
      <c r="L2715" s="17" t="n"/>
      <c r="N2715">
        <f>IF($B2715="","",IF($C2715="SUPERSTORE","Superstore","DH"))</f>
        <v/>
      </c>
      <c r="O2715">
        <f>IF($B2715="","",IFERROR(VLOOKUP($B2715,Mapping!$A:$C,2,0),"Not Mapped"))</f>
        <v/>
      </c>
      <c r="P2715">
        <f>IF($B2715="","",IFERROR(VLOOKUP($B2715,Mapping!$A:$C,3,0),"Not Mapped"))</f>
        <v/>
      </c>
      <c r="Q2715">
        <f>IF($B2715="","",IF(COUNTIF(Exclusions!$A:$A,$B2715)&gt;0,"Yes","No"))</f>
        <v/>
      </c>
      <c r="R2715" s="17">
        <f>IF($B2715="","",MIN(1,DAY($A2715)/IF($N2715="Superstore",Settings!$B$5,Settings!$B$4)))</f>
        <v/>
      </c>
      <c r="S2715" s="17">
        <f>IF(OR($B2715="",$G2715="",$R2715=0),"",$G2715/$R2715)</f>
        <v/>
      </c>
      <c r="T2715">
        <f>IF($S2715="","",IF($S2715&lt;Settings!$B$8,"Critical",IF($S2715&lt;Settings!$B$9,"Semi Critical","Non Critical")))</f>
        <v/>
      </c>
      <c r="U2715">
        <f>IF($B2715="","",IFERROR(VLOOKUP($O2715,Leaders!$A:$B,2,0),"Not Mapped"))</f>
        <v/>
      </c>
    </row>
    <row r="2716">
      <c r="A2716" s="16" t="n"/>
      <c r="G2716" s="17" t="n"/>
      <c r="H2716" s="17" t="n"/>
      <c r="I2716" s="17" t="n"/>
      <c r="J2716" s="17" t="n"/>
      <c r="K2716" s="17" t="n"/>
      <c r="L2716" s="17" t="n"/>
      <c r="N2716">
        <f>IF($B2716="","",IF($C2716="SUPERSTORE","Superstore","DH"))</f>
        <v/>
      </c>
      <c r="O2716">
        <f>IF($B2716="","",IFERROR(VLOOKUP($B2716,Mapping!$A:$C,2,0),"Not Mapped"))</f>
        <v/>
      </c>
      <c r="P2716">
        <f>IF($B2716="","",IFERROR(VLOOKUP($B2716,Mapping!$A:$C,3,0),"Not Mapped"))</f>
        <v/>
      </c>
      <c r="Q2716">
        <f>IF($B2716="","",IF(COUNTIF(Exclusions!$A:$A,$B2716)&gt;0,"Yes","No"))</f>
        <v/>
      </c>
      <c r="R2716" s="17">
        <f>IF($B2716="","",MIN(1,DAY($A2716)/IF($N2716="Superstore",Settings!$B$5,Settings!$B$4)))</f>
        <v/>
      </c>
      <c r="S2716" s="17">
        <f>IF(OR($B2716="",$G2716="",$R2716=0),"",$G2716/$R2716)</f>
        <v/>
      </c>
      <c r="T2716">
        <f>IF($S2716="","",IF($S2716&lt;Settings!$B$8,"Critical",IF($S2716&lt;Settings!$B$9,"Semi Critical","Non Critical")))</f>
        <v/>
      </c>
      <c r="U2716">
        <f>IF($B2716="","",IFERROR(VLOOKUP($O2716,Leaders!$A:$B,2,0),"Not Mapped"))</f>
        <v/>
      </c>
    </row>
    <row r="2717">
      <c r="A2717" s="16" t="n"/>
      <c r="G2717" s="17" t="n"/>
      <c r="H2717" s="17" t="n"/>
      <c r="I2717" s="17" t="n"/>
      <c r="J2717" s="17" t="n"/>
      <c r="K2717" s="17" t="n"/>
      <c r="L2717" s="17" t="n"/>
      <c r="N2717">
        <f>IF($B2717="","",IF($C2717="SUPERSTORE","Superstore","DH"))</f>
        <v/>
      </c>
      <c r="O2717">
        <f>IF($B2717="","",IFERROR(VLOOKUP($B2717,Mapping!$A:$C,2,0),"Not Mapped"))</f>
        <v/>
      </c>
      <c r="P2717">
        <f>IF($B2717="","",IFERROR(VLOOKUP($B2717,Mapping!$A:$C,3,0),"Not Mapped"))</f>
        <v/>
      </c>
      <c r="Q2717">
        <f>IF($B2717="","",IF(COUNTIF(Exclusions!$A:$A,$B2717)&gt;0,"Yes","No"))</f>
        <v/>
      </c>
      <c r="R2717" s="17">
        <f>IF($B2717="","",MIN(1,DAY($A2717)/IF($N2717="Superstore",Settings!$B$5,Settings!$B$4)))</f>
        <v/>
      </c>
      <c r="S2717" s="17">
        <f>IF(OR($B2717="",$G2717="",$R2717=0),"",$G2717/$R2717)</f>
        <v/>
      </c>
      <c r="T2717">
        <f>IF($S2717="","",IF($S2717&lt;Settings!$B$8,"Critical",IF($S2717&lt;Settings!$B$9,"Semi Critical","Non Critical")))</f>
        <v/>
      </c>
      <c r="U2717">
        <f>IF($B2717="","",IFERROR(VLOOKUP($O2717,Leaders!$A:$B,2,0),"Not Mapped"))</f>
        <v/>
      </c>
    </row>
    <row r="2718">
      <c r="A2718" s="16" t="n"/>
      <c r="G2718" s="17" t="n"/>
      <c r="H2718" s="17" t="n"/>
      <c r="I2718" s="17" t="n"/>
      <c r="J2718" s="17" t="n"/>
      <c r="K2718" s="17" t="n"/>
      <c r="L2718" s="17" t="n"/>
      <c r="N2718">
        <f>IF($B2718="","",IF($C2718="SUPERSTORE","Superstore","DH"))</f>
        <v/>
      </c>
      <c r="O2718">
        <f>IF($B2718="","",IFERROR(VLOOKUP($B2718,Mapping!$A:$C,2,0),"Not Mapped"))</f>
        <v/>
      </c>
      <c r="P2718">
        <f>IF($B2718="","",IFERROR(VLOOKUP($B2718,Mapping!$A:$C,3,0),"Not Mapped"))</f>
        <v/>
      </c>
      <c r="Q2718">
        <f>IF($B2718="","",IF(COUNTIF(Exclusions!$A:$A,$B2718)&gt;0,"Yes","No"))</f>
        <v/>
      </c>
      <c r="R2718" s="17">
        <f>IF($B2718="","",MIN(1,DAY($A2718)/IF($N2718="Superstore",Settings!$B$5,Settings!$B$4)))</f>
        <v/>
      </c>
      <c r="S2718" s="17">
        <f>IF(OR($B2718="",$G2718="",$R2718=0),"",$G2718/$R2718)</f>
        <v/>
      </c>
      <c r="T2718">
        <f>IF($S2718="","",IF($S2718&lt;Settings!$B$8,"Critical",IF($S2718&lt;Settings!$B$9,"Semi Critical","Non Critical")))</f>
        <v/>
      </c>
      <c r="U2718">
        <f>IF($B2718="","",IFERROR(VLOOKUP($O2718,Leaders!$A:$B,2,0),"Not Mapped"))</f>
        <v/>
      </c>
    </row>
    <row r="2719">
      <c r="A2719" s="16" t="n"/>
      <c r="G2719" s="17" t="n"/>
      <c r="H2719" s="17" t="n"/>
      <c r="I2719" s="17" t="n"/>
      <c r="J2719" s="17" t="n"/>
      <c r="K2719" s="17" t="n"/>
      <c r="L2719" s="17" t="n"/>
      <c r="N2719">
        <f>IF($B2719="","",IF($C2719="SUPERSTORE","Superstore","DH"))</f>
        <v/>
      </c>
      <c r="O2719">
        <f>IF($B2719="","",IFERROR(VLOOKUP($B2719,Mapping!$A:$C,2,0),"Not Mapped"))</f>
        <v/>
      </c>
      <c r="P2719">
        <f>IF($B2719="","",IFERROR(VLOOKUP($B2719,Mapping!$A:$C,3,0),"Not Mapped"))</f>
        <v/>
      </c>
      <c r="Q2719">
        <f>IF($B2719="","",IF(COUNTIF(Exclusions!$A:$A,$B2719)&gt;0,"Yes","No"))</f>
        <v/>
      </c>
      <c r="R2719" s="17">
        <f>IF($B2719="","",MIN(1,DAY($A2719)/IF($N2719="Superstore",Settings!$B$5,Settings!$B$4)))</f>
        <v/>
      </c>
      <c r="S2719" s="17">
        <f>IF(OR($B2719="",$G2719="",$R2719=0),"",$G2719/$R2719)</f>
        <v/>
      </c>
      <c r="T2719">
        <f>IF($S2719="","",IF($S2719&lt;Settings!$B$8,"Critical",IF($S2719&lt;Settings!$B$9,"Semi Critical","Non Critical")))</f>
        <v/>
      </c>
      <c r="U2719">
        <f>IF($B2719="","",IFERROR(VLOOKUP($O2719,Leaders!$A:$B,2,0),"Not Mapped"))</f>
        <v/>
      </c>
    </row>
    <row r="2720">
      <c r="A2720" s="16" t="n"/>
      <c r="G2720" s="17" t="n"/>
      <c r="H2720" s="17" t="n"/>
      <c r="I2720" s="17" t="n"/>
      <c r="J2720" s="17" t="n"/>
      <c r="K2720" s="17" t="n"/>
      <c r="L2720" s="17" t="n"/>
      <c r="N2720">
        <f>IF($B2720="","",IF($C2720="SUPERSTORE","Superstore","DH"))</f>
        <v/>
      </c>
      <c r="O2720">
        <f>IF($B2720="","",IFERROR(VLOOKUP($B2720,Mapping!$A:$C,2,0),"Not Mapped"))</f>
        <v/>
      </c>
      <c r="P2720">
        <f>IF($B2720="","",IFERROR(VLOOKUP($B2720,Mapping!$A:$C,3,0),"Not Mapped"))</f>
        <v/>
      </c>
      <c r="Q2720">
        <f>IF($B2720="","",IF(COUNTIF(Exclusions!$A:$A,$B2720)&gt;0,"Yes","No"))</f>
        <v/>
      </c>
      <c r="R2720" s="17">
        <f>IF($B2720="","",MIN(1,DAY($A2720)/IF($N2720="Superstore",Settings!$B$5,Settings!$B$4)))</f>
        <v/>
      </c>
      <c r="S2720" s="17">
        <f>IF(OR($B2720="",$G2720="",$R2720=0),"",$G2720/$R2720)</f>
        <v/>
      </c>
      <c r="T2720">
        <f>IF($S2720="","",IF($S2720&lt;Settings!$B$8,"Critical",IF($S2720&lt;Settings!$B$9,"Semi Critical","Non Critical")))</f>
        <v/>
      </c>
      <c r="U2720">
        <f>IF($B2720="","",IFERROR(VLOOKUP($O2720,Leaders!$A:$B,2,0),"Not Mapped"))</f>
        <v/>
      </c>
    </row>
    <row r="2721">
      <c r="A2721" s="16" t="n"/>
      <c r="G2721" s="17" t="n"/>
      <c r="H2721" s="17" t="n"/>
      <c r="I2721" s="17" t="n"/>
      <c r="J2721" s="17" t="n"/>
      <c r="K2721" s="17" t="n"/>
      <c r="L2721" s="17" t="n"/>
      <c r="N2721">
        <f>IF($B2721="","",IF($C2721="SUPERSTORE","Superstore","DH"))</f>
        <v/>
      </c>
      <c r="O2721">
        <f>IF($B2721="","",IFERROR(VLOOKUP($B2721,Mapping!$A:$C,2,0),"Not Mapped"))</f>
        <v/>
      </c>
      <c r="P2721">
        <f>IF($B2721="","",IFERROR(VLOOKUP($B2721,Mapping!$A:$C,3,0),"Not Mapped"))</f>
        <v/>
      </c>
      <c r="Q2721">
        <f>IF($B2721="","",IF(COUNTIF(Exclusions!$A:$A,$B2721)&gt;0,"Yes","No"))</f>
        <v/>
      </c>
      <c r="R2721" s="17">
        <f>IF($B2721="","",MIN(1,DAY($A2721)/IF($N2721="Superstore",Settings!$B$5,Settings!$B$4)))</f>
        <v/>
      </c>
      <c r="S2721" s="17">
        <f>IF(OR($B2721="",$G2721="",$R2721=0),"",$G2721/$R2721)</f>
        <v/>
      </c>
      <c r="T2721">
        <f>IF($S2721="","",IF($S2721&lt;Settings!$B$8,"Critical",IF($S2721&lt;Settings!$B$9,"Semi Critical","Non Critical")))</f>
        <v/>
      </c>
      <c r="U2721">
        <f>IF($B2721="","",IFERROR(VLOOKUP($O2721,Leaders!$A:$B,2,0),"Not Mapped"))</f>
        <v/>
      </c>
    </row>
    <row r="2722">
      <c r="A2722" s="16" t="n"/>
      <c r="G2722" s="17" t="n"/>
      <c r="H2722" s="17" t="n"/>
      <c r="I2722" s="17" t="n"/>
      <c r="J2722" s="17" t="n"/>
      <c r="K2722" s="17" t="n"/>
      <c r="L2722" s="17" t="n"/>
      <c r="N2722">
        <f>IF($B2722="","",IF($C2722="SUPERSTORE","Superstore","DH"))</f>
        <v/>
      </c>
      <c r="O2722">
        <f>IF($B2722="","",IFERROR(VLOOKUP($B2722,Mapping!$A:$C,2,0),"Not Mapped"))</f>
        <v/>
      </c>
      <c r="P2722">
        <f>IF($B2722="","",IFERROR(VLOOKUP($B2722,Mapping!$A:$C,3,0),"Not Mapped"))</f>
        <v/>
      </c>
      <c r="Q2722">
        <f>IF($B2722="","",IF(COUNTIF(Exclusions!$A:$A,$B2722)&gt;0,"Yes","No"))</f>
        <v/>
      </c>
      <c r="R2722" s="17">
        <f>IF($B2722="","",MIN(1,DAY($A2722)/IF($N2722="Superstore",Settings!$B$5,Settings!$B$4)))</f>
        <v/>
      </c>
      <c r="S2722" s="17">
        <f>IF(OR($B2722="",$G2722="",$R2722=0),"",$G2722/$R2722)</f>
        <v/>
      </c>
      <c r="T2722">
        <f>IF($S2722="","",IF($S2722&lt;Settings!$B$8,"Critical",IF($S2722&lt;Settings!$B$9,"Semi Critical","Non Critical")))</f>
        <v/>
      </c>
      <c r="U2722">
        <f>IF($B2722="","",IFERROR(VLOOKUP($O2722,Leaders!$A:$B,2,0),"Not Mapped"))</f>
        <v/>
      </c>
    </row>
    <row r="2723">
      <c r="A2723" s="16" t="n"/>
      <c r="G2723" s="17" t="n"/>
      <c r="H2723" s="17" t="n"/>
      <c r="I2723" s="17" t="n"/>
      <c r="J2723" s="17" t="n"/>
      <c r="K2723" s="17" t="n"/>
      <c r="L2723" s="17" t="n"/>
      <c r="N2723">
        <f>IF($B2723="","",IF($C2723="SUPERSTORE","Superstore","DH"))</f>
        <v/>
      </c>
      <c r="O2723">
        <f>IF($B2723="","",IFERROR(VLOOKUP($B2723,Mapping!$A:$C,2,0),"Not Mapped"))</f>
        <v/>
      </c>
      <c r="P2723">
        <f>IF($B2723="","",IFERROR(VLOOKUP($B2723,Mapping!$A:$C,3,0),"Not Mapped"))</f>
        <v/>
      </c>
      <c r="Q2723">
        <f>IF($B2723="","",IF(COUNTIF(Exclusions!$A:$A,$B2723)&gt;0,"Yes","No"))</f>
        <v/>
      </c>
      <c r="R2723" s="17">
        <f>IF($B2723="","",MIN(1,DAY($A2723)/IF($N2723="Superstore",Settings!$B$5,Settings!$B$4)))</f>
        <v/>
      </c>
      <c r="S2723" s="17">
        <f>IF(OR($B2723="",$G2723="",$R2723=0),"",$G2723/$R2723)</f>
        <v/>
      </c>
      <c r="T2723">
        <f>IF($S2723="","",IF($S2723&lt;Settings!$B$8,"Critical",IF($S2723&lt;Settings!$B$9,"Semi Critical","Non Critical")))</f>
        <v/>
      </c>
      <c r="U2723">
        <f>IF($B2723="","",IFERROR(VLOOKUP($O2723,Leaders!$A:$B,2,0),"Not Mapped"))</f>
        <v/>
      </c>
    </row>
    <row r="2724">
      <c r="A2724" s="16" t="n"/>
      <c r="G2724" s="17" t="n"/>
      <c r="H2724" s="17" t="n"/>
      <c r="I2724" s="17" t="n"/>
      <c r="J2724" s="17" t="n"/>
      <c r="K2724" s="17" t="n"/>
      <c r="L2724" s="17" t="n"/>
      <c r="N2724">
        <f>IF($B2724="","",IF($C2724="SUPERSTORE","Superstore","DH"))</f>
        <v/>
      </c>
      <c r="O2724">
        <f>IF($B2724="","",IFERROR(VLOOKUP($B2724,Mapping!$A:$C,2,0),"Not Mapped"))</f>
        <v/>
      </c>
      <c r="P2724">
        <f>IF($B2724="","",IFERROR(VLOOKUP($B2724,Mapping!$A:$C,3,0),"Not Mapped"))</f>
        <v/>
      </c>
      <c r="Q2724">
        <f>IF($B2724="","",IF(COUNTIF(Exclusions!$A:$A,$B2724)&gt;0,"Yes","No"))</f>
        <v/>
      </c>
      <c r="R2724" s="17">
        <f>IF($B2724="","",MIN(1,DAY($A2724)/IF($N2724="Superstore",Settings!$B$5,Settings!$B$4)))</f>
        <v/>
      </c>
      <c r="S2724" s="17">
        <f>IF(OR($B2724="",$G2724="",$R2724=0),"",$G2724/$R2724)</f>
        <v/>
      </c>
      <c r="T2724">
        <f>IF($S2724="","",IF($S2724&lt;Settings!$B$8,"Critical",IF($S2724&lt;Settings!$B$9,"Semi Critical","Non Critical")))</f>
        <v/>
      </c>
      <c r="U2724">
        <f>IF($B2724="","",IFERROR(VLOOKUP($O2724,Leaders!$A:$B,2,0),"Not Mapped"))</f>
        <v/>
      </c>
    </row>
    <row r="2725">
      <c r="A2725" s="16" t="n"/>
      <c r="G2725" s="17" t="n"/>
      <c r="H2725" s="17" t="n"/>
      <c r="I2725" s="17" t="n"/>
      <c r="J2725" s="17" t="n"/>
      <c r="K2725" s="17" t="n"/>
      <c r="L2725" s="17" t="n"/>
      <c r="N2725">
        <f>IF($B2725="","",IF($C2725="SUPERSTORE","Superstore","DH"))</f>
        <v/>
      </c>
      <c r="O2725">
        <f>IF($B2725="","",IFERROR(VLOOKUP($B2725,Mapping!$A:$C,2,0),"Not Mapped"))</f>
        <v/>
      </c>
      <c r="P2725">
        <f>IF($B2725="","",IFERROR(VLOOKUP($B2725,Mapping!$A:$C,3,0),"Not Mapped"))</f>
        <v/>
      </c>
      <c r="Q2725">
        <f>IF($B2725="","",IF(COUNTIF(Exclusions!$A:$A,$B2725)&gt;0,"Yes","No"))</f>
        <v/>
      </c>
      <c r="R2725" s="17">
        <f>IF($B2725="","",MIN(1,DAY($A2725)/IF($N2725="Superstore",Settings!$B$5,Settings!$B$4)))</f>
        <v/>
      </c>
      <c r="S2725" s="17">
        <f>IF(OR($B2725="",$G2725="",$R2725=0),"",$G2725/$R2725)</f>
        <v/>
      </c>
      <c r="T2725">
        <f>IF($S2725="","",IF($S2725&lt;Settings!$B$8,"Critical",IF($S2725&lt;Settings!$B$9,"Semi Critical","Non Critical")))</f>
        <v/>
      </c>
      <c r="U2725">
        <f>IF($B2725="","",IFERROR(VLOOKUP($O2725,Leaders!$A:$B,2,0),"Not Mapped"))</f>
        <v/>
      </c>
    </row>
    <row r="2726">
      <c r="A2726" s="16" t="n"/>
      <c r="G2726" s="17" t="n"/>
      <c r="H2726" s="17" t="n"/>
      <c r="I2726" s="17" t="n"/>
      <c r="J2726" s="17" t="n"/>
      <c r="K2726" s="17" t="n"/>
      <c r="L2726" s="17" t="n"/>
      <c r="N2726">
        <f>IF($B2726="","",IF($C2726="SUPERSTORE","Superstore","DH"))</f>
        <v/>
      </c>
      <c r="O2726">
        <f>IF($B2726="","",IFERROR(VLOOKUP($B2726,Mapping!$A:$C,2,0),"Not Mapped"))</f>
        <v/>
      </c>
      <c r="P2726">
        <f>IF($B2726="","",IFERROR(VLOOKUP($B2726,Mapping!$A:$C,3,0),"Not Mapped"))</f>
        <v/>
      </c>
      <c r="Q2726">
        <f>IF($B2726="","",IF(COUNTIF(Exclusions!$A:$A,$B2726)&gt;0,"Yes","No"))</f>
        <v/>
      </c>
      <c r="R2726" s="17">
        <f>IF($B2726="","",MIN(1,DAY($A2726)/IF($N2726="Superstore",Settings!$B$5,Settings!$B$4)))</f>
        <v/>
      </c>
      <c r="S2726" s="17">
        <f>IF(OR($B2726="",$G2726="",$R2726=0),"",$G2726/$R2726)</f>
        <v/>
      </c>
      <c r="T2726">
        <f>IF($S2726="","",IF($S2726&lt;Settings!$B$8,"Critical",IF($S2726&lt;Settings!$B$9,"Semi Critical","Non Critical")))</f>
        <v/>
      </c>
      <c r="U2726">
        <f>IF($B2726="","",IFERROR(VLOOKUP($O2726,Leaders!$A:$B,2,0),"Not Mapped"))</f>
        <v/>
      </c>
    </row>
    <row r="2727">
      <c r="A2727" s="16" t="n"/>
      <c r="G2727" s="17" t="n"/>
      <c r="H2727" s="17" t="n"/>
      <c r="I2727" s="17" t="n"/>
      <c r="J2727" s="17" t="n"/>
      <c r="K2727" s="17" t="n"/>
      <c r="L2727" s="17" t="n"/>
      <c r="N2727">
        <f>IF($B2727="","",IF($C2727="SUPERSTORE","Superstore","DH"))</f>
        <v/>
      </c>
      <c r="O2727">
        <f>IF($B2727="","",IFERROR(VLOOKUP($B2727,Mapping!$A:$C,2,0),"Not Mapped"))</f>
        <v/>
      </c>
      <c r="P2727">
        <f>IF($B2727="","",IFERROR(VLOOKUP($B2727,Mapping!$A:$C,3,0),"Not Mapped"))</f>
        <v/>
      </c>
      <c r="Q2727">
        <f>IF($B2727="","",IF(COUNTIF(Exclusions!$A:$A,$B2727)&gt;0,"Yes","No"))</f>
        <v/>
      </c>
      <c r="R2727" s="17">
        <f>IF($B2727="","",MIN(1,DAY($A2727)/IF($N2727="Superstore",Settings!$B$5,Settings!$B$4)))</f>
        <v/>
      </c>
      <c r="S2727" s="17">
        <f>IF(OR($B2727="",$G2727="",$R2727=0),"",$G2727/$R2727)</f>
        <v/>
      </c>
      <c r="T2727">
        <f>IF($S2727="","",IF($S2727&lt;Settings!$B$8,"Critical",IF($S2727&lt;Settings!$B$9,"Semi Critical","Non Critical")))</f>
        <v/>
      </c>
      <c r="U2727">
        <f>IF($B2727="","",IFERROR(VLOOKUP($O2727,Leaders!$A:$B,2,0),"Not Mapped"))</f>
        <v/>
      </c>
    </row>
    <row r="2728">
      <c r="A2728" s="16" t="n"/>
      <c r="G2728" s="17" t="n"/>
      <c r="H2728" s="17" t="n"/>
      <c r="I2728" s="17" t="n"/>
      <c r="J2728" s="17" t="n"/>
      <c r="K2728" s="17" t="n"/>
      <c r="L2728" s="17" t="n"/>
      <c r="N2728">
        <f>IF($B2728="","",IF($C2728="SUPERSTORE","Superstore","DH"))</f>
        <v/>
      </c>
      <c r="O2728">
        <f>IF($B2728="","",IFERROR(VLOOKUP($B2728,Mapping!$A:$C,2,0),"Not Mapped"))</f>
        <v/>
      </c>
      <c r="P2728">
        <f>IF($B2728="","",IFERROR(VLOOKUP($B2728,Mapping!$A:$C,3,0),"Not Mapped"))</f>
        <v/>
      </c>
      <c r="Q2728">
        <f>IF($B2728="","",IF(COUNTIF(Exclusions!$A:$A,$B2728)&gt;0,"Yes","No"))</f>
        <v/>
      </c>
      <c r="R2728" s="17">
        <f>IF($B2728="","",MIN(1,DAY($A2728)/IF($N2728="Superstore",Settings!$B$5,Settings!$B$4)))</f>
        <v/>
      </c>
      <c r="S2728" s="17">
        <f>IF(OR($B2728="",$G2728="",$R2728=0),"",$G2728/$R2728)</f>
        <v/>
      </c>
      <c r="T2728">
        <f>IF($S2728="","",IF($S2728&lt;Settings!$B$8,"Critical",IF($S2728&lt;Settings!$B$9,"Semi Critical","Non Critical")))</f>
        <v/>
      </c>
      <c r="U2728">
        <f>IF($B2728="","",IFERROR(VLOOKUP($O2728,Leaders!$A:$B,2,0),"Not Mapped"))</f>
        <v/>
      </c>
    </row>
    <row r="2729">
      <c r="A2729" s="16" t="n"/>
      <c r="G2729" s="17" t="n"/>
      <c r="H2729" s="17" t="n"/>
      <c r="I2729" s="17" t="n"/>
      <c r="J2729" s="17" t="n"/>
      <c r="K2729" s="17" t="n"/>
      <c r="L2729" s="17" t="n"/>
      <c r="N2729">
        <f>IF($B2729="","",IF($C2729="SUPERSTORE","Superstore","DH"))</f>
        <v/>
      </c>
      <c r="O2729">
        <f>IF($B2729="","",IFERROR(VLOOKUP($B2729,Mapping!$A:$C,2,0),"Not Mapped"))</f>
        <v/>
      </c>
      <c r="P2729">
        <f>IF($B2729="","",IFERROR(VLOOKUP($B2729,Mapping!$A:$C,3,0),"Not Mapped"))</f>
        <v/>
      </c>
      <c r="Q2729">
        <f>IF($B2729="","",IF(COUNTIF(Exclusions!$A:$A,$B2729)&gt;0,"Yes","No"))</f>
        <v/>
      </c>
      <c r="R2729" s="17">
        <f>IF($B2729="","",MIN(1,DAY($A2729)/IF($N2729="Superstore",Settings!$B$5,Settings!$B$4)))</f>
        <v/>
      </c>
      <c r="S2729" s="17">
        <f>IF(OR($B2729="",$G2729="",$R2729=0),"",$G2729/$R2729)</f>
        <v/>
      </c>
      <c r="T2729">
        <f>IF($S2729="","",IF($S2729&lt;Settings!$B$8,"Critical",IF($S2729&lt;Settings!$B$9,"Semi Critical","Non Critical")))</f>
        <v/>
      </c>
      <c r="U2729">
        <f>IF($B2729="","",IFERROR(VLOOKUP($O2729,Leaders!$A:$B,2,0),"Not Mapped"))</f>
        <v/>
      </c>
    </row>
    <row r="2730">
      <c r="A2730" s="16" t="n"/>
      <c r="G2730" s="17" t="n"/>
      <c r="H2730" s="17" t="n"/>
      <c r="I2730" s="17" t="n"/>
      <c r="J2730" s="17" t="n"/>
      <c r="K2730" s="17" t="n"/>
      <c r="L2730" s="17" t="n"/>
      <c r="N2730">
        <f>IF($B2730="","",IF($C2730="SUPERSTORE","Superstore","DH"))</f>
        <v/>
      </c>
      <c r="O2730">
        <f>IF($B2730="","",IFERROR(VLOOKUP($B2730,Mapping!$A:$C,2,0),"Not Mapped"))</f>
        <v/>
      </c>
      <c r="P2730">
        <f>IF($B2730="","",IFERROR(VLOOKUP($B2730,Mapping!$A:$C,3,0),"Not Mapped"))</f>
        <v/>
      </c>
      <c r="Q2730">
        <f>IF($B2730="","",IF(COUNTIF(Exclusions!$A:$A,$B2730)&gt;0,"Yes","No"))</f>
        <v/>
      </c>
      <c r="R2730" s="17">
        <f>IF($B2730="","",MIN(1,DAY($A2730)/IF($N2730="Superstore",Settings!$B$5,Settings!$B$4)))</f>
        <v/>
      </c>
      <c r="S2730" s="17">
        <f>IF(OR($B2730="",$G2730="",$R2730=0),"",$G2730/$R2730)</f>
        <v/>
      </c>
      <c r="T2730">
        <f>IF($S2730="","",IF($S2730&lt;Settings!$B$8,"Critical",IF($S2730&lt;Settings!$B$9,"Semi Critical","Non Critical")))</f>
        <v/>
      </c>
      <c r="U2730">
        <f>IF($B2730="","",IFERROR(VLOOKUP($O2730,Leaders!$A:$B,2,0),"Not Mapped"))</f>
        <v/>
      </c>
    </row>
    <row r="2731">
      <c r="A2731" s="16" t="n"/>
      <c r="G2731" s="17" t="n"/>
      <c r="H2731" s="17" t="n"/>
      <c r="I2731" s="17" t="n"/>
      <c r="J2731" s="17" t="n"/>
      <c r="K2731" s="17" t="n"/>
      <c r="L2731" s="17" t="n"/>
      <c r="N2731">
        <f>IF($B2731="","",IF($C2731="SUPERSTORE","Superstore","DH"))</f>
        <v/>
      </c>
      <c r="O2731">
        <f>IF($B2731="","",IFERROR(VLOOKUP($B2731,Mapping!$A:$C,2,0),"Not Mapped"))</f>
        <v/>
      </c>
      <c r="P2731">
        <f>IF($B2731="","",IFERROR(VLOOKUP($B2731,Mapping!$A:$C,3,0),"Not Mapped"))</f>
        <v/>
      </c>
      <c r="Q2731">
        <f>IF($B2731="","",IF(COUNTIF(Exclusions!$A:$A,$B2731)&gt;0,"Yes","No"))</f>
        <v/>
      </c>
      <c r="R2731" s="17">
        <f>IF($B2731="","",MIN(1,DAY($A2731)/IF($N2731="Superstore",Settings!$B$5,Settings!$B$4)))</f>
        <v/>
      </c>
      <c r="S2731" s="17">
        <f>IF(OR($B2731="",$G2731="",$R2731=0),"",$G2731/$R2731)</f>
        <v/>
      </c>
      <c r="T2731">
        <f>IF($S2731="","",IF($S2731&lt;Settings!$B$8,"Critical",IF($S2731&lt;Settings!$B$9,"Semi Critical","Non Critical")))</f>
        <v/>
      </c>
      <c r="U2731">
        <f>IF($B2731="","",IFERROR(VLOOKUP($O2731,Leaders!$A:$B,2,0),"Not Mapped"))</f>
        <v/>
      </c>
    </row>
    <row r="2732">
      <c r="A2732" s="16" t="n"/>
      <c r="G2732" s="17" t="n"/>
      <c r="H2732" s="17" t="n"/>
      <c r="I2732" s="17" t="n"/>
      <c r="J2732" s="17" t="n"/>
      <c r="K2732" s="17" t="n"/>
      <c r="L2732" s="17" t="n"/>
      <c r="N2732">
        <f>IF($B2732="","",IF($C2732="SUPERSTORE","Superstore","DH"))</f>
        <v/>
      </c>
      <c r="O2732">
        <f>IF($B2732="","",IFERROR(VLOOKUP($B2732,Mapping!$A:$C,2,0),"Not Mapped"))</f>
        <v/>
      </c>
      <c r="P2732">
        <f>IF($B2732="","",IFERROR(VLOOKUP($B2732,Mapping!$A:$C,3,0),"Not Mapped"))</f>
        <v/>
      </c>
      <c r="Q2732">
        <f>IF($B2732="","",IF(COUNTIF(Exclusions!$A:$A,$B2732)&gt;0,"Yes","No"))</f>
        <v/>
      </c>
      <c r="R2732" s="17">
        <f>IF($B2732="","",MIN(1,DAY($A2732)/IF($N2732="Superstore",Settings!$B$5,Settings!$B$4)))</f>
        <v/>
      </c>
      <c r="S2732" s="17">
        <f>IF(OR($B2732="",$G2732="",$R2732=0),"",$G2732/$R2732)</f>
        <v/>
      </c>
      <c r="T2732">
        <f>IF($S2732="","",IF($S2732&lt;Settings!$B$8,"Critical",IF($S2732&lt;Settings!$B$9,"Semi Critical","Non Critical")))</f>
        <v/>
      </c>
      <c r="U2732">
        <f>IF($B2732="","",IFERROR(VLOOKUP($O2732,Leaders!$A:$B,2,0),"Not Mapped"))</f>
        <v/>
      </c>
    </row>
    <row r="2733">
      <c r="A2733" s="16" t="n"/>
      <c r="G2733" s="17" t="n"/>
      <c r="H2733" s="17" t="n"/>
      <c r="I2733" s="17" t="n"/>
      <c r="J2733" s="17" t="n"/>
      <c r="K2733" s="17" t="n"/>
      <c r="L2733" s="17" t="n"/>
      <c r="N2733">
        <f>IF($B2733="","",IF($C2733="SUPERSTORE","Superstore","DH"))</f>
        <v/>
      </c>
      <c r="O2733">
        <f>IF($B2733="","",IFERROR(VLOOKUP($B2733,Mapping!$A:$C,2,0),"Not Mapped"))</f>
        <v/>
      </c>
      <c r="P2733">
        <f>IF($B2733="","",IFERROR(VLOOKUP($B2733,Mapping!$A:$C,3,0),"Not Mapped"))</f>
        <v/>
      </c>
      <c r="Q2733">
        <f>IF($B2733="","",IF(COUNTIF(Exclusions!$A:$A,$B2733)&gt;0,"Yes","No"))</f>
        <v/>
      </c>
      <c r="R2733" s="17">
        <f>IF($B2733="","",MIN(1,DAY($A2733)/IF($N2733="Superstore",Settings!$B$5,Settings!$B$4)))</f>
        <v/>
      </c>
      <c r="S2733" s="17">
        <f>IF(OR($B2733="",$G2733="",$R2733=0),"",$G2733/$R2733)</f>
        <v/>
      </c>
      <c r="T2733">
        <f>IF($S2733="","",IF($S2733&lt;Settings!$B$8,"Critical",IF($S2733&lt;Settings!$B$9,"Semi Critical","Non Critical")))</f>
        <v/>
      </c>
      <c r="U2733">
        <f>IF($B2733="","",IFERROR(VLOOKUP($O2733,Leaders!$A:$B,2,0),"Not Mapped"))</f>
        <v/>
      </c>
    </row>
    <row r="2734">
      <c r="A2734" s="16" t="n"/>
      <c r="G2734" s="17" t="n"/>
      <c r="H2734" s="17" t="n"/>
      <c r="I2734" s="17" t="n"/>
      <c r="J2734" s="17" t="n"/>
      <c r="K2734" s="17" t="n"/>
      <c r="L2734" s="17" t="n"/>
      <c r="N2734">
        <f>IF($B2734="","",IF($C2734="SUPERSTORE","Superstore","DH"))</f>
        <v/>
      </c>
      <c r="O2734">
        <f>IF($B2734="","",IFERROR(VLOOKUP($B2734,Mapping!$A:$C,2,0),"Not Mapped"))</f>
        <v/>
      </c>
      <c r="P2734">
        <f>IF($B2734="","",IFERROR(VLOOKUP($B2734,Mapping!$A:$C,3,0),"Not Mapped"))</f>
        <v/>
      </c>
      <c r="Q2734">
        <f>IF($B2734="","",IF(COUNTIF(Exclusions!$A:$A,$B2734)&gt;0,"Yes","No"))</f>
        <v/>
      </c>
      <c r="R2734" s="17">
        <f>IF($B2734="","",MIN(1,DAY($A2734)/IF($N2734="Superstore",Settings!$B$5,Settings!$B$4)))</f>
        <v/>
      </c>
      <c r="S2734" s="17">
        <f>IF(OR($B2734="",$G2734="",$R2734=0),"",$G2734/$R2734)</f>
        <v/>
      </c>
      <c r="T2734">
        <f>IF($S2734="","",IF($S2734&lt;Settings!$B$8,"Critical",IF($S2734&lt;Settings!$B$9,"Semi Critical","Non Critical")))</f>
        <v/>
      </c>
      <c r="U2734">
        <f>IF($B2734="","",IFERROR(VLOOKUP($O2734,Leaders!$A:$B,2,0),"Not Mapped"))</f>
        <v/>
      </c>
    </row>
    <row r="2735">
      <c r="A2735" s="16" t="n"/>
      <c r="G2735" s="17" t="n"/>
      <c r="H2735" s="17" t="n"/>
      <c r="I2735" s="17" t="n"/>
      <c r="J2735" s="17" t="n"/>
      <c r="K2735" s="17" t="n"/>
      <c r="L2735" s="17" t="n"/>
      <c r="N2735">
        <f>IF($B2735="","",IF($C2735="SUPERSTORE","Superstore","DH"))</f>
        <v/>
      </c>
      <c r="O2735">
        <f>IF($B2735="","",IFERROR(VLOOKUP($B2735,Mapping!$A:$C,2,0),"Not Mapped"))</f>
        <v/>
      </c>
      <c r="P2735">
        <f>IF($B2735="","",IFERROR(VLOOKUP($B2735,Mapping!$A:$C,3,0),"Not Mapped"))</f>
        <v/>
      </c>
      <c r="Q2735">
        <f>IF($B2735="","",IF(COUNTIF(Exclusions!$A:$A,$B2735)&gt;0,"Yes","No"))</f>
        <v/>
      </c>
      <c r="R2735" s="17">
        <f>IF($B2735="","",MIN(1,DAY($A2735)/IF($N2735="Superstore",Settings!$B$5,Settings!$B$4)))</f>
        <v/>
      </c>
      <c r="S2735" s="17">
        <f>IF(OR($B2735="",$G2735="",$R2735=0),"",$G2735/$R2735)</f>
        <v/>
      </c>
      <c r="T2735">
        <f>IF($S2735="","",IF($S2735&lt;Settings!$B$8,"Critical",IF($S2735&lt;Settings!$B$9,"Semi Critical","Non Critical")))</f>
        <v/>
      </c>
      <c r="U2735">
        <f>IF($B2735="","",IFERROR(VLOOKUP($O2735,Leaders!$A:$B,2,0),"Not Mapped"))</f>
        <v/>
      </c>
    </row>
    <row r="2736">
      <c r="A2736" s="16" t="n"/>
      <c r="G2736" s="17" t="n"/>
      <c r="H2736" s="17" t="n"/>
      <c r="I2736" s="17" t="n"/>
      <c r="J2736" s="17" t="n"/>
      <c r="K2736" s="17" t="n"/>
      <c r="L2736" s="17" t="n"/>
      <c r="N2736">
        <f>IF($B2736="","",IF($C2736="SUPERSTORE","Superstore","DH"))</f>
        <v/>
      </c>
      <c r="O2736">
        <f>IF($B2736="","",IFERROR(VLOOKUP($B2736,Mapping!$A:$C,2,0),"Not Mapped"))</f>
        <v/>
      </c>
      <c r="P2736">
        <f>IF($B2736="","",IFERROR(VLOOKUP($B2736,Mapping!$A:$C,3,0),"Not Mapped"))</f>
        <v/>
      </c>
      <c r="Q2736">
        <f>IF($B2736="","",IF(COUNTIF(Exclusions!$A:$A,$B2736)&gt;0,"Yes","No"))</f>
        <v/>
      </c>
      <c r="R2736" s="17">
        <f>IF($B2736="","",MIN(1,DAY($A2736)/IF($N2736="Superstore",Settings!$B$5,Settings!$B$4)))</f>
        <v/>
      </c>
      <c r="S2736" s="17">
        <f>IF(OR($B2736="",$G2736="",$R2736=0),"",$G2736/$R2736)</f>
        <v/>
      </c>
      <c r="T2736">
        <f>IF($S2736="","",IF($S2736&lt;Settings!$B$8,"Critical",IF($S2736&lt;Settings!$B$9,"Semi Critical","Non Critical")))</f>
        <v/>
      </c>
      <c r="U2736">
        <f>IF($B2736="","",IFERROR(VLOOKUP($O2736,Leaders!$A:$B,2,0),"Not Mapped"))</f>
        <v/>
      </c>
    </row>
    <row r="2737">
      <c r="A2737" s="16" t="n"/>
      <c r="G2737" s="17" t="n"/>
      <c r="H2737" s="17" t="n"/>
      <c r="I2737" s="17" t="n"/>
      <c r="J2737" s="17" t="n"/>
      <c r="K2737" s="17" t="n"/>
      <c r="L2737" s="17" t="n"/>
      <c r="N2737">
        <f>IF($B2737="","",IF($C2737="SUPERSTORE","Superstore","DH"))</f>
        <v/>
      </c>
      <c r="O2737">
        <f>IF($B2737="","",IFERROR(VLOOKUP($B2737,Mapping!$A:$C,2,0),"Not Mapped"))</f>
        <v/>
      </c>
      <c r="P2737">
        <f>IF($B2737="","",IFERROR(VLOOKUP($B2737,Mapping!$A:$C,3,0),"Not Mapped"))</f>
        <v/>
      </c>
      <c r="Q2737">
        <f>IF($B2737="","",IF(COUNTIF(Exclusions!$A:$A,$B2737)&gt;0,"Yes","No"))</f>
        <v/>
      </c>
      <c r="R2737" s="17">
        <f>IF($B2737="","",MIN(1,DAY($A2737)/IF($N2737="Superstore",Settings!$B$5,Settings!$B$4)))</f>
        <v/>
      </c>
      <c r="S2737" s="17">
        <f>IF(OR($B2737="",$G2737="",$R2737=0),"",$G2737/$R2737)</f>
        <v/>
      </c>
      <c r="T2737">
        <f>IF($S2737="","",IF($S2737&lt;Settings!$B$8,"Critical",IF($S2737&lt;Settings!$B$9,"Semi Critical","Non Critical")))</f>
        <v/>
      </c>
      <c r="U2737">
        <f>IF($B2737="","",IFERROR(VLOOKUP($O2737,Leaders!$A:$B,2,0),"Not Mapped"))</f>
        <v/>
      </c>
    </row>
    <row r="2738">
      <c r="A2738" s="16" t="n"/>
      <c r="G2738" s="17" t="n"/>
      <c r="H2738" s="17" t="n"/>
      <c r="I2738" s="17" t="n"/>
      <c r="J2738" s="17" t="n"/>
      <c r="K2738" s="17" t="n"/>
      <c r="L2738" s="17" t="n"/>
      <c r="N2738">
        <f>IF($B2738="","",IF($C2738="SUPERSTORE","Superstore","DH"))</f>
        <v/>
      </c>
      <c r="O2738">
        <f>IF($B2738="","",IFERROR(VLOOKUP($B2738,Mapping!$A:$C,2,0),"Not Mapped"))</f>
        <v/>
      </c>
      <c r="P2738">
        <f>IF($B2738="","",IFERROR(VLOOKUP($B2738,Mapping!$A:$C,3,0),"Not Mapped"))</f>
        <v/>
      </c>
      <c r="Q2738">
        <f>IF($B2738="","",IF(COUNTIF(Exclusions!$A:$A,$B2738)&gt;0,"Yes","No"))</f>
        <v/>
      </c>
      <c r="R2738" s="17">
        <f>IF($B2738="","",MIN(1,DAY($A2738)/IF($N2738="Superstore",Settings!$B$5,Settings!$B$4)))</f>
        <v/>
      </c>
      <c r="S2738" s="17">
        <f>IF(OR($B2738="",$G2738="",$R2738=0),"",$G2738/$R2738)</f>
        <v/>
      </c>
      <c r="T2738">
        <f>IF($S2738="","",IF($S2738&lt;Settings!$B$8,"Critical",IF($S2738&lt;Settings!$B$9,"Semi Critical","Non Critical")))</f>
        <v/>
      </c>
      <c r="U2738">
        <f>IF($B2738="","",IFERROR(VLOOKUP($O2738,Leaders!$A:$B,2,0),"Not Mapped"))</f>
        <v/>
      </c>
    </row>
    <row r="2739">
      <c r="A2739" s="16" t="n"/>
      <c r="G2739" s="17" t="n"/>
      <c r="H2739" s="17" t="n"/>
      <c r="I2739" s="17" t="n"/>
      <c r="J2739" s="17" t="n"/>
      <c r="K2739" s="17" t="n"/>
      <c r="L2739" s="17" t="n"/>
      <c r="N2739">
        <f>IF($B2739="","",IF($C2739="SUPERSTORE","Superstore","DH"))</f>
        <v/>
      </c>
      <c r="O2739">
        <f>IF($B2739="","",IFERROR(VLOOKUP($B2739,Mapping!$A:$C,2,0),"Not Mapped"))</f>
        <v/>
      </c>
      <c r="P2739">
        <f>IF($B2739="","",IFERROR(VLOOKUP($B2739,Mapping!$A:$C,3,0),"Not Mapped"))</f>
        <v/>
      </c>
      <c r="Q2739">
        <f>IF($B2739="","",IF(COUNTIF(Exclusions!$A:$A,$B2739)&gt;0,"Yes","No"))</f>
        <v/>
      </c>
      <c r="R2739" s="17">
        <f>IF($B2739="","",MIN(1,DAY($A2739)/IF($N2739="Superstore",Settings!$B$5,Settings!$B$4)))</f>
        <v/>
      </c>
      <c r="S2739" s="17">
        <f>IF(OR($B2739="",$G2739="",$R2739=0),"",$G2739/$R2739)</f>
        <v/>
      </c>
      <c r="T2739">
        <f>IF($S2739="","",IF($S2739&lt;Settings!$B$8,"Critical",IF($S2739&lt;Settings!$B$9,"Semi Critical","Non Critical")))</f>
        <v/>
      </c>
      <c r="U2739">
        <f>IF($B2739="","",IFERROR(VLOOKUP($O2739,Leaders!$A:$B,2,0),"Not Mapped"))</f>
        <v/>
      </c>
    </row>
    <row r="2740">
      <c r="A2740" s="16" t="n"/>
      <c r="G2740" s="17" t="n"/>
      <c r="H2740" s="17" t="n"/>
      <c r="I2740" s="17" t="n"/>
      <c r="J2740" s="17" t="n"/>
      <c r="K2740" s="17" t="n"/>
      <c r="L2740" s="17" t="n"/>
      <c r="N2740">
        <f>IF($B2740="","",IF($C2740="SUPERSTORE","Superstore","DH"))</f>
        <v/>
      </c>
      <c r="O2740">
        <f>IF($B2740="","",IFERROR(VLOOKUP($B2740,Mapping!$A:$C,2,0),"Not Mapped"))</f>
        <v/>
      </c>
      <c r="P2740">
        <f>IF($B2740="","",IFERROR(VLOOKUP($B2740,Mapping!$A:$C,3,0),"Not Mapped"))</f>
        <v/>
      </c>
      <c r="Q2740">
        <f>IF($B2740="","",IF(COUNTIF(Exclusions!$A:$A,$B2740)&gt;0,"Yes","No"))</f>
        <v/>
      </c>
      <c r="R2740" s="17">
        <f>IF($B2740="","",MIN(1,DAY($A2740)/IF($N2740="Superstore",Settings!$B$5,Settings!$B$4)))</f>
        <v/>
      </c>
      <c r="S2740" s="17">
        <f>IF(OR($B2740="",$G2740="",$R2740=0),"",$G2740/$R2740)</f>
        <v/>
      </c>
      <c r="T2740">
        <f>IF($S2740="","",IF($S2740&lt;Settings!$B$8,"Critical",IF($S2740&lt;Settings!$B$9,"Semi Critical","Non Critical")))</f>
        <v/>
      </c>
      <c r="U2740">
        <f>IF($B2740="","",IFERROR(VLOOKUP($O2740,Leaders!$A:$B,2,0),"Not Mapped"))</f>
        <v/>
      </c>
    </row>
    <row r="2741">
      <c r="A2741" s="16" t="n"/>
      <c r="G2741" s="17" t="n"/>
      <c r="H2741" s="17" t="n"/>
      <c r="I2741" s="17" t="n"/>
      <c r="J2741" s="17" t="n"/>
      <c r="K2741" s="17" t="n"/>
      <c r="L2741" s="17" t="n"/>
      <c r="N2741">
        <f>IF($B2741="","",IF($C2741="SUPERSTORE","Superstore","DH"))</f>
        <v/>
      </c>
      <c r="O2741">
        <f>IF($B2741="","",IFERROR(VLOOKUP($B2741,Mapping!$A:$C,2,0),"Not Mapped"))</f>
        <v/>
      </c>
      <c r="P2741">
        <f>IF($B2741="","",IFERROR(VLOOKUP($B2741,Mapping!$A:$C,3,0),"Not Mapped"))</f>
        <v/>
      </c>
      <c r="Q2741">
        <f>IF($B2741="","",IF(COUNTIF(Exclusions!$A:$A,$B2741)&gt;0,"Yes","No"))</f>
        <v/>
      </c>
      <c r="R2741" s="17">
        <f>IF($B2741="","",MIN(1,DAY($A2741)/IF($N2741="Superstore",Settings!$B$5,Settings!$B$4)))</f>
        <v/>
      </c>
      <c r="S2741" s="17">
        <f>IF(OR($B2741="",$G2741="",$R2741=0),"",$G2741/$R2741)</f>
        <v/>
      </c>
      <c r="T2741">
        <f>IF($S2741="","",IF($S2741&lt;Settings!$B$8,"Critical",IF($S2741&lt;Settings!$B$9,"Semi Critical","Non Critical")))</f>
        <v/>
      </c>
      <c r="U2741">
        <f>IF($B2741="","",IFERROR(VLOOKUP($O2741,Leaders!$A:$B,2,0),"Not Mapped"))</f>
        <v/>
      </c>
    </row>
    <row r="2742">
      <c r="A2742" s="16" t="n"/>
      <c r="G2742" s="17" t="n"/>
      <c r="H2742" s="17" t="n"/>
      <c r="I2742" s="17" t="n"/>
      <c r="J2742" s="17" t="n"/>
      <c r="K2742" s="17" t="n"/>
      <c r="L2742" s="17" t="n"/>
      <c r="N2742">
        <f>IF($B2742="","",IF($C2742="SUPERSTORE","Superstore","DH"))</f>
        <v/>
      </c>
      <c r="O2742">
        <f>IF($B2742="","",IFERROR(VLOOKUP($B2742,Mapping!$A:$C,2,0),"Not Mapped"))</f>
        <v/>
      </c>
      <c r="P2742">
        <f>IF($B2742="","",IFERROR(VLOOKUP($B2742,Mapping!$A:$C,3,0),"Not Mapped"))</f>
        <v/>
      </c>
      <c r="Q2742">
        <f>IF($B2742="","",IF(COUNTIF(Exclusions!$A:$A,$B2742)&gt;0,"Yes","No"))</f>
        <v/>
      </c>
      <c r="R2742" s="17">
        <f>IF($B2742="","",MIN(1,DAY($A2742)/IF($N2742="Superstore",Settings!$B$5,Settings!$B$4)))</f>
        <v/>
      </c>
      <c r="S2742" s="17">
        <f>IF(OR($B2742="",$G2742="",$R2742=0),"",$G2742/$R2742)</f>
        <v/>
      </c>
      <c r="T2742">
        <f>IF($S2742="","",IF($S2742&lt;Settings!$B$8,"Critical",IF($S2742&lt;Settings!$B$9,"Semi Critical","Non Critical")))</f>
        <v/>
      </c>
      <c r="U2742">
        <f>IF($B2742="","",IFERROR(VLOOKUP($O2742,Leaders!$A:$B,2,0),"Not Mapped"))</f>
        <v/>
      </c>
    </row>
    <row r="2743">
      <c r="A2743" s="16" t="n"/>
      <c r="G2743" s="17" t="n"/>
      <c r="H2743" s="17" t="n"/>
      <c r="I2743" s="17" t="n"/>
      <c r="J2743" s="17" t="n"/>
      <c r="K2743" s="17" t="n"/>
      <c r="L2743" s="17" t="n"/>
      <c r="N2743">
        <f>IF($B2743="","",IF($C2743="SUPERSTORE","Superstore","DH"))</f>
        <v/>
      </c>
      <c r="O2743">
        <f>IF($B2743="","",IFERROR(VLOOKUP($B2743,Mapping!$A:$C,2,0),"Not Mapped"))</f>
        <v/>
      </c>
      <c r="P2743">
        <f>IF($B2743="","",IFERROR(VLOOKUP($B2743,Mapping!$A:$C,3,0),"Not Mapped"))</f>
        <v/>
      </c>
      <c r="Q2743">
        <f>IF($B2743="","",IF(COUNTIF(Exclusions!$A:$A,$B2743)&gt;0,"Yes","No"))</f>
        <v/>
      </c>
      <c r="R2743" s="17">
        <f>IF($B2743="","",MIN(1,DAY($A2743)/IF($N2743="Superstore",Settings!$B$5,Settings!$B$4)))</f>
        <v/>
      </c>
      <c r="S2743" s="17">
        <f>IF(OR($B2743="",$G2743="",$R2743=0),"",$G2743/$R2743)</f>
        <v/>
      </c>
      <c r="T2743">
        <f>IF($S2743="","",IF($S2743&lt;Settings!$B$8,"Critical",IF($S2743&lt;Settings!$B$9,"Semi Critical","Non Critical")))</f>
        <v/>
      </c>
      <c r="U2743">
        <f>IF($B2743="","",IFERROR(VLOOKUP($O2743,Leaders!$A:$B,2,0),"Not Mapped"))</f>
        <v/>
      </c>
    </row>
    <row r="2744">
      <c r="A2744" s="16" t="n"/>
      <c r="G2744" s="17" t="n"/>
      <c r="H2744" s="17" t="n"/>
      <c r="I2744" s="17" t="n"/>
      <c r="J2744" s="17" t="n"/>
      <c r="K2744" s="17" t="n"/>
      <c r="L2744" s="17" t="n"/>
      <c r="N2744">
        <f>IF($B2744="","",IF($C2744="SUPERSTORE","Superstore","DH"))</f>
        <v/>
      </c>
      <c r="O2744">
        <f>IF($B2744="","",IFERROR(VLOOKUP($B2744,Mapping!$A:$C,2,0),"Not Mapped"))</f>
        <v/>
      </c>
      <c r="P2744">
        <f>IF($B2744="","",IFERROR(VLOOKUP($B2744,Mapping!$A:$C,3,0),"Not Mapped"))</f>
        <v/>
      </c>
      <c r="Q2744">
        <f>IF($B2744="","",IF(COUNTIF(Exclusions!$A:$A,$B2744)&gt;0,"Yes","No"))</f>
        <v/>
      </c>
      <c r="R2744" s="17">
        <f>IF($B2744="","",MIN(1,DAY($A2744)/IF($N2744="Superstore",Settings!$B$5,Settings!$B$4)))</f>
        <v/>
      </c>
      <c r="S2744" s="17">
        <f>IF(OR($B2744="",$G2744="",$R2744=0),"",$G2744/$R2744)</f>
        <v/>
      </c>
      <c r="T2744">
        <f>IF($S2744="","",IF($S2744&lt;Settings!$B$8,"Critical",IF($S2744&lt;Settings!$B$9,"Semi Critical","Non Critical")))</f>
        <v/>
      </c>
      <c r="U2744">
        <f>IF($B2744="","",IFERROR(VLOOKUP($O2744,Leaders!$A:$B,2,0),"Not Mapped"))</f>
        <v/>
      </c>
    </row>
    <row r="2745">
      <c r="A2745" s="16" t="n"/>
      <c r="G2745" s="17" t="n"/>
      <c r="H2745" s="17" t="n"/>
      <c r="I2745" s="17" t="n"/>
      <c r="J2745" s="17" t="n"/>
      <c r="K2745" s="17" t="n"/>
      <c r="L2745" s="17" t="n"/>
      <c r="N2745">
        <f>IF($B2745="","",IF($C2745="SUPERSTORE","Superstore","DH"))</f>
        <v/>
      </c>
      <c r="O2745">
        <f>IF($B2745="","",IFERROR(VLOOKUP($B2745,Mapping!$A:$C,2,0),"Not Mapped"))</f>
        <v/>
      </c>
      <c r="P2745">
        <f>IF($B2745="","",IFERROR(VLOOKUP($B2745,Mapping!$A:$C,3,0),"Not Mapped"))</f>
        <v/>
      </c>
      <c r="Q2745">
        <f>IF($B2745="","",IF(COUNTIF(Exclusions!$A:$A,$B2745)&gt;0,"Yes","No"))</f>
        <v/>
      </c>
      <c r="R2745" s="17">
        <f>IF($B2745="","",MIN(1,DAY($A2745)/IF($N2745="Superstore",Settings!$B$5,Settings!$B$4)))</f>
        <v/>
      </c>
      <c r="S2745" s="17">
        <f>IF(OR($B2745="",$G2745="",$R2745=0),"",$G2745/$R2745)</f>
        <v/>
      </c>
      <c r="T2745">
        <f>IF($S2745="","",IF($S2745&lt;Settings!$B$8,"Critical",IF($S2745&lt;Settings!$B$9,"Semi Critical","Non Critical")))</f>
        <v/>
      </c>
      <c r="U2745">
        <f>IF($B2745="","",IFERROR(VLOOKUP($O2745,Leaders!$A:$B,2,0),"Not Mapped"))</f>
        <v/>
      </c>
    </row>
    <row r="2746">
      <c r="A2746" s="16" t="n"/>
      <c r="G2746" s="17" t="n"/>
      <c r="H2746" s="17" t="n"/>
      <c r="I2746" s="17" t="n"/>
      <c r="J2746" s="17" t="n"/>
      <c r="K2746" s="17" t="n"/>
      <c r="L2746" s="17" t="n"/>
      <c r="N2746">
        <f>IF($B2746="","",IF($C2746="SUPERSTORE","Superstore","DH"))</f>
        <v/>
      </c>
      <c r="O2746">
        <f>IF($B2746="","",IFERROR(VLOOKUP($B2746,Mapping!$A:$C,2,0),"Not Mapped"))</f>
        <v/>
      </c>
      <c r="P2746">
        <f>IF($B2746="","",IFERROR(VLOOKUP($B2746,Mapping!$A:$C,3,0),"Not Mapped"))</f>
        <v/>
      </c>
      <c r="Q2746">
        <f>IF($B2746="","",IF(COUNTIF(Exclusions!$A:$A,$B2746)&gt;0,"Yes","No"))</f>
        <v/>
      </c>
      <c r="R2746" s="17">
        <f>IF($B2746="","",MIN(1,DAY($A2746)/IF($N2746="Superstore",Settings!$B$5,Settings!$B$4)))</f>
        <v/>
      </c>
      <c r="S2746" s="17">
        <f>IF(OR($B2746="",$G2746="",$R2746=0),"",$G2746/$R2746)</f>
        <v/>
      </c>
      <c r="T2746">
        <f>IF($S2746="","",IF($S2746&lt;Settings!$B$8,"Critical",IF($S2746&lt;Settings!$B$9,"Semi Critical","Non Critical")))</f>
        <v/>
      </c>
      <c r="U2746">
        <f>IF($B2746="","",IFERROR(VLOOKUP($O2746,Leaders!$A:$B,2,0),"Not Mapped"))</f>
        <v/>
      </c>
    </row>
    <row r="2747">
      <c r="A2747" s="16" t="n"/>
      <c r="G2747" s="17" t="n"/>
      <c r="H2747" s="17" t="n"/>
      <c r="I2747" s="17" t="n"/>
      <c r="J2747" s="17" t="n"/>
      <c r="K2747" s="17" t="n"/>
      <c r="L2747" s="17" t="n"/>
      <c r="N2747">
        <f>IF($B2747="","",IF($C2747="SUPERSTORE","Superstore","DH"))</f>
        <v/>
      </c>
      <c r="O2747">
        <f>IF($B2747="","",IFERROR(VLOOKUP($B2747,Mapping!$A:$C,2,0),"Not Mapped"))</f>
        <v/>
      </c>
      <c r="P2747">
        <f>IF($B2747="","",IFERROR(VLOOKUP($B2747,Mapping!$A:$C,3,0),"Not Mapped"))</f>
        <v/>
      </c>
      <c r="Q2747">
        <f>IF($B2747="","",IF(COUNTIF(Exclusions!$A:$A,$B2747)&gt;0,"Yes","No"))</f>
        <v/>
      </c>
      <c r="R2747" s="17">
        <f>IF($B2747="","",MIN(1,DAY($A2747)/IF($N2747="Superstore",Settings!$B$5,Settings!$B$4)))</f>
        <v/>
      </c>
      <c r="S2747" s="17">
        <f>IF(OR($B2747="",$G2747="",$R2747=0),"",$G2747/$R2747)</f>
        <v/>
      </c>
      <c r="T2747">
        <f>IF($S2747="","",IF($S2747&lt;Settings!$B$8,"Critical",IF($S2747&lt;Settings!$B$9,"Semi Critical","Non Critical")))</f>
        <v/>
      </c>
      <c r="U2747">
        <f>IF($B2747="","",IFERROR(VLOOKUP($O2747,Leaders!$A:$B,2,0),"Not Mapped"))</f>
        <v/>
      </c>
    </row>
    <row r="2748">
      <c r="A2748" s="16" t="n"/>
      <c r="G2748" s="17" t="n"/>
      <c r="H2748" s="17" t="n"/>
      <c r="I2748" s="17" t="n"/>
      <c r="J2748" s="17" t="n"/>
      <c r="K2748" s="17" t="n"/>
      <c r="L2748" s="17" t="n"/>
      <c r="N2748">
        <f>IF($B2748="","",IF($C2748="SUPERSTORE","Superstore","DH"))</f>
        <v/>
      </c>
      <c r="O2748">
        <f>IF($B2748="","",IFERROR(VLOOKUP($B2748,Mapping!$A:$C,2,0),"Not Mapped"))</f>
        <v/>
      </c>
      <c r="P2748">
        <f>IF($B2748="","",IFERROR(VLOOKUP($B2748,Mapping!$A:$C,3,0),"Not Mapped"))</f>
        <v/>
      </c>
      <c r="Q2748">
        <f>IF($B2748="","",IF(COUNTIF(Exclusions!$A:$A,$B2748)&gt;0,"Yes","No"))</f>
        <v/>
      </c>
      <c r="R2748" s="17">
        <f>IF($B2748="","",MIN(1,DAY($A2748)/IF($N2748="Superstore",Settings!$B$5,Settings!$B$4)))</f>
        <v/>
      </c>
      <c r="S2748" s="17">
        <f>IF(OR($B2748="",$G2748="",$R2748=0),"",$G2748/$R2748)</f>
        <v/>
      </c>
      <c r="T2748">
        <f>IF($S2748="","",IF($S2748&lt;Settings!$B$8,"Critical",IF($S2748&lt;Settings!$B$9,"Semi Critical","Non Critical")))</f>
        <v/>
      </c>
      <c r="U2748">
        <f>IF($B2748="","",IFERROR(VLOOKUP($O2748,Leaders!$A:$B,2,0),"Not Mapped"))</f>
        <v/>
      </c>
    </row>
    <row r="2749">
      <c r="A2749" s="16" t="n"/>
      <c r="G2749" s="17" t="n"/>
      <c r="H2749" s="17" t="n"/>
      <c r="I2749" s="17" t="n"/>
      <c r="J2749" s="17" t="n"/>
      <c r="K2749" s="17" t="n"/>
      <c r="L2749" s="17" t="n"/>
      <c r="N2749">
        <f>IF($B2749="","",IF($C2749="SUPERSTORE","Superstore","DH"))</f>
        <v/>
      </c>
      <c r="O2749">
        <f>IF($B2749="","",IFERROR(VLOOKUP($B2749,Mapping!$A:$C,2,0),"Not Mapped"))</f>
        <v/>
      </c>
      <c r="P2749">
        <f>IF($B2749="","",IFERROR(VLOOKUP($B2749,Mapping!$A:$C,3,0),"Not Mapped"))</f>
        <v/>
      </c>
      <c r="Q2749">
        <f>IF($B2749="","",IF(COUNTIF(Exclusions!$A:$A,$B2749)&gt;0,"Yes","No"))</f>
        <v/>
      </c>
      <c r="R2749" s="17">
        <f>IF($B2749="","",MIN(1,DAY($A2749)/IF($N2749="Superstore",Settings!$B$5,Settings!$B$4)))</f>
        <v/>
      </c>
      <c r="S2749" s="17">
        <f>IF(OR($B2749="",$G2749="",$R2749=0),"",$G2749/$R2749)</f>
        <v/>
      </c>
      <c r="T2749">
        <f>IF($S2749="","",IF($S2749&lt;Settings!$B$8,"Critical",IF($S2749&lt;Settings!$B$9,"Semi Critical","Non Critical")))</f>
        <v/>
      </c>
      <c r="U2749">
        <f>IF($B2749="","",IFERROR(VLOOKUP($O2749,Leaders!$A:$B,2,0),"Not Mapped"))</f>
        <v/>
      </c>
    </row>
    <row r="2750">
      <c r="A2750" s="16" t="n"/>
      <c r="G2750" s="17" t="n"/>
      <c r="H2750" s="17" t="n"/>
      <c r="I2750" s="17" t="n"/>
      <c r="J2750" s="17" t="n"/>
      <c r="K2750" s="17" t="n"/>
      <c r="L2750" s="17" t="n"/>
      <c r="N2750">
        <f>IF($B2750="","",IF($C2750="SUPERSTORE","Superstore","DH"))</f>
        <v/>
      </c>
      <c r="O2750">
        <f>IF($B2750="","",IFERROR(VLOOKUP($B2750,Mapping!$A:$C,2,0),"Not Mapped"))</f>
        <v/>
      </c>
      <c r="P2750">
        <f>IF($B2750="","",IFERROR(VLOOKUP($B2750,Mapping!$A:$C,3,0),"Not Mapped"))</f>
        <v/>
      </c>
      <c r="Q2750">
        <f>IF($B2750="","",IF(COUNTIF(Exclusions!$A:$A,$B2750)&gt;0,"Yes","No"))</f>
        <v/>
      </c>
      <c r="R2750" s="17">
        <f>IF($B2750="","",MIN(1,DAY($A2750)/IF($N2750="Superstore",Settings!$B$5,Settings!$B$4)))</f>
        <v/>
      </c>
      <c r="S2750" s="17">
        <f>IF(OR($B2750="",$G2750="",$R2750=0),"",$G2750/$R2750)</f>
        <v/>
      </c>
      <c r="T2750">
        <f>IF($S2750="","",IF($S2750&lt;Settings!$B$8,"Critical",IF($S2750&lt;Settings!$B$9,"Semi Critical","Non Critical")))</f>
        <v/>
      </c>
      <c r="U2750">
        <f>IF($B2750="","",IFERROR(VLOOKUP($O2750,Leaders!$A:$B,2,0),"Not Mapped"))</f>
        <v/>
      </c>
    </row>
    <row r="2751">
      <c r="A2751" s="16" t="n"/>
      <c r="G2751" s="17" t="n"/>
      <c r="H2751" s="17" t="n"/>
      <c r="I2751" s="17" t="n"/>
      <c r="J2751" s="17" t="n"/>
      <c r="K2751" s="17" t="n"/>
      <c r="L2751" s="17" t="n"/>
      <c r="N2751">
        <f>IF($B2751="","",IF($C2751="SUPERSTORE","Superstore","DH"))</f>
        <v/>
      </c>
      <c r="O2751">
        <f>IF($B2751="","",IFERROR(VLOOKUP($B2751,Mapping!$A:$C,2,0),"Not Mapped"))</f>
        <v/>
      </c>
      <c r="P2751">
        <f>IF($B2751="","",IFERROR(VLOOKUP($B2751,Mapping!$A:$C,3,0),"Not Mapped"))</f>
        <v/>
      </c>
      <c r="Q2751">
        <f>IF($B2751="","",IF(COUNTIF(Exclusions!$A:$A,$B2751)&gt;0,"Yes","No"))</f>
        <v/>
      </c>
      <c r="R2751" s="17">
        <f>IF($B2751="","",MIN(1,DAY($A2751)/IF($N2751="Superstore",Settings!$B$5,Settings!$B$4)))</f>
        <v/>
      </c>
      <c r="S2751" s="17">
        <f>IF(OR($B2751="",$G2751="",$R2751=0),"",$G2751/$R2751)</f>
        <v/>
      </c>
      <c r="T2751">
        <f>IF($S2751="","",IF($S2751&lt;Settings!$B$8,"Critical",IF($S2751&lt;Settings!$B$9,"Semi Critical","Non Critical")))</f>
        <v/>
      </c>
      <c r="U2751">
        <f>IF($B2751="","",IFERROR(VLOOKUP($O2751,Leaders!$A:$B,2,0),"Not Mapped"))</f>
        <v/>
      </c>
    </row>
    <row r="2752">
      <c r="A2752" s="16" t="n"/>
      <c r="G2752" s="17" t="n"/>
      <c r="H2752" s="17" t="n"/>
      <c r="I2752" s="17" t="n"/>
      <c r="J2752" s="17" t="n"/>
      <c r="K2752" s="17" t="n"/>
      <c r="L2752" s="17" t="n"/>
      <c r="N2752">
        <f>IF($B2752="","",IF($C2752="SUPERSTORE","Superstore","DH"))</f>
        <v/>
      </c>
      <c r="O2752">
        <f>IF($B2752="","",IFERROR(VLOOKUP($B2752,Mapping!$A:$C,2,0),"Not Mapped"))</f>
        <v/>
      </c>
      <c r="P2752">
        <f>IF($B2752="","",IFERROR(VLOOKUP($B2752,Mapping!$A:$C,3,0),"Not Mapped"))</f>
        <v/>
      </c>
      <c r="Q2752">
        <f>IF($B2752="","",IF(COUNTIF(Exclusions!$A:$A,$B2752)&gt;0,"Yes","No"))</f>
        <v/>
      </c>
      <c r="R2752" s="17">
        <f>IF($B2752="","",MIN(1,DAY($A2752)/IF($N2752="Superstore",Settings!$B$5,Settings!$B$4)))</f>
        <v/>
      </c>
      <c r="S2752" s="17">
        <f>IF(OR($B2752="",$G2752="",$R2752=0),"",$G2752/$R2752)</f>
        <v/>
      </c>
      <c r="T2752">
        <f>IF($S2752="","",IF($S2752&lt;Settings!$B$8,"Critical",IF($S2752&lt;Settings!$B$9,"Semi Critical","Non Critical")))</f>
        <v/>
      </c>
      <c r="U2752">
        <f>IF($B2752="","",IFERROR(VLOOKUP($O2752,Leaders!$A:$B,2,0),"Not Mapped"))</f>
        <v/>
      </c>
    </row>
    <row r="2753">
      <c r="A2753" s="16" t="n"/>
      <c r="G2753" s="17" t="n"/>
      <c r="H2753" s="17" t="n"/>
      <c r="I2753" s="17" t="n"/>
      <c r="J2753" s="17" t="n"/>
      <c r="K2753" s="17" t="n"/>
      <c r="L2753" s="17" t="n"/>
      <c r="N2753">
        <f>IF($B2753="","",IF($C2753="SUPERSTORE","Superstore","DH"))</f>
        <v/>
      </c>
      <c r="O2753">
        <f>IF($B2753="","",IFERROR(VLOOKUP($B2753,Mapping!$A:$C,2,0),"Not Mapped"))</f>
        <v/>
      </c>
      <c r="P2753">
        <f>IF($B2753="","",IFERROR(VLOOKUP($B2753,Mapping!$A:$C,3,0),"Not Mapped"))</f>
        <v/>
      </c>
      <c r="Q2753">
        <f>IF($B2753="","",IF(COUNTIF(Exclusions!$A:$A,$B2753)&gt;0,"Yes","No"))</f>
        <v/>
      </c>
      <c r="R2753" s="17">
        <f>IF($B2753="","",MIN(1,DAY($A2753)/IF($N2753="Superstore",Settings!$B$5,Settings!$B$4)))</f>
        <v/>
      </c>
      <c r="S2753" s="17">
        <f>IF(OR($B2753="",$G2753="",$R2753=0),"",$G2753/$R2753)</f>
        <v/>
      </c>
      <c r="T2753">
        <f>IF($S2753="","",IF($S2753&lt;Settings!$B$8,"Critical",IF($S2753&lt;Settings!$B$9,"Semi Critical","Non Critical")))</f>
        <v/>
      </c>
      <c r="U2753">
        <f>IF($B2753="","",IFERROR(VLOOKUP($O2753,Leaders!$A:$B,2,0),"Not Mapped"))</f>
        <v/>
      </c>
    </row>
    <row r="2754">
      <c r="A2754" s="16" t="n"/>
      <c r="G2754" s="17" t="n"/>
      <c r="H2754" s="17" t="n"/>
      <c r="I2754" s="17" t="n"/>
      <c r="J2754" s="17" t="n"/>
      <c r="K2754" s="17" t="n"/>
      <c r="L2754" s="17" t="n"/>
      <c r="N2754">
        <f>IF($B2754="","",IF($C2754="SUPERSTORE","Superstore","DH"))</f>
        <v/>
      </c>
      <c r="O2754">
        <f>IF($B2754="","",IFERROR(VLOOKUP($B2754,Mapping!$A:$C,2,0),"Not Mapped"))</f>
        <v/>
      </c>
      <c r="P2754">
        <f>IF($B2754="","",IFERROR(VLOOKUP($B2754,Mapping!$A:$C,3,0),"Not Mapped"))</f>
        <v/>
      </c>
      <c r="Q2754">
        <f>IF($B2754="","",IF(COUNTIF(Exclusions!$A:$A,$B2754)&gt;0,"Yes","No"))</f>
        <v/>
      </c>
      <c r="R2754" s="17">
        <f>IF($B2754="","",MIN(1,DAY($A2754)/IF($N2754="Superstore",Settings!$B$5,Settings!$B$4)))</f>
        <v/>
      </c>
      <c r="S2754" s="17">
        <f>IF(OR($B2754="",$G2754="",$R2754=0),"",$G2754/$R2754)</f>
        <v/>
      </c>
      <c r="T2754">
        <f>IF($S2754="","",IF($S2754&lt;Settings!$B$8,"Critical",IF($S2754&lt;Settings!$B$9,"Semi Critical","Non Critical")))</f>
        <v/>
      </c>
      <c r="U2754">
        <f>IF($B2754="","",IFERROR(VLOOKUP($O2754,Leaders!$A:$B,2,0),"Not Mapped"))</f>
        <v/>
      </c>
    </row>
    <row r="2755">
      <c r="A2755" s="16" t="n"/>
      <c r="G2755" s="17" t="n"/>
      <c r="H2755" s="17" t="n"/>
      <c r="I2755" s="17" t="n"/>
      <c r="J2755" s="17" t="n"/>
      <c r="K2755" s="17" t="n"/>
      <c r="L2755" s="17" t="n"/>
      <c r="N2755">
        <f>IF($B2755="","",IF($C2755="SUPERSTORE","Superstore","DH"))</f>
        <v/>
      </c>
      <c r="O2755">
        <f>IF($B2755="","",IFERROR(VLOOKUP($B2755,Mapping!$A:$C,2,0),"Not Mapped"))</f>
        <v/>
      </c>
      <c r="P2755">
        <f>IF($B2755="","",IFERROR(VLOOKUP($B2755,Mapping!$A:$C,3,0),"Not Mapped"))</f>
        <v/>
      </c>
      <c r="Q2755">
        <f>IF($B2755="","",IF(COUNTIF(Exclusions!$A:$A,$B2755)&gt;0,"Yes","No"))</f>
        <v/>
      </c>
      <c r="R2755" s="17">
        <f>IF($B2755="","",MIN(1,DAY($A2755)/IF($N2755="Superstore",Settings!$B$5,Settings!$B$4)))</f>
        <v/>
      </c>
      <c r="S2755" s="17">
        <f>IF(OR($B2755="",$G2755="",$R2755=0),"",$G2755/$R2755)</f>
        <v/>
      </c>
      <c r="T2755">
        <f>IF($S2755="","",IF($S2755&lt;Settings!$B$8,"Critical",IF($S2755&lt;Settings!$B$9,"Semi Critical","Non Critical")))</f>
        <v/>
      </c>
      <c r="U2755">
        <f>IF($B2755="","",IFERROR(VLOOKUP($O2755,Leaders!$A:$B,2,0),"Not Mapped"))</f>
        <v/>
      </c>
    </row>
    <row r="2756">
      <c r="A2756" s="16" t="n"/>
      <c r="G2756" s="17" t="n"/>
      <c r="H2756" s="17" t="n"/>
      <c r="I2756" s="17" t="n"/>
      <c r="J2756" s="17" t="n"/>
      <c r="K2756" s="17" t="n"/>
      <c r="L2756" s="17" t="n"/>
      <c r="N2756">
        <f>IF($B2756="","",IF($C2756="SUPERSTORE","Superstore","DH"))</f>
        <v/>
      </c>
      <c r="O2756">
        <f>IF($B2756="","",IFERROR(VLOOKUP($B2756,Mapping!$A:$C,2,0),"Not Mapped"))</f>
        <v/>
      </c>
      <c r="P2756">
        <f>IF($B2756="","",IFERROR(VLOOKUP($B2756,Mapping!$A:$C,3,0),"Not Mapped"))</f>
        <v/>
      </c>
      <c r="Q2756">
        <f>IF($B2756="","",IF(COUNTIF(Exclusions!$A:$A,$B2756)&gt;0,"Yes","No"))</f>
        <v/>
      </c>
      <c r="R2756" s="17">
        <f>IF($B2756="","",MIN(1,DAY($A2756)/IF($N2756="Superstore",Settings!$B$5,Settings!$B$4)))</f>
        <v/>
      </c>
      <c r="S2756" s="17">
        <f>IF(OR($B2756="",$G2756="",$R2756=0),"",$G2756/$R2756)</f>
        <v/>
      </c>
      <c r="T2756">
        <f>IF($S2756="","",IF($S2756&lt;Settings!$B$8,"Critical",IF($S2756&lt;Settings!$B$9,"Semi Critical","Non Critical")))</f>
        <v/>
      </c>
      <c r="U2756">
        <f>IF($B2756="","",IFERROR(VLOOKUP($O2756,Leaders!$A:$B,2,0),"Not Mapped"))</f>
        <v/>
      </c>
    </row>
    <row r="2757">
      <c r="A2757" s="16" t="n"/>
      <c r="G2757" s="17" t="n"/>
      <c r="H2757" s="17" t="n"/>
      <c r="I2757" s="17" t="n"/>
      <c r="J2757" s="17" t="n"/>
      <c r="K2757" s="17" t="n"/>
      <c r="L2757" s="17" t="n"/>
      <c r="N2757">
        <f>IF($B2757="","",IF($C2757="SUPERSTORE","Superstore","DH"))</f>
        <v/>
      </c>
      <c r="O2757">
        <f>IF($B2757="","",IFERROR(VLOOKUP($B2757,Mapping!$A:$C,2,0),"Not Mapped"))</f>
        <v/>
      </c>
      <c r="P2757">
        <f>IF($B2757="","",IFERROR(VLOOKUP($B2757,Mapping!$A:$C,3,0),"Not Mapped"))</f>
        <v/>
      </c>
      <c r="Q2757">
        <f>IF($B2757="","",IF(COUNTIF(Exclusions!$A:$A,$B2757)&gt;0,"Yes","No"))</f>
        <v/>
      </c>
      <c r="R2757" s="17">
        <f>IF($B2757="","",MIN(1,DAY($A2757)/IF($N2757="Superstore",Settings!$B$5,Settings!$B$4)))</f>
        <v/>
      </c>
      <c r="S2757" s="17">
        <f>IF(OR($B2757="",$G2757="",$R2757=0),"",$G2757/$R2757)</f>
        <v/>
      </c>
      <c r="T2757">
        <f>IF($S2757="","",IF($S2757&lt;Settings!$B$8,"Critical",IF($S2757&lt;Settings!$B$9,"Semi Critical","Non Critical")))</f>
        <v/>
      </c>
      <c r="U2757">
        <f>IF($B2757="","",IFERROR(VLOOKUP($O2757,Leaders!$A:$B,2,0),"Not Mapped"))</f>
        <v/>
      </c>
    </row>
    <row r="2758">
      <c r="A2758" s="16" t="n"/>
      <c r="G2758" s="17" t="n"/>
      <c r="H2758" s="17" t="n"/>
      <c r="I2758" s="17" t="n"/>
      <c r="J2758" s="17" t="n"/>
      <c r="K2758" s="17" t="n"/>
      <c r="L2758" s="17" t="n"/>
      <c r="N2758">
        <f>IF($B2758="","",IF($C2758="SUPERSTORE","Superstore","DH"))</f>
        <v/>
      </c>
      <c r="O2758">
        <f>IF($B2758="","",IFERROR(VLOOKUP($B2758,Mapping!$A:$C,2,0),"Not Mapped"))</f>
        <v/>
      </c>
      <c r="P2758">
        <f>IF($B2758="","",IFERROR(VLOOKUP($B2758,Mapping!$A:$C,3,0),"Not Mapped"))</f>
        <v/>
      </c>
      <c r="Q2758">
        <f>IF($B2758="","",IF(COUNTIF(Exclusions!$A:$A,$B2758)&gt;0,"Yes","No"))</f>
        <v/>
      </c>
      <c r="R2758" s="17">
        <f>IF($B2758="","",MIN(1,DAY($A2758)/IF($N2758="Superstore",Settings!$B$5,Settings!$B$4)))</f>
        <v/>
      </c>
      <c r="S2758" s="17">
        <f>IF(OR($B2758="",$G2758="",$R2758=0),"",$G2758/$R2758)</f>
        <v/>
      </c>
      <c r="T2758">
        <f>IF($S2758="","",IF($S2758&lt;Settings!$B$8,"Critical",IF($S2758&lt;Settings!$B$9,"Semi Critical","Non Critical")))</f>
        <v/>
      </c>
      <c r="U2758">
        <f>IF($B2758="","",IFERROR(VLOOKUP($O2758,Leaders!$A:$B,2,0),"Not Mapped"))</f>
        <v/>
      </c>
    </row>
    <row r="2759">
      <c r="A2759" s="16" t="n"/>
      <c r="G2759" s="17" t="n"/>
      <c r="H2759" s="17" t="n"/>
      <c r="I2759" s="17" t="n"/>
      <c r="J2759" s="17" t="n"/>
      <c r="K2759" s="17" t="n"/>
      <c r="L2759" s="17" t="n"/>
      <c r="N2759">
        <f>IF($B2759="","",IF($C2759="SUPERSTORE","Superstore","DH"))</f>
        <v/>
      </c>
      <c r="O2759">
        <f>IF($B2759="","",IFERROR(VLOOKUP($B2759,Mapping!$A:$C,2,0),"Not Mapped"))</f>
        <v/>
      </c>
      <c r="P2759">
        <f>IF($B2759="","",IFERROR(VLOOKUP($B2759,Mapping!$A:$C,3,0),"Not Mapped"))</f>
        <v/>
      </c>
      <c r="Q2759">
        <f>IF($B2759="","",IF(COUNTIF(Exclusions!$A:$A,$B2759)&gt;0,"Yes","No"))</f>
        <v/>
      </c>
      <c r="R2759" s="17">
        <f>IF($B2759="","",MIN(1,DAY($A2759)/IF($N2759="Superstore",Settings!$B$5,Settings!$B$4)))</f>
        <v/>
      </c>
      <c r="S2759" s="17">
        <f>IF(OR($B2759="",$G2759="",$R2759=0),"",$G2759/$R2759)</f>
        <v/>
      </c>
      <c r="T2759">
        <f>IF($S2759="","",IF($S2759&lt;Settings!$B$8,"Critical",IF($S2759&lt;Settings!$B$9,"Semi Critical","Non Critical")))</f>
        <v/>
      </c>
      <c r="U2759">
        <f>IF($B2759="","",IFERROR(VLOOKUP($O2759,Leaders!$A:$B,2,0),"Not Mapped"))</f>
        <v/>
      </c>
    </row>
    <row r="2760">
      <c r="A2760" s="16" t="n"/>
      <c r="G2760" s="17" t="n"/>
      <c r="H2760" s="17" t="n"/>
      <c r="I2760" s="17" t="n"/>
      <c r="J2760" s="17" t="n"/>
      <c r="K2760" s="17" t="n"/>
      <c r="L2760" s="17" t="n"/>
      <c r="N2760">
        <f>IF($B2760="","",IF($C2760="SUPERSTORE","Superstore","DH"))</f>
        <v/>
      </c>
      <c r="O2760">
        <f>IF($B2760="","",IFERROR(VLOOKUP($B2760,Mapping!$A:$C,2,0),"Not Mapped"))</f>
        <v/>
      </c>
      <c r="P2760">
        <f>IF($B2760="","",IFERROR(VLOOKUP($B2760,Mapping!$A:$C,3,0),"Not Mapped"))</f>
        <v/>
      </c>
      <c r="Q2760">
        <f>IF($B2760="","",IF(COUNTIF(Exclusions!$A:$A,$B2760)&gt;0,"Yes","No"))</f>
        <v/>
      </c>
      <c r="R2760" s="17">
        <f>IF($B2760="","",MIN(1,DAY($A2760)/IF($N2760="Superstore",Settings!$B$5,Settings!$B$4)))</f>
        <v/>
      </c>
      <c r="S2760" s="17">
        <f>IF(OR($B2760="",$G2760="",$R2760=0),"",$G2760/$R2760)</f>
        <v/>
      </c>
      <c r="T2760">
        <f>IF($S2760="","",IF($S2760&lt;Settings!$B$8,"Critical",IF($S2760&lt;Settings!$B$9,"Semi Critical","Non Critical")))</f>
        <v/>
      </c>
      <c r="U2760">
        <f>IF($B2760="","",IFERROR(VLOOKUP($O2760,Leaders!$A:$B,2,0),"Not Mapped"))</f>
        <v/>
      </c>
    </row>
    <row r="2761">
      <c r="A2761" s="16" t="n"/>
      <c r="G2761" s="17" t="n"/>
      <c r="H2761" s="17" t="n"/>
      <c r="I2761" s="17" t="n"/>
      <c r="J2761" s="17" t="n"/>
      <c r="K2761" s="17" t="n"/>
      <c r="L2761" s="17" t="n"/>
      <c r="N2761">
        <f>IF($B2761="","",IF($C2761="SUPERSTORE","Superstore","DH"))</f>
        <v/>
      </c>
      <c r="O2761">
        <f>IF($B2761="","",IFERROR(VLOOKUP($B2761,Mapping!$A:$C,2,0),"Not Mapped"))</f>
        <v/>
      </c>
      <c r="P2761">
        <f>IF($B2761="","",IFERROR(VLOOKUP($B2761,Mapping!$A:$C,3,0),"Not Mapped"))</f>
        <v/>
      </c>
      <c r="Q2761">
        <f>IF($B2761="","",IF(COUNTIF(Exclusions!$A:$A,$B2761)&gt;0,"Yes","No"))</f>
        <v/>
      </c>
      <c r="R2761" s="17">
        <f>IF($B2761="","",MIN(1,DAY($A2761)/IF($N2761="Superstore",Settings!$B$5,Settings!$B$4)))</f>
        <v/>
      </c>
      <c r="S2761" s="17">
        <f>IF(OR($B2761="",$G2761="",$R2761=0),"",$G2761/$R2761)</f>
        <v/>
      </c>
      <c r="T2761">
        <f>IF($S2761="","",IF($S2761&lt;Settings!$B$8,"Critical",IF($S2761&lt;Settings!$B$9,"Semi Critical","Non Critical")))</f>
        <v/>
      </c>
      <c r="U2761">
        <f>IF($B2761="","",IFERROR(VLOOKUP($O2761,Leaders!$A:$B,2,0),"Not Mapped"))</f>
        <v/>
      </c>
    </row>
    <row r="2762">
      <c r="A2762" s="16" t="n"/>
      <c r="G2762" s="17" t="n"/>
      <c r="H2762" s="17" t="n"/>
      <c r="I2762" s="17" t="n"/>
      <c r="J2762" s="17" t="n"/>
      <c r="K2762" s="17" t="n"/>
      <c r="L2762" s="17" t="n"/>
      <c r="N2762">
        <f>IF($B2762="","",IF($C2762="SUPERSTORE","Superstore","DH"))</f>
        <v/>
      </c>
      <c r="O2762">
        <f>IF($B2762="","",IFERROR(VLOOKUP($B2762,Mapping!$A:$C,2,0),"Not Mapped"))</f>
        <v/>
      </c>
      <c r="P2762">
        <f>IF($B2762="","",IFERROR(VLOOKUP($B2762,Mapping!$A:$C,3,0),"Not Mapped"))</f>
        <v/>
      </c>
      <c r="Q2762">
        <f>IF($B2762="","",IF(COUNTIF(Exclusions!$A:$A,$B2762)&gt;0,"Yes","No"))</f>
        <v/>
      </c>
      <c r="R2762" s="17">
        <f>IF($B2762="","",MIN(1,DAY($A2762)/IF($N2762="Superstore",Settings!$B$5,Settings!$B$4)))</f>
        <v/>
      </c>
      <c r="S2762" s="17">
        <f>IF(OR($B2762="",$G2762="",$R2762=0),"",$G2762/$R2762)</f>
        <v/>
      </c>
      <c r="T2762">
        <f>IF($S2762="","",IF($S2762&lt;Settings!$B$8,"Critical",IF($S2762&lt;Settings!$B$9,"Semi Critical","Non Critical")))</f>
        <v/>
      </c>
      <c r="U2762">
        <f>IF($B2762="","",IFERROR(VLOOKUP($O2762,Leaders!$A:$B,2,0),"Not Mapped"))</f>
        <v/>
      </c>
    </row>
    <row r="2763">
      <c r="A2763" s="16" t="n"/>
      <c r="G2763" s="17" t="n"/>
      <c r="H2763" s="17" t="n"/>
      <c r="I2763" s="17" t="n"/>
      <c r="J2763" s="17" t="n"/>
      <c r="K2763" s="17" t="n"/>
      <c r="L2763" s="17" t="n"/>
      <c r="N2763">
        <f>IF($B2763="","",IF($C2763="SUPERSTORE","Superstore","DH"))</f>
        <v/>
      </c>
      <c r="O2763">
        <f>IF($B2763="","",IFERROR(VLOOKUP($B2763,Mapping!$A:$C,2,0),"Not Mapped"))</f>
        <v/>
      </c>
      <c r="P2763">
        <f>IF($B2763="","",IFERROR(VLOOKUP($B2763,Mapping!$A:$C,3,0),"Not Mapped"))</f>
        <v/>
      </c>
      <c r="Q2763">
        <f>IF($B2763="","",IF(COUNTIF(Exclusions!$A:$A,$B2763)&gt;0,"Yes","No"))</f>
        <v/>
      </c>
      <c r="R2763" s="17">
        <f>IF($B2763="","",MIN(1,DAY($A2763)/IF($N2763="Superstore",Settings!$B$5,Settings!$B$4)))</f>
        <v/>
      </c>
      <c r="S2763" s="17">
        <f>IF(OR($B2763="",$G2763="",$R2763=0),"",$G2763/$R2763)</f>
        <v/>
      </c>
      <c r="T2763">
        <f>IF($S2763="","",IF($S2763&lt;Settings!$B$8,"Critical",IF($S2763&lt;Settings!$B$9,"Semi Critical","Non Critical")))</f>
        <v/>
      </c>
      <c r="U2763">
        <f>IF($B2763="","",IFERROR(VLOOKUP($O2763,Leaders!$A:$B,2,0),"Not Mapped"))</f>
        <v/>
      </c>
    </row>
    <row r="2764">
      <c r="A2764" s="16" t="n"/>
      <c r="G2764" s="17" t="n"/>
      <c r="H2764" s="17" t="n"/>
      <c r="I2764" s="17" t="n"/>
      <c r="J2764" s="17" t="n"/>
      <c r="K2764" s="17" t="n"/>
      <c r="L2764" s="17" t="n"/>
      <c r="N2764">
        <f>IF($B2764="","",IF($C2764="SUPERSTORE","Superstore","DH"))</f>
        <v/>
      </c>
      <c r="O2764">
        <f>IF($B2764="","",IFERROR(VLOOKUP($B2764,Mapping!$A:$C,2,0),"Not Mapped"))</f>
        <v/>
      </c>
      <c r="P2764">
        <f>IF($B2764="","",IFERROR(VLOOKUP($B2764,Mapping!$A:$C,3,0),"Not Mapped"))</f>
        <v/>
      </c>
      <c r="Q2764">
        <f>IF($B2764="","",IF(COUNTIF(Exclusions!$A:$A,$B2764)&gt;0,"Yes","No"))</f>
        <v/>
      </c>
      <c r="R2764" s="17">
        <f>IF($B2764="","",MIN(1,DAY($A2764)/IF($N2764="Superstore",Settings!$B$5,Settings!$B$4)))</f>
        <v/>
      </c>
      <c r="S2764" s="17">
        <f>IF(OR($B2764="",$G2764="",$R2764=0),"",$G2764/$R2764)</f>
        <v/>
      </c>
      <c r="T2764">
        <f>IF($S2764="","",IF($S2764&lt;Settings!$B$8,"Critical",IF($S2764&lt;Settings!$B$9,"Semi Critical","Non Critical")))</f>
        <v/>
      </c>
      <c r="U2764">
        <f>IF($B2764="","",IFERROR(VLOOKUP($O2764,Leaders!$A:$B,2,0),"Not Mapped"))</f>
        <v/>
      </c>
    </row>
    <row r="2765">
      <c r="A2765" s="16" t="n"/>
      <c r="G2765" s="17" t="n"/>
      <c r="H2765" s="17" t="n"/>
      <c r="I2765" s="17" t="n"/>
      <c r="J2765" s="17" t="n"/>
      <c r="K2765" s="17" t="n"/>
      <c r="L2765" s="17" t="n"/>
      <c r="N2765">
        <f>IF($B2765="","",IF($C2765="SUPERSTORE","Superstore","DH"))</f>
        <v/>
      </c>
      <c r="O2765">
        <f>IF($B2765="","",IFERROR(VLOOKUP($B2765,Mapping!$A:$C,2,0),"Not Mapped"))</f>
        <v/>
      </c>
      <c r="P2765">
        <f>IF($B2765="","",IFERROR(VLOOKUP($B2765,Mapping!$A:$C,3,0),"Not Mapped"))</f>
        <v/>
      </c>
      <c r="Q2765">
        <f>IF($B2765="","",IF(COUNTIF(Exclusions!$A:$A,$B2765)&gt;0,"Yes","No"))</f>
        <v/>
      </c>
      <c r="R2765" s="17">
        <f>IF($B2765="","",MIN(1,DAY($A2765)/IF($N2765="Superstore",Settings!$B$5,Settings!$B$4)))</f>
        <v/>
      </c>
      <c r="S2765" s="17">
        <f>IF(OR($B2765="",$G2765="",$R2765=0),"",$G2765/$R2765)</f>
        <v/>
      </c>
      <c r="T2765">
        <f>IF($S2765="","",IF($S2765&lt;Settings!$B$8,"Critical",IF($S2765&lt;Settings!$B$9,"Semi Critical","Non Critical")))</f>
        <v/>
      </c>
      <c r="U2765">
        <f>IF($B2765="","",IFERROR(VLOOKUP($O2765,Leaders!$A:$B,2,0),"Not Mapped"))</f>
        <v/>
      </c>
    </row>
    <row r="2766">
      <c r="A2766" s="16" t="n"/>
      <c r="G2766" s="17" t="n"/>
      <c r="H2766" s="17" t="n"/>
      <c r="I2766" s="17" t="n"/>
      <c r="J2766" s="17" t="n"/>
      <c r="K2766" s="17" t="n"/>
      <c r="L2766" s="17" t="n"/>
      <c r="N2766">
        <f>IF($B2766="","",IF($C2766="SUPERSTORE","Superstore","DH"))</f>
        <v/>
      </c>
      <c r="O2766">
        <f>IF($B2766="","",IFERROR(VLOOKUP($B2766,Mapping!$A:$C,2,0),"Not Mapped"))</f>
        <v/>
      </c>
      <c r="P2766">
        <f>IF($B2766="","",IFERROR(VLOOKUP($B2766,Mapping!$A:$C,3,0),"Not Mapped"))</f>
        <v/>
      </c>
      <c r="Q2766">
        <f>IF($B2766="","",IF(COUNTIF(Exclusions!$A:$A,$B2766)&gt;0,"Yes","No"))</f>
        <v/>
      </c>
      <c r="R2766" s="17">
        <f>IF($B2766="","",MIN(1,DAY($A2766)/IF($N2766="Superstore",Settings!$B$5,Settings!$B$4)))</f>
        <v/>
      </c>
      <c r="S2766" s="17">
        <f>IF(OR($B2766="",$G2766="",$R2766=0),"",$G2766/$R2766)</f>
        <v/>
      </c>
      <c r="T2766">
        <f>IF($S2766="","",IF($S2766&lt;Settings!$B$8,"Critical",IF($S2766&lt;Settings!$B$9,"Semi Critical","Non Critical")))</f>
        <v/>
      </c>
      <c r="U2766">
        <f>IF($B2766="","",IFERROR(VLOOKUP($O2766,Leaders!$A:$B,2,0),"Not Mapped"))</f>
        <v/>
      </c>
    </row>
    <row r="2767">
      <c r="A2767" s="16" t="n"/>
      <c r="G2767" s="17" t="n"/>
      <c r="H2767" s="17" t="n"/>
      <c r="I2767" s="17" t="n"/>
      <c r="J2767" s="17" t="n"/>
      <c r="K2767" s="17" t="n"/>
      <c r="L2767" s="17" t="n"/>
      <c r="N2767">
        <f>IF($B2767="","",IF($C2767="SUPERSTORE","Superstore","DH"))</f>
        <v/>
      </c>
      <c r="O2767">
        <f>IF($B2767="","",IFERROR(VLOOKUP($B2767,Mapping!$A:$C,2,0),"Not Mapped"))</f>
        <v/>
      </c>
      <c r="P2767">
        <f>IF($B2767="","",IFERROR(VLOOKUP($B2767,Mapping!$A:$C,3,0),"Not Mapped"))</f>
        <v/>
      </c>
      <c r="Q2767">
        <f>IF($B2767="","",IF(COUNTIF(Exclusions!$A:$A,$B2767)&gt;0,"Yes","No"))</f>
        <v/>
      </c>
      <c r="R2767" s="17">
        <f>IF($B2767="","",MIN(1,DAY($A2767)/IF($N2767="Superstore",Settings!$B$5,Settings!$B$4)))</f>
        <v/>
      </c>
      <c r="S2767" s="17">
        <f>IF(OR($B2767="",$G2767="",$R2767=0),"",$G2767/$R2767)</f>
        <v/>
      </c>
      <c r="T2767">
        <f>IF($S2767="","",IF($S2767&lt;Settings!$B$8,"Critical",IF($S2767&lt;Settings!$B$9,"Semi Critical","Non Critical")))</f>
        <v/>
      </c>
      <c r="U2767">
        <f>IF($B2767="","",IFERROR(VLOOKUP($O2767,Leaders!$A:$B,2,0),"Not Mapped"))</f>
        <v/>
      </c>
    </row>
    <row r="2768">
      <c r="A2768" s="16" t="n"/>
      <c r="G2768" s="17" t="n"/>
      <c r="H2768" s="17" t="n"/>
      <c r="I2768" s="17" t="n"/>
      <c r="J2768" s="17" t="n"/>
      <c r="K2768" s="17" t="n"/>
      <c r="L2768" s="17" t="n"/>
      <c r="N2768">
        <f>IF($B2768="","",IF($C2768="SUPERSTORE","Superstore","DH"))</f>
        <v/>
      </c>
      <c r="O2768">
        <f>IF($B2768="","",IFERROR(VLOOKUP($B2768,Mapping!$A:$C,2,0),"Not Mapped"))</f>
        <v/>
      </c>
      <c r="P2768">
        <f>IF($B2768="","",IFERROR(VLOOKUP($B2768,Mapping!$A:$C,3,0),"Not Mapped"))</f>
        <v/>
      </c>
      <c r="Q2768">
        <f>IF($B2768="","",IF(COUNTIF(Exclusions!$A:$A,$B2768)&gt;0,"Yes","No"))</f>
        <v/>
      </c>
      <c r="R2768" s="17">
        <f>IF($B2768="","",MIN(1,DAY($A2768)/IF($N2768="Superstore",Settings!$B$5,Settings!$B$4)))</f>
        <v/>
      </c>
      <c r="S2768" s="17">
        <f>IF(OR($B2768="",$G2768="",$R2768=0),"",$G2768/$R2768)</f>
        <v/>
      </c>
      <c r="T2768">
        <f>IF($S2768="","",IF($S2768&lt;Settings!$B$8,"Critical",IF($S2768&lt;Settings!$B$9,"Semi Critical","Non Critical")))</f>
        <v/>
      </c>
      <c r="U2768">
        <f>IF($B2768="","",IFERROR(VLOOKUP($O2768,Leaders!$A:$B,2,0),"Not Mapped"))</f>
        <v/>
      </c>
    </row>
    <row r="2769">
      <c r="A2769" s="16" t="n"/>
      <c r="G2769" s="17" t="n"/>
      <c r="H2769" s="17" t="n"/>
      <c r="I2769" s="17" t="n"/>
      <c r="J2769" s="17" t="n"/>
      <c r="K2769" s="17" t="n"/>
      <c r="L2769" s="17" t="n"/>
      <c r="N2769">
        <f>IF($B2769="","",IF($C2769="SUPERSTORE","Superstore","DH"))</f>
        <v/>
      </c>
      <c r="O2769">
        <f>IF($B2769="","",IFERROR(VLOOKUP($B2769,Mapping!$A:$C,2,0),"Not Mapped"))</f>
        <v/>
      </c>
      <c r="P2769">
        <f>IF($B2769="","",IFERROR(VLOOKUP($B2769,Mapping!$A:$C,3,0),"Not Mapped"))</f>
        <v/>
      </c>
      <c r="Q2769">
        <f>IF($B2769="","",IF(COUNTIF(Exclusions!$A:$A,$B2769)&gt;0,"Yes","No"))</f>
        <v/>
      </c>
      <c r="R2769" s="17">
        <f>IF($B2769="","",MIN(1,DAY($A2769)/IF($N2769="Superstore",Settings!$B$5,Settings!$B$4)))</f>
        <v/>
      </c>
      <c r="S2769" s="17">
        <f>IF(OR($B2769="",$G2769="",$R2769=0),"",$G2769/$R2769)</f>
        <v/>
      </c>
      <c r="T2769">
        <f>IF($S2769="","",IF($S2769&lt;Settings!$B$8,"Critical",IF($S2769&lt;Settings!$B$9,"Semi Critical","Non Critical")))</f>
        <v/>
      </c>
      <c r="U2769">
        <f>IF($B2769="","",IFERROR(VLOOKUP($O2769,Leaders!$A:$B,2,0),"Not Mapped"))</f>
        <v/>
      </c>
    </row>
    <row r="2770">
      <c r="A2770" s="16" t="n"/>
      <c r="G2770" s="17" t="n"/>
      <c r="H2770" s="17" t="n"/>
      <c r="I2770" s="17" t="n"/>
      <c r="J2770" s="17" t="n"/>
      <c r="K2770" s="17" t="n"/>
      <c r="L2770" s="17" t="n"/>
      <c r="N2770">
        <f>IF($B2770="","",IF($C2770="SUPERSTORE","Superstore","DH"))</f>
        <v/>
      </c>
      <c r="O2770">
        <f>IF($B2770="","",IFERROR(VLOOKUP($B2770,Mapping!$A:$C,2,0),"Not Mapped"))</f>
        <v/>
      </c>
      <c r="P2770">
        <f>IF($B2770="","",IFERROR(VLOOKUP($B2770,Mapping!$A:$C,3,0),"Not Mapped"))</f>
        <v/>
      </c>
      <c r="Q2770">
        <f>IF($B2770="","",IF(COUNTIF(Exclusions!$A:$A,$B2770)&gt;0,"Yes","No"))</f>
        <v/>
      </c>
      <c r="R2770" s="17">
        <f>IF($B2770="","",MIN(1,DAY($A2770)/IF($N2770="Superstore",Settings!$B$5,Settings!$B$4)))</f>
        <v/>
      </c>
      <c r="S2770" s="17">
        <f>IF(OR($B2770="",$G2770="",$R2770=0),"",$G2770/$R2770)</f>
        <v/>
      </c>
      <c r="T2770">
        <f>IF($S2770="","",IF($S2770&lt;Settings!$B$8,"Critical",IF($S2770&lt;Settings!$B$9,"Semi Critical","Non Critical")))</f>
        <v/>
      </c>
      <c r="U2770">
        <f>IF($B2770="","",IFERROR(VLOOKUP($O2770,Leaders!$A:$B,2,0),"Not Mapped"))</f>
        <v/>
      </c>
    </row>
    <row r="2771">
      <c r="A2771" s="16" t="n"/>
      <c r="G2771" s="17" t="n"/>
      <c r="H2771" s="17" t="n"/>
      <c r="I2771" s="17" t="n"/>
      <c r="J2771" s="17" t="n"/>
      <c r="K2771" s="17" t="n"/>
      <c r="L2771" s="17" t="n"/>
      <c r="N2771">
        <f>IF($B2771="","",IF($C2771="SUPERSTORE","Superstore","DH"))</f>
        <v/>
      </c>
      <c r="O2771">
        <f>IF($B2771="","",IFERROR(VLOOKUP($B2771,Mapping!$A:$C,2,0),"Not Mapped"))</f>
        <v/>
      </c>
      <c r="P2771">
        <f>IF($B2771="","",IFERROR(VLOOKUP($B2771,Mapping!$A:$C,3,0),"Not Mapped"))</f>
        <v/>
      </c>
      <c r="Q2771">
        <f>IF($B2771="","",IF(COUNTIF(Exclusions!$A:$A,$B2771)&gt;0,"Yes","No"))</f>
        <v/>
      </c>
      <c r="R2771" s="17">
        <f>IF($B2771="","",MIN(1,DAY($A2771)/IF($N2771="Superstore",Settings!$B$5,Settings!$B$4)))</f>
        <v/>
      </c>
      <c r="S2771" s="17">
        <f>IF(OR($B2771="",$G2771="",$R2771=0),"",$G2771/$R2771)</f>
        <v/>
      </c>
      <c r="T2771">
        <f>IF($S2771="","",IF($S2771&lt;Settings!$B$8,"Critical",IF($S2771&lt;Settings!$B$9,"Semi Critical","Non Critical")))</f>
        <v/>
      </c>
      <c r="U2771">
        <f>IF($B2771="","",IFERROR(VLOOKUP($O2771,Leaders!$A:$B,2,0),"Not Mapped"))</f>
        <v/>
      </c>
    </row>
    <row r="2772">
      <c r="A2772" s="16" t="n"/>
      <c r="G2772" s="17" t="n"/>
      <c r="H2772" s="17" t="n"/>
      <c r="I2772" s="17" t="n"/>
      <c r="J2772" s="17" t="n"/>
      <c r="K2772" s="17" t="n"/>
      <c r="L2772" s="17" t="n"/>
      <c r="N2772">
        <f>IF($B2772="","",IF($C2772="SUPERSTORE","Superstore","DH"))</f>
        <v/>
      </c>
      <c r="O2772">
        <f>IF($B2772="","",IFERROR(VLOOKUP($B2772,Mapping!$A:$C,2,0),"Not Mapped"))</f>
        <v/>
      </c>
      <c r="P2772">
        <f>IF($B2772="","",IFERROR(VLOOKUP($B2772,Mapping!$A:$C,3,0),"Not Mapped"))</f>
        <v/>
      </c>
      <c r="Q2772">
        <f>IF($B2772="","",IF(COUNTIF(Exclusions!$A:$A,$B2772)&gt;0,"Yes","No"))</f>
        <v/>
      </c>
      <c r="R2772" s="17">
        <f>IF($B2772="","",MIN(1,DAY($A2772)/IF($N2772="Superstore",Settings!$B$5,Settings!$B$4)))</f>
        <v/>
      </c>
      <c r="S2772" s="17">
        <f>IF(OR($B2772="",$G2772="",$R2772=0),"",$G2772/$R2772)</f>
        <v/>
      </c>
      <c r="T2772">
        <f>IF($S2772="","",IF($S2772&lt;Settings!$B$8,"Critical",IF($S2772&lt;Settings!$B$9,"Semi Critical","Non Critical")))</f>
        <v/>
      </c>
      <c r="U2772">
        <f>IF($B2772="","",IFERROR(VLOOKUP($O2772,Leaders!$A:$B,2,0),"Not Mapped"))</f>
        <v/>
      </c>
    </row>
    <row r="2773">
      <c r="A2773" s="16" t="n"/>
      <c r="G2773" s="17" t="n"/>
      <c r="H2773" s="17" t="n"/>
      <c r="I2773" s="17" t="n"/>
      <c r="J2773" s="17" t="n"/>
      <c r="K2773" s="17" t="n"/>
      <c r="L2773" s="17" t="n"/>
      <c r="N2773">
        <f>IF($B2773="","",IF($C2773="SUPERSTORE","Superstore","DH"))</f>
        <v/>
      </c>
      <c r="O2773">
        <f>IF($B2773="","",IFERROR(VLOOKUP($B2773,Mapping!$A:$C,2,0),"Not Mapped"))</f>
        <v/>
      </c>
      <c r="P2773">
        <f>IF($B2773="","",IFERROR(VLOOKUP($B2773,Mapping!$A:$C,3,0),"Not Mapped"))</f>
        <v/>
      </c>
      <c r="Q2773">
        <f>IF($B2773="","",IF(COUNTIF(Exclusions!$A:$A,$B2773)&gt;0,"Yes","No"))</f>
        <v/>
      </c>
      <c r="R2773" s="17">
        <f>IF($B2773="","",MIN(1,DAY($A2773)/IF($N2773="Superstore",Settings!$B$5,Settings!$B$4)))</f>
        <v/>
      </c>
      <c r="S2773" s="17">
        <f>IF(OR($B2773="",$G2773="",$R2773=0),"",$G2773/$R2773)</f>
        <v/>
      </c>
      <c r="T2773">
        <f>IF($S2773="","",IF($S2773&lt;Settings!$B$8,"Critical",IF($S2773&lt;Settings!$B$9,"Semi Critical","Non Critical")))</f>
        <v/>
      </c>
      <c r="U2773">
        <f>IF($B2773="","",IFERROR(VLOOKUP($O2773,Leaders!$A:$B,2,0),"Not Mapped"))</f>
        <v/>
      </c>
    </row>
    <row r="2774">
      <c r="A2774" s="16" t="n"/>
      <c r="G2774" s="17" t="n"/>
      <c r="H2774" s="17" t="n"/>
      <c r="I2774" s="17" t="n"/>
      <c r="J2774" s="17" t="n"/>
      <c r="K2774" s="17" t="n"/>
      <c r="L2774" s="17" t="n"/>
      <c r="N2774">
        <f>IF($B2774="","",IF($C2774="SUPERSTORE","Superstore","DH"))</f>
        <v/>
      </c>
      <c r="O2774">
        <f>IF($B2774="","",IFERROR(VLOOKUP($B2774,Mapping!$A:$C,2,0),"Not Mapped"))</f>
        <v/>
      </c>
      <c r="P2774">
        <f>IF($B2774="","",IFERROR(VLOOKUP($B2774,Mapping!$A:$C,3,0),"Not Mapped"))</f>
        <v/>
      </c>
      <c r="Q2774">
        <f>IF($B2774="","",IF(COUNTIF(Exclusions!$A:$A,$B2774)&gt;0,"Yes","No"))</f>
        <v/>
      </c>
      <c r="R2774" s="17">
        <f>IF($B2774="","",MIN(1,DAY($A2774)/IF($N2774="Superstore",Settings!$B$5,Settings!$B$4)))</f>
        <v/>
      </c>
      <c r="S2774" s="17">
        <f>IF(OR($B2774="",$G2774="",$R2774=0),"",$G2774/$R2774)</f>
        <v/>
      </c>
      <c r="T2774">
        <f>IF($S2774="","",IF($S2774&lt;Settings!$B$8,"Critical",IF($S2774&lt;Settings!$B$9,"Semi Critical","Non Critical")))</f>
        <v/>
      </c>
      <c r="U2774">
        <f>IF($B2774="","",IFERROR(VLOOKUP($O2774,Leaders!$A:$B,2,0),"Not Mapped"))</f>
        <v/>
      </c>
    </row>
    <row r="2775">
      <c r="A2775" s="16" t="n"/>
      <c r="G2775" s="17" t="n"/>
      <c r="H2775" s="17" t="n"/>
      <c r="I2775" s="17" t="n"/>
      <c r="J2775" s="17" t="n"/>
      <c r="K2775" s="17" t="n"/>
      <c r="L2775" s="17" t="n"/>
      <c r="N2775">
        <f>IF($B2775="","",IF($C2775="SUPERSTORE","Superstore","DH"))</f>
        <v/>
      </c>
      <c r="O2775">
        <f>IF($B2775="","",IFERROR(VLOOKUP($B2775,Mapping!$A:$C,2,0),"Not Mapped"))</f>
        <v/>
      </c>
      <c r="P2775">
        <f>IF($B2775="","",IFERROR(VLOOKUP($B2775,Mapping!$A:$C,3,0),"Not Mapped"))</f>
        <v/>
      </c>
      <c r="Q2775">
        <f>IF($B2775="","",IF(COUNTIF(Exclusions!$A:$A,$B2775)&gt;0,"Yes","No"))</f>
        <v/>
      </c>
      <c r="R2775" s="17">
        <f>IF($B2775="","",MIN(1,DAY($A2775)/IF($N2775="Superstore",Settings!$B$5,Settings!$B$4)))</f>
        <v/>
      </c>
      <c r="S2775" s="17">
        <f>IF(OR($B2775="",$G2775="",$R2775=0),"",$G2775/$R2775)</f>
        <v/>
      </c>
      <c r="T2775">
        <f>IF($S2775="","",IF($S2775&lt;Settings!$B$8,"Critical",IF($S2775&lt;Settings!$B$9,"Semi Critical","Non Critical")))</f>
        <v/>
      </c>
      <c r="U2775">
        <f>IF($B2775="","",IFERROR(VLOOKUP($O2775,Leaders!$A:$B,2,0),"Not Mapped"))</f>
        <v/>
      </c>
    </row>
    <row r="2776">
      <c r="A2776" s="16" t="n"/>
      <c r="G2776" s="17" t="n"/>
      <c r="H2776" s="17" t="n"/>
      <c r="I2776" s="17" t="n"/>
      <c r="J2776" s="17" t="n"/>
      <c r="K2776" s="17" t="n"/>
      <c r="L2776" s="17" t="n"/>
      <c r="N2776">
        <f>IF($B2776="","",IF($C2776="SUPERSTORE","Superstore","DH"))</f>
        <v/>
      </c>
      <c r="O2776">
        <f>IF($B2776="","",IFERROR(VLOOKUP($B2776,Mapping!$A:$C,2,0),"Not Mapped"))</f>
        <v/>
      </c>
      <c r="P2776">
        <f>IF($B2776="","",IFERROR(VLOOKUP($B2776,Mapping!$A:$C,3,0),"Not Mapped"))</f>
        <v/>
      </c>
      <c r="Q2776">
        <f>IF($B2776="","",IF(COUNTIF(Exclusions!$A:$A,$B2776)&gt;0,"Yes","No"))</f>
        <v/>
      </c>
      <c r="R2776" s="17">
        <f>IF($B2776="","",MIN(1,DAY($A2776)/IF($N2776="Superstore",Settings!$B$5,Settings!$B$4)))</f>
        <v/>
      </c>
      <c r="S2776" s="17">
        <f>IF(OR($B2776="",$G2776="",$R2776=0),"",$G2776/$R2776)</f>
        <v/>
      </c>
      <c r="T2776">
        <f>IF($S2776="","",IF($S2776&lt;Settings!$B$8,"Critical",IF($S2776&lt;Settings!$B$9,"Semi Critical","Non Critical")))</f>
        <v/>
      </c>
      <c r="U2776">
        <f>IF($B2776="","",IFERROR(VLOOKUP($O2776,Leaders!$A:$B,2,0),"Not Mapped"))</f>
        <v/>
      </c>
    </row>
    <row r="2777">
      <c r="A2777" s="16" t="n"/>
      <c r="G2777" s="17" t="n"/>
      <c r="H2777" s="17" t="n"/>
      <c r="I2777" s="17" t="n"/>
      <c r="J2777" s="17" t="n"/>
      <c r="K2777" s="17" t="n"/>
      <c r="L2777" s="17" t="n"/>
      <c r="N2777">
        <f>IF($B2777="","",IF($C2777="SUPERSTORE","Superstore","DH"))</f>
        <v/>
      </c>
      <c r="O2777">
        <f>IF($B2777="","",IFERROR(VLOOKUP($B2777,Mapping!$A:$C,2,0),"Not Mapped"))</f>
        <v/>
      </c>
      <c r="P2777">
        <f>IF($B2777="","",IFERROR(VLOOKUP($B2777,Mapping!$A:$C,3,0),"Not Mapped"))</f>
        <v/>
      </c>
      <c r="Q2777">
        <f>IF($B2777="","",IF(COUNTIF(Exclusions!$A:$A,$B2777)&gt;0,"Yes","No"))</f>
        <v/>
      </c>
      <c r="R2777" s="17">
        <f>IF($B2777="","",MIN(1,DAY($A2777)/IF($N2777="Superstore",Settings!$B$5,Settings!$B$4)))</f>
        <v/>
      </c>
      <c r="S2777" s="17">
        <f>IF(OR($B2777="",$G2777="",$R2777=0),"",$G2777/$R2777)</f>
        <v/>
      </c>
      <c r="T2777">
        <f>IF($S2777="","",IF($S2777&lt;Settings!$B$8,"Critical",IF($S2777&lt;Settings!$B$9,"Semi Critical","Non Critical")))</f>
        <v/>
      </c>
      <c r="U2777">
        <f>IF($B2777="","",IFERROR(VLOOKUP($O2777,Leaders!$A:$B,2,0),"Not Mapped"))</f>
        <v/>
      </c>
    </row>
    <row r="2778">
      <c r="A2778" s="16" t="n"/>
      <c r="G2778" s="17" t="n"/>
      <c r="H2778" s="17" t="n"/>
      <c r="I2778" s="17" t="n"/>
      <c r="J2778" s="17" t="n"/>
      <c r="K2778" s="17" t="n"/>
      <c r="L2778" s="17" t="n"/>
      <c r="N2778">
        <f>IF($B2778="","",IF($C2778="SUPERSTORE","Superstore","DH"))</f>
        <v/>
      </c>
      <c r="O2778">
        <f>IF($B2778="","",IFERROR(VLOOKUP($B2778,Mapping!$A:$C,2,0),"Not Mapped"))</f>
        <v/>
      </c>
      <c r="P2778">
        <f>IF($B2778="","",IFERROR(VLOOKUP($B2778,Mapping!$A:$C,3,0),"Not Mapped"))</f>
        <v/>
      </c>
      <c r="Q2778">
        <f>IF($B2778="","",IF(COUNTIF(Exclusions!$A:$A,$B2778)&gt;0,"Yes","No"))</f>
        <v/>
      </c>
      <c r="R2778" s="17">
        <f>IF($B2778="","",MIN(1,DAY($A2778)/IF($N2778="Superstore",Settings!$B$5,Settings!$B$4)))</f>
        <v/>
      </c>
      <c r="S2778" s="17">
        <f>IF(OR($B2778="",$G2778="",$R2778=0),"",$G2778/$R2778)</f>
        <v/>
      </c>
      <c r="T2778">
        <f>IF($S2778="","",IF($S2778&lt;Settings!$B$8,"Critical",IF($S2778&lt;Settings!$B$9,"Semi Critical","Non Critical")))</f>
        <v/>
      </c>
      <c r="U2778">
        <f>IF($B2778="","",IFERROR(VLOOKUP($O2778,Leaders!$A:$B,2,0),"Not Mapped"))</f>
        <v/>
      </c>
    </row>
    <row r="2779">
      <c r="A2779" s="16" t="n"/>
      <c r="G2779" s="17" t="n"/>
      <c r="H2779" s="17" t="n"/>
      <c r="I2779" s="17" t="n"/>
      <c r="J2779" s="17" t="n"/>
      <c r="K2779" s="17" t="n"/>
      <c r="L2779" s="17" t="n"/>
      <c r="N2779">
        <f>IF($B2779="","",IF($C2779="SUPERSTORE","Superstore","DH"))</f>
        <v/>
      </c>
      <c r="O2779">
        <f>IF($B2779="","",IFERROR(VLOOKUP($B2779,Mapping!$A:$C,2,0),"Not Mapped"))</f>
        <v/>
      </c>
      <c r="P2779">
        <f>IF($B2779="","",IFERROR(VLOOKUP($B2779,Mapping!$A:$C,3,0),"Not Mapped"))</f>
        <v/>
      </c>
      <c r="Q2779">
        <f>IF($B2779="","",IF(COUNTIF(Exclusions!$A:$A,$B2779)&gt;0,"Yes","No"))</f>
        <v/>
      </c>
      <c r="R2779" s="17">
        <f>IF($B2779="","",MIN(1,DAY($A2779)/IF($N2779="Superstore",Settings!$B$5,Settings!$B$4)))</f>
        <v/>
      </c>
      <c r="S2779" s="17">
        <f>IF(OR($B2779="",$G2779="",$R2779=0),"",$G2779/$R2779)</f>
        <v/>
      </c>
      <c r="T2779">
        <f>IF($S2779="","",IF($S2779&lt;Settings!$B$8,"Critical",IF($S2779&lt;Settings!$B$9,"Semi Critical","Non Critical")))</f>
        <v/>
      </c>
      <c r="U2779">
        <f>IF($B2779="","",IFERROR(VLOOKUP($O2779,Leaders!$A:$B,2,0),"Not Mapped"))</f>
        <v/>
      </c>
    </row>
    <row r="2780">
      <c r="A2780" s="16" t="n"/>
      <c r="G2780" s="17" t="n"/>
      <c r="H2780" s="17" t="n"/>
      <c r="I2780" s="17" t="n"/>
      <c r="J2780" s="17" t="n"/>
      <c r="K2780" s="17" t="n"/>
      <c r="L2780" s="17" t="n"/>
      <c r="N2780">
        <f>IF($B2780="","",IF($C2780="SUPERSTORE","Superstore","DH"))</f>
        <v/>
      </c>
      <c r="O2780">
        <f>IF($B2780="","",IFERROR(VLOOKUP($B2780,Mapping!$A:$C,2,0),"Not Mapped"))</f>
        <v/>
      </c>
      <c r="P2780">
        <f>IF($B2780="","",IFERROR(VLOOKUP($B2780,Mapping!$A:$C,3,0),"Not Mapped"))</f>
        <v/>
      </c>
      <c r="Q2780">
        <f>IF($B2780="","",IF(COUNTIF(Exclusions!$A:$A,$B2780)&gt;0,"Yes","No"))</f>
        <v/>
      </c>
      <c r="R2780" s="17">
        <f>IF($B2780="","",MIN(1,DAY($A2780)/IF($N2780="Superstore",Settings!$B$5,Settings!$B$4)))</f>
        <v/>
      </c>
      <c r="S2780" s="17">
        <f>IF(OR($B2780="",$G2780="",$R2780=0),"",$G2780/$R2780)</f>
        <v/>
      </c>
      <c r="T2780">
        <f>IF($S2780="","",IF($S2780&lt;Settings!$B$8,"Critical",IF($S2780&lt;Settings!$B$9,"Semi Critical","Non Critical")))</f>
        <v/>
      </c>
      <c r="U2780">
        <f>IF($B2780="","",IFERROR(VLOOKUP($O2780,Leaders!$A:$B,2,0),"Not Mapped"))</f>
        <v/>
      </c>
    </row>
    <row r="2781">
      <c r="A2781" s="16" t="n"/>
      <c r="G2781" s="17" t="n"/>
      <c r="H2781" s="17" t="n"/>
      <c r="I2781" s="17" t="n"/>
      <c r="J2781" s="17" t="n"/>
      <c r="K2781" s="17" t="n"/>
      <c r="L2781" s="17" t="n"/>
      <c r="N2781">
        <f>IF($B2781="","",IF($C2781="SUPERSTORE","Superstore","DH"))</f>
        <v/>
      </c>
      <c r="O2781">
        <f>IF($B2781="","",IFERROR(VLOOKUP($B2781,Mapping!$A:$C,2,0),"Not Mapped"))</f>
        <v/>
      </c>
      <c r="P2781">
        <f>IF($B2781="","",IFERROR(VLOOKUP($B2781,Mapping!$A:$C,3,0),"Not Mapped"))</f>
        <v/>
      </c>
      <c r="Q2781">
        <f>IF($B2781="","",IF(COUNTIF(Exclusions!$A:$A,$B2781)&gt;0,"Yes","No"))</f>
        <v/>
      </c>
      <c r="R2781" s="17">
        <f>IF($B2781="","",MIN(1,DAY($A2781)/IF($N2781="Superstore",Settings!$B$5,Settings!$B$4)))</f>
        <v/>
      </c>
      <c r="S2781" s="17">
        <f>IF(OR($B2781="",$G2781="",$R2781=0),"",$G2781/$R2781)</f>
        <v/>
      </c>
      <c r="T2781">
        <f>IF($S2781="","",IF($S2781&lt;Settings!$B$8,"Critical",IF($S2781&lt;Settings!$B$9,"Semi Critical","Non Critical")))</f>
        <v/>
      </c>
      <c r="U2781">
        <f>IF($B2781="","",IFERROR(VLOOKUP($O2781,Leaders!$A:$B,2,0),"Not Mapped"))</f>
        <v/>
      </c>
    </row>
    <row r="2782">
      <c r="A2782" s="16" t="n"/>
      <c r="G2782" s="17" t="n"/>
      <c r="H2782" s="17" t="n"/>
      <c r="I2782" s="17" t="n"/>
      <c r="J2782" s="17" t="n"/>
      <c r="K2782" s="17" t="n"/>
      <c r="L2782" s="17" t="n"/>
      <c r="N2782">
        <f>IF($B2782="","",IF($C2782="SUPERSTORE","Superstore","DH"))</f>
        <v/>
      </c>
      <c r="O2782">
        <f>IF($B2782="","",IFERROR(VLOOKUP($B2782,Mapping!$A:$C,2,0),"Not Mapped"))</f>
        <v/>
      </c>
      <c r="P2782">
        <f>IF($B2782="","",IFERROR(VLOOKUP($B2782,Mapping!$A:$C,3,0),"Not Mapped"))</f>
        <v/>
      </c>
      <c r="Q2782">
        <f>IF($B2782="","",IF(COUNTIF(Exclusions!$A:$A,$B2782)&gt;0,"Yes","No"))</f>
        <v/>
      </c>
      <c r="R2782" s="17">
        <f>IF($B2782="","",MIN(1,DAY($A2782)/IF($N2782="Superstore",Settings!$B$5,Settings!$B$4)))</f>
        <v/>
      </c>
      <c r="S2782" s="17">
        <f>IF(OR($B2782="",$G2782="",$R2782=0),"",$G2782/$R2782)</f>
        <v/>
      </c>
      <c r="T2782">
        <f>IF($S2782="","",IF($S2782&lt;Settings!$B$8,"Critical",IF($S2782&lt;Settings!$B$9,"Semi Critical","Non Critical")))</f>
        <v/>
      </c>
      <c r="U2782">
        <f>IF($B2782="","",IFERROR(VLOOKUP($O2782,Leaders!$A:$B,2,0),"Not Mapped"))</f>
        <v/>
      </c>
    </row>
    <row r="2783">
      <c r="A2783" s="16" t="n"/>
      <c r="G2783" s="17" t="n"/>
      <c r="H2783" s="17" t="n"/>
      <c r="I2783" s="17" t="n"/>
      <c r="J2783" s="17" t="n"/>
      <c r="K2783" s="17" t="n"/>
      <c r="L2783" s="17" t="n"/>
      <c r="N2783">
        <f>IF($B2783="","",IF($C2783="SUPERSTORE","Superstore","DH"))</f>
        <v/>
      </c>
      <c r="O2783">
        <f>IF($B2783="","",IFERROR(VLOOKUP($B2783,Mapping!$A:$C,2,0),"Not Mapped"))</f>
        <v/>
      </c>
      <c r="P2783">
        <f>IF($B2783="","",IFERROR(VLOOKUP($B2783,Mapping!$A:$C,3,0),"Not Mapped"))</f>
        <v/>
      </c>
      <c r="Q2783">
        <f>IF($B2783="","",IF(COUNTIF(Exclusions!$A:$A,$B2783)&gt;0,"Yes","No"))</f>
        <v/>
      </c>
      <c r="R2783" s="17">
        <f>IF($B2783="","",MIN(1,DAY($A2783)/IF($N2783="Superstore",Settings!$B$5,Settings!$B$4)))</f>
        <v/>
      </c>
      <c r="S2783" s="17">
        <f>IF(OR($B2783="",$G2783="",$R2783=0),"",$G2783/$R2783)</f>
        <v/>
      </c>
      <c r="T2783">
        <f>IF($S2783="","",IF($S2783&lt;Settings!$B$8,"Critical",IF($S2783&lt;Settings!$B$9,"Semi Critical","Non Critical")))</f>
        <v/>
      </c>
      <c r="U2783">
        <f>IF($B2783="","",IFERROR(VLOOKUP($O2783,Leaders!$A:$B,2,0),"Not Mapped"))</f>
        <v/>
      </c>
    </row>
    <row r="2784">
      <c r="A2784" s="16" t="n"/>
      <c r="G2784" s="17" t="n"/>
      <c r="H2784" s="17" t="n"/>
      <c r="I2784" s="17" t="n"/>
      <c r="J2784" s="17" t="n"/>
      <c r="K2784" s="17" t="n"/>
      <c r="L2784" s="17" t="n"/>
      <c r="N2784">
        <f>IF($B2784="","",IF($C2784="SUPERSTORE","Superstore","DH"))</f>
        <v/>
      </c>
      <c r="O2784">
        <f>IF($B2784="","",IFERROR(VLOOKUP($B2784,Mapping!$A:$C,2,0),"Not Mapped"))</f>
        <v/>
      </c>
      <c r="P2784">
        <f>IF($B2784="","",IFERROR(VLOOKUP($B2784,Mapping!$A:$C,3,0),"Not Mapped"))</f>
        <v/>
      </c>
      <c r="Q2784">
        <f>IF($B2784="","",IF(COUNTIF(Exclusions!$A:$A,$B2784)&gt;0,"Yes","No"))</f>
        <v/>
      </c>
      <c r="R2784" s="17">
        <f>IF($B2784="","",MIN(1,DAY($A2784)/IF($N2784="Superstore",Settings!$B$5,Settings!$B$4)))</f>
        <v/>
      </c>
      <c r="S2784" s="17">
        <f>IF(OR($B2784="",$G2784="",$R2784=0),"",$G2784/$R2784)</f>
        <v/>
      </c>
      <c r="T2784">
        <f>IF($S2784="","",IF($S2784&lt;Settings!$B$8,"Critical",IF($S2784&lt;Settings!$B$9,"Semi Critical","Non Critical")))</f>
        <v/>
      </c>
      <c r="U2784">
        <f>IF($B2784="","",IFERROR(VLOOKUP($O2784,Leaders!$A:$B,2,0),"Not Mapped"))</f>
        <v/>
      </c>
    </row>
    <row r="2785">
      <c r="A2785" s="16" t="n"/>
      <c r="G2785" s="17" t="n"/>
      <c r="H2785" s="17" t="n"/>
      <c r="I2785" s="17" t="n"/>
      <c r="J2785" s="17" t="n"/>
      <c r="K2785" s="17" t="n"/>
      <c r="L2785" s="17" t="n"/>
      <c r="N2785">
        <f>IF($B2785="","",IF($C2785="SUPERSTORE","Superstore","DH"))</f>
        <v/>
      </c>
      <c r="O2785">
        <f>IF($B2785="","",IFERROR(VLOOKUP($B2785,Mapping!$A:$C,2,0),"Not Mapped"))</f>
        <v/>
      </c>
      <c r="P2785">
        <f>IF($B2785="","",IFERROR(VLOOKUP($B2785,Mapping!$A:$C,3,0),"Not Mapped"))</f>
        <v/>
      </c>
      <c r="Q2785">
        <f>IF($B2785="","",IF(COUNTIF(Exclusions!$A:$A,$B2785)&gt;0,"Yes","No"))</f>
        <v/>
      </c>
      <c r="R2785" s="17">
        <f>IF($B2785="","",MIN(1,DAY($A2785)/IF($N2785="Superstore",Settings!$B$5,Settings!$B$4)))</f>
        <v/>
      </c>
      <c r="S2785" s="17">
        <f>IF(OR($B2785="",$G2785="",$R2785=0),"",$G2785/$R2785)</f>
        <v/>
      </c>
      <c r="T2785">
        <f>IF($S2785="","",IF($S2785&lt;Settings!$B$8,"Critical",IF($S2785&lt;Settings!$B$9,"Semi Critical","Non Critical")))</f>
        <v/>
      </c>
      <c r="U2785">
        <f>IF($B2785="","",IFERROR(VLOOKUP($O2785,Leaders!$A:$B,2,0),"Not Mapped"))</f>
        <v/>
      </c>
    </row>
    <row r="2786">
      <c r="A2786" s="16" t="n"/>
      <c r="G2786" s="17" t="n"/>
      <c r="H2786" s="17" t="n"/>
      <c r="I2786" s="17" t="n"/>
      <c r="J2786" s="17" t="n"/>
      <c r="K2786" s="17" t="n"/>
      <c r="L2786" s="17" t="n"/>
      <c r="N2786">
        <f>IF($B2786="","",IF($C2786="SUPERSTORE","Superstore","DH"))</f>
        <v/>
      </c>
      <c r="O2786">
        <f>IF($B2786="","",IFERROR(VLOOKUP($B2786,Mapping!$A:$C,2,0),"Not Mapped"))</f>
        <v/>
      </c>
      <c r="P2786">
        <f>IF($B2786="","",IFERROR(VLOOKUP($B2786,Mapping!$A:$C,3,0),"Not Mapped"))</f>
        <v/>
      </c>
      <c r="Q2786">
        <f>IF($B2786="","",IF(COUNTIF(Exclusions!$A:$A,$B2786)&gt;0,"Yes","No"))</f>
        <v/>
      </c>
      <c r="R2786" s="17">
        <f>IF($B2786="","",MIN(1,DAY($A2786)/IF($N2786="Superstore",Settings!$B$5,Settings!$B$4)))</f>
        <v/>
      </c>
      <c r="S2786" s="17">
        <f>IF(OR($B2786="",$G2786="",$R2786=0),"",$G2786/$R2786)</f>
        <v/>
      </c>
      <c r="T2786">
        <f>IF($S2786="","",IF($S2786&lt;Settings!$B$8,"Critical",IF($S2786&lt;Settings!$B$9,"Semi Critical","Non Critical")))</f>
        <v/>
      </c>
      <c r="U2786">
        <f>IF($B2786="","",IFERROR(VLOOKUP($O2786,Leaders!$A:$B,2,0),"Not Mapped"))</f>
        <v/>
      </c>
    </row>
    <row r="2787">
      <c r="A2787" s="16" t="n"/>
      <c r="G2787" s="17" t="n"/>
      <c r="H2787" s="17" t="n"/>
      <c r="I2787" s="17" t="n"/>
      <c r="J2787" s="17" t="n"/>
      <c r="K2787" s="17" t="n"/>
      <c r="L2787" s="17" t="n"/>
      <c r="N2787">
        <f>IF($B2787="","",IF($C2787="SUPERSTORE","Superstore","DH"))</f>
        <v/>
      </c>
      <c r="O2787">
        <f>IF($B2787="","",IFERROR(VLOOKUP($B2787,Mapping!$A:$C,2,0),"Not Mapped"))</f>
        <v/>
      </c>
      <c r="P2787">
        <f>IF($B2787="","",IFERROR(VLOOKUP($B2787,Mapping!$A:$C,3,0),"Not Mapped"))</f>
        <v/>
      </c>
      <c r="Q2787">
        <f>IF($B2787="","",IF(COUNTIF(Exclusions!$A:$A,$B2787)&gt;0,"Yes","No"))</f>
        <v/>
      </c>
      <c r="R2787" s="17">
        <f>IF($B2787="","",MIN(1,DAY($A2787)/IF($N2787="Superstore",Settings!$B$5,Settings!$B$4)))</f>
        <v/>
      </c>
      <c r="S2787" s="17">
        <f>IF(OR($B2787="",$G2787="",$R2787=0),"",$G2787/$R2787)</f>
        <v/>
      </c>
      <c r="T2787">
        <f>IF($S2787="","",IF($S2787&lt;Settings!$B$8,"Critical",IF($S2787&lt;Settings!$B$9,"Semi Critical","Non Critical")))</f>
        <v/>
      </c>
      <c r="U2787">
        <f>IF($B2787="","",IFERROR(VLOOKUP($O2787,Leaders!$A:$B,2,0),"Not Mapped"))</f>
        <v/>
      </c>
    </row>
    <row r="2788">
      <c r="A2788" s="16" t="n"/>
      <c r="G2788" s="17" t="n"/>
      <c r="H2788" s="17" t="n"/>
      <c r="I2788" s="17" t="n"/>
      <c r="J2788" s="17" t="n"/>
      <c r="K2788" s="17" t="n"/>
      <c r="L2788" s="17" t="n"/>
      <c r="N2788">
        <f>IF($B2788="","",IF($C2788="SUPERSTORE","Superstore","DH"))</f>
        <v/>
      </c>
      <c r="O2788">
        <f>IF($B2788="","",IFERROR(VLOOKUP($B2788,Mapping!$A:$C,2,0),"Not Mapped"))</f>
        <v/>
      </c>
      <c r="P2788">
        <f>IF($B2788="","",IFERROR(VLOOKUP($B2788,Mapping!$A:$C,3,0),"Not Mapped"))</f>
        <v/>
      </c>
      <c r="Q2788">
        <f>IF($B2788="","",IF(COUNTIF(Exclusions!$A:$A,$B2788)&gt;0,"Yes","No"))</f>
        <v/>
      </c>
      <c r="R2788" s="17">
        <f>IF($B2788="","",MIN(1,DAY($A2788)/IF($N2788="Superstore",Settings!$B$5,Settings!$B$4)))</f>
        <v/>
      </c>
      <c r="S2788" s="17">
        <f>IF(OR($B2788="",$G2788="",$R2788=0),"",$G2788/$R2788)</f>
        <v/>
      </c>
      <c r="T2788">
        <f>IF($S2788="","",IF($S2788&lt;Settings!$B$8,"Critical",IF($S2788&lt;Settings!$B$9,"Semi Critical","Non Critical")))</f>
        <v/>
      </c>
      <c r="U2788">
        <f>IF($B2788="","",IFERROR(VLOOKUP($O2788,Leaders!$A:$B,2,0),"Not Mapped"))</f>
        <v/>
      </c>
    </row>
    <row r="2789">
      <c r="A2789" s="16" t="n"/>
      <c r="G2789" s="17" t="n"/>
      <c r="H2789" s="17" t="n"/>
      <c r="I2789" s="17" t="n"/>
      <c r="J2789" s="17" t="n"/>
      <c r="K2789" s="17" t="n"/>
      <c r="L2789" s="17" t="n"/>
      <c r="N2789">
        <f>IF($B2789="","",IF($C2789="SUPERSTORE","Superstore","DH"))</f>
        <v/>
      </c>
      <c r="O2789">
        <f>IF($B2789="","",IFERROR(VLOOKUP($B2789,Mapping!$A:$C,2,0),"Not Mapped"))</f>
        <v/>
      </c>
      <c r="P2789">
        <f>IF($B2789="","",IFERROR(VLOOKUP($B2789,Mapping!$A:$C,3,0),"Not Mapped"))</f>
        <v/>
      </c>
      <c r="Q2789">
        <f>IF($B2789="","",IF(COUNTIF(Exclusions!$A:$A,$B2789)&gt;0,"Yes","No"))</f>
        <v/>
      </c>
      <c r="R2789" s="17">
        <f>IF($B2789="","",MIN(1,DAY($A2789)/IF($N2789="Superstore",Settings!$B$5,Settings!$B$4)))</f>
        <v/>
      </c>
      <c r="S2789" s="17">
        <f>IF(OR($B2789="",$G2789="",$R2789=0),"",$G2789/$R2789)</f>
        <v/>
      </c>
      <c r="T2789">
        <f>IF($S2789="","",IF($S2789&lt;Settings!$B$8,"Critical",IF($S2789&lt;Settings!$B$9,"Semi Critical","Non Critical")))</f>
        <v/>
      </c>
      <c r="U2789">
        <f>IF($B2789="","",IFERROR(VLOOKUP($O2789,Leaders!$A:$B,2,0),"Not Mapped"))</f>
        <v/>
      </c>
    </row>
    <row r="2790">
      <c r="A2790" s="16" t="n"/>
      <c r="G2790" s="17" t="n"/>
      <c r="H2790" s="17" t="n"/>
      <c r="I2790" s="17" t="n"/>
      <c r="J2790" s="17" t="n"/>
      <c r="K2790" s="17" t="n"/>
      <c r="L2790" s="17" t="n"/>
      <c r="N2790">
        <f>IF($B2790="","",IF($C2790="SUPERSTORE","Superstore","DH"))</f>
        <v/>
      </c>
      <c r="O2790">
        <f>IF($B2790="","",IFERROR(VLOOKUP($B2790,Mapping!$A:$C,2,0),"Not Mapped"))</f>
        <v/>
      </c>
      <c r="P2790">
        <f>IF($B2790="","",IFERROR(VLOOKUP($B2790,Mapping!$A:$C,3,0),"Not Mapped"))</f>
        <v/>
      </c>
      <c r="Q2790">
        <f>IF($B2790="","",IF(COUNTIF(Exclusions!$A:$A,$B2790)&gt;0,"Yes","No"))</f>
        <v/>
      </c>
      <c r="R2790" s="17">
        <f>IF($B2790="","",MIN(1,DAY($A2790)/IF($N2790="Superstore",Settings!$B$5,Settings!$B$4)))</f>
        <v/>
      </c>
      <c r="S2790" s="17">
        <f>IF(OR($B2790="",$G2790="",$R2790=0),"",$G2790/$R2790)</f>
        <v/>
      </c>
      <c r="T2790">
        <f>IF($S2790="","",IF($S2790&lt;Settings!$B$8,"Critical",IF($S2790&lt;Settings!$B$9,"Semi Critical","Non Critical")))</f>
        <v/>
      </c>
      <c r="U2790">
        <f>IF($B2790="","",IFERROR(VLOOKUP($O2790,Leaders!$A:$B,2,0),"Not Mapped"))</f>
        <v/>
      </c>
    </row>
    <row r="2791">
      <c r="A2791" s="16" t="n"/>
      <c r="G2791" s="17" t="n"/>
      <c r="H2791" s="17" t="n"/>
      <c r="I2791" s="17" t="n"/>
      <c r="J2791" s="17" t="n"/>
      <c r="K2791" s="17" t="n"/>
      <c r="L2791" s="17" t="n"/>
      <c r="N2791">
        <f>IF($B2791="","",IF($C2791="SUPERSTORE","Superstore","DH"))</f>
        <v/>
      </c>
      <c r="O2791">
        <f>IF($B2791="","",IFERROR(VLOOKUP($B2791,Mapping!$A:$C,2,0),"Not Mapped"))</f>
        <v/>
      </c>
      <c r="P2791">
        <f>IF($B2791="","",IFERROR(VLOOKUP($B2791,Mapping!$A:$C,3,0),"Not Mapped"))</f>
        <v/>
      </c>
      <c r="Q2791">
        <f>IF($B2791="","",IF(COUNTIF(Exclusions!$A:$A,$B2791)&gt;0,"Yes","No"))</f>
        <v/>
      </c>
      <c r="R2791" s="17">
        <f>IF($B2791="","",MIN(1,DAY($A2791)/IF($N2791="Superstore",Settings!$B$5,Settings!$B$4)))</f>
        <v/>
      </c>
      <c r="S2791" s="17">
        <f>IF(OR($B2791="",$G2791="",$R2791=0),"",$G2791/$R2791)</f>
        <v/>
      </c>
      <c r="T2791">
        <f>IF($S2791="","",IF($S2791&lt;Settings!$B$8,"Critical",IF($S2791&lt;Settings!$B$9,"Semi Critical","Non Critical")))</f>
        <v/>
      </c>
      <c r="U2791">
        <f>IF($B2791="","",IFERROR(VLOOKUP($O2791,Leaders!$A:$B,2,0),"Not Mapped"))</f>
        <v/>
      </c>
    </row>
    <row r="2792">
      <c r="A2792" s="16" t="n"/>
      <c r="G2792" s="17" t="n"/>
      <c r="H2792" s="17" t="n"/>
      <c r="I2792" s="17" t="n"/>
      <c r="J2792" s="17" t="n"/>
      <c r="K2792" s="17" t="n"/>
      <c r="L2792" s="17" t="n"/>
      <c r="N2792">
        <f>IF($B2792="","",IF($C2792="SUPERSTORE","Superstore","DH"))</f>
        <v/>
      </c>
      <c r="O2792">
        <f>IF($B2792="","",IFERROR(VLOOKUP($B2792,Mapping!$A:$C,2,0),"Not Mapped"))</f>
        <v/>
      </c>
      <c r="P2792">
        <f>IF($B2792="","",IFERROR(VLOOKUP($B2792,Mapping!$A:$C,3,0),"Not Mapped"))</f>
        <v/>
      </c>
      <c r="Q2792">
        <f>IF($B2792="","",IF(COUNTIF(Exclusions!$A:$A,$B2792)&gt;0,"Yes","No"))</f>
        <v/>
      </c>
      <c r="R2792" s="17">
        <f>IF($B2792="","",MIN(1,DAY($A2792)/IF($N2792="Superstore",Settings!$B$5,Settings!$B$4)))</f>
        <v/>
      </c>
      <c r="S2792" s="17">
        <f>IF(OR($B2792="",$G2792="",$R2792=0),"",$G2792/$R2792)</f>
        <v/>
      </c>
      <c r="T2792">
        <f>IF($S2792="","",IF($S2792&lt;Settings!$B$8,"Critical",IF($S2792&lt;Settings!$B$9,"Semi Critical","Non Critical")))</f>
        <v/>
      </c>
      <c r="U2792">
        <f>IF($B2792="","",IFERROR(VLOOKUP($O2792,Leaders!$A:$B,2,0),"Not Mapped"))</f>
        <v/>
      </c>
    </row>
    <row r="2793">
      <c r="A2793" s="16" t="n"/>
      <c r="G2793" s="17" t="n"/>
      <c r="H2793" s="17" t="n"/>
      <c r="I2793" s="17" t="n"/>
      <c r="J2793" s="17" t="n"/>
      <c r="K2793" s="17" t="n"/>
      <c r="L2793" s="17" t="n"/>
      <c r="N2793">
        <f>IF($B2793="","",IF($C2793="SUPERSTORE","Superstore","DH"))</f>
        <v/>
      </c>
      <c r="O2793">
        <f>IF($B2793="","",IFERROR(VLOOKUP($B2793,Mapping!$A:$C,2,0),"Not Mapped"))</f>
        <v/>
      </c>
      <c r="P2793">
        <f>IF($B2793="","",IFERROR(VLOOKUP($B2793,Mapping!$A:$C,3,0),"Not Mapped"))</f>
        <v/>
      </c>
      <c r="Q2793">
        <f>IF($B2793="","",IF(COUNTIF(Exclusions!$A:$A,$B2793)&gt;0,"Yes","No"))</f>
        <v/>
      </c>
      <c r="R2793" s="17">
        <f>IF($B2793="","",MIN(1,DAY($A2793)/IF($N2793="Superstore",Settings!$B$5,Settings!$B$4)))</f>
        <v/>
      </c>
      <c r="S2793" s="17">
        <f>IF(OR($B2793="",$G2793="",$R2793=0),"",$G2793/$R2793)</f>
        <v/>
      </c>
      <c r="T2793">
        <f>IF($S2793="","",IF($S2793&lt;Settings!$B$8,"Critical",IF($S2793&lt;Settings!$B$9,"Semi Critical","Non Critical")))</f>
        <v/>
      </c>
      <c r="U2793">
        <f>IF($B2793="","",IFERROR(VLOOKUP($O2793,Leaders!$A:$B,2,0),"Not Mapped"))</f>
        <v/>
      </c>
    </row>
    <row r="2794">
      <c r="A2794" s="16" t="n"/>
      <c r="G2794" s="17" t="n"/>
      <c r="H2794" s="17" t="n"/>
      <c r="I2794" s="17" t="n"/>
      <c r="J2794" s="17" t="n"/>
      <c r="K2794" s="17" t="n"/>
      <c r="L2794" s="17" t="n"/>
      <c r="N2794">
        <f>IF($B2794="","",IF($C2794="SUPERSTORE","Superstore","DH"))</f>
        <v/>
      </c>
      <c r="O2794">
        <f>IF($B2794="","",IFERROR(VLOOKUP($B2794,Mapping!$A:$C,2,0),"Not Mapped"))</f>
        <v/>
      </c>
      <c r="P2794">
        <f>IF($B2794="","",IFERROR(VLOOKUP($B2794,Mapping!$A:$C,3,0),"Not Mapped"))</f>
        <v/>
      </c>
      <c r="Q2794">
        <f>IF($B2794="","",IF(COUNTIF(Exclusions!$A:$A,$B2794)&gt;0,"Yes","No"))</f>
        <v/>
      </c>
      <c r="R2794" s="17">
        <f>IF($B2794="","",MIN(1,DAY($A2794)/IF($N2794="Superstore",Settings!$B$5,Settings!$B$4)))</f>
        <v/>
      </c>
      <c r="S2794" s="17">
        <f>IF(OR($B2794="",$G2794="",$R2794=0),"",$G2794/$R2794)</f>
        <v/>
      </c>
      <c r="T2794">
        <f>IF($S2794="","",IF($S2794&lt;Settings!$B$8,"Critical",IF($S2794&lt;Settings!$B$9,"Semi Critical","Non Critical")))</f>
        <v/>
      </c>
      <c r="U2794">
        <f>IF($B2794="","",IFERROR(VLOOKUP($O2794,Leaders!$A:$B,2,0),"Not Mapped"))</f>
        <v/>
      </c>
    </row>
    <row r="2795">
      <c r="A2795" s="16" t="n"/>
      <c r="G2795" s="17" t="n"/>
      <c r="H2795" s="17" t="n"/>
      <c r="I2795" s="17" t="n"/>
      <c r="J2795" s="17" t="n"/>
      <c r="K2795" s="17" t="n"/>
      <c r="L2795" s="17" t="n"/>
      <c r="N2795">
        <f>IF($B2795="","",IF($C2795="SUPERSTORE","Superstore","DH"))</f>
        <v/>
      </c>
      <c r="O2795">
        <f>IF($B2795="","",IFERROR(VLOOKUP($B2795,Mapping!$A:$C,2,0),"Not Mapped"))</f>
        <v/>
      </c>
      <c r="P2795">
        <f>IF($B2795="","",IFERROR(VLOOKUP($B2795,Mapping!$A:$C,3,0),"Not Mapped"))</f>
        <v/>
      </c>
      <c r="Q2795">
        <f>IF($B2795="","",IF(COUNTIF(Exclusions!$A:$A,$B2795)&gt;0,"Yes","No"))</f>
        <v/>
      </c>
      <c r="R2795" s="17">
        <f>IF($B2795="","",MIN(1,DAY($A2795)/IF($N2795="Superstore",Settings!$B$5,Settings!$B$4)))</f>
        <v/>
      </c>
      <c r="S2795" s="17">
        <f>IF(OR($B2795="",$G2795="",$R2795=0),"",$G2795/$R2795)</f>
        <v/>
      </c>
      <c r="T2795">
        <f>IF($S2795="","",IF($S2795&lt;Settings!$B$8,"Critical",IF($S2795&lt;Settings!$B$9,"Semi Critical","Non Critical")))</f>
        <v/>
      </c>
      <c r="U2795">
        <f>IF($B2795="","",IFERROR(VLOOKUP($O2795,Leaders!$A:$B,2,0),"Not Mapped"))</f>
        <v/>
      </c>
    </row>
    <row r="2796">
      <c r="A2796" s="16" t="n"/>
      <c r="G2796" s="17" t="n"/>
      <c r="H2796" s="17" t="n"/>
      <c r="I2796" s="17" t="n"/>
      <c r="J2796" s="17" t="n"/>
      <c r="K2796" s="17" t="n"/>
      <c r="L2796" s="17" t="n"/>
      <c r="N2796">
        <f>IF($B2796="","",IF($C2796="SUPERSTORE","Superstore","DH"))</f>
        <v/>
      </c>
      <c r="O2796">
        <f>IF($B2796="","",IFERROR(VLOOKUP($B2796,Mapping!$A:$C,2,0),"Not Mapped"))</f>
        <v/>
      </c>
      <c r="P2796">
        <f>IF($B2796="","",IFERROR(VLOOKUP($B2796,Mapping!$A:$C,3,0),"Not Mapped"))</f>
        <v/>
      </c>
      <c r="Q2796">
        <f>IF($B2796="","",IF(COUNTIF(Exclusions!$A:$A,$B2796)&gt;0,"Yes","No"))</f>
        <v/>
      </c>
      <c r="R2796" s="17">
        <f>IF($B2796="","",MIN(1,DAY($A2796)/IF($N2796="Superstore",Settings!$B$5,Settings!$B$4)))</f>
        <v/>
      </c>
      <c r="S2796" s="17">
        <f>IF(OR($B2796="",$G2796="",$R2796=0),"",$G2796/$R2796)</f>
        <v/>
      </c>
      <c r="T2796">
        <f>IF($S2796="","",IF($S2796&lt;Settings!$B$8,"Critical",IF($S2796&lt;Settings!$B$9,"Semi Critical","Non Critical")))</f>
        <v/>
      </c>
      <c r="U2796">
        <f>IF($B2796="","",IFERROR(VLOOKUP($O2796,Leaders!$A:$B,2,0),"Not Mapped"))</f>
        <v/>
      </c>
    </row>
    <row r="2797">
      <c r="A2797" s="16" t="n"/>
      <c r="G2797" s="17" t="n"/>
      <c r="H2797" s="17" t="n"/>
      <c r="I2797" s="17" t="n"/>
      <c r="J2797" s="17" t="n"/>
      <c r="K2797" s="17" t="n"/>
      <c r="L2797" s="17" t="n"/>
      <c r="N2797">
        <f>IF($B2797="","",IF($C2797="SUPERSTORE","Superstore","DH"))</f>
        <v/>
      </c>
      <c r="O2797">
        <f>IF($B2797="","",IFERROR(VLOOKUP($B2797,Mapping!$A:$C,2,0),"Not Mapped"))</f>
        <v/>
      </c>
      <c r="P2797">
        <f>IF($B2797="","",IFERROR(VLOOKUP($B2797,Mapping!$A:$C,3,0),"Not Mapped"))</f>
        <v/>
      </c>
      <c r="Q2797">
        <f>IF($B2797="","",IF(COUNTIF(Exclusions!$A:$A,$B2797)&gt;0,"Yes","No"))</f>
        <v/>
      </c>
      <c r="R2797" s="17">
        <f>IF($B2797="","",MIN(1,DAY($A2797)/IF($N2797="Superstore",Settings!$B$5,Settings!$B$4)))</f>
        <v/>
      </c>
      <c r="S2797" s="17">
        <f>IF(OR($B2797="",$G2797="",$R2797=0),"",$G2797/$R2797)</f>
        <v/>
      </c>
      <c r="T2797">
        <f>IF($S2797="","",IF($S2797&lt;Settings!$B$8,"Critical",IF($S2797&lt;Settings!$B$9,"Semi Critical","Non Critical")))</f>
        <v/>
      </c>
      <c r="U2797">
        <f>IF($B2797="","",IFERROR(VLOOKUP($O2797,Leaders!$A:$B,2,0),"Not Mapped"))</f>
        <v/>
      </c>
    </row>
    <row r="2798">
      <c r="A2798" s="16" t="n"/>
      <c r="G2798" s="17" t="n"/>
      <c r="H2798" s="17" t="n"/>
      <c r="I2798" s="17" t="n"/>
      <c r="J2798" s="17" t="n"/>
      <c r="K2798" s="17" t="n"/>
      <c r="L2798" s="17" t="n"/>
      <c r="N2798">
        <f>IF($B2798="","",IF($C2798="SUPERSTORE","Superstore","DH"))</f>
        <v/>
      </c>
      <c r="O2798">
        <f>IF($B2798="","",IFERROR(VLOOKUP($B2798,Mapping!$A:$C,2,0),"Not Mapped"))</f>
        <v/>
      </c>
      <c r="P2798">
        <f>IF($B2798="","",IFERROR(VLOOKUP($B2798,Mapping!$A:$C,3,0),"Not Mapped"))</f>
        <v/>
      </c>
      <c r="Q2798">
        <f>IF($B2798="","",IF(COUNTIF(Exclusions!$A:$A,$B2798)&gt;0,"Yes","No"))</f>
        <v/>
      </c>
      <c r="R2798" s="17">
        <f>IF($B2798="","",MIN(1,DAY($A2798)/IF($N2798="Superstore",Settings!$B$5,Settings!$B$4)))</f>
        <v/>
      </c>
      <c r="S2798" s="17">
        <f>IF(OR($B2798="",$G2798="",$R2798=0),"",$G2798/$R2798)</f>
        <v/>
      </c>
      <c r="T2798">
        <f>IF($S2798="","",IF($S2798&lt;Settings!$B$8,"Critical",IF($S2798&lt;Settings!$B$9,"Semi Critical","Non Critical")))</f>
        <v/>
      </c>
      <c r="U2798">
        <f>IF($B2798="","",IFERROR(VLOOKUP($O2798,Leaders!$A:$B,2,0),"Not Mapped"))</f>
        <v/>
      </c>
    </row>
    <row r="2799">
      <c r="A2799" s="16" t="n"/>
      <c r="G2799" s="17" t="n"/>
      <c r="H2799" s="17" t="n"/>
      <c r="I2799" s="17" t="n"/>
      <c r="J2799" s="17" t="n"/>
      <c r="K2799" s="17" t="n"/>
      <c r="L2799" s="17" t="n"/>
      <c r="N2799">
        <f>IF($B2799="","",IF($C2799="SUPERSTORE","Superstore","DH"))</f>
        <v/>
      </c>
      <c r="O2799">
        <f>IF($B2799="","",IFERROR(VLOOKUP($B2799,Mapping!$A:$C,2,0),"Not Mapped"))</f>
        <v/>
      </c>
      <c r="P2799">
        <f>IF($B2799="","",IFERROR(VLOOKUP($B2799,Mapping!$A:$C,3,0),"Not Mapped"))</f>
        <v/>
      </c>
      <c r="Q2799">
        <f>IF($B2799="","",IF(COUNTIF(Exclusions!$A:$A,$B2799)&gt;0,"Yes","No"))</f>
        <v/>
      </c>
      <c r="R2799" s="17">
        <f>IF($B2799="","",MIN(1,DAY($A2799)/IF($N2799="Superstore",Settings!$B$5,Settings!$B$4)))</f>
        <v/>
      </c>
      <c r="S2799" s="17">
        <f>IF(OR($B2799="",$G2799="",$R2799=0),"",$G2799/$R2799)</f>
        <v/>
      </c>
      <c r="T2799">
        <f>IF($S2799="","",IF($S2799&lt;Settings!$B$8,"Critical",IF($S2799&lt;Settings!$B$9,"Semi Critical","Non Critical")))</f>
        <v/>
      </c>
      <c r="U2799">
        <f>IF($B2799="","",IFERROR(VLOOKUP($O2799,Leaders!$A:$B,2,0),"Not Mapped"))</f>
        <v/>
      </c>
    </row>
    <row r="2800">
      <c r="A2800" s="16" t="n"/>
      <c r="G2800" s="17" t="n"/>
      <c r="H2800" s="17" t="n"/>
      <c r="I2800" s="17" t="n"/>
      <c r="J2800" s="17" t="n"/>
      <c r="K2800" s="17" t="n"/>
      <c r="L2800" s="17" t="n"/>
      <c r="N2800">
        <f>IF($B2800="","",IF($C2800="SUPERSTORE","Superstore","DH"))</f>
        <v/>
      </c>
      <c r="O2800">
        <f>IF($B2800="","",IFERROR(VLOOKUP($B2800,Mapping!$A:$C,2,0),"Not Mapped"))</f>
        <v/>
      </c>
      <c r="P2800">
        <f>IF($B2800="","",IFERROR(VLOOKUP($B2800,Mapping!$A:$C,3,0),"Not Mapped"))</f>
        <v/>
      </c>
      <c r="Q2800">
        <f>IF($B2800="","",IF(COUNTIF(Exclusions!$A:$A,$B2800)&gt;0,"Yes","No"))</f>
        <v/>
      </c>
      <c r="R2800" s="17">
        <f>IF($B2800="","",MIN(1,DAY($A2800)/IF($N2800="Superstore",Settings!$B$5,Settings!$B$4)))</f>
        <v/>
      </c>
      <c r="S2800" s="17">
        <f>IF(OR($B2800="",$G2800="",$R2800=0),"",$G2800/$R2800)</f>
        <v/>
      </c>
      <c r="T2800">
        <f>IF($S2800="","",IF($S2800&lt;Settings!$B$8,"Critical",IF($S2800&lt;Settings!$B$9,"Semi Critical","Non Critical")))</f>
        <v/>
      </c>
      <c r="U2800">
        <f>IF($B2800="","",IFERROR(VLOOKUP($O2800,Leaders!$A:$B,2,0),"Not Mapped"))</f>
        <v/>
      </c>
    </row>
    <row r="2801">
      <c r="A2801" s="16" t="n"/>
      <c r="G2801" s="17" t="n"/>
      <c r="H2801" s="17" t="n"/>
      <c r="I2801" s="17" t="n"/>
      <c r="J2801" s="17" t="n"/>
      <c r="K2801" s="17" t="n"/>
      <c r="L2801" s="17" t="n"/>
      <c r="N2801">
        <f>IF($B2801="","",IF($C2801="SUPERSTORE","Superstore","DH"))</f>
        <v/>
      </c>
      <c r="O2801">
        <f>IF($B2801="","",IFERROR(VLOOKUP($B2801,Mapping!$A:$C,2,0),"Not Mapped"))</f>
        <v/>
      </c>
      <c r="P2801">
        <f>IF($B2801="","",IFERROR(VLOOKUP($B2801,Mapping!$A:$C,3,0),"Not Mapped"))</f>
        <v/>
      </c>
      <c r="Q2801">
        <f>IF($B2801="","",IF(COUNTIF(Exclusions!$A:$A,$B2801)&gt;0,"Yes","No"))</f>
        <v/>
      </c>
      <c r="R2801" s="17">
        <f>IF($B2801="","",MIN(1,DAY($A2801)/IF($N2801="Superstore",Settings!$B$5,Settings!$B$4)))</f>
        <v/>
      </c>
      <c r="S2801" s="17">
        <f>IF(OR($B2801="",$G2801="",$R2801=0),"",$G2801/$R2801)</f>
        <v/>
      </c>
      <c r="T2801">
        <f>IF($S2801="","",IF($S2801&lt;Settings!$B$8,"Critical",IF($S2801&lt;Settings!$B$9,"Semi Critical","Non Critical")))</f>
        <v/>
      </c>
      <c r="U2801">
        <f>IF($B2801="","",IFERROR(VLOOKUP($O2801,Leaders!$A:$B,2,0),"Not Mapped"))</f>
        <v/>
      </c>
    </row>
    <row r="2802">
      <c r="A2802" s="16" t="n"/>
      <c r="G2802" s="17" t="n"/>
      <c r="H2802" s="17" t="n"/>
      <c r="I2802" s="17" t="n"/>
      <c r="J2802" s="17" t="n"/>
      <c r="K2802" s="17" t="n"/>
      <c r="L2802" s="17" t="n"/>
      <c r="N2802">
        <f>IF($B2802="","",IF($C2802="SUPERSTORE","Superstore","DH"))</f>
        <v/>
      </c>
      <c r="O2802">
        <f>IF($B2802="","",IFERROR(VLOOKUP($B2802,Mapping!$A:$C,2,0),"Not Mapped"))</f>
        <v/>
      </c>
      <c r="P2802">
        <f>IF($B2802="","",IFERROR(VLOOKUP($B2802,Mapping!$A:$C,3,0),"Not Mapped"))</f>
        <v/>
      </c>
      <c r="Q2802">
        <f>IF($B2802="","",IF(COUNTIF(Exclusions!$A:$A,$B2802)&gt;0,"Yes","No"))</f>
        <v/>
      </c>
      <c r="R2802" s="17">
        <f>IF($B2802="","",MIN(1,DAY($A2802)/IF($N2802="Superstore",Settings!$B$5,Settings!$B$4)))</f>
        <v/>
      </c>
      <c r="S2802" s="17">
        <f>IF(OR($B2802="",$G2802="",$R2802=0),"",$G2802/$R2802)</f>
        <v/>
      </c>
      <c r="T2802">
        <f>IF($S2802="","",IF($S2802&lt;Settings!$B$8,"Critical",IF($S2802&lt;Settings!$B$9,"Semi Critical","Non Critical")))</f>
        <v/>
      </c>
      <c r="U2802">
        <f>IF($B2802="","",IFERROR(VLOOKUP($O2802,Leaders!$A:$B,2,0),"Not Mapped"))</f>
        <v/>
      </c>
    </row>
    <row r="2803">
      <c r="A2803" s="16" t="n"/>
      <c r="G2803" s="17" t="n"/>
      <c r="H2803" s="17" t="n"/>
      <c r="I2803" s="17" t="n"/>
      <c r="J2803" s="17" t="n"/>
      <c r="K2803" s="17" t="n"/>
      <c r="L2803" s="17" t="n"/>
      <c r="N2803">
        <f>IF($B2803="","",IF($C2803="SUPERSTORE","Superstore","DH"))</f>
        <v/>
      </c>
      <c r="O2803">
        <f>IF($B2803="","",IFERROR(VLOOKUP($B2803,Mapping!$A:$C,2,0),"Not Mapped"))</f>
        <v/>
      </c>
      <c r="P2803">
        <f>IF($B2803="","",IFERROR(VLOOKUP($B2803,Mapping!$A:$C,3,0),"Not Mapped"))</f>
        <v/>
      </c>
      <c r="Q2803">
        <f>IF($B2803="","",IF(COUNTIF(Exclusions!$A:$A,$B2803)&gt;0,"Yes","No"))</f>
        <v/>
      </c>
      <c r="R2803" s="17">
        <f>IF($B2803="","",MIN(1,DAY($A2803)/IF($N2803="Superstore",Settings!$B$5,Settings!$B$4)))</f>
        <v/>
      </c>
      <c r="S2803" s="17">
        <f>IF(OR($B2803="",$G2803="",$R2803=0),"",$G2803/$R2803)</f>
        <v/>
      </c>
      <c r="T2803">
        <f>IF($S2803="","",IF($S2803&lt;Settings!$B$8,"Critical",IF($S2803&lt;Settings!$B$9,"Semi Critical","Non Critical")))</f>
        <v/>
      </c>
      <c r="U2803">
        <f>IF($B2803="","",IFERROR(VLOOKUP($O2803,Leaders!$A:$B,2,0),"Not Mapped"))</f>
        <v/>
      </c>
    </row>
    <row r="2804">
      <c r="A2804" s="16" t="n"/>
      <c r="G2804" s="17" t="n"/>
      <c r="H2804" s="17" t="n"/>
      <c r="I2804" s="17" t="n"/>
      <c r="J2804" s="17" t="n"/>
      <c r="K2804" s="17" t="n"/>
      <c r="L2804" s="17" t="n"/>
      <c r="N2804">
        <f>IF($B2804="","",IF($C2804="SUPERSTORE","Superstore","DH"))</f>
        <v/>
      </c>
      <c r="O2804">
        <f>IF($B2804="","",IFERROR(VLOOKUP($B2804,Mapping!$A:$C,2,0),"Not Mapped"))</f>
        <v/>
      </c>
      <c r="P2804">
        <f>IF($B2804="","",IFERROR(VLOOKUP($B2804,Mapping!$A:$C,3,0),"Not Mapped"))</f>
        <v/>
      </c>
      <c r="Q2804">
        <f>IF($B2804="","",IF(COUNTIF(Exclusions!$A:$A,$B2804)&gt;0,"Yes","No"))</f>
        <v/>
      </c>
      <c r="R2804" s="17">
        <f>IF($B2804="","",MIN(1,DAY($A2804)/IF($N2804="Superstore",Settings!$B$5,Settings!$B$4)))</f>
        <v/>
      </c>
      <c r="S2804" s="17">
        <f>IF(OR($B2804="",$G2804="",$R2804=0),"",$G2804/$R2804)</f>
        <v/>
      </c>
      <c r="T2804">
        <f>IF($S2804="","",IF($S2804&lt;Settings!$B$8,"Critical",IF($S2804&lt;Settings!$B$9,"Semi Critical","Non Critical")))</f>
        <v/>
      </c>
      <c r="U2804">
        <f>IF($B2804="","",IFERROR(VLOOKUP($O2804,Leaders!$A:$B,2,0),"Not Mapped"))</f>
        <v/>
      </c>
    </row>
    <row r="2805">
      <c r="A2805" s="16" t="n"/>
      <c r="G2805" s="17" t="n"/>
      <c r="H2805" s="17" t="n"/>
      <c r="I2805" s="17" t="n"/>
      <c r="J2805" s="17" t="n"/>
      <c r="K2805" s="17" t="n"/>
      <c r="L2805" s="17" t="n"/>
      <c r="N2805">
        <f>IF($B2805="","",IF($C2805="SUPERSTORE","Superstore","DH"))</f>
        <v/>
      </c>
      <c r="O2805">
        <f>IF($B2805="","",IFERROR(VLOOKUP($B2805,Mapping!$A:$C,2,0),"Not Mapped"))</f>
        <v/>
      </c>
      <c r="P2805">
        <f>IF($B2805="","",IFERROR(VLOOKUP($B2805,Mapping!$A:$C,3,0),"Not Mapped"))</f>
        <v/>
      </c>
      <c r="Q2805">
        <f>IF($B2805="","",IF(COUNTIF(Exclusions!$A:$A,$B2805)&gt;0,"Yes","No"))</f>
        <v/>
      </c>
      <c r="R2805" s="17">
        <f>IF($B2805="","",MIN(1,DAY($A2805)/IF($N2805="Superstore",Settings!$B$5,Settings!$B$4)))</f>
        <v/>
      </c>
      <c r="S2805" s="17">
        <f>IF(OR($B2805="",$G2805="",$R2805=0),"",$G2805/$R2805)</f>
        <v/>
      </c>
      <c r="T2805">
        <f>IF($S2805="","",IF($S2805&lt;Settings!$B$8,"Critical",IF($S2805&lt;Settings!$B$9,"Semi Critical","Non Critical")))</f>
        <v/>
      </c>
      <c r="U2805">
        <f>IF($B2805="","",IFERROR(VLOOKUP($O2805,Leaders!$A:$B,2,0),"Not Mapped"))</f>
        <v/>
      </c>
    </row>
    <row r="2806">
      <c r="A2806" s="16" t="n"/>
      <c r="G2806" s="17" t="n"/>
      <c r="H2806" s="17" t="n"/>
      <c r="I2806" s="17" t="n"/>
      <c r="J2806" s="17" t="n"/>
      <c r="K2806" s="17" t="n"/>
      <c r="L2806" s="17" t="n"/>
      <c r="N2806">
        <f>IF($B2806="","",IF($C2806="SUPERSTORE","Superstore","DH"))</f>
        <v/>
      </c>
      <c r="O2806">
        <f>IF($B2806="","",IFERROR(VLOOKUP($B2806,Mapping!$A:$C,2,0),"Not Mapped"))</f>
        <v/>
      </c>
      <c r="P2806">
        <f>IF($B2806="","",IFERROR(VLOOKUP($B2806,Mapping!$A:$C,3,0),"Not Mapped"))</f>
        <v/>
      </c>
      <c r="Q2806">
        <f>IF($B2806="","",IF(COUNTIF(Exclusions!$A:$A,$B2806)&gt;0,"Yes","No"))</f>
        <v/>
      </c>
      <c r="R2806" s="17">
        <f>IF($B2806="","",MIN(1,DAY($A2806)/IF($N2806="Superstore",Settings!$B$5,Settings!$B$4)))</f>
        <v/>
      </c>
      <c r="S2806" s="17">
        <f>IF(OR($B2806="",$G2806="",$R2806=0),"",$G2806/$R2806)</f>
        <v/>
      </c>
      <c r="T2806">
        <f>IF($S2806="","",IF($S2806&lt;Settings!$B$8,"Critical",IF($S2806&lt;Settings!$B$9,"Semi Critical","Non Critical")))</f>
        <v/>
      </c>
      <c r="U2806">
        <f>IF($B2806="","",IFERROR(VLOOKUP($O2806,Leaders!$A:$B,2,0),"Not Mapped"))</f>
        <v/>
      </c>
    </row>
    <row r="2807">
      <c r="A2807" s="16" t="n"/>
      <c r="G2807" s="17" t="n"/>
      <c r="H2807" s="17" t="n"/>
      <c r="I2807" s="17" t="n"/>
      <c r="J2807" s="17" t="n"/>
      <c r="K2807" s="17" t="n"/>
      <c r="L2807" s="17" t="n"/>
      <c r="N2807">
        <f>IF($B2807="","",IF($C2807="SUPERSTORE","Superstore","DH"))</f>
        <v/>
      </c>
      <c r="O2807">
        <f>IF($B2807="","",IFERROR(VLOOKUP($B2807,Mapping!$A:$C,2,0),"Not Mapped"))</f>
        <v/>
      </c>
      <c r="P2807">
        <f>IF($B2807="","",IFERROR(VLOOKUP($B2807,Mapping!$A:$C,3,0),"Not Mapped"))</f>
        <v/>
      </c>
      <c r="Q2807">
        <f>IF($B2807="","",IF(COUNTIF(Exclusions!$A:$A,$B2807)&gt;0,"Yes","No"))</f>
        <v/>
      </c>
      <c r="R2807" s="17">
        <f>IF($B2807="","",MIN(1,DAY($A2807)/IF($N2807="Superstore",Settings!$B$5,Settings!$B$4)))</f>
        <v/>
      </c>
      <c r="S2807" s="17">
        <f>IF(OR($B2807="",$G2807="",$R2807=0),"",$G2807/$R2807)</f>
        <v/>
      </c>
      <c r="T2807">
        <f>IF($S2807="","",IF($S2807&lt;Settings!$B$8,"Critical",IF($S2807&lt;Settings!$B$9,"Semi Critical","Non Critical")))</f>
        <v/>
      </c>
      <c r="U2807">
        <f>IF($B2807="","",IFERROR(VLOOKUP($O2807,Leaders!$A:$B,2,0),"Not Mapped"))</f>
        <v/>
      </c>
    </row>
    <row r="2808">
      <c r="A2808" s="16" t="n"/>
      <c r="G2808" s="17" t="n"/>
      <c r="H2808" s="17" t="n"/>
      <c r="I2808" s="17" t="n"/>
      <c r="J2808" s="17" t="n"/>
      <c r="K2808" s="17" t="n"/>
      <c r="L2808" s="17" t="n"/>
      <c r="N2808">
        <f>IF($B2808="","",IF($C2808="SUPERSTORE","Superstore","DH"))</f>
        <v/>
      </c>
      <c r="O2808">
        <f>IF($B2808="","",IFERROR(VLOOKUP($B2808,Mapping!$A:$C,2,0),"Not Mapped"))</f>
        <v/>
      </c>
      <c r="P2808">
        <f>IF($B2808="","",IFERROR(VLOOKUP($B2808,Mapping!$A:$C,3,0),"Not Mapped"))</f>
        <v/>
      </c>
      <c r="Q2808">
        <f>IF($B2808="","",IF(COUNTIF(Exclusions!$A:$A,$B2808)&gt;0,"Yes","No"))</f>
        <v/>
      </c>
      <c r="R2808" s="17">
        <f>IF($B2808="","",MIN(1,DAY($A2808)/IF($N2808="Superstore",Settings!$B$5,Settings!$B$4)))</f>
        <v/>
      </c>
      <c r="S2808" s="17">
        <f>IF(OR($B2808="",$G2808="",$R2808=0),"",$G2808/$R2808)</f>
        <v/>
      </c>
      <c r="T2808">
        <f>IF($S2808="","",IF($S2808&lt;Settings!$B$8,"Critical",IF($S2808&lt;Settings!$B$9,"Semi Critical","Non Critical")))</f>
        <v/>
      </c>
      <c r="U2808">
        <f>IF($B2808="","",IFERROR(VLOOKUP($O2808,Leaders!$A:$B,2,0),"Not Mapped"))</f>
        <v/>
      </c>
    </row>
    <row r="2809">
      <c r="A2809" s="16" t="n"/>
      <c r="G2809" s="17" t="n"/>
      <c r="H2809" s="17" t="n"/>
      <c r="I2809" s="17" t="n"/>
      <c r="J2809" s="17" t="n"/>
      <c r="K2809" s="17" t="n"/>
      <c r="L2809" s="17" t="n"/>
      <c r="N2809">
        <f>IF($B2809="","",IF($C2809="SUPERSTORE","Superstore","DH"))</f>
        <v/>
      </c>
      <c r="O2809">
        <f>IF($B2809="","",IFERROR(VLOOKUP($B2809,Mapping!$A:$C,2,0),"Not Mapped"))</f>
        <v/>
      </c>
      <c r="P2809">
        <f>IF($B2809="","",IFERROR(VLOOKUP($B2809,Mapping!$A:$C,3,0),"Not Mapped"))</f>
        <v/>
      </c>
      <c r="Q2809">
        <f>IF($B2809="","",IF(COUNTIF(Exclusions!$A:$A,$B2809)&gt;0,"Yes","No"))</f>
        <v/>
      </c>
      <c r="R2809" s="17">
        <f>IF($B2809="","",MIN(1,DAY($A2809)/IF($N2809="Superstore",Settings!$B$5,Settings!$B$4)))</f>
        <v/>
      </c>
      <c r="S2809" s="17">
        <f>IF(OR($B2809="",$G2809="",$R2809=0),"",$G2809/$R2809)</f>
        <v/>
      </c>
      <c r="T2809">
        <f>IF($S2809="","",IF($S2809&lt;Settings!$B$8,"Critical",IF($S2809&lt;Settings!$B$9,"Semi Critical","Non Critical")))</f>
        <v/>
      </c>
      <c r="U2809">
        <f>IF($B2809="","",IFERROR(VLOOKUP($O2809,Leaders!$A:$B,2,0),"Not Mapped"))</f>
        <v/>
      </c>
    </row>
    <row r="2810">
      <c r="A2810" s="16" t="n"/>
      <c r="G2810" s="17" t="n"/>
      <c r="H2810" s="17" t="n"/>
      <c r="I2810" s="17" t="n"/>
      <c r="J2810" s="17" t="n"/>
      <c r="K2810" s="17" t="n"/>
      <c r="L2810" s="17" t="n"/>
      <c r="N2810">
        <f>IF($B2810="","",IF($C2810="SUPERSTORE","Superstore","DH"))</f>
        <v/>
      </c>
      <c r="O2810">
        <f>IF($B2810="","",IFERROR(VLOOKUP($B2810,Mapping!$A:$C,2,0),"Not Mapped"))</f>
        <v/>
      </c>
      <c r="P2810">
        <f>IF($B2810="","",IFERROR(VLOOKUP($B2810,Mapping!$A:$C,3,0),"Not Mapped"))</f>
        <v/>
      </c>
      <c r="Q2810">
        <f>IF($B2810="","",IF(COUNTIF(Exclusions!$A:$A,$B2810)&gt;0,"Yes","No"))</f>
        <v/>
      </c>
      <c r="R2810" s="17">
        <f>IF($B2810="","",MIN(1,DAY($A2810)/IF($N2810="Superstore",Settings!$B$5,Settings!$B$4)))</f>
        <v/>
      </c>
      <c r="S2810" s="17">
        <f>IF(OR($B2810="",$G2810="",$R2810=0),"",$G2810/$R2810)</f>
        <v/>
      </c>
      <c r="T2810">
        <f>IF($S2810="","",IF($S2810&lt;Settings!$B$8,"Critical",IF($S2810&lt;Settings!$B$9,"Semi Critical","Non Critical")))</f>
        <v/>
      </c>
      <c r="U2810">
        <f>IF($B2810="","",IFERROR(VLOOKUP($O2810,Leaders!$A:$B,2,0),"Not Mapped"))</f>
        <v/>
      </c>
    </row>
    <row r="2811">
      <c r="A2811" s="16" t="n"/>
      <c r="G2811" s="17" t="n"/>
      <c r="H2811" s="17" t="n"/>
      <c r="I2811" s="17" t="n"/>
      <c r="J2811" s="17" t="n"/>
      <c r="K2811" s="17" t="n"/>
      <c r="L2811" s="17" t="n"/>
      <c r="N2811">
        <f>IF($B2811="","",IF($C2811="SUPERSTORE","Superstore","DH"))</f>
        <v/>
      </c>
      <c r="O2811">
        <f>IF($B2811="","",IFERROR(VLOOKUP($B2811,Mapping!$A:$C,2,0),"Not Mapped"))</f>
        <v/>
      </c>
      <c r="P2811">
        <f>IF($B2811="","",IFERROR(VLOOKUP($B2811,Mapping!$A:$C,3,0),"Not Mapped"))</f>
        <v/>
      </c>
      <c r="Q2811">
        <f>IF($B2811="","",IF(COUNTIF(Exclusions!$A:$A,$B2811)&gt;0,"Yes","No"))</f>
        <v/>
      </c>
      <c r="R2811" s="17">
        <f>IF($B2811="","",MIN(1,DAY($A2811)/IF($N2811="Superstore",Settings!$B$5,Settings!$B$4)))</f>
        <v/>
      </c>
      <c r="S2811" s="17">
        <f>IF(OR($B2811="",$G2811="",$R2811=0),"",$G2811/$R2811)</f>
        <v/>
      </c>
      <c r="T2811">
        <f>IF($S2811="","",IF($S2811&lt;Settings!$B$8,"Critical",IF($S2811&lt;Settings!$B$9,"Semi Critical","Non Critical")))</f>
        <v/>
      </c>
      <c r="U2811">
        <f>IF($B2811="","",IFERROR(VLOOKUP($O2811,Leaders!$A:$B,2,0),"Not Mapped"))</f>
        <v/>
      </c>
    </row>
    <row r="2812">
      <c r="A2812" s="16" t="n"/>
      <c r="G2812" s="17" t="n"/>
      <c r="H2812" s="17" t="n"/>
      <c r="I2812" s="17" t="n"/>
      <c r="J2812" s="17" t="n"/>
      <c r="K2812" s="17" t="n"/>
      <c r="L2812" s="17" t="n"/>
      <c r="N2812">
        <f>IF($B2812="","",IF($C2812="SUPERSTORE","Superstore","DH"))</f>
        <v/>
      </c>
      <c r="O2812">
        <f>IF($B2812="","",IFERROR(VLOOKUP($B2812,Mapping!$A:$C,2,0),"Not Mapped"))</f>
        <v/>
      </c>
      <c r="P2812">
        <f>IF($B2812="","",IFERROR(VLOOKUP($B2812,Mapping!$A:$C,3,0),"Not Mapped"))</f>
        <v/>
      </c>
      <c r="Q2812">
        <f>IF($B2812="","",IF(COUNTIF(Exclusions!$A:$A,$B2812)&gt;0,"Yes","No"))</f>
        <v/>
      </c>
      <c r="R2812" s="17">
        <f>IF($B2812="","",MIN(1,DAY($A2812)/IF($N2812="Superstore",Settings!$B$5,Settings!$B$4)))</f>
        <v/>
      </c>
      <c r="S2812" s="17">
        <f>IF(OR($B2812="",$G2812="",$R2812=0),"",$G2812/$R2812)</f>
        <v/>
      </c>
      <c r="T2812">
        <f>IF($S2812="","",IF($S2812&lt;Settings!$B$8,"Critical",IF($S2812&lt;Settings!$B$9,"Semi Critical","Non Critical")))</f>
        <v/>
      </c>
      <c r="U2812">
        <f>IF($B2812="","",IFERROR(VLOOKUP($O2812,Leaders!$A:$B,2,0),"Not Mapped"))</f>
        <v/>
      </c>
    </row>
    <row r="2813">
      <c r="A2813" s="16" t="n"/>
      <c r="G2813" s="17" t="n"/>
      <c r="H2813" s="17" t="n"/>
      <c r="I2813" s="17" t="n"/>
      <c r="J2813" s="17" t="n"/>
      <c r="K2813" s="17" t="n"/>
      <c r="L2813" s="17" t="n"/>
      <c r="N2813">
        <f>IF($B2813="","",IF($C2813="SUPERSTORE","Superstore","DH"))</f>
        <v/>
      </c>
      <c r="O2813">
        <f>IF($B2813="","",IFERROR(VLOOKUP($B2813,Mapping!$A:$C,2,0),"Not Mapped"))</f>
        <v/>
      </c>
      <c r="P2813">
        <f>IF($B2813="","",IFERROR(VLOOKUP($B2813,Mapping!$A:$C,3,0),"Not Mapped"))</f>
        <v/>
      </c>
      <c r="Q2813">
        <f>IF($B2813="","",IF(COUNTIF(Exclusions!$A:$A,$B2813)&gt;0,"Yes","No"))</f>
        <v/>
      </c>
      <c r="R2813" s="17">
        <f>IF($B2813="","",MIN(1,DAY($A2813)/IF($N2813="Superstore",Settings!$B$5,Settings!$B$4)))</f>
        <v/>
      </c>
      <c r="S2813" s="17">
        <f>IF(OR($B2813="",$G2813="",$R2813=0),"",$G2813/$R2813)</f>
        <v/>
      </c>
      <c r="T2813">
        <f>IF($S2813="","",IF($S2813&lt;Settings!$B$8,"Critical",IF($S2813&lt;Settings!$B$9,"Semi Critical","Non Critical")))</f>
        <v/>
      </c>
      <c r="U2813">
        <f>IF($B2813="","",IFERROR(VLOOKUP($O2813,Leaders!$A:$B,2,0),"Not Mapped"))</f>
        <v/>
      </c>
    </row>
    <row r="2814">
      <c r="A2814" s="16" t="n"/>
      <c r="G2814" s="17" t="n"/>
      <c r="H2814" s="17" t="n"/>
      <c r="I2814" s="17" t="n"/>
      <c r="J2814" s="17" t="n"/>
      <c r="K2814" s="17" t="n"/>
      <c r="L2814" s="17" t="n"/>
      <c r="N2814">
        <f>IF($B2814="","",IF($C2814="SUPERSTORE","Superstore","DH"))</f>
        <v/>
      </c>
      <c r="O2814">
        <f>IF($B2814="","",IFERROR(VLOOKUP($B2814,Mapping!$A:$C,2,0),"Not Mapped"))</f>
        <v/>
      </c>
      <c r="P2814">
        <f>IF($B2814="","",IFERROR(VLOOKUP($B2814,Mapping!$A:$C,3,0),"Not Mapped"))</f>
        <v/>
      </c>
      <c r="Q2814">
        <f>IF($B2814="","",IF(COUNTIF(Exclusions!$A:$A,$B2814)&gt;0,"Yes","No"))</f>
        <v/>
      </c>
      <c r="R2814" s="17">
        <f>IF($B2814="","",MIN(1,DAY($A2814)/IF($N2814="Superstore",Settings!$B$5,Settings!$B$4)))</f>
        <v/>
      </c>
      <c r="S2814" s="17">
        <f>IF(OR($B2814="",$G2814="",$R2814=0),"",$G2814/$R2814)</f>
        <v/>
      </c>
      <c r="T2814">
        <f>IF($S2814="","",IF($S2814&lt;Settings!$B$8,"Critical",IF($S2814&lt;Settings!$B$9,"Semi Critical","Non Critical")))</f>
        <v/>
      </c>
      <c r="U2814">
        <f>IF($B2814="","",IFERROR(VLOOKUP($O2814,Leaders!$A:$B,2,0),"Not Mapped"))</f>
        <v/>
      </c>
    </row>
    <row r="2815">
      <c r="A2815" s="16" t="n"/>
      <c r="G2815" s="17" t="n"/>
      <c r="H2815" s="17" t="n"/>
      <c r="I2815" s="17" t="n"/>
      <c r="J2815" s="17" t="n"/>
      <c r="K2815" s="17" t="n"/>
      <c r="L2815" s="17" t="n"/>
      <c r="N2815">
        <f>IF($B2815="","",IF($C2815="SUPERSTORE","Superstore","DH"))</f>
        <v/>
      </c>
      <c r="O2815">
        <f>IF($B2815="","",IFERROR(VLOOKUP($B2815,Mapping!$A:$C,2,0),"Not Mapped"))</f>
        <v/>
      </c>
      <c r="P2815">
        <f>IF($B2815="","",IFERROR(VLOOKUP($B2815,Mapping!$A:$C,3,0),"Not Mapped"))</f>
        <v/>
      </c>
      <c r="Q2815">
        <f>IF($B2815="","",IF(COUNTIF(Exclusions!$A:$A,$B2815)&gt;0,"Yes","No"))</f>
        <v/>
      </c>
      <c r="R2815" s="17">
        <f>IF($B2815="","",MIN(1,DAY($A2815)/IF($N2815="Superstore",Settings!$B$5,Settings!$B$4)))</f>
        <v/>
      </c>
      <c r="S2815" s="17">
        <f>IF(OR($B2815="",$G2815="",$R2815=0),"",$G2815/$R2815)</f>
        <v/>
      </c>
      <c r="T2815">
        <f>IF($S2815="","",IF($S2815&lt;Settings!$B$8,"Critical",IF($S2815&lt;Settings!$B$9,"Semi Critical","Non Critical")))</f>
        <v/>
      </c>
      <c r="U2815">
        <f>IF($B2815="","",IFERROR(VLOOKUP($O2815,Leaders!$A:$B,2,0),"Not Mapped"))</f>
        <v/>
      </c>
    </row>
    <row r="2816">
      <c r="A2816" s="16" t="n"/>
      <c r="G2816" s="17" t="n"/>
      <c r="H2816" s="17" t="n"/>
      <c r="I2816" s="17" t="n"/>
      <c r="J2816" s="17" t="n"/>
      <c r="K2816" s="17" t="n"/>
      <c r="L2816" s="17" t="n"/>
      <c r="N2816">
        <f>IF($B2816="","",IF($C2816="SUPERSTORE","Superstore","DH"))</f>
        <v/>
      </c>
      <c r="O2816">
        <f>IF($B2816="","",IFERROR(VLOOKUP($B2816,Mapping!$A:$C,2,0),"Not Mapped"))</f>
        <v/>
      </c>
      <c r="P2816">
        <f>IF($B2816="","",IFERROR(VLOOKUP($B2816,Mapping!$A:$C,3,0),"Not Mapped"))</f>
        <v/>
      </c>
      <c r="Q2816">
        <f>IF($B2816="","",IF(COUNTIF(Exclusions!$A:$A,$B2816)&gt;0,"Yes","No"))</f>
        <v/>
      </c>
      <c r="R2816" s="17">
        <f>IF($B2816="","",MIN(1,DAY($A2816)/IF($N2816="Superstore",Settings!$B$5,Settings!$B$4)))</f>
        <v/>
      </c>
      <c r="S2816" s="17">
        <f>IF(OR($B2816="",$G2816="",$R2816=0),"",$G2816/$R2816)</f>
        <v/>
      </c>
      <c r="T2816">
        <f>IF($S2816="","",IF($S2816&lt;Settings!$B$8,"Critical",IF($S2816&lt;Settings!$B$9,"Semi Critical","Non Critical")))</f>
        <v/>
      </c>
      <c r="U2816">
        <f>IF($B2816="","",IFERROR(VLOOKUP($O2816,Leaders!$A:$B,2,0),"Not Mapped"))</f>
        <v/>
      </c>
    </row>
    <row r="2817">
      <c r="A2817" s="16" t="n"/>
      <c r="G2817" s="17" t="n"/>
      <c r="H2817" s="17" t="n"/>
      <c r="I2817" s="17" t="n"/>
      <c r="J2817" s="17" t="n"/>
      <c r="K2817" s="17" t="n"/>
      <c r="L2817" s="17" t="n"/>
      <c r="N2817">
        <f>IF($B2817="","",IF($C2817="SUPERSTORE","Superstore","DH"))</f>
        <v/>
      </c>
      <c r="O2817">
        <f>IF($B2817="","",IFERROR(VLOOKUP($B2817,Mapping!$A:$C,2,0),"Not Mapped"))</f>
        <v/>
      </c>
      <c r="P2817">
        <f>IF($B2817="","",IFERROR(VLOOKUP($B2817,Mapping!$A:$C,3,0),"Not Mapped"))</f>
        <v/>
      </c>
      <c r="Q2817">
        <f>IF($B2817="","",IF(COUNTIF(Exclusions!$A:$A,$B2817)&gt;0,"Yes","No"))</f>
        <v/>
      </c>
      <c r="R2817" s="17">
        <f>IF($B2817="","",MIN(1,DAY($A2817)/IF($N2817="Superstore",Settings!$B$5,Settings!$B$4)))</f>
        <v/>
      </c>
      <c r="S2817" s="17">
        <f>IF(OR($B2817="",$G2817="",$R2817=0),"",$G2817/$R2817)</f>
        <v/>
      </c>
      <c r="T2817">
        <f>IF($S2817="","",IF($S2817&lt;Settings!$B$8,"Critical",IF($S2817&lt;Settings!$B$9,"Semi Critical","Non Critical")))</f>
        <v/>
      </c>
      <c r="U2817">
        <f>IF($B2817="","",IFERROR(VLOOKUP($O2817,Leaders!$A:$B,2,0),"Not Mapped"))</f>
        <v/>
      </c>
    </row>
    <row r="2818">
      <c r="A2818" s="16" t="n"/>
      <c r="G2818" s="17" t="n"/>
      <c r="H2818" s="17" t="n"/>
      <c r="I2818" s="17" t="n"/>
      <c r="J2818" s="17" t="n"/>
      <c r="K2818" s="17" t="n"/>
      <c r="L2818" s="17" t="n"/>
      <c r="N2818">
        <f>IF($B2818="","",IF($C2818="SUPERSTORE","Superstore","DH"))</f>
        <v/>
      </c>
      <c r="O2818">
        <f>IF($B2818="","",IFERROR(VLOOKUP($B2818,Mapping!$A:$C,2,0),"Not Mapped"))</f>
        <v/>
      </c>
      <c r="P2818">
        <f>IF($B2818="","",IFERROR(VLOOKUP($B2818,Mapping!$A:$C,3,0),"Not Mapped"))</f>
        <v/>
      </c>
      <c r="Q2818">
        <f>IF($B2818="","",IF(COUNTIF(Exclusions!$A:$A,$B2818)&gt;0,"Yes","No"))</f>
        <v/>
      </c>
      <c r="R2818" s="17">
        <f>IF($B2818="","",MIN(1,DAY($A2818)/IF($N2818="Superstore",Settings!$B$5,Settings!$B$4)))</f>
        <v/>
      </c>
      <c r="S2818" s="17">
        <f>IF(OR($B2818="",$G2818="",$R2818=0),"",$G2818/$R2818)</f>
        <v/>
      </c>
      <c r="T2818">
        <f>IF($S2818="","",IF($S2818&lt;Settings!$B$8,"Critical",IF($S2818&lt;Settings!$B$9,"Semi Critical","Non Critical")))</f>
        <v/>
      </c>
      <c r="U2818">
        <f>IF($B2818="","",IFERROR(VLOOKUP($O2818,Leaders!$A:$B,2,0),"Not Mapped"))</f>
        <v/>
      </c>
    </row>
    <row r="2819">
      <c r="A2819" s="16" t="n"/>
      <c r="G2819" s="17" t="n"/>
      <c r="H2819" s="17" t="n"/>
      <c r="I2819" s="17" t="n"/>
      <c r="J2819" s="17" t="n"/>
      <c r="K2819" s="17" t="n"/>
      <c r="L2819" s="17" t="n"/>
      <c r="N2819">
        <f>IF($B2819="","",IF($C2819="SUPERSTORE","Superstore","DH"))</f>
        <v/>
      </c>
      <c r="O2819">
        <f>IF($B2819="","",IFERROR(VLOOKUP($B2819,Mapping!$A:$C,2,0),"Not Mapped"))</f>
        <v/>
      </c>
      <c r="P2819">
        <f>IF($B2819="","",IFERROR(VLOOKUP($B2819,Mapping!$A:$C,3,0),"Not Mapped"))</f>
        <v/>
      </c>
      <c r="Q2819">
        <f>IF($B2819="","",IF(COUNTIF(Exclusions!$A:$A,$B2819)&gt;0,"Yes","No"))</f>
        <v/>
      </c>
      <c r="R2819" s="17">
        <f>IF($B2819="","",MIN(1,DAY($A2819)/IF($N2819="Superstore",Settings!$B$5,Settings!$B$4)))</f>
        <v/>
      </c>
      <c r="S2819" s="17">
        <f>IF(OR($B2819="",$G2819="",$R2819=0),"",$G2819/$R2819)</f>
        <v/>
      </c>
      <c r="T2819">
        <f>IF($S2819="","",IF($S2819&lt;Settings!$B$8,"Critical",IF($S2819&lt;Settings!$B$9,"Semi Critical","Non Critical")))</f>
        <v/>
      </c>
      <c r="U2819">
        <f>IF($B2819="","",IFERROR(VLOOKUP($O2819,Leaders!$A:$B,2,0),"Not Mapped"))</f>
        <v/>
      </c>
    </row>
    <row r="2820">
      <c r="A2820" s="16" t="n"/>
      <c r="G2820" s="17" t="n"/>
      <c r="H2820" s="17" t="n"/>
      <c r="I2820" s="17" t="n"/>
      <c r="J2820" s="17" t="n"/>
      <c r="K2820" s="17" t="n"/>
      <c r="L2820" s="17" t="n"/>
      <c r="N2820">
        <f>IF($B2820="","",IF($C2820="SUPERSTORE","Superstore","DH"))</f>
        <v/>
      </c>
      <c r="O2820">
        <f>IF($B2820="","",IFERROR(VLOOKUP($B2820,Mapping!$A:$C,2,0),"Not Mapped"))</f>
        <v/>
      </c>
      <c r="P2820">
        <f>IF($B2820="","",IFERROR(VLOOKUP($B2820,Mapping!$A:$C,3,0),"Not Mapped"))</f>
        <v/>
      </c>
      <c r="Q2820">
        <f>IF($B2820="","",IF(COUNTIF(Exclusions!$A:$A,$B2820)&gt;0,"Yes","No"))</f>
        <v/>
      </c>
      <c r="R2820" s="17">
        <f>IF($B2820="","",MIN(1,DAY($A2820)/IF($N2820="Superstore",Settings!$B$5,Settings!$B$4)))</f>
        <v/>
      </c>
      <c r="S2820" s="17">
        <f>IF(OR($B2820="",$G2820="",$R2820=0),"",$G2820/$R2820)</f>
        <v/>
      </c>
      <c r="T2820">
        <f>IF($S2820="","",IF($S2820&lt;Settings!$B$8,"Critical",IF($S2820&lt;Settings!$B$9,"Semi Critical","Non Critical")))</f>
        <v/>
      </c>
      <c r="U2820">
        <f>IF($B2820="","",IFERROR(VLOOKUP($O2820,Leaders!$A:$B,2,0),"Not Mapped"))</f>
        <v/>
      </c>
    </row>
    <row r="2821">
      <c r="A2821" s="16" t="n"/>
      <c r="G2821" s="17" t="n"/>
      <c r="H2821" s="17" t="n"/>
      <c r="I2821" s="17" t="n"/>
      <c r="J2821" s="17" t="n"/>
      <c r="K2821" s="17" t="n"/>
      <c r="L2821" s="17" t="n"/>
      <c r="N2821">
        <f>IF($B2821="","",IF($C2821="SUPERSTORE","Superstore","DH"))</f>
        <v/>
      </c>
      <c r="O2821">
        <f>IF($B2821="","",IFERROR(VLOOKUP($B2821,Mapping!$A:$C,2,0),"Not Mapped"))</f>
        <v/>
      </c>
      <c r="P2821">
        <f>IF($B2821="","",IFERROR(VLOOKUP($B2821,Mapping!$A:$C,3,0),"Not Mapped"))</f>
        <v/>
      </c>
      <c r="Q2821">
        <f>IF($B2821="","",IF(COUNTIF(Exclusions!$A:$A,$B2821)&gt;0,"Yes","No"))</f>
        <v/>
      </c>
      <c r="R2821" s="17">
        <f>IF($B2821="","",MIN(1,DAY($A2821)/IF($N2821="Superstore",Settings!$B$5,Settings!$B$4)))</f>
        <v/>
      </c>
      <c r="S2821" s="17">
        <f>IF(OR($B2821="",$G2821="",$R2821=0),"",$G2821/$R2821)</f>
        <v/>
      </c>
      <c r="T2821">
        <f>IF($S2821="","",IF($S2821&lt;Settings!$B$8,"Critical",IF($S2821&lt;Settings!$B$9,"Semi Critical","Non Critical")))</f>
        <v/>
      </c>
      <c r="U2821">
        <f>IF($B2821="","",IFERROR(VLOOKUP($O2821,Leaders!$A:$B,2,0),"Not Mapped"))</f>
        <v/>
      </c>
    </row>
    <row r="2822">
      <c r="A2822" s="16" t="n"/>
      <c r="G2822" s="17" t="n"/>
      <c r="H2822" s="17" t="n"/>
      <c r="I2822" s="17" t="n"/>
      <c r="J2822" s="17" t="n"/>
      <c r="K2822" s="17" t="n"/>
      <c r="L2822" s="17" t="n"/>
      <c r="N2822">
        <f>IF($B2822="","",IF($C2822="SUPERSTORE","Superstore","DH"))</f>
        <v/>
      </c>
      <c r="O2822">
        <f>IF($B2822="","",IFERROR(VLOOKUP($B2822,Mapping!$A:$C,2,0),"Not Mapped"))</f>
        <v/>
      </c>
      <c r="P2822">
        <f>IF($B2822="","",IFERROR(VLOOKUP($B2822,Mapping!$A:$C,3,0),"Not Mapped"))</f>
        <v/>
      </c>
      <c r="Q2822">
        <f>IF($B2822="","",IF(COUNTIF(Exclusions!$A:$A,$B2822)&gt;0,"Yes","No"))</f>
        <v/>
      </c>
      <c r="R2822" s="17">
        <f>IF($B2822="","",MIN(1,DAY($A2822)/IF($N2822="Superstore",Settings!$B$5,Settings!$B$4)))</f>
        <v/>
      </c>
      <c r="S2822" s="17">
        <f>IF(OR($B2822="",$G2822="",$R2822=0),"",$G2822/$R2822)</f>
        <v/>
      </c>
      <c r="T2822">
        <f>IF($S2822="","",IF($S2822&lt;Settings!$B$8,"Critical",IF($S2822&lt;Settings!$B$9,"Semi Critical","Non Critical")))</f>
        <v/>
      </c>
      <c r="U2822">
        <f>IF($B2822="","",IFERROR(VLOOKUP($O2822,Leaders!$A:$B,2,0),"Not Mapped"))</f>
        <v/>
      </c>
    </row>
    <row r="2823">
      <c r="A2823" s="16" t="n"/>
      <c r="G2823" s="17" t="n"/>
      <c r="H2823" s="17" t="n"/>
      <c r="I2823" s="17" t="n"/>
      <c r="J2823" s="17" t="n"/>
      <c r="K2823" s="17" t="n"/>
      <c r="L2823" s="17" t="n"/>
      <c r="N2823">
        <f>IF($B2823="","",IF($C2823="SUPERSTORE","Superstore","DH"))</f>
        <v/>
      </c>
      <c r="O2823">
        <f>IF($B2823="","",IFERROR(VLOOKUP($B2823,Mapping!$A:$C,2,0),"Not Mapped"))</f>
        <v/>
      </c>
      <c r="P2823">
        <f>IF($B2823="","",IFERROR(VLOOKUP($B2823,Mapping!$A:$C,3,0),"Not Mapped"))</f>
        <v/>
      </c>
      <c r="Q2823">
        <f>IF($B2823="","",IF(COUNTIF(Exclusions!$A:$A,$B2823)&gt;0,"Yes","No"))</f>
        <v/>
      </c>
      <c r="R2823" s="17">
        <f>IF($B2823="","",MIN(1,DAY($A2823)/IF($N2823="Superstore",Settings!$B$5,Settings!$B$4)))</f>
        <v/>
      </c>
      <c r="S2823" s="17">
        <f>IF(OR($B2823="",$G2823="",$R2823=0),"",$G2823/$R2823)</f>
        <v/>
      </c>
      <c r="T2823">
        <f>IF($S2823="","",IF($S2823&lt;Settings!$B$8,"Critical",IF($S2823&lt;Settings!$B$9,"Semi Critical","Non Critical")))</f>
        <v/>
      </c>
      <c r="U2823">
        <f>IF($B2823="","",IFERROR(VLOOKUP($O2823,Leaders!$A:$B,2,0),"Not Mapped"))</f>
        <v/>
      </c>
    </row>
    <row r="2824">
      <c r="A2824" s="16" t="n"/>
      <c r="G2824" s="17" t="n"/>
      <c r="H2824" s="17" t="n"/>
      <c r="I2824" s="17" t="n"/>
      <c r="J2824" s="17" t="n"/>
      <c r="K2824" s="17" t="n"/>
      <c r="L2824" s="17" t="n"/>
      <c r="N2824">
        <f>IF($B2824="","",IF($C2824="SUPERSTORE","Superstore","DH"))</f>
        <v/>
      </c>
      <c r="O2824">
        <f>IF($B2824="","",IFERROR(VLOOKUP($B2824,Mapping!$A:$C,2,0),"Not Mapped"))</f>
        <v/>
      </c>
      <c r="P2824">
        <f>IF($B2824="","",IFERROR(VLOOKUP($B2824,Mapping!$A:$C,3,0),"Not Mapped"))</f>
        <v/>
      </c>
      <c r="Q2824">
        <f>IF($B2824="","",IF(COUNTIF(Exclusions!$A:$A,$B2824)&gt;0,"Yes","No"))</f>
        <v/>
      </c>
      <c r="R2824" s="17">
        <f>IF($B2824="","",MIN(1,DAY($A2824)/IF($N2824="Superstore",Settings!$B$5,Settings!$B$4)))</f>
        <v/>
      </c>
      <c r="S2824" s="17">
        <f>IF(OR($B2824="",$G2824="",$R2824=0),"",$G2824/$R2824)</f>
        <v/>
      </c>
      <c r="T2824">
        <f>IF($S2824="","",IF($S2824&lt;Settings!$B$8,"Critical",IF($S2824&lt;Settings!$B$9,"Semi Critical","Non Critical")))</f>
        <v/>
      </c>
      <c r="U2824">
        <f>IF($B2824="","",IFERROR(VLOOKUP($O2824,Leaders!$A:$B,2,0),"Not Mapped"))</f>
        <v/>
      </c>
    </row>
    <row r="2825">
      <c r="A2825" s="16" t="n"/>
      <c r="G2825" s="17" t="n"/>
      <c r="H2825" s="17" t="n"/>
      <c r="I2825" s="17" t="n"/>
      <c r="J2825" s="17" t="n"/>
      <c r="K2825" s="17" t="n"/>
      <c r="L2825" s="17" t="n"/>
      <c r="N2825">
        <f>IF($B2825="","",IF($C2825="SUPERSTORE","Superstore","DH"))</f>
        <v/>
      </c>
      <c r="O2825">
        <f>IF($B2825="","",IFERROR(VLOOKUP($B2825,Mapping!$A:$C,2,0),"Not Mapped"))</f>
        <v/>
      </c>
      <c r="P2825">
        <f>IF($B2825="","",IFERROR(VLOOKUP($B2825,Mapping!$A:$C,3,0),"Not Mapped"))</f>
        <v/>
      </c>
      <c r="Q2825">
        <f>IF($B2825="","",IF(COUNTIF(Exclusions!$A:$A,$B2825)&gt;0,"Yes","No"))</f>
        <v/>
      </c>
      <c r="R2825" s="17">
        <f>IF($B2825="","",MIN(1,DAY($A2825)/IF($N2825="Superstore",Settings!$B$5,Settings!$B$4)))</f>
        <v/>
      </c>
      <c r="S2825" s="17">
        <f>IF(OR($B2825="",$G2825="",$R2825=0),"",$G2825/$R2825)</f>
        <v/>
      </c>
      <c r="T2825">
        <f>IF($S2825="","",IF($S2825&lt;Settings!$B$8,"Critical",IF($S2825&lt;Settings!$B$9,"Semi Critical","Non Critical")))</f>
        <v/>
      </c>
      <c r="U2825">
        <f>IF($B2825="","",IFERROR(VLOOKUP($O2825,Leaders!$A:$B,2,0),"Not Mapped"))</f>
        <v/>
      </c>
    </row>
    <row r="2826">
      <c r="A2826" s="16" t="n"/>
      <c r="G2826" s="17" t="n"/>
      <c r="H2826" s="17" t="n"/>
      <c r="I2826" s="17" t="n"/>
      <c r="J2826" s="17" t="n"/>
      <c r="K2826" s="17" t="n"/>
      <c r="L2826" s="17" t="n"/>
      <c r="N2826">
        <f>IF($B2826="","",IF($C2826="SUPERSTORE","Superstore","DH"))</f>
        <v/>
      </c>
      <c r="O2826">
        <f>IF($B2826="","",IFERROR(VLOOKUP($B2826,Mapping!$A:$C,2,0),"Not Mapped"))</f>
        <v/>
      </c>
      <c r="P2826">
        <f>IF($B2826="","",IFERROR(VLOOKUP($B2826,Mapping!$A:$C,3,0),"Not Mapped"))</f>
        <v/>
      </c>
      <c r="Q2826">
        <f>IF($B2826="","",IF(COUNTIF(Exclusions!$A:$A,$B2826)&gt;0,"Yes","No"))</f>
        <v/>
      </c>
      <c r="R2826" s="17">
        <f>IF($B2826="","",MIN(1,DAY($A2826)/IF($N2826="Superstore",Settings!$B$5,Settings!$B$4)))</f>
        <v/>
      </c>
      <c r="S2826" s="17">
        <f>IF(OR($B2826="",$G2826="",$R2826=0),"",$G2826/$R2826)</f>
        <v/>
      </c>
      <c r="T2826">
        <f>IF($S2826="","",IF($S2826&lt;Settings!$B$8,"Critical",IF($S2826&lt;Settings!$B$9,"Semi Critical","Non Critical")))</f>
        <v/>
      </c>
      <c r="U2826">
        <f>IF($B2826="","",IFERROR(VLOOKUP($O2826,Leaders!$A:$B,2,0),"Not Mapped"))</f>
        <v/>
      </c>
    </row>
    <row r="2827">
      <c r="A2827" s="16" t="n"/>
      <c r="G2827" s="17" t="n"/>
      <c r="H2827" s="17" t="n"/>
      <c r="I2827" s="17" t="n"/>
      <c r="J2827" s="17" t="n"/>
      <c r="K2827" s="17" t="n"/>
      <c r="L2827" s="17" t="n"/>
      <c r="N2827">
        <f>IF($B2827="","",IF($C2827="SUPERSTORE","Superstore","DH"))</f>
        <v/>
      </c>
      <c r="O2827">
        <f>IF($B2827="","",IFERROR(VLOOKUP($B2827,Mapping!$A:$C,2,0),"Not Mapped"))</f>
        <v/>
      </c>
      <c r="P2827">
        <f>IF($B2827="","",IFERROR(VLOOKUP($B2827,Mapping!$A:$C,3,0),"Not Mapped"))</f>
        <v/>
      </c>
      <c r="Q2827">
        <f>IF($B2827="","",IF(COUNTIF(Exclusions!$A:$A,$B2827)&gt;0,"Yes","No"))</f>
        <v/>
      </c>
      <c r="R2827" s="17">
        <f>IF($B2827="","",MIN(1,DAY($A2827)/IF($N2827="Superstore",Settings!$B$5,Settings!$B$4)))</f>
        <v/>
      </c>
      <c r="S2827" s="17">
        <f>IF(OR($B2827="",$G2827="",$R2827=0),"",$G2827/$R2827)</f>
        <v/>
      </c>
      <c r="T2827">
        <f>IF($S2827="","",IF($S2827&lt;Settings!$B$8,"Critical",IF($S2827&lt;Settings!$B$9,"Semi Critical","Non Critical")))</f>
        <v/>
      </c>
      <c r="U2827">
        <f>IF($B2827="","",IFERROR(VLOOKUP($O2827,Leaders!$A:$B,2,0),"Not Mapped"))</f>
        <v/>
      </c>
    </row>
    <row r="2828">
      <c r="A2828" s="16" t="n"/>
      <c r="G2828" s="17" t="n"/>
      <c r="H2828" s="17" t="n"/>
      <c r="I2828" s="17" t="n"/>
      <c r="J2828" s="17" t="n"/>
      <c r="K2828" s="17" t="n"/>
      <c r="L2828" s="17" t="n"/>
      <c r="N2828">
        <f>IF($B2828="","",IF($C2828="SUPERSTORE","Superstore","DH"))</f>
        <v/>
      </c>
      <c r="O2828">
        <f>IF($B2828="","",IFERROR(VLOOKUP($B2828,Mapping!$A:$C,2,0),"Not Mapped"))</f>
        <v/>
      </c>
      <c r="P2828">
        <f>IF($B2828="","",IFERROR(VLOOKUP($B2828,Mapping!$A:$C,3,0),"Not Mapped"))</f>
        <v/>
      </c>
      <c r="Q2828">
        <f>IF($B2828="","",IF(COUNTIF(Exclusions!$A:$A,$B2828)&gt;0,"Yes","No"))</f>
        <v/>
      </c>
      <c r="R2828" s="17">
        <f>IF($B2828="","",MIN(1,DAY($A2828)/IF($N2828="Superstore",Settings!$B$5,Settings!$B$4)))</f>
        <v/>
      </c>
      <c r="S2828" s="17">
        <f>IF(OR($B2828="",$G2828="",$R2828=0),"",$G2828/$R2828)</f>
        <v/>
      </c>
      <c r="T2828">
        <f>IF($S2828="","",IF($S2828&lt;Settings!$B$8,"Critical",IF($S2828&lt;Settings!$B$9,"Semi Critical","Non Critical")))</f>
        <v/>
      </c>
      <c r="U2828">
        <f>IF($B2828="","",IFERROR(VLOOKUP($O2828,Leaders!$A:$B,2,0),"Not Mapped"))</f>
        <v/>
      </c>
    </row>
    <row r="2829">
      <c r="A2829" s="16" t="n"/>
      <c r="G2829" s="17" t="n"/>
      <c r="H2829" s="17" t="n"/>
      <c r="I2829" s="17" t="n"/>
      <c r="J2829" s="17" t="n"/>
      <c r="K2829" s="17" t="n"/>
      <c r="L2829" s="17" t="n"/>
      <c r="N2829">
        <f>IF($B2829="","",IF($C2829="SUPERSTORE","Superstore","DH"))</f>
        <v/>
      </c>
      <c r="O2829">
        <f>IF($B2829="","",IFERROR(VLOOKUP($B2829,Mapping!$A:$C,2,0),"Not Mapped"))</f>
        <v/>
      </c>
      <c r="P2829">
        <f>IF($B2829="","",IFERROR(VLOOKUP($B2829,Mapping!$A:$C,3,0),"Not Mapped"))</f>
        <v/>
      </c>
      <c r="Q2829">
        <f>IF($B2829="","",IF(COUNTIF(Exclusions!$A:$A,$B2829)&gt;0,"Yes","No"))</f>
        <v/>
      </c>
      <c r="R2829" s="17">
        <f>IF($B2829="","",MIN(1,DAY($A2829)/IF($N2829="Superstore",Settings!$B$5,Settings!$B$4)))</f>
        <v/>
      </c>
      <c r="S2829" s="17">
        <f>IF(OR($B2829="",$G2829="",$R2829=0),"",$G2829/$R2829)</f>
        <v/>
      </c>
      <c r="T2829">
        <f>IF($S2829="","",IF($S2829&lt;Settings!$B$8,"Critical",IF($S2829&lt;Settings!$B$9,"Semi Critical","Non Critical")))</f>
        <v/>
      </c>
      <c r="U2829">
        <f>IF($B2829="","",IFERROR(VLOOKUP($O2829,Leaders!$A:$B,2,0),"Not Mapped"))</f>
        <v/>
      </c>
    </row>
    <row r="2830">
      <c r="A2830" s="16" t="n"/>
      <c r="G2830" s="17" t="n"/>
      <c r="H2830" s="17" t="n"/>
      <c r="I2830" s="17" t="n"/>
      <c r="J2830" s="17" t="n"/>
      <c r="K2830" s="17" t="n"/>
      <c r="L2830" s="17" t="n"/>
      <c r="N2830">
        <f>IF($B2830="","",IF($C2830="SUPERSTORE","Superstore","DH"))</f>
        <v/>
      </c>
      <c r="O2830">
        <f>IF($B2830="","",IFERROR(VLOOKUP($B2830,Mapping!$A:$C,2,0),"Not Mapped"))</f>
        <v/>
      </c>
      <c r="P2830">
        <f>IF($B2830="","",IFERROR(VLOOKUP($B2830,Mapping!$A:$C,3,0),"Not Mapped"))</f>
        <v/>
      </c>
      <c r="Q2830">
        <f>IF($B2830="","",IF(COUNTIF(Exclusions!$A:$A,$B2830)&gt;0,"Yes","No"))</f>
        <v/>
      </c>
      <c r="R2830" s="17">
        <f>IF($B2830="","",MIN(1,DAY($A2830)/IF($N2830="Superstore",Settings!$B$5,Settings!$B$4)))</f>
        <v/>
      </c>
      <c r="S2830" s="17">
        <f>IF(OR($B2830="",$G2830="",$R2830=0),"",$G2830/$R2830)</f>
        <v/>
      </c>
      <c r="T2830">
        <f>IF($S2830="","",IF($S2830&lt;Settings!$B$8,"Critical",IF($S2830&lt;Settings!$B$9,"Semi Critical","Non Critical")))</f>
        <v/>
      </c>
      <c r="U2830">
        <f>IF($B2830="","",IFERROR(VLOOKUP($O2830,Leaders!$A:$B,2,0),"Not Mapped"))</f>
        <v/>
      </c>
    </row>
    <row r="2831">
      <c r="A2831" s="16" t="n"/>
      <c r="G2831" s="17" t="n"/>
      <c r="H2831" s="17" t="n"/>
      <c r="I2831" s="17" t="n"/>
      <c r="J2831" s="17" t="n"/>
      <c r="K2831" s="17" t="n"/>
      <c r="L2831" s="17" t="n"/>
      <c r="N2831">
        <f>IF($B2831="","",IF($C2831="SUPERSTORE","Superstore","DH"))</f>
        <v/>
      </c>
      <c r="O2831">
        <f>IF($B2831="","",IFERROR(VLOOKUP($B2831,Mapping!$A:$C,2,0),"Not Mapped"))</f>
        <v/>
      </c>
      <c r="P2831">
        <f>IF($B2831="","",IFERROR(VLOOKUP($B2831,Mapping!$A:$C,3,0),"Not Mapped"))</f>
        <v/>
      </c>
      <c r="Q2831">
        <f>IF($B2831="","",IF(COUNTIF(Exclusions!$A:$A,$B2831)&gt;0,"Yes","No"))</f>
        <v/>
      </c>
      <c r="R2831" s="17">
        <f>IF($B2831="","",MIN(1,DAY($A2831)/IF($N2831="Superstore",Settings!$B$5,Settings!$B$4)))</f>
        <v/>
      </c>
      <c r="S2831" s="17">
        <f>IF(OR($B2831="",$G2831="",$R2831=0),"",$G2831/$R2831)</f>
        <v/>
      </c>
      <c r="T2831">
        <f>IF($S2831="","",IF($S2831&lt;Settings!$B$8,"Critical",IF($S2831&lt;Settings!$B$9,"Semi Critical","Non Critical")))</f>
        <v/>
      </c>
      <c r="U2831">
        <f>IF($B2831="","",IFERROR(VLOOKUP($O2831,Leaders!$A:$B,2,0),"Not Mapped"))</f>
        <v/>
      </c>
    </row>
    <row r="2832">
      <c r="A2832" s="16" t="n"/>
      <c r="G2832" s="17" t="n"/>
      <c r="H2832" s="17" t="n"/>
      <c r="I2832" s="17" t="n"/>
      <c r="J2832" s="17" t="n"/>
      <c r="K2832" s="17" t="n"/>
      <c r="L2832" s="17" t="n"/>
      <c r="N2832">
        <f>IF($B2832="","",IF($C2832="SUPERSTORE","Superstore","DH"))</f>
        <v/>
      </c>
      <c r="O2832">
        <f>IF($B2832="","",IFERROR(VLOOKUP($B2832,Mapping!$A:$C,2,0),"Not Mapped"))</f>
        <v/>
      </c>
      <c r="P2832">
        <f>IF($B2832="","",IFERROR(VLOOKUP($B2832,Mapping!$A:$C,3,0),"Not Mapped"))</f>
        <v/>
      </c>
      <c r="Q2832">
        <f>IF($B2832="","",IF(COUNTIF(Exclusions!$A:$A,$B2832)&gt;0,"Yes","No"))</f>
        <v/>
      </c>
      <c r="R2832" s="17">
        <f>IF($B2832="","",MIN(1,DAY($A2832)/IF($N2832="Superstore",Settings!$B$5,Settings!$B$4)))</f>
        <v/>
      </c>
      <c r="S2832" s="17">
        <f>IF(OR($B2832="",$G2832="",$R2832=0),"",$G2832/$R2832)</f>
        <v/>
      </c>
      <c r="T2832">
        <f>IF($S2832="","",IF($S2832&lt;Settings!$B$8,"Critical",IF($S2832&lt;Settings!$B$9,"Semi Critical","Non Critical")))</f>
        <v/>
      </c>
      <c r="U2832">
        <f>IF($B2832="","",IFERROR(VLOOKUP($O2832,Leaders!$A:$B,2,0),"Not Mapped"))</f>
        <v/>
      </c>
    </row>
    <row r="2833">
      <c r="A2833" s="16" t="n"/>
      <c r="G2833" s="17" t="n"/>
      <c r="H2833" s="17" t="n"/>
      <c r="I2833" s="17" t="n"/>
      <c r="J2833" s="17" t="n"/>
      <c r="K2833" s="17" t="n"/>
      <c r="L2833" s="17" t="n"/>
      <c r="N2833">
        <f>IF($B2833="","",IF($C2833="SUPERSTORE","Superstore","DH"))</f>
        <v/>
      </c>
      <c r="O2833">
        <f>IF($B2833="","",IFERROR(VLOOKUP($B2833,Mapping!$A:$C,2,0),"Not Mapped"))</f>
        <v/>
      </c>
      <c r="P2833">
        <f>IF($B2833="","",IFERROR(VLOOKUP($B2833,Mapping!$A:$C,3,0),"Not Mapped"))</f>
        <v/>
      </c>
      <c r="Q2833">
        <f>IF($B2833="","",IF(COUNTIF(Exclusions!$A:$A,$B2833)&gt;0,"Yes","No"))</f>
        <v/>
      </c>
      <c r="R2833" s="17">
        <f>IF($B2833="","",MIN(1,DAY($A2833)/IF($N2833="Superstore",Settings!$B$5,Settings!$B$4)))</f>
        <v/>
      </c>
      <c r="S2833" s="17">
        <f>IF(OR($B2833="",$G2833="",$R2833=0),"",$G2833/$R2833)</f>
        <v/>
      </c>
      <c r="T2833">
        <f>IF($S2833="","",IF($S2833&lt;Settings!$B$8,"Critical",IF($S2833&lt;Settings!$B$9,"Semi Critical","Non Critical")))</f>
        <v/>
      </c>
      <c r="U2833">
        <f>IF($B2833="","",IFERROR(VLOOKUP($O2833,Leaders!$A:$B,2,0),"Not Mapped"))</f>
        <v/>
      </c>
    </row>
    <row r="2834">
      <c r="A2834" s="16" t="n"/>
      <c r="G2834" s="17" t="n"/>
      <c r="H2834" s="17" t="n"/>
      <c r="I2834" s="17" t="n"/>
      <c r="J2834" s="17" t="n"/>
      <c r="K2834" s="17" t="n"/>
      <c r="L2834" s="17" t="n"/>
      <c r="N2834">
        <f>IF($B2834="","",IF($C2834="SUPERSTORE","Superstore","DH"))</f>
        <v/>
      </c>
      <c r="O2834">
        <f>IF($B2834="","",IFERROR(VLOOKUP($B2834,Mapping!$A:$C,2,0),"Not Mapped"))</f>
        <v/>
      </c>
      <c r="P2834">
        <f>IF($B2834="","",IFERROR(VLOOKUP($B2834,Mapping!$A:$C,3,0),"Not Mapped"))</f>
        <v/>
      </c>
      <c r="Q2834">
        <f>IF($B2834="","",IF(COUNTIF(Exclusions!$A:$A,$B2834)&gt;0,"Yes","No"))</f>
        <v/>
      </c>
      <c r="R2834" s="17">
        <f>IF($B2834="","",MIN(1,DAY($A2834)/IF($N2834="Superstore",Settings!$B$5,Settings!$B$4)))</f>
        <v/>
      </c>
      <c r="S2834" s="17">
        <f>IF(OR($B2834="",$G2834="",$R2834=0),"",$G2834/$R2834)</f>
        <v/>
      </c>
      <c r="T2834">
        <f>IF($S2834="","",IF($S2834&lt;Settings!$B$8,"Critical",IF($S2834&lt;Settings!$B$9,"Semi Critical","Non Critical")))</f>
        <v/>
      </c>
      <c r="U2834">
        <f>IF($B2834="","",IFERROR(VLOOKUP($O2834,Leaders!$A:$B,2,0),"Not Mapped"))</f>
        <v/>
      </c>
    </row>
    <row r="2835">
      <c r="A2835" s="16" t="n"/>
      <c r="G2835" s="17" t="n"/>
      <c r="H2835" s="17" t="n"/>
      <c r="I2835" s="17" t="n"/>
      <c r="J2835" s="17" t="n"/>
      <c r="K2835" s="17" t="n"/>
      <c r="L2835" s="17" t="n"/>
      <c r="N2835">
        <f>IF($B2835="","",IF($C2835="SUPERSTORE","Superstore","DH"))</f>
        <v/>
      </c>
      <c r="O2835">
        <f>IF($B2835="","",IFERROR(VLOOKUP($B2835,Mapping!$A:$C,2,0),"Not Mapped"))</f>
        <v/>
      </c>
      <c r="P2835">
        <f>IF($B2835="","",IFERROR(VLOOKUP($B2835,Mapping!$A:$C,3,0),"Not Mapped"))</f>
        <v/>
      </c>
      <c r="Q2835">
        <f>IF($B2835="","",IF(COUNTIF(Exclusions!$A:$A,$B2835)&gt;0,"Yes","No"))</f>
        <v/>
      </c>
      <c r="R2835" s="17">
        <f>IF($B2835="","",MIN(1,DAY($A2835)/IF($N2835="Superstore",Settings!$B$5,Settings!$B$4)))</f>
        <v/>
      </c>
      <c r="S2835" s="17">
        <f>IF(OR($B2835="",$G2835="",$R2835=0),"",$G2835/$R2835)</f>
        <v/>
      </c>
      <c r="T2835">
        <f>IF($S2835="","",IF($S2835&lt;Settings!$B$8,"Critical",IF($S2835&lt;Settings!$B$9,"Semi Critical","Non Critical")))</f>
        <v/>
      </c>
      <c r="U2835">
        <f>IF($B2835="","",IFERROR(VLOOKUP($O2835,Leaders!$A:$B,2,0),"Not Mapped"))</f>
        <v/>
      </c>
    </row>
    <row r="2836">
      <c r="A2836" s="16" t="n"/>
      <c r="G2836" s="17" t="n"/>
      <c r="H2836" s="17" t="n"/>
      <c r="I2836" s="17" t="n"/>
      <c r="J2836" s="17" t="n"/>
      <c r="K2836" s="17" t="n"/>
      <c r="L2836" s="17" t="n"/>
      <c r="N2836">
        <f>IF($B2836="","",IF($C2836="SUPERSTORE","Superstore","DH"))</f>
        <v/>
      </c>
      <c r="O2836">
        <f>IF($B2836="","",IFERROR(VLOOKUP($B2836,Mapping!$A:$C,2,0),"Not Mapped"))</f>
        <v/>
      </c>
      <c r="P2836">
        <f>IF($B2836="","",IFERROR(VLOOKUP($B2836,Mapping!$A:$C,3,0),"Not Mapped"))</f>
        <v/>
      </c>
      <c r="Q2836">
        <f>IF($B2836="","",IF(COUNTIF(Exclusions!$A:$A,$B2836)&gt;0,"Yes","No"))</f>
        <v/>
      </c>
      <c r="R2836" s="17">
        <f>IF($B2836="","",MIN(1,DAY($A2836)/IF($N2836="Superstore",Settings!$B$5,Settings!$B$4)))</f>
        <v/>
      </c>
      <c r="S2836" s="17">
        <f>IF(OR($B2836="",$G2836="",$R2836=0),"",$G2836/$R2836)</f>
        <v/>
      </c>
      <c r="T2836">
        <f>IF($S2836="","",IF($S2836&lt;Settings!$B$8,"Critical",IF($S2836&lt;Settings!$B$9,"Semi Critical","Non Critical")))</f>
        <v/>
      </c>
      <c r="U2836">
        <f>IF($B2836="","",IFERROR(VLOOKUP($O2836,Leaders!$A:$B,2,0),"Not Mapped"))</f>
        <v/>
      </c>
    </row>
    <row r="2837">
      <c r="A2837" s="16" t="n"/>
      <c r="G2837" s="17" t="n"/>
      <c r="H2837" s="17" t="n"/>
      <c r="I2837" s="17" t="n"/>
      <c r="J2837" s="17" t="n"/>
      <c r="K2837" s="17" t="n"/>
      <c r="L2837" s="17" t="n"/>
      <c r="N2837">
        <f>IF($B2837="","",IF($C2837="SUPERSTORE","Superstore","DH"))</f>
        <v/>
      </c>
      <c r="O2837">
        <f>IF($B2837="","",IFERROR(VLOOKUP($B2837,Mapping!$A:$C,2,0),"Not Mapped"))</f>
        <v/>
      </c>
      <c r="P2837">
        <f>IF($B2837="","",IFERROR(VLOOKUP($B2837,Mapping!$A:$C,3,0),"Not Mapped"))</f>
        <v/>
      </c>
      <c r="Q2837">
        <f>IF($B2837="","",IF(COUNTIF(Exclusions!$A:$A,$B2837)&gt;0,"Yes","No"))</f>
        <v/>
      </c>
      <c r="R2837" s="17">
        <f>IF($B2837="","",MIN(1,DAY($A2837)/IF($N2837="Superstore",Settings!$B$5,Settings!$B$4)))</f>
        <v/>
      </c>
      <c r="S2837" s="17">
        <f>IF(OR($B2837="",$G2837="",$R2837=0),"",$G2837/$R2837)</f>
        <v/>
      </c>
      <c r="T2837">
        <f>IF($S2837="","",IF($S2837&lt;Settings!$B$8,"Critical",IF($S2837&lt;Settings!$B$9,"Semi Critical","Non Critical")))</f>
        <v/>
      </c>
      <c r="U2837">
        <f>IF($B2837="","",IFERROR(VLOOKUP($O2837,Leaders!$A:$B,2,0),"Not Mapped"))</f>
        <v/>
      </c>
    </row>
    <row r="2838">
      <c r="A2838" s="16" t="n"/>
      <c r="G2838" s="17" t="n"/>
      <c r="H2838" s="17" t="n"/>
      <c r="I2838" s="17" t="n"/>
      <c r="J2838" s="17" t="n"/>
      <c r="K2838" s="17" t="n"/>
      <c r="L2838" s="17" t="n"/>
      <c r="N2838">
        <f>IF($B2838="","",IF($C2838="SUPERSTORE","Superstore","DH"))</f>
        <v/>
      </c>
      <c r="O2838">
        <f>IF($B2838="","",IFERROR(VLOOKUP($B2838,Mapping!$A:$C,2,0),"Not Mapped"))</f>
        <v/>
      </c>
      <c r="P2838">
        <f>IF($B2838="","",IFERROR(VLOOKUP($B2838,Mapping!$A:$C,3,0),"Not Mapped"))</f>
        <v/>
      </c>
      <c r="Q2838">
        <f>IF($B2838="","",IF(COUNTIF(Exclusions!$A:$A,$B2838)&gt;0,"Yes","No"))</f>
        <v/>
      </c>
      <c r="R2838" s="17">
        <f>IF($B2838="","",MIN(1,DAY($A2838)/IF($N2838="Superstore",Settings!$B$5,Settings!$B$4)))</f>
        <v/>
      </c>
      <c r="S2838" s="17">
        <f>IF(OR($B2838="",$G2838="",$R2838=0),"",$G2838/$R2838)</f>
        <v/>
      </c>
      <c r="T2838">
        <f>IF($S2838="","",IF($S2838&lt;Settings!$B$8,"Critical",IF($S2838&lt;Settings!$B$9,"Semi Critical","Non Critical")))</f>
        <v/>
      </c>
      <c r="U2838">
        <f>IF($B2838="","",IFERROR(VLOOKUP($O2838,Leaders!$A:$B,2,0),"Not Mapped"))</f>
        <v/>
      </c>
    </row>
    <row r="2839">
      <c r="A2839" s="16" t="n"/>
      <c r="G2839" s="17" t="n"/>
      <c r="H2839" s="17" t="n"/>
      <c r="I2839" s="17" t="n"/>
      <c r="J2839" s="17" t="n"/>
      <c r="K2839" s="17" t="n"/>
      <c r="L2839" s="17" t="n"/>
      <c r="N2839">
        <f>IF($B2839="","",IF($C2839="SUPERSTORE","Superstore","DH"))</f>
        <v/>
      </c>
      <c r="O2839">
        <f>IF($B2839="","",IFERROR(VLOOKUP($B2839,Mapping!$A:$C,2,0),"Not Mapped"))</f>
        <v/>
      </c>
      <c r="P2839">
        <f>IF($B2839="","",IFERROR(VLOOKUP($B2839,Mapping!$A:$C,3,0),"Not Mapped"))</f>
        <v/>
      </c>
      <c r="Q2839">
        <f>IF($B2839="","",IF(COUNTIF(Exclusions!$A:$A,$B2839)&gt;0,"Yes","No"))</f>
        <v/>
      </c>
      <c r="R2839" s="17">
        <f>IF($B2839="","",MIN(1,DAY($A2839)/IF($N2839="Superstore",Settings!$B$5,Settings!$B$4)))</f>
        <v/>
      </c>
      <c r="S2839" s="17">
        <f>IF(OR($B2839="",$G2839="",$R2839=0),"",$G2839/$R2839)</f>
        <v/>
      </c>
      <c r="T2839">
        <f>IF($S2839="","",IF($S2839&lt;Settings!$B$8,"Critical",IF($S2839&lt;Settings!$B$9,"Semi Critical","Non Critical")))</f>
        <v/>
      </c>
      <c r="U2839">
        <f>IF($B2839="","",IFERROR(VLOOKUP($O2839,Leaders!$A:$B,2,0),"Not Mapped"))</f>
        <v/>
      </c>
    </row>
    <row r="2840">
      <c r="A2840" s="16" t="n"/>
      <c r="G2840" s="17" t="n"/>
      <c r="H2840" s="17" t="n"/>
      <c r="I2840" s="17" t="n"/>
      <c r="J2840" s="17" t="n"/>
      <c r="K2840" s="17" t="n"/>
      <c r="L2840" s="17" t="n"/>
      <c r="N2840">
        <f>IF($B2840="","",IF($C2840="SUPERSTORE","Superstore","DH"))</f>
        <v/>
      </c>
      <c r="O2840">
        <f>IF($B2840="","",IFERROR(VLOOKUP($B2840,Mapping!$A:$C,2,0),"Not Mapped"))</f>
        <v/>
      </c>
      <c r="P2840">
        <f>IF($B2840="","",IFERROR(VLOOKUP($B2840,Mapping!$A:$C,3,0),"Not Mapped"))</f>
        <v/>
      </c>
      <c r="Q2840">
        <f>IF($B2840="","",IF(COUNTIF(Exclusions!$A:$A,$B2840)&gt;0,"Yes","No"))</f>
        <v/>
      </c>
      <c r="R2840" s="17">
        <f>IF($B2840="","",MIN(1,DAY($A2840)/IF($N2840="Superstore",Settings!$B$5,Settings!$B$4)))</f>
        <v/>
      </c>
      <c r="S2840" s="17">
        <f>IF(OR($B2840="",$G2840="",$R2840=0),"",$G2840/$R2840)</f>
        <v/>
      </c>
      <c r="T2840">
        <f>IF($S2840="","",IF($S2840&lt;Settings!$B$8,"Critical",IF($S2840&lt;Settings!$B$9,"Semi Critical","Non Critical")))</f>
        <v/>
      </c>
      <c r="U2840">
        <f>IF($B2840="","",IFERROR(VLOOKUP($O2840,Leaders!$A:$B,2,0),"Not Mapped"))</f>
        <v/>
      </c>
    </row>
    <row r="2841">
      <c r="A2841" s="16" t="n"/>
      <c r="G2841" s="17" t="n"/>
      <c r="H2841" s="17" t="n"/>
      <c r="I2841" s="17" t="n"/>
      <c r="J2841" s="17" t="n"/>
      <c r="K2841" s="17" t="n"/>
      <c r="L2841" s="17" t="n"/>
      <c r="N2841">
        <f>IF($B2841="","",IF($C2841="SUPERSTORE","Superstore","DH"))</f>
        <v/>
      </c>
      <c r="O2841">
        <f>IF($B2841="","",IFERROR(VLOOKUP($B2841,Mapping!$A:$C,2,0),"Not Mapped"))</f>
        <v/>
      </c>
      <c r="P2841">
        <f>IF($B2841="","",IFERROR(VLOOKUP($B2841,Mapping!$A:$C,3,0),"Not Mapped"))</f>
        <v/>
      </c>
      <c r="Q2841">
        <f>IF($B2841="","",IF(COUNTIF(Exclusions!$A:$A,$B2841)&gt;0,"Yes","No"))</f>
        <v/>
      </c>
      <c r="R2841" s="17">
        <f>IF($B2841="","",MIN(1,DAY($A2841)/IF($N2841="Superstore",Settings!$B$5,Settings!$B$4)))</f>
        <v/>
      </c>
      <c r="S2841" s="17">
        <f>IF(OR($B2841="",$G2841="",$R2841=0),"",$G2841/$R2841)</f>
        <v/>
      </c>
      <c r="T2841">
        <f>IF($S2841="","",IF($S2841&lt;Settings!$B$8,"Critical",IF($S2841&lt;Settings!$B$9,"Semi Critical","Non Critical")))</f>
        <v/>
      </c>
      <c r="U2841">
        <f>IF($B2841="","",IFERROR(VLOOKUP($O2841,Leaders!$A:$B,2,0),"Not Mapped"))</f>
        <v/>
      </c>
    </row>
    <row r="2842">
      <c r="A2842" s="16" t="n"/>
      <c r="G2842" s="17" t="n"/>
      <c r="H2842" s="17" t="n"/>
      <c r="I2842" s="17" t="n"/>
      <c r="J2842" s="17" t="n"/>
      <c r="K2842" s="17" t="n"/>
      <c r="L2842" s="17" t="n"/>
      <c r="N2842">
        <f>IF($B2842="","",IF($C2842="SUPERSTORE","Superstore","DH"))</f>
        <v/>
      </c>
      <c r="O2842">
        <f>IF($B2842="","",IFERROR(VLOOKUP($B2842,Mapping!$A:$C,2,0),"Not Mapped"))</f>
        <v/>
      </c>
      <c r="P2842">
        <f>IF($B2842="","",IFERROR(VLOOKUP($B2842,Mapping!$A:$C,3,0),"Not Mapped"))</f>
        <v/>
      </c>
      <c r="Q2842">
        <f>IF($B2842="","",IF(COUNTIF(Exclusions!$A:$A,$B2842)&gt;0,"Yes","No"))</f>
        <v/>
      </c>
      <c r="R2842" s="17">
        <f>IF($B2842="","",MIN(1,DAY($A2842)/IF($N2842="Superstore",Settings!$B$5,Settings!$B$4)))</f>
        <v/>
      </c>
      <c r="S2842" s="17">
        <f>IF(OR($B2842="",$G2842="",$R2842=0),"",$G2842/$R2842)</f>
        <v/>
      </c>
      <c r="T2842">
        <f>IF($S2842="","",IF($S2842&lt;Settings!$B$8,"Critical",IF($S2842&lt;Settings!$B$9,"Semi Critical","Non Critical")))</f>
        <v/>
      </c>
      <c r="U2842">
        <f>IF($B2842="","",IFERROR(VLOOKUP($O2842,Leaders!$A:$B,2,0),"Not Mapped"))</f>
        <v/>
      </c>
    </row>
    <row r="2843">
      <c r="A2843" s="16" t="n"/>
      <c r="G2843" s="17" t="n"/>
      <c r="H2843" s="17" t="n"/>
      <c r="I2843" s="17" t="n"/>
      <c r="J2843" s="17" t="n"/>
      <c r="K2843" s="17" t="n"/>
      <c r="L2843" s="17" t="n"/>
      <c r="N2843">
        <f>IF($B2843="","",IF($C2843="SUPERSTORE","Superstore","DH"))</f>
        <v/>
      </c>
      <c r="O2843">
        <f>IF($B2843="","",IFERROR(VLOOKUP($B2843,Mapping!$A:$C,2,0),"Not Mapped"))</f>
        <v/>
      </c>
      <c r="P2843">
        <f>IF($B2843="","",IFERROR(VLOOKUP($B2843,Mapping!$A:$C,3,0),"Not Mapped"))</f>
        <v/>
      </c>
      <c r="Q2843">
        <f>IF($B2843="","",IF(COUNTIF(Exclusions!$A:$A,$B2843)&gt;0,"Yes","No"))</f>
        <v/>
      </c>
      <c r="R2843" s="17">
        <f>IF($B2843="","",MIN(1,DAY($A2843)/IF($N2843="Superstore",Settings!$B$5,Settings!$B$4)))</f>
        <v/>
      </c>
      <c r="S2843" s="17">
        <f>IF(OR($B2843="",$G2843="",$R2843=0),"",$G2843/$R2843)</f>
        <v/>
      </c>
      <c r="T2843">
        <f>IF($S2843="","",IF($S2843&lt;Settings!$B$8,"Critical",IF($S2843&lt;Settings!$B$9,"Semi Critical","Non Critical")))</f>
        <v/>
      </c>
      <c r="U2843">
        <f>IF($B2843="","",IFERROR(VLOOKUP($O2843,Leaders!$A:$B,2,0),"Not Mapped"))</f>
        <v/>
      </c>
    </row>
    <row r="2844">
      <c r="A2844" s="16" t="n"/>
      <c r="G2844" s="17" t="n"/>
      <c r="H2844" s="17" t="n"/>
      <c r="I2844" s="17" t="n"/>
      <c r="J2844" s="17" t="n"/>
      <c r="K2844" s="17" t="n"/>
      <c r="L2844" s="17" t="n"/>
      <c r="N2844">
        <f>IF($B2844="","",IF($C2844="SUPERSTORE","Superstore","DH"))</f>
        <v/>
      </c>
      <c r="O2844">
        <f>IF($B2844="","",IFERROR(VLOOKUP($B2844,Mapping!$A:$C,2,0),"Not Mapped"))</f>
        <v/>
      </c>
      <c r="P2844">
        <f>IF($B2844="","",IFERROR(VLOOKUP($B2844,Mapping!$A:$C,3,0),"Not Mapped"))</f>
        <v/>
      </c>
      <c r="Q2844">
        <f>IF($B2844="","",IF(COUNTIF(Exclusions!$A:$A,$B2844)&gt;0,"Yes","No"))</f>
        <v/>
      </c>
      <c r="R2844" s="17">
        <f>IF($B2844="","",MIN(1,DAY($A2844)/IF($N2844="Superstore",Settings!$B$5,Settings!$B$4)))</f>
        <v/>
      </c>
      <c r="S2844" s="17">
        <f>IF(OR($B2844="",$G2844="",$R2844=0),"",$G2844/$R2844)</f>
        <v/>
      </c>
      <c r="T2844">
        <f>IF($S2844="","",IF($S2844&lt;Settings!$B$8,"Critical",IF($S2844&lt;Settings!$B$9,"Semi Critical","Non Critical")))</f>
        <v/>
      </c>
      <c r="U2844">
        <f>IF($B2844="","",IFERROR(VLOOKUP($O2844,Leaders!$A:$B,2,0),"Not Mapped"))</f>
        <v/>
      </c>
    </row>
    <row r="2845">
      <c r="A2845" s="16" t="n"/>
      <c r="G2845" s="17" t="n"/>
      <c r="H2845" s="17" t="n"/>
      <c r="I2845" s="17" t="n"/>
      <c r="J2845" s="17" t="n"/>
      <c r="K2845" s="17" t="n"/>
      <c r="L2845" s="17" t="n"/>
      <c r="N2845">
        <f>IF($B2845="","",IF($C2845="SUPERSTORE","Superstore","DH"))</f>
        <v/>
      </c>
      <c r="O2845">
        <f>IF($B2845="","",IFERROR(VLOOKUP($B2845,Mapping!$A:$C,2,0),"Not Mapped"))</f>
        <v/>
      </c>
      <c r="P2845">
        <f>IF($B2845="","",IFERROR(VLOOKUP($B2845,Mapping!$A:$C,3,0),"Not Mapped"))</f>
        <v/>
      </c>
      <c r="Q2845">
        <f>IF($B2845="","",IF(COUNTIF(Exclusions!$A:$A,$B2845)&gt;0,"Yes","No"))</f>
        <v/>
      </c>
      <c r="R2845" s="17">
        <f>IF($B2845="","",MIN(1,DAY($A2845)/IF($N2845="Superstore",Settings!$B$5,Settings!$B$4)))</f>
        <v/>
      </c>
      <c r="S2845" s="17">
        <f>IF(OR($B2845="",$G2845="",$R2845=0),"",$G2845/$R2845)</f>
        <v/>
      </c>
      <c r="T2845">
        <f>IF($S2845="","",IF($S2845&lt;Settings!$B$8,"Critical",IF($S2845&lt;Settings!$B$9,"Semi Critical","Non Critical")))</f>
        <v/>
      </c>
      <c r="U2845">
        <f>IF($B2845="","",IFERROR(VLOOKUP($O2845,Leaders!$A:$B,2,0),"Not Mapped"))</f>
        <v/>
      </c>
    </row>
    <row r="2846">
      <c r="A2846" s="16" t="n"/>
      <c r="G2846" s="17" t="n"/>
      <c r="H2846" s="17" t="n"/>
      <c r="I2846" s="17" t="n"/>
      <c r="J2846" s="17" t="n"/>
      <c r="K2846" s="17" t="n"/>
      <c r="L2846" s="17" t="n"/>
      <c r="N2846">
        <f>IF($B2846="","",IF($C2846="SUPERSTORE","Superstore","DH"))</f>
        <v/>
      </c>
      <c r="O2846">
        <f>IF($B2846="","",IFERROR(VLOOKUP($B2846,Mapping!$A:$C,2,0),"Not Mapped"))</f>
        <v/>
      </c>
      <c r="P2846">
        <f>IF($B2846="","",IFERROR(VLOOKUP($B2846,Mapping!$A:$C,3,0),"Not Mapped"))</f>
        <v/>
      </c>
      <c r="Q2846">
        <f>IF($B2846="","",IF(COUNTIF(Exclusions!$A:$A,$B2846)&gt;0,"Yes","No"))</f>
        <v/>
      </c>
      <c r="R2846" s="17">
        <f>IF($B2846="","",MIN(1,DAY($A2846)/IF($N2846="Superstore",Settings!$B$5,Settings!$B$4)))</f>
        <v/>
      </c>
      <c r="S2846" s="17">
        <f>IF(OR($B2846="",$G2846="",$R2846=0),"",$G2846/$R2846)</f>
        <v/>
      </c>
      <c r="T2846">
        <f>IF($S2846="","",IF($S2846&lt;Settings!$B$8,"Critical",IF($S2846&lt;Settings!$B$9,"Semi Critical","Non Critical")))</f>
        <v/>
      </c>
      <c r="U2846">
        <f>IF($B2846="","",IFERROR(VLOOKUP($O2846,Leaders!$A:$B,2,0),"Not Mapped"))</f>
        <v/>
      </c>
    </row>
    <row r="2847">
      <c r="A2847" s="16" t="n"/>
      <c r="G2847" s="17" t="n"/>
      <c r="H2847" s="17" t="n"/>
      <c r="I2847" s="17" t="n"/>
      <c r="J2847" s="17" t="n"/>
      <c r="K2847" s="17" t="n"/>
      <c r="L2847" s="17" t="n"/>
      <c r="N2847">
        <f>IF($B2847="","",IF($C2847="SUPERSTORE","Superstore","DH"))</f>
        <v/>
      </c>
      <c r="O2847">
        <f>IF($B2847="","",IFERROR(VLOOKUP($B2847,Mapping!$A:$C,2,0),"Not Mapped"))</f>
        <v/>
      </c>
      <c r="P2847">
        <f>IF($B2847="","",IFERROR(VLOOKUP($B2847,Mapping!$A:$C,3,0),"Not Mapped"))</f>
        <v/>
      </c>
      <c r="Q2847">
        <f>IF($B2847="","",IF(COUNTIF(Exclusions!$A:$A,$B2847)&gt;0,"Yes","No"))</f>
        <v/>
      </c>
      <c r="R2847" s="17">
        <f>IF($B2847="","",MIN(1,DAY($A2847)/IF($N2847="Superstore",Settings!$B$5,Settings!$B$4)))</f>
        <v/>
      </c>
      <c r="S2847" s="17">
        <f>IF(OR($B2847="",$G2847="",$R2847=0),"",$G2847/$R2847)</f>
        <v/>
      </c>
      <c r="T2847">
        <f>IF($S2847="","",IF($S2847&lt;Settings!$B$8,"Critical",IF($S2847&lt;Settings!$B$9,"Semi Critical","Non Critical")))</f>
        <v/>
      </c>
      <c r="U2847">
        <f>IF($B2847="","",IFERROR(VLOOKUP($O2847,Leaders!$A:$B,2,0),"Not Mapped"))</f>
        <v/>
      </c>
    </row>
    <row r="2848">
      <c r="A2848" s="16" t="n"/>
      <c r="G2848" s="17" t="n"/>
      <c r="H2848" s="17" t="n"/>
      <c r="I2848" s="17" t="n"/>
      <c r="J2848" s="17" t="n"/>
      <c r="K2848" s="17" t="n"/>
      <c r="L2848" s="17" t="n"/>
      <c r="N2848">
        <f>IF($B2848="","",IF($C2848="SUPERSTORE","Superstore","DH"))</f>
        <v/>
      </c>
      <c r="O2848">
        <f>IF($B2848="","",IFERROR(VLOOKUP($B2848,Mapping!$A:$C,2,0),"Not Mapped"))</f>
        <v/>
      </c>
      <c r="P2848">
        <f>IF($B2848="","",IFERROR(VLOOKUP($B2848,Mapping!$A:$C,3,0),"Not Mapped"))</f>
        <v/>
      </c>
      <c r="Q2848">
        <f>IF($B2848="","",IF(COUNTIF(Exclusions!$A:$A,$B2848)&gt;0,"Yes","No"))</f>
        <v/>
      </c>
      <c r="R2848" s="17">
        <f>IF($B2848="","",MIN(1,DAY($A2848)/IF($N2848="Superstore",Settings!$B$5,Settings!$B$4)))</f>
        <v/>
      </c>
      <c r="S2848" s="17">
        <f>IF(OR($B2848="",$G2848="",$R2848=0),"",$G2848/$R2848)</f>
        <v/>
      </c>
      <c r="T2848">
        <f>IF($S2848="","",IF($S2848&lt;Settings!$B$8,"Critical",IF($S2848&lt;Settings!$B$9,"Semi Critical","Non Critical")))</f>
        <v/>
      </c>
      <c r="U2848">
        <f>IF($B2848="","",IFERROR(VLOOKUP($O2848,Leaders!$A:$B,2,0),"Not Mapped"))</f>
        <v/>
      </c>
    </row>
    <row r="2849">
      <c r="A2849" s="16" t="n"/>
      <c r="G2849" s="17" t="n"/>
      <c r="H2849" s="17" t="n"/>
      <c r="I2849" s="17" t="n"/>
      <c r="J2849" s="17" t="n"/>
      <c r="K2849" s="17" t="n"/>
      <c r="L2849" s="17" t="n"/>
      <c r="N2849">
        <f>IF($B2849="","",IF($C2849="SUPERSTORE","Superstore","DH"))</f>
        <v/>
      </c>
      <c r="O2849">
        <f>IF($B2849="","",IFERROR(VLOOKUP($B2849,Mapping!$A:$C,2,0),"Not Mapped"))</f>
        <v/>
      </c>
      <c r="P2849">
        <f>IF($B2849="","",IFERROR(VLOOKUP($B2849,Mapping!$A:$C,3,0),"Not Mapped"))</f>
        <v/>
      </c>
      <c r="Q2849">
        <f>IF($B2849="","",IF(COUNTIF(Exclusions!$A:$A,$B2849)&gt;0,"Yes","No"))</f>
        <v/>
      </c>
      <c r="R2849" s="17">
        <f>IF($B2849="","",MIN(1,DAY($A2849)/IF($N2849="Superstore",Settings!$B$5,Settings!$B$4)))</f>
        <v/>
      </c>
      <c r="S2849" s="17">
        <f>IF(OR($B2849="",$G2849="",$R2849=0),"",$G2849/$R2849)</f>
        <v/>
      </c>
      <c r="T2849">
        <f>IF($S2849="","",IF($S2849&lt;Settings!$B$8,"Critical",IF($S2849&lt;Settings!$B$9,"Semi Critical","Non Critical")))</f>
        <v/>
      </c>
      <c r="U2849">
        <f>IF($B2849="","",IFERROR(VLOOKUP($O2849,Leaders!$A:$B,2,0),"Not Mapped"))</f>
        <v/>
      </c>
    </row>
    <row r="2850">
      <c r="A2850" s="16" t="n"/>
      <c r="G2850" s="17" t="n"/>
      <c r="H2850" s="17" t="n"/>
      <c r="I2850" s="17" t="n"/>
      <c r="J2850" s="17" t="n"/>
      <c r="K2850" s="17" t="n"/>
      <c r="L2850" s="17" t="n"/>
      <c r="N2850">
        <f>IF($B2850="","",IF($C2850="SUPERSTORE","Superstore","DH"))</f>
        <v/>
      </c>
      <c r="O2850">
        <f>IF($B2850="","",IFERROR(VLOOKUP($B2850,Mapping!$A:$C,2,0),"Not Mapped"))</f>
        <v/>
      </c>
      <c r="P2850">
        <f>IF($B2850="","",IFERROR(VLOOKUP($B2850,Mapping!$A:$C,3,0),"Not Mapped"))</f>
        <v/>
      </c>
      <c r="Q2850">
        <f>IF($B2850="","",IF(COUNTIF(Exclusions!$A:$A,$B2850)&gt;0,"Yes","No"))</f>
        <v/>
      </c>
      <c r="R2850" s="17">
        <f>IF($B2850="","",MIN(1,DAY($A2850)/IF($N2850="Superstore",Settings!$B$5,Settings!$B$4)))</f>
        <v/>
      </c>
      <c r="S2850" s="17">
        <f>IF(OR($B2850="",$G2850="",$R2850=0),"",$G2850/$R2850)</f>
        <v/>
      </c>
      <c r="T2850">
        <f>IF($S2850="","",IF($S2850&lt;Settings!$B$8,"Critical",IF($S2850&lt;Settings!$B$9,"Semi Critical","Non Critical")))</f>
        <v/>
      </c>
      <c r="U2850">
        <f>IF($B2850="","",IFERROR(VLOOKUP($O2850,Leaders!$A:$B,2,0),"Not Mapped"))</f>
        <v/>
      </c>
    </row>
    <row r="2851">
      <c r="A2851" s="16" t="n"/>
      <c r="G2851" s="17" t="n"/>
      <c r="H2851" s="17" t="n"/>
      <c r="I2851" s="17" t="n"/>
      <c r="J2851" s="17" t="n"/>
      <c r="K2851" s="17" t="n"/>
      <c r="L2851" s="17" t="n"/>
      <c r="N2851">
        <f>IF($B2851="","",IF($C2851="SUPERSTORE","Superstore","DH"))</f>
        <v/>
      </c>
      <c r="O2851">
        <f>IF($B2851="","",IFERROR(VLOOKUP($B2851,Mapping!$A:$C,2,0),"Not Mapped"))</f>
        <v/>
      </c>
      <c r="P2851">
        <f>IF($B2851="","",IFERROR(VLOOKUP($B2851,Mapping!$A:$C,3,0),"Not Mapped"))</f>
        <v/>
      </c>
      <c r="Q2851">
        <f>IF($B2851="","",IF(COUNTIF(Exclusions!$A:$A,$B2851)&gt;0,"Yes","No"))</f>
        <v/>
      </c>
      <c r="R2851" s="17">
        <f>IF($B2851="","",MIN(1,DAY($A2851)/IF($N2851="Superstore",Settings!$B$5,Settings!$B$4)))</f>
        <v/>
      </c>
      <c r="S2851" s="17">
        <f>IF(OR($B2851="",$G2851="",$R2851=0),"",$G2851/$R2851)</f>
        <v/>
      </c>
      <c r="T2851">
        <f>IF($S2851="","",IF($S2851&lt;Settings!$B$8,"Critical",IF($S2851&lt;Settings!$B$9,"Semi Critical","Non Critical")))</f>
        <v/>
      </c>
      <c r="U2851">
        <f>IF($B2851="","",IFERROR(VLOOKUP($O2851,Leaders!$A:$B,2,0),"Not Mapped"))</f>
        <v/>
      </c>
    </row>
    <row r="2852">
      <c r="A2852" s="16" t="n"/>
      <c r="G2852" s="17" t="n"/>
      <c r="H2852" s="17" t="n"/>
      <c r="I2852" s="17" t="n"/>
      <c r="J2852" s="17" t="n"/>
      <c r="K2852" s="17" t="n"/>
      <c r="L2852" s="17" t="n"/>
      <c r="N2852">
        <f>IF($B2852="","",IF($C2852="SUPERSTORE","Superstore","DH"))</f>
        <v/>
      </c>
      <c r="O2852">
        <f>IF($B2852="","",IFERROR(VLOOKUP($B2852,Mapping!$A:$C,2,0),"Not Mapped"))</f>
        <v/>
      </c>
      <c r="P2852">
        <f>IF($B2852="","",IFERROR(VLOOKUP($B2852,Mapping!$A:$C,3,0),"Not Mapped"))</f>
        <v/>
      </c>
      <c r="Q2852">
        <f>IF($B2852="","",IF(COUNTIF(Exclusions!$A:$A,$B2852)&gt;0,"Yes","No"))</f>
        <v/>
      </c>
      <c r="R2852" s="17">
        <f>IF($B2852="","",MIN(1,DAY($A2852)/IF($N2852="Superstore",Settings!$B$5,Settings!$B$4)))</f>
        <v/>
      </c>
      <c r="S2852" s="17">
        <f>IF(OR($B2852="",$G2852="",$R2852=0),"",$G2852/$R2852)</f>
        <v/>
      </c>
      <c r="T2852">
        <f>IF($S2852="","",IF($S2852&lt;Settings!$B$8,"Critical",IF($S2852&lt;Settings!$B$9,"Semi Critical","Non Critical")))</f>
        <v/>
      </c>
      <c r="U2852">
        <f>IF($B2852="","",IFERROR(VLOOKUP($O2852,Leaders!$A:$B,2,0),"Not Mapped"))</f>
        <v/>
      </c>
    </row>
    <row r="2853">
      <c r="A2853" s="16" t="n"/>
      <c r="G2853" s="17" t="n"/>
      <c r="H2853" s="17" t="n"/>
      <c r="I2853" s="17" t="n"/>
      <c r="J2853" s="17" t="n"/>
      <c r="K2853" s="17" t="n"/>
      <c r="L2853" s="17" t="n"/>
      <c r="N2853">
        <f>IF($B2853="","",IF($C2853="SUPERSTORE","Superstore","DH"))</f>
        <v/>
      </c>
      <c r="O2853">
        <f>IF($B2853="","",IFERROR(VLOOKUP($B2853,Mapping!$A:$C,2,0),"Not Mapped"))</f>
        <v/>
      </c>
      <c r="P2853">
        <f>IF($B2853="","",IFERROR(VLOOKUP($B2853,Mapping!$A:$C,3,0),"Not Mapped"))</f>
        <v/>
      </c>
      <c r="Q2853">
        <f>IF($B2853="","",IF(COUNTIF(Exclusions!$A:$A,$B2853)&gt;0,"Yes","No"))</f>
        <v/>
      </c>
      <c r="R2853" s="17">
        <f>IF($B2853="","",MIN(1,DAY($A2853)/IF($N2853="Superstore",Settings!$B$5,Settings!$B$4)))</f>
        <v/>
      </c>
      <c r="S2853" s="17">
        <f>IF(OR($B2853="",$G2853="",$R2853=0),"",$G2853/$R2853)</f>
        <v/>
      </c>
      <c r="T2853">
        <f>IF($S2853="","",IF($S2853&lt;Settings!$B$8,"Critical",IF($S2853&lt;Settings!$B$9,"Semi Critical","Non Critical")))</f>
        <v/>
      </c>
      <c r="U2853">
        <f>IF($B2853="","",IFERROR(VLOOKUP($O2853,Leaders!$A:$B,2,0),"Not Mapped"))</f>
        <v/>
      </c>
    </row>
    <row r="2854">
      <c r="A2854" s="16" t="n"/>
      <c r="G2854" s="17" t="n"/>
      <c r="H2854" s="17" t="n"/>
      <c r="I2854" s="17" t="n"/>
      <c r="J2854" s="17" t="n"/>
      <c r="K2854" s="17" t="n"/>
      <c r="L2854" s="17" t="n"/>
      <c r="N2854">
        <f>IF($B2854="","",IF($C2854="SUPERSTORE","Superstore","DH"))</f>
        <v/>
      </c>
      <c r="O2854">
        <f>IF($B2854="","",IFERROR(VLOOKUP($B2854,Mapping!$A:$C,2,0),"Not Mapped"))</f>
        <v/>
      </c>
      <c r="P2854">
        <f>IF($B2854="","",IFERROR(VLOOKUP($B2854,Mapping!$A:$C,3,0),"Not Mapped"))</f>
        <v/>
      </c>
      <c r="Q2854">
        <f>IF($B2854="","",IF(COUNTIF(Exclusions!$A:$A,$B2854)&gt;0,"Yes","No"))</f>
        <v/>
      </c>
      <c r="R2854" s="17">
        <f>IF($B2854="","",MIN(1,DAY($A2854)/IF($N2854="Superstore",Settings!$B$5,Settings!$B$4)))</f>
        <v/>
      </c>
      <c r="S2854" s="17">
        <f>IF(OR($B2854="",$G2854="",$R2854=0),"",$G2854/$R2854)</f>
        <v/>
      </c>
      <c r="T2854">
        <f>IF($S2854="","",IF($S2854&lt;Settings!$B$8,"Critical",IF($S2854&lt;Settings!$B$9,"Semi Critical","Non Critical")))</f>
        <v/>
      </c>
      <c r="U2854">
        <f>IF($B2854="","",IFERROR(VLOOKUP($O2854,Leaders!$A:$B,2,0),"Not Mapped"))</f>
        <v/>
      </c>
    </row>
    <row r="2855">
      <c r="A2855" s="16" t="n"/>
      <c r="G2855" s="17" t="n"/>
      <c r="H2855" s="17" t="n"/>
      <c r="I2855" s="17" t="n"/>
      <c r="J2855" s="17" t="n"/>
      <c r="K2855" s="17" t="n"/>
      <c r="L2855" s="17" t="n"/>
      <c r="N2855">
        <f>IF($B2855="","",IF($C2855="SUPERSTORE","Superstore","DH"))</f>
        <v/>
      </c>
      <c r="O2855">
        <f>IF($B2855="","",IFERROR(VLOOKUP($B2855,Mapping!$A:$C,2,0),"Not Mapped"))</f>
        <v/>
      </c>
      <c r="P2855">
        <f>IF($B2855="","",IFERROR(VLOOKUP($B2855,Mapping!$A:$C,3,0),"Not Mapped"))</f>
        <v/>
      </c>
      <c r="Q2855">
        <f>IF($B2855="","",IF(COUNTIF(Exclusions!$A:$A,$B2855)&gt;0,"Yes","No"))</f>
        <v/>
      </c>
      <c r="R2855" s="17">
        <f>IF($B2855="","",MIN(1,DAY($A2855)/IF($N2855="Superstore",Settings!$B$5,Settings!$B$4)))</f>
        <v/>
      </c>
      <c r="S2855" s="17">
        <f>IF(OR($B2855="",$G2855="",$R2855=0),"",$G2855/$R2855)</f>
        <v/>
      </c>
      <c r="T2855">
        <f>IF($S2855="","",IF($S2855&lt;Settings!$B$8,"Critical",IF($S2855&lt;Settings!$B$9,"Semi Critical","Non Critical")))</f>
        <v/>
      </c>
      <c r="U2855">
        <f>IF($B2855="","",IFERROR(VLOOKUP($O2855,Leaders!$A:$B,2,0),"Not Mapped"))</f>
        <v/>
      </c>
    </row>
    <row r="2856">
      <c r="A2856" s="16" t="n"/>
      <c r="G2856" s="17" t="n"/>
      <c r="H2856" s="17" t="n"/>
      <c r="I2856" s="17" t="n"/>
      <c r="J2856" s="17" t="n"/>
      <c r="K2856" s="17" t="n"/>
      <c r="L2856" s="17" t="n"/>
      <c r="N2856">
        <f>IF($B2856="","",IF($C2856="SUPERSTORE","Superstore","DH"))</f>
        <v/>
      </c>
      <c r="O2856">
        <f>IF($B2856="","",IFERROR(VLOOKUP($B2856,Mapping!$A:$C,2,0),"Not Mapped"))</f>
        <v/>
      </c>
      <c r="P2856">
        <f>IF($B2856="","",IFERROR(VLOOKUP($B2856,Mapping!$A:$C,3,0),"Not Mapped"))</f>
        <v/>
      </c>
      <c r="Q2856">
        <f>IF($B2856="","",IF(COUNTIF(Exclusions!$A:$A,$B2856)&gt;0,"Yes","No"))</f>
        <v/>
      </c>
      <c r="R2856" s="17">
        <f>IF($B2856="","",MIN(1,DAY($A2856)/IF($N2856="Superstore",Settings!$B$5,Settings!$B$4)))</f>
        <v/>
      </c>
      <c r="S2856" s="17">
        <f>IF(OR($B2856="",$G2856="",$R2856=0),"",$G2856/$R2856)</f>
        <v/>
      </c>
      <c r="T2856">
        <f>IF($S2856="","",IF($S2856&lt;Settings!$B$8,"Critical",IF($S2856&lt;Settings!$B$9,"Semi Critical","Non Critical")))</f>
        <v/>
      </c>
      <c r="U2856">
        <f>IF($B2856="","",IFERROR(VLOOKUP($O2856,Leaders!$A:$B,2,0),"Not Mapped"))</f>
        <v/>
      </c>
    </row>
    <row r="2857">
      <c r="A2857" s="16" t="n"/>
      <c r="G2857" s="17" t="n"/>
      <c r="H2857" s="17" t="n"/>
      <c r="I2857" s="17" t="n"/>
      <c r="J2857" s="17" t="n"/>
      <c r="K2857" s="17" t="n"/>
      <c r="L2857" s="17" t="n"/>
      <c r="N2857">
        <f>IF($B2857="","",IF($C2857="SUPERSTORE","Superstore","DH"))</f>
        <v/>
      </c>
      <c r="O2857">
        <f>IF($B2857="","",IFERROR(VLOOKUP($B2857,Mapping!$A:$C,2,0),"Not Mapped"))</f>
        <v/>
      </c>
      <c r="P2857">
        <f>IF($B2857="","",IFERROR(VLOOKUP($B2857,Mapping!$A:$C,3,0),"Not Mapped"))</f>
        <v/>
      </c>
      <c r="Q2857">
        <f>IF($B2857="","",IF(COUNTIF(Exclusions!$A:$A,$B2857)&gt;0,"Yes","No"))</f>
        <v/>
      </c>
      <c r="R2857" s="17">
        <f>IF($B2857="","",MIN(1,DAY($A2857)/IF($N2857="Superstore",Settings!$B$5,Settings!$B$4)))</f>
        <v/>
      </c>
      <c r="S2857" s="17">
        <f>IF(OR($B2857="",$G2857="",$R2857=0),"",$G2857/$R2857)</f>
        <v/>
      </c>
      <c r="T2857">
        <f>IF($S2857="","",IF($S2857&lt;Settings!$B$8,"Critical",IF($S2857&lt;Settings!$B$9,"Semi Critical","Non Critical")))</f>
        <v/>
      </c>
      <c r="U2857">
        <f>IF($B2857="","",IFERROR(VLOOKUP($O2857,Leaders!$A:$B,2,0),"Not Mapped"))</f>
        <v/>
      </c>
    </row>
    <row r="2858">
      <c r="A2858" s="16" t="n"/>
      <c r="G2858" s="17" t="n"/>
      <c r="H2858" s="17" t="n"/>
      <c r="I2858" s="17" t="n"/>
      <c r="J2858" s="17" t="n"/>
      <c r="K2858" s="17" t="n"/>
      <c r="L2858" s="17" t="n"/>
      <c r="N2858">
        <f>IF($B2858="","",IF($C2858="SUPERSTORE","Superstore","DH"))</f>
        <v/>
      </c>
      <c r="O2858">
        <f>IF($B2858="","",IFERROR(VLOOKUP($B2858,Mapping!$A:$C,2,0),"Not Mapped"))</f>
        <v/>
      </c>
      <c r="P2858">
        <f>IF($B2858="","",IFERROR(VLOOKUP($B2858,Mapping!$A:$C,3,0),"Not Mapped"))</f>
        <v/>
      </c>
      <c r="Q2858">
        <f>IF($B2858="","",IF(COUNTIF(Exclusions!$A:$A,$B2858)&gt;0,"Yes","No"))</f>
        <v/>
      </c>
      <c r="R2858" s="17">
        <f>IF($B2858="","",MIN(1,DAY($A2858)/IF($N2858="Superstore",Settings!$B$5,Settings!$B$4)))</f>
        <v/>
      </c>
      <c r="S2858" s="17">
        <f>IF(OR($B2858="",$G2858="",$R2858=0),"",$G2858/$R2858)</f>
        <v/>
      </c>
      <c r="T2858">
        <f>IF($S2858="","",IF($S2858&lt;Settings!$B$8,"Critical",IF($S2858&lt;Settings!$B$9,"Semi Critical","Non Critical")))</f>
        <v/>
      </c>
      <c r="U2858">
        <f>IF($B2858="","",IFERROR(VLOOKUP($O2858,Leaders!$A:$B,2,0),"Not Mapped"))</f>
        <v/>
      </c>
    </row>
    <row r="2859">
      <c r="A2859" s="16" t="n"/>
      <c r="G2859" s="17" t="n"/>
      <c r="H2859" s="17" t="n"/>
      <c r="I2859" s="17" t="n"/>
      <c r="J2859" s="17" t="n"/>
      <c r="K2859" s="17" t="n"/>
      <c r="L2859" s="17" t="n"/>
      <c r="N2859">
        <f>IF($B2859="","",IF($C2859="SUPERSTORE","Superstore","DH"))</f>
        <v/>
      </c>
      <c r="O2859">
        <f>IF($B2859="","",IFERROR(VLOOKUP($B2859,Mapping!$A:$C,2,0),"Not Mapped"))</f>
        <v/>
      </c>
      <c r="P2859">
        <f>IF($B2859="","",IFERROR(VLOOKUP($B2859,Mapping!$A:$C,3,0),"Not Mapped"))</f>
        <v/>
      </c>
      <c r="Q2859">
        <f>IF($B2859="","",IF(COUNTIF(Exclusions!$A:$A,$B2859)&gt;0,"Yes","No"))</f>
        <v/>
      </c>
      <c r="R2859" s="17">
        <f>IF($B2859="","",MIN(1,DAY($A2859)/IF($N2859="Superstore",Settings!$B$5,Settings!$B$4)))</f>
        <v/>
      </c>
      <c r="S2859" s="17">
        <f>IF(OR($B2859="",$G2859="",$R2859=0),"",$G2859/$R2859)</f>
        <v/>
      </c>
      <c r="T2859">
        <f>IF($S2859="","",IF($S2859&lt;Settings!$B$8,"Critical",IF($S2859&lt;Settings!$B$9,"Semi Critical","Non Critical")))</f>
        <v/>
      </c>
      <c r="U2859">
        <f>IF($B2859="","",IFERROR(VLOOKUP($O2859,Leaders!$A:$B,2,0),"Not Mapped"))</f>
        <v/>
      </c>
    </row>
    <row r="2860">
      <c r="A2860" s="16" t="n"/>
      <c r="G2860" s="17" t="n"/>
      <c r="H2860" s="17" t="n"/>
      <c r="I2860" s="17" t="n"/>
      <c r="J2860" s="17" t="n"/>
      <c r="K2860" s="17" t="n"/>
      <c r="L2860" s="17" t="n"/>
      <c r="N2860">
        <f>IF($B2860="","",IF($C2860="SUPERSTORE","Superstore","DH"))</f>
        <v/>
      </c>
      <c r="O2860">
        <f>IF($B2860="","",IFERROR(VLOOKUP($B2860,Mapping!$A:$C,2,0),"Not Mapped"))</f>
        <v/>
      </c>
      <c r="P2860">
        <f>IF($B2860="","",IFERROR(VLOOKUP($B2860,Mapping!$A:$C,3,0),"Not Mapped"))</f>
        <v/>
      </c>
      <c r="Q2860">
        <f>IF($B2860="","",IF(COUNTIF(Exclusions!$A:$A,$B2860)&gt;0,"Yes","No"))</f>
        <v/>
      </c>
      <c r="R2860" s="17">
        <f>IF($B2860="","",MIN(1,DAY($A2860)/IF($N2860="Superstore",Settings!$B$5,Settings!$B$4)))</f>
        <v/>
      </c>
      <c r="S2860" s="17">
        <f>IF(OR($B2860="",$G2860="",$R2860=0),"",$G2860/$R2860)</f>
        <v/>
      </c>
      <c r="T2860">
        <f>IF($S2860="","",IF($S2860&lt;Settings!$B$8,"Critical",IF($S2860&lt;Settings!$B$9,"Semi Critical","Non Critical")))</f>
        <v/>
      </c>
      <c r="U2860">
        <f>IF($B2860="","",IFERROR(VLOOKUP($O2860,Leaders!$A:$B,2,0),"Not Mapped"))</f>
        <v/>
      </c>
    </row>
    <row r="2861">
      <c r="A2861" s="16" t="n"/>
      <c r="G2861" s="17" t="n"/>
      <c r="H2861" s="17" t="n"/>
      <c r="I2861" s="17" t="n"/>
      <c r="J2861" s="17" t="n"/>
      <c r="K2861" s="17" t="n"/>
      <c r="L2861" s="17" t="n"/>
      <c r="N2861">
        <f>IF($B2861="","",IF($C2861="SUPERSTORE","Superstore","DH"))</f>
        <v/>
      </c>
      <c r="O2861">
        <f>IF($B2861="","",IFERROR(VLOOKUP($B2861,Mapping!$A:$C,2,0),"Not Mapped"))</f>
        <v/>
      </c>
      <c r="P2861">
        <f>IF($B2861="","",IFERROR(VLOOKUP($B2861,Mapping!$A:$C,3,0),"Not Mapped"))</f>
        <v/>
      </c>
      <c r="Q2861">
        <f>IF($B2861="","",IF(COUNTIF(Exclusions!$A:$A,$B2861)&gt;0,"Yes","No"))</f>
        <v/>
      </c>
      <c r="R2861" s="17">
        <f>IF($B2861="","",MIN(1,DAY($A2861)/IF($N2861="Superstore",Settings!$B$5,Settings!$B$4)))</f>
        <v/>
      </c>
      <c r="S2861" s="17">
        <f>IF(OR($B2861="",$G2861="",$R2861=0),"",$G2861/$R2861)</f>
        <v/>
      </c>
      <c r="T2861">
        <f>IF($S2861="","",IF($S2861&lt;Settings!$B$8,"Critical",IF($S2861&lt;Settings!$B$9,"Semi Critical","Non Critical")))</f>
        <v/>
      </c>
      <c r="U2861">
        <f>IF($B2861="","",IFERROR(VLOOKUP($O2861,Leaders!$A:$B,2,0),"Not Mapped"))</f>
        <v/>
      </c>
    </row>
    <row r="2862">
      <c r="A2862" s="16" t="n"/>
      <c r="G2862" s="17" t="n"/>
      <c r="H2862" s="17" t="n"/>
      <c r="I2862" s="17" t="n"/>
      <c r="J2862" s="17" t="n"/>
      <c r="K2862" s="17" t="n"/>
      <c r="L2862" s="17" t="n"/>
      <c r="N2862">
        <f>IF($B2862="","",IF($C2862="SUPERSTORE","Superstore","DH"))</f>
        <v/>
      </c>
      <c r="O2862">
        <f>IF($B2862="","",IFERROR(VLOOKUP($B2862,Mapping!$A:$C,2,0),"Not Mapped"))</f>
        <v/>
      </c>
      <c r="P2862">
        <f>IF($B2862="","",IFERROR(VLOOKUP($B2862,Mapping!$A:$C,3,0),"Not Mapped"))</f>
        <v/>
      </c>
      <c r="Q2862">
        <f>IF($B2862="","",IF(COUNTIF(Exclusions!$A:$A,$B2862)&gt;0,"Yes","No"))</f>
        <v/>
      </c>
      <c r="R2862" s="17">
        <f>IF($B2862="","",MIN(1,DAY($A2862)/IF($N2862="Superstore",Settings!$B$5,Settings!$B$4)))</f>
        <v/>
      </c>
      <c r="S2862" s="17">
        <f>IF(OR($B2862="",$G2862="",$R2862=0),"",$G2862/$R2862)</f>
        <v/>
      </c>
      <c r="T2862">
        <f>IF($S2862="","",IF($S2862&lt;Settings!$B$8,"Critical",IF($S2862&lt;Settings!$B$9,"Semi Critical","Non Critical")))</f>
        <v/>
      </c>
      <c r="U2862">
        <f>IF($B2862="","",IFERROR(VLOOKUP($O2862,Leaders!$A:$B,2,0),"Not Mapped"))</f>
        <v/>
      </c>
    </row>
    <row r="2863">
      <c r="A2863" s="16" t="n"/>
      <c r="G2863" s="17" t="n"/>
      <c r="H2863" s="17" t="n"/>
      <c r="I2863" s="17" t="n"/>
      <c r="J2863" s="17" t="n"/>
      <c r="K2863" s="17" t="n"/>
      <c r="L2863" s="17" t="n"/>
      <c r="N2863">
        <f>IF($B2863="","",IF($C2863="SUPERSTORE","Superstore","DH"))</f>
        <v/>
      </c>
      <c r="O2863">
        <f>IF($B2863="","",IFERROR(VLOOKUP($B2863,Mapping!$A:$C,2,0),"Not Mapped"))</f>
        <v/>
      </c>
      <c r="P2863">
        <f>IF($B2863="","",IFERROR(VLOOKUP($B2863,Mapping!$A:$C,3,0),"Not Mapped"))</f>
        <v/>
      </c>
      <c r="Q2863">
        <f>IF($B2863="","",IF(COUNTIF(Exclusions!$A:$A,$B2863)&gt;0,"Yes","No"))</f>
        <v/>
      </c>
      <c r="R2863" s="17">
        <f>IF($B2863="","",MIN(1,DAY($A2863)/IF($N2863="Superstore",Settings!$B$5,Settings!$B$4)))</f>
        <v/>
      </c>
      <c r="S2863" s="17">
        <f>IF(OR($B2863="",$G2863="",$R2863=0),"",$G2863/$R2863)</f>
        <v/>
      </c>
      <c r="T2863">
        <f>IF($S2863="","",IF($S2863&lt;Settings!$B$8,"Critical",IF($S2863&lt;Settings!$B$9,"Semi Critical","Non Critical")))</f>
        <v/>
      </c>
      <c r="U2863">
        <f>IF($B2863="","",IFERROR(VLOOKUP($O2863,Leaders!$A:$B,2,0),"Not Mapped"))</f>
        <v/>
      </c>
    </row>
    <row r="2864">
      <c r="A2864" s="16" t="n"/>
      <c r="G2864" s="17" t="n"/>
      <c r="H2864" s="17" t="n"/>
      <c r="I2864" s="17" t="n"/>
      <c r="J2864" s="17" t="n"/>
      <c r="K2864" s="17" t="n"/>
      <c r="L2864" s="17" t="n"/>
      <c r="N2864">
        <f>IF($B2864="","",IF($C2864="SUPERSTORE","Superstore","DH"))</f>
        <v/>
      </c>
      <c r="O2864">
        <f>IF($B2864="","",IFERROR(VLOOKUP($B2864,Mapping!$A:$C,2,0),"Not Mapped"))</f>
        <v/>
      </c>
      <c r="P2864">
        <f>IF($B2864="","",IFERROR(VLOOKUP($B2864,Mapping!$A:$C,3,0),"Not Mapped"))</f>
        <v/>
      </c>
      <c r="Q2864">
        <f>IF($B2864="","",IF(COUNTIF(Exclusions!$A:$A,$B2864)&gt;0,"Yes","No"))</f>
        <v/>
      </c>
      <c r="R2864" s="17">
        <f>IF($B2864="","",MIN(1,DAY($A2864)/IF($N2864="Superstore",Settings!$B$5,Settings!$B$4)))</f>
        <v/>
      </c>
      <c r="S2864" s="17">
        <f>IF(OR($B2864="",$G2864="",$R2864=0),"",$G2864/$R2864)</f>
        <v/>
      </c>
      <c r="T2864">
        <f>IF($S2864="","",IF($S2864&lt;Settings!$B$8,"Critical",IF($S2864&lt;Settings!$B$9,"Semi Critical","Non Critical")))</f>
        <v/>
      </c>
      <c r="U2864">
        <f>IF($B2864="","",IFERROR(VLOOKUP($O2864,Leaders!$A:$B,2,0),"Not Mapped"))</f>
        <v/>
      </c>
    </row>
    <row r="2865">
      <c r="A2865" s="16" t="n"/>
      <c r="G2865" s="17" t="n"/>
      <c r="H2865" s="17" t="n"/>
      <c r="I2865" s="17" t="n"/>
      <c r="J2865" s="17" t="n"/>
      <c r="K2865" s="17" t="n"/>
      <c r="L2865" s="17" t="n"/>
      <c r="N2865">
        <f>IF($B2865="","",IF($C2865="SUPERSTORE","Superstore","DH"))</f>
        <v/>
      </c>
      <c r="O2865">
        <f>IF($B2865="","",IFERROR(VLOOKUP($B2865,Mapping!$A:$C,2,0),"Not Mapped"))</f>
        <v/>
      </c>
      <c r="P2865">
        <f>IF($B2865="","",IFERROR(VLOOKUP($B2865,Mapping!$A:$C,3,0),"Not Mapped"))</f>
        <v/>
      </c>
      <c r="Q2865">
        <f>IF($B2865="","",IF(COUNTIF(Exclusions!$A:$A,$B2865)&gt;0,"Yes","No"))</f>
        <v/>
      </c>
      <c r="R2865" s="17">
        <f>IF($B2865="","",MIN(1,DAY($A2865)/IF($N2865="Superstore",Settings!$B$5,Settings!$B$4)))</f>
        <v/>
      </c>
      <c r="S2865" s="17">
        <f>IF(OR($B2865="",$G2865="",$R2865=0),"",$G2865/$R2865)</f>
        <v/>
      </c>
      <c r="T2865">
        <f>IF($S2865="","",IF($S2865&lt;Settings!$B$8,"Critical",IF($S2865&lt;Settings!$B$9,"Semi Critical","Non Critical")))</f>
        <v/>
      </c>
      <c r="U2865">
        <f>IF($B2865="","",IFERROR(VLOOKUP($O2865,Leaders!$A:$B,2,0),"Not Mapped"))</f>
        <v/>
      </c>
    </row>
    <row r="2866">
      <c r="A2866" s="16" t="n"/>
      <c r="G2866" s="17" t="n"/>
      <c r="H2866" s="17" t="n"/>
      <c r="I2866" s="17" t="n"/>
      <c r="J2866" s="17" t="n"/>
      <c r="K2866" s="17" t="n"/>
      <c r="L2866" s="17" t="n"/>
      <c r="N2866">
        <f>IF($B2866="","",IF($C2866="SUPERSTORE","Superstore","DH"))</f>
        <v/>
      </c>
      <c r="O2866">
        <f>IF($B2866="","",IFERROR(VLOOKUP($B2866,Mapping!$A:$C,2,0),"Not Mapped"))</f>
        <v/>
      </c>
      <c r="P2866">
        <f>IF($B2866="","",IFERROR(VLOOKUP($B2866,Mapping!$A:$C,3,0),"Not Mapped"))</f>
        <v/>
      </c>
      <c r="Q2866">
        <f>IF($B2866="","",IF(COUNTIF(Exclusions!$A:$A,$B2866)&gt;0,"Yes","No"))</f>
        <v/>
      </c>
      <c r="R2866" s="17">
        <f>IF($B2866="","",MIN(1,DAY($A2866)/IF($N2866="Superstore",Settings!$B$5,Settings!$B$4)))</f>
        <v/>
      </c>
      <c r="S2866" s="17">
        <f>IF(OR($B2866="",$G2866="",$R2866=0),"",$G2866/$R2866)</f>
        <v/>
      </c>
      <c r="T2866">
        <f>IF($S2866="","",IF($S2866&lt;Settings!$B$8,"Critical",IF($S2866&lt;Settings!$B$9,"Semi Critical","Non Critical")))</f>
        <v/>
      </c>
      <c r="U2866">
        <f>IF($B2866="","",IFERROR(VLOOKUP($O2866,Leaders!$A:$B,2,0),"Not Mapped"))</f>
        <v/>
      </c>
    </row>
    <row r="2867">
      <c r="A2867" s="16" t="n"/>
      <c r="G2867" s="17" t="n"/>
      <c r="H2867" s="17" t="n"/>
      <c r="I2867" s="17" t="n"/>
      <c r="J2867" s="17" t="n"/>
      <c r="K2867" s="17" t="n"/>
      <c r="L2867" s="17" t="n"/>
      <c r="N2867">
        <f>IF($B2867="","",IF($C2867="SUPERSTORE","Superstore","DH"))</f>
        <v/>
      </c>
      <c r="O2867">
        <f>IF($B2867="","",IFERROR(VLOOKUP($B2867,Mapping!$A:$C,2,0),"Not Mapped"))</f>
        <v/>
      </c>
      <c r="P2867">
        <f>IF($B2867="","",IFERROR(VLOOKUP($B2867,Mapping!$A:$C,3,0),"Not Mapped"))</f>
        <v/>
      </c>
      <c r="Q2867">
        <f>IF($B2867="","",IF(COUNTIF(Exclusions!$A:$A,$B2867)&gt;0,"Yes","No"))</f>
        <v/>
      </c>
      <c r="R2867" s="17">
        <f>IF($B2867="","",MIN(1,DAY($A2867)/IF($N2867="Superstore",Settings!$B$5,Settings!$B$4)))</f>
        <v/>
      </c>
      <c r="S2867" s="17">
        <f>IF(OR($B2867="",$G2867="",$R2867=0),"",$G2867/$R2867)</f>
        <v/>
      </c>
      <c r="T2867">
        <f>IF($S2867="","",IF($S2867&lt;Settings!$B$8,"Critical",IF($S2867&lt;Settings!$B$9,"Semi Critical","Non Critical")))</f>
        <v/>
      </c>
      <c r="U2867">
        <f>IF($B2867="","",IFERROR(VLOOKUP($O2867,Leaders!$A:$B,2,0),"Not Mapped"))</f>
        <v/>
      </c>
    </row>
    <row r="2868">
      <c r="A2868" s="16" t="n"/>
      <c r="G2868" s="17" t="n"/>
      <c r="H2868" s="17" t="n"/>
      <c r="I2868" s="17" t="n"/>
      <c r="J2868" s="17" t="n"/>
      <c r="K2868" s="17" t="n"/>
      <c r="L2868" s="17" t="n"/>
      <c r="N2868">
        <f>IF($B2868="","",IF($C2868="SUPERSTORE","Superstore","DH"))</f>
        <v/>
      </c>
      <c r="O2868">
        <f>IF($B2868="","",IFERROR(VLOOKUP($B2868,Mapping!$A:$C,2,0),"Not Mapped"))</f>
        <v/>
      </c>
      <c r="P2868">
        <f>IF($B2868="","",IFERROR(VLOOKUP($B2868,Mapping!$A:$C,3,0),"Not Mapped"))</f>
        <v/>
      </c>
      <c r="Q2868">
        <f>IF($B2868="","",IF(COUNTIF(Exclusions!$A:$A,$B2868)&gt;0,"Yes","No"))</f>
        <v/>
      </c>
      <c r="R2868" s="17">
        <f>IF($B2868="","",MIN(1,DAY($A2868)/IF($N2868="Superstore",Settings!$B$5,Settings!$B$4)))</f>
        <v/>
      </c>
      <c r="S2868" s="17">
        <f>IF(OR($B2868="",$G2868="",$R2868=0),"",$G2868/$R2868)</f>
        <v/>
      </c>
      <c r="T2868">
        <f>IF($S2868="","",IF($S2868&lt;Settings!$B$8,"Critical",IF($S2868&lt;Settings!$B$9,"Semi Critical","Non Critical")))</f>
        <v/>
      </c>
      <c r="U2868">
        <f>IF($B2868="","",IFERROR(VLOOKUP($O2868,Leaders!$A:$B,2,0),"Not Mapped"))</f>
        <v/>
      </c>
    </row>
    <row r="2869">
      <c r="A2869" s="16" t="n"/>
      <c r="G2869" s="17" t="n"/>
      <c r="H2869" s="17" t="n"/>
      <c r="I2869" s="17" t="n"/>
      <c r="J2869" s="17" t="n"/>
      <c r="K2869" s="17" t="n"/>
      <c r="L2869" s="17" t="n"/>
      <c r="N2869">
        <f>IF($B2869="","",IF($C2869="SUPERSTORE","Superstore","DH"))</f>
        <v/>
      </c>
      <c r="O2869">
        <f>IF($B2869="","",IFERROR(VLOOKUP($B2869,Mapping!$A:$C,2,0),"Not Mapped"))</f>
        <v/>
      </c>
      <c r="P2869">
        <f>IF($B2869="","",IFERROR(VLOOKUP($B2869,Mapping!$A:$C,3,0),"Not Mapped"))</f>
        <v/>
      </c>
      <c r="Q2869">
        <f>IF($B2869="","",IF(COUNTIF(Exclusions!$A:$A,$B2869)&gt;0,"Yes","No"))</f>
        <v/>
      </c>
      <c r="R2869" s="17">
        <f>IF($B2869="","",MIN(1,DAY($A2869)/IF($N2869="Superstore",Settings!$B$5,Settings!$B$4)))</f>
        <v/>
      </c>
      <c r="S2869" s="17">
        <f>IF(OR($B2869="",$G2869="",$R2869=0),"",$G2869/$R2869)</f>
        <v/>
      </c>
      <c r="T2869">
        <f>IF($S2869="","",IF($S2869&lt;Settings!$B$8,"Critical",IF($S2869&lt;Settings!$B$9,"Semi Critical","Non Critical")))</f>
        <v/>
      </c>
      <c r="U2869">
        <f>IF($B2869="","",IFERROR(VLOOKUP($O2869,Leaders!$A:$B,2,0),"Not Mapped"))</f>
        <v/>
      </c>
    </row>
    <row r="2870">
      <c r="A2870" s="16" t="n"/>
      <c r="G2870" s="17" t="n"/>
      <c r="H2870" s="17" t="n"/>
      <c r="I2870" s="17" t="n"/>
      <c r="J2870" s="17" t="n"/>
      <c r="K2870" s="17" t="n"/>
      <c r="L2870" s="17" t="n"/>
      <c r="N2870">
        <f>IF($B2870="","",IF($C2870="SUPERSTORE","Superstore","DH"))</f>
        <v/>
      </c>
      <c r="O2870">
        <f>IF($B2870="","",IFERROR(VLOOKUP($B2870,Mapping!$A:$C,2,0),"Not Mapped"))</f>
        <v/>
      </c>
      <c r="P2870">
        <f>IF($B2870="","",IFERROR(VLOOKUP($B2870,Mapping!$A:$C,3,0),"Not Mapped"))</f>
        <v/>
      </c>
      <c r="Q2870">
        <f>IF($B2870="","",IF(COUNTIF(Exclusions!$A:$A,$B2870)&gt;0,"Yes","No"))</f>
        <v/>
      </c>
      <c r="R2870" s="17">
        <f>IF($B2870="","",MIN(1,DAY($A2870)/IF($N2870="Superstore",Settings!$B$5,Settings!$B$4)))</f>
        <v/>
      </c>
      <c r="S2870" s="17">
        <f>IF(OR($B2870="",$G2870="",$R2870=0),"",$G2870/$R2870)</f>
        <v/>
      </c>
      <c r="T2870">
        <f>IF($S2870="","",IF($S2870&lt;Settings!$B$8,"Critical",IF($S2870&lt;Settings!$B$9,"Semi Critical","Non Critical")))</f>
        <v/>
      </c>
      <c r="U2870">
        <f>IF($B2870="","",IFERROR(VLOOKUP($O2870,Leaders!$A:$B,2,0),"Not Mapped"))</f>
        <v/>
      </c>
    </row>
    <row r="2871">
      <c r="A2871" s="16" t="n"/>
      <c r="G2871" s="17" t="n"/>
      <c r="H2871" s="17" t="n"/>
      <c r="I2871" s="17" t="n"/>
      <c r="J2871" s="17" t="n"/>
      <c r="K2871" s="17" t="n"/>
      <c r="L2871" s="17" t="n"/>
      <c r="N2871">
        <f>IF($B2871="","",IF($C2871="SUPERSTORE","Superstore","DH"))</f>
        <v/>
      </c>
      <c r="O2871">
        <f>IF($B2871="","",IFERROR(VLOOKUP($B2871,Mapping!$A:$C,2,0),"Not Mapped"))</f>
        <v/>
      </c>
      <c r="P2871">
        <f>IF($B2871="","",IFERROR(VLOOKUP($B2871,Mapping!$A:$C,3,0),"Not Mapped"))</f>
        <v/>
      </c>
      <c r="Q2871">
        <f>IF($B2871="","",IF(COUNTIF(Exclusions!$A:$A,$B2871)&gt;0,"Yes","No"))</f>
        <v/>
      </c>
      <c r="R2871" s="17">
        <f>IF($B2871="","",MIN(1,DAY($A2871)/IF($N2871="Superstore",Settings!$B$5,Settings!$B$4)))</f>
        <v/>
      </c>
      <c r="S2871" s="17">
        <f>IF(OR($B2871="",$G2871="",$R2871=0),"",$G2871/$R2871)</f>
        <v/>
      </c>
      <c r="T2871">
        <f>IF($S2871="","",IF($S2871&lt;Settings!$B$8,"Critical",IF($S2871&lt;Settings!$B$9,"Semi Critical","Non Critical")))</f>
        <v/>
      </c>
      <c r="U2871">
        <f>IF($B2871="","",IFERROR(VLOOKUP($O2871,Leaders!$A:$B,2,0),"Not Mapped"))</f>
        <v/>
      </c>
    </row>
    <row r="2872">
      <c r="A2872" s="16" t="n"/>
      <c r="G2872" s="17" t="n"/>
      <c r="H2872" s="17" t="n"/>
      <c r="I2872" s="17" t="n"/>
      <c r="J2872" s="17" t="n"/>
      <c r="K2872" s="17" t="n"/>
      <c r="L2872" s="17" t="n"/>
      <c r="N2872">
        <f>IF($B2872="","",IF($C2872="SUPERSTORE","Superstore","DH"))</f>
        <v/>
      </c>
      <c r="O2872">
        <f>IF($B2872="","",IFERROR(VLOOKUP($B2872,Mapping!$A:$C,2,0),"Not Mapped"))</f>
        <v/>
      </c>
      <c r="P2872">
        <f>IF($B2872="","",IFERROR(VLOOKUP($B2872,Mapping!$A:$C,3,0),"Not Mapped"))</f>
        <v/>
      </c>
      <c r="Q2872">
        <f>IF($B2872="","",IF(COUNTIF(Exclusions!$A:$A,$B2872)&gt;0,"Yes","No"))</f>
        <v/>
      </c>
      <c r="R2872" s="17">
        <f>IF($B2872="","",MIN(1,DAY($A2872)/IF($N2872="Superstore",Settings!$B$5,Settings!$B$4)))</f>
        <v/>
      </c>
      <c r="S2872" s="17">
        <f>IF(OR($B2872="",$G2872="",$R2872=0),"",$G2872/$R2872)</f>
        <v/>
      </c>
      <c r="T2872">
        <f>IF($S2872="","",IF($S2872&lt;Settings!$B$8,"Critical",IF($S2872&lt;Settings!$B$9,"Semi Critical","Non Critical")))</f>
        <v/>
      </c>
      <c r="U2872">
        <f>IF($B2872="","",IFERROR(VLOOKUP($O2872,Leaders!$A:$B,2,0),"Not Mapped"))</f>
        <v/>
      </c>
    </row>
    <row r="2873">
      <c r="A2873" s="16" t="n"/>
      <c r="G2873" s="17" t="n"/>
      <c r="H2873" s="17" t="n"/>
      <c r="I2873" s="17" t="n"/>
      <c r="J2873" s="17" t="n"/>
      <c r="K2873" s="17" t="n"/>
      <c r="L2873" s="17" t="n"/>
      <c r="N2873">
        <f>IF($B2873="","",IF($C2873="SUPERSTORE","Superstore","DH"))</f>
        <v/>
      </c>
      <c r="O2873">
        <f>IF($B2873="","",IFERROR(VLOOKUP($B2873,Mapping!$A:$C,2,0),"Not Mapped"))</f>
        <v/>
      </c>
      <c r="P2873">
        <f>IF($B2873="","",IFERROR(VLOOKUP($B2873,Mapping!$A:$C,3,0),"Not Mapped"))</f>
        <v/>
      </c>
      <c r="Q2873">
        <f>IF($B2873="","",IF(COUNTIF(Exclusions!$A:$A,$B2873)&gt;0,"Yes","No"))</f>
        <v/>
      </c>
      <c r="R2873" s="17">
        <f>IF($B2873="","",MIN(1,DAY($A2873)/IF($N2873="Superstore",Settings!$B$5,Settings!$B$4)))</f>
        <v/>
      </c>
      <c r="S2873" s="17">
        <f>IF(OR($B2873="",$G2873="",$R2873=0),"",$G2873/$R2873)</f>
        <v/>
      </c>
      <c r="T2873">
        <f>IF($S2873="","",IF($S2873&lt;Settings!$B$8,"Critical",IF($S2873&lt;Settings!$B$9,"Semi Critical","Non Critical")))</f>
        <v/>
      </c>
      <c r="U2873">
        <f>IF($B2873="","",IFERROR(VLOOKUP($O2873,Leaders!$A:$B,2,0),"Not Mapped"))</f>
        <v/>
      </c>
    </row>
    <row r="2874">
      <c r="A2874" s="16" t="n"/>
      <c r="G2874" s="17" t="n"/>
      <c r="H2874" s="17" t="n"/>
      <c r="I2874" s="17" t="n"/>
      <c r="J2874" s="17" t="n"/>
      <c r="K2874" s="17" t="n"/>
      <c r="L2874" s="17" t="n"/>
      <c r="N2874">
        <f>IF($B2874="","",IF($C2874="SUPERSTORE","Superstore","DH"))</f>
        <v/>
      </c>
      <c r="O2874">
        <f>IF($B2874="","",IFERROR(VLOOKUP($B2874,Mapping!$A:$C,2,0),"Not Mapped"))</f>
        <v/>
      </c>
      <c r="P2874">
        <f>IF($B2874="","",IFERROR(VLOOKUP($B2874,Mapping!$A:$C,3,0),"Not Mapped"))</f>
        <v/>
      </c>
      <c r="Q2874">
        <f>IF($B2874="","",IF(COUNTIF(Exclusions!$A:$A,$B2874)&gt;0,"Yes","No"))</f>
        <v/>
      </c>
      <c r="R2874" s="17">
        <f>IF($B2874="","",MIN(1,DAY($A2874)/IF($N2874="Superstore",Settings!$B$5,Settings!$B$4)))</f>
        <v/>
      </c>
      <c r="S2874" s="17">
        <f>IF(OR($B2874="",$G2874="",$R2874=0),"",$G2874/$R2874)</f>
        <v/>
      </c>
      <c r="T2874">
        <f>IF($S2874="","",IF($S2874&lt;Settings!$B$8,"Critical",IF($S2874&lt;Settings!$B$9,"Semi Critical","Non Critical")))</f>
        <v/>
      </c>
      <c r="U2874">
        <f>IF($B2874="","",IFERROR(VLOOKUP($O2874,Leaders!$A:$B,2,0),"Not Mapped"))</f>
        <v/>
      </c>
    </row>
    <row r="2875">
      <c r="A2875" s="16" t="n"/>
      <c r="G2875" s="17" t="n"/>
      <c r="H2875" s="17" t="n"/>
      <c r="I2875" s="17" t="n"/>
      <c r="J2875" s="17" t="n"/>
      <c r="K2875" s="17" t="n"/>
      <c r="L2875" s="17" t="n"/>
      <c r="N2875">
        <f>IF($B2875="","",IF($C2875="SUPERSTORE","Superstore","DH"))</f>
        <v/>
      </c>
      <c r="O2875">
        <f>IF($B2875="","",IFERROR(VLOOKUP($B2875,Mapping!$A:$C,2,0),"Not Mapped"))</f>
        <v/>
      </c>
      <c r="P2875">
        <f>IF($B2875="","",IFERROR(VLOOKUP($B2875,Mapping!$A:$C,3,0),"Not Mapped"))</f>
        <v/>
      </c>
      <c r="Q2875">
        <f>IF($B2875="","",IF(COUNTIF(Exclusions!$A:$A,$B2875)&gt;0,"Yes","No"))</f>
        <v/>
      </c>
      <c r="R2875" s="17">
        <f>IF($B2875="","",MIN(1,DAY($A2875)/IF($N2875="Superstore",Settings!$B$5,Settings!$B$4)))</f>
        <v/>
      </c>
      <c r="S2875" s="17">
        <f>IF(OR($B2875="",$G2875="",$R2875=0),"",$G2875/$R2875)</f>
        <v/>
      </c>
      <c r="T2875">
        <f>IF($S2875="","",IF($S2875&lt;Settings!$B$8,"Critical",IF($S2875&lt;Settings!$B$9,"Semi Critical","Non Critical")))</f>
        <v/>
      </c>
      <c r="U2875">
        <f>IF($B2875="","",IFERROR(VLOOKUP($O2875,Leaders!$A:$B,2,0),"Not Mapped"))</f>
        <v/>
      </c>
    </row>
    <row r="2876">
      <c r="A2876" s="16" t="n"/>
      <c r="G2876" s="17" t="n"/>
      <c r="H2876" s="17" t="n"/>
      <c r="I2876" s="17" t="n"/>
      <c r="J2876" s="17" t="n"/>
      <c r="K2876" s="17" t="n"/>
      <c r="L2876" s="17" t="n"/>
      <c r="N2876">
        <f>IF($B2876="","",IF($C2876="SUPERSTORE","Superstore","DH"))</f>
        <v/>
      </c>
      <c r="O2876">
        <f>IF($B2876="","",IFERROR(VLOOKUP($B2876,Mapping!$A:$C,2,0),"Not Mapped"))</f>
        <v/>
      </c>
      <c r="P2876">
        <f>IF($B2876="","",IFERROR(VLOOKUP($B2876,Mapping!$A:$C,3,0),"Not Mapped"))</f>
        <v/>
      </c>
      <c r="Q2876">
        <f>IF($B2876="","",IF(COUNTIF(Exclusions!$A:$A,$B2876)&gt;0,"Yes","No"))</f>
        <v/>
      </c>
      <c r="R2876" s="17">
        <f>IF($B2876="","",MIN(1,DAY($A2876)/IF($N2876="Superstore",Settings!$B$5,Settings!$B$4)))</f>
        <v/>
      </c>
      <c r="S2876" s="17">
        <f>IF(OR($B2876="",$G2876="",$R2876=0),"",$G2876/$R2876)</f>
        <v/>
      </c>
      <c r="T2876">
        <f>IF($S2876="","",IF($S2876&lt;Settings!$B$8,"Critical",IF($S2876&lt;Settings!$B$9,"Semi Critical","Non Critical")))</f>
        <v/>
      </c>
      <c r="U2876">
        <f>IF($B2876="","",IFERROR(VLOOKUP($O2876,Leaders!$A:$B,2,0),"Not Mapped"))</f>
        <v/>
      </c>
    </row>
    <row r="2877">
      <c r="A2877" s="16" t="n"/>
      <c r="G2877" s="17" t="n"/>
      <c r="H2877" s="17" t="n"/>
      <c r="I2877" s="17" t="n"/>
      <c r="J2877" s="17" t="n"/>
      <c r="K2877" s="17" t="n"/>
      <c r="L2877" s="17" t="n"/>
      <c r="N2877">
        <f>IF($B2877="","",IF($C2877="SUPERSTORE","Superstore","DH"))</f>
        <v/>
      </c>
      <c r="O2877">
        <f>IF($B2877="","",IFERROR(VLOOKUP($B2877,Mapping!$A:$C,2,0),"Not Mapped"))</f>
        <v/>
      </c>
      <c r="P2877">
        <f>IF($B2877="","",IFERROR(VLOOKUP($B2877,Mapping!$A:$C,3,0),"Not Mapped"))</f>
        <v/>
      </c>
      <c r="Q2877">
        <f>IF($B2877="","",IF(COUNTIF(Exclusions!$A:$A,$B2877)&gt;0,"Yes","No"))</f>
        <v/>
      </c>
      <c r="R2877" s="17">
        <f>IF($B2877="","",MIN(1,DAY($A2877)/IF($N2877="Superstore",Settings!$B$5,Settings!$B$4)))</f>
        <v/>
      </c>
      <c r="S2877" s="17">
        <f>IF(OR($B2877="",$G2877="",$R2877=0),"",$G2877/$R2877)</f>
        <v/>
      </c>
      <c r="T2877">
        <f>IF($S2877="","",IF($S2877&lt;Settings!$B$8,"Critical",IF($S2877&lt;Settings!$B$9,"Semi Critical","Non Critical")))</f>
        <v/>
      </c>
      <c r="U2877">
        <f>IF($B2877="","",IFERROR(VLOOKUP($O2877,Leaders!$A:$B,2,0),"Not Mapped"))</f>
        <v/>
      </c>
    </row>
    <row r="2878">
      <c r="A2878" s="16" t="n"/>
      <c r="G2878" s="17" t="n"/>
      <c r="H2878" s="17" t="n"/>
      <c r="I2878" s="17" t="n"/>
      <c r="J2878" s="17" t="n"/>
      <c r="K2878" s="17" t="n"/>
      <c r="L2878" s="17" t="n"/>
      <c r="N2878">
        <f>IF($B2878="","",IF($C2878="SUPERSTORE","Superstore","DH"))</f>
        <v/>
      </c>
      <c r="O2878">
        <f>IF($B2878="","",IFERROR(VLOOKUP($B2878,Mapping!$A:$C,2,0),"Not Mapped"))</f>
        <v/>
      </c>
      <c r="P2878">
        <f>IF($B2878="","",IFERROR(VLOOKUP($B2878,Mapping!$A:$C,3,0),"Not Mapped"))</f>
        <v/>
      </c>
      <c r="Q2878">
        <f>IF($B2878="","",IF(COUNTIF(Exclusions!$A:$A,$B2878)&gt;0,"Yes","No"))</f>
        <v/>
      </c>
      <c r="R2878" s="17">
        <f>IF($B2878="","",MIN(1,DAY($A2878)/IF($N2878="Superstore",Settings!$B$5,Settings!$B$4)))</f>
        <v/>
      </c>
      <c r="S2878" s="17">
        <f>IF(OR($B2878="",$G2878="",$R2878=0),"",$G2878/$R2878)</f>
        <v/>
      </c>
      <c r="T2878">
        <f>IF($S2878="","",IF($S2878&lt;Settings!$B$8,"Critical",IF($S2878&lt;Settings!$B$9,"Semi Critical","Non Critical")))</f>
        <v/>
      </c>
      <c r="U2878">
        <f>IF($B2878="","",IFERROR(VLOOKUP($O2878,Leaders!$A:$B,2,0),"Not Mapped"))</f>
        <v/>
      </c>
    </row>
    <row r="2879">
      <c r="A2879" s="16" t="n"/>
      <c r="G2879" s="17" t="n"/>
      <c r="H2879" s="17" t="n"/>
      <c r="I2879" s="17" t="n"/>
      <c r="J2879" s="17" t="n"/>
      <c r="K2879" s="17" t="n"/>
      <c r="L2879" s="17" t="n"/>
      <c r="N2879">
        <f>IF($B2879="","",IF($C2879="SUPERSTORE","Superstore","DH"))</f>
        <v/>
      </c>
      <c r="O2879">
        <f>IF($B2879="","",IFERROR(VLOOKUP($B2879,Mapping!$A:$C,2,0),"Not Mapped"))</f>
        <v/>
      </c>
      <c r="P2879">
        <f>IF($B2879="","",IFERROR(VLOOKUP($B2879,Mapping!$A:$C,3,0),"Not Mapped"))</f>
        <v/>
      </c>
      <c r="Q2879">
        <f>IF($B2879="","",IF(COUNTIF(Exclusions!$A:$A,$B2879)&gt;0,"Yes","No"))</f>
        <v/>
      </c>
      <c r="R2879" s="17">
        <f>IF($B2879="","",MIN(1,DAY($A2879)/IF($N2879="Superstore",Settings!$B$5,Settings!$B$4)))</f>
        <v/>
      </c>
      <c r="S2879" s="17">
        <f>IF(OR($B2879="",$G2879="",$R2879=0),"",$G2879/$R2879)</f>
        <v/>
      </c>
      <c r="T2879">
        <f>IF($S2879="","",IF($S2879&lt;Settings!$B$8,"Critical",IF($S2879&lt;Settings!$B$9,"Semi Critical","Non Critical")))</f>
        <v/>
      </c>
      <c r="U2879">
        <f>IF($B2879="","",IFERROR(VLOOKUP($O2879,Leaders!$A:$B,2,0),"Not Mapped"))</f>
        <v/>
      </c>
    </row>
    <row r="2880">
      <c r="A2880" s="16" t="n"/>
      <c r="G2880" s="17" t="n"/>
      <c r="H2880" s="17" t="n"/>
      <c r="I2880" s="17" t="n"/>
      <c r="J2880" s="17" t="n"/>
      <c r="K2880" s="17" t="n"/>
      <c r="L2880" s="17" t="n"/>
      <c r="N2880">
        <f>IF($B2880="","",IF($C2880="SUPERSTORE","Superstore","DH"))</f>
        <v/>
      </c>
      <c r="O2880">
        <f>IF($B2880="","",IFERROR(VLOOKUP($B2880,Mapping!$A:$C,2,0),"Not Mapped"))</f>
        <v/>
      </c>
      <c r="P2880">
        <f>IF($B2880="","",IFERROR(VLOOKUP($B2880,Mapping!$A:$C,3,0),"Not Mapped"))</f>
        <v/>
      </c>
      <c r="Q2880">
        <f>IF($B2880="","",IF(COUNTIF(Exclusions!$A:$A,$B2880)&gt;0,"Yes","No"))</f>
        <v/>
      </c>
      <c r="R2880" s="17">
        <f>IF($B2880="","",MIN(1,DAY($A2880)/IF($N2880="Superstore",Settings!$B$5,Settings!$B$4)))</f>
        <v/>
      </c>
      <c r="S2880" s="17">
        <f>IF(OR($B2880="",$G2880="",$R2880=0),"",$G2880/$R2880)</f>
        <v/>
      </c>
      <c r="T2880">
        <f>IF($S2880="","",IF($S2880&lt;Settings!$B$8,"Critical",IF($S2880&lt;Settings!$B$9,"Semi Critical","Non Critical")))</f>
        <v/>
      </c>
      <c r="U2880">
        <f>IF($B2880="","",IFERROR(VLOOKUP($O2880,Leaders!$A:$B,2,0),"Not Mapped"))</f>
        <v/>
      </c>
    </row>
    <row r="2881">
      <c r="A2881" s="16" t="n"/>
      <c r="G2881" s="17" t="n"/>
      <c r="H2881" s="17" t="n"/>
      <c r="I2881" s="17" t="n"/>
      <c r="J2881" s="17" t="n"/>
      <c r="K2881" s="17" t="n"/>
      <c r="L2881" s="17" t="n"/>
      <c r="N2881">
        <f>IF($B2881="","",IF($C2881="SUPERSTORE","Superstore","DH"))</f>
        <v/>
      </c>
      <c r="O2881">
        <f>IF($B2881="","",IFERROR(VLOOKUP($B2881,Mapping!$A:$C,2,0),"Not Mapped"))</f>
        <v/>
      </c>
      <c r="P2881">
        <f>IF($B2881="","",IFERROR(VLOOKUP($B2881,Mapping!$A:$C,3,0),"Not Mapped"))</f>
        <v/>
      </c>
      <c r="Q2881">
        <f>IF($B2881="","",IF(COUNTIF(Exclusions!$A:$A,$B2881)&gt;0,"Yes","No"))</f>
        <v/>
      </c>
      <c r="R2881" s="17">
        <f>IF($B2881="","",MIN(1,DAY($A2881)/IF($N2881="Superstore",Settings!$B$5,Settings!$B$4)))</f>
        <v/>
      </c>
      <c r="S2881" s="17">
        <f>IF(OR($B2881="",$G2881="",$R2881=0),"",$G2881/$R2881)</f>
        <v/>
      </c>
      <c r="T2881">
        <f>IF($S2881="","",IF($S2881&lt;Settings!$B$8,"Critical",IF($S2881&lt;Settings!$B$9,"Semi Critical","Non Critical")))</f>
        <v/>
      </c>
      <c r="U2881">
        <f>IF($B2881="","",IFERROR(VLOOKUP($O2881,Leaders!$A:$B,2,0),"Not Mapped"))</f>
        <v/>
      </c>
    </row>
    <row r="2882">
      <c r="A2882" s="16" t="n"/>
      <c r="G2882" s="17" t="n"/>
      <c r="H2882" s="17" t="n"/>
      <c r="I2882" s="17" t="n"/>
      <c r="J2882" s="17" t="n"/>
      <c r="K2882" s="17" t="n"/>
      <c r="L2882" s="17" t="n"/>
      <c r="N2882">
        <f>IF($B2882="","",IF($C2882="SUPERSTORE","Superstore","DH"))</f>
        <v/>
      </c>
      <c r="O2882">
        <f>IF($B2882="","",IFERROR(VLOOKUP($B2882,Mapping!$A:$C,2,0),"Not Mapped"))</f>
        <v/>
      </c>
      <c r="P2882">
        <f>IF($B2882="","",IFERROR(VLOOKUP($B2882,Mapping!$A:$C,3,0),"Not Mapped"))</f>
        <v/>
      </c>
      <c r="Q2882">
        <f>IF($B2882="","",IF(COUNTIF(Exclusions!$A:$A,$B2882)&gt;0,"Yes","No"))</f>
        <v/>
      </c>
      <c r="R2882" s="17">
        <f>IF($B2882="","",MIN(1,DAY($A2882)/IF($N2882="Superstore",Settings!$B$5,Settings!$B$4)))</f>
        <v/>
      </c>
      <c r="S2882" s="17">
        <f>IF(OR($B2882="",$G2882="",$R2882=0),"",$G2882/$R2882)</f>
        <v/>
      </c>
      <c r="T2882">
        <f>IF($S2882="","",IF($S2882&lt;Settings!$B$8,"Critical",IF($S2882&lt;Settings!$B$9,"Semi Critical","Non Critical")))</f>
        <v/>
      </c>
      <c r="U2882">
        <f>IF($B2882="","",IFERROR(VLOOKUP($O2882,Leaders!$A:$B,2,0),"Not Mapped"))</f>
        <v/>
      </c>
    </row>
    <row r="2883">
      <c r="A2883" s="16" t="n"/>
      <c r="G2883" s="17" t="n"/>
      <c r="H2883" s="17" t="n"/>
      <c r="I2883" s="17" t="n"/>
      <c r="J2883" s="17" t="n"/>
      <c r="K2883" s="17" t="n"/>
      <c r="L2883" s="17" t="n"/>
      <c r="N2883">
        <f>IF($B2883="","",IF($C2883="SUPERSTORE","Superstore","DH"))</f>
        <v/>
      </c>
      <c r="O2883">
        <f>IF($B2883="","",IFERROR(VLOOKUP($B2883,Mapping!$A:$C,2,0),"Not Mapped"))</f>
        <v/>
      </c>
      <c r="P2883">
        <f>IF($B2883="","",IFERROR(VLOOKUP($B2883,Mapping!$A:$C,3,0),"Not Mapped"))</f>
        <v/>
      </c>
      <c r="Q2883">
        <f>IF($B2883="","",IF(COUNTIF(Exclusions!$A:$A,$B2883)&gt;0,"Yes","No"))</f>
        <v/>
      </c>
      <c r="R2883" s="17">
        <f>IF($B2883="","",MIN(1,DAY($A2883)/IF($N2883="Superstore",Settings!$B$5,Settings!$B$4)))</f>
        <v/>
      </c>
      <c r="S2883" s="17">
        <f>IF(OR($B2883="",$G2883="",$R2883=0),"",$G2883/$R2883)</f>
        <v/>
      </c>
      <c r="T2883">
        <f>IF($S2883="","",IF($S2883&lt;Settings!$B$8,"Critical",IF($S2883&lt;Settings!$B$9,"Semi Critical","Non Critical")))</f>
        <v/>
      </c>
      <c r="U2883">
        <f>IF($B2883="","",IFERROR(VLOOKUP($O2883,Leaders!$A:$B,2,0),"Not Mapped"))</f>
        <v/>
      </c>
    </row>
    <row r="2884">
      <c r="A2884" s="16" t="n"/>
      <c r="G2884" s="17" t="n"/>
      <c r="H2884" s="17" t="n"/>
      <c r="I2884" s="17" t="n"/>
      <c r="J2884" s="17" t="n"/>
      <c r="K2884" s="17" t="n"/>
      <c r="L2884" s="17" t="n"/>
      <c r="N2884">
        <f>IF($B2884="","",IF($C2884="SUPERSTORE","Superstore","DH"))</f>
        <v/>
      </c>
      <c r="O2884">
        <f>IF($B2884="","",IFERROR(VLOOKUP($B2884,Mapping!$A:$C,2,0),"Not Mapped"))</f>
        <v/>
      </c>
      <c r="P2884">
        <f>IF($B2884="","",IFERROR(VLOOKUP($B2884,Mapping!$A:$C,3,0),"Not Mapped"))</f>
        <v/>
      </c>
      <c r="Q2884">
        <f>IF($B2884="","",IF(COUNTIF(Exclusions!$A:$A,$B2884)&gt;0,"Yes","No"))</f>
        <v/>
      </c>
      <c r="R2884" s="17">
        <f>IF($B2884="","",MIN(1,DAY($A2884)/IF($N2884="Superstore",Settings!$B$5,Settings!$B$4)))</f>
        <v/>
      </c>
      <c r="S2884" s="17">
        <f>IF(OR($B2884="",$G2884="",$R2884=0),"",$G2884/$R2884)</f>
        <v/>
      </c>
      <c r="T2884">
        <f>IF($S2884="","",IF($S2884&lt;Settings!$B$8,"Critical",IF($S2884&lt;Settings!$B$9,"Semi Critical","Non Critical")))</f>
        <v/>
      </c>
      <c r="U2884">
        <f>IF($B2884="","",IFERROR(VLOOKUP($O2884,Leaders!$A:$B,2,0),"Not Mapped"))</f>
        <v/>
      </c>
    </row>
    <row r="2885">
      <c r="A2885" s="16" t="n"/>
      <c r="G2885" s="17" t="n"/>
      <c r="H2885" s="17" t="n"/>
      <c r="I2885" s="17" t="n"/>
      <c r="J2885" s="17" t="n"/>
      <c r="K2885" s="17" t="n"/>
      <c r="L2885" s="17" t="n"/>
      <c r="N2885">
        <f>IF($B2885="","",IF($C2885="SUPERSTORE","Superstore","DH"))</f>
        <v/>
      </c>
      <c r="O2885">
        <f>IF($B2885="","",IFERROR(VLOOKUP($B2885,Mapping!$A:$C,2,0),"Not Mapped"))</f>
        <v/>
      </c>
      <c r="P2885">
        <f>IF($B2885="","",IFERROR(VLOOKUP($B2885,Mapping!$A:$C,3,0),"Not Mapped"))</f>
        <v/>
      </c>
      <c r="Q2885">
        <f>IF($B2885="","",IF(COUNTIF(Exclusions!$A:$A,$B2885)&gt;0,"Yes","No"))</f>
        <v/>
      </c>
      <c r="R2885" s="17">
        <f>IF($B2885="","",MIN(1,DAY($A2885)/IF($N2885="Superstore",Settings!$B$5,Settings!$B$4)))</f>
        <v/>
      </c>
      <c r="S2885" s="17">
        <f>IF(OR($B2885="",$G2885="",$R2885=0),"",$G2885/$R2885)</f>
        <v/>
      </c>
      <c r="T2885">
        <f>IF($S2885="","",IF($S2885&lt;Settings!$B$8,"Critical",IF($S2885&lt;Settings!$B$9,"Semi Critical","Non Critical")))</f>
        <v/>
      </c>
      <c r="U2885">
        <f>IF($B2885="","",IFERROR(VLOOKUP($O2885,Leaders!$A:$B,2,0),"Not Mapped"))</f>
        <v/>
      </c>
    </row>
    <row r="2886">
      <c r="A2886" s="16" t="n"/>
      <c r="G2886" s="17" t="n"/>
      <c r="H2886" s="17" t="n"/>
      <c r="I2886" s="17" t="n"/>
      <c r="J2886" s="17" t="n"/>
      <c r="K2886" s="17" t="n"/>
      <c r="L2886" s="17" t="n"/>
      <c r="N2886">
        <f>IF($B2886="","",IF($C2886="SUPERSTORE","Superstore","DH"))</f>
        <v/>
      </c>
      <c r="O2886">
        <f>IF($B2886="","",IFERROR(VLOOKUP($B2886,Mapping!$A:$C,2,0),"Not Mapped"))</f>
        <v/>
      </c>
      <c r="P2886">
        <f>IF($B2886="","",IFERROR(VLOOKUP($B2886,Mapping!$A:$C,3,0),"Not Mapped"))</f>
        <v/>
      </c>
      <c r="Q2886">
        <f>IF($B2886="","",IF(COUNTIF(Exclusions!$A:$A,$B2886)&gt;0,"Yes","No"))</f>
        <v/>
      </c>
      <c r="R2886" s="17">
        <f>IF($B2886="","",MIN(1,DAY($A2886)/IF($N2886="Superstore",Settings!$B$5,Settings!$B$4)))</f>
        <v/>
      </c>
      <c r="S2886" s="17">
        <f>IF(OR($B2886="",$G2886="",$R2886=0),"",$G2886/$R2886)</f>
        <v/>
      </c>
      <c r="T2886">
        <f>IF($S2886="","",IF($S2886&lt;Settings!$B$8,"Critical",IF($S2886&lt;Settings!$B$9,"Semi Critical","Non Critical")))</f>
        <v/>
      </c>
      <c r="U2886">
        <f>IF($B2886="","",IFERROR(VLOOKUP($O2886,Leaders!$A:$B,2,0),"Not Mapped"))</f>
        <v/>
      </c>
    </row>
    <row r="2887">
      <c r="A2887" s="16" t="n"/>
      <c r="G2887" s="17" t="n"/>
      <c r="H2887" s="17" t="n"/>
      <c r="I2887" s="17" t="n"/>
      <c r="J2887" s="17" t="n"/>
      <c r="K2887" s="17" t="n"/>
      <c r="L2887" s="17" t="n"/>
      <c r="N2887">
        <f>IF($B2887="","",IF($C2887="SUPERSTORE","Superstore","DH"))</f>
        <v/>
      </c>
      <c r="O2887">
        <f>IF($B2887="","",IFERROR(VLOOKUP($B2887,Mapping!$A:$C,2,0),"Not Mapped"))</f>
        <v/>
      </c>
      <c r="P2887">
        <f>IF($B2887="","",IFERROR(VLOOKUP($B2887,Mapping!$A:$C,3,0),"Not Mapped"))</f>
        <v/>
      </c>
      <c r="Q2887">
        <f>IF($B2887="","",IF(COUNTIF(Exclusions!$A:$A,$B2887)&gt;0,"Yes","No"))</f>
        <v/>
      </c>
      <c r="R2887" s="17">
        <f>IF($B2887="","",MIN(1,DAY($A2887)/IF($N2887="Superstore",Settings!$B$5,Settings!$B$4)))</f>
        <v/>
      </c>
      <c r="S2887" s="17">
        <f>IF(OR($B2887="",$G2887="",$R2887=0),"",$G2887/$R2887)</f>
        <v/>
      </c>
      <c r="T2887">
        <f>IF($S2887="","",IF($S2887&lt;Settings!$B$8,"Critical",IF($S2887&lt;Settings!$B$9,"Semi Critical","Non Critical")))</f>
        <v/>
      </c>
      <c r="U2887">
        <f>IF($B2887="","",IFERROR(VLOOKUP($O2887,Leaders!$A:$B,2,0),"Not Mapped"))</f>
        <v/>
      </c>
    </row>
    <row r="2888">
      <c r="A2888" s="16" t="n"/>
      <c r="G2888" s="17" t="n"/>
      <c r="H2888" s="17" t="n"/>
      <c r="I2888" s="17" t="n"/>
      <c r="J2888" s="17" t="n"/>
      <c r="K2888" s="17" t="n"/>
      <c r="L2888" s="17" t="n"/>
      <c r="N2888">
        <f>IF($B2888="","",IF($C2888="SUPERSTORE","Superstore","DH"))</f>
        <v/>
      </c>
      <c r="O2888">
        <f>IF($B2888="","",IFERROR(VLOOKUP($B2888,Mapping!$A:$C,2,0),"Not Mapped"))</f>
        <v/>
      </c>
      <c r="P2888">
        <f>IF($B2888="","",IFERROR(VLOOKUP($B2888,Mapping!$A:$C,3,0),"Not Mapped"))</f>
        <v/>
      </c>
      <c r="Q2888">
        <f>IF($B2888="","",IF(COUNTIF(Exclusions!$A:$A,$B2888)&gt;0,"Yes","No"))</f>
        <v/>
      </c>
      <c r="R2888" s="17">
        <f>IF($B2888="","",MIN(1,DAY($A2888)/IF($N2888="Superstore",Settings!$B$5,Settings!$B$4)))</f>
        <v/>
      </c>
      <c r="S2888" s="17">
        <f>IF(OR($B2888="",$G2888="",$R2888=0),"",$G2888/$R2888)</f>
        <v/>
      </c>
      <c r="T2888">
        <f>IF($S2888="","",IF($S2888&lt;Settings!$B$8,"Critical",IF($S2888&lt;Settings!$B$9,"Semi Critical","Non Critical")))</f>
        <v/>
      </c>
      <c r="U2888">
        <f>IF($B2888="","",IFERROR(VLOOKUP($O2888,Leaders!$A:$B,2,0),"Not Mapped"))</f>
        <v/>
      </c>
    </row>
    <row r="2889">
      <c r="A2889" s="16" t="n"/>
      <c r="G2889" s="17" t="n"/>
      <c r="H2889" s="17" t="n"/>
      <c r="I2889" s="17" t="n"/>
      <c r="J2889" s="17" t="n"/>
      <c r="K2889" s="17" t="n"/>
      <c r="L2889" s="17" t="n"/>
      <c r="N2889">
        <f>IF($B2889="","",IF($C2889="SUPERSTORE","Superstore","DH"))</f>
        <v/>
      </c>
      <c r="O2889">
        <f>IF($B2889="","",IFERROR(VLOOKUP($B2889,Mapping!$A:$C,2,0),"Not Mapped"))</f>
        <v/>
      </c>
      <c r="P2889">
        <f>IF($B2889="","",IFERROR(VLOOKUP($B2889,Mapping!$A:$C,3,0),"Not Mapped"))</f>
        <v/>
      </c>
      <c r="Q2889">
        <f>IF($B2889="","",IF(COUNTIF(Exclusions!$A:$A,$B2889)&gt;0,"Yes","No"))</f>
        <v/>
      </c>
      <c r="R2889" s="17">
        <f>IF($B2889="","",MIN(1,DAY($A2889)/IF($N2889="Superstore",Settings!$B$5,Settings!$B$4)))</f>
        <v/>
      </c>
      <c r="S2889" s="17">
        <f>IF(OR($B2889="",$G2889="",$R2889=0),"",$G2889/$R2889)</f>
        <v/>
      </c>
      <c r="T2889">
        <f>IF($S2889="","",IF($S2889&lt;Settings!$B$8,"Critical",IF($S2889&lt;Settings!$B$9,"Semi Critical","Non Critical")))</f>
        <v/>
      </c>
      <c r="U2889">
        <f>IF($B2889="","",IFERROR(VLOOKUP($O2889,Leaders!$A:$B,2,0),"Not Mapped"))</f>
        <v/>
      </c>
    </row>
    <row r="2890">
      <c r="A2890" s="16" t="n"/>
      <c r="G2890" s="17" t="n"/>
      <c r="H2890" s="17" t="n"/>
      <c r="I2890" s="17" t="n"/>
      <c r="J2890" s="17" t="n"/>
      <c r="K2890" s="17" t="n"/>
      <c r="L2890" s="17" t="n"/>
      <c r="N2890">
        <f>IF($B2890="","",IF($C2890="SUPERSTORE","Superstore","DH"))</f>
        <v/>
      </c>
      <c r="O2890">
        <f>IF($B2890="","",IFERROR(VLOOKUP($B2890,Mapping!$A:$C,2,0),"Not Mapped"))</f>
        <v/>
      </c>
      <c r="P2890">
        <f>IF($B2890="","",IFERROR(VLOOKUP($B2890,Mapping!$A:$C,3,0),"Not Mapped"))</f>
        <v/>
      </c>
      <c r="Q2890">
        <f>IF($B2890="","",IF(COUNTIF(Exclusions!$A:$A,$B2890)&gt;0,"Yes","No"))</f>
        <v/>
      </c>
      <c r="R2890" s="17">
        <f>IF($B2890="","",MIN(1,DAY($A2890)/IF($N2890="Superstore",Settings!$B$5,Settings!$B$4)))</f>
        <v/>
      </c>
      <c r="S2890" s="17">
        <f>IF(OR($B2890="",$G2890="",$R2890=0),"",$G2890/$R2890)</f>
        <v/>
      </c>
      <c r="T2890">
        <f>IF($S2890="","",IF($S2890&lt;Settings!$B$8,"Critical",IF($S2890&lt;Settings!$B$9,"Semi Critical","Non Critical")))</f>
        <v/>
      </c>
      <c r="U2890">
        <f>IF($B2890="","",IFERROR(VLOOKUP($O2890,Leaders!$A:$B,2,0),"Not Mapped"))</f>
        <v/>
      </c>
    </row>
    <row r="2891">
      <c r="A2891" s="16" t="n"/>
      <c r="G2891" s="17" t="n"/>
      <c r="H2891" s="17" t="n"/>
      <c r="I2891" s="17" t="n"/>
      <c r="J2891" s="17" t="n"/>
      <c r="K2891" s="17" t="n"/>
      <c r="L2891" s="17" t="n"/>
      <c r="N2891">
        <f>IF($B2891="","",IF($C2891="SUPERSTORE","Superstore","DH"))</f>
        <v/>
      </c>
      <c r="O2891">
        <f>IF($B2891="","",IFERROR(VLOOKUP($B2891,Mapping!$A:$C,2,0),"Not Mapped"))</f>
        <v/>
      </c>
      <c r="P2891">
        <f>IF($B2891="","",IFERROR(VLOOKUP($B2891,Mapping!$A:$C,3,0),"Not Mapped"))</f>
        <v/>
      </c>
      <c r="Q2891">
        <f>IF($B2891="","",IF(COUNTIF(Exclusions!$A:$A,$B2891)&gt;0,"Yes","No"))</f>
        <v/>
      </c>
      <c r="R2891" s="17">
        <f>IF($B2891="","",MIN(1,DAY($A2891)/IF($N2891="Superstore",Settings!$B$5,Settings!$B$4)))</f>
        <v/>
      </c>
      <c r="S2891" s="17">
        <f>IF(OR($B2891="",$G2891="",$R2891=0),"",$G2891/$R2891)</f>
        <v/>
      </c>
      <c r="T2891">
        <f>IF($S2891="","",IF($S2891&lt;Settings!$B$8,"Critical",IF($S2891&lt;Settings!$B$9,"Semi Critical","Non Critical")))</f>
        <v/>
      </c>
      <c r="U2891">
        <f>IF($B2891="","",IFERROR(VLOOKUP($O2891,Leaders!$A:$B,2,0),"Not Mapped"))</f>
        <v/>
      </c>
    </row>
    <row r="2892">
      <c r="A2892" s="16" t="n"/>
      <c r="G2892" s="17" t="n"/>
      <c r="H2892" s="17" t="n"/>
      <c r="I2892" s="17" t="n"/>
      <c r="J2892" s="17" t="n"/>
      <c r="K2892" s="17" t="n"/>
      <c r="L2892" s="17" t="n"/>
      <c r="N2892">
        <f>IF($B2892="","",IF($C2892="SUPERSTORE","Superstore","DH"))</f>
        <v/>
      </c>
      <c r="O2892">
        <f>IF($B2892="","",IFERROR(VLOOKUP($B2892,Mapping!$A:$C,2,0),"Not Mapped"))</f>
        <v/>
      </c>
      <c r="P2892">
        <f>IF($B2892="","",IFERROR(VLOOKUP($B2892,Mapping!$A:$C,3,0),"Not Mapped"))</f>
        <v/>
      </c>
      <c r="Q2892">
        <f>IF($B2892="","",IF(COUNTIF(Exclusions!$A:$A,$B2892)&gt;0,"Yes","No"))</f>
        <v/>
      </c>
      <c r="R2892" s="17">
        <f>IF($B2892="","",MIN(1,DAY($A2892)/IF($N2892="Superstore",Settings!$B$5,Settings!$B$4)))</f>
        <v/>
      </c>
      <c r="S2892" s="17">
        <f>IF(OR($B2892="",$G2892="",$R2892=0),"",$G2892/$R2892)</f>
        <v/>
      </c>
      <c r="T2892">
        <f>IF($S2892="","",IF($S2892&lt;Settings!$B$8,"Critical",IF($S2892&lt;Settings!$B$9,"Semi Critical","Non Critical")))</f>
        <v/>
      </c>
      <c r="U2892">
        <f>IF($B2892="","",IFERROR(VLOOKUP($O2892,Leaders!$A:$B,2,0),"Not Mapped"))</f>
        <v/>
      </c>
    </row>
    <row r="2893">
      <c r="A2893" s="16" t="n"/>
      <c r="G2893" s="17" t="n"/>
      <c r="H2893" s="17" t="n"/>
      <c r="I2893" s="17" t="n"/>
      <c r="J2893" s="17" t="n"/>
      <c r="K2893" s="17" t="n"/>
      <c r="L2893" s="17" t="n"/>
      <c r="N2893">
        <f>IF($B2893="","",IF($C2893="SUPERSTORE","Superstore","DH"))</f>
        <v/>
      </c>
      <c r="O2893">
        <f>IF($B2893="","",IFERROR(VLOOKUP($B2893,Mapping!$A:$C,2,0),"Not Mapped"))</f>
        <v/>
      </c>
      <c r="P2893">
        <f>IF($B2893="","",IFERROR(VLOOKUP($B2893,Mapping!$A:$C,3,0),"Not Mapped"))</f>
        <v/>
      </c>
      <c r="Q2893">
        <f>IF($B2893="","",IF(COUNTIF(Exclusions!$A:$A,$B2893)&gt;0,"Yes","No"))</f>
        <v/>
      </c>
      <c r="R2893" s="17">
        <f>IF($B2893="","",MIN(1,DAY($A2893)/IF($N2893="Superstore",Settings!$B$5,Settings!$B$4)))</f>
        <v/>
      </c>
      <c r="S2893" s="17">
        <f>IF(OR($B2893="",$G2893="",$R2893=0),"",$G2893/$R2893)</f>
        <v/>
      </c>
      <c r="T2893">
        <f>IF($S2893="","",IF($S2893&lt;Settings!$B$8,"Critical",IF($S2893&lt;Settings!$B$9,"Semi Critical","Non Critical")))</f>
        <v/>
      </c>
      <c r="U2893">
        <f>IF($B2893="","",IFERROR(VLOOKUP($O2893,Leaders!$A:$B,2,0),"Not Mapped"))</f>
        <v/>
      </c>
    </row>
    <row r="2894">
      <c r="A2894" s="16" t="n"/>
      <c r="G2894" s="17" t="n"/>
      <c r="H2894" s="17" t="n"/>
      <c r="I2894" s="17" t="n"/>
      <c r="J2894" s="17" t="n"/>
      <c r="K2894" s="17" t="n"/>
      <c r="L2894" s="17" t="n"/>
      <c r="N2894">
        <f>IF($B2894="","",IF($C2894="SUPERSTORE","Superstore","DH"))</f>
        <v/>
      </c>
      <c r="O2894">
        <f>IF($B2894="","",IFERROR(VLOOKUP($B2894,Mapping!$A:$C,2,0),"Not Mapped"))</f>
        <v/>
      </c>
      <c r="P2894">
        <f>IF($B2894="","",IFERROR(VLOOKUP($B2894,Mapping!$A:$C,3,0),"Not Mapped"))</f>
        <v/>
      </c>
      <c r="Q2894">
        <f>IF($B2894="","",IF(COUNTIF(Exclusions!$A:$A,$B2894)&gt;0,"Yes","No"))</f>
        <v/>
      </c>
      <c r="R2894" s="17">
        <f>IF($B2894="","",MIN(1,DAY($A2894)/IF($N2894="Superstore",Settings!$B$5,Settings!$B$4)))</f>
        <v/>
      </c>
      <c r="S2894" s="17">
        <f>IF(OR($B2894="",$G2894="",$R2894=0),"",$G2894/$R2894)</f>
        <v/>
      </c>
      <c r="T2894">
        <f>IF($S2894="","",IF($S2894&lt;Settings!$B$8,"Critical",IF($S2894&lt;Settings!$B$9,"Semi Critical","Non Critical")))</f>
        <v/>
      </c>
      <c r="U2894">
        <f>IF($B2894="","",IFERROR(VLOOKUP($O2894,Leaders!$A:$B,2,0),"Not Mapped"))</f>
        <v/>
      </c>
    </row>
    <row r="2895">
      <c r="A2895" s="16" t="n"/>
      <c r="G2895" s="17" t="n"/>
      <c r="H2895" s="17" t="n"/>
      <c r="I2895" s="17" t="n"/>
      <c r="J2895" s="17" t="n"/>
      <c r="K2895" s="17" t="n"/>
      <c r="L2895" s="17" t="n"/>
      <c r="N2895">
        <f>IF($B2895="","",IF($C2895="SUPERSTORE","Superstore","DH"))</f>
        <v/>
      </c>
      <c r="O2895">
        <f>IF($B2895="","",IFERROR(VLOOKUP($B2895,Mapping!$A:$C,2,0),"Not Mapped"))</f>
        <v/>
      </c>
      <c r="P2895">
        <f>IF($B2895="","",IFERROR(VLOOKUP($B2895,Mapping!$A:$C,3,0),"Not Mapped"))</f>
        <v/>
      </c>
      <c r="Q2895">
        <f>IF($B2895="","",IF(COUNTIF(Exclusions!$A:$A,$B2895)&gt;0,"Yes","No"))</f>
        <v/>
      </c>
      <c r="R2895" s="17">
        <f>IF($B2895="","",MIN(1,DAY($A2895)/IF($N2895="Superstore",Settings!$B$5,Settings!$B$4)))</f>
        <v/>
      </c>
      <c r="S2895" s="17">
        <f>IF(OR($B2895="",$G2895="",$R2895=0),"",$G2895/$R2895)</f>
        <v/>
      </c>
      <c r="T2895">
        <f>IF($S2895="","",IF($S2895&lt;Settings!$B$8,"Critical",IF($S2895&lt;Settings!$B$9,"Semi Critical","Non Critical")))</f>
        <v/>
      </c>
      <c r="U2895">
        <f>IF($B2895="","",IFERROR(VLOOKUP($O2895,Leaders!$A:$B,2,0),"Not Mapped"))</f>
        <v/>
      </c>
    </row>
    <row r="2896">
      <c r="A2896" s="16" t="n"/>
      <c r="G2896" s="17" t="n"/>
      <c r="H2896" s="17" t="n"/>
      <c r="I2896" s="17" t="n"/>
      <c r="J2896" s="17" t="n"/>
      <c r="K2896" s="17" t="n"/>
      <c r="L2896" s="17" t="n"/>
      <c r="N2896">
        <f>IF($B2896="","",IF($C2896="SUPERSTORE","Superstore","DH"))</f>
        <v/>
      </c>
      <c r="O2896">
        <f>IF($B2896="","",IFERROR(VLOOKUP($B2896,Mapping!$A:$C,2,0),"Not Mapped"))</f>
        <v/>
      </c>
      <c r="P2896">
        <f>IF($B2896="","",IFERROR(VLOOKUP($B2896,Mapping!$A:$C,3,0),"Not Mapped"))</f>
        <v/>
      </c>
      <c r="Q2896">
        <f>IF($B2896="","",IF(COUNTIF(Exclusions!$A:$A,$B2896)&gt;0,"Yes","No"))</f>
        <v/>
      </c>
      <c r="R2896" s="17">
        <f>IF($B2896="","",MIN(1,DAY($A2896)/IF($N2896="Superstore",Settings!$B$5,Settings!$B$4)))</f>
        <v/>
      </c>
      <c r="S2896" s="17">
        <f>IF(OR($B2896="",$G2896="",$R2896=0),"",$G2896/$R2896)</f>
        <v/>
      </c>
      <c r="T2896">
        <f>IF($S2896="","",IF($S2896&lt;Settings!$B$8,"Critical",IF($S2896&lt;Settings!$B$9,"Semi Critical","Non Critical")))</f>
        <v/>
      </c>
      <c r="U2896">
        <f>IF($B2896="","",IFERROR(VLOOKUP($O2896,Leaders!$A:$B,2,0),"Not Mapped"))</f>
        <v/>
      </c>
    </row>
    <row r="2897">
      <c r="A2897" s="16" t="n"/>
      <c r="G2897" s="17" t="n"/>
      <c r="H2897" s="17" t="n"/>
      <c r="I2897" s="17" t="n"/>
      <c r="J2897" s="17" t="n"/>
      <c r="K2897" s="17" t="n"/>
      <c r="L2897" s="17" t="n"/>
      <c r="N2897">
        <f>IF($B2897="","",IF($C2897="SUPERSTORE","Superstore","DH"))</f>
        <v/>
      </c>
      <c r="O2897">
        <f>IF($B2897="","",IFERROR(VLOOKUP($B2897,Mapping!$A:$C,2,0),"Not Mapped"))</f>
        <v/>
      </c>
      <c r="P2897">
        <f>IF($B2897="","",IFERROR(VLOOKUP($B2897,Mapping!$A:$C,3,0),"Not Mapped"))</f>
        <v/>
      </c>
      <c r="Q2897">
        <f>IF($B2897="","",IF(COUNTIF(Exclusions!$A:$A,$B2897)&gt;0,"Yes","No"))</f>
        <v/>
      </c>
      <c r="R2897" s="17">
        <f>IF($B2897="","",MIN(1,DAY($A2897)/IF($N2897="Superstore",Settings!$B$5,Settings!$B$4)))</f>
        <v/>
      </c>
      <c r="S2897" s="17">
        <f>IF(OR($B2897="",$G2897="",$R2897=0),"",$G2897/$R2897)</f>
        <v/>
      </c>
      <c r="T2897">
        <f>IF($S2897="","",IF($S2897&lt;Settings!$B$8,"Critical",IF($S2897&lt;Settings!$B$9,"Semi Critical","Non Critical")))</f>
        <v/>
      </c>
      <c r="U2897">
        <f>IF($B2897="","",IFERROR(VLOOKUP($O2897,Leaders!$A:$B,2,0),"Not Mapped"))</f>
        <v/>
      </c>
    </row>
    <row r="2898">
      <c r="A2898" s="16" t="n"/>
      <c r="G2898" s="17" t="n"/>
      <c r="H2898" s="17" t="n"/>
      <c r="I2898" s="17" t="n"/>
      <c r="J2898" s="17" t="n"/>
      <c r="K2898" s="17" t="n"/>
      <c r="L2898" s="17" t="n"/>
      <c r="N2898">
        <f>IF($B2898="","",IF($C2898="SUPERSTORE","Superstore","DH"))</f>
        <v/>
      </c>
      <c r="O2898">
        <f>IF($B2898="","",IFERROR(VLOOKUP($B2898,Mapping!$A:$C,2,0),"Not Mapped"))</f>
        <v/>
      </c>
      <c r="P2898">
        <f>IF($B2898="","",IFERROR(VLOOKUP($B2898,Mapping!$A:$C,3,0),"Not Mapped"))</f>
        <v/>
      </c>
      <c r="Q2898">
        <f>IF($B2898="","",IF(COUNTIF(Exclusions!$A:$A,$B2898)&gt;0,"Yes","No"))</f>
        <v/>
      </c>
      <c r="R2898" s="17">
        <f>IF($B2898="","",MIN(1,DAY($A2898)/IF($N2898="Superstore",Settings!$B$5,Settings!$B$4)))</f>
        <v/>
      </c>
      <c r="S2898" s="17">
        <f>IF(OR($B2898="",$G2898="",$R2898=0),"",$G2898/$R2898)</f>
        <v/>
      </c>
      <c r="T2898">
        <f>IF($S2898="","",IF($S2898&lt;Settings!$B$8,"Critical",IF($S2898&lt;Settings!$B$9,"Semi Critical","Non Critical")))</f>
        <v/>
      </c>
      <c r="U2898">
        <f>IF($B2898="","",IFERROR(VLOOKUP($O2898,Leaders!$A:$B,2,0),"Not Mapped"))</f>
        <v/>
      </c>
    </row>
    <row r="2899">
      <c r="A2899" s="16" t="n"/>
      <c r="G2899" s="17" t="n"/>
      <c r="H2899" s="17" t="n"/>
      <c r="I2899" s="17" t="n"/>
      <c r="J2899" s="17" t="n"/>
      <c r="K2899" s="17" t="n"/>
      <c r="L2899" s="17" t="n"/>
      <c r="N2899">
        <f>IF($B2899="","",IF($C2899="SUPERSTORE","Superstore","DH"))</f>
        <v/>
      </c>
      <c r="O2899">
        <f>IF($B2899="","",IFERROR(VLOOKUP($B2899,Mapping!$A:$C,2,0),"Not Mapped"))</f>
        <v/>
      </c>
      <c r="P2899">
        <f>IF($B2899="","",IFERROR(VLOOKUP($B2899,Mapping!$A:$C,3,0),"Not Mapped"))</f>
        <v/>
      </c>
      <c r="Q2899">
        <f>IF($B2899="","",IF(COUNTIF(Exclusions!$A:$A,$B2899)&gt;0,"Yes","No"))</f>
        <v/>
      </c>
      <c r="R2899" s="17">
        <f>IF($B2899="","",MIN(1,DAY($A2899)/IF($N2899="Superstore",Settings!$B$5,Settings!$B$4)))</f>
        <v/>
      </c>
      <c r="S2899" s="17">
        <f>IF(OR($B2899="",$G2899="",$R2899=0),"",$G2899/$R2899)</f>
        <v/>
      </c>
      <c r="T2899">
        <f>IF($S2899="","",IF($S2899&lt;Settings!$B$8,"Critical",IF($S2899&lt;Settings!$B$9,"Semi Critical","Non Critical")))</f>
        <v/>
      </c>
      <c r="U2899">
        <f>IF($B2899="","",IFERROR(VLOOKUP($O2899,Leaders!$A:$B,2,0),"Not Mapped"))</f>
        <v/>
      </c>
    </row>
    <row r="2900">
      <c r="A2900" s="16" t="n"/>
      <c r="G2900" s="17" t="n"/>
      <c r="H2900" s="17" t="n"/>
      <c r="I2900" s="17" t="n"/>
      <c r="J2900" s="17" t="n"/>
      <c r="K2900" s="17" t="n"/>
      <c r="L2900" s="17" t="n"/>
      <c r="N2900">
        <f>IF($B2900="","",IF($C2900="SUPERSTORE","Superstore","DH"))</f>
        <v/>
      </c>
      <c r="O2900">
        <f>IF($B2900="","",IFERROR(VLOOKUP($B2900,Mapping!$A:$C,2,0),"Not Mapped"))</f>
        <v/>
      </c>
      <c r="P2900">
        <f>IF($B2900="","",IFERROR(VLOOKUP($B2900,Mapping!$A:$C,3,0),"Not Mapped"))</f>
        <v/>
      </c>
      <c r="Q2900">
        <f>IF($B2900="","",IF(COUNTIF(Exclusions!$A:$A,$B2900)&gt;0,"Yes","No"))</f>
        <v/>
      </c>
      <c r="R2900" s="17">
        <f>IF($B2900="","",MIN(1,DAY($A2900)/IF($N2900="Superstore",Settings!$B$5,Settings!$B$4)))</f>
        <v/>
      </c>
      <c r="S2900" s="17">
        <f>IF(OR($B2900="",$G2900="",$R2900=0),"",$G2900/$R2900)</f>
        <v/>
      </c>
      <c r="T2900">
        <f>IF($S2900="","",IF($S2900&lt;Settings!$B$8,"Critical",IF($S2900&lt;Settings!$B$9,"Semi Critical","Non Critical")))</f>
        <v/>
      </c>
      <c r="U2900">
        <f>IF($B2900="","",IFERROR(VLOOKUP($O2900,Leaders!$A:$B,2,0),"Not Mapped"))</f>
        <v/>
      </c>
    </row>
    <row r="2901">
      <c r="A2901" s="16" t="n"/>
      <c r="G2901" s="17" t="n"/>
      <c r="H2901" s="17" t="n"/>
      <c r="I2901" s="17" t="n"/>
      <c r="J2901" s="17" t="n"/>
      <c r="K2901" s="17" t="n"/>
      <c r="L2901" s="17" t="n"/>
      <c r="N2901">
        <f>IF($B2901="","",IF($C2901="SUPERSTORE","Superstore","DH"))</f>
        <v/>
      </c>
      <c r="O2901">
        <f>IF($B2901="","",IFERROR(VLOOKUP($B2901,Mapping!$A:$C,2,0),"Not Mapped"))</f>
        <v/>
      </c>
      <c r="P2901">
        <f>IF($B2901="","",IFERROR(VLOOKUP($B2901,Mapping!$A:$C,3,0),"Not Mapped"))</f>
        <v/>
      </c>
      <c r="Q2901">
        <f>IF($B2901="","",IF(COUNTIF(Exclusions!$A:$A,$B2901)&gt;0,"Yes","No"))</f>
        <v/>
      </c>
      <c r="R2901" s="17">
        <f>IF($B2901="","",MIN(1,DAY($A2901)/IF($N2901="Superstore",Settings!$B$5,Settings!$B$4)))</f>
        <v/>
      </c>
      <c r="S2901" s="17">
        <f>IF(OR($B2901="",$G2901="",$R2901=0),"",$G2901/$R2901)</f>
        <v/>
      </c>
      <c r="T2901">
        <f>IF($S2901="","",IF($S2901&lt;Settings!$B$8,"Critical",IF($S2901&lt;Settings!$B$9,"Semi Critical","Non Critical")))</f>
        <v/>
      </c>
      <c r="U2901">
        <f>IF($B2901="","",IFERROR(VLOOKUP($O2901,Leaders!$A:$B,2,0),"Not Mapped"))</f>
        <v/>
      </c>
    </row>
    <row r="2902">
      <c r="A2902" s="16" t="n"/>
      <c r="G2902" s="17" t="n"/>
      <c r="H2902" s="17" t="n"/>
      <c r="I2902" s="17" t="n"/>
      <c r="J2902" s="17" t="n"/>
      <c r="K2902" s="17" t="n"/>
      <c r="L2902" s="17" t="n"/>
      <c r="N2902">
        <f>IF($B2902="","",IF($C2902="SUPERSTORE","Superstore","DH"))</f>
        <v/>
      </c>
      <c r="O2902">
        <f>IF($B2902="","",IFERROR(VLOOKUP($B2902,Mapping!$A:$C,2,0),"Not Mapped"))</f>
        <v/>
      </c>
      <c r="P2902">
        <f>IF($B2902="","",IFERROR(VLOOKUP($B2902,Mapping!$A:$C,3,0),"Not Mapped"))</f>
        <v/>
      </c>
      <c r="Q2902">
        <f>IF($B2902="","",IF(COUNTIF(Exclusions!$A:$A,$B2902)&gt;0,"Yes","No"))</f>
        <v/>
      </c>
      <c r="R2902" s="17">
        <f>IF($B2902="","",MIN(1,DAY($A2902)/IF($N2902="Superstore",Settings!$B$5,Settings!$B$4)))</f>
        <v/>
      </c>
      <c r="S2902" s="17">
        <f>IF(OR($B2902="",$G2902="",$R2902=0),"",$G2902/$R2902)</f>
        <v/>
      </c>
      <c r="T2902">
        <f>IF($S2902="","",IF($S2902&lt;Settings!$B$8,"Critical",IF($S2902&lt;Settings!$B$9,"Semi Critical","Non Critical")))</f>
        <v/>
      </c>
      <c r="U2902">
        <f>IF($B2902="","",IFERROR(VLOOKUP($O2902,Leaders!$A:$B,2,0),"Not Mapped"))</f>
        <v/>
      </c>
    </row>
    <row r="2903">
      <c r="A2903" s="16" t="n"/>
      <c r="G2903" s="17" t="n"/>
      <c r="H2903" s="17" t="n"/>
      <c r="I2903" s="17" t="n"/>
      <c r="J2903" s="17" t="n"/>
      <c r="K2903" s="17" t="n"/>
      <c r="L2903" s="17" t="n"/>
      <c r="N2903">
        <f>IF($B2903="","",IF($C2903="SUPERSTORE","Superstore","DH"))</f>
        <v/>
      </c>
      <c r="O2903">
        <f>IF($B2903="","",IFERROR(VLOOKUP($B2903,Mapping!$A:$C,2,0),"Not Mapped"))</f>
        <v/>
      </c>
      <c r="P2903">
        <f>IF($B2903="","",IFERROR(VLOOKUP($B2903,Mapping!$A:$C,3,0),"Not Mapped"))</f>
        <v/>
      </c>
      <c r="Q2903">
        <f>IF($B2903="","",IF(COUNTIF(Exclusions!$A:$A,$B2903)&gt;0,"Yes","No"))</f>
        <v/>
      </c>
      <c r="R2903" s="17">
        <f>IF($B2903="","",MIN(1,DAY($A2903)/IF($N2903="Superstore",Settings!$B$5,Settings!$B$4)))</f>
        <v/>
      </c>
      <c r="S2903" s="17">
        <f>IF(OR($B2903="",$G2903="",$R2903=0),"",$G2903/$R2903)</f>
        <v/>
      </c>
      <c r="T2903">
        <f>IF($S2903="","",IF($S2903&lt;Settings!$B$8,"Critical",IF($S2903&lt;Settings!$B$9,"Semi Critical","Non Critical")))</f>
        <v/>
      </c>
      <c r="U2903">
        <f>IF($B2903="","",IFERROR(VLOOKUP($O2903,Leaders!$A:$B,2,0),"Not Mapped"))</f>
        <v/>
      </c>
    </row>
    <row r="2904">
      <c r="A2904" s="16" t="n"/>
      <c r="G2904" s="17" t="n"/>
      <c r="H2904" s="17" t="n"/>
      <c r="I2904" s="17" t="n"/>
      <c r="J2904" s="17" t="n"/>
      <c r="K2904" s="17" t="n"/>
      <c r="L2904" s="17" t="n"/>
      <c r="N2904">
        <f>IF($B2904="","",IF($C2904="SUPERSTORE","Superstore","DH"))</f>
        <v/>
      </c>
      <c r="O2904">
        <f>IF($B2904="","",IFERROR(VLOOKUP($B2904,Mapping!$A:$C,2,0),"Not Mapped"))</f>
        <v/>
      </c>
      <c r="P2904">
        <f>IF($B2904="","",IFERROR(VLOOKUP($B2904,Mapping!$A:$C,3,0),"Not Mapped"))</f>
        <v/>
      </c>
      <c r="Q2904">
        <f>IF($B2904="","",IF(COUNTIF(Exclusions!$A:$A,$B2904)&gt;0,"Yes","No"))</f>
        <v/>
      </c>
      <c r="R2904" s="17">
        <f>IF($B2904="","",MIN(1,DAY($A2904)/IF($N2904="Superstore",Settings!$B$5,Settings!$B$4)))</f>
        <v/>
      </c>
      <c r="S2904" s="17">
        <f>IF(OR($B2904="",$G2904="",$R2904=0),"",$G2904/$R2904)</f>
        <v/>
      </c>
      <c r="T2904">
        <f>IF($S2904="","",IF($S2904&lt;Settings!$B$8,"Critical",IF($S2904&lt;Settings!$B$9,"Semi Critical","Non Critical")))</f>
        <v/>
      </c>
      <c r="U2904">
        <f>IF($B2904="","",IFERROR(VLOOKUP($O2904,Leaders!$A:$B,2,0),"Not Mapped"))</f>
        <v/>
      </c>
    </row>
    <row r="2905">
      <c r="A2905" s="16" t="n"/>
      <c r="G2905" s="17" t="n"/>
      <c r="H2905" s="17" t="n"/>
      <c r="I2905" s="17" t="n"/>
      <c r="J2905" s="17" t="n"/>
      <c r="K2905" s="17" t="n"/>
      <c r="L2905" s="17" t="n"/>
      <c r="N2905">
        <f>IF($B2905="","",IF($C2905="SUPERSTORE","Superstore","DH"))</f>
        <v/>
      </c>
      <c r="O2905">
        <f>IF($B2905="","",IFERROR(VLOOKUP($B2905,Mapping!$A:$C,2,0),"Not Mapped"))</f>
        <v/>
      </c>
      <c r="P2905">
        <f>IF($B2905="","",IFERROR(VLOOKUP($B2905,Mapping!$A:$C,3,0),"Not Mapped"))</f>
        <v/>
      </c>
      <c r="Q2905">
        <f>IF($B2905="","",IF(COUNTIF(Exclusions!$A:$A,$B2905)&gt;0,"Yes","No"))</f>
        <v/>
      </c>
      <c r="R2905" s="17">
        <f>IF($B2905="","",MIN(1,DAY($A2905)/IF($N2905="Superstore",Settings!$B$5,Settings!$B$4)))</f>
        <v/>
      </c>
      <c r="S2905" s="17">
        <f>IF(OR($B2905="",$G2905="",$R2905=0),"",$G2905/$R2905)</f>
        <v/>
      </c>
      <c r="T2905">
        <f>IF($S2905="","",IF($S2905&lt;Settings!$B$8,"Critical",IF($S2905&lt;Settings!$B$9,"Semi Critical","Non Critical")))</f>
        <v/>
      </c>
      <c r="U2905">
        <f>IF($B2905="","",IFERROR(VLOOKUP($O2905,Leaders!$A:$B,2,0),"Not Mapped"))</f>
        <v/>
      </c>
    </row>
    <row r="2906">
      <c r="A2906" s="16" t="n"/>
      <c r="G2906" s="17" t="n"/>
      <c r="H2906" s="17" t="n"/>
      <c r="I2906" s="17" t="n"/>
      <c r="J2906" s="17" t="n"/>
      <c r="K2906" s="17" t="n"/>
      <c r="L2906" s="17" t="n"/>
      <c r="N2906">
        <f>IF($B2906="","",IF($C2906="SUPERSTORE","Superstore","DH"))</f>
        <v/>
      </c>
      <c r="O2906">
        <f>IF($B2906="","",IFERROR(VLOOKUP($B2906,Mapping!$A:$C,2,0),"Not Mapped"))</f>
        <v/>
      </c>
      <c r="P2906">
        <f>IF($B2906="","",IFERROR(VLOOKUP($B2906,Mapping!$A:$C,3,0),"Not Mapped"))</f>
        <v/>
      </c>
      <c r="Q2906">
        <f>IF($B2906="","",IF(COUNTIF(Exclusions!$A:$A,$B2906)&gt;0,"Yes","No"))</f>
        <v/>
      </c>
      <c r="R2906" s="17">
        <f>IF($B2906="","",MIN(1,DAY($A2906)/IF($N2906="Superstore",Settings!$B$5,Settings!$B$4)))</f>
        <v/>
      </c>
      <c r="S2906" s="17">
        <f>IF(OR($B2906="",$G2906="",$R2906=0),"",$G2906/$R2906)</f>
        <v/>
      </c>
      <c r="T2906">
        <f>IF($S2906="","",IF($S2906&lt;Settings!$B$8,"Critical",IF($S2906&lt;Settings!$B$9,"Semi Critical","Non Critical")))</f>
        <v/>
      </c>
      <c r="U2906">
        <f>IF($B2906="","",IFERROR(VLOOKUP($O2906,Leaders!$A:$B,2,0),"Not Mapped"))</f>
        <v/>
      </c>
    </row>
    <row r="2907">
      <c r="A2907" s="16" t="n"/>
      <c r="G2907" s="17" t="n"/>
      <c r="H2907" s="17" t="n"/>
      <c r="I2907" s="17" t="n"/>
      <c r="J2907" s="17" t="n"/>
      <c r="K2907" s="17" t="n"/>
      <c r="L2907" s="17" t="n"/>
      <c r="N2907">
        <f>IF($B2907="","",IF($C2907="SUPERSTORE","Superstore","DH"))</f>
        <v/>
      </c>
      <c r="O2907">
        <f>IF($B2907="","",IFERROR(VLOOKUP($B2907,Mapping!$A:$C,2,0),"Not Mapped"))</f>
        <v/>
      </c>
      <c r="P2907">
        <f>IF($B2907="","",IFERROR(VLOOKUP($B2907,Mapping!$A:$C,3,0),"Not Mapped"))</f>
        <v/>
      </c>
      <c r="Q2907">
        <f>IF($B2907="","",IF(COUNTIF(Exclusions!$A:$A,$B2907)&gt;0,"Yes","No"))</f>
        <v/>
      </c>
      <c r="R2907" s="17">
        <f>IF($B2907="","",MIN(1,DAY($A2907)/IF($N2907="Superstore",Settings!$B$5,Settings!$B$4)))</f>
        <v/>
      </c>
      <c r="S2907" s="17">
        <f>IF(OR($B2907="",$G2907="",$R2907=0),"",$G2907/$R2907)</f>
        <v/>
      </c>
      <c r="T2907">
        <f>IF($S2907="","",IF($S2907&lt;Settings!$B$8,"Critical",IF($S2907&lt;Settings!$B$9,"Semi Critical","Non Critical")))</f>
        <v/>
      </c>
      <c r="U2907">
        <f>IF($B2907="","",IFERROR(VLOOKUP($O2907,Leaders!$A:$B,2,0),"Not Mapped"))</f>
        <v/>
      </c>
    </row>
    <row r="2908">
      <c r="A2908" s="16" t="n"/>
      <c r="G2908" s="17" t="n"/>
      <c r="H2908" s="17" t="n"/>
      <c r="I2908" s="17" t="n"/>
      <c r="J2908" s="17" t="n"/>
      <c r="K2908" s="17" t="n"/>
      <c r="L2908" s="17" t="n"/>
      <c r="N2908">
        <f>IF($B2908="","",IF($C2908="SUPERSTORE","Superstore","DH"))</f>
        <v/>
      </c>
      <c r="O2908">
        <f>IF($B2908="","",IFERROR(VLOOKUP($B2908,Mapping!$A:$C,2,0),"Not Mapped"))</f>
        <v/>
      </c>
      <c r="P2908">
        <f>IF($B2908="","",IFERROR(VLOOKUP($B2908,Mapping!$A:$C,3,0),"Not Mapped"))</f>
        <v/>
      </c>
      <c r="Q2908">
        <f>IF($B2908="","",IF(COUNTIF(Exclusions!$A:$A,$B2908)&gt;0,"Yes","No"))</f>
        <v/>
      </c>
      <c r="R2908" s="17">
        <f>IF($B2908="","",MIN(1,DAY($A2908)/IF($N2908="Superstore",Settings!$B$5,Settings!$B$4)))</f>
        <v/>
      </c>
      <c r="S2908" s="17">
        <f>IF(OR($B2908="",$G2908="",$R2908=0),"",$G2908/$R2908)</f>
        <v/>
      </c>
      <c r="T2908">
        <f>IF($S2908="","",IF($S2908&lt;Settings!$B$8,"Critical",IF($S2908&lt;Settings!$B$9,"Semi Critical","Non Critical")))</f>
        <v/>
      </c>
      <c r="U2908">
        <f>IF($B2908="","",IFERROR(VLOOKUP($O2908,Leaders!$A:$B,2,0),"Not Mapped"))</f>
        <v/>
      </c>
    </row>
    <row r="2909">
      <c r="A2909" s="16" t="n"/>
      <c r="G2909" s="17" t="n"/>
      <c r="H2909" s="17" t="n"/>
      <c r="I2909" s="17" t="n"/>
      <c r="J2909" s="17" t="n"/>
      <c r="K2909" s="17" t="n"/>
      <c r="L2909" s="17" t="n"/>
      <c r="N2909">
        <f>IF($B2909="","",IF($C2909="SUPERSTORE","Superstore","DH"))</f>
        <v/>
      </c>
      <c r="O2909">
        <f>IF($B2909="","",IFERROR(VLOOKUP($B2909,Mapping!$A:$C,2,0),"Not Mapped"))</f>
        <v/>
      </c>
      <c r="P2909">
        <f>IF($B2909="","",IFERROR(VLOOKUP($B2909,Mapping!$A:$C,3,0),"Not Mapped"))</f>
        <v/>
      </c>
      <c r="Q2909">
        <f>IF($B2909="","",IF(COUNTIF(Exclusions!$A:$A,$B2909)&gt;0,"Yes","No"))</f>
        <v/>
      </c>
      <c r="R2909" s="17">
        <f>IF($B2909="","",MIN(1,DAY($A2909)/IF($N2909="Superstore",Settings!$B$5,Settings!$B$4)))</f>
        <v/>
      </c>
      <c r="S2909" s="17">
        <f>IF(OR($B2909="",$G2909="",$R2909=0),"",$G2909/$R2909)</f>
        <v/>
      </c>
      <c r="T2909">
        <f>IF($S2909="","",IF($S2909&lt;Settings!$B$8,"Critical",IF($S2909&lt;Settings!$B$9,"Semi Critical","Non Critical")))</f>
        <v/>
      </c>
      <c r="U2909">
        <f>IF($B2909="","",IFERROR(VLOOKUP($O2909,Leaders!$A:$B,2,0),"Not Mapped"))</f>
        <v/>
      </c>
    </row>
    <row r="2910">
      <c r="A2910" s="16" t="n"/>
      <c r="G2910" s="17" t="n"/>
      <c r="H2910" s="17" t="n"/>
      <c r="I2910" s="17" t="n"/>
      <c r="J2910" s="17" t="n"/>
      <c r="K2910" s="17" t="n"/>
      <c r="L2910" s="17" t="n"/>
      <c r="N2910">
        <f>IF($B2910="","",IF($C2910="SUPERSTORE","Superstore","DH"))</f>
        <v/>
      </c>
      <c r="O2910">
        <f>IF($B2910="","",IFERROR(VLOOKUP($B2910,Mapping!$A:$C,2,0),"Not Mapped"))</f>
        <v/>
      </c>
      <c r="P2910">
        <f>IF($B2910="","",IFERROR(VLOOKUP($B2910,Mapping!$A:$C,3,0),"Not Mapped"))</f>
        <v/>
      </c>
      <c r="Q2910">
        <f>IF($B2910="","",IF(COUNTIF(Exclusions!$A:$A,$B2910)&gt;0,"Yes","No"))</f>
        <v/>
      </c>
      <c r="R2910" s="17">
        <f>IF($B2910="","",MIN(1,DAY($A2910)/IF($N2910="Superstore",Settings!$B$5,Settings!$B$4)))</f>
        <v/>
      </c>
      <c r="S2910" s="17">
        <f>IF(OR($B2910="",$G2910="",$R2910=0),"",$G2910/$R2910)</f>
        <v/>
      </c>
      <c r="T2910">
        <f>IF($S2910="","",IF($S2910&lt;Settings!$B$8,"Critical",IF($S2910&lt;Settings!$B$9,"Semi Critical","Non Critical")))</f>
        <v/>
      </c>
      <c r="U2910">
        <f>IF($B2910="","",IFERROR(VLOOKUP($O2910,Leaders!$A:$B,2,0),"Not Mapped"))</f>
        <v/>
      </c>
    </row>
    <row r="2911">
      <c r="A2911" s="16" t="n"/>
      <c r="G2911" s="17" t="n"/>
      <c r="H2911" s="17" t="n"/>
      <c r="I2911" s="17" t="n"/>
      <c r="J2911" s="17" t="n"/>
      <c r="K2911" s="17" t="n"/>
      <c r="L2911" s="17" t="n"/>
      <c r="N2911">
        <f>IF($B2911="","",IF($C2911="SUPERSTORE","Superstore","DH"))</f>
        <v/>
      </c>
      <c r="O2911">
        <f>IF($B2911="","",IFERROR(VLOOKUP($B2911,Mapping!$A:$C,2,0),"Not Mapped"))</f>
        <v/>
      </c>
      <c r="P2911">
        <f>IF($B2911="","",IFERROR(VLOOKUP($B2911,Mapping!$A:$C,3,0),"Not Mapped"))</f>
        <v/>
      </c>
      <c r="Q2911">
        <f>IF($B2911="","",IF(COUNTIF(Exclusions!$A:$A,$B2911)&gt;0,"Yes","No"))</f>
        <v/>
      </c>
      <c r="R2911" s="17">
        <f>IF($B2911="","",MIN(1,DAY($A2911)/IF($N2911="Superstore",Settings!$B$5,Settings!$B$4)))</f>
        <v/>
      </c>
      <c r="S2911" s="17">
        <f>IF(OR($B2911="",$G2911="",$R2911=0),"",$G2911/$R2911)</f>
        <v/>
      </c>
      <c r="T2911">
        <f>IF($S2911="","",IF($S2911&lt;Settings!$B$8,"Critical",IF($S2911&lt;Settings!$B$9,"Semi Critical","Non Critical")))</f>
        <v/>
      </c>
      <c r="U2911">
        <f>IF($B2911="","",IFERROR(VLOOKUP($O2911,Leaders!$A:$B,2,0),"Not Mapped"))</f>
        <v/>
      </c>
    </row>
    <row r="2912">
      <c r="A2912" s="16" t="n"/>
      <c r="G2912" s="17" t="n"/>
      <c r="H2912" s="17" t="n"/>
      <c r="I2912" s="17" t="n"/>
      <c r="J2912" s="17" t="n"/>
      <c r="K2912" s="17" t="n"/>
      <c r="L2912" s="17" t="n"/>
      <c r="N2912">
        <f>IF($B2912="","",IF($C2912="SUPERSTORE","Superstore","DH"))</f>
        <v/>
      </c>
      <c r="O2912">
        <f>IF($B2912="","",IFERROR(VLOOKUP($B2912,Mapping!$A:$C,2,0),"Not Mapped"))</f>
        <v/>
      </c>
      <c r="P2912">
        <f>IF($B2912="","",IFERROR(VLOOKUP($B2912,Mapping!$A:$C,3,0),"Not Mapped"))</f>
        <v/>
      </c>
      <c r="Q2912">
        <f>IF($B2912="","",IF(COUNTIF(Exclusions!$A:$A,$B2912)&gt;0,"Yes","No"))</f>
        <v/>
      </c>
      <c r="R2912" s="17">
        <f>IF($B2912="","",MIN(1,DAY($A2912)/IF($N2912="Superstore",Settings!$B$5,Settings!$B$4)))</f>
        <v/>
      </c>
      <c r="S2912" s="17">
        <f>IF(OR($B2912="",$G2912="",$R2912=0),"",$G2912/$R2912)</f>
        <v/>
      </c>
      <c r="T2912">
        <f>IF($S2912="","",IF($S2912&lt;Settings!$B$8,"Critical",IF($S2912&lt;Settings!$B$9,"Semi Critical","Non Critical")))</f>
        <v/>
      </c>
      <c r="U2912">
        <f>IF($B2912="","",IFERROR(VLOOKUP($O2912,Leaders!$A:$B,2,0),"Not Mapped"))</f>
        <v/>
      </c>
    </row>
    <row r="2913">
      <c r="A2913" s="16" t="n"/>
      <c r="G2913" s="17" t="n"/>
      <c r="H2913" s="17" t="n"/>
      <c r="I2913" s="17" t="n"/>
      <c r="J2913" s="17" t="n"/>
      <c r="K2913" s="17" t="n"/>
      <c r="L2913" s="17" t="n"/>
      <c r="N2913">
        <f>IF($B2913="","",IF($C2913="SUPERSTORE","Superstore","DH"))</f>
        <v/>
      </c>
      <c r="O2913">
        <f>IF($B2913="","",IFERROR(VLOOKUP($B2913,Mapping!$A:$C,2,0),"Not Mapped"))</f>
        <v/>
      </c>
      <c r="P2913">
        <f>IF($B2913="","",IFERROR(VLOOKUP($B2913,Mapping!$A:$C,3,0),"Not Mapped"))</f>
        <v/>
      </c>
      <c r="Q2913">
        <f>IF($B2913="","",IF(COUNTIF(Exclusions!$A:$A,$B2913)&gt;0,"Yes","No"))</f>
        <v/>
      </c>
      <c r="R2913" s="17">
        <f>IF($B2913="","",MIN(1,DAY($A2913)/IF($N2913="Superstore",Settings!$B$5,Settings!$B$4)))</f>
        <v/>
      </c>
      <c r="S2913" s="17">
        <f>IF(OR($B2913="",$G2913="",$R2913=0),"",$G2913/$R2913)</f>
        <v/>
      </c>
      <c r="T2913">
        <f>IF($S2913="","",IF($S2913&lt;Settings!$B$8,"Critical",IF($S2913&lt;Settings!$B$9,"Semi Critical","Non Critical")))</f>
        <v/>
      </c>
      <c r="U2913">
        <f>IF($B2913="","",IFERROR(VLOOKUP($O2913,Leaders!$A:$B,2,0),"Not Mapped"))</f>
        <v/>
      </c>
    </row>
    <row r="2914">
      <c r="A2914" s="16" t="n"/>
      <c r="G2914" s="17" t="n"/>
      <c r="H2914" s="17" t="n"/>
      <c r="I2914" s="17" t="n"/>
      <c r="J2914" s="17" t="n"/>
      <c r="K2914" s="17" t="n"/>
      <c r="L2914" s="17" t="n"/>
      <c r="N2914">
        <f>IF($B2914="","",IF($C2914="SUPERSTORE","Superstore","DH"))</f>
        <v/>
      </c>
      <c r="O2914">
        <f>IF($B2914="","",IFERROR(VLOOKUP($B2914,Mapping!$A:$C,2,0),"Not Mapped"))</f>
        <v/>
      </c>
      <c r="P2914">
        <f>IF($B2914="","",IFERROR(VLOOKUP($B2914,Mapping!$A:$C,3,0),"Not Mapped"))</f>
        <v/>
      </c>
      <c r="Q2914">
        <f>IF($B2914="","",IF(COUNTIF(Exclusions!$A:$A,$B2914)&gt;0,"Yes","No"))</f>
        <v/>
      </c>
      <c r="R2914" s="17">
        <f>IF($B2914="","",MIN(1,DAY($A2914)/IF($N2914="Superstore",Settings!$B$5,Settings!$B$4)))</f>
        <v/>
      </c>
      <c r="S2914" s="17">
        <f>IF(OR($B2914="",$G2914="",$R2914=0),"",$G2914/$R2914)</f>
        <v/>
      </c>
      <c r="T2914">
        <f>IF($S2914="","",IF($S2914&lt;Settings!$B$8,"Critical",IF($S2914&lt;Settings!$B$9,"Semi Critical","Non Critical")))</f>
        <v/>
      </c>
      <c r="U2914">
        <f>IF($B2914="","",IFERROR(VLOOKUP($O2914,Leaders!$A:$B,2,0),"Not Mapped"))</f>
        <v/>
      </c>
    </row>
    <row r="2915">
      <c r="A2915" s="16" t="n"/>
      <c r="G2915" s="17" t="n"/>
      <c r="H2915" s="17" t="n"/>
      <c r="I2915" s="17" t="n"/>
      <c r="J2915" s="17" t="n"/>
      <c r="K2915" s="17" t="n"/>
      <c r="L2915" s="17" t="n"/>
      <c r="N2915">
        <f>IF($B2915="","",IF($C2915="SUPERSTORE","Superstore","DH"))</f>
        <v/>
      </c>
      <c r="O2915">
        <f>IF($B2915="","",IFERROR(VLOOKUP($B2915,Mapping!$A:$C,2,0),"Not Mapped"))</f>
        <v/>
      </c>
      <c r="P2915">
        <f>IF($B2915="","",IFERROR(VLOOKUP($B2915,Mapping!$A:$C,3,0),"Not Mapped"))</f>
        <v/>
      </c>
      <c r="Q2915">
        <f>IF($B2915="","",IF(COUNTIF(Exclusions!$A:$A,$B2915)&gt;0,"Yes","No"))</f>
        <v/>
      </c>
      <c r="R2915" s="17">
        <f>IF($B2915="","",MIN(1,DAY($A2915)/IF($N2915="Superstore",Settings!$B$5,Settings!$B$4)))</f>
        <v/>
      </c>
      <c r="S2915" s="17">
        <f>IF(OR($B2915="",$G2915="",$R2915=0),"",$G2915/$R2915)</f>
        <v/>
      </c>
      <c r="T2915">
        <f>IF($S2915="","",IF($S2915&lt;Settings!$B$8,"Critical",IF($S2915&lt;Settings!$B$9,"Semi Critical","Non Critical")))</f>
        <v/>
      </c>
      <c r="U2915">
        <f>IF($B2915="","",IFERROR(VLOOKUP($O2915,Leaders!$A:$B,2,0),"Not Mapped"))</f>
        <v/>
      </c>
    </row>
    <row r="2916">
      <c r="A2916" s="16" t="n"/>
      <c r="G2916" s="17" t="n"/>
      <c r="H2916" s="17" t="n"/>
      <c r="I2916" s="17" t="n"/>
      <c r="J2916" s="17" t="n"/>
      <c r="K2916" s="17" t="n"/>
      <c r="L2916" s="17" t="n"/>
      <c r="N2916">
        <f>IF($B2916="","",IF($C2916="SUPERSTORE","Superstore","DH"))</f>
        <v/>
      </c>
      <c r="O2916">
        <f>IF($B2916="","",IFERROR(VLOOKUP($B2916,Mapping!$A:$C,2,0),"Not Mapped"))</f>
        <v/>
      </c>
      <c r="P2916">
        <f>IF($B2916="","",IFERROR(VLOOKUP($B2916,Mapping!$A:$C,3,0),"Not Mapped"))</f>
        <v/>
      </c>
      <c r="Q2916">
        <f>IF($B2916="","",IF(COUNTIF(Exclusions!$A:$A,$B2916)&gt;0,"Yes","No"))</f>
        <v/>
      </c>
      <c r="R2916" s="17">
        <f>IF($B2916="","",MIN(1,DAY($A2916)/IF($N2916="Superstore",Settings!$B$5,Settings!$B$4)))</f>
        <v/>
      </c>
      <c r="S2916" s="17">
        <f>IF(OR($B2916="",$G2916="",$R2916=0),"",$G2916/$R2916)</f>
        <v/>
      </c>
      <c r="T2916">
        <f>IF($S2916="","",IF($S2916&lt;Settings!$B$8,"Critical",IF($S2916&lt;Settings!$B$9,"Semi Critical","Non Critical")))</f>
        <v/>
      </c>
      <c r="U2916">
        <f>IF($B2916="","",IFERROR(VLOOKUP($O2916,Leaders!$A:$B,2,0),"Not Mapped"))</f>
        <v/>
      </c>
    </row>
    <row r="2917">
      <c r="A2917" s="16" t="n"/>
      <c r="G2917" s="17" t="n"/>
      <c r="H2917" s="17" t="n"/>
      <c r="I2917" s="17" t="n"/>
      <c r="J2917" s="17" t="n"/>
      <c r="K2917" s="17" t="n"/>
      <c r="L2917" s="17" t="n"/>
      <c r="N2917">
        <f>IF($B2917="","",IF($C2917="SUPERSTORE","Superstore","DH"))</f>
        <v/>
      </c>
      <c r="O2917">
        <f>IF($B2917="","",IFERROR(VLOOKUP($B2917,Mapping!$A:$C,2,0),"Not Mapped"))</f>
        <v/>
      </c>
      <c r="P2917">
        <f>IF($B2917="","",IFERROR(VLOOKUP($B2917,Mapping!$A:$C,3,0),"Not Mapped"))</f>
        <v/>
      </c>
      <c r="Q2917">
        <f>IF($B2917="","",IF(COUNTIF(Exclusions!$A:$A,$B2917)&gt;0,"Yes","No"))</f>
        <v/>
      </c>
      <c r="R2917" s="17">
        <f>IF($B2917="","",MIN(1,DAY($A2917)/IF($N2917="Superstore",Settings!$B$5,Settings!$B$4)))</f>
        <v/>
      </c>
      <c r="S2917" s="17">
        <f>IF(OR($B2917="",$G2917="",$R2917=0),"",$G2917/$R2917)</f>
        <v/>
      </c>
      <c r="T2917">
        <f>IF($S2917="","",IF($S2917&lt;Settings!$B$8,"Critical",IF($S2917&lt;Settings!$B$9,"Semi Critical","Non Critical")))</f>
        <v/>
      </c>
      <c r="U2917">
        <f>IF($B2917="","",IFERROR(VLOOKUP($O2917,Leaders!$A:$B,2,0),"Not Mapped"))</f>
        <v/>
      </c>
    </row>
    <row r="2918">
      <c r="A2918" s="16" t="n"/>
      <c r="G2918" s="17" t="n"/>
      <c r="H2918" s="17" t="n"/>
      <c r="I2918" s="17" t="n"/>
      <c r="J2918" s="17" t="n"/>
      <c r="K2918" s="17" t="n"/>
      <c r="L2918" s="17" t="n"/>
      <c r="N2918">
        <f>IF($B2918="","",IF($C2918="SUPERSTORE","Superstore","DH"))</f>
        <v/>
      </c>
      <c r="O2918">
        <f>IF($B2918="","",IFERROR(VLOOKUP($B2918,Mapping!$A:$C,2,0),"Not Mapped"))</f>
        <v/>
      </c>
      <c r="P2918">
        <f>IF($B2918="","",IFERROR(VLOOKUP($B2918,Mapping!$A:$C,3,0),"Not Mapped"))</f>
        <v/>
      </c>
      <c r="Q2918">
        <f>IF($B2918="","",IF(COUNTIF(Exclusions!$A:$A,$B2918)&gt;0,"Yes","No"))</f>
        <v/>
      </c>
      <c r="R2918" s="17">
        <f>IF($B2918="","",MIN(1,DAY($A2918)/IF($N2918="Superstore",Settings!$B$5,Settings!$B$4)))</f>
        <v/>
      </c>
      <c r="S2918" s="17">
        <f>IF(OR($B2918="",$G2918="",$R2918=0),"",$G2918/$R2918)</f>
        <v/>
      </c>
      <c r="T2918">
        <f>IF($S2918="","",IF($S2918&lt;Settings!$B$8,"Critical",IF($S2918&lt;Settings!$B$9,"Semi Critical","Non Critical")))</f>
        <v/>
      </c>
      <c r="U2918">
        <f>IF($B2918="","",IFERROR(VLOOKUP($O2918,Leaders!$A:$B,2,0),"Not Mapped"))</f>
        <v/>
      </c>
    </row>
    <row r="2919">
      <c r="A2919" s="16" t="n"/>
      <c r="G2919" s="17" t="n"/>
      <c r="H2919" s="17" t="n"/>
      <c r="I2919" s="17" t="n"/>
      <c r="J2919" s="17" t="n"/>
      <c r="K2919" s="17" t="n"/>
      <c r="L2919" s="17" t="n"/>
      <c r="N2919">
        <f>IF($B2919="","",IF($C2919="SUPERSTORE","Superstore","DH"))</f>
        <v/>
      </c>
      <c r="O2919">
        <f>IF($B2919="","",IFERROR(VLOOKUP($B2919,Mapping!$A:$C,2,0),"Not Mapped"))</f>
        <v/>
      </c>
      <c r="P2919">
        <f>IF($B2919="","",IFERROR(VLOOKUP($B2919,Mapping!$A:$C,3,0),"Not Mapped"))</f>
        <v/>
      </c>
      <c r="Q2919">
        <f>IF($B2919="","",IF(COUNTIF(Exclusions!$A:$A,$B2919)&gt;0,"Yes","No"))</f>
        <v/>
      </c>
      <c r="R2919" s="17">
        <f>IF($B2919="","",MIN(1,DAY($A2919)/IF($N2919="Superstore",Settings!$B$5,Settings!$B$4)))</f>
        <v/>
      </c>
      <c r="S2919" s="17">
        <f>IF(OR($B2919="",$G2919="",$R2919=0),"",$G2919/$R2919)</f>
        <v/>
      </c>
      <c r="T2919">
        <f>IF($S2919="","",IF($S2919&lt;Settings!$B$8,"Critical",IF($S2919&lt;Settings!$B$9,"Semi Critical","Non Critical")))</f>
        <v/>
      </c>
      <c r="U2919">
        <f>IF($B2919="","",IFERROR(VLOOKUP($O2919,Leaders!$A:$B,2,0),"Not Mapped"))</f>
        <v/>
      </c>
    </row>
    <row r="2920">
      <c r="A2920" s="16" t="n"/>
      <c r="G2920" s="17" t="n"/>
      <c r="H2920" s="17" t="n"/>
      <c r="I2920" s="17" t="n"/>
      <c r="J2920" s="17" t="n"/>
      <c r="K2920" s="17" t="n"/>
      <c r="L2920" s="17" t="n"/>
      <c r="N2920">
        <f>IF($B2920="","",IF($C2920="SUPERSTORE","Superstore","DH"))</f>
        <v/>
      </c>
      <c r="O2920">
        <f>IF($B2920="","",IFERROR(VLOOKUP($B2920,Mapping!$A:$C,2,0),"Not Mapped"))</f>
        <v/>
      </c>
      <c r="P2920">
        <f>IF($B2920="","",IFERROR(VLOOKUP($B2920,Mapping!$A:$C,3,0),"Not Mapped"))</f>
        <v/>
      </c>
      <c r="Q2920">
        <f>IF($B2920="","",IF(COUNTIF(Exclusions!$A:$A,$B2920)&gt;0,"Yes","No"))</f>
        <v/>
      </c>
      <c r="R2920" s="17">
        <f>IF($B2920="","",MIN(1,DAY($A2920)/IF($N2920="Superstore",Settings!$B$5,Settings!$B$4)))</f>
        <v/>
      </c>
      <c r="S2920" s="17">
        <f>IF(OR($B2920="",$G2920="",$R2920=0),"",$G2920/$R2920)</f>
        <v/>
      </c>
      <c r="T2920">
        <f>IF($S2920="","",IF($S2920&lt;Settings!$B$8,"Critical",IF($S2920&lt;Settings!$B$9,"Semi Critical","Non Critical")))</f>
        <v/>
      </c>
      <c r="U2920">
        <f>IF($B2920="","",IFERROR(VLOOKUP($O2920,Leaders!$A:$B,2,0),"Not Mapped"))</f>
        <v/>
      </c>
    </row>
    <row r="2921">
      <c r="A2921" s="16" t="n"/>
      <c r="G2921" s="17" t="n"/>
      <c r="H2921" s="17" t="n"/>
      <c r="I2921" s="17" t="n"/>
      <c r="J2921" s="17" t="n"/>
      <c r="K2921" s="17" t="n"/>
      <c r="L2921" s="17" t="n"/>
      <c r="N2921">
        <f>IF($B2921="","",IF($C2921="SUPERSTORE","Superstore","DH"))</f>
        <v/>
      </c>
      <c r="O2921">
        <f>IF($B2921="","",IFERROR(VLOOKUP($B2921,Mapping!$A:$C,2,0),"Not Mapped"))</f>
        <v/>
      </c>
      <c r="P2921">
        <f>IF($B2921="","",IFERROR(VLOOKUP($B2921,Mapping!$A:$C,3,0),"Not Mapped"))</f>
        <v/>
      </c>
      <c r="Q2921">
        <f>IF($B2921="","",IF(COUNTIF(Exclusions!$A:$A,$B2921)&gt;0,"Yes","No"))</f>
        <v/>
      </c>
      <c r="R2921" s="17">
        <f>IF($B2921="","",MIN(1,DAY($A2921)/IF($N2921="Superstore",Settings!$B$5,Settings!$B$4)))</f>
        <v/>
      </c>
      <c r="S2921" s="17">
        <f>IF(OR($B2921="",$G2921="",$R2921=0),"",$G2921/$R2921)</f>
        <v/>
      </c>
      <c r="T2921">
        <f>IF($S2921="","",IF($S2921&lt;Settings!$B$8,"Critical",IF($S2921&lt;Settings!$B$9,"Semi Critical","Non Critical")))</f>
        <v/>
      </c>
      <c r="U2921">
        <f>IF($B2921="","",IFERROR(VLOOKUP($O2921,Leaders!$A:$B,2,0),"Not Mapped"))</f>
        <v/>
      </c>
    </row>
    <row r="2922">
      <c r="A2922" s="16" t="n"/>
      <c r="G2922" s="17" t="n"/>
      <c r="H2922" s="17" t="n"/>
      <c r="I2922" s="17" t="n"/>
      <c r="J2922" s="17" t="n"/>
      <c r="K2922" s="17" t="n"/>
      <c r="L2922" s="17" t="n"/>
      <c r="N2922">
        <f>IF($B2922="","",IF($C2922="SUPERSTORE","Superstore","DH"))</f>
        <v/>
      </c>
      <c r="O2922">
        <f>IF($B2922="","",IFERROR(VLOOKUP($B2922,Mapping!$A:$C,2,0),"Not Mapped"))</f>
        <v/>
      </c>
      <c r="P2922">
        <f>IF($B2922="","",IFERROR(VLOOKUP($B2922,Mapping!$A:$C,3,0),"Not Mapped"))</f>
        <v/>
      </c>
      <c r="Q2922">
        <f>IF($B2922="","",IF(COUNTIF(Exclusions!$A:$A,$B2922)&gt;0,"Yes","No"))</f>
        <v/>
      </c>
      <c r="R2922" s="17">
        <f>IF($B2922="","",MIN(1,DAY($A2922)/IF($N2922="Superstore",Settings!$B$5,Settings!$B$4)))</f>
        <v/>
      </c>
      <c r="S2922" s="17">
        <f>IF(OR($B2922="",$G2922="",$R2922=0),"",$G2922/$R2922)</f>
        <v/>
      </c>
      <c r="T2922">
        <f>IF($S2922="","",IF($S2922&lt;Settings!$B$8,"Critical",IF($S2922&lt;Settings!$B$9,"Semi Critical","Non Critical")))</f>
        <v/>
      </c>
      <c r="U2922">
        <f>IF($B2922="","",IFERROR(VLOOKUP($O2922,Leaders!$A:$B,2,0),"Not Mapped"))</f>
        <v/>
      </c>
    </row>
    <row r="2923">
      <c r="A2923" s="16" t="n"/>
      <c r="G2923" s="17" t="n"/>
      <c r="H2923" s="17" t="n"/>
      <c r="I2923" s="17" t="n"/>
      <c r="J2923" s="17" t="n"/>
      <c r="K2923" s="17" t="n"/>
      <c r="L2923" s="17" t="n"/>
      <c r="N2923">
        <f>IF($B2923="","",IF($C2923="SUPERSTORE","Superstore","DH"))</f>
        <v/>
      </c>
      <c r="O2923">
        <f>IF($B2923="","",IFERROR(VLOOKUP($B2923,Mapping!$A:$C,2,0),"Not Mapped"))</f>
        <v/>
      </c>
      <c r="P2923">
        <f>IF($B2923="","",IFERROR(VLOOKUP($B2923,Mapping!$A:$C,3,0),"Not Mapped"))</f>
        <v/>
      </c>
      <c r="Q2923">
        <f>IF($B2923="","",IF(COUNTIF(Exclusions!$A:$A,$B2923)&gt;0,"Yes","No"))</f>
        <v/>
      </c>
      <c r="R2923" s="17">
        <f>IF($B2923="","",MIN(1,DAY($A2923)/IF($N2923="Superstore",Settings!$B$5,Settings!$B$4)))</f>
        <v/>
      </c>
      <c r="S2923" s="17">
        <f>IF(OR($B2923="",$G2923="",$R2923=0),"",$G2923/$R2923)</f>
        <v/>
      </c>
      <c r="T2923">
        <f>IF($S2923="","",IF($S2923&lt;Settings!$B$8,"Critical",IF($S2923&lt;Settings!$B$9,"Semi Critical","Non Critical")))</f>
        <v/>
      </c>
      <c r="U2923">
        <f>IF($B2923="","",IFERROR(VLOOKUP($O2923,Leaders!$A:$B,2,0),"Not Mapped"))</f>
        <v/>
      </c>
    </row>
    <row r="2924">
      <c r="A2924" s="16" t="n"/>
      <c r="G2924" s="17" t="n"/>
      <c r="H2924" s="17" t="n"/>
      <c r="I2924" s="17" t="n"/>
      <c r="J2924" s="17" t="n"/>
      <c r="K2924" s="17" t="n"/>
      <c r="L2924" s="17" t="n"/>
      <c r="N2924">
        <f>IF($B2924="","",IF($C2924="SUPERSTORE","Superstore","DH"))</f>
        <v/>
      </c>
      <c r="O2924">
        <f>IF($B2924="","",IFERROR(VLOOKUP($B2924,Mapping!$A:$C,2,0),"Not Mapped"))</f>
        <v/>
      </c>
      <c r="P2924">
        <f>IF($B2924="","",IFERROR(VLOOKUP($B2924,Mapping!$A:$C,3,0),"Not Mapped"))</f>
        <v/>
      </c>
      <c r="Q2924">
        <f>IF($B2924="","",IF(COUNTIF(Exclusions!$A:$A,$B2924)&gt;0,"Yes","No"))</f>
        <v/>
      </c>
      <c r="R2924" s="17">
        <f>IF($B2924="","",MIN(1,DAY($A2924)/IF($N2924="Superstore",Settings!$B$5,Settings!$B$4)))</f>
        <v/>
      </c>
      <c r="S2924" s="17">
        <f>IF(OR($B2924="",$G2924="",$R2924=0),"",$G2924/$R2924)</f>
        <v/>
      </c>
      <c r="T2924">
        <f>IF($S2924="","",IF($S2924&lt;Settings!$B$8,"Critical",IF($S2924&lt;Settings!$B$9,"Semi Critical","Non Critical")))</f>
        <v/>
      </c>
      <c r="U2924">
        <f>IF($B2924="","",IFERROR(VLOOKUP($O2924,Leaders!$A:$B,2,0),"Not Mapped"))</f>
        <v/>
      </c>
    </row>
    <row r="2925">
      <c r="A2925" s="16" t="n"/>
      <c r="G2925" s="17" t="n"/>
      <c r="H2925" s="17" t="n"/>
      <c r="I2925" s="17" t="n"/>
      <c r="J2925" s="17" t="n"/>
      <c r="K2925" s="17" t="n"/>
      <c r="L2925" s="17" t="n"/>
      <c r="N2925">
        <f>IF($B2925="","",IF($C2925="SUPERSTORE","Superstore","DH"))</f>
        <v/>
      </c>
      <c r="O2925">
        <f>IF($B2925="","",IFERROR(VLOOKUP($B2925,Mapping!$A:$C,2,0),"Not Mapped"))</f>
        <v/>
      </c>
      <c r="P2925">
        <f>IF($B2925="","",IFERROR(VLOOKUP($B2925,Mapping!$A:$C,3,0),"Not Mapped"))</f>
        <v/>
      </c>
      <c r="Q2925">
        <f>IF($B2925="","",IF(COUNTIF(Exclusions!$A:$A,$B2925)&gt;0,"Yes","No"))</f>
        <v/>
      </c>
      <c r="R2925" s="17">
        <f>IF($B2925="","",MIN(1,DAY($A2925)/IF($N2925="Superstore",Settings!$B$5,Settings!$B$4)))</f>
        <v/>
      </c>
      <c r="S2925" s="17">
        <f>IF(OR($B2925="",$G2925="",$R2925=0),"",$G2925/$R2925)</f>
        <v/>
      </c>
      <c r="T2925">
        <f>IF($S2925="","",IF($S2925&lt;Settings!$B$8,"Critical",IF($S2925&lt;Settings!$B$9,"Semi Critical","Non Critical")))</f>
        <v/>
      </c>
      <c r="U2925">
        <f>IF($B2925="","",IFERROR(VLOOKUP($O2925,Leaders!$A:$B,2,0),"Not Mapped"))</f>
        <v/>
      </c>
    </row>
    <row r="2926">
      <c r="A2926" s="16" t="n"/>
      <c r="G2926" s="17" t="n"/>
      <c r="H2926" s="17" t="n"/>
      <c r="I2926" s="17" t="n"/>
      <c r="J2926" s="17" t="n"/>
      <c r="K2926" s="17" t="n"/>
      <c r="L2926" s="17" t="n"/>
      <c r="N2926">
        <f>IF($B2926="","",IF($C2926="SUPERSTORE","Superstore","DH"))</f>
        <v/>
      </c>
      <c r="O2926">
        <f>IF($B2926="","",IFERROR(VLOOKUP($B2926,Mapping!$A:$C,2,0),"Not Mapped"))</f>
        <v/>
      </c>
      <c r="P2926">
        <f>IF($B2926="","",IFERROR(VLOOKUP($B2926,Mapping!$A:$C,3,0),"Not Mapped"))</f>
        <v/>
      </c>
      <c r="Q2926">
        <f>IF($B2926="","",IF(COUNTIF(Exclusions!$A:$A,$B2926)&gt;0,"Yes","No"))</f>
        <v/>
      </c>
      <c r="R2926" s="17">
        <f>IF($B2926="","",MIN(1,DAY($A2926)/IF($N2926="Superstore",Settings!$B$5,Settings!$B$4)))</f>
        <v/>
      </c>
      <c r="S2926" s="17">
        <f>IF(OR($B2926="",$G2926="",$R2926=0),"",$G2926/$R2926)</f>
        <v/>
      </c>
      <c r="T2926">
        <f>IF($S2926="","",IF($S2926&lt;Settings!$B$8,"Critical",IF($S2926&lt;Settings!$B$9,"Semi Critical","Non Critical")))</f>
        <v/>
      </c>
      <c r="U2926">
        <f>IF($B2926="","",IFERROR(VLOOKUP($O2926,Leaders!$A:$B,2,0),"Not Mapped"))</f>
        <v/>
      </c>
    </row>
    <row r="2927">
      <c r="A2927" s="16" t="n"/>
      <c r="G2927" s="17" t="n"/>
      <c r="H2927" s="17" t="n"/>
      <c r="I2927" s="17" t="n"/>
      <c r="J2927" s="17" t="n"/>
      <c r="K2927" s="17" t="n"/>
      <c r="L2927" s="17" t="n"/>
      <c r="N2927">
        <f>IF($B2927="","",IF($C2927="SUPERSTORE","Superstore","DH"))</f>
        <v/>
      </c>
      <c r="O2927">
        <f>IF($B2927="","",IFERROR(VLOOKUP($B2927,Mapping!$A:$C,2,0),"Not Mapped"))</f>
        <v/>
      </c>
      <c r="P2927">
        <f>IF($B2927="","",IFERROR(VLOOKUP($B2927,Mapping!$A:$C,3,0),"Not Mapped"))</f>
        <v/>
      </c>
      <c r="Q2927">
        <f>IF($B2927="","",IF(COUNTIF(Exclusions!$A:$A,$B2927)&gt;0,"Yes","No"))</f>
        <v/>
      </c>
      <c r="R2927" s="17">
        <f>IF($B2927="","",MIN(1,DAY($A2927)/IF($N2927="Superstore",Settings!$B$5,Settings!$B$4)))</f>
        <v/>
      </c>
      <c r="S2927" s="17">
        <f>IF(OR($B2927="",$G2927="",$R2927=0),"",$G2927/$R2927)</f>
        <v/>
      </c>
      <c r="T2927">
        <f>IF($S2927="","",IF($S2927&lt;Settings!$B$8,"Critical",IF($S2927&lt;Settings!$B$9,"Semi Critical","Non Critical")))</f>
        <v/>
      </c>
      <c r="U2927">
        <f>IF($B2927="","",IFERROR(VLOOKUP($O2927,Leaders!$A:$B,2,0),"Not Mapped"))</f>
        <v/>
      </c>
    </row>
    <row r="2928">
      <c r="A2928" s="16" t="n"/>
      <c r="G2928" s="17" t="n"/>
      <c r="H2928" s="17" t="n"/>
      <c r="I2928" s="17" t="n"/>
      <c r="J2928" s="17" t="n"/>
      <c r="K2928" s="17" t="n"/>
      <c r="L2928" s="17" t="n"/>
      <c r="N2928">
        <f>IF($B2928="","",IF($C2928="SUPERSTORE","Superstore","DH"))</f>
        <v/>
      </c>
      <c r="O2928">
        <f>IF($B2928="","",IFERROR(VLOOKUP($B2928,Mapping!$A:$C,2,0),"Not Mapped"))</f>
        <v/>
      </c>
      <c r="P2928">
        <f>IF($B2928="","",IFERROR(VLOOKUP($B2928,Mapping!$A:$C,3,0),"Not Mapped"))</f>
        <v/>
      </c>
      <c r="Q2928">
        <f>IF($B2928="","",IF(COUNTIF(Exclusions!$A:$A,$B2928)&gt;0,"Yes","No"))</f>
        <v/>
      </c>
      <c r="R2928" s="17">
        <f>IF($B2928="","",MIN(1,DAY($A2928)/IF($N2928="Superstore",Settings!$B$5,Settings!$B$4)))</f>
        <v/>
      </c>
      <c r="S2928" s="17">
        <f>IF(OR($B2928="",$G2928="",$R2928=0),"",$G2928/$R2928)</f>
        <v/>
      </c>
      <c r="T2928">
        <f>IF($S2928="","",IF($S2928&lt;Settings!$B$8,"Critical",IF($S2928&lt;Settings!$B$9,"Semi Critical","Non Critical")))</f>
        <v/>
      </c>
      <c r="U2928">
        <f>IF($B2928="","",IFERROR(VLOOKUP($O2928,Leaders!$A:$B,2,0),"Not Mapped"))</f>
        <v/>
      </c>
    </row>
    <row r="2929">
      <c r="A2929" s="16" t="n"/>
      <c r="G2929" s="17" t="n"/>
      <c r="H2929" s="17" t="n"/>
      <c r="I2929" s="17" t="n"/>
      <c r="J2929" s="17" t="n"/>
      <c r="K2929" s="17" t="n"/>
      <c r="L2929" s="17" t="n"/>
      <c r="N2929">
        <f>IF($B2929="","",IF($C2929="SUPERSTORE","Superstore","DH"))</f>
        <v/>
      </c>
      <c r="O2929">
        <f>IF($B2929="","",IFERROR(VLOOKUP($B2929,Mapping!$A:$C,2,0),"Not Mapped"))</f>
        <v/>
      </c>
      <c r="P2929">
        <f>IF($B2929="","",IFERROR(VLOOKUP($B2929,Mapping!$A:$C,3,0),"Not Mapped"))</f>
        <v/>
      </c>
      <c r="Q2929">
        <f>IF($B2929="","",IF(COUNTIF(Exclusions!$A:$A,$B2929)&gt;0,"Yes","No"))</f>
        <v/>
      </c>
      <c r="R2929" s="17">
        <f>IF($B2929="","",MIN(1,DAY($A2929)/IF($N2929="Superstore",Settings!$B$5,Settings!$B$4)))</f>
        <v/>
      </c>
      <c r="S2929" s="17">
        <f>IF(OR($B2929="",$G2929="",$R2929=0),"",$G2929/$R2929)</f>
        <v/>
      </c>
      <c r="T2929">
        <f>IF($S2929="","",IF($S2929&lt;Settings!$B$8,"Critical",IF($S2929&lt;Settings!$B$9,"Semi Critical","Non Critical")))</f>
        <v/>
      </c>
      <c r="U2929">
        <f>IF($B2929="","",IFERROR(VLOOKUP($O2929,Leaders!$A:$B,2,0),"Not Mapped"))</f>
        <v/>
      </c>
    </row>
    <row r="2930">
      <c r="A2930" s="16" t="n"/>
      <c r="G2930" s="17" t="n"/>
      <c r="H2930" s="17" t="n"/>
      <c r="I2930" s="17" t="n"/>
      <c r="J2930" s="17" t="n"/>
      <c r="K2930" s="17" t="n"/>
      <c r="L2930" s="17" t="n"/>
      <c r="N2930">
        <f>IF($B2930="","",IF($C2930="SUPERSTORE","Superstore","DH"))</f>
        <v/>
      </c>
      <c r="O2930">
        <f>IF($B2930="","",IFERROR(VLOOKUP($B2930,Mapping!$A:$C,2,0),"Not Mapped"))</f>
        <v/>
      </c>
      <c r="P2930">
        <f>IF($B2930="","",IFERROR(VLOOKUP($B2930,Mapping!$A:$C,3,0),"Not Mapped"))</f>
        <v/>
      </c>
      <c r="Q2930">
        <f>IF($B2930="","",IF(COUNTIF(Exclusions!$A:$A,$B2930)&gt;0,"Yes","No"))</f>
        <v/>
      </c>
      <c r="R2930" s="17">
        <f>IF($B2930="","",MIN(1,DAY($A2930)/IF($N2930="Superstore",Settings!$B$5,Settings!$B$4)))</f>
        <v/>
      </c>
      <c r="S2930" s="17">
        <f>IF(OR($B2930="",$G2930="",$R2930=0),"",$G2930/$R2930)</f>
        <v/>
      </c>
      <c r="T2930">
        <f>IF($S2930="","",IF($S2930&lt;Settings!$B$8,"Critical",IF($S2930&lt;Settings!$B$9,"Semi Critical","Non Critical")))</f>
        <v/>
      </c>
      <c r="U2930">
        <f>IF($B2930="","",IFERROR(VLOOKUP($O2930,Leaders!$A:$B,2,0),"Not Mapped"))</f>
        <v/>
      </c>
    </row>
    <row r="2931">
      <c r="A2931" s="16" t="n"/>
      <c r="G2931" s="17" t="n"/>
      <c r="H2931" s="17" t="n"/>
      <c r="I2931" s="17" t="n"/>
      <c r="J2931" s="17" t="n"/>
      <c r="K2931" s="17" t="n"/>
      <c r="L2931" s="17" t="n"/>
      <c r="N2931">
        <f>IF($B2931="","",IF($C2931="SUPERSTORE","Superstore","DH"))</f>
        <v/>
      </c>
      <c r="O2931">
        <f>IF($B2931="","",IFERROR(VLOOKUP($B2931,Mapping!$A:$C,2,0),"Not Mapped"))</f>
        <v/>
      </c>
      <c r="P2931">
        <f>IF($B2931="","",IFERROR(VLOOKUP($B2931,Mapping!$A:$C,3,0),"Not Mapped"))</f>
        <v/>
      </c>
      <c r="Q2931">
        <f>IF($B2931="","",IF(COUNTIF(Exclusions!$A:$A,$B2931)&gt;0,"Yes","No"))</f>
        <v/>
      </c>
      <c r="R2931" s="17">
        <f>IF($B2931="","",MIN(1,DAY($A2931)/IF($N2931="Superstore",Settings!$B$5,Settings!$B$4)))</f>
        <v/>
      </c>
      <c r="S2931" s="17">
        <f>IF(OR($B2931="",$G2931="",$R2931=0),"",$G2931/$R2931)</f>
        <v/>
      </c>
      <c r="T2931">
        <f>IF($S2931="","",IF($S2931&lt;Settings!$B$8,"Critical",IF($S2931&lt;Settings!$B$9,"Semi Critical","Non Critical")))</f>
        <v/>
      </c>
      <c r="U2931">
        <f>IF($B2931="","",IFERROR(VLOOKUP($O2931,Leaders!$A:$B,2,0),"Not Mapped"))</f>
        <v/>
      </c>
    </row>
    <row r="2932">
      <c r="A2932" s="16" t="n"/>
      <c r="G2932" s="17" t="n"/>
      <c r="H2932" s="17" t="n"/>
      <c r="I2932" s="17" t="n"/>
      <c r="J2932" s="17" t="n"/>
      <c r="K2932" s="17" t="n"/>
      <c r="L2932" s="17" t="n"/>
      <c r="N2932">
        <f>IF($B2932="","",IF($C2932="SUPERSTORE","Superstore","DH"))</f>
        <v/>
      </c>
      <c r="O2932">
        <f>IF($B2932="","",IFERROR(VLOOKUP($B2932,Mapping!$A:$C,2,0),"Not Mapped"))</f>
        <v/>
      </c>
      <c r="P2932">
        <f>IF($B2932="","",IFERROR(VLOOKUP($B2932,Mapping!$A:$C,3,0),"Not Mapped"))</f>
        <v/>
      </c>
      <c r="Q2932">
        <f>IF($B2932="","",IF(COUNTIF(Exclusions!$A:$A,$B2932)&gt;0,"Yes","No"))</f>
        <v/>
      </c>
      <c r="R2932" s="17">
        <f>IF($B2932="","",MIN(1,DAY($A2932)/IF($N2932="Superstore",Settings!$B$5,Settings!$B$4)))</f>
        <v/>
      </c>
      <c r="S2932" s="17">
        <f>IF(OR($B2932="",$G2932="",$R2932=0),"",$G2932/$R2932)</f>
        <v/>
      </c>
      <c r="T2932">
        <f>IF($S2932="","",IF($S2932&lt;Settings!$B$8,"Critical",IF($S2932&lt;Settings!$B$9,"Semi Critical","Non Critical")))</f>
        <v/>
      </c>
      <c r="U2932">
        <f>IF($B2932="","",IFERROR(VLOOKUP($O2932,Leaders!$A:$B,2,0),"Not Mapped"))</f>
        <v/>
      </c>
    </row>
    <row r="2933">
      <c r="A2933" s="16" t="n"/>
      <c r="G2933" s="17" t="n"/>
      <c r="H2933" s="17" t="n"/>
      <c r="I2933" s="17" t="n"/>
      <c r="J2933" s="17" t="n"/>
      <c r="K2933" s="17" t="n"/>
      <c r="L2933" s="17" t="n"/>
      <c r="N2933">
        <f>IF($B2933="","",IF($C2933="SUPERSTORE","Superstore","DH"))</f>
        <v/>
      </c>
      <c r="O2933">
        <f>IF($B2933="","",IFERROR(VLOOKUP($B2933,Mapping!$A:$C,2,0),"Not Mapped"))</f>
        <v/>
      </c>
      <c r="P2933">
        <f>IF($B2933="","",IFERROR(VLOOKUP($B2933,Mapping!$A:$C,3,0),"Not Mapped"))</f>
        <v/>
      </c>
      <c r="Q2933">
        <f>IF($B2933="","",IF(COUNTIF(Exclusions!$A:$A,$B2933)&gt;0,"Yes","No"))</f>
        <v/>
      </c>
      <c r="R2933" s="17">
        <f>IF($B2933="","",MIN(1,DAY($A2933)/IF($N2933="Superstore",Settings!$B$5,Settings!$B$4)))</f>
        <v/>
      </c>
      <c r="S2933" s="17">
        <f>IF(OR($B2933="",$G2933="",$R2933=0),"",$G2933/$R2933)</f>
        <v/>
      </c>
      <c r="T2933">
        <f>IF($S2933="","",IF($S2933&lt;Settings!$B$8,"Critical",IF($S2933&lt;Settings!$B$9,"Semi Critical","Non Critical")))</f>
        <v/>
      </c>
      <c r="U2933">
        <f>IF($B2933="","",IFERROR(VLOOKUP($O2933,Leaders!$A:$B,2,0),"Not Mapped"))</f>
        <v/>
      </c>
    </row>
    <row r="2934">
      <c r="A2934" s="16" t="n"/>
      <c r="G2934" s="17" t="n"/>
      <c r="H2934" s="17" t="n"/>
      <c r="I2934" s="17" t="n"/>
      <c r="J2934" s="17" t="n"/>
      <c r="K2934" s="17" t="n"/>
      <c r="L2934" s="17" t="n"/>
      <c r="N2934">
        <f>IF($B2934="","",IF($C2934="SUPERSTORE","Superstore","DH"))</f>
        <v/>
      </c>
      <c r="O2934">
        <f>IF($B2934="","",IFERROR(VLOOKUP($B2934,Mapping!$A:$C,2,0),"Not Mapped"))</f>
        <v/>
      </c>
      <c r="P2934">
        <f>IF($B2934="","",IFERROR(VLOOKUP($B2934,Mapping!$A:$C,3,0),"Not Mapped"))</f>
        <v/>
      </c>
      <c r="Q2934">
        <f>IF($B2934="","",IF(COUNTIF(Exclusions!$A:$A,$B2934)&gt;0,"Yes","No"))</f>
        <v/>
      </c>
      <c r="R2934" s="17">
        <f>IF($B2934="","",MIN(1,DAY($A2934)/IF($N2934="Superstore",Settings!$B$5,Settings!$B$4)))</f>
        <v/>
      </c>
      <c r="S2934" s="17">
        <f>IF(OR($B2934="",$G2934="",$R2934=0),"",$G2934/$R2934)</f>
        <v/>
      </c>
      <c r="T2934">
        <f>IF($S2934="","",IF($S2934&lt;Settings!$B$8,"Critical",IF($S2934&lt;Settings!$B$9,"Semi Critical","Non Critical")))</f>
        <v/>
      </c>
      <c r="U2934">
        <f>IF($B2934="","",IFERROR(VLOOKUP($O2934,Leaders!$A:$B,2,0),"Not Mapped"))</f>
        <v/>
      </c>
    </row>
    <row r="2935">
      <c r="A2935" s="16" t="n"/>
      <c r="G2935" s="17" t="n"/>
      <c r="H2935" s="17" t="n"/>
      <c r="I2935" s="17" t="n"/>
      <c r="J2935" s="17" t="n"/>
      <c r="K2935" s="17" t="n"/>
      <c r="L2935" s="17" t="n"/>
      <c r="N2935">
        <f>IF($B2935="","",IF($C2935="SUPERSTORE","Superstore","DH"))</f>
        <v/>
      </c>
      <c r="O2935">
        <f>IF($B2935="","",IFERROR(VLOOKUP($B2935,Mapping!$A:$C,2,0),"Not Mapped"))</f>
        <v/>
      </c>
      <c r="P2935">
        <f>IF($B2935="","",IFERROR(VLOOKUP($B2935,Mapping!$A:$C,3,0),"Not Mapped"))</f>
        <v/>
      </c>
      <c r="Q2935">
        <f>IF($B2935="","",IF(COUNTIF(Exclusions!$A:$A,$B2935)&gt;0,"Yes","No"))</f>
        <v/>
      </c>
      <c r="R2935" s="17">
        <f>IF($B2935="","",MIN(1,DAY($A2935)/IF($N2935="Superstore",Settings!$B$5,Settings!$B$4)))</f>
        <v/>
      </c>
      <c r="S2935" s="17">
        <f>IF(OR($B2935="",$G2935="",$R2935=0),"",$G2935/$R2935)</f>
        <v/>
      </c>
      <c r="T2935">
        <f>IF($S2935="","",IF($S2935&lt;Settings!$B$8,"Critical",IF($S2935&lt;Settings!$B$9,"Semi Critical","Non Critical")))</f>
        <v/>
      </c>
      <c r="U2935">
        <f>IF($B2935="","",IFERROR(VLOOKUP($O2935,Leaders!$A:$B,2,0),"Not Mapped"))</f>
        <v/>
      </c>
    </row>
    <row r="2936">
      <c r="A2936" s="16" t="n"/>
      <c r="G2936" s="17" t="n"/>
      <c r="H2936" s="17" t="n"/>
      <c r="I2936" s="17" t="n"/>
      <c r="J2936" s="17" t="n"/>
      <c r="K2936" s="17" t="n"/>
      <c r="L2936" s="17" t="n"/>
      <c r="N2936">
        <f>IF($B2936="","",IF($C2936="SUPERSTORE","Superstore","DH"))</f>
        <v/>
      </c>
      <c r="O2936">
        <f>IF($B2936="","",IFERROR(VLOOKUP($B2936,Mapping!$A:$C,2,0),"Not Mapped"))</f>
        <v/>
      </c>
      <c r="P2936">
        <f>IF($B2936="","",IFERROR(VLOOKUP($B2936,Mapping!$A:$C,3,0),"Not Mapped"))</f>
        <v/>
      </c>
      <c r="Q2936">
        <f>IF($B2936="","",IF(COUNTIF(Exclusions!$A:$A,$B2936)&gt;0,"Yes","No"))</f>
        <v/>
      </c>
      <c r="R2936" s="17">
        <f>IF($B2936="","",MIN(1,DAY($A2936)/IF($N2936="Superstore",Settings!$B$5,Settings!$B$4)))</f>
        <v/>
      </c>
      <c r="S2936" s="17">
        <f>IF(OR($B2936="",$G2936="",$R2936=0),"",$G2936/$R2936)</f>
        <v/>
      </c>
      <c r="T2936">
        <f>IF($S2936="","",IF($S2936&lt;Settings!$B$8,"Critical",IF($S2936&lt;Settings!$B$9,"Semi Critical","Non Critical")))</f>
        <v/>
      </c>
      <c r="U2936">
        <f>IF($B2936="","",IFERROR(VLOOKUP($O2936,Leaders!$A:$B,2,0),"Not Mapped"))</f>
        <v/>
      </c>
    </row>
    <row r="2937">
      <c r="A2937" s="16" t="n"/>
      <c r="G2937" s="17" t="n"/>
      <c r="H2937" s="17" t="n"/>
      <c r="I2937" s="17" t="n"/>
      <c r="J2937" s="17" t="n"/>
      <c r="K2937" s="17" t="n"/>
      <c r="L2937" s="17" t="n"/>
      <c r="N2937">
        <f>IF($B2937="","",IF($C2937="SUPERSTORE","Superstore","DH"))</f>
        <v/>
      </c>
      <c r="O2937">
        <f>IF($B2937="","",IFERROR(VLOOKUP($B2937,Mapping!$A:$C,2,0),"Not Mapped"))</f>
        <v/>
      </c>
      <c r="P2937">
        <f>IF($B2937="","",IFERROR(VLOOKUP($B2937,Mapping!$A:$C,3,0),"Not Mapped"))</f>
        <v/>
      </c>
      <c r="Q2937">
        <f>IF($B2937="","",IF(COUNTIF(Exclusions!$A:$A,$B2937)&gt;0,"Yes","No"))</f>
        <v/>
      </c>
      <c r="R2937" s="17">
        <f>IF($B2937="","",MIN(1,DAY($A2937)/IF($N2937="Superstore",Settings!$B$5,Settings!$B$4)))</f>
        <v/>
      </c>
      <c r="S2937" s="17">
        <f>IF(OR($B2937="",$G2937="",$R2937=0),"",$G2937/$R2937)</f>
        <v/>
      </c>
      <c r="T2937">
        <f>IF($S2937="","",IF($S2937&lt;Settings!$B$8,"Critical",IF($S2937&lt;Settings!$B$9,"Semi Critical","Non Critical")))</f>
        <v/>
      </c>
      <c r="U2937">
        <f>IF($B2937="","",IFERROR(VLOOKUP($O2937,Leaders!$A:$B,2,0),"Not Mapped"))</f>
        <v/>
      </c>
    </row>
    <row r="2938">
      <c r="A2938" s="16" t="n"/>
      <c r="G2938" s="17" t="n"/>
      <c r="H2938" s="17" t="n"/>
      <c r="I2938" s="17" t="n"/>
      <c r="J2938" s="17" t="n"/>
      <c r="K2938" s="17" t="n"/>
      <c r="L2938" s="17" t="n"/>
      <c r="N2938">
        <f>IF($B2938="","",IF($C2938="SUPERSTORE","Superstore","DH"))</f>
        <v/>
      </c>
      <c r="O2938">
        <f>IF($B2938="","",IFERROR(VLOOKUP($B2938,Mapping!$A:$C,2,0),"Not Mapped"))</f>
        <v/>
      </c>
      <c r="P2938">
        <f>IF($B2938="","",IFERROR(VLOOKUP($B2938,Mapping!$A:$C,3,0),"Not Mapped"))</f>
        <v/>
      </c>
      <c r="Q2938">
        <f>IF($B2938="","",IF(COUNTIF(Exclusions!$A:$A,$B2938)&gt;0,"Yes","No"))</f>
        <v/>
      </c>
      <c r="R2938" s="17">
        <f>IF($B2938="","",MIN(1,DAY($A2938)/IF($N2938="Superstore",Settings!$B$5,Settings!$B$4)))</f>
        <v/>
      </c>
      <c r="S2938" s="17">
        <f>IF(OR($B2938="",$G2938="",$R2938=0),"",$G2938/$R2938)</f>
        <v/>
      </c>
      <c r="T2938">
        <f>IF($S2938="","",IF($S2938&lt;Settings!$B$8,"Critical",IF($S2938&lt;Settings!$B$9,"Semi Critical","Non Critical")))</f>
        <v/>
      </c>
      <c r="U2938">
        <f>IF($B2938="","",IFERROR(VLOOKUP($O2938,Leaders!$A:$B,2,0),"Not Mapped"))</f>
        <v/>
      </c>
    </row>
    <row r="2939">
      <c r="A2939" s="16" t="n"/>
      <c r="G2939" s="17" t="n"/>
      <c r="H2939" s="17" t="n"/>
      <c r="I2939" s="17" t="n"/>
      <c r="J2939" s="17" t="n"/>
      <c r="K2939" s="17" t="n"/>
      <c r="L2939" s="17" t="n"/>
      <c r="N2939">
        <f>IF($B2939="","",IF($C2939="SUPERSTORE","Superstore","DH"))</f>
        <v/>
      </c>
      <c r="O2939">
        <f>IF($B2939="","",IFERROR(VLOOKUP($B2939,Mapping!$A:$C,2,0),"Not Mapped"))</f>
        <v/>
      </c>
      <c r="P2939">
        <f>IF($B2939="","",IFERROR(VLOOKUP($B2939,Mapping!$A:$C,3,0),"Not Mapped"))</f>
        <v/>
      </c>
      <c r="Q2939">
        <f>IF($B2939="","",IF(COUNTIF(Exclusions!$A:$A,$B2939)&gt;0,"Yes","No"))</f>
        <v/>
      </c>
      <c r="R2939" s="17">
        <f>IF($B2939="","",MIN(1,DAY($A2939)/IF($N2939="Superstore",Settings!$B$5,Settings!$B$4)))</f>
        <v/>
      </c>
      <c r="S2939" s="17">
        <f>IF(OR($B2939="",$G2939="",$R2939=0),"",$G2939/$R2939)</f>
        <v/>
      </c>
      <c r="T2939">
        <f>IF($S2939="","",IF($S2939&lt;Settings!$B$8,"Critical",IF($S2939&lt;Settings!$B$9,"Semi Critical","Non Critical")))</f>
        <v/>
      </c>
      <c r="U2939">
        <f>IF($B2939="","",IFERROR(VLOOKUP($O2939,Leaders!$A:$B,2,0),"Not Mapped"))</f>
        <v/>
      </c>
    </row>
    <row r="2940">
      <c r="A2940" s="16" t="n"/>
      <c r="G2940" s="17" t="n"/>
      <c r="H2940" s="17" t="n"/>
      <c r="I2940" s="17" t="n"/>
      <c r="J2940" s="17" t="n"/>
      <c r="K2940" s="17" t="n"/>
      <c r="L2940" s="17" t="n"/>
      <c r="N2940">
        <f>IF($B2940="","",IF($C2940="SUPERSTORE","Superstore","DH"))</f>
        <v/>
      </c>
      <c r="O2940">
        <f>IF($B2940="","",IFERROR(VLOOKUP($B2940,Mapping!$A:$C,2,0),"Not Mapped"))</f>
        <v/>
      </c>
      <c r="P2940">
        <f>IF($B2940="","",IFERROR(VLOOKUP($B2940,Mapping!$A:$C,3,0),"Not Mapped"))</f>
        <v/>
      </c>
      <c r="Q2940">
        <f>IF($B2940="","",IF(COUNTIF(Exclusions!$A:$A,$B2940)&gt;0,"Yes","No"))</f>
        <v/>
      </c>
      <c r="R2940" s="17">
        <f>IF($B2940="","",MIN(1,DAY($A2940)/IF($N2940="Superstore",Settings!$B$5,Settings!$B$4)))</f>
        <v/>
      </c>
      <c r="S2940" s="17">
        <f>IF(OR($B2940="",$G2940="",$R2940=0),"",$G2940/$R2940)</f>
        <v/>
      </c>
      <c r="T2940">
        <f>IF($S2940="","",IF($S2940&lt;Settings!$B$8,"Critical",IF($S2940&lt;Settings!$B$9,"Semi Critical","Non Critical")))</f>
        <v/>
      </c>
      <c r="U2940">
        <f>IF($B2940="","",IFERROR(VLOOKUP($O2940,Leaders!$A:$B,2,0),"Not Mapped"))</f>
        <v/>
      </c>
    </row>
    <row r="2941">
      <c r="A2941" s="16" t="n"/>
      <c r="G2941" s="17" t="n"/>
      <c r="H2941" s="17" t="n"/>
      <c r="I2941" s="17" t="n"/>
      <c r="J2941" s="17" t="n"/>
      <c r="K2941" s="17" t="n"/>
      <c r="L2941" s="17" t="n"/>
      <c r="N2941">
        <f>IF($B2941="","",IF($C2941="SUPERSTORE","Superstore","DH"))</f>
        <v/>
      </c>
      <c r="O2941">
        <f>IF($B2941="","",IFERROR(VLOOKUP($B2941,Mapping!$A:$C,2,0),"Not Mapped"))</f>
        <v/>
      </c>
      <c r="P2941">
        <f>IF($B2941="","",IFERROR(VLOOKUP($B2941,Mapping!$A:$C,3,0),"Not Mapped"))</f>
        <v/>
      </c>
      <c r="Q2941">
        <f>IF($B2941="","",IF(COUNTIF(Exclusions!$A:$A,$B2941)&gt;0,"Yes","No"))</f>
        <v/>
      </c>
      <c r="R2941" s="17">
        <f>IF($B2941="","",MIN(1,DAY($A2941)/IF($N2941="Superstore",Settings!$B$5,Settings!$B$4)))</f>
        <v/>
      </c>
      <c r="S2941" s="17">
        <f>IF(OR($B2941="",$G2941="",$R2941=0),"",$G2941/$R2941)</f>
        <v/>
      </c>
      <c r="T2941">
        <f>IF($S2941="","",IF($S2941&lt;Settings!$B$8,"Critical",IF($S2941&lt;Settings!$B$9,"Semi Critical","Non Critical")))</f>
        <v/>
      </c>
      <c r="U2941">
        <f>IF($B2941="","",IFERROR(VLOOKUP($O2941,Leaders!$A:$B,2,0),"Not Mapped"))</f>
        <v/>
      </c>
    </row>
    <row r="2942">
      <c r="A2942" s="16" t="n"/>
      <c r="G2942" s="17" t="n"/>
      <c r="H2942" s="17" t="n"/>
      <c r="I2942" s="17" t="n"/>
      <c r="J2942" s="17" t="n"/>
      <c r="K2942" s="17" t="n"/>
      <c r="L2942" s="17" t="n"/>
      <c r="N2942">
        <f>IF($B2942="","",IF($C2942="SUPERSTORE","Superstore","DH"))</f>
        <v/>
      </c>
      <c r="O2942">
        <f>IF($B2942="","",IFERROR(VLOOKUP($B2942,Mapping!$A:$C,2,0),"Not Mapped"))</f>
        <v/>
      </c>
      <c r="P2942">
        <f>IF($B2942="","",IFERROR(VLOOKUP($B2942,Mapping!$A:$C,3,0),"Not Mapped"))</f>
        <v/>
      </c>
      <c r="Q2942">
        <f>IF($B2942="","",IF(COUNTIF(Exclusions!$A:$A,$B2942)&gt;0,"Yes","No"))</f>
        <v/>
      </c>
      <c r="R2942" s="17">
        <f>IF($B2942="","",MIN(1,DAY($A2942)/IF($N2942="Superstore",Settings!$B$5,Settings!$B$4)))</f>
        <v/>
      </c>
      <c r="S2942" s="17">
        <f>IF(OR($B2942="",$G2942="",$R2942=0),"",$G2942/$R2942)</f>
        <v/>
      </c>
      <c r="T2942">
        <f>IF($S2942="","",IF($S2942&lt;Settings!$B$8,"Critical",IF($S2942&lt;Settings!$B$9,"Semi Critical","Non Critical")))</f>
        <v/>
      </c>
      <c r="U2942">
        <f>IF($B2942="","",IFERROR(VLOOKUP($O2942,Leaders!$A:$B,2,0),"Not Mapped"))</f>
        <v/>
      </c>
    </row>
    <row r="2943">
      <c r="A2943" s="16" t="n"/>
      <c r="G2943" s="17" t="n"/>
      <c r="H2943" s="17" t="n"/>
      <c r="I2943" s="17" t="n"/>
      <c r="J2943" s="17" t="n"/>
      <c r="K2943" s="17" t="n"/>
      <c r="L2943" s="17" t="n"/>
      <c r="N2943">
        <f>IF($B2943="","",IF($C2943="SUPERSTORE","Superstore","DH"))</f>
        <v/>
      </c>
      <c r="O2943">
        <f>IF($B2943="","",IFERROR(VLOOKUP($B2943,Mapping!$A:$C,2,0),"Not Mapped"))</f>
        <v/>
      </c>
      <c r="P2943">
        <f>IF($B2943="","",IFERROR(VLOOKUP($B2943,Mapping!$A:$C,3,0),"Not Mapped"))</f>
        <v/>
      </c>
      <c r="Q2943">
        <f>IF($B2943="","",IF(COUNTIF(Exclusions!$A:$A,$B2943)&gt;0,"Yes","No"))</f>
        <v/>
      </c>
      <c r="R2943" s="17">
        <f>IF($B2943="","",MIN(1,DAY($A2943)/IF($N2943="Superstore",Settings!$B$5,Settings!$B$4)))</f>
        <v/>
      </c>
      <c r="S2943" s="17">
        <f>IF(OR($B2943="",$G2943="",$R2943=0),"",$G2943/$R2943)</f>
        <v/>
      </c>
      <c r="T2943">
        <f>IF($S2943="","",IF($S2943&lt;Settings!$B$8,"Critical",IF($S2943&lt;Settings!$B$9,"Semi Critical","Non Critical")))</f>
        <v/>
      </c>
      <c r="U2943">
        <f>IF($B2943="","",IFERROR(VLOOKUP($O2943,Leaders!$A:$B,2,0),"Not Mapped"))</f>
        <v/>
      </c>
    </row>
    <row r="2944">
      <c r="A2944" s="16" t="n"/>
      <c r="G2944" s="17" t="n"/>
      <c r="H2944" s="17" t="n"/>
      <c r="I2944" s="17" t="n"/>
      <c r="J2944" s="17" t="n"/>
      <c r="K2944" s="17" t="n"/>
      <c r="L2944" s="17" t="n"/>
      <c r="N2944">
        <f>IF($B2944="","",IF($C2944="SUPERSTORE","Superstore","DH"))</f>
        <v/>
      </c>
      <c r="O2944">
        <f>IF($B2944="","",IFERROR(VLOOKUP($B2944,Mapping!$A:$C,2,0),"Not Mapped"))</f>
        <v/>
      </c>
      <c r="P2944">
        <f>IF($B2944="","",IFERROR(VLOOKUP($B2944,Mapping!$A:$C,3,0),"Not Mapped"))</f>
        <v/>
      </c>
      <c r="Q2944">
        <f>IF($B2944="","",IF(COUNTIF(Exclusions!$A:$A,$B2944)&gt;0,"Yes","No"))</f>
        <v/>
      </c>
      <c r="R2944" s="17">
        <f>IF($B2944="","",MIN(1,DAY($A2944)/IF($N2944="Superstore",Settings!$B$5,Settings!$B$4)))</f>
        <v/>
      </c>
      <c r="S2944" s="17">
        <f>IF(OR($B2944="",$G2944="",$R2944=0),"",$G2944/$R2944)</f>
        <v/>
      </c>
      <c r="T2944">
        <f>IF($S2944="","",IF($S2944&lt;Settings!$B$8,"Critical",IF($S2944&lt;Settings!$B$9,"Semi Critical","Non Critical")))</f>
        <v/>
      </c>
      <c r="U2944">
        <f>IF($B2944="","",IFERROR(VLOOKUP($O2944,Leaders!$A:$B,2,0),"Not Mapped"))</f>
        <v/>
      </c>
    </row>
    <row r="2945">
      <c r="A2945" s="16" t="n"/>
      <c r="G2945" s="17" t="n"/>
      <c r="H2945" s="17" t="n"/>
      <c r="I2945" s="17" t="n"/>
      <c r="J2945" s="17" t="n"/>
      <c r="K2945" s="17" t="n"/>
      <c r="L2945" s="17" t="n"/>
      <c r="N2945">
        <f>IF($B2945="","",IF($C2945="SUPERSTORE","Superstore","DH"))</f>
        <v/>
      </c>
      <c r="O2945">
        <f>IF($B2945="","",IFERROR(VLOOKUP($B2945,Mapping!$A:$C,2,0),"Not Mapped"))</f>
        <v/>
      </c>
      <c r="P2945">
        <f>IF($B2945="","",IFERROR(VLOOKUP($B2945,Mapping!$A:$C,3,0),"Not Mapped"))</f>
        <v/>
      </c>
      <c r="Q2945">
        <f>IF($B2945="","",IF(COUNTIF(Exclusions!$A:$A,$B2945)&gt;0,"Yes","No"))</f>
        <v/>
      </c>
      <c r="R2945" s="17">
        <f>IF($B2945="","",MIN(1,DAY($A2945)/IF($N2945="Superstore",Settings!$B$5,Settings!$B$4)))</f>
        <v/>
      </c>
      <c r="S2945" s="17">
        <f>IF(OR($B2945="",$G2945="",$R2945=0),"",$G2945/$R2945)</f>
        <v/>
      </c>
      <c r="T2945">
        <f>IF($S2945="","",IF($S2945&lt;Settings!$B$8,"Critical",IF($S2945&lt;Settings!$B$9,"Semi Critical","Non Critical")))</f>
        <v/>
      </c>
      <c r="U2945">
        <f>IF($B2945="","",IFERROR(VLOOKUP($O2945,Leaders!$A:$B,2,0),"Not Mapped"))</f>
        <v/>
      </c>
    </row>
    <row r="2946">
      <c r="A2946" s="16" t="n"/>
      <c r="G2946" s="17" t="n"/>
      <c r="H2946" s="17" t="n"/>
      <c r="I2946" s="17" t="n"/>
      <c r="J2946" s="17" t="n"/>
      <c r="K2946" s="17" t="n"/>
      <c r="L2946" s="17" t="n"/>
      <c r="N2946">
        <f>IF($B2946="","",IF($C2946="SUPERSTORE","Superstore","DH"))</f>
        <v/>
      </c>
      <c r="O2946">
        <f>IF($B2946="","",IFERROR(VLOOKUP($B2946,Mapping!$A:$C,2,0),"Not Mapped"))</f>
        <v/>
      </c>
      <c r="P2946">
        <f>IF($B2946="","",IFERROR(VLOOKUP($B2946,Mapping!$A:$C,3,0),"Not Mapped"))</f>
        <v/>
      </c>
      <c r="Q2946">
        <f>IF($B2946="","",IF(COUNTIF(Exclusions!$A:$A,$B2946)&gt;0,"Yes","No"))</f>
        <v/>
      </c>
      <c r="R2946" s="17">
        <f>IF($B2946="","",MIN(1,DAY($A2946)/IF($N2946="Superstore",Settings!$B$5,Settings!$B$4)))</f>
        <v/>
      </c>
      <c r="S2946" s="17">
        <f>IF(OR($B2946="",$G2946="",$R2946=0),"",$G2946/$R2946)</f>
        <v/>
      </c>
      <c r="T2946">
        <f>IF($S2946="","",IF($S2946&lt;Settings!$B$8,"Critical",IF($S2946&lt;Settings!$B$9,"Semi Critical","Non Critical")))</f>
        <v/>
      </c>
      <c r="U2946">
        <f>IF($B2946="","",IFERROR(VLOOKUP($O2946,Leaders!$A:$B,2,0),"Not Mapped"))</f>
        <v/>
      </c>
    </row>
    <row r="2947">
      <c r="A2947" s="16" t="n"/>
      <c r="G2947" s="17" t="n"/>
      <c r="H2947" s="17" t="n"/>
      <c r="I2947" s="17" t="n"/>
      <c r="J2947" s="17" t="n"/>
      <c r="K2947" s="17" t="n"/>
      <c r="L2947" s="17" t="n"/>
      <c r="N2947">
        <f>IF($B2947="","",IF($C2947="SUPERSTORE","Superstore","DH"))</f>
        <v/>
      </c>
      <c r="O2947">
        <f>IF($B2947="","",IFERROR(VLOOKUP($B2947,Mapping!$A:$C,2,0),"Not Mapped"))</f>
        <v/>
      </c>
      <c r="P2947">
        <f>IF($B2947="","",IFERROR(VLOOKUP($B2947,Mapping!$A:$C,3,0),"Not Mapped"))</f>
        <v/>
      </c>
      <c r="Q2947">
        <f>IF($B2947="","",IF(COUNTIF(Exclusions!$A:$A,$B2947)&gt;0,"Yes","No"))</f>
        <v/>
      </c>
      <c r="R2947" s="17">
        <f>IF($B2947="","",MIN(1,DAY($A2947)/IF($N2947="Superstore",Settings!$B$5,Settings!$B$4)))</f>
        <v/>
      </c>
      <c r="S2947" s="17">
        <f>IF(OR($B2947="",$G2947="",$R2947=0),"",$G2947/$R2947)</f>
        <v/>
      </c>
      <c r="T2947">
        <f>IF($S2947="","",IF($S2947&lt;Settings!$B$8,"Critical",IF($S2947&lt;Settings!$B$9,"Semi Critical","Non Critical")))</f>
        <v/>
      </c>
      <c r="U2947">
        <f>IF($B2947="","",IFERROR(VLOOKUP($O2947,Leaders!$A:$B,2,0),"Not Mapped"))</f>
        <v/>
      </c>
    </row>
    <row r="2948">
      <c r="A2948" s="16" t="n"/>
      <c r="G2948" s="17" t="n"/>
      <c r="H2948" s="17" t="n"/>
      <c r="I2948" s="17" t="n"/>
      <c r="J2948" s="17" t="n"/>
      <c r="K2948" s="17" t="n"/>
      <c r="L2948" s="17" t="n"/>
      <c r="N2948">
        <f>IF($B2948="","",IF($C2948="SUPERSTORE","Superstore","DH"))</f>
        <v/>
      </c>
      <c r="O2948">
        <f>IF($B2948="","",IFERROR(VLOOKUP($B2948,Mapping!$A:$C,2,0),"Not Mapped"))</f>
        <v/>
      </c>
      <c r="P2948">
        <f>IF($B2948="","",IFERROR(VLOOKUP($B2948,Mapping!$A:$C,3,0),"Not Mapped"))</f>
        <v/>
      </c>
      <c r="Q2948">
        <f>IF($B2948="","",IF(COUNTIF(Exclusions!$A:$A,$B2948)&gt;0,"Yes","No"))</f>
        <v/>
      </c>
      <c r="R2948" s="17">
        <f>IF($B2948="","",MIN(1,DAY($A2948)/IF($N2948="Superstore",Settings!$B$5,Settings!$B$4)))</f>
        <v/>
      </c>
      <c r="S2948" s="17">
        <f>IF(OR($B2948="",$G2948="",$R2948=0),"",$G2948/$R2948)</f>
        <v/>
      </c>
      <c r="T2948">
        <f>IF($S2948="","",IF($S2948&lt;Settings!$B$8,"Critical",IF($S2948&lt;Settings!$B$9,"Semi Critical","Non Critical")))</f>
        <v/>
      </c>
      <c r="U2948">
        <f>IF($B2948="","",IFERROR(VLOOKUP($O2948,Leaders!$A:$B,2,0),"Not Mapped"))</f>
        <v/>
      </c>
    </row>
    <row r="2949">
      <c r="A2949" s="16" t="n"/>
      <c r="G2949" s="17" t="n"/>
      <c r="H2949" s="17" t="n"/>
      <c r="I2949" s="17" t="n"/>
      <c r="J2949" s="17" t="n"/>
      <c r="K2949" s="17" t="n"/>
      <c r="L2949" s="17" t="n"/>
      <c r="N2949">
        <f>IF($B2949="","",IF($C2949="SUPERSTORE","Superstore","DH"))</f>
        <v/>
      </c>
      <c r="O2949">
        <f>IF($B2949="","",IFERROR(VLOOKUP($B2949,Mapping!$A:$C,2,0),"Not Mapped"))</f>
        <v/>
      </c>
      <c r="P2949">
        <f>IF($B2949="","",IFERROR(VLOOKUP($B2949,Mapping!$A:$C,3,0),"Not Mapped"))</f>
        <v/>
      </c>
      <c r="Q2949">
        <f>IF($B2949="","",IF(COUNTIF(Exclusions!$A:$A,$B2949)&gt;0,"Yes","No"))</f>
        <v/>
      </c>
      <c r="R2949" s="17">
        <f>IF($B2949="","",MIN(1,DAY($A2949)/IF($N2949="Superstore",Settings!$B$5,Settings!$B$4)))</f>
        <v/>
      </c>
      <c r="S2949" s="17">
        <f>IF(OR($B2949="",$G2949="",$R2949=0),"",$G2949/$R2949)</f>
        <v/>
      </c>
      <c r="T2949">
        <f>IF($S2949="","",IF($S2949&lt;Settings!$B$8,"Critical",IF($S2949&lt;Settings!$B$9,"Semi Critical","Non Critical")))</f>
        <v/>
      </c>
      <c r="U2949">
        <f>IF($B2949="","",IFERROR(VLOOKUP($O2949,Leaders!$A:$B,2,0),"Not Mapped"))</f>
        <v/>
      </c>
    </row>
    <row r="2950">
      <c r="A2950" s="16" t="n"/>
      <c r="G2950" s="17" t="n"/>
      <c r="H2950" s="17" t="n"/>
      <c r="I2950" s="17" t="n"/>
      <c r="J2950" s="17" t="n"/>
      <c r="K2950" s="17" t="n"/>
      <c r="L2950" s="17" t="n"/>
      <c r="N2950">
        <f>IF($B2950="","",IF($C2950="SUPERSTORE","Superstore","DH"))</f>
        <v/>
      </c>
      <c r="O2950">
        <f>IF($B2950="","",IFERROR(VLOOKUP($B2950,Mapping!$A:$C,2,0),"Not Mapped"))</f>
        <v/>
      </c>
      <c r="P2950">
        <f>IF($B2950="","",IFERROR(VLOOKUP($B2950,Mapping!$A:$C,3,0),"Not Mapped"))</f>
        <v/>
      </c>
      <c r="Q2950">
        <f>IF($B2950="","",IF(COUNTIF(Exclusions!$A:$A,$B2950)&gt;0,"Yes","No"))</f>
        <v/>
      </c>
      <c r="R2950" s="17">
        <f>IF($B2950="","",MIN(1,DAY($A2950)/IF($N2950="Superstore",Settings!$B$5,Settings!$B$4)))</f>
        <v/>
      </c>
      <c r="S2950" s="17">
        <f>IF(OR($B2950="",$G2950="",$R2950=0),"",$G2950/$R2950)</f>
        <v/>
      </c>
      <c r="T2950">
        <f>IF($S2950="","",IF($S2950&lt;Settings!$B$8,"Critical",IF($S2950&lt;Settings!$B$9,"Semi Critical","Non Critical")))</f>
        <v/>
      </c>
      <c r="U2950">
        <f>IF($B2950="","",IFERROR(VLOOKUP($O2950,Leaders!$A:$B,2,0),"Not Mapped"))</f>
        <v/>
      </c>
    </row>
    <row r="2951">
      <c r="A2951" s="16" t="n"/>
      <c r="G2951" s="17" t="n"/>
      <c r="H2951" s="17" t="n"/>
      <c r="I2951" s="17" t="n"/>
      <c r="J2951" s="17" t="n"/>
      <c r="K2951" s="17" t="n"/>
      <c r="L2951" s="17" t="n"/>
      <c r="N2951">
        <f>IF($B2951="","",IF($C2951="SUPERSTORE","Superstore","DH"))</f>
        <v/>
      </c>
      <c r="O2951">
        <f>IF($B2951="","",IFERROR(VLOOKUP($B2951,Mapping!$A:$C,2,0),"Not Mapped"))</f>
        <v/>
      </c>
      <c r="P2951">
        <f>IF($B2951="","",IFERROR(VLOOKUP($B2951,Mapping!$A:$C,3,0),"Not Mapped"))</f>
        <v/>
      </c>
      <c r="Q2951">
        <f>IF($B2951="","",IF(COUNTIF(Exclusions!$A:$A,$B2951)&gt;0,"Yes","No"))</f>
        <v/>
      </c>
      <c r="R2951" s="17">
        <f>IF($B2951="","",MIN(1,DAY($A2951)/IF($N2951="Superstore",Settings!$B$5,Settings!$B$4)))</f>
        <v/>
      </c>
      <c r="S2951" s="17">
        <f>IF(OR($B2951="",$G2951="",$R2951=0),"",$G2951/$R2951)</f>
        <v/>
      </c>
      <c r="T2951">
        <f>IF($S2951="","",IF($S2951&lt;Settings!$B$8,"Critical",IF($S2951&lt;Settings!$B$9,"Semi Critical","Non Critical")))</f>
        <v/>
      </c>
      <c r="U2951">
        <f>IF($B2951="","",IFERROR(VLOOKUP($O2951,Leaders!$A:$B,2,0),"Not Mapped"))</f>
        <v/>
      </c>
    </row>
    <row r="2952">
      <c r="A2952" s="16" t="n"/>
      <c r="G2952" s="17" t="n"/>
      <c r="H2952" s="17" t="n"/>
      <c r="I2952" s="17" t="n"/>
      <c r="J2952" s="17" t="n"/>
      <c r="K2952" s="17" t="n"/>
      <c r="L2952" s="17" t="n"/>
      <c r="N2952">
        <f>IF($B2952="","",IF($C2952="SUPERSTORE","Superstore","DH"))</f>
        <v/>
      </c>
      <c r="O2952">
        <f>IF($B2952="","",IFERROR(VLOOKUP($B2952,Mapping!$A:$C,2,0),"Not Mapped"))</f>
        <v/>
      </c>
      <c r="P2952">
        <f>IF($B2952="","",IFERROR(VLOOKUP($B2952,Mapping!$A:$C,3,0),"Not Mapped"))</f>
        <v/>
      </c>
      <c r="Q2952">
        <f>IF($B2952="","",IF(COUNTIF(Exclusions!$A:$A,$B2952)&gt;0,"Yes","No"))</f>
        <v/>
      </c>
      <c r="R2952" s="17">
        <f>IF($B2952="","",MIN(1,DAY($A2952)/IF($N2952="Superstore",Settings!$B$5,Settings!$B$4)))</f>
        <v/>
      </c>
      <c r="S2952" s="17">
        <f>IF(OR($B2952="",$G2952="",$R2952=0),"",$G2952/$R2952)</f>
        <v/>
      </c>
      <c r="T2952">
        <f>IF($S2952="","",IF($S2952&lt;Settings!$B$8,"Critical",IF($S2952&lt;Settings!$B$9,"Semi Critical","Non Critical")))</f>
        <v/>
      </c>
      <c r="U2952">
        <f>IF($B2952="","",IFERROR(VLOOKUP($O2952,Leaders!$A:$B,2,0),"Not Mapped"))</f>
        <v/>
      </c>
    </row>
    <row r="2953">
      <c r="A2953" s="16" t="n"/>
      <c r="G2953" s="17" t="n"/>
      <c r="H2953" s="17" t="n"/>
      <c r="I2953" s="17" t="n"/>
      <c r="J2953" s="17" t="n"/>
      <c r="K2953" s="17" t="n"/>
      <c r="L2953" s="17" t="n"/>
      <c r="N2953">
        <f>IF($B2953="","",IF($C2953="SUPERSTORE","Superstore","DH"))</f>
        <v/>
      </c>
      <c r="O2953">
        <f>IF($B2953="","",IFERROR(VLOOKUP($B2953,Mapping!$A:$C,2,0),"Not Mapped"))</f>
        <v/>
      </c>
      <c r="P2953">
        <f>IF($B2953="","",IFERROR(VLOOKUP($B2953,Mapping!$A:$C,3,0),"Not Mapped"))</f>
        <v/>
      </c>
      <c r="Q2953">
        <f>IF($B2953="","",IF(COUNTIF(Exclusions!$A:$A,$B2953)&gt;0,"Yes","No"))</f>
        <v/>
      </c>
      <c r="R2953" s="17">
        <f>IF($B2953="","",MIN(1,DAY($A2953)/IF($N2953="Superstore",Settings!$B$5,Settings!$B$4)))</f>
        <v/>
      </c>
      <c r="S2953" s="17">
        <f>IF(OR($B2953="",$G2953="",$R2953=0),"",$G2953/$R2953)</f>
        <v/>
      </c>
      <c r="T2953">
        <f>IF($S2953="","",IF($S2953&lt;Settings!$B$8,"Critical",IF($S2953&lt;Settings!$B$9,"Semi Critical","Non Critical")))</f>
        <v/>
      </c>
      <c r="U2953">
        <f>IF($B2953="","",IFERROR(VLOOKUP($O2953,Leaders!$A:$B,2,0),"Not Mapped"))</f>
        <v/>
      </c>
    </row>
    <row r="2954">
      <c r="A2954" s="16" t="n"/>
      <c r="G2954" s="17" t="n"/>
      <c r="H2954" s="17" t="n"/>
      <c r="I2954" s="17" t="n"/>
      <c r="J2954" s="17" t="n"/>
      <c r="K2954" s="17" t="n"/>
      <c r="L2954" s="17" t="n"/>
      <c r="N2954">
        <f>IF($B2954="","",IF($C2954="SUPERSTORE","Superstore","DH"))</f>
        <v/>
      </c>
      <c r="O2954">
        <f>IF($B2954="","",IFERROR(VLOOKUP($B2954,Mapping!$A:$C,2,0),"Not Mapped"))</f>
        <v/>
      </c>
      <c r="P2954">
        <f>IF($B2954="","",IFERROR(VLOOKUP($B2954,Mapping!$A:$C,3,0),"Not Mapped"))</f>
        <v/>
      </c>
      <c r="Q2954">
        <f>IF($B2954="","",IF(COUNTIF(Exclusions!$A:$A,$B2954)&gt;0,"Yes","No"))</f>
        <v/>
      </c>
      <c r="R2954" s="17">
        <f>IF($B2954="","",MIN(1,DAY($A2954)/IF($N2954="Superstore",Settings!$B$5,Settings!$B$4)))</f>
        <v/>
      </c>
      <c r="S2954" s="17">
        <f>IF(OR($B2954="",$G2954="",$R2954=0),"",$G2954/$R2954)</f>
        <v/>
      </c>
      <c r="T2954">
        <f>IF($S2954="","",IF($S2954&lt;Settings!$B$8,"Critical",IF($S2954&lt;Settings!$B$9,"Semi Critical","Non Critical")))</f>
        <v/>
      </c>
      <c r="U2954">
        <f>IF($B2954="","",IFERROR(VLOOKUP($O2954,Leaders!$A:$B,2,0),"Not Mapped"))</f>
        <v/>
      </c>
    </row>
    <row r="2955">
      <c r="A2955" s="16" t="n"/>
      <c r="G2955" s="17" t="n"/>
      <c r="H2955" s="17" t="n"/>
      <c r="I2955" s="17" t="n"/>
      <c r="J2955" s="17" t="n"/>
      <c r="K2955" s="17" t="n"/>
      <c r="L2955" s="17" t="n"/>
      <c r="N2955">
        <f>IF($B2955="","",IF($C2955="SUPERSTORE","Superstore","DH"))</f>
        <v/>
      </c>
      <c r="O2955">
        <f>IF($B2955="","",IFERROR(VLOOKUP($B2955,Mapping!$A:$C,2,0),"Not Mapped"))</f>
        <v/>
      </c>
      <c r="P2955">
        <f>IF($B2955="","",IFERROR(VLOOKUP($B2955,Mapping!$A:$C,3,0),"Not Mapped"))</f>
        <v/>
      </c>
      <c r="Q2955">
        <f>IF($B2955="","",IF(COUNTIF(Exclusions!$A:$A,$B2955)&gt;0,"Yes","No"))</f>
        <v/>
      </c>
      <c r="R2955" s="17">
        <f>IF($B2955="","",MIN(1,DAY($A2955)/IF($N2955="Superstore",Settings!$B$5,Settings!$B$4)))</f>
        <v/>
      </c>
      <c r="S2955" s="17">
        <f>IF(OR($B2955="",$G2955="",$R2955=0),"",$G2955/$R2955)</f>
        <v/>
      </c>
      <c r="T2955">
        <f>IF($S2955="","",IF($S2955&lt;Settings!$B$8,"Critical",IF($S2955&lt;Settings!$B$9,"Semi Critical","Non Critical")))</f>
        <v/>
      </c>
      <c r="U2955">
        <f>IF($B2955="","",IFERROR(VLOOKUP($O2955,Leaders!$A:$B,2,0),"Not Mapped"))</f>
        <v/>
      </c>
    </row>
    <row r="2956">
      <c r="A2956" s="16" t="n"/>
      <c r="G2956" s="17" t="n"/>
      <c r="H2956" s="17" t="n"/>
      <c r="I2956" s="17" t="n"/>
      <c r="J2956" s="17" t="n"/>
      <c r="K2956" s="17" t="n"/>
      <c r="L2956" s="17" t="n"/>
      <c r="N2956">
        <f>IF($B2956="","",IF($C2956="SUPERSTORE","Superstore","DH"))</f>
        <v/>
      </c>
      <c r="O2956">
        <f>IF($B2956="","",IFERROR(VLOOKUP($B2956,Mapping!$A:$C,2,0),"Not Mapped"))</f>
        <v/>
      </c>
      <c r="P2956">
        <f>IF($B2956="","",IFERROR(VLOOKUP($B2956,Mapping!$A:$C,3,0),"Not Mapped"))</f>
        <v/>
      </c>
      <c r="Q2956">
        <f>IF($B2956="","",IF(COUNTIF(Exclusions!$A:$A,$B2956)&gt;0,"Yes","No"))</f>
        <v/>
      </c>
      <c r="R2956" s="17">
        <f>IF($B2956="","",MIN(1,DAY($A2956)/IF($N2956="Superstore",Settings!$B$5,Settings!$B$4)))</f>
        <v/>
      </c>
      <c r="S2956" s="17">
        <f>IF(OR($B2956="",$G2956="",$R2956=0),"",$G2956/$R2956)</f>
        <v/>
      </c>
      <c r="T2956">
        <f>IF($S2956="","",IF($S2956&lt;Settings!$B$8,"Critical",IF($S2956&lt;Settings!$B$9,"Semi Critical","Non Critical")))</f>
        <v/>
      </c>
      <c r="U2956">
        <f>IF($B2956="","",IFERROR(VLOOKUP($O2956,Leaders!$A:$B,2,0),"Not Mapped"))</f>
        <v/>
      </c>
    </row>
    <row r="2957">
      <c r="A2957" s="16" t="n"/>
      <c r="G2957" s="17" t="n"/>
      <c r="H2957" s="17" t="n"/>
      <c r="I2957" s="17" t="n"/>
      <c r="J2957" s="17" t="n"/>
      <c r="K2957" s="17" t="n"/>
      <c r="L2957" s="17" t="n"/>
      <c r="N2957">
        <f>IF($B2957="","",IF($C2957="SUPERSTORE","Superstore","DH"))</f>
        <v/>
      </c>
      <c r="O2957">
        <f>IF($B2957="","",IFERROR(VLOOKUP($B2957,Mapping!$A:$C,2,0),"Not Mapped"))</f>
        <v/>
      </c>
      <c r="P2957">
        <f>IF($B2957="","",IFERROR(VLOOKUP($B2957,Mapping!$A:$C,3,0),"Not Mapped"))</f>
        <v/>
      </c>
      <c r="Q2957">
        <f>IF($B2957="","",IF(COUNTIF(Exclusions!$A:$A,$B2957)&gt;0,"Yes","No"))</f>
        <v/>
      </c>
      <c r="R2957" s="17">
        <f>IF($B2957="","",MIN(1,DAY($A2957)/IF($N2957="Superstore",Settings!$B$5,Settings!$B$4)))</f>
        <v/>
      </c>
      <c r="S2957" s="17">
        <f>IF(OR($B2957="",$G2957="",$R2957=0),"",$G2957/$R2957)</f>
        <v/>
      </c>
      <c r="T2957">
        <f>IF($S2957="","",IF($S2957&lt;Settings!$B$8,"Critical",IF($S2957&lt;Settings!$B$9,"Semi Critical","Non Critical")))</f>
        <v/>
      </c>
      <c r="U2957">
        <f>IF($B2957="","",IFERROR(VLOOKUP($O2957,Leaders!$A:$B,2,0),"Not Mapped"))</f>
        <v/>
      </c>
    </row>
    <row r="2958">
      <c r="A2958" s="16" t="n"/>
      <c r="G2958" s="17" t="n"/>
      <c r="H2958" s="17" t="n"/>
      <c r="I2958" s="17" t="n"/>
      <c r="J2958" s="17" t="n"/>
      <c r="K2958" s="17" t="n"/>
      <c r="L2958" s="17" t="n"/>
      <c r="N2958">
        <f>IF($B2958="","",IF($C2958="SUPERSTORE","Superstore","DH"))</f>
        <v/>
      </c>
      <c r="O2958">
        <f>IF($B2958="","",IFERROR(VLOOKUP($B2958,Mapping!$A:$C,2,0),"Not Mapped"))</f>
        <v/>
      </c>
      <c r="P2958">
        <f>IF($B2958="","",IFERROR(VLOOKUP($B2958,Mapping!$A:$C,3,0),"Not Mapped"))</f>
        <v/>
      </c>
      <c r="Q2958">
        <f>IF($B2958="","",IF(COUNTIF(Exclusions!$A:$A,$B2958)&gt;0,"Yes","No"))</f>
        <v/>
      </c>
      <c r="R2958" s="17">
        <f>IF($B2958="","",MIN(1,DAY($A2958)/IF($N2958="Superstore",Settings!$B$5,Settings!$B$4)))</f>
        <v/>
      </c>
      <c r="S2958" s="17">
        <f>IF(OR($B2958="",$G2958="",$R2958=0),"",$G2958/$R2958)</f>
        <v/>
      </c>
      <c r="T2958">
        <f>IF($S2958="","",IF($S2958&lt;Settings!$B$8,"Critical",IF($S2958&lt;Settings!$B$9,"Semi Critical","Non Critical")))</f>
        <v/>
      </c>
      <c r="U2958">
        <f>IF($B2958="","",IFERROR(VLOOKUP($O2958,Leaders!$A:$B,2,0),"Not Mapped"))</f>
        <v/>
      </c>
    </row>
    <row r="2959">
      <c r="A2959" s="16" t="n"/>
      <c r="G2959" s="17" t="n"/>
      <c r="H2959" s="17" t="n"/>
      <c r="I2959" s="17" t="n"/>
      <c r="J2959" s="17" t="n"/>
      <c r="K2959" s="17" t="n"/>
      <c r="L2959" s="17" t="n"/>
      <c r="N2959">
        <f>IF($B2959="","",IF($C2959="SUPERSTORE","Superstore","DH"))</f>
        <v/>
      </c>
      <c r="O2959">
        <f>IF($B2959="","",IFERROR(VLOOKUP($B2959,Mapping!$A:$C,2,0),"Not Mapped"))</f>
        <v/>
      </c>
      <c r="P2959">
        <f>IF($B2959="","",IFERROR(VLOOKUP($B2959,Mapping!$A:$C,3,0),"Not Mapped"))</f>
        <v/>
      </c>
      <c r="Q2959">
        <f>IF($B2959="","",IF(COUNTIF(Exclusions!$A:$A,$B2959)&gt;0,"Yes","No"))</f>
        <v/>
      </c>
      <c r="R2959" s="17">
        <f>IF($B2959="","",MIN(1,DAY($A2959)/IF($N2959="Superstore",Settings!$B$5,Settings!$B$4)))</f>
        <v/>
      </c>
      <c r="S2959" s="17">
        <f>IF(OR($B2959="",$G2959="",$R2959=0),"",$G2959/$R2959)</f>
        <v/>
      </c>
      <c r="T2959">
        <f>IF($S2959="","",IF($S2959&lt;Settings!$B$8,"Critical",IF($S2959&lt;Settings!$B$9,"Semi Critical","Non Critical")))</f>
        <v/>
      </c>
      <c r="U2959">
        <f>IF($B2959="","",IFERROR(VLOOKUP($O2959,Leaders!$A:$B,2,0),"Not Mapped"))</f>
        <v/>
      </c>
    </row>
    <row r="2960">
      <c r="A2960" s="16" t="n"/>
      <c r="G2960" s="17" t="n"/>
      <c r="H2960" s="17" t="n"/>
      <c r="I2960" s="17" t="n"/>
      <c r="J2960" s="17" t="n"/>
      <c r="K2960" s="17" t="n"/>
      <c r="L2960" s="17" t="n"/>
      <c r="N2960">
        <f>IF($B2960="","",IF($C2960="SUPERSTORE","Superstore","DH"))</f>
        <v/>
      </c>
      <c r="O2960">
        <f>IF($B2960="","",IFERROR(VLOOKUP($B2960,Mapping!$A:$C,2,0),"Not Mapped"))</f>
        <v/>
      </c>
      <c r="P2960">
        <f>IF($B2960="","",IFERROR(VLOOKUP($B2960,Mapping!$A:$C,3,0),"Not Mapped"))</f>
        <v/>
      </c>
      <c r="Q2960">
        <f>IF($B2960="","",IF(COUNTIF(Exclusions!$A:$A,$B2960)&gt;0,"Yes","No"))</f>
        <v/>
      </c>
      <c r="R2960" s="17">
        <f>IF($B2960="","",MIN(1,DAY($A2960)/IF($N2960="Superstore",Settings!$B$5,Settings!$B$4)))</f>
        <v/>
      </c>
      <c r="S2960" s="17">
        <f>IF(OR($B2960="",$G2960="",$R2960=0),"",$G2960/$R2960)</f>
        <v/>
      </c>
      <c r="T2960">
        <f>IF($S2960="","",IF($S2960&lt;Settings!$B$8,"Critical",IF($S2960&lt;Settings!$B$9,"Semi Critical","Non Critical")))</f>
        <v/>
      </c>
      <c r="U2960">
        <f>IF($B2960="","",IFERROR(VLOOKUP($O2960,Leaders!$A:$B,2,0),"Not Mapped"))</f>
        <v/>
      </c>
    </row>
    <row r="2961">
      <c r="A2961" s="16" t="n"/>
      <c r="G2961" s="17" t="n"/>
      <c r="H2961" s="17" t="n"/>
      <c r="I2961" s="17" t="n"/>
      <c r="J2961" s="17" t="n"/>
      <c r="K2961" s="17" t="n"/>
      <c r="L2961" s="17" t="n"/>
      <c r="N2961">
        <f>IF($B2961="","",IF($C2961="SUPERSTORE","Superstore","DH"))</f>
        <v/>
      </c>
      <c r="O2961">
        <f>IF($B2961="","",IFERROR(VLOOKUP($B2961,Mapping!$A:$C,2,0),"Not Mapped"))</f>
        <v/>
      </c>
      <c r="P2961">
        <f>IF($B2961="","",IFERROR(VLOOKUP($B2961,Mapping!$A:$C,3,0),"Not Mapped"))</f>
        <v/>
      </c>
      <c r="Q2961">
        <f>IF($B2961="","",IF(COUNTIF(Exclusions!$A:$A,$B2961)&gt;0,"Yes","No"))</f>
        <v/>
      </c>
      <c r="R2961" s="17">
        <f>IF($B2961="","",MIN(1,DAY($A2961)/IF($N2961="Superstore",Settings!$B$5,Settings!$B$4)))</f>
        <v/>
      </c>
      <c r="S2961" s="17">
        <f>IF(OR($B2961="",$G2961="",$R2961=0),"",$G2961/$R2961)</f>
        <v/>
      </c>
      <c r="T2961">
        <f>IF($S2961="","",IF($S2961&lt;Settings!$B$8,"Critical",IF($S2961&lt;Settings!$B$9,"Semi Critical","Non Critical")))</f>
        <v/>
      </c>
      <c r="U2961">
        <f>IF($B2961="","",IFERROR(VLOOKUP($O2961,Leaders!$A:$B,2,0),"Not Mapped"))</f>
        <v/>
      </c>
    </row>
    <row r="2962">
      <c r="A2962" s="16" t="n"/>
      <c r="G2962" s="17" t="n"/>
      <c r="H2962" s="17" t="n"/>
      <c r="I2962" s="17" t="n"/>
      <c r="J2962" s="17" t="n"/>
      <c r="K2962" s="17" t="n"/>
      <c r="L2962" s="17" t="n"/>
      <c r="N2962">
        <f>IF($B2962="","",IF($C2962="SUPERSTORE","Superstore","DH"))</f>
        <v/>
      </c>
      <c r="O2962">
        <f>IF($B2962="","",IFERROR(VLOOKUP($B2962,Mapping!$A:$C,2,0),"Not Mapped"))</f>
        <v/>
      </c>
      <c r="P2962">
        <f>IF($B2962="","",IFERROR(VLOOKUP($B2962,Mapping!$A:$C,3,0),"Not Mapped"))</f>
        <v/>
      </c>
      <c r="Q2962">
        <f>IF($B2962="","",IF(COUNTIF(Exclusions!$A:$A,$B2962)&gt;0,"Yes","No"))</f>
        <v/>
      </c>
      <c r="R2962" s="17">
        <f>IF($B2962="","",MIN(1,DAY($A2962)/IF($N2962="Superstore",Settings!$B$5,Settings!$B$4)))</f>
        <v/>
      </c>
      <c r="S2962" s="17">
        <f>IF(OR($B2962="",$G2962="",$R2962=0),"",$G2962/$R2962)</f>
        <v/>
      </c>
      <c r="T2962">
        <f>IF($S2962="","",IF($S2962&lt;Settings!$B$8,"Critical",IF($S2962&lt;Settings!$B$9,"Semi Critical","Non Critical")))</f>
        <v/>
      </c>
      <c r="U2962">
        <f>IF($B2962="","",IFERROR(VLOOKUP($O2962,Leaders!$A:$B,2,0),"Not Mapped"))</f>
        <v/>
      </c>
    </row>
    <row r="2963">
      <c r="A2963" s="16" t="n"/>
      <c r="G2963" s="17" t="n"/>
      <c r="H2963" s="17" t="n"/>
      <c r="I2963" s="17" t="n"/>
      <c r="J2963" s="17" t="n"/>
      <c r="K2963" s="17" t="n"/>
      <c r="L2963" s="17" t="n"/>
      <c r="N2963">
        <f>IF($B2963="","",IF($C2963="SUPERSTORE","Superstore","DH"))</f>
        <v/>
      </c>
      <c r="O2963">
        <f>IF($B2963="","",IFERROR(VLOOKUP($B2963,Mapping!$A:$C,2,0),"Not Mapped"))</f>
        <v/>
      </c>
      <c r="P2963">
        <f>IF($B2963="","",IFERROR(VLOOKUP($B2963,Mapping!$A:$C,3,0),"Not Mapped"))</f>
        <v/>
      </c>
      <c r="Q2963">
        <f>IF($B2963="","",IF(COUNTIF(Exclusions!$A:$A,$B2963)&gt;0,"Yes","No"))</f>
        <v/>
      </c>
      <c r="R2963" s="17">
        <f>IF($B2963="","",MIN(1,DAY($A2963)/IF($N2963="Superstore",Settings!$B$5,Settings!$B$4)))</f>
        <v/>
      </c>
      <c r="S2963" s="17">
        <f>IF(OR($B2963="",$G2963="",$R2963=0),"",$G2963/$R2963)</f>
        <v/>
      </c>
      <c r="T2963">
        <f>IF($S2963="","",IF($S2963&lt;Settings!$B$8,"Critical",IF($S2963&lt;Settings!$B$9,"Semi Critical","Non Critical")))</f>
        <v/>
      </c>
      <c r="U2963">
        <f>IF($B2963="","",IFERROR(VLOOKUP($O2963,Leaders!$A:$B,2,0),"Not Mapped"))</f>
        <v/>
      </c>
    </row>
    <row r="2964">
      <c r="A2964" s="16" t="n"/>
      <c r="G2964" s="17" t="n"/>
      <c r="H2964" s="17" t="n"/>
      <c r="I2964" s="17" t="n"/>
      <c r="J2964" s="17" t="n"/>
      <c r="K2964" s="17" t="n"/>
      <c r="L2964" s="17" t="n"/>
      <c r="N2964">
        <f>IF($B2964="","",IF($C2964="SUPERSTORE","Superstore","DH"))</f>
        <v/>
      </c>
      <c r="O2964">
        <f>IF($B2964="","",IFERROR(VLOOKUP($B2964,Mapping!$A:$C,2,0),"Not Mapped"))</f>
        <v/>
      </c>
      <c r="P2964">
        <f>IF($B2964="","",IFERROR(VLOOKUP($B2964,Mapping!$A:$C,3,0),"Not Mapped"))</f>
        <v/>
      </c>
      <c r="Q2964">
        <f>IF($B2964="","",IF(COUNTIF(Exclusions!$A:$A,$B2964)&gt;0,"Yes","No"))</f>
        <v/>
      </c>
      <c r="R2964" s="17">
        <f>IF($B2964="","",MIN(1,DAY($A2964)/IF($N2964="Superstore",Settings!$B$5,Settings!$B$4)))</f>
        <v/>
      </c>
      <c r="S2964" s="17">
        <f>IF(OR($B2964="",$G2964="",$R2964=0),"",$G2964/$R2964)</f>
        <v/>
      </c>
      <c r="T2964">
        <f>IF($S2964="","",IF($S2964&lt;Settings!$B$8,"Critical",IF($S2964&lt;Settings!$B$9,"Semi Critical","Non Critical")))</f>
        <v/>
      </c>
      <c r="U2964">
        <f>IF($B2964="","",IFERROR(VLOOKUP($O2964,Leaders!$A:$B,2,0),"Not Mapped"))</f>
        <v/>
      </c>
    </row>
    <row r="2965">
      <c r="A2965" s="16" t="n"/>
      <c r="G2965" s="17" t="n"/>
      <c r="H2965" s="17" t="n"/>
      <c r="I2965" s="17" t="n"/>
      <c r="J2965" s="17" t="n"/>
      <c r="K2965" s="17" t="n"/>
      <c r="L2965" s="17" t="n"/>
      <c r="N2965">
        <f>IF($B2965="","",IF($C2965="SUPERSTORE","Superstore","DH"))</f>
        <v/>
      </c>
      <c r="O2965">
        <f>IF($B2965="","",IFERROR(VLOOKUP($B2965,Mapping!$A:$C,2,0),"Not Mapped"))</f>
        <v/>
      </c>
      <c r="P2965">
        <f>IF($B2965="","",IFERROR(VLOOKUP($B2965,Mapping!$A:$C,3,0),"Not Mapped"))</f>
        <v/>
      </c>
      <c r="Q2965">
        <f>IF($B2965="","",IF(COUNTIF(Exclusions!$A:$A,$B2965)&gt;0,"Yes","No"))</f>
        <v/>
      </c>
      <c r="R2965" s="17">
        <f>IF($B2965="","",MIN(1,DAY($A2965)/IF($N2965="Superstore",Settings!$B$5,Settings!$B$4)))</f>
        <v/>
      </c>
      <c r="S2965" s="17">
        <f>IF(OR($B2965="",$G2965="",$R2965=0),"",$G2965/$R2965)</f>
        <v/>
      </c>
      <c r="T2965">
        <f>IF($S2965="","",IF($S2965&lt;Settings!$B$8,"Critical",IF($S2965&lt;Settings!$B$9,"Semi Critical","Non Critical")))</f>
        <v/>
      </c>
      <c r="U2965">
        <f>IF($B2965="","",IFERROR(VLOOKUP($O2965,Leaders!$A:$B,2,0),"Not Mapped"))</f>
        <v/>
      </c>
    </row>
    <row r="2966">
      <c r="A2966" s="16" t="n"/>
      <c r="G2966" s="17" t="n"/>
      <c r="H2966" s="17" t="n"/>
      <c r="I2966" s="17" t="n"/>
      <c r="J2966" s="17" t="n"/>
      <c r="K2966" s="17" t="n"/>
      <c r="L2966" s="17" t="n"/>
      <c r="N2966">
        <f>IF($B2966="","",IF($C2966="SUPERSTORE","Superstore","DH"))</f>
        <v/>
      </c>
      <c r="O2966">
        <f>IF($B2966="","",IFERROR(VLOOKUP($B2966,Mapping!$A:$C,2,0),"Not Mapped"))</f>
        <v/>
      </c>
      <c r="P2966">
        <f>IF($B2966="","",IFERROR(VLOOKUP($B2966,Mapping!$A:$C,3,0),"Not Mapped"))</f>
        <v/>
      </c>
      <c r="Q2966">
        <f>IF($B2966="","",IF(COUNTIF(Exclusions!$A:$A,$B2966)&gt;0,"Yes","No"))</f>
        <v/>
      </c>
      <c r="R2966" s="17">
        <f>IF($B2966="","",MIN(1,DAY($A2966)/IF($N2966="Superstore",Settings!$B$5,Settings!$B$4)))</f>
        <v/>
      </c>
      <c r="S2966" s="17">
        <f>IF(OR($B2966="",$G2966="",$R2966=0),"",$G2966/$R2966)</f>
        <v/>
      </c>
      <c r="T2966">
        <f>IF($S2966="","",IF($S2966&lt;Settings!$B$8,"Critical",IF($S2966&lt;Settings!$B$9,"Semi Critical","Non Critical")))</f>
        <v/>
      </c>
      <c r="U2966">
        <f>IF($B2966="","",IFERROR(VLOOKUP($O2966,Leaders!$A:$B,2,0),"Not Mapped"))</f>
        <v/>
      </c>
    </row>
    <row r="2967">
      <c r="A2967" s="16" t="n"/>
      <c r="G2967" s="17" t="n"/>
      <c r="H2967" s="17" t="n"/>
      <c r="I2967" s="17" t="n"/>
      <c r="J2967" s="17" t="n"/>
      <c r="K2967" s="17" t="n"/>
      <c r="L2967" s="17" t="n"/>
      <c r="N2967">
        <f>IF($B2967="","",IF($C2967="SUPERSTORE","Superstore","DH"))</f>
        <v/>
      </c>
      <c r="O2967">
        <f>IF($B2967="","",IFERROR(VLOOKUP($B2967,Mapping!$A:$C,2,0),"Not Mapped"))</f>
        <v/>
      </c>
      <c r="P2967">
        <f>IF($B2967="","",IFERROR(VLOOKUP($B2967,Mapping!$A:$C,3,0),"Not Mapped"))</f>
        <v/>
      </c>
      <c r="Q2967">
        <f>IF($B2967="","",IF(COUNTIF(Exclusions!$A:$A,$B2967)&gt;0,"Yes","No"))</f>
        <v/>
      </c>
      <c r="R2967" s="17">
        <f>IF($B2967="","",MIN(1,DAY($A2967)/IF($N2967="Superstore",Settings!$B$5,Settings!$B$4)))</f>
        <v/>
      </c>
      <c r="S2967" s="17">
        <f>IF(OR($B2967="",$G2967="",$R2967=0),"",$G2967/$R2967)</f>
        <v/>
      </c>
      <c r="T2967">
        <f>IF($S2967="","",IF($S2967&lt;Settings!$B$8,"Critical",IF($S2967&lt;Settings!$B$9,"Semi Critical","Non Critical")))</f>
        <v/>
      </c>
      <c r="U2967">
        <f>IF($B2967="","",IFERROR(VLOOKUP($O2967,Leaders!$A:$B,2,0),"Not Mapped"))</f>
        <v/>
      </c>
    </row>
    <row r="2968">
      <c r="A2968" s="16" t="n"/>
      <c r="G2968" s="17" t="n"/>
      <c r="H2968" s="17" t="n"/>
      <c r="I2968" s="17" t="n"/>
      <c r="J2968" s="17" t="n"/>
      <c r="K2968" s="17" t="n"/>
      <c r="L2968" s="17" t="n"/>
      <c r="N2968">
        <f>IF($B2968="","",IF($C2968="SUPERSTORE","Superstore","DH"))</f>
        <v/>
      </c>
      <c r="O2968">
        <f>IF($B2968="","",IFERROR(VLOOKUP($B2968,Mapping!$A:$C,2,0),"Not Mapped"))</f>
        <v/>
      </c>
      <c r="P2968">
        <f>IF($B2968="","",IFERROR(VLOOKUP($B2968,Mapping!$A:$C,3,0),"Not Mapped"))</f>
        <v/>
      </c>
      <c r="Q2968">
        <f>IF($B2968="","",IF(COUNTIF(Exclusions!$A:$A,$B2968)&gt;0,"Yes","No"))</f>
        <v/>
      </c>
      <c r="R2968" s="17">
        <f>IF($B2968="","",MIN(1,DAY($A2968)/IF($N2968="Superstore",Settings!$B$5,Settings!$B$4)))</f>
        <v/>
      </c>
      <c r="S2968" s="17">
        <f>IF(OR($B2968="",$G2968="",$R2968=0),"",$G2968/$R2968)</f>
        <v/>
      </c>
      <c r="T2968">
        <f>IF($S2968="","",IF($S2968&lt;Settings!$B$8,"Critical",IF($S2968&lt;Settings!$B$9,"Semi Critical","Non Critical")))</f>
        <v/>
      </c>
      <c r="U2968">
        <f>IF($B2968="","",IFERROR(VLOOKUP($O2968,Leaders!$A:$B,2,0),"Not Mapped"))</f>
        <v/>
      </c>
    </row>
    <row r="2969">
      <c r="A2969" s="16" t="n"/>
      <c r="G2969" s="17" t="n"/>
      <c r="H2969" s="17" t="n"/>
      <c r="I2969" s="17" t="n"/>
      <c r="J2969" s="17" t="n"/>
      <c r="K2969" s="17" t="n"/>
      <c r="L2969" s="17" t="n"/>
      <c r="N2969">
        <f>IF($B2969="","",IF($C2969="SUPERSTORE","Superstore","DH"))</f>
        <v/>
      </c>
      <c r="O2969">
        <f>IF($B2969="","",IFERROR(VLOOKUP($B2969,Mapping!$A:$C,2,0),"Not Mapped"))</f>
        <v/>
      </c>
      <c r="P2969">
        <f>IF($B2969="","",IFERROR(VLOOKUP($B2969,Mapping!$A:$C,3,0),"Not Mapped"))</f>
        <v/>
      </c>
      <c r="Q2969">
        <f>IF($B2969="","",IF(COUNTIF(Exclusions!$A:$A,$B2969)&gt;0,"Yes","No"))</f>
        <v/>
      </c>
      <c r="R2969" s="17">
        <f>IF($B2969="","",MIN(1,DAY($A2969)/IF($N2969="Superstore",Settings!$B$5,Settings!$B$4)))</f>
        <v/>
      </c>
      <c r="S2969" s="17">
        <f>IF(OR($B2969="",$G2969="",$R2969=0),"",$G2969/$R2969)</f>
        <v/>
      </c>
      <c r="T2969">
        <f>IF($S2969="","",IF($S2969&lt;Settings!$B$8,"Critical",IF($S2969&lt;Settings!$B$9,"Semi Critical","Non Critical")))</f>
        <v/>
      </c>
      <c r="U2969">
        <f>IF($B2969="","",IFERROR(VLOOKUP($O2969,Leaders!$A:$B,2,0),"Not Mapped"))</f>
        <v/>
      </c>
    </row>
    <row r="2970">
      <c r="A2970" s="16" t="n"/>
      <c r="G2970" s="17" t="n"/>
      <c r="H2970" s="17" t="n"/>
      <c r="I2970" s="17" t="n"/>
      <c r="J2970" s="17" t="n"/>
      <c r="K2970" s="17" t="n"/>
      <c r="L2970" s="17" t="n"/>
      <c r="N2970">
        <f>IF($B2970="","",IF($C2970="SUPERSTORE","Superstore","DH"))</f>
        <v/>
      </c>
      <c r="O2970">
        <f>IF($B2970="","",IFERROR(VLOOKUP($B2970,Mapping!$A:$C,2,0),"Not Mapped"))</f>
        <v/>
      </c>
      <c r="P2970">
        <f>IF($B2970="","",IFERROR(VLOOKUP($B2970,Mapping!$A:$C,3,0),"Not Mapped"))</f>
        <v/>
      </c>
      <c r="Q2970">
        <f>IF($B2970="","",IF(COUNTIF(Exclusions!$A:$A,$B2970)&gt;0,"Yes","No"))</f>
        <v/>
      </c>
      <c r="R2970" s="17">
        <f>IF($B2970="","",MIN(1,DAY($A2970)/IF($N2970="Superstore",Settings!$B$5,Settings!$B$4)))</f>
        <v/>
      </c>
      <c r="S2970" s="17">
        <f>IF(OR($B2970="",$G2970="",$R2970=0),"",$G2970/$R2970)</f>
        <v/>
      </c>
      <c r="T2970">
        <f>IF($S2970="","",IF($S2970&lt;Settings!$B$8,"Critical",IF($S2970&lt;Settings!$B$9,"Semi Critical","Non Critical")))</f>
        <v/>
      </c>
      <c r="U2970">
        <f>IF($B2970="","",IFERROR(VLOOKUP($O2970,Leaders!$A:$B,2,0),"Not Mapped"))</f>
        <v/>
      </c>
    </row>
    <row r="2971">
      <c r="A2971" s="16" t="n"/>
      <c r="G2971" s="17" t="n"/>
      <c r="H2971" s="17" t="n"/>
      <c r="I2971" s="17" t="n"/>
      <c r="J2971" s="17" t="n"/>
      <c r="K2971" s="17" t="n"/>
      <c r="L2971" s="17" t="n"/>
      <c r="N2971">
        <f>IF($B2971="","",IF($C2971="SUPERSTORE","Superstore","DH"))</f>
        <v/>
      </c>
      <c r="O2971">
        <f>IF($B2971="","",IFERROR(VLOOKUP($B2971,Mapping!$A:$C,2,0),"Not Mapped"))</f>
        <v/>
      </c>
      <c r="P2971">
        <f>IF($B2971="","",IFERROR(VLOOKUP($B2971,Mapping!$A:$C,3,0),"Not Mapped"))</f>
        <v/>
      </c>
      <c r="Q2971">
        <f>IF($B2971="","",IF(COUNTIF(Exclusions!$A:$A,$B2971)&gt;0,"Yes","No"))</f>
        <v/>
      </c>
      <c r="R2971" s="17">
        <f>IF($B2971="","",MIN(1,DAY($A2971)/IF($N2971="Superstore",Settings!$B$5,Settings!$B$4)))</f>
        <v/>
      </c>
      <c r="S2971" s="17">
        <f>IF(OR($B2971="",$G2971="",$R2971=0),"",$G2971/$R2971)</f>
        <v/>
      </c>
      <c r="T2971">
        <f>IF($S2971="","",IF($S2971&lt;Settings!$B$8,"Critical",IF($S2971&lt;Settings!$B$9,"Semi Critical","Non Critical")))</f>
        <v/>
      </c>
      <c r="U2971">
        <f>IF($B2971="","",IFERROR(VLOOKUP($O2971,Leaders!$A:$B,2,0),"Not Mapped"))</f>
        <v/>
      </c>
    </row>
    <row r="2972">
      <c r="A2972" s="16" t="n"/>
      <c r="G2972" s="17" t="n"/>
      <c r="H2972" s="17" t="n"/>
      <c r="I2972" s="17" t="n"/>
      <c r="J2972" s="17" t="n"/>
      <c r="K2972" s="17" t="n"/>
      <c r="L2972" s="17" t="n"/>
      <c r="N2972">
        <f>IF($B2972="","",IF($C2972="SUPERSTORE","Superstore","DH"))</f>
        <v/>
      </c>
      <c r="O2972">
        <f>IF($B2972="","",IFERROR(VLOOKUP($B2972,Mapping!$A:$C,2,0),"Not Mapped"))</f>
        <v/>
      </c>
      <c r="P2972">
        <f>IF($B2972="","",IFERROR(VLOOKUP($B2972,Mapping!$A:$C,3,0),"Not Mapped"))</f>
        <v/>
      </c>
      <c r="Q2972">
        <f>IF($B2972="","",IF(COUNTIF(Exclusions!$A:$A,$B2972)&gt;0,"Yes","No"))</f>
        <v/>
      </c>
      <c r="R2972" s="17">
        <f>IF($B2972="","",MIN(1,DAY($A2972)/IF($N2972="Superstore",Settings!$B$5,Settings!$B$4)))</f>
        <v/>
      </c>
      <c r="S2972" s="17">
        <f>IF(OR($B2972="",$G2972="",$R2972=0),"",$G2972/$R2972)</f>
        <v/>
      </c>
      <c r="T2972">
        <f>IF($S2972="","",IF($S2972&lt;Settings!$B$8,"Critical",IF($S2972&lt;Settings!$B$9,"Semi Critical","Non Critical")))</f>
        <v/>
      </c>
      <c r="U2972">
        <f>IF($B2972="","",IFERROR(VLOOKUP($O2972,Leaders!$A:$B,2,0),"Not Mapped"))</f>
        <v/>
      </c>
    </row>
    <row r="2973">
      <c r="A2973" s="16" t="n"/>
      <c r="G2973" s="17" t="n"/>
      <c r="H2973" s="17" t="n"/>
      <c r="I2973" s="17" t="n"/>
      <c r="J2973" s="17" t="n"/>
      <c r="K2973" s="17" t="n"/>
      <c r="L2973" s="17" t="n"/>
      <c r="N2973">
        <f>IF($B2973="","",IF($C2973="SUPERSTORE","Superstore","DH"))</f>
        <v/>
      </c>
      <c r="O2973">
        <f>IF($B2973="","",IFERROR(VLOOKUP($B2973,Mapping!$A:$C,2,0),"Not Mapped"))</f>
        <v/>
      </c>
      <c r="P2973">
        <f>IF($B2973="","",IFERROR(VLOOKUP($B2973,Mapping!$A:$C,3,0),"Not Mapped"))</f>
        <v/>
      </c>
      <c r="Q2973">
        <f>IF($B2973="","",IF(COUNTIF(Exclusions!$A:$A,$B2973)&gt;0,"Yes","No"))</f>
        <v/>
      </c>
      <c r="R2973" s="17">
        <f>IF($B2973="","",MIN(1,DAY($A2973)/IF($N2973="Superstore",Settings!$B$5,Settings!$B$4)))</f>
        <v/>
      </c>
      <c r="S2973" s="17">
        <f>IF(OR($B2973="",$G2973="",$R2973=0),"",$G2973/$R2973)</f>
        <v/>
      </c>
      <c r="T2973">
        <f>IF($S2973="","",IF($S2973&lt;Settings!$B$8,"Critical",IF($S2973&lt;Settings!$B$9,"Semi Critical","Non Critical")))</f>
        <v/>
      </c>
      <c r="U2973">
        <f>IF($B2973="","",IFERROR(VLOOKUP($O2973,Leaders!$A:$B,2,0),"Not Mapped"))</f>
        <v/>
      </c>
    </row>
    <row r="2974">
      <c r="A2974" s="16" t="n"/>
      <c r="G2974" s="17" t="n"/>
      <c r="H2974" s="17" t="n"/>
      <c r="I2974" s="17" t="n"/>
      <c r="J2974" s="17" t="n"/>
      <c r="K2974" s="17" t="n"/>
      <c r="L2974" s="17" t="n"/>
      <c r="N2974">
        <f>IF($B2974="","",IF($C2974="SUPERSTORE","Superstore","DH"))</f>
        <v/>
      </c>
      <c r="O2974">
        <f>IF($B2974="","",IFERROR(VLOOKUP($B2974,Mapping!$A:$C,2,0),"Not Mapped"))</f>
        <v/>
      </c>
      <c r="P2974">
        <f>IF($B2974="","",IFERROR(VLOOKUP($B2974,Mapping!$A:$C,3,0),"Not Mapped"))</f>
        <v/>
      </c>
      <c r="Q2974">
        <f>IF($B2974="","",IF(COUNTIF(Exclusions!$A:$A,$B2974)&gt;0,"Yes","No"))</f>
        <v/>
      </c>
      <c r="R2974" s="17">
        <f>IF($B2974="","",MIN(1,DAY($A2974)/IF($N2974="Superstore",Settings!$B$5,Settings!$B$4)))</f>
        <v/>
      </c>
      <c r="S2974" s="17">
        <f>IF(OR($B2974="",$G2974="",$R2974=0),"",$G2974/$R2974)</f>
        <v/>
      </c>
      <c r="T2974">
        <f>IF($S2974="","",IF($S2974&lt;Settings!$B$8,"Critical",IF($S2974&lt;Settings!$B$9,"Semi Critical","Non Critical")))</f>
        <v/>
      </c>
      <c r="U2974">
        <f>IF($B2974="","",IFERROR(VLOOKUP($O2974,Leaders!$A:$B,2,0),"Not Mapped"))</f>
        <v/>
      </c>
    </row>
    <row r="2975">
      <c r="A2975" s="16" t="n"/>
      <c r="G2975" s="17" t="n"/>
      <c r="H2975" s="17" t="n"/>
      <c r="I2975" s="17" t="n"/>
      <c r="J2975" s="17" t="n"/>
      <c r="K2975" s="17" t="n"/>
      <c r="L2975" s="17" t="n"/>
      <c r="N2975">
        <f>IF($B2975="","",IF($C2975="SUPERSTORE","Superstore","DH"))</f>
        <v/>
      </c>
      <c r="O2975">
        <f>IF($B2975="","",IFERROR(VLOOKUP($B2975,Mapping!$A:$C,2,0),"Not Mapped"))</f>
        <v/>
      </c>
      <c r="P2975">
        <f>IF($B2975="","",IFERROR(VLOOKUP($B2975,Mapping!$A:$C,3,0),"Not Mapped"))</f>
        <v/>
      </c>
      <c r="Q2975">
        <f>IF($B2975="","",IF(COUNTIF(Exclusions!$A:$A,$B2975)&gt;0,"Yes","No"))</f>
        <v/>
      </c>
      <c r="R2975" s="17">
        <f>IF($B2975="","",MIN(1,DAY($A2975)/IF($N2975="Superstore",Settings!$B$5,Settings!$B$4)))</f>
        <v/>
      </c>
      <c r="S2975" s="17">
        <f>IF(OR($B2975="",$G2975="",$R2975=0),"",$G2975/$R2975)</f>
        <v/>
      </c>
      <c r="T2975">
        <f>IF($S2975="","",IF($S2975&lt;Settings!$B$8,"Critical",IF($S2975&lt;Settings!$B$9,"Semi Critical","Non Critical")))</f>
        <v/>
      </c>
      <c r="U2975">
        <f>IF($B2975="","",IFERROR(VLOOKUP($O2975,Leaders!$A:$B,2,0),"Not Mapped"))</f>
        <v/>
      </c>
    </row>
    <row r="2976">
      <c r="A2976" s="16" t="n"/>
      <c r="G2976" s="17" t="n"/>
      <c r="H2976" s="17" t="n"/>
      <c r="I2976" s="17" t="n"/>
      <c r="J2976" s="17" t="n"/>
      <c r="K2976" s="17" t="n"/>
      <c r="L2976" s="17" t="n"/>
      <c r="N2976">
        <f>IF($B2976="","",IF($C2976="SUPERSTORE","Superstore","DH"))</f>
        <v/>
      </c>
      <c r="O2976">
        <f>IF($B2976="","",IFERROR(VLOOKUP($B2976,Mapping!$A:$C,2,0),"Not Mapped"))</f>
        <v/>
      </c>
      <c r="P2976">
        <f>IF($B2976="","",IFERROR(VLOOKUP($B2976,Mapping!$A:$C,3,0),"Not Mapped"))</f>
        <v/>
      </c>
      <c r="Q2976">
        <f>IF($B2976="","",IF(COUNTIF(Exclusions!$A:$A,$B2976)&gt;0,"Yes","No"))</f>
        <v/>
      </c>
      <c r="R2976" s="17">
        <f>IF($B2976="","",MIN(1,DAY($A2976)/IF($N2976="Superstore",Settings!$B$5,Settings!$B$4)))</f>
        <v/>
      </c>
      <c r="S2976" s="17">
        <f>IF(OR($B2976="",$G2976="",$R2976=0),"",$G2976/$R2976)</f>
        <v/>
      </c>
      <c r="T2976">
        <f>IF($S2976="","",IF($S2976&lt;Settings!$B$8,"Critical",IF($S2976&lt;Settings!$B$9,"Semi Critical","Non Critical")))</f>
        <v/>
      </c>
      <c r="U2976">
        <f>IF($B2976="","",IFERROR(VLOOKUP($O2976,Leaders!$A:$B,2,0),"Not Mapped"))</f>
        <v/>
      </c>
    </row>
    <row r="2977">
      <c r="A2977" s="16" t="n"/>
      <c r="G2977" s="17" t="n"/>
      <c r="H2977" s="17" t="n"/>
      <c r="I2977" s="17" t="n"/>
      <c r="J2977" s="17" t="n"/>
      <c r="K2977" s="17" t="n"/>
      <c r="L2977" s="17" t="n"/>
      <c r="N2977">
        <f>IF($B2977="","",IF($C2977="SUPERSTORE","Superstore","DH"))</f>
        <v/>
      </c>
      <c r="O2977">
        <f>IF($B2977="","",IFERROR(VLOOKUP($B2977,Mapping!$A:$C,2,0),"Not Mapped"))</f>
        <v/>
      </c>
      <c r="P2977">
        <f>IF($B2977="","",IFERROR(VLOOKUP($B2977,Mapping!$A:$C,3,0),"Not Mapped"))</f>
        <v/>
      </c>
      <c r="Q2977">
        <f>IF($B2977="","",IF(COUNTIF(Exclusions!$A:$A,$B2977)&gt;0,"Yes","No"))</f>
        <v/>
      </c>
      <c r="R2977" s="17">
        <f>IF($B2977="","",MIN(1,DAY($A2977)/IF($N2977="Superstore",Settings!$B$5,Settings!$B$4)))</f>
        <v/>
      </c>
      <c r="S2977" s="17">
        <f>IF(OR($B2977="",$G2977="",$R2977=0),"",$G2977/$R2977)</f>
        <v/>
      </c>
      <c r="T2977">
        <f>IF($S2977="","",IF($S2977&lt;Settings!$B$8,"Critical",IF($S2977&lt;Settings!$B$9,"Semi Critical","Non Critical")))</f>
        <v/>
      </c>
      <c r="U2977">
        <f>IF($B2977="","",IFERROR(VLOOKUP($O2977,Leaders!$A:$B,2,0),"Not Mapped"))</f>
        <v/>
      </c>
    </row>
    <row r="2978">
      <c r="A2978" s="16" t="n"/>
      <c r="G2978" s="17" t="n"/>
      <c r="H2978" s="17" t="n"/>
      <c r="I2978" s="17" t="n"/>
      <c r="J2978" s="17" t="n"/>
      <c r="K2978" s="17" t="n"/>
      <c r="L2978" s="17" t="n"/>
      <c r="N2978">
        <f>IF($B2978="","",IF($C2978="SUPERSTORE","Superstore","DH"))</f>
        <v/>
      </c>
      <c r="O2978">
        <f>IF($B2978="","",IFERROR(VLOOKUP($B2978,Mapping!$A:$C,2,0),"Not Mapped"))</f>
        <v/>
      </c>
      <c r="P2978">
        <f>IF($B2978="","",IFERROR(VLOOKUP($B2978,Mapping!$A:$C,3,0),"Not Mapped"))</f>
        <v/>
      </c>
      <c r="Q2978">
        <f>IF($B2978="","",IF(COUNTIF(Exclusions!$A:$A,$B2978)&gt;0,"Yes","No"))</f>
        <v/>
      </c>
      <c r="R2978" s="17">
        <f>IF($B2978="","",MIN(1,DAY($A2978)/IF($N2978="Superstore",Settings!$B$5,Settings!$B$4)))</f>
        <v/>
      </c>
      <c r="S2978" s="17">
        <f>IF(OR($B2978="",$G2978="",$R2978=0),"",$G2978/$R2978)</f>
        <v/>
      </c>
      <c r="T2978">
        <f>IF($S2978="","",IF($S2978&lt;Settings!$B$8,"Critical",IF($S2978&lt;Settings!$B$9,"Semi Critical","Non Critical")))</f>
        <v/>
      </c>
      <c r="U2978">
        <f>IF($B2978="","",IFERROR(VLOOKUP($O2978,Leaders!$A:$B,2,0),"Not Mapped"))</f>
        <v/>
      </c>
    </row>
    <row r="2979">
      <c r="A2979" s="16" t="n"/>
      <c r="G2979" s="17" t="n"/>
      <c r="H2979" s="17" t="n"/>
      <c r="I2979" s="17" t="n"/>
      <c r="J2979" s="17" t="n"/>
      <c r="K2979" s="17" t="n"/>
      <c r="L2979" s="17" t="n"/>
      <c r="N2979">
        <f>IF($B2979="","",IF($C2979="SUPERSTORE","Superstore","DH"))</f>
        <v/>
      </c>
      <c r="O2979">
        <f>IF($B2979="","",IFERROR(VLOOKUP($B2979,Mapping!$A:$C,2,0),"Not Mapped"))</f>
        <v/>
      </c>
      <c r="P2979">
        <f>IF($B2979="","",IFERROR(VLOOKUP($B2979,Mapping!$A:$C,3,0),"Not Mapped"))</f>
        <v/>
      </c>
      <c r="Q2979">
        <f>IF($B2979="","",IF(COUNTIF(Exclusions!$A:$A,$B2979)&gt;0,"Yes","No"))</f>
        <v/>
      </c>
      <c r="R2979" s="17">
        <f>IF($B2979="","",MIN(1,DAY($A2979)/IF($N2979="Superstore",Settings!$B$5,Settings!$B$4)))</f>
        <v/>
      </c>
      <c r="S2979" s="17">
        <f>IF(OR($B2979="",$G2979="",$R2979=0),"",$G2979/$R2979)</f>
        <v/>
      </c>
      <c r="T2979">
        <f>IF($S2979="","",IF($S2979&lt;Settings!$B$8,"Critical",IF($S2979&lt;Settings!$B$9,"Semi Critical","Non Critical")))</f>
        <v/>
      </c>
      <c r="U2979">
        <f>IF($B2979="","",IFERROR(VLOOKUP($O2979,Leaders!$A:$B,2,0),"Not Mapped"))</f>
        <v/>
      </c>
    </row>
    <row r="2980">
      <c r="A2980" s="16" t="n"/>
      <c r="G2980" s="17" t="n"/>
      <c r="H2980" s="17" t="n"/>
      <c r="I2980" s="17" t="n"/>
      <c r="J2980" s="17" t="n"/>
      <c r="K2980" s="17" t="n"/>
      <c r="L2980" s="17" t="n"/>
      <c r="N2980">
        <f>IF($B2980="","",IF($C2980="SUPERSTORE","Superstore","DH"))</f>
        <v/>
      </c>
      <c r="O2980">
        <f>IF($B2980="","",IFERROR(VLOOKUP($B2980,Mapping!$A:$C,2,0),"Not Mapped"))</f>
        <v/>
      </c>
      <c r="P2980">
        <f>IF($B2980="","",IFERROR(VLOOKUP($B2980,Mapping!$A:$C,3,0),"Not Mapped"))</f>
        <v/>
      </c>
      <c r="Q2980">
        <f>IF($B2980="","",IF(COUNTIF(Exclusions!$A:$A,$B2980)&gt;0,"Yes","No"))</f>
        <v/>
      </c>
      <c r="R2980" s="17">
        <f>IF($B2980="","",MIN(1,DAY($A2980)/IF($N2980="Superstore",Settings!$B$5,Settings!$B$4)))</f>
        <v/>
      </c>
      <c r="S2980" s="17">
        <f>IF(OR($B2980="",$G2980="",$R2980=0),"",$G2980/$R2980)</f>
        <v/>
      </c>
      <c r="T2980">
        <f>IF($S2980="","",IF($S2980&lt;Settings!$B$8,"Critical",IF($S2980&lt;Settings!$B$9,"Semi Critical","Non Critical")))</f>
        <v/>
      </c>
      <c r="U2980">
        <f>IF($B2980="","",IFERROR(VLOOKUP($O2980,Leaders!$A:$B,2,0),"Not Mapped"))</f>
        <v/>
      </c>
    </row>
    <row r="2981">
      <c r="A2981" s="16" t="n"/>
      <c r="G2981" s="17" t="n"/>
      <c r="H2981" s="17" t="n"/>
      <c r="I2981" s="17" t="n"/>
      <c r="J2981" s="17" t="n"/>
      <c r="K2981" s="17" t="n"/>
      <c r="L2981" s="17" t="n"/>
      <c r="N2981">
        <f>IF($B2981="","",IF($C2981="SUPERSTORE","Superstore","DH"))</f>
        <v/>
      </c>
      <c r="O2981">
        <f>IF($B2981="","",IFERROR(VLOOKUP($B2981,Mapping!$A:$C,2,0),"Not Mapped"))</f>
        <v/>
      </c>
      <c r="P2981">
        <f>IF($B2981="","",IFERROR(VLOOKUP($B2981,Mapping!$A:$C,3,0),"Not Mapped"))</f>
        <v/>
      </c>
      <c r="Q2981">
        <f>IF($B2981="","",IF(COUNTIF(Exclusions!$A:$A,$B2981)&gt;0,"Yes","No"))</f>
        <v/>
      </c>
      <c r="R2981" s="17">
        <f>IF($B2981="","",MIN(1,DAY($A2981)/IF($N2981="Superstore",Settings!$B$5,Settings!$B$4)))</f>
        <v/>
      </c>
      <c r="S2981" s="17">
        <f>IF(OR($B2981="",$G2981="",$R2981=0),"",$G2981/$R2981)</f>
        <v/>
      </c>
      <c r="T2981">
        <f>IF($S2981="","",IF($S2981&lt;Settings!$B$8,"Critical",IF($S2981&lt;Settings!$B$9,"Semi Critical","Non Critical")))</f>
        <v/>
      </c>
      <c r="U2981">
        <f>IF($B2981="","",IFERROR(VLOOKUP($O2981,Leaders!$A:$B,2,0),"Not Mapped"))</f>
        <v/>
      </c>
    </row>
    <row r="2982">
      <c r="A2982" s="16" t="n"/>
      <c r="G2982" s="17" t="n"/>
      <c r="H2982" s="17" t="n"/>
      <c r="I2982" s="17" t="n"/>
      <c r="J2982" s="17" t="n"/>
      <c r="K2982" s="17" t="n"/>
      <c r="L2982" s="17" t="n"/>
      <c r="N2982">
        <f>IF($B2982="","",IF($C2982="SUPERSTORE","Superstore","DH"))</f>
        <v/>
      </c>
      <c r="O2982">
        <f>IF($B2982="","",IFERROR(VLOOKUP($B2982,Mapping!$A:$C,2,0),"Not Mapped"))</f>
        <v/>
      </c>
      <c r="P2982">
        <f>IF($B2982="","",IFERROR(VLOOKUP($B2982,Mapping!$A:$C,3,0),"Not Mapped"))</f>
        <v/>
      </c>
      <c r="Q2982">
        <f>IF($B2982="","",IF(COUNTIF(Exclusions!$A:$A,$B2982)&gt;0,"Yes","No"))</f>
        <v/>
      </c>
      <c r="R2982" s="17">
        <f>IF($B2982="","",MIN(1,DAY($A2982)/IF($N2982="Superstore",Settings!$B$5,Settings!$B$4)))</f>
        <v/>
      </c>
      <c r="S2982" s="17">
        <f>IF(OR($B2982="",$G2982="",$R2982=0),"",$G2982/$R2982)</f>
        <v/>
      </c>
      <c r="T2982">
        <f>IF($S2982="","",IF($S2982&lt;Settings!$B$8,"Critical",IF($S2982&lt;Settings!$B$9,"Semi Critical","Non Critical")))</f>
        <v/>
      </c>
      <c r="U2982">
        <f>IF($B2982="","",IFERROR(VLOOKUP($O2982,Leaders!$A:$B,2,0),"Not Mapped"))</f>
        <v/>
      </c>
    </row>
    <row r="2983">
      <c r="A2983" s="16" t="n"/>
      <c r="G2983" s="17" t="n"/>
      <c r="H2983" s="17" t="n"/>
      <c r="I2983" s="17" t="n"/>
      <c r="J2983" s="17" t="n"/>
      <c r="K2983" s="17" t="n"/>
      <c r="L2983" s="17" t="n"/>
      <c r="N2983">
        <f>IF($B2983="","",IF($C2983="SUPERSTORE","Superstore","DH"))</f>
        <v/>
      </c>
      <c r="O2983">
        <f>IF($B2983="","",IFERROR(VLOOKUP($B2983,Mapping!$A:$C,2,0),"Not Mapped"))</f>
        <v/>
      </c>
      <c r="P2983">
        <f>IF($B2983="","",IFERROR(VLOOKUP($B2983,Mapping!$A:$C,3,0),"Not Mapped"))</f>
        <v/>
      </c>
      <c r="Q2983">
        <f>IF($B2983="","",IF(COUNTIF(Exclusions!$A:$A,$B2983)&gt;0,"Yes","No"))</f>
        <v/>
      </c>
      <c r="R2983" s="17">
        <f>IF($B2983="","",MIN(1,DAY($A2983)/IF($N2983="Superstore",Settings!$B$5,Settings!$B$4)))</f>
        <v/>
      </c>
      <c r="S2983" s="17">
        <f>IF(OR($B2983="",$G2983="",$R2983=0),"",$G2983/$R2983)</f>
        <v/>
      </c>
      <c r="T2983">
        <f>IF($S2983="","",IF($S2983&lt;Settings!$B$8,"Critical",IF($S2983&lt;Settings!$B$9,"Semi Critical","Non Critical")))</f>
        <v/>
      </c>
      <c r="U2983">
        <f>IF($B2983="","",IFERROR(VLOOKUP($O2983,Leaders!$A:$B,2,0),"Not Mapped"))</f>
        <v/>
      </c>
    </row>
    <row r="2984">
      <c r="A2984" s="16" t="n"/>
      <c r="G2984" s="17" t="n"/>
      <c r="H2984" s="17" t="n"/>
      <c r="I2984" s="17" t="n"/>
      <c r="J2984" s="17" t="n"/>
      <c r="K2984" s="17" t="n"/>
      <c r="L2984" s="17" t="n"/>
      <c r="N2984">
        <f>IF($B2984="","",IF($C2984="SUPERSTORE","Superstore","DH"))</f>
        <v/>
      </c>
      <c r="O2984">
        <f>IF($B2984="","",IFERROR(VLOOKUP($B2984,Mapping!$A:$C,2,0),"Not Mapped"))</f>
        <v/>
      </c>
      <c r="P2984">
        <f>IF($B2984="","",IFERROR(VLOOKUP($B2984,Mapping!$A:$C,3,0),"Not Mapped"))</f>
        <v/>
      </c>
      <c r="Q2984">
        <f>IF($B2984="","",IF(COUNTIF(Exclusions!$A:$A,$B2984)&gt;0,"Yes","No"))</f>
        <v/>
      </c>
      <c r="R2984" s="17">
        <f>IF($B2984="","",MIN(1,DAY($A2984)/IF($N2984="Superstore",Settings!$B$5,Settings!$B$4)))</f>
        <v/>
      </c>
      <c r="S2984" s="17">
        <f>IF(OR($B2984="",$G2984="",$R2984=0),"",$G2984/$R2984)</f>
        <v/>
      </c>
      <c r="T2984">
        <f>IF($S2984="","",IF($S2984&lt;Settings!$B$8,"Critical",IF($S2984&lt;Settings!$B$9,"Semi Critical","Non Critical")))</f>
        <v/>
      </c>
      <c r="U2984">
        <f>IF($B2984="","",IFERROR(VLOOKUP($O2984,Leaders!$A:$B,2,0),"Not Mapped"))</f>
        <v/>
      </c>
    </row>
    <row r="2985">
      <c r="A2985" s="16" t="n"/>
      <c r="G2985" s="17" t="n"/>
      <c r="H2985" s="17" t="n"/>
      <c r="I2985" s="17" t="n"/>
      <c r="J2985" s="17" t="n"/>
      <c r="K2985" s="17" t="n"/>
      <c r="L2985" s="17" t="n"/>
      <c r="N2985">
        <f>IF($B2985="","",IF($C2985="SUPERSTORE","Superstore","DH"))</f>
        <v/>
      </c>
      <c r="O2985">
        <f>IF($B2985="","",IFERROR(VLOOKUP($B2985,Mapping!$A:$C,2,0),"Not Mapped"))</f>
        <v/>
      </c>
      <c r="P2985">
        <f>IF($B2985="","",IFERROR(VLOOKUP($B2985,Mapping!$A:$C,3,0),"Not Mapped"))</f>
        <v/>
      </c>
      <c r="Q2985">
        <f>IF($B2985="","",IF(COUNTIF(Exclusions!$A:$A,$B2985)&gt;0,"Yes","No"))</f>
        <v/>
      </c>
      <c r="R2985" s="17">
        <f>IF($B2985="","",MIN(1,DAY($A2985)/IF($N2985="Superstore",Settings!$B$5,Settings!$B$4)))</f>
        <v/>
      </c>
      <c r="S2985" s="17">
        <f>IF(OR($B2985="",$G2985="",$R2985=0),"",$G2985/$R2985)</f>
        <v/>
      </c>
      <c r="T2985">
        <f>IF($S2985="","",IF($S2985&lt;Settings!$B$8,"Critical",IF($S2985&lt;Settings!$B$9,"Semi Critical","Non Critical")))</f>
        <v/>
      </c>
      <c r="U2985">
        <f>IF($B2985="","",IFERROR(VLOOKUP($O2985,Leaders!$A:$B,2,0),"Not Mapped"))</f>
        <v/>
      </c>
    </row>
    <row r="2986">
      <c r="A2986" s="16" t="n"/>
      <c r="G2986" s="17" t="n"/>
      <c r="H2986" s="17" t="n"/>
      <c r="I2986" s="17" t="n"/>
      <c r="J2986" s="17" t="n"/>
      <c r="K2986" s="17" t="n"/>
      <c r="L2986" s="17" t="n"/>
      <c r="N2986">
        <f>IF($B2986="","",IF($C2986="SUPERSTORE","Superstore","DH"))</f>
        <v/>
      </c>
      <c r="O2986">
        <f>IF($B2986="","",IFERROR(VLOOKUP($B2986,Mapping!$A:$C,2,0),"Not Mapped"))</f>
        <v/>
      </c>
      <c r="P2986">
        <f>IF($B2986="","",IFERROR(VLOOKUP($B2986,Mapping!$A:$C,3,0),"Not Mapped"))</f>
        <v/>
      </c>
      <c r="Q2986">
        <f>IF($B2986="","",IF(COUNTIF(Exclusions!$A:$A,$B2986)&gt;0,"Yes","No"))</f>
        <v/>
      </c>
      <c r="R2986" s="17">
        <f>IF($B2986="","",MIN(1,DAY($A2986)/IF($N2986="Superstore",Settings!$B$5,Settings!$B$4)))</f>
        <v/>
      </c>
      <c r="S2986" s="17">
        <f>IF(OR($B2986="",$G2986="",$R2986=0),"",$G2986/$R2986)</f>
        <v/>
      </c>
      <c r="T2986">
        <f>IF($S2986="","",IF($S2986&lt;Settings!$B$8,"Critical",IF($S2986&lt;Settings!$B$9,"Semi Critical","Non Critical")))</f>
        <v/>
      </c>
      <c r="U2986">
        <f>IF($B2986="","",IFERROR(VLOOKUP($O2986,Leaders!$A:$B,2,0),"Not Mapped"))</f>
        <v/>
      </c>
    </row>
    <row r="2987">
      <c r="A2987" s="16" t="n"/>
      <c r="G2987" s="17" t="n"/>
      <c r="H2987" s="17" t="n"/>
      <c r="I2987" s="17" t="n"/>
      <c r="J2987" s="17" t="n"/>
      <c r="K2987" s="17" t="n"/>
      <c r="L2987" s="17" t="n"/>
      <c r="N2987">
        <f>IF($B2987="","",IF($C2987="SUPERSTORE","Superstore","DH"))</f>
        <v/>
      </c>
      <c r="O2987">
        <f>IF($B2987="","",IFERROR(VLOOKUP($B2987,Mapping!$A:$C,2,0),"Not Mapped"))</f>
        <v/>
      </c>
      <c r="P2987">
        <f>IF($B2987="","",IFERROR(VLOOKUP($B2987,Mapping!$A:$C,3,0),"Not Mapped"))</f>
        <v/>
      </c>
      <c r="Q2987">
        <f>IF($B2987="","",IF(COUNTIF(Exclusions!$A:$A,$B2987)&gt;0,"Yes","No"))</f>
        <v/>
      </c>
      <c r="R2987" s="17">
        <f>IF($B2987="","",MIN(1,DAY($A2987)/IF($N2987="Superstore",Settings!$B$5,Settings!$B$4)))</f>
        <v/>
      </c>
      <c r="S2987" s="17">
        <f>IF(OR($B2987="",$G2987="",$R2987=0),"",$G2987/$R2987)</f>
        <v/>
      </c>
      <c r="T2987">
        <f>IF($S2987="","",IF($S2987&lt;Settings!$B$8,"Critical",IF($S2987&lt;Settings!$B$9,"Semi Critical","Non Critical")))</f>
        <v/>
      </c>
      <c r="U2987">
        <f>IF($B2987="","",IFERROR(VLOOKUP($O2987,Leaders!$A:$B,2,0),"Not Mapped"))</f>
        <v/>
      </c>
    </row>
    <row r="2988">
      <c r="A2988" s="16" t="n"/>
      <c r="G2988" s="17" t="n"/>
      <c r="H2988" s="17" t="n"/>
      <c r="I2988" s="17" t="n"/>
      <c r="J2988" s="17" t="n"/>
      <c r="K2988" s="17" t="n"/>
      <c r="L2988" s="17" t="n"/>
      <c r="N2988">
        <f>IF($B2988="","",IF($C2988="SUPERSTORE","Superstore","DH"))</f>
        <v/>
      </c>
      <c r="O2988">
        <f>IF($B2988="","",IFERROR(VLOOKUP($B2988,Mapping!$A:$C,2,0),"Not Mapped"))</f>
        <v/>
      </c>
      <c r="P2988">
        <f>IF($B2988="","",IFERROR(VLOOKUP($B2988,Mapping!$A:$C,3,0),"Not Mapped"))</f>
        <v/>
      </c>
      <c r="Q2988">
        <f>IF($B2988="","",IF(COUNTIF(Exclusions!$A:$A,$B2988)&gt;0,"Yes","No"))</f>
        <v/>
      </c>
      <c r="R2988" s="17">
        <f>IF($B2988="","",MIN(1,DAY($A2988)/IF($N2988="Superstore",Settings!$B$5,Settings!$B$4)))</f>
        <v/>
      </c>
      <c r="S2988" s="17">
        <f>IF(OR($B2988="",$G2988="",$R2988=0),"",$G2988/$R2988)</f>
        <v/>
      </c>
      <c r="T2988">
        <f>IF($S2988="","",IF($S2988&lt;Settings!$B$8,"Critical",IF($S2988&lt;Settings!$B$9,"Semi Critical","Non Critical")))</f>
        <v/>
      </c>
      <c r="U2988">
        <f>IF($B2988="","",IFERROR(VLOOKUP($O2988,Leaders!$A:$B,2,0),"Not Mapped"))</f>
        <v/>
      </c>
    </row>
    <row r="2989">
      <c r="A2989" s="16" t="n"/>
      <c r="G2989" s="17" t="n"/>
      <c r="H2989" s="17" t="n"/>
      <c r="I2989" s="17" t="n"/>
      <c r="J2989" s="17" t="n"/>
      <c r="K2989" s="17" t="n"/>
      <c r="L2989" s="17" t="n"/>
      <c r="N2989">
        <f>IF($B2989="","",IF($C2989="SUPERSTORE","Superstore","DH"))</f>
        <v/>
      </c>
      <c r="O2989">
        <f>IF($B2989="","",IFERROR(VLOOKUP($B2989,Mapping!$A:$C,2,0),"Not Mapped"))</f>
        <v/>
      </c>
      <c r="P2989">
        <f>IF($B2989="","",IFERROR(VLOOKUP($B2989,Mapping!$A:$C,3,0),"Not Mapped"))</f>
        <v/>
      </c>
      <c r="Q2989">
        <f>IF($B2989="","",IF(COUNTIF(Exclusions!$A:$A,$B2989)&gt;0,"Yes","No"))</f>
        <v/>
      </c>
      <c r="R2989" s="17">
        <f>IF($B2989="","",MIN(1,DAY($A2989)/IF($N2989="Superstore",Settings!$B$5,Settings!$B$4)))</f>
        <v/>
      </c>
      <c r="S2989" s="17">
        <f>IF(OR($B2989="",$G2989="",$R2989=0),"",$G2989/$R2989)</f>
        <v/>
      </c>
      <c r="T2989">
        <f>IF($S2989="","",IF($S2989&lt;Settings!$B$8,"Critical",IF($S2989&lt;Settings!$B$9,"Semi Critical","Non Critical")))</f>
        <v/>
      </c>
      <c r="U2989">
        <f>IF($B2989="","",IFERROR(VLOOKUP($O2989,Leaders!$A:$B,2,0),"Not Mapped"))</f>
        <v/>
      </c>
    </row>
    <row r="2990">
      <c r="A2990" s="16" t="n"/>
      <c r="G2990" s="17" t="n"/>
      <c r="H2990" s="17" t="n"/>
      <c r="I2990" s="17" t="n"/>
      <c r="J2990" s="17" t="n"/>
      <c r="K2990" s="17" t="n"/>
      <c r="L2990" s="17" t="n"/>
      <c r="N2990">
        <f>IF($B2990="","",IF($C2990="SUPERSTORE","Superstore","DH"))</f>
        <v/>
      </c>
      <c r="O2990">
        <f>IF($B2990="","",IFERROR(VLOOKUP($B2990,Mapping!$A:$C,2,0),"Not Mapped"))</f>
        <v/>
      </c>
      <c r="P2990">
        <f>IF($B2990="","",IFERROR(VLOOKUP($B2990,Mapping!$A:$C,3,0),"Not Mapped"))</f>
        <v/>
      </c>
      <c r="Q2990">
        <f>IF($B2990="","",IF(COUNTIF(Exclusions!$A:$A,$B2990)&gt;0,"Yes","No"))</f>
        <v/>
      </c>
      <c r="R2990" s="17">
        <f>IF($B2990="","",MIN(1,DAY($A2990)/IF($N2990="Superstore",Settings!$B$5,Settings!$B$4)))</f>
        <v/>
      </c>
      <c r="S2990" s="17">
        <f>IF(OR($B2990="",$G2990="",$R2990=0),"",$G2990/$R2990)</f>
        <v/>
      </c>
      <c r="T2990">
        <f>IF($S2990="","",IF($S2990&lt;Settings!$B$8,"Critical",IF($S2990&lt;Settings!$B$9,"Semi Critical","Non Critical")))</f>
        <v/>
      </c>
      <c r="U2990">
        <f>IF($B2990="","",IFERROR(VLOOKUP($O2990,Leaders!$A:$B,2,0),"Not Mapped"))</f>
        <v/>
      </c>
    </row>
    <row r="2991">
      <c r="A2991" s="16" t="n"/>
      <c r="G2991" s="17" t="n"/>
      <c r="H2991" s="17" t="n"/>
      <c r="I2991" s="17" t="n"/>
      <c r="J2991" s="17" t="n"/>
      <c r="K2991" s="17" t="n"/>
      <c r="L2991" s="17" t="n"/>
      <c r="N2991">
        <f>IF($B2991="","",IF($C2991="SUPERSTORE","Superstore","DH"))</f>
        <v/>
      </c>
      <c r="O2991">
        <f>IF($B2991="","",IFERROR(VLOOKUP($B2991,Mapping!$A:$C,2,0),"Not Mapped"))</f>
        <v/>
      </c>
      <c r="P2991">
        <f>IF($B2991="","",IFERROR(VLOOKUP($B2991,Mapping!$A:$C,3,0),"Not Mapped"))</f>
        <v/>
      </c>
      <c r="Q2991">
        <f>IF($B2991="","",IF(COUNTIF(Exclusions!$A:$A,$B2991)&gt;0,"Yes","No"))</f>
        <v/>
      </c>
      <c r="R2991" s="17">
        <f>IF($B2991="","",MIN(1,DAY($A2991)/IF($N2991="Superstore",Settings!$B$5,Settings!$B$4)))</f>
        <v/>
      </c>
      <c r="S2991" s="17">
        <f>IF(OR($B2991="",$G2991="",$R2991=0),"",$G2991/$R2991)</f>
        <v/>
      </c>
      <c r="T2991">
        <f>IF($S2991="","",IF($S2991&lt;Settings!$B$8,"Critical",IF($S2991&lt;Settings!$B$9,"Semi Critical","Non Critical")))</f>
        <v/>
      </c>
      <c r="U2991">
        <f>IF($B2991="","",IFERROR(VLOOKUP($O2991,Leaders!$A:$B,2,0),"Not Mapped"))</f>
        <v/>
      </c>
    </row>
    <row r="2992">
      <c r="A2992" s="16" t="n"/>
      <c r="G2992" s="17" t="n"/>
      <c r="H2992" s="17" t="n"/>
      <c r="I2992" s="17" t="n"/>
      <c r="J2992" s="17" t="n"/>
      <c r="K2992" s="17" t="n"/>
      <c r="L2992" s="17" t="n"/>
      <c r="N2992">
        <f>IF($B2992="","",IF($C2992="SUPERSTORE","Superstore","DH"))</f>
        <v/>
      </c>
      <c r="O2992">
        <f>IF($B2992="","",IFERROR(VLOOKUP($B2992,Mapping!$A:$C,2,0),"Not Mapped"))</f>
        <v/>
      </c>
      <c r="P2992">
        <f>IF($B2992="","",IFERROR(VLOOKUP($B2992,Mapping!$A:$C,3,0),"Not Mapped"))</f>
        <v/>
      </c>
      <c r="Q2992">
        <f>IF($B2992="","",IF(COUNTIF(Exclusions!$A:$A,$B2992)&gt;0,"Yes","No"))</f>
        <v/>
      </c>
      <c r="R2992" s="17">
        <f>IF($B2992="","",MIN(1,DAY($A2992)/IF($N2992="Superstore",Settings!$B$5,Settings!$B$4)))</f>
        <v/>
      </c>
      <c r="S2992" s="17">
        <f>IF(OR($B2992="",$G2992="",$R2992=0),"",$G2992/$R2992)</f>
        <v/>
      </c>
      <c r="T2992">
        <f>IF($S2992="","",IF($S2992&lt;Settings!$B$8,"Critical",IF($S2992&lt;Settings!$B$9,"Semi Critical","Non Critical")))</f>
        <v/>
      </c>
      <c r="U2992">
        <f>IF($B2992="","",IFERROR(VLOOKUP($O2992,Leaders!$A:$B,2,0),"Not Mapped"))</f>
        <v/>
      </c>
    </row>
    <row r="2993">
      <c r="A2993" s="16" t="n"/>
      <c r="G2993" s="17" t="n"/>
      <c r="H2993" s="17" t="n"/>
      <c r="I2993" s="17" t="n"/>
      <c r="J2993" s="17" t="n"/>
      <c r="K2993" s="17" t="n"/>
      <c r="L2993" s="17" t="n"/>
      <c r="N2993">
        <f>IF($B2993="","",IF($C2993="SUPERSTORE","Superstore","DH"))</f>
        <v/>
      </c>
      <c r="O2993">
        <f>IF($B2993="","",IFERROR(VLOOKUP($B2993,Mapping!$A:$C,2,0),"Not Mapped"))</f>
        <v/>
      </c>
      <c r="P2993">
        <f>IF($B2993="","",IFERROR(VLOOKUP($B2993,Mapping!$A:$C,3,0),"Not Mapped"))</f>
        <v/>
      </c>
      <c r="Q2993">
        <f>IF($B2993="","",IF(COUNTIF(Exclusions!$A:$A,$B2993)&gt;0,"Yes","No"))</f>
        <v/>
      </c>
      <c r="R2993" s="17">
        <f>IF($B2993="","",MIN(1,DAY($A2993)/IF($N2993="Superstore",Settings!$B$5,Settings!$B$4)))</f>
        <v/>
      </c>
      <c r="S2993" s="17">
        <f>IF(OR($B2993="",$G2993="",$R2993=0),"",$G2993/$R2993)</f>
        <v/>
      </c>
      <c r="T2993">
        <f>IF($S2993="","",IF($S2993&lt;Settings!$B$8,"Critical",IF($S2993&lt;Settings!$B$9,"Semi Critical","Non Critical")))</f>
        <v/>
      </c>
      <c r="U2993">
        <f>IF($B2993="","",IFERROR(VLOOKUP($O2993,Leaders!$A:$B,2,0),"Not Mapped"))</f>
        <v/>
      </c>
    </row>
    <row r="2994">
      <c r="A2994" s="16" t="n"/>
      <c r="G2994" s="17" t="n"/>
      <c r="H2994" s="17" t="n"/>
      <c r="I2994" s="17" t="n"/>
      <c r="J2994" s="17" t="n"/>
      <c r="K2994" s="17" t="n"/>
      <c r="L2994" s="17" t="n"/>
      <c r="N2994">
        <f>IF($B2994="","",IF($C2994="SUPERSTORE","Superstore","DH"))</f>
        <v/>
      </c>
      <c r="O2994">
        <f>IF($B2994="","",IFERROR(VLOOKUP($B2994,Mapping!$A:$C,2,0),"Not Mapped"))</f>
        <v/>
      </c>
      <c r="P2994">
        <f>IF($B2994="","",IFERROR(VLOOKUP($B2994,Mapping!$A:$C,3,0),"Not Mapped"))</f>
        <v/>
      </c>
      <c r="Q2994">
        <f>IF($B2994="","",IF(COUNTIF(Exclusions!$A:$A,$B2994)&gt;0,"Yes","No"))</f>
        <v/>
      </c>
      <c r="R2994" s="17">
        <f>IF($B2994="","",MIN(1,DAY($A2994)/IF($N2994="Superstore",Settings!$B$5,Settings!$B$4)))</f>
        <v/>
      </c>
      <c r="S2994" s="17">
        <f>IF(OR($B2994="",$G2994="",$R2994=0),"",$G2994/$R2994)</f>
        <v/>
      </c>
      <c r="T2994">
        <f>IF($S2994="","",IF($S2994&lt;Settings!$B$8,"Critical",IF($S2994&lt;Settings!$B$9,"Semi Critical","Non Critical")))</f>
        <v/>
      </c>
      <c r="U2994">
        <f>IF($B2994="","",IFERROR(VLOOKUP($O2994,Leaders!$A:$B,2,0),"Not Mapped"))</f>
        <v/>
      </c>
    </row>
    <row r="2995">
      <c r="A2995" s="16" t="n"/>
      <c r="G2995" s="17" t="n"/>
      <c r="H2995" s="17" t="n"/>
      <c r="I2995" s="17" t="n"/>
      <c r="J2995" s="17" t="n"/>
      <c r="K2995" s="17" t="n"/>
      <c r="L2995" s="17" t="n"/>
      <c r="N2995">
        <f>IF($B2995="","",IF($C2995="SUPERSTORE","Superstore","DH"))</f>
        <v/>
      </c>
      <c r="O2995">
        <f>IF($B2995="","",IFERROR(VLOOKUP($B2995,Mapping!$A:$C,2,0),"Not Mapped"))</f>
        <v/>
      </c>
      <c r="P2995">
        <f>IF($B2995="","",IFERROR(VLOOKUP($B2995,Mapping!$A:$C,3,0),"Not Mapped"))</f>
        <v/>
      </c>
      <c r="Q2995">
        <f>IF($B2995="","",IF(COUNTIF(Exclusions!$A:$A,$B2995)&gt;0,"Yes","No"))</f>
        <v/>
      </c>
      <c r="R2995" s="17">
        <f>IF($B2995="","",MIN(1,DAY($A2995)/IF($N2995="Superstore",Settings!$B$5,Settings!$B$4)))</f>
        <v/>
      </c>
      <c r="S2995" s="17">
        <f>IF(OR($B2995="",$G2995="",$R2995=0),"",$G2995/$R2995)</f>
        <v/>
      </c>
      <c r="T2995">
        <f>IF($S2995="","",IF($S2995&lt;Settings!$B$8,"Critical",IF($S2995&lt;Settings!$B$9,"Semi Critical","Non Critical")))</f>
        <v/>
      </c>
      <c r="U2995">
        <f>IF($B2995="","",IFERROR(VLOOKUP($O2995,Leaders!$A:$B,2,0),"Not Mapped"))</f>
        <v/>
      </c>
    </row>
    <row r="2996">
      <c r="A2996" s="16" t="n"/>
      <c r="G2996" s="17" t="n"/>
      <c r="H2996" s="17" t="n"/>
      <c r="I2996" s="17" t="n"/>
      <c r="J2996" s="17" t="n"/>
      <c r="K2996" s="17" t="n"/>
      <c r="L2996" s="17" t="n"/>
      <c r="N2996">
        <f>IF($B2996="","",IF($C2996="SUPERSTORE","Superstore","DH"))</f>
        <v/>
      </c>
      <c r="O2996">
        <f>IF($B2996="","",IFERROR(VLOOKUP($B2996,Mapping!$A:$C,2,0),"Not Mapped"))</f>
        <v/>
      </c>
      <c r="P2996">
        <f>IF($B2996="","",IFERROR(VLOOKUP($B2996,Mapping!$A:$C,3,0),"Not Mapped"))</f>
        <v/>
      </c>
      <c r="Q2996">
        <f>IF($B2996="","",IF(COUNTIF(Exclusions!$A:$A,$B2996)&gt;0,"Yes","No"))</f>
        <v/>
      </c>
      <c r="R2996" s="17">
        <f>IF($B2996="","",MIN(1,DAY($A2996)/IF($N2996="Superstore",Settings!$B$5,Settings!$B$4)))</f>
        <v/>
      </c>
      <c r="S2996" s="17">
        <f>IF(OR($B2996="",$G2996="",$R2996=0),"",$G2996/$R2996)</f>
        <v/>
      </c>
      <c r="T2996">
        <f>IF($S2996="","",IF($S2996&lt;Settings!$B$8,"Critical",IF($S2996&lt;Settings!$B$9,"Semi Critical","Non Critical")))</f>
        <v/>
      </c>
      <c r="U2996">
        <f>IF($B2996="","",IFERROR(VLOOKUP($O2996,Leaders!$A:$B,2,0),"Not Mapped"))</f>
        <v/>
      </c>
    </row>
    <row r="2997">
      <c r="A2997" s="16" t="n"/>
      <c r="G2997" s="17" t="n"/>
      <c r="H2997" s="17" t="n"/>
      <c r="I2997" s="17" t="n"/>
      <c r="J2997" s="17" t="n"/>
      <c r="K2997" s="17" t="n"/>
      <c r="L2997" s="17" t="n"/>
      <c r="N2997">
        <f>IF($B2997="","",IF($C2997="SUPERSTORE","Superstore","DH"))</f>
        <v/>
      </c>
      <c r="O2997">
        <f>IF($B2997="","",IFERROR(VLOOKUP($B2997,Mapping!$A:$C,2,0),"Not Mapped"))</f>
        <v/>
      </c>
      <c r="P2997">
        <f>IF($B2997="","",IFERROR(VLOOKUP($B2997,Mapping!$A:$C,3,0),"Not Mapped"))</f>
        <v/>
      </c>
      <c r="Q2997">
        <f>IF($B2997="","",IF(COUNTIF(Exclusions!$A:$A,$B2997)&gt;0,"Yes","No"))</f>
        <v/>
      </c>
      <c r="R2997" s="17">
        <f>IF($B2997="","",MIN(1,DAY($A2997)/IF($N2997="Superstore",Settings!$B$5,Settings!$B$4)))</f>
        <v/>
      </c>
      <c r="S2997" s="17">
        <f>IF(OR($B2997="",$G2997="",$R2997=0),"",$G2997/$R2997)</f>
        <v/>
      </c>
      <c r="T2997">
        <f>IF($S2997="","",IF($S2997&lt;Settings!$B$8,"Critical",IF($S2997&lt;Settings!$B$9,"Semi Critical","Non Critical")))</f>
        <v/>
      </c>
      <c r="U2997">
        <f>IF($B2997="","",IFERROR(VLOOKUP($O2997,Leaders!$A:$B,2,0),"Not Mapped"))</f>
        <v/>
      </c>
    </row>
    <row r="2998">
      <c r="A2998" s="16" t="n"/>
      <c r="G2998" s="17" t="n"/>
      <c r="H2998" s="17" t="n"/>
      <c r="I2998" s="17" t="n"/>
      <c r="J2998" s="17" t="n"/>
      <c r="K2998" s="17" t="n"/>
      <c r="L2998" s="17" t="n"/>
      <c r="N2998">
        <f>IF($B2998="","",IF($C2998="SUPERSTORE","Superstore","DH"))</f>
        <v/>
      </c>
      <c r="O2998">
        <f>IF($B2998="","",IFERROR(VLOOKUP($B2998,Mapping!$A:$C,2,0),"Not Mapped"))</f>
        <v/>
      </c>
      <c r="P2998">
        <f>IF($B2998="","",IFERROR(VLOOKUP($B2998,Mapping!$A:$C,3,0),"Not Mapped"))</f>
        <v/>
      </c>
      <c r="Q2998">
        <f>IF($B2998="","",IF(COUNTIF(Exclusions!$A:$A,$B2998)&gt;0,"Yes","No"))</f>
        <v/>
      </c>
      <c r="R2998" s="17">
        <f>IF($B2998="","",MIN(1,DAY($A2998)/IF($N2998="Superstore",Settings!$B$5,Settings!$B$4)))</f>
        <v/>
      </c>
      <c r="S2998" s="17">
        <f>IF(OR($B2998="",$G2998="",$R2998=0),"",$G2998/$R2998)</f>
        <v/>
      </c>
      <c r="T2998">
        <f>IF($S2998="","",IF($S2998&lt;Settings!$B$8,"Critical",IF($S2998&lt;Settings!$B$9,"Semi Critical","Non Critical")))</f>
        <v/>
      </c>
      <c r="U2998">
        <f>IF($B2998="","",IFERROR(VLOOKUP($O2998,Leaders!$A:$B,2,0),"Not Mapped"))</f>
        <v/>
      </c>
    </row>
    <row r="2999">
      <c r="A2999" s="16" t="n"/>
      <c r="G2999" s="17" t="n"/>
      <c r="H2999" s="17" t="n"/>
      <c r="I2999" s="17" t="n"/>
      <c r="J2999" s="17" t="n"/>
      <c r="K2999" s="17" t="n"/>
      <c r="L2999" s="17" t="n"/>
      <c r="N2999">
        <f>IF($B2999="","",IF($C2999="SUPERSTORE","Superstore","DH"))</f>
        <v/>
      </c>
      <c r="O2999">
        <f>IF($B2999="","",IFERROR(VLOOKUP($B2999,Mapping!$A:$C,2,0),"Not Mapped"))</f>
        <v/>
      </c>
      <c r="P2999">
        <f>IF($B2999="","",IFERROR(VLOOKUP($B2999,Mapping!$A:$C,3,0),"Not Mapped"))</f>
        <v/>
      </c>
      <c r="Q2999">
        <f>IF($B2999="","",IF(COUNTIF(Exclusions!$A:$A,$B2999)&gt;0,"Yes","No"))</f>
        <v/>
      </c>
      <c r="R2999" s="17">
        <f>IF($B2999="","",MIN(1,DAY($A2999)/IF($N2999="Superstore",Settings!$B$5,Settings!$B$4)))</f>
        <v/>
      </c>
      <c r="S2999" s="17">
        <f>IF(OR($B2999="",$G2999="",$R2999=0),"",$G2999/$R2999)</f>
        <v/>
      </c>
      <c r="T2999">
        <f>IF($S2999="","",IF($S2999&lt;Settings!$B$8,"Critical",IF($S2999&lt;Settings!$B$9,"Semi Critical","Non Critical")))</f>
        <v/>
      </c>
      <c r="U2999">
        <f>IF($B2999="","",IFERROR(VLOOKUP($O2999,Leaders!$A:$B,2,0),"Not Mapped"))</f>
        <v/>
      </c>
    </row>
    <row r="3000">
      <c r="A3000" s="16" t="n"/>
      <c r="G3000" s="17" t="n"/>
      <c r="H3000" s="17" t="n"/>
      <c r="I3000" s="17" t="n"/>
      <c r="J3000" s="17" t="n"/>
      <c r="K3000" s="17" t="n"/>
      <c r="L3000" s="17" t="n"/>
      <c r="N3000">
        <f>IF($B3000="","",IF($C3000="SUPERSTORE","Superstore","DH"))</f>
        <v/>
      </c>
      <c r="O3000">
        <f>IF($B3000="","",IFERROR(VLOOKUP($B3000,Mapping!$A:$C,2,0),"Not Mapped"))</f>
        <v/>
      </c>
      <c r="P3000">
        <f>IF($B3000="","",IFERROR(VLOOKUP($B3000,Mapping!$A:$C,3,0),"Not Mapped"))</f>
        <v/>
      </c>
      <c r="Q3000">
        <f>IF($B3000="","",IF(COUNTIF(Exclusions!$A:$A,$B3000)&gt;0,"Yes","No"))</f>
        <v/>
      </c>
      <c r="R3000" s="17">
        <f>IF($B3000="","",MIN(1,DAY($A3000)/IF($N3000="Superstore",Settings!$B$5,Settings!$B$4)))</f>
        <v/>
      </c>
      <c r="S3000" s="17">
        <f>IF(OR($B3000="",$G3000="",$R3000=0),"",$G3000/$R3000)</f>
        <v/>
      </c>
      <c r="T3000">
        <f>IF($S3000="","",IF($S3000&lt;Settings!$B$8,"Critical",IF($S3000&lt;Settings!$B$9,"Semi Critical","Non Critical")))</f>
        <v/>
      </c>
      <c r="U3000">
        <f>IF($B3000="","",IFERROR(VLOOKUP($O3000,Leaders!$A:$B,2,0),"Not Mapped"))</f>
        <v/>
      </c>
    </row>
    <row r="3001">
      <c r="A3001" s="16" t="n"/>
      <c r="G3001" s="17" t="n"/>
      <c r="H3001" s="17" t="n"/>
      <c r="I3001" s="17" t="n"/>
      <c r="J3001" s="17" t="n"/>
      <c r="K3001" s="17" t="n"/>
      <c r="L3001" s="17" t="n"/>
      <c r="N3001">
        <f>IF($B3001="","",IF($C3001="SUPERSTORE","Superstore","DH"))</f>
        <v/>
      </c>
      <c r="O3001">
        <f>IF($B3001="","",IFERROR(VLOOKUP($B3001,Mapping!$A:$C,2,0),"Not Mapped"))</f>
        <v/>
      </c>
      <c r="P3001">
        <f>IF($B3001="","",IFERROR(VLOOKUP($B3001,Mapping!$A:$C,3,0),"Not Mapped"))</f>
        <v/>
      </c>
      <c r="Q3001">
        <f>IF($B3001="","",IF(COUNTIF(Exclusions!$A:$A,$B3001)&gt;0,"Yes","No"))</f>
        <v/>
      </c>
      <c r="R3001" s="17">
        <f>IF($B3001="","",MIN(1,DAY($A3001)/IF($N3001="Superstore",Settings!$B$5,Settings!$B$4)))</f>
        <v/>
      </c>
      <c r="S3001" s="17">
        <f>IF(OR($B3001="",$G3001="",$R3001=0),"",$G3001/$R3001)</f>
        <v/>
      </c>
      <c r="T3001">
        <f>IF($S3001="","",IF($S3001&lt;Settings!$B$8,"Critical",IF($S3001&lt;Settings!$B$9,"Semi Critical","Non Critical")))</f>
        <v/>
      </c>
      <c r="U3001">
        <f>IF($B3001="","",IFERROR(VLOOKUP($O3001,Leaders!$A:$B,2,0),"Not Mapped"))</f>
        <v/>
      </c>
    </row>
    <row r="3002">
      <c r="A3002" s="16" t="n"/>
      <c r="G3002" s="17" t="n"/>
      <c r="H3002" s="17" t="n"/>
      <c r="I3002" s="17" t="n"/>
      <c r="J3002" s="17" t="n"/>
      <c r="K3002" s="17" t="n"/>
      <c r="L3002" s="17" t="n"/>
      <c r="N3002">
        <f>IF($B3002="","",IF($C3002="SUPERSTORE","Superstore","DH"))</f>
        <v/>
      </c>
      <c r="O3002">
        <f>IF($B3002="","",IFERROR(VLOOKUP($B3002,Mapping!$A:$C,2,0),"Not Mapped"))</f>
        <v/>
      </c>
      <c r="P3002">
        <f>IF($B3002="","",IFERROR(VLOOKUP($B3002,Mapping!$A:$C,3,0),"Not Mapped"))</f>
        <v/>
      </c>
      <c r="Q3002">
        <f>IF($B3002="","",IF(COUNTIF(Exclusions!$A:$A,$B3002)&gt;0,"Yes","No"))</f>
        <v/>
      </c>
      <c r="R3002" s="17">
        <f>IF($B3002="","",MIN(1,DAY($A3002)/IF($N3002="Superstore",Settings!$B$5,Settings!$B$4)))</f>
        <v/>
      </c>
      <c r="S3002" s="17">
        <f>IF(OR($B3002="",$G3002="",$R3002=0),"",$G3002/$R3002)</f>
        <v/>
      </c>
      <c r="T3002">
        <f>IF($S3002="","",IF($S3002&lt;Settings!$B$8,"Critical",IF($S3002&lt;Settings!$B$9,"Semi Critical","Non Critical")))</f>
        <v/>
      </c>
      <c r="U3002">
        <f>IF($B3002="","",IFERROR(VLOOKUP($O3002,Leaders!$A:$B,2,0),"Not Mapped"))</f>
        <v/>
      </c>
    </row>
    <row r="3003">
      <c r="A3003" s="16" t="n"/>
      <c r="G3003" s="17" t="n"/>
      <c r="H3003" s="17" t="n"/>
      <c r="I3003" s="17" t="n"/>
      <c r="J3003" s="17" t="n"/>
      <c r="K3003" s="17" t="n"/>
      <c r="L3003" s="17" t="n"/>
      <c r="N3003">
        <f>IF($B3003="","",IF($C3003="SUPERSTORE","Superstore","DH"))</f>
        <v/>
      </c>
      <c r="O3003">
        <f>IF($B3003="","",IFERROR(VLOOKUP($B3003,Mapping!$A:$C,2,0),"Not Mapped"))</f>
        <v/>
      </c>
      <c r="P3003">
        <f>IF($B3003="","",IFERROR(VLOOKUP($B3003,Mapping!$A:$C,3,0),"Not Mapped"))</f>
        <v/>
      </c>
      <c r="Q3003">
        <f>IF($B3003="","",IF(COUNTIF(Exclusions!$A:$A,$B3003)&gt;0,"Yes","No"))</f>
        <v/>
      </c>
      <c r="R3003" s="17">
        <f>IF($B3003="","",MIN(1,DAY($A3003)/IF($N3003="Superstore",Settings!$B$5,Settings!$B$4)))</f>
        <v/>
      </c>
      <c r="S3003" s="17">
        <f>IF(OR($B3003="",$G3003="",$R3003=0),"",$G3003/$R3003)</f>
        <v/>
      </c>
      <c r="T3003">
        <f>IF($S3003="","",IF($S3003&lt;Settings!$B$8,"Critical",IF($S3003&lt;Settings!$B$9,"Semi Critical","Non Critical")))</f>
        <v/>
      </c>
      <c r="U3003">
        <f>IF($B3003="","",IFERROR(VLOOKUP($O3003,Leaders!$A:$B,2,0),"Not Mapped"))</f>
        <v/>
      </c>
    </row>
    <row r="3004">
      <c r="A3004" s="16" t="n"/>
      <c r="G3004" s="17" t="n"/>
      <c r="H3004" s="17" t="n"/>
      <c r="I3004" s="17" t="n"/>
      <c r="J3004" s="17" t="n"/>
      <c r="K3004" s="17" t="n"/>
      <c r="L3004" s="17" t="n"/>
      <c r="N3004">
        <f>IF($B3004="","",IF($C3004="SUPERSTORE","Superstore","DH"))</f>
        <v/>
      </c>
      <c r="O3004">
        <f>IF($B3004="","",IFERROR(VLOOKUP($B3004,Mapping!$A:$C,2,0),"Not Mapped"))</f>
        <v/>
      </c>
      <c r="P3004">
        <f>IF($B3004="","",IFERROR(VLOOKUP($B3004,Mapping!$A:$C,3,0),"Not Mapped"))</f>
        <v/>
      </c>
      <c r="Q3004">
        <f>IF($B3004="","",IF(COUNTIF(Exclusions!$A:$A,$B3004)&gt;0,"Yes","No"))</f>
        <v/>
      </c>
      <c r="R3004" s="17">
        <f>IF($B3004="","",MIN(1,DAY($A3004)/IF($N3004="Superstore",Settings!$B$5,Settings!$B$4)))</f>
        <v/>
      </c>
      <c r="S3004" s="17">
        <f>IF(OR($B3004="",$G3004="",$R3004=0),"",$G3004/$R3004)</f>
        <v/>
      </c>
      <c r="T3004">
        <f>IF($S3004="","",IF($S3004&lt;Settings!$B$8,"Critical",IF($S3004&lt;Settings!$B$9,"Semi Critical","Non Critical")))</f>
        <v/>
      </c>
      <c r="U3004">
        <f>IF($B3004="","",IFERROR(VLOOKUP($O3004,Leaders!$A:$B,2,0),"Not Mapped"))</f>
        <v/>
      </c>
    </row>
    <row r="3005">
      <c r="A3005" s="16" t="n"/>
      <c r="G3005" s="17" t="n"/>
      <c r="H3005" s="17" t="n"/>
      <c r="I3005" s="17" t="n"/>
      <c r="J3005" s="17" t="n"/>
      <c r="K3005" s="17" t="n"/>
      <c r="L3005" s="17" t="n"/>
      <c r="N3005">
        <f>IF($B3005="","",IF($C3005="SUPERSTORE","Superstore","DH"))</f>
        <v/>
      </c>
      <c r="O3005">
        <f>IF($B3005="","",IFERROR(VLOOKUP($B3005,Mapping!$A:$C,2,0),"Not Mapped"))</f>
        <v/>
      </c>
      <c r="P3005">
        <f>IF($B3005="","",IFERROR(VLOOKUP($B3005,Mapping!$A:$C,3,0),"Not Mapped"))</f>
        <v/>
      </c>
      <c r="Q3005">
        <f>IF($B3005="","",IF(COUNTIF(Exclusions!$A:$A,$B3005)&gt;0,"Yes","No"))</f>
        <v/>
      </c>
      <c r="R3005" s="17">
        <f>IF($B3005="","",MIN(1,DAY($A3005)/IF($N3005="Superstore",Settings!$B$5,Settings!$B$4)))</f>
        <v/>
      </c>
      <c r="S3005" s="17">
        <f>IF(OR($B3005="",$G3005="",$R3005=0),"",$G3005/$R3005)</f>
        <v/>
      </c>
      <c r="T3005">
        <f>IF($S3005="","",IF($S3005&lt;Settings!$B$8,"Critical",IF($S3005&lt;Settings!$B$9,"Semi Critical","Non Critical")))</f>
        <v/>
      </c>
      <c r="U3005">
        <f>IF($B3005="","",IFERROR(VLOOKUP($O3005,Leaders!$A:$B,2,0),"Not Mapped"))</f>
        <v/>
      </c>
    </row>
    <row r="3006">
      <c r="A3006" s="16" t="n"/>
      <c r="G3006" s="17" t="n"/>
      <c r="H3006" s="17" t="n"/>
      <c r="I3006" s="17" t="n"/>
      <c r="J3006" s="17" t="n"/>
      <c r="K3006" s="17" t="n"/>
      <c r="L3006" s="17" t="n"/>
      <c r="N3006">
        <f>IF($B3006="","",IF($C3006="SUPERSTORE","Superstore","DH"))</f>
        <v/>
      </c>
      <c r="O3006">
        <f>IF($B3006="","",IFERROR(VLOOKUP($B3006,Mapping!$A:$C,2,0),"Not Mapped"))</f>
        <v/>
      </c>
      <c r="P3006">
        <f>IF($B3006="","",IFERROR(VLOOKUP($B3006,Mapping!$A:$C,3,0),"Not Mapped"))</f>
        <v/>
      </c>
      <c r="Q3006">
        <f>IF($B3006="","",IF(COUNTIF(Exclusions!$A:$A,$B3006)&gt;0,"Yes","No"))</f>
        <v/>
      </c>
      <c r="R3006" s="17">
        <f>IF($B3006="","",MIN(1,DAY($A3006)/IF($N3006="Superstore",Settings!$B$5,Settings!$B$4)))</f>
        <v/>
      </c>
      <c r="S3006" s="17">
        <f>IF(OR($B3006="",$G3006="",$R3006=0),"",$G3006/$R3006)</f>
        <v/>
      </c>
      <c r="T3006">
        <f>IF($S3006="","",IF($S3006&lt;Settings!$B$8,"Critical",IF($S3006&lt;Settings!$B$9,"Semi Critical","Non Critical")))</f>
        <v/>
      </c>
      <c r="U3006">
        <f>IF($B3006="","",IFERROR(VLOOKUP($O3006,Leaders!$A:$B,2,0),"Not Mapped"))</f>
        <v/>
      </c>
    </row>
    <row r="3007">
      <c r="A3007" s="16" t="n"/>
      <c r="G3007" s="17" t="n"/>
      <c r="H3007" s="17" t="n"/>
      <c r="I3007" s="17" t="n"/>
      <c r="J3007" s="17" t="n"/>
      <c r="K3007" s="17" t="n"/>
      <c r="L3007" s="17" t="n"/>
      <c r="N3007">
        <f>IF($B3007="","",IF($C3007="SUPERSTORE","Superstore","DH"))</f>
        <v/>
      </c>
      <c r="O3007">
        <f>IF($B3007="","",IFERROR(VLOOKUP($B3007,Mapping!$A:$C,2,0),"Not Mapped"))</f>
        <v/>
      </c>
      <c r="P3007">
        <f>IF($B3007="","",IFERROR(VLOOKUP($B3007,Mapping!$A:$C,3,0),"Not Mapped"))</f>
        <v/>
      </c>
      <c r="Q3007">
        <f>IF($B3007="","",IF(COUNTIF(Exclusions!$A:$A,$B3007)&gt;0,"Yes","No"))</f>
        <v/>
      </c>
      <c r="R3007" s="17">
        <f>IF($B3007="","",MIN(1,DAY($A3007)/IF($N3007="Superstore",Settings!$B$5,Settings!$B$4)))</f>
        <v/>
      </c>
      <c r="S3007" s="17">
        <f>IF(OR($B3007="",$G3007="",$R3007=0),"",$G3007/$R3007)</f>
        <v/>
      </c>
      <c r="T3007">
        <f>IF($S3007="","",IF($S3007&lt;Settings!$B$8,"Critical",IF($S3007&lt;Settings!$B$9,"Semi Critical","Non Critical")))</f>
        <v/>
      </c>
      <c r="U3007">
        <f>IF($B3007="","",IFERROR(VLOOKUP($O3007,Leaders!$A:$B,2,0),"Not Mapped"))</f>
        <v/>
      </c>
    </row>
    <row r="3008">
      <c r="A3008" s="16" t="n"/>
      <c r="G3008" s="17" t="n"/>
      <c r="H3008" s="17" t="n"/>
      <c r="I3008" s="17" t="n"/>
      <c r="J3008" s="17" t="n"/>
      <c r="K3008" s="17" t="n"/>
      <c r="L3008" s="17" t="n"/>
      <c r="N3008">
        <f>IF($B3008="","",IF($C3008="SUPERSTORE","Superstore","DH"))</f>
        <v/>
      </c>
      <c r="O3008">
        <f>IF($B3008="","",IFERROR(VLOOKUP($B3008,Mapping!$A:$C,2,0),"Not Mapped"))</f>
        <v/>
      </c>
      <c r="P3008">
        <f>IF($B3008="","",IFERROR(VLOOKUP($B3008,Mapping!$A:$C,3,0),"Not Mapped"))</f>
        <v/>
      </c>
      <c r="Q3008">
        <f>IF($B3008="","",IF(COUNTIF(Exclusions!$A:$A,$B3008)&gt;0,"Yes","No"))</f>
        <v/>
      </c>
      <c r="R3008" s="17">
        <f>IF($B3008="","",MIN(1,DAY($A3008)/IF($N3008="Superstore",Settings!$B$5,Settings!$B$4)))</f>
        <v/>
      </c>
      <c r="S3008" s="17">
        <f>IF(OR($B3008="",$G3008="",$R3008=0),"",$G3008/$R3008)</f>
        <v/>
      </c>
      <c r="T3008">
        <f>IF($S3008="","",IF($S3008&lt;Settings!$B$8,"Critical",IF($S3008&lt;Settings!$B$9,"Semi Critical","Non Critical")))</f>
        <v/>
      </c>
      <c r="U3008">
        <f>IF($B3008="","",IFERROR(VLOOKUP($O3008,Leaders!$A:$B,2,0),"Not Mapped"))</f>
        <v/>
      </c>
    </row>
    <row r="3009">
      <c r="A3009" s="16" t="n"/>
      <c r="G3009" s="17" t="n"/>
      <c r="H3009" s="17" t="n"/>
      <c r="I3009" s="17" t="n"/>
      <c r="J3009" s="17" t="n"/>
      <c r="K3009" s="17" t="n"/>
      <c r="L3009" s="17" t="n"/>
      <c r="N3009">
        <f>IF($B3009="","",IF($C3009="SUPERSTORE","Superstore","DH"))</f>
        <v/>
      </c>
      <c r="O3009">
        <f>IF($B3009="","",IFERROR(VLOOKUP($B3009,Mapping!$A:$C,2,0),"Not Mapped"))</f>
        <v/>
      </c>
      <c r="P3009">
        <f>IF($B3009="","",IFERROR(VLOOKUP($B3009,Mapping!$A:$C,3,0),"Not Mapped"))</f>
        <v/>
      </c>
      <c r="Q3009">
        <f>IF($B3009="","",IF(COUNTIF(Exclusions!$A:$A,$B3009)&gt;0,"Yes","No"))</f>
        <v/>
      </c>
      <c r="R3009" s="17">
        <f>IF($B3009="","",MIN(1,DAY($A3009)/IF($N3009="Superstore",Settings!$B$5,Settings!$B$4)))</f>
        <v/>
      </c>
      <c r="S3009" s="17">
        <f>IF(OR($B3009="",$G3009="",$R3009=0),"",$G3009/$R3009)</f>
        <v/>
      </c>
      <c r="T3009">
        <f>IF($S3009="","",IF($S3009&lt;Settings!$B$8,"Critical",IF($S3009&lt;Settings!$B$9,"Semi Critical","Non Critical")))</f>
        <v/>
      </c>
      <c r="U3009">
        <f>IF($B3009="","",IFERROR(VLOOKUP($O3009,Leaders!$A:$B,2,0),"Not Mapped"))</f>
        <v/>
      </c>
    </row>
    <row r="3010">
      <c r="A3010" s="16" t="n"/>
      <c r="G3010" s="17" t="n"/>
      <c r="H3010" s="17" t="n"/>
      <c r="I3010" s="17" t="n"/>
      <c r="J3010" s="17" t="n"/>
      <c r="K3010" s="17" t="n"/>
      <c r="L3010" s="17" t="n"/>
      <c r="N3010">
        <f>IF($B3010="","",IF($C3010="SUPERSTORE","Superstore","DH"))</f>
        <v/>
      </c>
      <c r="O3010">
        <f>IF($B3010="","",IFERROR(VLOOKUP($B3010,Mapping!$A:$C,2,0),"Not Mapped"))</f>
        <v/>
      </c>
      <c r="P3010">
        <f>IF($B3010="","",IFERROR(VLOOKUP($B3010,Mapping!$A:$C,3,0),"Not Mapped"))</f>
        <v/>
      </c>
      <c r="Q3010">
        <f>IF($B3010="","",IF(COUNTIF(Exclusions!$A:$A,$B3010)&gt;0,"Yes","No"))</f>
        <v/>
      </c>
      <c r="R3010" s="17">
        <f>IF($B3010="","",MIN(1,DAY($A3010)/IF($N3010="Superstore",Settings!$B$5,Settings!$B$4)))</f>
        <v/>
      </c>
      <c r="S3010" s="17">
        <f>IF(OR($B3010="",$G3010="",$R3010=0),"",$G3010/$R3010)</f>
        <v/>
      </c>
      <c r="T3010">
        <f>IF($S3010="","",IF($S3010&lt;Settings!$B$8,"Critical",IF($S3010&lt;Settings!$B$9,"Semi Critical","Non Critical")))</f>
        <v/>
      </c>
      <c r="U3010">
        <f>IF($B3010="","",IFERROR(VLOOKUP($O3010,Leaders!$A:$B,2,0),"Not Mapped"))</f>
        <v/>
      </c>
    </row>
    <row r="3011">
      <c r="A3011" s="16" t="n"/>
      <c r="G3011" s="17" t="n"/>
      <c r="H3011" s="17" t="n"/>
      <c r="I3011" s="17" t="n"/>
      <c r="J3011" s="17" t="n"/>
      <c r="K3011" s="17" t="n"/>
      <c r="L3011" s="17" t="n"/>
      <c r="N3011">
        <f>IF($B3011="","",IF($C3011="SUPERSTORE","Superstore","DH"))</f>
        <v/>
      </c>
      <c r="O3011">
        <f>IF($B3011="","",IFERROR(VLOOKUP($B3011,Mapping!$A:$C,2,0),"Not Mapped"))</f>
        <v/>
      </c>
      <c r="P3011">
        <f>IF($B3011="","",IFERROR(VLOOKUP($B3011,Mapping!$A:$C,3,0),"Not Mapped"))</f>
        <v/>
      </c>
      <c r="Q3011">
        <f>IF($B3011="","",IF(COUNTIF(Exclusions!$A:$A,$B3011)&gt;0,"Yes","No"))</f>
        <v/>
      </c>
      <c r="R3011" s="17">
        <f>IF($B3011="","",MIN(1,DAY($A3011)/IF($N3011="Superstore",Settings!$B$5,Settings!$B$4)))</f>
        <v/>
      </c>
      <c r="S3011" s="17">
        <f>IF(OR($B3011="",$G3011="",$R3011=0),"",$G3011/$R3011)</f>
        <v/>
      </c>
      <c r="T3011">
        <f>IF($S3011="","",IF($S3011&lt;Settings!$B$8,"Critical",IF($S3011&lt;Settings!$B$9,"Semi Critical","Non Critical")))</f>
        <v/>
      </c>
      <c r="U3011">
        <f>IF($B3011="","",IFERROR(VLOOKUP($O3011,Leaders!$A:$B,2,0),"Not Mapped"))</f>
        <v/>
      </c>
    </row>
    <row r="3012">
      <c r="A3012" s="16" t="n"/>
      <c r="G3012" s="17" t="n"/>
      <c r="H3012" s="17" t="n"/>
      <c r="I3012" s="17" t="n"/>
      <c r="J3012" s="17" t="n"/>
      <c r="K3012" s="17" t="n"/>
      <c r="L3012" s="17" t="n"/>
      <c r="N3012">
        <f>IF($B3012="","",IF($C3012="SUPERSTORE","Superstore","DH"))</f>
        <v/>
      </c>
      <c r="O3012">
        <f>IF($B3012="","",IFERROR(VLOOKUP($B3012,Mapping!$A:$C,2,0),"Not Mapped"))</f>
        <v/>
      </c>
      <c r="P3012">
        <f>IF($B3012="","",IFERROR(VLOOKUP($B3012,Mapping!$A:$C,3,0),"Not Mapped"))</f>
        <v/>
      </c>
      <c r="Q3012">
        <f>IF($B3012="","",IF(COUNTIF(Exclusions!$A:$A,$B3012)&gt;0,"Yes","No"))</f>
        <v/>
      </c>
      <c r="R3012" s="17">
        <f>IF($B3012="","",MIN(1,DAY($A3012)/IF($N3012="Superstore",Settings!$B$5,Settings!$B$4)))</f>
        <v/>
      </c>
      <c r="S3012" s="17">
        <f>IF(OR($B3012="",$G3012="",$R3012=0),"",$G3012/$R3012)</f>
        <v/>
      </c>
      <c r="T3012">
        <f>IF($S3012="","",IF($S3012&lt;Settings!$B$8,"Critical",IF($S3012&lt;Settings!$B$9,"Semi Critical","Non Critical")))</f>
        <v/>
      </c>
      <c r="U3012">
        <f>IF($B3012="","",IFERROR(VLOOKUP($O3012,Leaders!$A:$B,2,0),"Not Mapped"))</f>
        <v/>
      </c>
    </row>
    <row r="3013">
      <c r="A3013" s="16" t="n"/>
      <c r="G3013" s="17" t="n"/>
      <c r="H3013" s="17" t="n"/>
      <c r="I3013" s="17" t="n"/>
      <c r="J3013" s="17" t="n"/>
      <c r="K3013" s="17" t="n"/>
      <c r="L3013" s="17" t="n"/>
      <c r="N3013">
        <f>IF($B3013="","",IF($C3013="SUPERSTORE","Superstore","DH"))</f>
        <v/>
      </c>
      <c r="O3013">
        <f>IF($B3013="","",IFERROR(VLOOKUP($B3013,Mapping!$A:$C,2,0),"Not Mapped"))</f>
        <v/>
      </c>
      <c r="P3013">
        <f>IF($B3013="","",IFERROR(VLOOKUP($B3013,Mapping!$A:$C,3,0),"Not Mapped"))</f>
        <v/>
      </c>
      <c r="Q3013">
        <f>IF($B3013="","",IF(COUNTIF(Exclusions!$A:$A,$B3013)&gt;0,"Yes","No"))</f>
        <v/>
      </c>
      <c r="R3013" s="17">
        <f>IF($B3013="","",MIN(1,DAY($A3013)/IF($N3013="Superstore",Settings!$B$5,Settings!$B$4)))</f>
        <v/>
      </c>
      <c r="S3013" s="17">
        <f>IF(OR($B3013="",$G3013="",$R3013=0),"",$G3013/$R3013)</f>
        <v/>
      </c>
      <c r="T3013">
        <f>IF($S3013="","",IF($S3013&lt;Settings!$B$8,"Critical",IF($S3013&lt;Settings!$B$9,"Semi Critical","Non Critical")))</f>
        <v/>
      </c>
      <c r="U3013">
        <f>IF($B3013="","",IFERROR(VLOOKUP($O3013,Leaders!$A:$B,2,0),"Not Mapped"))</f>
        <v/>
      </c>
    </row>
    <row r="3014">
      <c r="A3014" s="16" t="n"/>
      <c r="G3014" s="17" t="n"/>
      <c r="H3014" s="17" t="n"/>
      <c r="I3014" s="17" t="n"/>
      <c r="J3014" s="17" t="n"/>
      <c r="K3014" s="17" t="n"/>
      <c r="L3014" s="17" t="n"/>
      <c r="N3014">
        <f>IF($B3014="","",IF($C3014="SUPERSTORE","Superstore","DH"))</f>
        <v/>
      </c>
      <c r="O3014">
        <f>IF($B3014="","",IFERROR(VLOOKUP($B3014,Mapping!$A:$C,2,0),"Not Mapped"))</f>
        <v/>
      </c>
      <c r="P3014">
        <f>IF($B3014="","",IFERROR(VLOOKUP($B3014,Mapping!$A:$C,3,0),"Not Mapped"))</f>
        <v/>
      </c>
      <c r="Q3014">
        <f>IF($B3014="","",IF(COUNTIF(Exclusions!$A:$A,$B3014)&gt;0,"Yes","No"))</f>
        <v/>
      </c>
      <c r="R3014" s="17">
        <f>IF($B3014="","",MIN(1,DAY($A3014)/IF($N3014="Superstore",Settings!$B$5,Settings!$B$4)))</f>
        <v/>
      </c>
      <c r="S3014" s="17">
        <f>IF(OR($B3014="",$G3014="",$R3014=0),"",$G3014/$R3014)</f>
        <v/>
      </c>
      <c r="T3014">
        <f>IF($S3014="","",IF($S3014&lt;Settings!$B$8,"Critical",IF($S3014&lt;Settings!$B$9,"Semi Critical","Non Critical")))</f>
        <v/>
      </c>
      <c r="U3014">
        <f>IF($B3014="","",IFERROR(VLOOKUP($O3014,Leaders!$A:$B,2,0),"Not Mapped"))</f>
        <v/>
      </c>
    </row>
    <row r="3015">
      <c r="A3015" s="16" t="n"/>
      <c r="G3015" s="17" t="n"/>
      <c r="H3015" s="17" t="n"/>
      <c r="I3015" s="17" t="n"/>
      <c r="J3015" s="17" t="n"/>
      <c r="K3015" s="17" t="n"/>
      <c r="L3015" s="17" t="n"/>
      <c r="N3015">
        <f>IF($B3015="","",IF($C3015="SUPERSTORE","Superstore","DH"))</f>
        <v/>
      </c>
      <c r="O3015">
        <f>IF($B3015="","",IFERROR(VLOOKUP($B3015,Mapping!$A:$C,2,0),"Not Mapped"))</f>
        <v/>
      </c>
      <c r="P3015">
        <f>IF($B3015="","",IFERROR(VLOOKUP($B3015,Mapping!$A:$C,3,0),"Not Mapped"))</f>
        <v/>
      </c>
      <c r="Q3015">
        <f>IF($B3015="","",IF(COUNTIF(Exclusions!$A:$A,$B3015)&gt;0,"Yes","No"))</f>
        <v/>
      </c>
      <c r="R3015" s="17">
        <f>IF($B3015="","",MIN(1,DAY($A3015)/IF($N3015="Superstore",Settings!$B$5,Settings!$B$4)))</f>
        <v/>
      </c>
      <c r="S3015" s="17">
        <f>IF(OR($B3015="",$G3015="",$R3015=0),"",$G3015/$R3015)</f>
        <v/>
      </c>
      <c r="T3015">
        <f>IF($S3015="","",IF($S3015&lt;Settings!$B$8,"Critical",IF($S3015&lt;Settings!$B$9,"Semi Critical","Non Critical")))</f>
        <v/>
      </c>
      <c r="U3015">
        <f>IF($B3015="","",IFERROR(VLOOKUP($O3015,Leaders!$A:$B,2,0),"Not Mapped"))</f>
        <v/>
      </c>
    </row>
    <row r="3016">
      <c r="A3016" s="16" t="n"/>
      <c r="G3016" s="17" t="n"/>
      <c r="H3016" s="17" t="n"/>
      <c r="I3016" s="17" t="n"/>
      <c r="J3016" s="17" t="n"/>
      <c r="K3016" s="17" t="n"/>
      <c r="L3016" s="17" t="n"/>
      <c r="N3016">
        <f>IF($B3016="","",IF($C3016="SUPERSTORE","Superstore","DH"))</f>
        <v/>
      </c>
      <c r="O3016">
        <f>IF($B3016="","",IFERROR(VLOOKUP($B3016,Mapping!$A:$C,2,0),"Not Mapped"))</f>
        <v/>
      </c>
      <c r="P3016">
        <f>IF($B3016="","",IFERROR(VLOOKUP($B3016,Mapping!$A:$C,3,0),"Not Mapped"))</f>
        <v/>
      </c>
      <c r="Q3016">
        <f>IF($B3016="","",IF(COUNTIF(Exclusions!$A:$A,$B3016)&gt;0,"Yes","No"))</f>
        <v/>
      </c>
      <c r="R3016" s="17">
        <f>IF($B3016="","",MIN(1,DAY($A3016)/IF($N3016="Superstore",Settings!$B$5,Settings!$B$4)))</f>
        <v/>
      </c>
      <c r="S3016" s="17">
        <f>IF(OR($B3016="",$G3016="",$R3016=0),"",$G3016/$R3016)</f>
        <v/>
      </c>
      <c r="T3016">
        <f>IF($S3016="","",IF($S3016&lt;Settings!$B$8,"Critical",IF($S3016&lt;Settings!$B$9,"Semi Critical","Non Critical")))</f>
        <v/>
      </c>
      <c r="U3016">
        <f>IF($B3016="","",IFERROR(VLOOKUP($O3016,Leaders!$A:$B,2,0),"Not Mapped"))</f>
        <v/>
      </c>
    </row>
    <row r="3017">
      <c r="A3017" s="16" t="n"/>
      <c r="G3017" s="17" t="n"/>
      <c r="H3017" s="17" t="n"/>
      <c r="I3017" s="17" t="n"/>
      <c r="J3017" s="17" t="n"/>
      <c r="K3017" s="17" t="n"/>
      <c r="L3017" s="17" t="n"/>
      <c r="N3017">
        <f>IF($B3017="","",IF($C3017="SUPERSTORE","Superstore","DH"))</f>
        <v/>
      </c>
      <c r="O3017">
        <f>IF($B3017="","",IFERROR(VLOOKUP($B3017,Mapping!$A:$C,2,0),"Not Mapped"))</f>
        <v/>
      </c>
      <c r="P3017">
        <f>IF($B3017="","",IFERROR(VLOOKUP($B3017,Mapping!$A:$C,3,0),"Not Mapped"))</f>
        <v/>
      </c>
      <c r="Q3017">
        <f>IF($B3017="","",IF(COUNTIF(Exclusions!$A:$A,$B3017)&gt;0,"Yes","No"))</f>
        <v/>
      </c>
      <c r="R3017" s="17">
        <f>IF($B3017="","",MIN(1,DAY($A3017)/IF($N3017="Superstore",Settings!$B$5,Settings!$B$4)))</f>
        <v/>
      </c>
      <c r="S3017" s="17">
        <f>IF(OR($B3017="",$G3017="",$R3017=0),"",$G3017/$R3017)</f>
        <v/>
      </c>
      <c r="T3017">
        <f>IF($S3017="","",IF($S3017&lt;Settings!$B$8,"Critical",IF($S3017&lt;Settings!$B$9,"Semi Critical","Non Critical")))</f>
        <v/>
      </c>
      <c r="U3017">
        <f>IF($B3017="","",IFERROR(VLOOKUP($O3017,Leaders!$A:$B,2,0),"Not Mapped"))</f>
        <v/>
      </c>
    </row>
    <row r="3018">
      <c r="A3018" s="16" t="n"/>
      <c r="G3018" s="17" t="n"/>
      <c r="H3018" s="17" t="n"/>
      <c r="I3018" s="17" t="n"/>
      <c r="J3018" s="17" t="n"/>
      <c r="K3018" s="17" t="n"/>
      <c r="L3018" s="17" t="n"/>
      <c r="N3018">
        <f>IF($B3018="","",IF($C3018="SUPERSTORE","Superstore","DH"))</f>
        <v/>
      </c>
      <c r="O3018">
        <f>IF($B3018="","",IFERROR(VLOOKUP($B3018,Mapping!$A:$C,2,0),"Not Mapped"))</f>
        <v/>
      </c>
      <c r="P3018">
        <f>IF($B3018="","",IFERROR(VLOOKUP($B3018,Mapping!$A:$C,3,0),"Not Mapped"))</f>
        <v/>
      </c>
      <c r="Q3018">
        <f>IF($B3018="","",IF(COUNTIF(Exclusions!$A:$A,$B3018)&gt;0,"Yes","No"))</f>
        <v/>
      </c>
      <c r="R3018" s="17">
        <f>IF($B3018="","",MIN(1,DAY($A3018)/IF($N3018="Superstore",Settings!$B$5,Settings!$B$4)))</f>
        <v/>
      </c>
      <c r="S3018" s="17">
        <f>IF(OR($B3018="",$G3018="",$R3018=0),"",$G3018/$R3018)</f>
        <v/>
      </c>
      <c r="T3018">
        <f>IF($S3018="","",IF($S3018&lt;Settings!$B$8,"Critical",IF($S3018&lt;Settings!$B$9,"Semi Critical","Non Critical")))</f>
        <v/>
      </c>
      <c r="U3018">
        <f>IF($B3018="","",IFERROR(VLOOKUP($O3018,Leaders!$A:$B,2,0),"Not Mapped"))</f>
        <v/>
      </c>
    </row>
    <row r="3019">
      <c r="A3019" s="16" t="n"/>
      <c r="G3019" s="17" t="n"/>
      <c r="H3019" s="17" t="n"/>
      <c r="I3019" s="17" t="n"/>
      <c r="J3019" s="17" t="n"/>
      <c r="K3019" s="17" t="n"/>
      <c r="L3019" s="17" t="n"/>
      <c r="N3019">
        <f>IF($B3019="","",IF($C3019="SUPERSTORE","Superstore","DH"))</f>
        <v/>
      </c>
      <c r="O3019">
        <f>IF($B3019="","",IFERROR(VLOOKUP($B3019,Mapping!$A:$C,2,0),"Not Mapped"))</f>
        <v/>
      </c>
      <c r="P3019">
        <f>IF($B3019="","",IFERROR(VLOOKUP($B3019,Mapping!$A:$C,3,0),"Not Mapped"))</f>
        <v/>
      </c>
      <c r="Q3019">
        <f>IF($B3019="","",IF(COUNTIF(Exclusions!$A:$A,$B3019)&gt;0,"Yes","No"))</f>
        <v/>
      </c>
      <c r="R3019" s="17">
        <f>IF($B3019="","",MIN(1,DAY($A3019)/IF($N3019="Superstore",Settings!$B$5,Settings!$B$4)))</f>
        <v/>
      </c>
      <c r="S3019" s="17">
        <f>IF(OR($B3019="",$G3019="",$R3019=0),"",$G3019/$R3019)</f>
        <v/>
      </c>
      <c r="T3019">
        <f>IF($S3019="","",IF($S3019&lt;Settings!$B$8,"Critical",IF($S3019&lt;Settings!$B$9,"Semi Critical","Non Critical")))</f>
        <v/>
      </c>
      <c r="U3019">
        <f>IF($B3019="","",IFERROR(VLOOKUP($O3019,Leaders!$A:$B,2,0),"Not Mapped"))</f>
        <v/>
      </c>
    </row>
    <row r="3020">
      <c r="A3020" s="16" t="n"/>
      <c r="G3020" s="17" t="n"/>
      <c r="H3020" s="17" t="n"/>
      <c r="I3020" s="17" t="n"/>
      <c r="J3020" s="17" t="n"/>
      <c r="K3020" s="17" t="n"/>
      <c r="L3020" s="17" t="n"/>
      <c r="N3020">
        <f>IF($B3020="","",IF($C3020="SUPERSTORE","Superstore","DH"))</f>
        <v/>
      </c>
      <c r="O3020">
        <f>IF($B3020="","",IFERROR(VLOOKUP($B3020,Mapping!$A:$C,2,0),"Not Mapped"))</f>
        <v/>
      </c>
      <c r="P3020">
        <f>IF($B3020="","",IFERROR(VLOOKUP($B3020,Mapping!$A:$C,3,0),"Not Mapped"))</f>
        <v/>
      </c>
      <c r="Q3020">
        <f>IF($B3020="","",IF(COUNTIF(Exclusions!$A:$A,$B3020)&gt;0,"Yes","No"))</f>
        <v/>
      </c>
      <c r="R3020" s="17">
        <f>IF($B3020="","",MIN(1,DAY($A3020)/IF($N3020="Superstore",Settings!$B$5,Settings!$B$4)))</f>
        <v/>
      </c>
      <c r="S3020" s="17">
        <f>IF(OR($B3020="",$G3020="",$R3020=0),"",$G3020/$R3020)</f>
        <v/>
      </c>
      <c r="T3020">
        <f>IF($S3020="","",IF($S3020&lt;Settings!$B$8,"Critical",IF($S3020&lt;Settings!$B$9,"Semi Critical","Non Critical")))</f>
        <v/>
      </c>
      <c r="U3020">
        <f>IF($B3020="","",IFERROR(VLOOKUP($O3020,Leaders!$A:$B,2,0),"Not Mapped"))</f>
        <v/>
      </c>
    </row>
    <row r="3021">
      <c r="A3021" s="16" t="n"/>
      <c r="G3021" s="17" t="n"/>
      <c r="H3021" s="17" t="n"/>
      <c r="I3021" s="17" t="n"/>
      <c r="J3021" s="17" t="n"/>
      <c r="K3021" s="17" t="n"/>
      <c r="L3021" s="17" t="n"/>
      <c r="N3021">
        <f>IF($B3021="","",IF($C3021="SUPERSTORE","Superstore","DH"))</f>
        <v/>
      </c>
      <c r="O3021">
        <f>IF($B3021="","",IFERROR(VLOOKUP($B3021,Mapping!$A:$C,2,0),"Not Mapped"))</f>
        <v/>
      </c>
      <c r="P3021">
        <f>IF($B3021="","",IFERROR(VLOOKUP($B3021,Mapping!$A:$C,3,0),"Not Mapped"))</f>
        <v/>
      </c>
      <c r="Q3021">
        <f>IF($B3021="","",IF(COUNTIF(Exclusions!$A:$A,$B3021)&gt;0,"Yes","No"))</f>
        <v/>
      </c>
      <c r="R3021" s="17">
        <f>IF($B3021="","",MIN(1,DAY($A3021)/IF($N3021="Superstore",Settings!$B$5,Settings!$B$4)))</f>
        <v/>
      </c>
      <c r="S3021" s="17">
        <f>IF(OR($B3021="",$G3021="",$R3021=0),"",$G3021/$R3021)</f>
        <v/>
      </c>
      <c r="T3021">
        <f>IF($S3021="","",IF($S3021&lt;Settings!$B$8,"Critical",IF($S3021&lt;Settings!$B$9,"Semi Critical","Non Critical")))</f>
        <v/>
      </c>
      <c r="U3021">
        <f>IF($B3021="","",IFERROR(VLOOKUP($O3021,Leaders!$A:$B,2,0),"Not Mapped"))</f>
        <v/>
      </c>
    </row>
    <row r="3022">
      <c r="A3022" s="16" t="n"/>
      <c r="G3022" s="17" t="n"/>
      <c r="H3022" s="17" t="n"/>
      <c r="I3022" s="17" t="n"/>
      <c r="J3022" s="17" t="n"/>
      <c r="K3022" s="17" t="n"/>
      <c r="L3022" s="17" t="n"/>
      <c r="N3022">
        <f>IF($B3022="","",IF($C3022="SUPERSTORE","Superstore","DH"))</f>
        <v/>
      </c>
      <c r="O3022">
        <f>IF($B3022="","",IFERROR(VLOOKUP($B3022,Mapping!$A:$C,2,0),"Not Mapped"))</f>
        <v/>
      </c>
      <c r="P3022">
        <f>IF($B3022="","",IFERROR(VLOOKUP($B3022,Mapping!$A:$C,3,0),"Not Mapped"))</f>
        <v/>
      </c>
      <c r="Q3022">
        <f>IF($B3022="","",IF(COUNTIF(Exclusions!$A:$A,$B3022)&gt;0,"Yes","No"))</f>
        <v/>
      </c>
      <c r="R3022" s="17">
        <f>IF($B3022="","",MIN(1,DAY($A3022)/IF($N3022="Superstore",Settings!$B$5,Settings!$B$4)))</f>
        <v/>
      </c>
      <c r="S3022" s="17">
        <f>IF(OR($B3022="",$G3022="",$R3022=0),"",$G3022/$R3022)</f>
        <v/>
      </c>
      <c r="T3022">
        <f>IF($S3022="","",IF($S3022&lt;Settings!$B$8,"Critical",IF($S3022&lt;Settings!$B$9,"Semi Critical","Non Critical")))</f>
        <v/>
      </c>
      <c r="U3022">
        <f>IF($B3022="","",IFERROR(VLOOKUP($O3022,Leaders!$A:$B,2,0),"Not Mapped"))</f>
        <v/>
      </c>
    </row>
    <row r="3023">
      <c r="A3023" s="16" t="n"/>
      <c r="G3023" s="17" t="n"/>
      <c r="H3023" s="17" t="n"/>
      <c r="I3023" s="17" t="n"/>
      <c r="J3023" s="17" t="n"/>
      <c r="K3023" s="17" t="n"/>
      <c r="L3023" s="17" t="n"/>
      <c r="N3023">
        <f>IF($B3023="","",IF($C3023="SUPERSTORE","Superstore","DH"))</f>
        <v/>
      </c>
      <c r="O3023">
        <f>IF($B3023="","",IFERROR(VLOOKUP($B3023,Mapping!$A:$C,2,0),"Not Mapped"))</f>
        <v/>
      </c>
      <c r="P3023">
        <f>IF($B3023="","",IFERROR(VLOOKUP($B3023,Mapping!$A:$C,3,0),"Not Mapped"))</f>
        <v/>
      </c>
      <c r="Q3023">
        <f>IF($B3023="","",IF(COUNTIF(Exclusions!$A:$A,$B3023)&gt;0,"Yes","No"))</f>
        <v/>
      </c>
      <c r="R3023" s="17">
        <f>IF($B3023="","",MIN(1,DAY($A3023)/IF($N3023="Superstore",Settings!$B$5,Settings!$B$4)))</f>
        <v/>
      </c>
      <c r="S3023" s="17">
        <f>IF(OR($B3023="",$G3023="",$R3023=0),"",$G3023/$R3023)</f>
        <v/>
      </c>
      <c r="T3023">
        <f>IF($S3023="","",IF($S3023&lt;Settings!$B$8,"Critical",IF($S3023&lt;Settings!$B$9,"Semi Critical","Non Critical")))</f>
        <v/>
      </c>
      <c r="U3023">
        <f>IF($B3023="","",IFERROR(VLOOKUP($O3023,Leaders!$A:$B,2,0),"Not Mapped"))</f>
        <v/>
      </c>
    </row>
    <row r="3024">
      <c r="A3024" s="16" t="n"/>
      <c r="G3024" s="17" t="n"/>
      <c r="H3024" s="17" t="n"/>
      <c r="I3024" s="17" t="n"/>
      <c r="J3024" s="17" t="n"/>
      <c r="K3024" s="17" t="n"/>
      <c r="L3024" s="17" t="n"/>
      <c r="N3024">
        <f>IF($B3024="","",IF($C3024="SUPERSTORE","Superstore","DH"))</f>
        <v/>
      </c>
      <c r="O3024">
        <f>IF($B3024="","",IFERROR(VLOOKUP($B3024,Mapping!$A:$C,2,0),"Not Mapped"))</f>
        <v/>
      </c>
      <c r="P3024">
        <f>IF($B3024="","",IFERROR(VLOOKUP($B3024,Mapping!$A:$C,3,0),"Not Mapped"))</f>
        <v/>
      </c>
      <c r="Q3024">
        <f>IF($B3024="","",IF(COUNTIF(Exclusions!$A:$A,$B3024)&gt;0,"Yes","No"))</f>
        <v/>
      </c>
      <c r="R3024" s="17">
        <f>IF($B3024="","",MIN(1,DAY($A3024)/IF($N3024="Superstore",Settings!$B$5,Settings!$B$4)))</f>
        <v/>
      </c>
      <c r="S3024" s="17">
        <f>IF(OR($B3024="",$G3024="",$R3024=0),"",$G3024/$R3024)</f>
        <v/>
      </c>
      <c r="T3024">
        <f>IF($S3024="","",IF($S3024&lt;Settings!$B$8,"Critical",IF($S3024&lt;Settings!$B$9,"Semi Critical","Non Critical")))</f>
        <v/>
      </c>
      <c r="U3024">
        <f>IF($B3024="","",IFERROR(VLOOKUP($O3024,Leaders!$A:$B,2,0),"Not Mapped"))</f>
        <v/>
      </c>
    </row>
    <row r="3025">
      <c r="A3025" s="16" t="n"/>
      <c r="G3025" s="17" t="n"/>
      <c r="H3025" s="17" t="n"/>
      <c r="I3025" s="17" t="n"/>
      <c r="J3025" s="17" t="n"/>
      <c r="K3025" s="17" t="n"/>
      <c r="L3025" s="17" t="n"/>
      <c r="N3025">
        <f>IF($B3025="","",IF($C3025="SUPERSTORE","Superstore","DH"))</f>
        <v/>
      </c>
      <c r="O3025">
        <f>IF($B3025="","",IFERROR(VLOOKUP($B3025,Mapping!$A:$C,2,0),"Not Mapped"))</f>
        <v/>
      </c>
      <c r="P3025">
        <f>IF($B3025="","",IFERROR(VLOOKUP($B3025,Mapping!$A:$C,3,0),"Not Mapped"))</f>
        <v/>
      </c>
      <c r="Q3025">
        <f>IF($B3025="","",IF(COUNTIF(Exclusions!$A:$A,$B3025)&gt;0,"Yes","No"))</f>
        <v/>
      </c>
      <c r="R3025" s="17">
        <f>IF($B3025="","",MIN(1,DAY($A3025)/IF($N3025="Superstore",Settings!$B$5,Settings!$B$4)))</f>
        <v/>
      </c>
      <c r="S3025" s="17">
        <f>IF(OR($B3025="",$G3025="",$R3025=0),"",$G3025/$R3025)</f>
        <v/>
      </c>
      <c r="T3025">
        <f>IF($S3025="","",IF($S3025&lt;Settings!$B$8,"Critical",IF($S3025&lt;Settings!$B$9,"Semi Critical","Non Critical")))</f>
        <v/>
      </c>
      <c r="U3025">
        <f>IF($B3025="","",IFERROR(VLOOKUP($O3025,Leaders!$A:$B,2,0),"Not Mapped"))</f>
        <v/>
      </c>
    </row>
    <row r="3026">
      <c r="A3026" s="16" t="n"/>
      <c r="G3026" s="17" t="n"/>
      <c r="H3026" s="17" t="n"/>
      <c r="I3026" s="17" t="n"/>
      <c r="J3026" s="17" t="n"/>
      <c r="K3026" s="17" t="n"/>
      <c r="L3026" s="17" t="n"/>
      <c r="N3026">
        <f>IF($B3026="","",IF($C3026="SUPERSTORE","Superstore","DH"))</f>
        <v/>
      </c>
      <c r="O3026">
        <f>IF($B3026="","",IFERROR(VLOOKUP($B3026,Mapping!$A:$C,2,0),"Not Mapped"))</f>
        <v/>
      </c>
      <c r="P3026">
        <f>IF($B3026="","",IFERROR(VLOOKUP($B3026,Mapping!$A:$C,3,0),"Not Mapped"))</f>
        <v/>
      </c>
      <c r="Q3026">
        <f>IF($B3026="","",IF(COUNTIF(Exclusions!$A:$A,$B3026)&gt;0,"Yes","No"))</f>
        <v/>
      </c>
      <c r="R3026" s="17">
        <f>IF($B3026="","",MIN(1,DAY($A3026)/IF($N3026="Superstore",Settings!$B$5,Settings!$B$4)))</f>
        <v/>
      </c>
      <c r="S3026" s="17">
        <f>IF(OR($B3026="",$G3026="",$R3026=0),"",$G3026/$R3026)</f>
        <v/>
      </c>
      <c r="T3026">
        <f>IF($S3026="","",IF($S3026&lt;Settings!$B$8,"Critical",IF($S3026&lt;Settings!$B$9,"Semi Critical","Non Critical")))</f>
        <v/>
      </c>
      <c r="U3026">
        <f>IF($B3026="","",IFERROR(VLOOKUP($O3026,Leaders!$A:$B,2,0),"Not Mapped"))</f>
        <v/>
      </c>
    </row>
    <row r="3027">
      <c r="A3027" s="16" t="n"/>
      <c r="G3027" s="17" t="n"/>
      <c r="H3027" s="17" t="n"/>
      <c r="I3027" s="17" t="n"/>
      <c r="J3027" s="17" t="n"/>
      <c r="K3027" s="17" t="n"/>
      <c r="L3027" s="17" t="n"/>
      <c r="N3027">
        <f>IF($B3027="","",IF($C3027="SUPERSTORE","Superstore","DH"))</f>
        <v/>
      </c>
      <c r="O3027">
        <f>IF($B3027="","",IFERROR(VLOOKUP($B3027,Mapping!$A:$C,2,0),"Not Mapped"))</f>
        <v/>
      </c>
      <c r="P3027">
        <f>IF($B3027="","",IFERROR(VLOOKUP($B3027,Mapping!$A:$C,3,0),"Not Mapped"))</f>
        <v/>
      </c>
      <c r="Q3027">
        <f>IF($B3027="","",IF(COUNTIF(Exclusions!$A:$A,$B3027)&gt;0,"Yes","No"))</f>
        <v/>
      </c>
      <c r="R3027" s="17">
        <f>IF($B3027="","",MIN(1,DAY($A3027)/IF($N3027="Superstore",Settings!$B$5,Settings!$B$4)))</f>
        <v/>
      </c>
      <c r="S3027" s="17">
        <f>IF(OR($B3027="",$G3027="",$R3027=0),"",$G3027/$R3027)</f>
        <v/>
      </c>
      <c r="T3027">
        <f>IF($S3027="","",IF($S3027&lt;Settings!$B$8,"Critical",IF($S3027&lt;Settings!$B$9,"Semi Critical","Non Critical")))</f>
        <v/>
      </c>
      <c r="U3027">
        <f>IF($B3027="","",IFERROR(VLOOKUP($O3027,Leaders!$A:$B,2,0),"Not Mapped"))</f>
        <v/>
      </c>
    </row>
    <row r="3028">
      <c r="A3028" s="16" t="n"/>
      <c r="G3028" s="17" t="n"/>
      <c r="H3028" s="17" t="n"/>
      <c r="I3028" s="17" t="n"/>
      <c r="J3028" s="17" t="n"/>
      <c r="K3028" s="17" t="n"/>
      <c r="L3028" s="17" t="n"/>
      <c r="N3028">
        <f>IF($B3028="","",IF($C3028="SUPERSTORE","Superstore","DH"))</f>
        <v/>
      </c>
      <c r="O3028">
        <f>IF($B3028="","",IFERROR(VLOOKUP($B3028,Mapping!$A:$C,2,0),"Not Mapped"))</f>
        <v/>
      </c>
      <c r="P3028">
        <f>IF($B3028="","",IFERROR(VLOOKUP($B3028,Mapping!$A:$C,3,0),"Not Mapped"))</f>
        <v/>
      </c>
      <c r="Q3028">
        <f>IF($B3028="","",IF(COUNTIF(Exclusions!$A:$A,$B3028)&gt;0,"Yes","No"))</f>
        <v/>
      </c>
      <c r="R3028" s="17">
        <f>IF($B3028="","",MIN(1,DAY($A3028)/IF($N3028="Superstore",Settings!$B$5,Settings!$B$4)))</f>
        <v/>
      </c>
      <c r="S3028" s="17">
        <f>IF(OR($B3028="",$G3028="",$R3028=0),"",$G3028/$R3028)</f>
        <v/>
      </c>
      <c r="T3028">
        <f>IF($S3028="","",IF($S3028&lt;Settings!$B$8,"Critical",IF($S3028&lt;Settings!$B$9,"Semi Critical","Non Critical")))</f>
        <v/>
      </c>
      <c r="U3028">
        <f>IF($B3028="","",IFERROR(VLOOKUP($O3028,Leaders!$A:$B,2,0),"Not Mapped"))</f>
        <v/>
      </c>
    </row>
    <row r="3029">
      <c r="A3029" s="16" t="n"/>
      <c r="G3029" s="17" t="n"/>
      <c r="H3029" s="17" t="n"/>
      <c r="I3029" s="17" t="n"/>
      <c r="J3029" s="17" t="n"/>
      <c r="K3029" s="17" t="n"/>
      <c r="L3029" s="17" t="n"/>
      <c r="N3029">
        <f>IF($B3029="","",IF($C3029="SUPERSTORE","Superstore","DH"))</f>
        <v/>
      </c>
      <c r="O3029">
        <f>IF($B3029="","",IFERROR(VLOOKUP($B3029,Mapping!$A:$C,2,0),"Not Mapped"))</f>
        <v/>
      </c>
      <c r="P3029">
        <f>IF($B3029="","",IFERROR(VLOOKUP($B3029,Mapping!$A:$C,3,0),"Not Mapped"))</f>
        <v/>
      </c>
      <c r="Q3029">
        <f>IF($B3029="","",IF(COUNTIF(Exclusions!$A:$A,$B3029)&gt;0,"Yes","No"))</f>
        <v/>
      </c>
      <c r="R3029" s="17">
        <f>IF($B3029="","",MIN(1,DAY($A3029)/IF($N3029="Superstore",Settings!$B$5,Settings!$B$4)))</f>
        <v/>
      </c>
      <c r="S3029" s="17">
        <f>IF(OR($B3029="",$G3029="",$R3029=0),"",$G3029/$R3029)</f>
        <v/>
      </c>
      <c r="T3029">
        <f>IF($S3029="","",IF($S3029&lt;Settings!$B$8,"Critical",IF($S3029&lt;Settings!$B$9,"Semi Critical","Non Critical")))</f>
        <v/>
      </c>
      <c r="U3029">
        <f>IF($B3029="","",IFERROR(VLOOKUP($O3029,Leaders!$A:$B,2,0),"Not Mapped"))</f>
        <v/>
      </c>
    </row>
    <row r="3030">
      <c r="A3030" s="16" t="n"/>
      <c r="G3030" s="17" t="n"/>
      <c r="H3030" s="17" t="n"/>
      <c r="I3030" s="17" t="n"/>
      <c r="J3030" s="17" t="n"/>
      <c r="K3030" s="17" t="n"/>
      <c r="L3030" s="17" t="n"/>
      <c r="N3030">
        <f>IF($B3030="","",IF($C3030="SUPERSTORE","Superstore","DH"))</f>
        <v/>
      </c>
      <c r="O3030">
        <f>IF($B3030="","",IFERROR(VLOOKUP($B3030,Mapping!$A:$C,2,0),"Not Mapped"))</f>
        <v/>
      </c>
      <c r="P3030">
        <f>IF($B3030="","",IFERROR(VLOOKUP($B3030,Mapping!$A:$C,3,0),"Not Mapped"))</f>
        <v/>
      </c>
      <c r="Q3030">
        <f>IF($B3030="","",IF(COUNTIF(Exclusions!$A:$A,$B3030)&gt;0,"Yes","No"))</f>
        <v/>
      </c>
      <c r="R3030" s="17">
        <f>IF($B3030="","",MIN(1,DAY($A3030)/IF($N3030="Superstore",Settings!$B$5,Settings!$B$4)))</f>
        <v/>
      </c>
      <c r="S3030" s="17">
        <f>IF(OR($B3030="",$G3030="",$R3030=0),"",$G3030/$R3030)</f>
        <v/>
      </c>
      <c r="T3030">
        <f>IF($S3030="","",IF($S3030&lt;Settings!$B$8,"Critical",IF($S3030&lt;Settings!$B$9,"Semi Critical","Non Critical")))</f>
        <v/>
      </c>
      <c r="U3030">
        <f>IF($B3030="","",IFERROR(VLOOKUP($O3030,Leaders!$A:$B,2,0),"Not Mapped"))</f>
        <v/>
      </c>
    </row>
    <row r="3031">
      <c r="A3031" s="16" t="n"/>
      <c r="G3031" s="17" t="n"/>
      <c r="H3031" s="17" t="n"/>
      <c r="I3031" s="17" t="n"/>
      <c r="J3031" s="17" t="n"/>
      <c r="K3031" s="17" t="n"/>
      <c r="L3031" s="17" t="n"/>
      <c r="N3031">
        <f>IF($B3031="","",IF($C3031="SUPERSTORE","Superstore","DH"))</f>
        <v/>
      </c>
      <c r="O3031">
        <f>IF($B3031="","",IFERROR(VLOOKUP($B3031,Mapping!$A:$C,2,0),"Not Mapped"))</f>
        <v/>
      </c>
      <c r="P3031">
        <f>IF($B3031="","",IFERROR(VLOOKUP($B3031,Mapping!$A:$C,3,0),"Not Mapped"))</f>
        <v/>
      </c>
      <c r="Q3031">
        <f>IF($B3031="","",IF(COUNTIF(Exclusions!$A:$A,$B3031)&gt;0,"Yes","No"))</f>
        <v/>
      </c>
      <c r="R3031" s="17">
        <f>IF($B3031="","",MIN(1,DAY($A3031)/IF($N3031="Superstore",Settings!$B$5,Settings!$B$4)))</f>
        <v/>
      </c>
      <c r="S3031" s="17">
        <f>IF(OR($B3031="",$G3031="",$R3031=0),"",$G3031/$R3031)</f>
        <v/>
      </c>
      <c r="T3031">
        <f>IF($S3031="","",IF($S3031&lt;Settings!$B$8,"Critical",IF($S3031&lt;Settings!$B$9,"Semi Critical","Non Critical")))</f>
        <v/>
      </c>
      <c r="U3031">
        <f>IF($B3031="","",IFERROR(VLOOKUP($O3031,Leaders!$A:$B,2,0),"Not Mapped"))</f>
        <v/>
      </c>
    </row>
    <row r="3032">
      <c r="A3032" s="16" t="n"/>
      <c r="G3032" s="17" t="n"/>
      <c r="H3032" s="17" t="n"/>
      <c r="I3032" s="17" t="n"/>
      <c r="J3032" s="17" t="n"/>
      <c r="K3032" s="17" t="n"/>
      <c r="L3032" s="17" t="n"/>
      <c r="N3032">
        <f>IF($B3032="","",IF($C3032="SUPERSTORE","Superstore","DH"))</f>
        <v/>
      </c>
      <c r="O3032">
        <f>IF($B3032="","",IFERROR(VLOOKUP($B3032,Mapping!$A:$C,2,0),"Not Mapped"))</f>
        <v/>
      </c>
      <c r="P3032">
        <f>IF($B3032="","",IFERROR(VLOOKUP($B3032,Mapping!$A:$C,3,0),"Not Mapped"))</f>
        <v/>
      </c>
      <c r="Q3032">
        <f>IF($B3032="","",IF(COUNTIF(Exclusions!$A:$A,$B3032)&gt;0,"Yes","No"))</f>
        <v/>
      </c>
      <c r="R3032" s="17">
        <f>IF($B3032="","",MIN(1,DAY($A3032)/IF($N3032="Superstore",Settings!$B$5,Settings!$B$4)))</f>
        <v/>
      </c>
      <c r="S3032" s="17">
        <f>IF(OR($B3032="",$G3032="",$R3032=0),"",$G3032/$R3032)</f>
        <v/>
      </c>
      <c r="T3032">
        <f>IF($S3032="","",IF($S3032&lt;Settings!$B$8,"Critical",IF($S3032&lt;Settings!$B$9,"Semi Critical","Non Critical")))</f>
        <v/>
      </c>
      <c r="U3032">
        <f>IF($B3032="","",IFERROR(VLOOKUP($O3032,Leaders!$A:$B,2,0),"Not Mapped"))</f>
        <v/>
      </c>
    </row>
    <row r="3033">
      <c r="A3033" s="16" t="n"/>
      <c r="G3033" s="17" t="n"/>
      <c r="H3033" s="17" t="n"/>
      <c r="I3033" s="17" t="n"/>
      <c r="J3033" s="17" t="n"/>
      <c r="K3033" s="17" t="n"/>
      <c r="L3033" s="17" t="n"/>
      <c r="N3033">
        <f>IF($B3033="","",IF($C3033="SUPERSTORE","Superstore","DH"))</f>
        <v/>
      </c>
      <c r="O3033">
        <f>IF($B3033="","",IFERROR(VLOOKUP($B3033,Mapping!$A:$C,2,0),"Not Mapped"))</f>
        <v/>
      </c>
      <c r="P3033">
        <f>IF($B3033="","",IFERROR(VLOOKUP($B3033,Mapping!$A:$C,3,0),"Not Mapped"))</f>
        <v/>
      </c>
      <c r="Q3033">
        <f>IF($B3033="","",IF(COUNTIF(Exclusions!$A:$A,$B3033)&gt;0,"Yes","No"))</f>
        <v/>
      </c>
      <c r="R3033" s="17">
        <f>IF($B3033="","",MIN(1,DAY($A3033)/IF($N3033="Superstore",Settings!$B$5,Settings!$B$4)))</f>
        <v/>
      </c>
      <c r="S3033" s="17">
        <f>IF(OR($B3033="",$G3033="",$R3033=0),"",$G3033/$R3033)</f>
        <v/>
      </c>
      <c r="T3033">
        <f>IF($S3033="","",IF($S3033&lt;Settings!$B$8,"Critical",IF($S3033&lt;Settings!$B$9,"Semi Critical","Non Critical")))</f>
        <v/>
      </c>
      <c r="U3033">
        <f>IF($B3033="","",IFERROR(VLOOKUP($O3033,Leaders!$A:$B,2,0),"Not Mapped"))</f>
        <v/>
      </c>
    </row>
    <row r="3034">
      <c r="A3034" s="16" t="n"/>
      <c r="G3034" s="17" t="n"/>
      <c r="H3034" s="17" t="n"/>
      <c r="I3034" s="17" t="n"/>
      <c r="J3034" s="17" t="n"/>
      <c r="K3034" s="17" t="n"/>
      <c r="L3034" s="17" t="n"/>
      <c r="N3034">
        <f>IF($B3034="","",IF($C3034="SUPERSTORE","Superstore","DH"))</f>
        <v/>
      </c>
      <c r="O3034">
        <f>IF($B3034="","",IFERROR(VLOOKUP($B3034,Mapping!$A:$C,2,0),"Not Mapped"))</f>
        <v/>
      </c>
      <c r="P3034">
        <f>IF($B3034="","",IFERROR(VLOOKUP($B3034,Mapping!$A:$C,3,0),"Not Mapped"))</f>
        <v/>
      </c>
      <c r="Q3034">
        <f>IF($B3034="","",IF(COUNTIF(Exclusions!$A:$A,$B3034)&gt;0,"Yes","No"))</f>
        <v/>
      </c>
      <c r="R3034" s="17">
        <f>IF($B3034="","",MIN(1,DAY($A3034)/IF($N3034="Superstore",Settings!$B$5,Settings!$B$4)))</f>
        <v/>
      </c>
      <c r="S3034" s="17">
        <f>IF(OR($B3034="",$G3034="",$R3034=0),"",$G3034/$R3034)</f>
        <v/>
      </c>
      <c r="T3034">
        <f>IF($S3034="","",IF($S3034&lt;Settings!$B$8,"Critical",IF($S3034&lt;Settings!$B$9,"Semi Critical","Non Critical")))</f>
        <v/>
      </c>
      <c r="U3034">
        <f>IF($B3034="","",IFERROR(VLOOKUP($O3034,Leaders!$A:$B,2,0),"Not Mapped"))</f>
        <v/>
      </c>
    </row>
    <row r="3035">
      <c r="A3035" s="16" t="n"/>
      <c r="G3035" s="17" t="n"/>
      <c r="H3035" s="17" t="n"/>
      <c r="I3035" s="17" t="n"/>
      <c r="J3035" s="17" t="n"/>
      <c r="K3035" s="17" t="n"/>
      <c r="L3035" s="17" t="n"/>
      <c r="N3035">
        <f>IF($B3035="","",IF($C3035="SUPERSTORE","Superstore","DH"))</f>
        <v/>
      </c>
      <c r="O3035">
        <f>IF($B3035="","",IFERROR(VLOOKUP($B3035,Mapping!$A:$C,2,0),"Not Mapped"))</f>
        <v/>
      </c>
      <c r="P3035">
        <f>IF($B3035="","",IFERROR(VLOOKUP($B3035,Mapping!$A:$C,3,0),"Not Mapped"))</f>
        <v/>
      </c>
      <c r="Q3035">
        <f>IF($B3035="","",IF(COUNTIF(Exclusions!$A:$A,$B3035)&gt;0,"Yes","No"))</f>
        <v/>
      </c>
      <c r="R3035" s="17">
        <f>IF($B3035="","",MIN(1,DAY($A3035)/IF($N3035="Superstore",Settings!$B$5,Settings!$B$4)))</f>
        <v/>
      </c>
      <c r="S3035" s="17">
        <f>IF(OR($B3035="",$G3035="",$R3035=0),"",$G3035/$R3035)</f>
        <v/>
      </c>
      <c r="T3035">
        <f>IF($S3035="","",IF($S3035&lt;Settings!$B$8,"Critical",IF($S3035&lt;Settings!$B$9,"Semi Critical","Non Critical")))</f>
        <v/>
      </c>
      <c r="U3035">
        <f>IF($B3035="","",IFERROR(VLOOKUP($O3035,Leaders!$A:$B,2,0),"Not Mapped"))</f>
        <v/>
      </c>
    </row>
    <row r="3036">
      <c r="A3036" s="16" t="n"/>
      <c r="G3036" s="17" t="n"/>
      <c r="H3036" s="17" t="n"/>
      <c r="I3036" s="17" t="n"/>
      <c r="J3036" s="17" t="n"/>
      <c r="K3036" s="17" t="n"/>
      <c r="L3036" s="17" t="n"/>
      <c r="N3036">
        <f>IF($B3036="","",IF($C3036="SUPERSTORE","Superstore","DH"))</f>
        <v/>
      </c>
      <c r="O3036">
        <f>IF($B3036="","",IFERROR(VLOOKUP($B3036,Mapping!$A:$C,2,0),"Not Mapped"))</f>
        <v/>
      </c>
      <c r="P3036">
        <f>IF($B3036="","",IFERROR(VLOOKUP($B3036,Mapping!$A:$C,3,0),"Not Mapped"))</f>
        <v/>
      </c>
      <c r="Q3036">
        <f>IF($B3036="","",IF(COUNTIF(Exclusions!$A:$A,$B3036)&gt;0,"Yes","No"))</f>
        <v/>
      </c>
      <c r="R3036" s="17">
        <f>IF($B3036="","",MIN(1,DAY($A3036)/IF($N3036="Superstore",Settings!$B$5,Settings!$B$4)))</f>
        <v/>
      </c>
      <c r="S3036" s="17">
        <f>IF(OR($B3036="",$G3036="",$R3036=0),"",$G3036/$R3036)</f>
        <v/>
      </c>
      <c r="T3036">
        <f>IF($S3036="","",IF($S3036&lt;Settings!$B$8,"Critical",IF($S3036&lt;Settings!$B$9,"Semi Critical","Non Critical")))</f>
        <v/>
      </c>
      <c r="U3036">
        <f>IF($B3036="","",IFERROR(VLOOKUP($O3036,Leaders!$A:$B,2,0),"Not Mapped"))</f>
        <v/>
      </c>
    </row>
    <row r="3037">
      <c r="A3037" s="16" t="n"/>
      <c r="G3037" s="17" t="n"/>
      <c r="H3037" s="17" t="n"/>
      <c r="I3037" s="17" t="n"/>
      <c r="J3037" s="17" t="n"/>
      <c r="K3037" s="17" t="n"/>
      <c r="L3037" s="17" t="n"/>
      <c r="N3037">
        <f>IF($B3037="","",IF($C3037="SUPERSTORE","Superstore","DH"))</f>
        <v/>
      </c>
      <c r="O3037">
        <f>IF($B3037="","",IFERROR(VLOOKUP($B3037,Mapping!$A:$C,2,0),"Not Mapped"))</f>
        <v/>
      </c>
      <c r="P3037">
        <f>IF($B3037="","",IFERROR(VLOOKUP($B3037,Mapping!$A:$C,3,0),"Not Mapped"))</f>
        <v/>
      </c>
      <c r="Q3037">
        <f>IF($B3037="","",IF(COUNTIF(Exclusions!$A:$A,$B3037)&gt;0,"Yes","No"))</f>
        <v/>
      </c>
      <c r="R3037" s="17">
        <f>IF($B3037="","",MIN(1,DAY($A3037)/IF($N3037="Superstore",Settings!$B$5,Settings!$B$4)))</f>
        <v/>
      </c>
      <c r="S3037" s="17">
        <f>IF(OR($B3037="",$G3037="",$R3037=0),"",$G3037/$R3037)</f>
        <v/>
      </c>
      <c r="T3037">
        <f>IF($S3037="","",IF($S3037&lt;Settings!$B$8,"Critical",IF($S3037&lt;Settings!$B$9,"Semi Critical","Non Critical")))</f>
        <v/>
      </c>
      <c r="U3037">
        <f>IF($B3037="","",IFERROR(VLOOKUP($O3037,Leaders!$A:$B,2,0),"Not Mapped"))</f>
        <v/>
      </c>
    </row>
    <row r="3038">
      <c r="A3038" s="16" t="n"/>
      <c r="G3038" s="17" t="n"/>
      <c r="H3038" s="17" t="n"/>
      <c r="I3038" s="17" t="n"/>
      <c r="J3038" s="17" t="n"/>
      <c r="K3038" s="17" t="n"/>
      <c r="L3038" s="17" t="n"/>
      <c r="N3038">
        <f>IF($B3038="","",IF($C3038="SUPERSTORE","Superstore","DH"))</f>
        <v/>
      </c>
      <c r="O3038">
        <f>IF($B3038="","",IFERROR(VLOOKUP($B3038,Mapping!$A:$C,2,0),"Not Mapped"))</f>
        <v/>
      </c>
      <c r="P3038">
        <f>IF($B3038="","",IFERROR(VLOOKUP($B3038,Mapping!$A:$C,3,0),"Not Mapped"))</f>
        <v/>
      </c>
      <c r="Q3038">
        <f>IF($B3038="","",IF(COUNTIF(Exclusions!$A:$A,$B3038)&gt;0,"Yes","No"))</f>
        <v/>
      </c>
      <c r="R3038" s="17">
        <f>IF($B3038="","",MIN(1,DAY($A3038)/IF($N3038="Superstore",Settings!$B$5,Settings!$B$4)))</f>
        <v/>
      </c>
      <c r="S3038" s="17">
        <f>IF(OR($B3038="",$G3038="",$R3038=0),"",$G3038/$R3038)</f>
        <v/>
      </c>
      <c r="T3038">
        <f>IF($S3038="","",IF($S3038&lt;Settings!$B$8,"Critical",IF($S3038&lt;Settings!$B$9,"Semi Critical","Non Critical")))</f>
        <v/>
      </c>
      <c r="U3038">
        <f>IF($B3038="","",IFERROR(VLOOKUP($O3038,Leaders!$A:$B,2,0),"Not Mapped"))</f>
        <v/>
      </c>
    </row>
    <row r="3039">
      <c r="A3039" s="16" t="n"/>
      <c r="G3039" s="17" t="n"/>
      <c r="H3039" s="17" t="n"/>
      <c r="I3039" s="17" t="n"/>
      <c r="J3039" s="17" t="n"/>
      <c r="K3039" s="17" t="n"/>
      <c r="L3039" s="17" t="n"/>
      <c r="N3039">
        <f>IF($B3039="","",IF($C3039="SUPERSTORE","Superstore","DH"))</f>
        <v/>
      </c>
      <c r="O3039">
        <f>IF($B3039="","",IFERROR(VLOOKUP($B3039,Mapping!$A:$C,2,0),"Not Mapped"))</f>
        <v/>
      </c>
      <c r="P3039">
        <f>IF($B3039="","",IFERROR(VLOOKUP($B3039,Mapping!$A:$C,3,0),"Not Mapped"))</f>
        <v/>
      </c>
      <c r="Q3039">
        <f>IF($B3039="","",IF(COUNTIF(Exclusions!$A:$A,$B3039)&gt;0,"Yes","No"))</f>
        <v/>
      </c>
      <c r="R3039" s="17">
        <f>IF($B3039="","",MIN(1,DAY($A3039)/IF($N3039="Superstore",Settings!$B$5,Settings!$B$4)))</f>
        <v/>
      </c>
      <c r="S3039" s="17">
        <f>IF(OR($B3039="",$G3039="",$R3039=0),"",$G3039/$R3039)</f>
        <v/>
      </c>
      <c r="T3039">
        <f>IF($S3039="","",IF($S3039&lt;Settings!$B$8,"Critical",IF($S3039&lt;Settings!$B$9,"Semi Critical","Non Critical")))</f>
        <v/>
      </c>
      <c r="U3039">
        <f>IF($B3039="","",IFERROR(VLOOKUP($O3039,Leaders!$A:$B,2,0),"Not Mapped"))</f>
        <v/>
      </c>
    </row>
    <row r="3040">
      <c r="A3040" s="16" t="n"/>
      <c r="G3040" s="17" t="n"/>
      <c r="H3040" s="17" t="n"/>
      <c r="I3040" s="17" t="n"/>
      <c r="J3040" s="17" t="n"/>
      <c r="K3040" s="17" t="n"/>
      <c r="L3040" s="17" t="n"/>
      <c r="N3040">
        <f>IF($B3040="","",IF($C3040="SUPERSTORE","Superstore","DH"))</f>
        <v/>
      </c>
      <c r="O3040">
        <f>IF($B3040="","",IFERROR(VLOOKUP($B3040,Mapping!$A:$C,2,0),"Not Mapped"))</f>
        <v/>
      </c>
      <c r="P3040">
        <f>IF($B3040="","",IFERROR(VLOOKUP($B3040,Mapping!$A:$C,3,0),"Not Mapped"))</f>
        <v/>
      </c>
      <c r="Q3040">
        <f>IF($B3040="","",IF(COUNTIF(Exclusions!$A:$A,$B3040)&gt;0,"Yes","No"))</f>
        <v/>
      </c>
      <c r="R3040" s="17">
        <f>IF($B3040="","",MIN(1,DAY($A3040)/IF($N3040="Superstore",Settings!$B$5,Settings!$B$4)))</f>
        <v/>
      </c>
      <c r="S3040" s="17">
        <f>IF(OR($B3040="",$G3040="",$R3040=0),"",$G3040/$R3040)</f>
        <v/>
      </c>
      <c r="T3040">
        <f>IF($S3040="","",IF($S3040&lt;Settings!$B$8,"Critical",IF($S3040&lt;Settings!$B$9,"Semi Critical","Non Critical")))</f>
        <v/>
      </c>
      <c r="U3040">
        <f>IF($B3040="","",IFERROR(VLOOKUP($O3040,Leaders!$A:$B,2,0),"Not Mapped"))</f>
        <v/>
      </c>
    </row>
    <row r="3041">
      <c r="A3041" s="16" t="n"/>
      <c r="G3041" s="17" t="n"/>
      <c r="H3041" s="17" t="n"/>
      <c r="I3041" s="17" t="n"/>
      <c r="J3041" s="17" t="n"/>
      <c r="K3041" s="17" t="n"/>
      <c r="L3041" s="17" t="n"/>
      <c r="N3041">
        <f>IF($B3041="","",IF($C3041="SUPERSTORE","Superstore","DH"))</f>
        <v/>
      </c>
      <c r="O3041">
        <f>IF($B3041="","",IFERROR(VLOOKUP($B3041,Mapping!$A:$C,2,0),"Not Mapped"))</f>
        <v/>
      </c>
      <c r="P3041">
        <f>IF($B3041="","",IFERROR(VLOOKUP($B3041,Mapping!$A:$C,3,0),"Not Mapped"))</f>
        <v/>
      </c>
      <c r="Q3041">
        <f>IF($B3041="","",IF(COUNTIF(Exclusions!$A:$A,$B3041)&gt;0,"Yes","No"))</f>
        <v/>
      </c>
      <c r="R3041" s="17">
        <f>IF($B3041="","",MIN(1,DAY($A3041)/IF($N3041="Superstore",Settings!$B$5,Settings!$B$4)))</f>
        <v/>
      </c>
      <c r="S3041" s="17">
        <f>IF(OR($B3041="",$G3041="",$R3041=0),"",$G3041/$R3041)</f>
        <v/>
      </c>
      <c r="T3041">
        <f>IF($S3041="","",IF($S3041&lt;Settings!$B$8,"Critical",IF($S3041&lt;Settings!$B$9,"Semi Critical","Non Critical")))</f>
        <v/>
      </c>
      <c r="U3041">
        <f>IF($B3041="","",IFERROR(VLOOKUP($O3041,Leaders!$A:$B,2,0),"Not Mapped"))</f>
        <v/>
      </c>
    </row>
    <row r="3042">
      <c r="A3042" s="16" t="n"/>
      <c r="G3042" s="17" t="n"/>
      <c r="H3042" s="17" t="n"/>
      <c r="I3042" s="17" t="n"/>
      <c r="J3042" s="17" t="n"/>
      <c r="K3042" s="17" t="n"/>
      <c r="L3042" s="17" t="n"/>
      <c r="N3042">
        <f>IF($B3042="","",IF($C3042="SUPERSTORE","Superstore","DH"))</f>
        <v/>
      </c>
      <c r="O3042">
        <f>IF($B3042="","",IFERROR(VLOOKUP($B3042,Mapping!$A:$C,2,0),"Not Mapped"))</f>
        <v/>
      </c>
      <c r="P3042">
        <f>IF($B3042="","",IFERROR(VLOOKUP($B3042,Mapping!$A:$C,3,0),"Not Mapped"))</f>
        <v/>
      </c>
      <c r="Q3042">
        <f>IF($B3042="","",IF(COUNTIF(Exclusions!$A:$A,$B3042)&gt;0,"Yes","No"))</f>
        <v/>
      </c>
      <c r="R3042" s="17">
        <f>IF($B3042="","",MIN(1,DAY($A3042)/IF($N3042="Superstore",Settings!$B$5,Settings!$B$4)))</f>
        <v/>
      </c>
      <c r="S3042" s="17">
        <f>IF(OR($B3042="",$G3042="",$R3042=0),"",$G3042/$R3042)</f>
        <v/>
      </c>
      <c r="T3042">
        <f>IF($S3042="","",IF($S3042&lt;Settings!$B$8,"Critical",IF($S3042&lt;Settings!$B$9,"Semi Critical","Non Critical")))</f>
        <v/>
      </c>
      <c r="U3042">
        <f>IF($B3042="","",IFERROR(VLOOKUP($O3042,Leaders!$A:$B,2,0),"Not Mapped"))</f>
        <v/>
      </c>
    </row>
    <row r="3043">
      <c r="A3043" s="16" t="n"/>
      <c r="G3043" s="17" t="n"/>
      <c r="H3043" s="17" t="n"/>
      <c r="I3043" s="17" t="n"/>
      <c r="J3043" s="17" t="n"/>
      <c r="K3043" s="17" t="n"/>
      <c r="L3043" s="17" t="n"/>
      <c r="N3043">
        <f>IF($B3043="","",IF($C3043="SUPERSTORE","Superstore","DH"))</f>
        <v/>
      </c>
      <c r="O3043">
        <f>IF($B3043="","",IFERROR(VLOOKUP($B3043,Mapping!$A:$C,2,0),"Not Mapped"))</f>
        <v/>
      </c>
      <c r="P3043">
        <f>IF($B3043="","",IFERROR(VLOOKUP($B3043,Mapping!$A:$C,3,0),"Not Mapped"))</f>
        <v/>
      </c>
      <c r="Q3043">
        <f>IF($B3043="","",IF(COUNTIF(Exclusions!$A:$A,$B3043)&gt;0,"Yes","No"))</f>
        <v/>
      </c>
      <c r="R3043" s="17">
        <f>IF($B3043="","",MIN(1,DAY($A3043)/IF($N3043="Superstore",Settings!$B$5,Settings!$B$4)))</f>
        <v/>
      </c>
      <c r="S3043" s="17">
        <f>IF(OR($B3043="",$G3043="",$R3043=0),"",$G3043/$R3043)</f>
        <v/>
      </c>
      <c r="T3043">
        <f>IF($S3043="","",IF($S3043&lt;Settings!$B$8,"Critical",IF($S3043&lt;Settings!$B$9,"Semi Critical","Non Critical")))</f>
        <v/>
      </c>
      <c r="U3043">
        <f>IF($B3043="","",IFERROR(VLOOKUP($O3043,Leaders!$A:$B,2,0),"Not Mapped"))</f>
        <v/>
      </c>
    </row>
    <row r="3044">
      <c r="A3044" s="16" t="n"/>
      <c r="G3044" s="17" t="n"/>
      <c r="H3044" s="17" t="n"/>
      <c r="I3044" s="17" t="n"/>
      <c r="J3044" s="17" t="n"/>
      <c r="K3044" s="17" t="n"/>
      <c r="L3044" s="17" t="n"/>
      <c r="N3044">
        <f>IF($B3044="","",IF($C3044="SUPERSTORE","Superstore","DH"))</f>
        <v/>
      </c>
      <c r="O3044">
        <f>IF($B3044="","",IFERROR(VLOOKUP($B3044,Mapping!$A:$C,2,0),"Not Mapped"))</f>
        <v/>
      </c>
      <c r="P3044">
        <f>IF($B3044="","",IFERROR(VLOOKUP($B3044,Mapping!$A:$C,3,0),"Not Mapped"))</f>
        <v/>
      </c>
      <c r="Q3044">
        <f>IF($B3044="","",IF(COUNTIF(Exclusions!$A:$A,$B3044)&gt;0,"Yes","No"))</f>
        <v/>
      </c>
      <c r="R3044" s="17">
        <f>IF($B3044="","",MIN(1,DAY($A3044)/IF($N3044="Superstore",Settings!$B$5,Settings!$B$4)))</f>
        <v/>
      </c>
      <c r="S3044" s="17">
        <f>IF(OR($B3044="",$G3044="",$R3044=0),"",$G3044/$R3044)</f>
        <v/>
      </c>
      <c r="T3044">
        <f>IF($S3044="","",IF($S3044&lt;Settings!$B$8,"Critical",IF($S3044&lt;Settings!$B$9,"Semi Critical","Non Critical")))</f>
        <v/>
      </c>
      <c r="U3044">
        <f>IF($B3044="","",IFERROR(VLOOKUP($O3044,Leaders!$A:$B,2,0),"Not Mapped"))</f>
        <v/>
      </c>
    </row>
    <row r="3045">
      <c r="A3045" s="16" t="n"/>
      <c r="G3045" s="17" t="n"/>
      <c r="H3045" s="17" t="n"/>
      <c r="I3045" s="17" t="n"/>
      <c r="J3045" s="17" t="n"/>
      <c r="K3045" s="17" t="n"/>
      <c r="L3045" s="17" t="n"/>
      <c r="N3045">
        <f>IF($B3045="","",IF($C3045="SUPERSTORE","Superstore","DH"))</f>
        <v/>
      </c>
      <c r="O3045">
        <f>IF($B3045="","",IFERROR(VLOOKUP($B3045,Mapping!$A:$C,2,0),"Not Mapped"))</f>
        <v/>
      </c>
      <c r="P3045">
        <f>IF($B3045="","",IFERROR(VLOOKUP($B3045,Mapping!$A:$C,3,0),"Not Mapped"))</f>
        <v/>
      </c>
      <c r="Q3045">
        <f>IF($B3045="","",IF(COUNTIF(Exclusions!$A:$A,$B3045)&gt;0,"Yes","No"))</f>
        <v/>
      </c>
      <c r="R3045" s="17">
        <f>IF($B3045="","",MIN(1,DAY($A3045)/IF($N3045="Superstore",Settings!$B$5,Settings!$B$4)))</f>
        <v/>
      </c>
      <c r="S3045" s="17">
        <f>IF(OR($B3045="",$G3045="",$R3045=0),"",$G3045/$R3045)</f>
        <v/>
      </c>
      <c r="T3045">
        <f>IF($S3045="","",IF($S3045&lt;Settings!$B$8,"Critical",IF($S3045&lt;Settings!$B$9,"Semi Critical","Non Critical")))</f>
        <v/>
      </c>
      <c r="U3045">
        <f>IF($B3045="","",IFERROR(VLOOKUP($O3045,Leaders!$A:$B,2,0),"Not Mapped"))</f>
        <v/>
      </c>
    </row>
    <row r="3046">
      <c r="A3046" s="16" t="n"/>
      <c r="G3046" s="17" t="n"/>
      <c r="H3046" s="17" t="n"/>
      <c r="I3046" s="17" t="n"/>
      <c r="J3046" s="17" t="n"/>
      <c r="K3046" s="17" t="n"/>
      <c r="L3046" s="17" t="n"/>
      <c r="N3046">
        <f>IF($B3046="","",IF($C3046="SUPERSTORE","Superstore","DH"))</f>
        <v/>
      </c>
      <c r="O3046">
        <f>IF($B3046="","",IFERROR(VLOOKUP($B3046,Mapping!$A:$C,2,0),"Not Mapped"))</f>
        <v/>
      </c>
      <c r="P3046">
        <f>IF($B3046="","",IFERROR(VLOOKUP($B3046,Mapping!$A:$C,3,0),"Not Mapped"))</f>
        <v/>
      </c>
      <c r="Q3046">
        <f>IF($B3046="","",IF(COUNTIF(Exclusions!$A:$A,$B3046)&gt;0,"Yes","No"))</f>
        <v/>
      </c>
      <c r="R3046" s="17">
        <f>IF($B3046="","",MIN(1,DAY($A3046)/IF($N3046="Superstore",Settings!$B$5,Settings!$B$4)))</f>
        <v/>
      </c>
      <c r="S3046" s="17">
        <f>IF(OR($B3046="",$G3046="",$R3046=0),"",$G3046/$R3046)</f>
        <v/>
      </c>
      <c r="T3046">
        <f>IF($S3046="","",IF($S3046&lt;Settings!$B$8,"Critical",IF($S3046&lt;Settings!$B$9,"Semi Critical","Non Critical")))</f>
        <v/>
      </c>
      <c r="U3046">
        <f>IF($B3046="","",IFERROR(VLOOKUP($O3046,Leaders!$A:$B,2,0),"Not Mapped"))</f>
        <v/>
      </c>
    </row>
    <row r="3047">
      <c r="A3047" s="16" t="n"/>
      <c r="G3047" s="17" t="n"/>
      <c r="H3047" s="17" t="n"/>
      <c r="I3047" s="17" t="n"/>
      <c r="J3047" s="17" t="n"/>
      <c r="K3047" s="17" t="n"/>
      <c r="L3047" s="17" t="n"/>
      <c r="N3047">
        <f>IF($B3047="","",IF($C3047="SUPERSTORE","Superstore","DH"))</f>
        <v/>
      </c>
      <c r="O3047">
        <f>IF($B3047="","",IFERROR(VLOOKUP($B3047,Mapping!$A:$C,2,0),"Not Mapped"))</f>
        <v/>
      </c>
      <c r="P3047">
        <f>IF($B3047="","",IFERROR(VLOOKUP($B3047,Mapping!$A:$C,3,0),"Not Mapped"))</f>
        <v/>
      </c>
      <c r="Q3047">
        <f>IF($B3047="","",IF(COUNTIF(Exclusions!$A:$A,$B3047)&gt;0,"Yes","No"))</f>
        <v/>
      </c>
      <c r="R3047" s="17">
        <f>IF($B3047="","",MIN(1,DAY($A3047)/IF($N3047="Superstore",Settings!$B$5,Settings!$B$4)))</f>
        <v/>
      </c>
      <c r="S3047" s="17">
        <f>IF(OR($B3047="",$G3047="",$R3047=0),"",$G3047/$R3047)</f>
        <v/>
      </c>
      <c r="T3047">
        <f>IF($S3047="","",IF($S3047&lt;Settings!$B$8,"Critical",IF($S3047&lt;Settings!$B$9,"Semi Critical","Non Critical")))</f>
        <v/>
      </c>
      <c r="U3047">
        <f>IF($B3047="","",IFERROR(VLOOKUP($O3047,Leaders!$A:$B,2,0),"Not Mapped"))</f>
        <v/>
      </c>
    </row>
    <row r="3048">
      <c r="A3048" s="16" t="n"/>
      <c r="G3048" s="17" t="n"/>
      <c r="H3048" s="17" t="n"/>
      <c r="I3048" s="17" t="n"/>
      <c r="J3048" s="17" t="n"/>
      <c r="K3048" s="17" t="n"/>
      <c r="L3048" s="17" t="n"/>
      <c r="N3048">
        <f>IF($B3048="","",IF($C3048="SUPERSTORE","Superstore","DH"))</f>
        <v/>
      </c>
      <c r="O3048">
        <f>IF($B3048="","",IFERROR(VLOOKUP($B3048,Mapping!$A:$C,2,0),"Not Mapped"))</f>
        <v/>
      </c>
      <c r="P3048">
        <f>IF($B3048="","",IFERROR(VLOOKUP($B3048,Mapping!$A:$C,3,0),"Not Mapped"))</f>
        <v/>
      </c>
      <c r="Q3048">
        <f>IF($B3048="","",IF(COUNTIF(Exclusions!$A:$A,$B3048)&gt;0,"Yes","No"))</f>
        <v/>
      </c>
      <c r="R3048" s="17">
        <f>IF($B3048="","",MIN(1,DAY($A3048)/IF($N3048="Superstore",Settings!$B$5,Settings!$B$4)))</f>
        <v/>
      </c>
      <c r="S3048" s="17">
        <f>IF(OR($B3048="",$G3048="",$R3048=0),"",$G3048/$R3048)</f>
        <v/>
      </c>
      <c r="T3048">
        <f>IF($S3048="","",IF($S3048&lt;Settings!$B$8,"Critical",IF($S3048&lt;Settings!$B$9,"Semi Critical","Non Critical")))</f>
        <v/>
      </c>
      <c r="U3048">
        <f>IF($B3048="","",IFERROR(VLOOKUP($O3048,Leaders!$A:$B,2,0),"Not Mapped"))</f>
        <v/>
      </c>
    </row>
    <row r="3049">
      <c r="A3049" s="16" t="n"/>
      <c r="G3049" s="17" t="n"/>
      <c r="H3049" s="17" t="n"/>
      <c r="I3049" s="17" t="n"/>
      <c r="J3049" s="17" t="n"/>
      <c r="K3049" s="17" t="n"/>
      <c r="L3049" s="17" t="n"/>
      <c r="N3049">
        <f>IF($B3049="","",IF($C3049="SUPERSTORE","Superstore","DH"))</f>
        <v/>
      </c>
      <c r="O3049">
        <f>IF($B3049="","",IFERROR(VLOOKUP($B3049,Mapping!$A:$C,2,0),"Not Mapped"))</f>
        <v/>
      </c>
      <c r="P3049">
        <f>IF($B3049="","",IFERROR(VLOOKUP($B3049,Mapping!$A:$C,3,0),"Not Mapped"))</f>
        <v/>
      </c>
      <c r="Q3049">
        <f>IF($B3049="","",IF(COUNTIF(Exclusions!$A:$A,$B3049)&gt;0,"Yes","No"))</f>
        <v/>
      </c>
      <c r="R3049" s="17">
        <f>IF($B3049="","",MIN(1,DAY($A3049)/IF($N3049="Superstore",Settings!$B$5,Settings!$B$4)))</f>
        <v/>
      </c>
      <c r="S3049" s="17">
        <f>IF(OR($B3049="",$G3049="",$R3049=0),"",$G3049/$R3049)</f>
        <v/>
      </c>
      <c r="T3049">
        <f>IF($S3049="","",IF($S3049&lt;Settings!$B$8,"Critical",IF($S3049&lt;Settings!$B$9,"Semi Critical","Non Critical")))</f>
        <v/>
      </c>
      <c r="U3049">
        <f>IF($B3049="","",IFERROR(VLOOKUP($O3049,Leaders!$A:$B,2,0),"Not Mapped"))</f>
        <v/>
      </c>
    </row>
    <row r="3050">
      <c r="A3050" s="16" t="n"/>
      <c r="G3050" s="17" t="n"/>
      <c r="H3050" s="17" t="n"/>
      <c r="I3050" s="17" t="n"/>
      <c r="J3050" s="17" t="n"/>
      <c r="K3050" s="17" t="n"/>
      <c r="L3050" s="17" t="n"/>
      <c r="N3050">
        <f>IF($B3050="","",IF($C3050="SUPERSTORE","Superstore","DH"))</f>
        <v/>
      </c>
      <c r="O3050">
        <f>IF($B3050="","",IFERROR(VLOOKUP($B3050,Mapping!$A:$C,2,0),"Not Mapped"))</f>
        <v/>
      </c>
      <c r="P3050">
        <f>IF($B3050="","",IFERROR(VLOOKUP($B3050,Mapping!$A:$C,3,0),"Not Mapped"))</f>
        <v/>
      </c>
      <c r="Q3050">
        <f>IF($B3050="","",IF(COUNTIF(Exclusions!$A:$A,$B3050)&gt;0,"Yes","No"))</f>
        <v/>
      </c>
      <c r="R3050" s="17">
        <f>IF($B3050="","",MIN(1,DAY($A3050)/IF($N3050="Superstore",Settings!$B$5,Settings!$B$4)))</f>
        <v/>
      </c>
      <c r="S3050" s="17">
        <f>IF(OR($B3050="",$G3050="",$R3050=0),"",$G3050/$R3050)</f>
        <v/>
      </c>
      <c r="T3050">
        <f>IF($S3050="","",IF($S3050&lt;Settings!$B$8,"Critical",IF($S3050&lt;Settings!$B$9,"Semi Critical","Non Critical")))</f>
        <v/>
      </c>
      <c r="U3050">
        <f>IF($B3050="","",IFERROR(VLOOKUP($O3050,Leaders!$A:$B,2,0),"Not Mapped"))</f>
        <v/>
      </c>
    </row>
    <row r="3051">
      <c r="A3051" s="16" t="n"/>
      <c r="G3051" s="17" t="n"/>
      <c r="H3051" s="17" t="n"/>
      <c r="I3051" s="17" t="n"/>
      <c r="J3051" s="17" t="n"/>
      <c r="K3051" s="17" t="n"/>
      <c r="L3051" s="17" t="n"/>
      <c r="N3051">
        <f>IF($B3051="","",IF($C3051="SUPERSTORE","Superstore","DH"))</f>
        <v/>
      </c>
      <c r="O3051">
        <f>IF($B3051="","",IFERROR(VLOOKUP($B3051,Mapping!$A:$C,2,0),"Not Mapped"))</f>
        <v/>
      </c>
      <c r="P3051">
        <f>IF($B3051="","",IFERROR(VLOOKUP($B3051,Mapping!$A:$C,3,0),"Not Mapped"))</f>
        <v/>
      </c>
      <c r="Q3051">
        <f>IF($B3051="","",IF(COUNTIF(Exclusions!$A:$A,$B3051)&gt;0,"Yes","No"))</f>
        <v/>
      </c>
      <c r="R3051" s="17">
        <f>IF($B3051="","",MIN(1,DAY($A3051)/IF($N3051="Superstore",Settings!$B$5,Settings!$B$4)))</f>
        <v/>
      </c>
      <c r="S3051" s="17">
        <f>IF(OR($B3051="",$G3051="",$R3051=0),"",$G3051/$R3051)</f>
        <v/>
      </c>
      <c r="T3051">
        <f>IF($S3051="","",IF($S3051&lt;Settings!$B$8,"Critical",IF($S3051&lt;Settings!$B$9,"Semi Critical","Non Critical")))</f>
        <v/>
      </c>
      <c r="U3051">
        <f>IF($B3051="","",IFERROR(VLOOKUP($O3051,Leaders!$A:$B,2,0),"Not Mapped"))</f>
        <v/>
      </c>
    </row>
    <row r="3052">
      <c r="A3052" s="16" t="n"/>
      <c r="G3052" s="17" t="n"/>
      <c r="H3052" s="17" t="n"/>
      <c r="I3052" s="17" t="n"/>
      <c r="J3052" s="17" t="n"/>
      <c r="K3052" s="17" t="n"/>
      <c r="L3052" s="17" t="n"/>
      <c r="N3052">
        <f>IF($B3052="","",IF($C3052="SUPERSTORE","Superstore","DH"))</f>
        <v/>
      </c>
      <c r="O3052">
        <f>IF($B3052="","",IFERROR(VLOOKUP($B3052,Mapping!$A:$C,2,0),"Not Mapped"))</f>
        <v/>
      </c>
      <c r="P3052">
        <f>IF($B3052="","",IFERROR(VLOOKUP($B3052,Mapping!$A:$C,3,0),"Not Mapped"))</f>
        <v/>
      </c>
      <c r="Q3052">
        <f>IF($B3052="","",IF(COUNTIF(Exclusions!$A:$A,$B3052)&gt;0,"Yes","No"))</f>
        <v/>
      </c>
      <c r="R3052" s="17">
        <f>IF($B3052="","",MIN(1,DAY($A3052)/IF($N3052="Superstore",Settings!$B$5,Settings!$B$4)))</f>
        <v/>
      </c>
      <c r="S3052" s="17">
        <f>IF(OR($B3052="",$G3052="",$R3052=0),"",$G3052/$R3052)</f>
        <v/>
      </c>
      <c r="T3052">
        <f>IF($S3052="","",IF($S3052&lt;Settings!$B$8,"Critical",IF($S3052&lt;Settings!$B$9,"Semi Critical","Non Critical")))</f>
        <v/>
      </c>
      <c r="U3052">
        <f>IF($B3052="","",IFERROR(VLOOKUP($O3052,Leaders!$A:$B,2,0),"Not Mapped"))</f>
        <v/>
      </c>
    </row>
    <row r="3053">
      <c r="A3053" s="16" t="n"/>
      <c r="G3053" s="17" t="n"/>
      <c r="H3053" s="17" t="n"/>
      <c r="I3053" s="17" t="n"/>
      <c r="J3053" s="17" t="n"/>
      <c r="K3053" s="17" t="n"/>
      <c r="L3053" s="17" t="n"/>
      <c r="N3053">
        <f>IF($B3053="","",IF($C3053="SUPERSTORE","Superstore","DH"))</f>
        <v/>
      </c>
      <c r="O3053">
        <f>IF($B3053="","",IFERROR(VLOOKUP($B3053,Mapping!$A:$C,2,0),"Not Mapped"))</f>
        <v/>
      </c>
      <c r="P3053">
        <f>IF($B3053="","",IFERROR(VLOOKUP($B3053,Mapping!$A:$C,3,0),"Not Mapped"))</f>
        <v/>
      </c>
      <c r="Q3053">
        <f>IF($B3053="","",IF(COUNTIF(Exclusions!$A:$A,$B3053)&gt;0,"Yes","No"))</f>
        <v/>
      </c>
      <c r="R3053" s="17">
        <f>IF($B3053="","",MIN(1,DAY($A3053)/IF($N3053="Superstore",Settings!$B$5,Settings!$B$4)))</f>
        <v/>
      </c>
      <c r="S3053" s="17">
        <f>IF(OR($B3053="",$G3053="",$R3053=0),"",$G3053/$R3053)</f>
        <v/>
      </c>
      <c r="T3053">
        <f>IF($S3053="","",IF($S3053&lt;Settings!$B$8,"Critical",IF($S3053&lt;Settings!$B$9,"Semi Critical","Non Critical")))</f>
        <v/>
      </c>
      <c r="U3053">
        <f>IF($B3053="","",IFERROR(VLOOKUP($O3053,Leaders!$A:$B,2,0),"Not Mapped"))</f>
        <v/>
      </c>
    </row>
    <row r="3054">
      <c r="A3054" s="16" t="n"/>
      <c r="G3054" s="17" t="n"/>
      <c r="H3054" s="17" t="n"/>
      <c r="I3054" s="17" t="n"/>
      <c r="J3054" s="17" t="n"/>
      <c r="K3054" s="17" t="n"/>
      <c r="L3054" s="17" t="n"/>
      <c r="N3054">
        <f>IF($B3054="","",IF($C3054="SUPERSTORE","Superstore","DH"))</f>
        <v/>
      </c>
      <c r="O3054">
        <f>IF($B3054="","",IFERROR(VLOOKUP($B3054,Mapping!$A:$C,2,0),"Not Mapped"))</f>
        <v/>
      </c>
      <c r="P3054">
        <f>IF($B3054="","",IFERROR(VLOOKUP($B3054,Mapping!$A:$C,3,0),"Not Mapped"))</f>
        <v/>
      </c>
      <c r="Q3054">
        <f>IF($B3054="","",IF(COUNTIF(Exclusions!$A:$A,$B3054)&gt;0,"Yes","No"))</f>
        <v/>
      </c>
      <c r="R3054" s="17">
        <f>IF($B3054="","",MIN(1,DAY($A3054)/IF($N3054="Superstore",Settings!$B$5,Settings!$B$4)))</f>
        <v/>
      </c>
      <c r="S3054" s="17">
        <f>IF(OR($B3054="",$G3054="",$R3054=0),"",$G3054/$R3054)</f>
        <v/>
      </c>
      <c r="T3054">
        <f>IF($S3054="","",IF($S3054&lt;Settings!$B$8,"Critical",IF($S3054&lt;Settings!$B$9,"Semi Critical","Non Critical")))</f>
        <v/>
      </c>
      <c r="U3054">
        <f>IF($B3054="","",IFERROR(VLOOKUP($O3054,Leaders!$A:$B,2,0),"Not Mapped"))</f>
        <v/>
      </c>
    </row>
    <row r="3055">
      <c r="A3055" s="16" t="n"/>
      <c r="G3055" s="17" t="n"/>
      <c r="H3055" s="17" t="n"/>
      <c r="I3055" s="17" t="n"/>
      <c r="J3055" s="17" t="n"/>
      <c r="K3055" s="17" t="n"/>
      <c r="L3055" s="17" t="n"/>
      <c r="N3055">
        <f>IF($B3055="","",IF($C3055="SUPERSTORE","Superstore","DH"))</f>
        <v/>
      </c>
      <c r="O3055">
        <f>IF($B3055="","",IFERROR(VLOOKUP($B3055,Mapping!$A:$C,2,0),"Not Mapped"))</f>
        <v/>
      </c>
      <c r="P3055">
        <f>IF($B3055="","",IFERROR(VLOOKUP($B3055,Mapping!$A:$C,3,0),"Not Mapped"))</f>
        <v/>
      </c>
      <c r="Q3055">
        <f>IF($B3055="","",IF(COUNTIF(Exclusions!$A:$A,$B3055)&gt;0,"Yes","No"))</f>
        <v/>
      </c>
      <c r="R3055" s="17">
        <f>IF($B3055="","",MIN(1,DAY($A3055)/IF($N3055="Superstore",Settings!$B$5,Settings!$B$4)))</f>
        <v/>
      </c>
      <c r="S3055" s="17">
        <f>IF(OR($B3055="",$G3055="",$R3055=0),"",$G3055/$R3055)</f>
        <v/>
      </c>
      <c r="T3055">
        <f>IF($S3055="","",IF($S3055&lt;Settings!$B$8,"Critical",IF($S3055&lt;Settings!$B$9,"Semi Critical","Non Critical")))</f>
        <v/>
      </c>
      <c r="U3055">
        <f>IF($B3055="","",IFERROR(VLOOKUP($O3055,Leaders!$A:$B,2,0),"Not Mapped"))</f>
        <v/>
      </c>
    </row>
    <row r="3056">
      <c r="A3056" s="16" t="n"/>
      <c r="G3056" s="17" t="n"/>
      <c r="H3056" s="17" t="n"/>
      <c r="I3056" s="17" t="n"/>
      <c r="J3056" s="17" t="n"/>
      <c r="K3056" s="17" t="n"/>
      <c r="L3056" s="17" t="n"/>
      <c r="N3056">
        <f>IF($B3056="","",IF($C3056="SUPERSTORE","Superstore","DH"))</f>
        <v/>
      </c>
      <c r="O3056">
        <f>IF($B3056="","",IFERROR(VLOOKUP($B3056,Mapping!$A:$C,2,0),"Not Mapped"))</f>
        <v/>
      </c>
      <c r="P3056">
        <f>IF($B3056="","",IFERROR(VLOOKUP($B3056,Mapping!$A:$C,3,0),"Not Mapped"))</f>
        <v/>
      </c>
      <c r="Q3056">
        <f>IF($B3056="","",IF(COUNTIF(Exclusions!$A:$A,$B3056)&gt;0,"Yes","No"))</f>
        <v/>
      </c>
      <c r="R3056" s="17">
        <f>IF($B3056="","",MIN(1,DAY($A3056)/IF($N3056="Superstore",Settings!$B$5,Settings!$B$4)))</f>
        <v/>
      </c>
      <c r="S3056" s="17">
        <f>IF(OR($B3056="",$G3056="",$R3056=0),"",$G3056/$R3056)</f>
        <v/>
      </c>
      <c r="T3056">
        <f>IF($S3056="","",IF($S3056&lt;Settings!$B$8,"Critical",IF($S3056&lt;Settings!$B$9,"Semi Critical","Non Critical")))</f>
        <v/>
      </c>
      <c r="U3056">
        <f>IF($B3056="","",IFERROR(VLOOKUP($O3056,Leaders!$A:$B,2,0),"Not Mapped"))</f>
        <v/>
      </c>
    </row>
    <row r="3057">
      <c r="A3057" s="16" t="n"/>
      <c r="G3057" s="17" t="n"/>
      <c r="H3057" s="17" t="n"/>
      <c r="I3057" s="17" t="n"/>
      <c r="J3057" s="17" t="n"/>
      <c r="K3057" s="17" t="n"/>
      <c r="L3057" s="17" t="n"/>
      <c r="N3057">
        <f>IF($B3057="","",IF($C3057="SUPERSTORE","Superstore","DH"))</f>
        <v/>
      </c>
      <c r="O3057">
        <f>IF($B3057="","",IFERROR(VLOOKUP($B3057,Mapping!$A:$C,2,0),"Not Mapped"))</f>
        <v/>
      </c>
      <c r="P3057">
        <f>IF($B3057="","",IFERROR(VLOOKUP($B3057,Mapping!$A:$C,3,0),"Not Mapped"))</f>
        <v/>
      </c>
      <c r="Q3057">
        <f>IF($B3057="","",IF(COUNTIF(Exclusions!$A:$A,$B3057)&gt;0,"Yes","No"))</f>
        <v/>
      </c>
      <c r="R3057" s="17">
        <f>IF($B3057="","",MIN(1,DAY($A3057)/IF($N3057="Superstore",Settings!$B$5,Settings!$B$4)))</f>
        <v/>
      </c>
      <c r="S3057" s="17">
        <f>IF(OR($B3057="",$G3057="",$R3057=0),"",$G3057/$R3057)</f>
        <v/>
      </c>
      <c r="T3057">
        <f>IF($S3057="","",IF($S3057&lt;Settings!$B$8,"Critical",IF($S3057&lt;Settings!$B$9,"Semi Critical","Non Critical")))</f>
        <v/>
      </c>
      <c r="U3057">
        <f>IF($B3057="","",IFERROR(VLOOKUP($O3057,Leaders!$A:$B,2,0),"Not Mapped"))</f>
        <v/>
      </c>
    </row>
    <row r="3058">
      <c r="A3058" s="16" t="n"/>
      <c r="G3058" s="17" t="n"/>
      <c r="H3058" s="17" t="n"/>
      <c r="I3058" s="17" t="n"/>
      <c r="J3058" s="17" t="n"/>
      <c r="K3058" s="17" t="n"/>
      <c r="L3058" s="17" t="n"/>
      <c r="N3058">
        <f>IF($B3058="","",IF($C3058="SUPERSTORE","Superstore","DH"))</f>
        <v/>
      </c>
      <c r="O3058">
        <f>IF($B3058="","",IFERROR(VLOOKUP($B3058,Mapping!$A:$C,2,0),"Not Mapped"))</f>
        <v/>
      </c>
      <c r="P3058">
        <f>IF($B3058="","",IFERROR(VLOOKUP($B3058,Mapping!$A:$C,3,0),"Not Mapped"))</f>
        <v/>
      </c>
      <c r="Q3058">
        <f>IF($B3058="","",IF(COUNTIF(Exclusions!$A:$A,$B3058)&gt;0,"Yes","No"))</f>
        <v/>
      </c>
      <c r="R3058" s="17">
        <f>IF($B3058="","",MIN(1,DAY($A3058)/IF($N3058="Superstore",Settings!$B$5,Settings!$B$4)))</f>
        <v/>
      </c>
      <c r="S3058" s="17">
        <f>IF(OR($B3058="",$G3058="",$R3058=0),"",$G3058/$R3058)</f>
        <v/>
      </c>
      <c r="T3058">
        <f>IF($S3058="","",IF($S3058&lt;Settings!$B$8,"Critical",IF($S3058&lt;Settings!$B$9,"Semi Critical","Non Critical")))</f>
        <v/>
      </c>
      <c r="U3058">
        <f>IF($B3058="","",IFERROR(VLOOKUP($O3058,Leaders!$A:$B,2,0),"Not Mapped"))</f>
        <v/>
      </c>
    </row>
    <row r="3059">
      <c r="A3059" s="16" t="n"/>
      <c r="G3059" s="17" t="n"/>
      <c r="H3059" s="17" t="n"/>
      <c r="I3059" s="17" t="n"/>
      <c r="J3059" s="17" t="n"/>
      <c r="K3059" s="17" t="n"/>
      <c r="L3059" s="17" t="n"/>
      <c r="N3059">
        <f>IF($B3059="","",IF($C3059="SUPERSTORE","Superstore","DH"))</f>
        <v/>
      </c>
      <c r="O3059">
        <f>IF($B3059="","",IFERROR(VLOOKUP($B3059,Mapping!$A:$C,2,0),"Not Mapped"))</f>
        <v/>
      </c>
      <c r="P3059">
        <f>IF($B3059="","",IFERROR(VLOOKUP($B3059,Mapping!$A:$C,3,0),"Not Mapped"))</f>
        <v/>
      </c>
      <c r="Q3059">
        <f>IF($B3059="","",IF(COUNTIF(Exclusions!$A:$A,$B3059)&gt;0,"Yes","No"))</f>
        <v/>
      </c>
      <c r="R3059" s="17">
        <f>IF($B3059="","",MIN(1,DAY($A3059)/IF($N3059="Superstore",Settings!$B$5,Settings!$B$4)))</f>
        <v/>
      </c>
      <c r="S3059" s="17">
        <f>IF(OR($B3059="",$G3059="",$R3059=0),"",$G3059/$R3059)</f>
        <v/>
      </c>
      <c r="T3059">
        <f>IF($S3059="","",IF($S3059&lt;Settings!$B$8,"Critical",IF($S3059&lt;Settings!$B$9,"Semi Critical","Non Critical")))</f>
        <v/>
      </c>
      <c r="U3059">
        <f>IF($B3059="","",IFERROR(VLOOKUP($O3059,Leaders!$A:$B,2,0),"Not Mapped"))</f>
        <v/>
      </c>
    </row>
    <row r="3060">
      <c r="A3060" s="16" t="n"/>
      <c r="G3060" s="17" t="n"/>
      <c r="H3060" s="17" t="n"/>
      <c r="I3060" s="17" t="n"/>
      <c r="J3060" s="17" t="n"/>
      <c r="K3060" s="17" t="n"/>
      <c r="L3060" s="17" t="n"/>
      <c r="N3060">
        <f>IF($B3060="","",IF($C3060="SUPERSTORE","Superstore","DH"))</f>
        <v/>
      </c>
      <c r="O3060">
        <f>IF($B3060="","",IFERROR(VLOOKUP($B3060,Mapping!$A:$C,2,0),"Not Mapped"))</f>
        <v/>
      </c>
      <c r="P3060">
        <f>IF($B3060="","",IFERROR(VLOOKUP($B3060,Mapping!$A:$C,3,0),"Not Mapped"))</f>
        <v/>
      </c>
      <c r="Q3060">
        <f>IF($B3060="","",IF(COUNTIF(Exclusions!$A:$A,$B3060)&gt;0,"Yes","No"))</f>
        <v/>
      </c>
      <c r="R3060" s="17">
        <f>IF($B3060="","",MIN(1,DAY($A3060)/IF($N3060="Superstore",Settings!$B$5,Settings!$B$4)))</f>
        <v/>
      </c>
      <c r="S3060" s="17">
        <f>IF(OR($B3060="",$G3060="",$R3060=0),"",$G3060/$R3060)</f>
        <v/>
      </c>
      <c r="T3060">
        <f>IF($S3060="","",IF($S3060&lt;Settings!$B$8,"Critical",IF($S3060&lt;Settings!$B$9,"Semi Critical","Non Critical")))</f>
        <v/>
      </c>
      <c r="U3060">
        <f>IF($B3060="","",IFERROR(VLOOKUP($O3060,Leaders!$A:$B,2,0),"Not Mapped"))</f>
        <v/>
      </c>
    </row>
    <row r="3061">
      <c r="A3061" s="16" t="n"/>
      <c r="G3061" s="17" t="n"/>
      <c r="H3061" s="17" t="n"/>
      <c r="I3061" s="17" t="n"/>
      <c r="J3061" s="17" t="n"/>
      <c r="K3061" s="17" t="n"/>
      <c r="L3061" s="17" t="n"/>
      <c r="N3061">
        <f>IF($B3061="","",IF($C3061="SUPERSTORE","Superstore","DH"))</f>
        <v/>
      </c>
      <c r="O3061">
        <f>IF($B3061="","",IFERROR(VLOOKUP($B3061,Mapping!$A:$C,2,0),"Not Mapped"))</f>
        <v/>
      </c>
      <c r="P3061">
        <f>IF($B3061="","",IFERROR(VLOOKUP($B3061,Mapping!$A:$C,3,0),"Not Mapped"))</f>
        <v/>
      </c>
      <c r="Q3061">
        <f>IF($B3061="","",IF(COUNTIF(Exclusions!$A:$A,$B3061)&gt;0,"Yes","No"))</f>
        <v/>
      </c>
      <c r="R3061" s="17">
        <f>IF($B3061="","",MIN(1,DAY($A3061)/IF($N3061="Superstore",Settings!$B$5,Settings!$B$4)))</f>
        <v/>
      </c>
      <c r="S3061" s="17">
        <f>IF(OR($B3061="",$G3061="",$R3061=0),"",$G3061/$R3061)</f>
        <v/>
      </c>
      <c r="T3061">
        <f>IF($S3061="","",IF($S3061&lt;Settings!$B$8,"Critical",IF($S3061&lt;Settings!$B$9,"Semi Critical","Non Critical")))</f>
        <v/>
      </c>
      <c r="U3061">
        <f>IF($B3061="","",IFERROR(VLOOKUP($O3061,Leaders!$A:$B,2,0),"Not Mapped"))</f>
        <v/>
      </c>
    </row>
    <row r="3062">
      <c r="A3062" s="16" t="n"/>
      <c r="G3062" s="17" t="n"/>
      <c r="H3062" s="17" t="n"/>
      <c r="I3062" s="17" t="n"/>
      <c r="J3062" s="17" t="n"/>
      <c r="K3062" s="17" t="n"/>
      <c r="L3062" s="17" t="n"/>
      <c r="N3062">
        <f>IF($B3062="","",IF($C3062="SUPERSTORE","Superstore","DH"))</f>
        <v/>
      </c>
      <c r="O3062">
        <f>IF($B3062="","",IFERROR(VLOOKUP($B3062,Mapping!$A:$C,2,0),"Not Mapped"))</f>
        <v/>
      </c>
      <c r="P3062">
        <f>IF($B3062="","",IFERROR(VLOOKUP($B3062,Mapping!$A:$C,3,0),"Not Mapped"))</f>
        <v/>
      </c>
      <c r="Q3062">
        <f>IF($B3062="","",IF(COUNTIF(Exclusions!$A:$A,$B3062)&gt;0,"Yes","No"))</f>
        <v/>
      </c>
      <c r="R3062" s="17">
        <f>IF($B3062="","",MIN(1,DAY($A3062)/IF($N3062="Superstore",Settings!$B$5,Settings!$B$4)))</f>
        <v/>
      </c>
      <c r="S3062" s="17">
        <f>IF(OR($B3062="",$G3062="",$R3062=0),"",$G3062/$R3062)</f>
        <v/>
      </c>
      <c r="T3062">
        <f>IF($S3062="","",IF($S3062&lt;Settings!$B$8,"Critical",IF($S3062&lt;Settings!$B$9,"Semi Critical","Non Critical")))</f>
        <v/>
      </c>
      <c r="U3062">
        <f>IF($B3062="","",IFERROR(VLOOKUP($O3062,Leaders!$A:$B,2,0),"Not Mapped"))</f>
        <v/>
      </c>
    </row>
    <row r="3063">
      <c r="A3063" s="16" t="n"/>
      <c r="G3063" s="17" t="n"/>
      <c r="H3063" s="17" t="n"/>
      <c r="I3063" s="17" t="n"/>
      <c r="J3063" s="17" t="n"/>
      <c r="K3063" s="17" t="n"/>
      <c r="L3063" s="17" t="n"/>
      <c r="N3063">
        <f>IF($B3063="","",IF($C3063="SUPERSTORE","Superstore","DH"))</f>
        <v/>
      </c>
      <c r="O3063">
        <f>IF($B3063="","",IFERROR(VLOOKUP($B3063,Mapping!$A:$C,2,0),"Not Mapped"))</f>
        <v/>
      </c>
      <c r="P3063">
        <f>IF($B3063="","",IFERROR(VLOOKUP($B3063,Mapping!$A:$C,3,0),"Not Mapped"))</f>
        <v/>
      </c>
      <c r="Q3063">
        <f>IF($B3063="","",IF(COUNTIF(Exclusions!$A:$A,$B3063)&gt;0,"Yes","No"))</f>
        <v/>
      </c>
      <c r="R3063" s="17">
        <f>IF($B3063="","",MIN(1,DAY($A3063)/IF($N3063="Superstore",Settings!$B$5,Settings!$B$4)))</f>
        <v/>
      </c>
      <c r="S3063" s="17">
        <f>IF(OR($B3063="",$G3063="",$R3063=0),"",$G3063/$R3063)</f>
        <v/>
      </c>
      <c r="T3063">
        <f>IF($S3063="","",IF($S3063&lt;Settings!$B$8,"Critical",IF($S3063&lt;Settings!$B$9,"Semi Critical","Non Critical")))</f>
        <v/>
      </c>
      <c r="U3063">
        <f>IF($B3063="","",IFERROR(VLOOKUP($O3063,Leaders!$A:$B,2,0),"Not Mapped"))</f>
        <v/>
      </c>
    </row>
    <row r="3064">
      <c r="A3064" s="16" t="n"/>
      <c r="G3064" s="17" t="n"/>
      <c r="H3064" s="17" t="n"/>
      <c r="I3064" s="17" t="n"/>
      <c r="J3064" s="17" t="n"/>
      <c r="K3064" s="17" t="n"/>
      <c r="L3064" s="17" t="n"/>
      <c r="N3064">
        <f>IF($B3064="","",IF($C3064="SUPERSTORE","Superstore","DH"))</f>
        <v/>
      </c>
      <c r="O3064">
        <f>IF($B3064="","",IFERROR(VLOOKUP($B3064,Mapping!$A:$C,2,0),"Not Mapped"))</f>
        <v/>
      </c>
      <c r="P3064">
        <f>IF($B3064="","",IFERROR(VLOOKUP($B3064,Mapping!$A:$C,3,0),"Not Mapped"))</f>
        <v/>
      </c>
      <c r="Q3064">
        <f>IF($B3064="","",IF(COUNTIF(Exclusions!$A:$A,$B3064)&gt;0,"Yes","No"))</f>
        <v/>
      </c>
      <c r="R3064" s="17">
        <f>IF($B3064="","",MIN(1,DAY($A3064)/IF($N3064="Superstore",Settings!$B$5,Settings!$B$4)))</f>
        <v/>
      </c>
      <c r="S3064" s="17">
        <f>IF(OR($B3064="",$G3064="",$R3064=0),"",$G3064/$R3064)</f>
        <v/>
      </c>
      <c r="T3064">
        <f>IF($S3064="","",IF($S3064&lt;Settings!$B$8,"Critical",IF($S3064&lt;Settings!$B$9,"Semi Critical","Non Critical")))</f>
        <v/>
      </c>
      <c r="U3064">
        <f>IF($B3064="","",IFERROR(VLOOKUP($O3064,Leaders!$A:$B,2,0),"Not Mapped"))</f>
        <v/>
      </c>
    </row>
    <row r="3065">
      <c r="A3065" s="16" t="n"/>
      <c r="G3065" s="17" t="n"/>
      <c r="H3065" s="17" t="n"/>
      <c r="I3065" s="17" t="n"/>
      <c r="J3065" s="17" t="n"/>
      <c r="K3065" s="17" t="n"/>
      <c r="L3065" s="17" t="n"/>
      <c r="N3065">
        <f>IF($B3065="","",IF($C3065="SUPERSTORE","Superstore","DH"))</f>
        <v/>
      </c>
      <c r="O3065">
        <f>IF($B3065="","",IFERROR(VLOOKUP($B3065,Mapping!$A:$C,2,0),"Not Mapped"))</f>
        <v/>
      </c>
      <c r="P3065">
        <f>IF($B3065="","",IFERROR(VLOOKUP($B3065,Mapping!$A:$C,3,0),"Not Mapped"))</f>
        <v/>
      </c>
      <c r="Q3065">
        <f>IF($B3065="","",IF(COUNTIF(Exclusions!$A:$A,$B3065)&gt;0,"Yes","No"))</f>
        <v/>
      </c>
      <c r="R3065" s="17">
        <f>IF($B3065="","",MIN(1,DAY($A3065)/IF($N3065="Superstore",Settings!$B$5,Settings!$B$4)))</f>
        <v/>
      </c>
      <c r="S3065" s="17">
        <f>IF(OR($B3065="",$G3065="",$R3065=0),"",$G3065/$R3065)</f>
        <v/>
      </c>
      <c r="T3065">
        <f>IF($S3065="","",IF($S3065&lt;Settings!$B$8,"Critical",IF($S3065&lt;Settings!$B$9,"Semi Critical","Non Critical")))</f>
        <v/>
      </c>
      <c r="U3065">
        <f>IF($B3065="","",IFERROR(VLOOKUP($O3065,Leaders!$A:$B,2,0),"Not Mapped"))</f>
        <v/>
      </c>
    </row>
    <row r="3066">
      <c r="A3066" s="16" t="n"/>
      <c r="G3066" s="17" t="n"/>
      <c r="H3066" s="17" t="n"/>
      <c r="I3066" s="17" t="n"/>
      <c r="J3066" s="17" t="n"/>
      <c r="K3066" s="17" t="n"/>
      <c r="L3066" s="17" t="n"/>
      <c r="N3066">
        <f>IF($B3066="","",IF($C3066="SUPERSTORE","Superstore","DH"))</f>
        <v/>
      </c>
      <c r="O3066">
        <f>IF($B3066="","",IFERROR(VLOOKUP($B3066,Mapping!$A:$C,2,0),"Not Mapped"))</f>
        <v/>
      </c>
      <c r="P3066">
        <f>IF($B3066="","",IFERROR(VLOOKUP($B3066,Mapping!$A:$C,3,0),"Not Mapped"))</f>
        <v/>
      </c>
      <c r="Q3066">
        <f>IF($B3066="","",IF(COUNTIF(Exclusions!$A:$A,$B3066)&gt;0,"Yes","No"))</f>
        <v/>
      </c>
      <c r="R3066" s="17">
        <f>IF($B3066="","",MIN(1,DAY($A3066)/IF($N3066="Superstore",Settings!$B$5,Settings!$B$4)))</f>
        <v/>
      </c>
      <c r="S3066" s="17">
        <f>IF(OR($B3066="",$G3066="",$R3066=0),"",$G3066/$R3066)</f>
        <v/>
      </c>
      <c r="T3066">
        <f>IF($S3066="","",IF($S3066&lt;Settings!$B$8,"Critical",IF($S3066&lt;Settings!$B$9,"Semi Critical","Non Critical")))</f>
        <v/>
      </c>
      <c r="U3066">
        <f>IF($B3066="","",IFERROR(VLOOKUP($O3066,Leaders!$A:$B,2,0),"Not Mapped"))</f>
        <v/>
      </c>
    </row>
    <row r="3067">
      <c r="A3067" s="16" t="n"/>
      <c r="G3067" s="17" t="n"/>
      <c r="H3067" s="17" t="n"/>
      <c r="I3067" s="17" t="n"/>
      <c r="J3067" s="17" t="n"/>
      <c r="K3067" s="17" t="n"/>
      <c r="L3067" s="17" t="n"/>
      <c r="N3067">
        <f>IF($B3067="","",IF($C3067="SUPERSTORE","Superstore","DH"))</f>
        <v/>
      </c>
      <c r="O3067">
        <f>IF($B3067="","",IFERROR(VLOOKUP($B3067,Mapping!$A:$C,2,0),"Not Mapped"))</f>
        <v/>
      </c>
      <c r="P3067">
        <f>IF($B3067="","",IFERROR(VLOOKUP($B3067,Mapping!$A:$C,3,0),"Not Mapped"))</f>
        <v/>
      </c>
      <c r="Q3067">
        <f>IF($B3067="","",IF(COUNTIF(Exclusions!$A:$A,$B3067)&gt;0,"Yes","No"))</f>
        <v/>
      </c>
      <c r="R3067" s="17">
        <f>IF($B3067="","",MIN(1,DAY($A3067)/IF($N3067="Superstore",Settings!$B$5,Settings!$B$4)))</f>
        <v/>
      </c>
      <c r="S3067" s="17">
        <f>IF(OR($B3067="",$G3067="",$R3067=0),"",$G3067/$R3067)</f>
        <v/>
      </c>
      <c r="T3067">
        <f>IF($S3067="","",IF($S3067&lt;Settings!$B$8,"Critical",IF($S3067&lt;Settings!$B$9,"Semi Critical","Non Critical")))</f>
        <v/>
      </c>
      <c r="U3067">
        <f>IF($B3067="","",IFERROR(VLOOKUP($O3067,Leaders!$A:$B,2,0),"Not Mapped"))</f>
        <v/>
      </c>
    </row>
    <row r="3068">
      <c r="A3068" s="16" t="n"/>
      <c r="G3068" s="17" t="n"/>
      <c r="H3068" s="17" t="n"/>
      <c r="I3068" s="17" t="n"/>
      <c r="J3068" s="17" t="n"/>
      <c r="K3068" s="17" t="n"/>
      <c r="L3068" s="17" t="n"/>
      <c r="N3068">
        <f>IF($B3068="","",IF($C3068="SUPERSTORE","Superstore","DH"))</f>
        <v/>
      </c>
      <c r="O3068">
        <f>IF($B3068="","",IFERROR(VLOOKUP($B3068,Mapping!$A:$C,2,0),"Not Mapped"))</f>
        <v/>
      </c>
      <c r="P3068">
        <f>IF($B3068="","",IFERROR(VLOOKUP($B3068,Mapping!$A:$C,3,0),"Not Mapped"))</f>
        <v/>
      </c>
      <c r="Q3068">
        <f>IF($B3068="","",IF(COUNTIF(Exclusions!$A:$A,$B3068)&gt;0,"Yes","No"))</f>
        <v/>
      </c>
      <c r="R3068" s="17">
        <f>IF($B3068="","",MIN(1,DAY($A3068)/IF($N3068="Superstore",Settings!$B$5,Settings!$B$4)))</f>
        <v/>
      </c>
      <c r="S3068" s="17">
        <f>IF(OR($B3068="",$G3068="",$R3068=0),"",$G3068/$R3068)</f>
        <v/>
      </c>
      <c r="T3068">
        <f>IF($S3068="","",IF($S3068&lt;Settings!$B$8,"Critical",IF($S3068&lt;Settings!$B$9,"Semi Critical","Non Critical")))</f>
        <v/>
      </c>
      <c r="U3068">
        <f>IF($B3068="","",IFERROR(VLOOKUP($O3068,Leaders!$A:$B,2,0),"Not Mapped"))</f>
        <v/>
      </c>
    </row>
    <row r="3069">
      <c r="A3069" s="16" t="n"/>
      <c r="G3069" s="17" t="n"/>
      <c r="H3069" s="17" t="n"/>
      <c r="I3069" s="17" t="n"/>
      <c r="J3069" s="17" t="n"/>
      <c r="K3069" s="17" t="n"/>
      <c r="L3069" s="17" t="n"/>
      <c r="N3069">
        <f>IF($B3069="","",IF($C3069="SUPERSTORE","Superstore","DH"))</f>
        <v/>
      </c>
      <c r="O3069">
        <f>IF($B3069="","",IFERROR(VLOOKUP($B3069,Mapping!$A:$C,2,0),"Not Mapped"))</f>
        <v/>
      </c>
      <c r="P3069">
        <f>IF($B3069="","",IFERROR(VLOOKUP($B3069,Mapping!$A:$C,3,0),"Not Mapped"))</f>
        <v/>
      </c>
      <c r="Q3069">
        <f>IF($B3069="","",IF(COUNTIF(Exclusions!$A:$A,$B3069)&gt;0,"Yes","No"))</f>
        <v/>
      </c>
      <c r="R3069" s="17">
        <f>IF($B3069="","",MIN(1,DAY($A3069)/IF($N3069="Superstore",Settings!$B$5,Settings!$B$4)))</f>
        <v/>
      </c>
      <c r="S3069" s="17">
        <f>IF(OR($B3069="",$G3069="",$R3069=0),"",$G3069/$R3069)</f>
        <v/>
      </c>
      <c r="T3069">
        <f>IF($S3069="","",IF($S3069&lt;Settings!$B$8,"Critical",IF($S3069&lt;Settings!$B$9,"Semi Critical","Non Critical")))</f>
        <v/>
      </c>
      <c r="U3069">
        <f>IF($B3069="","",IFERROR(VLOOKUP($O3069,Leaders!$A:$B,2,0),"Not Mapped"))</f>
        <v/>
      </c>
    </row>
    <row r="3070">
      <c r="A3070" s="16" t="n"/>
      <c r="G3070" s="17" t="n"/>
      <c r="H3070" s="17" t="n"/>
      <c r="I3070" s="17" t="n"/>
      <c r="J3070" s="17" t="n"/>
      <c r="K3070" s="17" t="n"/>
      <c r="L3070" s="17" t="n"/>
      <c r="N3070">
        <f>IF($B3070="","",IF($C3070="SUPERSTORE","Superstore","DH"))</f>
        <v/>
      </c>
      <c r="O3070">
        <f>IF($B3070="","",IFERROR(VLOOKUP($B3070,Mapping!$A:$C,2,0),"Not Mapped"))</f>
        <v/>
      </c>
      <c r="P3070">
        <f>IF($B3070="","",IFERROR(VLOOKUP($B3070,Mapping!$A:$C,3,0),"Not Mapped"))</f>
        <v/>
      </c>
      <c r="Q3070">
        <f>IF($B3070="","",IF(COUNTIF(Exclusions!$A:$A,$B3070)&gt;0,"Yes","No"))</f>
        <v/>
      </c>
      <c r="R3070" s="17">
        <f>IF($B3070="","",MIN(1,DAY($A3070)/IF($N3070="Superstore",Settings!$B$5,Settings!$B$4)))</f>
        <v/>
      </c>
      <c r="S3070" s="17">
        <f>IF(OR($B3070="",$G3070="",$R3070=0),"",$G3070/$R3070)</f>
        <v/>
      </c>
      <c r="T3070">
        <f>IF($S3070="","",IF($S3070&lt;Settings!$B$8,"Critical",IF($S3070&lt;Settings!$B$9,"Semi Critical","Non Critical")))</f>
        <v/>
      </c>
      <c r="U3070">
        <f>IF($B3070="","",IFERROR(VLOOKUP($O3070,Leaders!$A:$B,2,0),"Not Mapped"))</f>
        <v/>
      </c>
    </row>
    <row r="3071">
      <c r="A3071" s="16" t="n"/>
      <c r="G3071" s="17" t="n"/>
      <c r="H3071" s="17" t="n"/>
      <c r="I3071" s="17" t="n"/>
      <c r="J3071" s="17" t="n"/>
      <c r="K3071" s="17" t="n"/>
      <c r="L3071" s="17" t="n"/>
      <c r="N3071">
        <f>IF($B3071="","",IF($C3071="SUPERSTORE","Superstore","DH"))</f>
        <v/>
      </c>
      <c r="O3071">
        <f>IF($B3071="","",IFERROR(VLOOKUP($B3071,Mapping!$A:$C,2,0),"Not Mapped"))</f>
        <v/>
      </c>
      <c r="P3071">
        <f>IF($B3071="","",IFERROR(VLOOKUP($B3071,Mapping!$A:$C,3,0),"Not Mapped"))</f>
        <v/>
      </c>
      <c r="Q3071">
        <f>IF($B3071="","",IF(COUNTIF(Exclusions!$A:$A,$B3071)&gt;0,"Yes","No"))</f>
        <v/>
      </c>
      <c r="R3071" s="17">
        <f>IF($B3071="","",MIN(1,DAY($A3071)/IF($N3071="Superstore",Settings!$B$5,Settings!$B$4)))</f>
        <v/>
      </c>
      <c r="S3071" s="17">
        <f>IF(OR($B3071="",$G3071="",$R3071=0),"",$G3071/$R3071)</f>
        <v/>
      </c>
      <c r="T3071">
        <f>IF($S3071="","",IF($S3071&lt;Settings!$B$8,"Critical",IF($S3071&lt;Settings!$B$9,"Semi Critical","Non Critical")))</f>
        <v/>
      </c>
      <c r="U3071">
        <f>IF($B3071="","",IFERROR(VLOOKUP($O3071,Leaders!$A:$B,2,0),"Not Mapped"))</f>
        <v/>
      </c>
    </row>
    <row r="3072">
      <c r="A3072" s="16" t="n"/>
      <c r="G3072" s="17" t="n"/>
      <c r="H3072" s="17" t="n"/>
      <c r="I3072" s="17" t="n"/>
      <c r="J3072" s="17" t="n"/>
      <c r="K3072" s="17" t="n"/>
      <c r="L3072" s="17" t="n"/>
      <c r="N3072">
        <f>IF($B3072="","",IF($C3072="SUPERSTORE","Superstore","DH"))</f>
        <v/>
      </c>
      <c r="O3072">
        <f>IF($B3072="","",IFERROR(VLOOKUP($B3072,Mapping!$A:$C,2,0),"Not Mapped"))</f>
        <v/>
      </c>
      <c r="P3072">
        <f>IF($B3072="","",IFERROR(VLOOKUP($B3072,Mapping!$A:$C,3,0),"Not Mapped"))</f>
        <v/>
      </c>
      <c r="Q3072">
        <f>IF($B3072="","",IF(COUNTIF(Exclusions!$A:$A,$B3072)&gt;0,"Yes","No"))</f>
        <v/>
      </c>
      <c r="R3072" s="17">
        <f>IF($B3072="","",MIN(1,DAY($A3072)/IF($N3072="Superstore",Settings!$B$5,Settings!$B$4)))</f>
        <v/>
      </c>
      <c r="S3072" s="17">
        <f>IF(OR($B3072="",$G3072="",$R3072=0),"",$G3072/$R3072)</f>
        <v/>
      </c>
      <c r="T3072">
        <f>IF($S3072="","",IF($S3072&lt;Settings!$B$8,"Critical",IF($S3072&lt;Settings!$B$9,"Semi Critical","Non Critical")))</f>
        <v/>
      </c>
      <c r="U3072">
        <f>IF($B3072="","",IFERROR(VLOOKUP($O3072,Leaders!$A:$B,2,0),"Not Mapped"))</f>
        <v/>
      </c>
    </row>
    <row r="3073">
      <c r="A3073" s="16" t="n"/>
      <c r="G3073" s="17" t="n"/>
      <c r="H3073" s="17" t="n"/>
      <c r="I3073" s="17" t="n"/>
      <c r="J3073" s="17" t="n"/>
      <c r="K3073" s="17" t="n"/>
      <c r="L3073" s="17" t="n"/>
      <c r="N3073">
        <f>IF($B3073="","",IF($C3073="SUPERSTORE","Superstore","DH"))</f>
        <v/>
      </c>
      <c r="O3073">
        <f>IF($B3073="","",IFERROR(VLOOKUP($B3073,Mapping!$A:$C,2,0),"Not Mapped"))</f>
        <v/>
      </c>
      <c r="P3073">
        <f>IF($B3073="","",IFERROR(VLOOKUP($B3073,Mapping!$A:$C,3,0),"Not Mapped"))</f>
        <v/>
      </c>
      <c r="Q3073">
        <f>IF($B3073="","",IF(COUNTIF(Exclusions!$A:$A,$B3073)&gt;0,"Yes","No"))</f>
        <v/>
      </c>
      <c r="R3073" s="17">
        <f>IF($B3073="","",MIN(1,DAY($A3073)/IF($N3073="Superstore",Settings!$B$5,Settings!$B$4)))</f>
        <v/>
      </c>
      <c r="S3073" s="17">
        <f>IF(OR($B3073="",$G3073="",$R3073=0),"",$G3073/$R3073)</f>
        <v/>
      </c>
      <c r="T3073">
        <f>IF($S3073="","",IF($S3073&lt;Settings!$B$8,"Critical",IF($S3073&lt;Settings!$B$9,"Semi Critical","Non Critical")))</f>
        <v/>
      </c>
      <c r="U3073">
        <f>IF($B3073="","",IFERROR(VLOOKUP($O3073,Leaders!$A:$B,2,0),"Not Mapped"))</f>
        <v/>
      </c>
    </row>
    <row r="3074">
      <c r="A3074" s="16" t="n"/>
      <c r="G3074" s="17" t="n"/>
      <c r="H3074" s="17" t="n"/>
      <c r="I3074" s="17" t="n"/>
      <c r="J3074" s="17" t="n"/>
      <c r="K3074" s="17" t="n"/>
      <c r="L3074" s="17" t="n"/>
      <c r="N3074">
        <f>IF($B3074="","",IF($C3074="SUPERSTORE","Superstore","DH"))</f>
        <v/>
      </c>
      <c r="O3074">
        <f>IF($B3074="","",IFERROR(VLOOKUP($B3074,Mapping!$A:$C,2,0),"Not Mapped"))</f>
        <v/>
      </c>
      <c r="P3074">
        <f>IF($B3074="","",IFERROR(VLOOKUP($B3074,Mapping!$A:$C,3,0),"Not Mapped"))</f>
        <v/>
      </c>
      <c r="Q3074">
        <f>IF($B3074="","",IF(COUNTIF(Exclusions!$A:$A,$B3074)&gt;0,"Yes","No"))</f>
        <v/>
      </c>
      <c r="R3074" s="17">
        <f>IF($B3074="","",MIN(1,DAY($A3074)/IF($N3074="Superstore",Settings!$B$5,Settings!$B$4)))</f>
        <v/>
      </c>
      <c r="S3074" s="17">
        <f>IF(OR($B3074="",$G3074="",$R3074=0),"",$G3074/$R3074)</f>
        <v/>
      </c>
      <c r="T3074">
        <f>IF($S3074="","",IF($S3074&lt;Settings!$B$8,"Critical",IF($S3074&lt;Settings!$B$9,"Semi Critical","Non Critical")))</f>
        <v/>
      </c>
      <c r="U3074">
        <f>IF($B3074="","",IFERROR(VLOOKUP($O3074,Leaders!$A:$B,2,0),"Not Mapped"))</f>
        <v/>
      </c>
    </row>
    <row r="3075">
      <c r="A3075" s="16" t="n"/>
      <c r="G3075" s="17" t="n"/>
      <c r="H3075" s="17" t="n"/>
      <c r="I3075" s="17" t="n"/>
      <c r="J3075" s="17" t="n"/>
      <c r="K3075" s="17" t="n"/>
      <c r="L3075" s="17" t="n"/>
      <c r="N3075">
        <f>IF($B3075="","",IF($C3075="SUPERSTORE","Superstore","DH"))</f>
        <v/>
      </c>
      <c r="O3075">
        <f>IF($B3075="","",IFERROR(VLOOKUP($B3075,Mapping!$A:$C,2,0),"Not Mapped"))</f>
        <v/>
      </c>
      <c r="P3075">
        <f>IF($B3075="","",IFERROR(VLOOKUP($B3075,Mapping!$A:$C,3,0),"Not Mapped"))</f>
        <v/>
      </c>
      <c r="Q3075">
        <f>IF($B3075="","",IF(COUNTIF(Exclusions!$A:$A,$B3075)&gt;0,"Yes","No"))</f>
        <v/>
      </c>
      <c r="R3075" s="17">
        <f>IF($B3075="","",MIN(1,DAY($A3075)/IF($N3075="Superstore",Settings!$B$5,Settings!$B$4)))</f>
        <v/>
      </c>
      <c r="S3075" s="17">
        <f>IF(OR($B3075="",$G3075="",$R3075=0),"",$G3075/$R3075)</f>
        <v/>
      </c>
      <c r="T3075">
        <f>IF($S3075="","",IF($S3075&lt;Settings!$B$8,"Critical",IF($S3075&lt;Settings!$B$9,"Semi Critical","Non Critical")))</f>
        <v/>
      </c>
      <c r="U3075">
        <f>IF($B3075="","",IFERROR(VLOOKUP($O3075,Leaders!$A:$B,2,0),"Not Mapped"))</f>
        <v/>
      </c>
    </row>
    <row r="3076">
      <c r="A3076" s="16" t="n"/>
      <c r="G3076" s="17" t="n"/>
      <c r="H3076" s="17" t="n"/>
      <c r="I3076" s="17" t="n"/>
      <c r="J3076" s="17" t="n"/>
      <c r="K3076" s="17" t="n"/>
      <c r="L3076" s="17" t="n"/>
      <c r="N3076">
        <f>IF($B3076="","",IF($C3076="SUPERSTORE","Superstore","DH"))</f>
        <v/>
      </c>
      <c r="O3076">
        <f>IF($B3076="","",IFERROR(VLOOKUP($B3076,Mapping!$A:$C,2,0),"Not Mapped"))</f>
        <v/>
      </c>
      <c r="P3076">
        <f>IF($B3076="","",IFERROR(VLOOKUP($B3076,Mapping!$A:$C,3,0),"Not Mapped"))</f>
        <v/>
      </c>
      <c r="Q3076">
        <f>IF($B3076="","",IF(COUNTIF(Exclusions!$A:$A,$B3076)&gt;0,"Yes","No"))</f>
        <v/>
      </c>
      <c r="R3076" s="17">
        <f>IF($B3076="","",MIN(1,DAY($A3076)/IF($N3076="Superstore",Settings!$B$5,Settings!$B$4)))</f>
        <v/>
      </c>
      <c r="S3076" s="17">
        <f>IF(OR($B3076="",$G3076="",$R3076=0),"",$G3076/$R3076)</f>
        <v/>
      </c>
      <c r="T3076">
        <f>IF($S3076="","",IF($S3076&lt;Settings!$B$8,"Critical",IF($S3076&lt;Settings!$B$9,"Semi Critical","Non Critical")))</f>
        <v/>
      </c>
      <c r="U3076">
        <f>IF($B3076="","",IFERROR(VLOOKUP($O3076,Leaders!$A:$B,2,0),"Not Mapped"))</f>
        <v/>
      </c>
    </row>
    <row r="3077">
      <c r="A3077" s="16" t="n"/>
      <c r="G3077" s="17" t="n"/>
      <c r="H3077" s="17" t="n"/>
      <c r="I3077" s="17" t="n"/>
      <c r="J3077" s="17" t="n"/>
      <c r="K3077" s="17" t="n"/>
      <c r="L3077" s="17" t="n"/>
      <c r="N3077">
        <f>IF($B3077="","",IF($C3077="SUPERSTORE","Superstore","DH"))</f>
        <v/>
      </c>
      <c r="O3077">
        <f>IF($B3077="","",IFERROR(VLOOKUP($B3077,Mapping!$A:$C,2,0),"Not Mapped"))</f>
        <v/>
      </c>
      <c r="P3077">
        <f>IF($B3077="","",IFERROR(VLOOKUP($B3077,Mapping!$A:$C,3,0),"Not Mapped"))</f>
        <v/>
      </c>
      <c r="Q3077">
        <f>IF($B3077="","",IF(COUNTIF(Exclusions!$A:$A,$B3077)&gt;0,"Yes","No"))</f>
        <v/>
      </c>
      <c r="R3077" s="17">
        <f>IF($B3077="","",MIN(1,DAY($A3077)/IF($N3077="Superstore",Settings!$B$5,Settings!$B$4)))</f>
        <v/>
      </c>
      <c r="S3077" s="17">
        <f>IF(OR($B3077="",$G3077="",$R3077=0),"",$G3077/$R3077)</f>
        <v/>
      </c>
      <c r="T3077">
        <f>IF($S3077="","",IF($S3077&lt;Settings!$B$8,"Critical",IF($S3077&lt;Settings!$B$9,"Semi Critical","Non Critical")))</f>
        <v/>
      </c>
      <c r="U3077">
        <f>IF($B3077="","",IFERROR(VLOOKUP($O3077,Leaders!$A:$B,2,0),"Not Mapped"))</f>
        <v/>
      </c>
    </row>
    <row r="3078">
      <c r="A3078" s="16" t="n"/>
      <c r="G3078" s="17" t="n"/>
      <c r="H3078" s="17" t="n"/>
      <c r="I3078" s="17" t="n"/>
      <c r="J3078" s="17" t="n"/>
      <c r="K3078" s="17" t="n"/>
      <c r="L3078" s="17" t="n"/>
      <c r="N3078">
        <f>IF($B3078="","",IF($C3078="SUPERSTORE","Superstore","DH"))</f>
        <v/>
      </c>
      <c r="O3078">
        <f>IF($B3078="","",IFERROR(VLOOKUP($B3078,Mapping!$A:$C,2,0),"Not Mapped"))</f>
        <v/>
      </c>
      <c r="P3078">
        <f>IF($B3078="","",IFERROR(VLOOKUP($B3078,Mapping!$A:$C,3,0),"Not Mapped"))</f>
        <v/>
      </c>
      <c r="Q3078">
        <f>IF($B3078="","",IF(COUNTIF(Exclusions!$A:$A,$B3078)&gt;0,"Yes","No"))</f>
        <v/>
      </c>
      <c r="R3078" s="17">
        <f>IF($B3078="","",MIN(1,DAY($A3078)/IF($N3078="Superstore",Settings!$B$5,Settings!$B$4)))</f>
        <v/>
      </c>
      <c r="S3078" s="17">
        <f>IF(OR($B3078="",$G3078="",$R3078=0),"",$G3078/$R3078)</f>
        <v/>
      </c>
      <c r="T3078">
        <f>IF($S3078="","",IF($S3078&lt;Settings!$B$8,"Critical",IF($S3078&lt;Settings!$B$9,"Semi Critical","Non Critical")))</f>
        <v/>
      </c>
      <c r="U3078">
        <f>IF($B3078="","",IFERROR(VLOOKUP($O3078,Leaders!$A:$B,2,0),"Not Mapped"))</f>
        <v/>
      </c>
    </row>
    <row r="3079">
      <c r="A3079" s="16" t="n"/>
      <c r="G3079" s="17" t="n"/>
      <c r="H3079" s="17" t="n"/>
      <c r="I3079" s="17" t="n"/>
      <c r="J3079" s="17" t="n"/>
      <c r="K3079" s="17" t="n"/>
      <c r="L3079" s="17" t="n"/>
      <c r="N3079">
        <f>IF($B3079="","",IF($C3079="SUPERSTORE","Superstore","DH"))</f>
        <v/>
      </c>
      <c r="O3079">
        <f>IF($B3079="","",IFERROR(VLOOKUP($B3079,Mapping!$A:$C,2,0),"Not Mapped"))</f>
        <v/>
      </c>
      <c r="P3079">
        <f>IF($B3079="","",IFERROR(VLOOKUP($B3079,Mapping!$A:$C,3,0),"Not Mapped"))</f>
        <v/>
      </c>
      <c r="Q3079">
        <f>IF($B3079="","",IF(COUNTIF(Exclusions!$A:$A,$B3079)&gt;0,"Yes","No"))</f>
        <v/>
      </c>
      <c r="R3079" s="17">
        <f>IF($B3079="","",MIN(1,DAY($A3079)/IF($N3079="Superstore",Settings!$B$5,Settings!$B$4)))</f>
        <v/>
      </c>
      <c r="S3079" s="17">
        <f>IF(OR($B3079="",$G3079="",$R3079=0),"",$G3079/$R3079)</f>
        <v/>
      </c>
      <c r="T3079">
        <f>IF($S3079="","",IF($S3079&lt;Settings!$B$8,"Critical",IF($S3079&lt;Settings!$B$9,"Semi Critical","Non Critical")))</f>
        <v/>
      </c>
      <c r="U3079">
        <f>IF($B3079="","",IFERROR(VLOOKUP($O3079,Leaders!$A:$B,2,0),"Not Mapped"))</f>
        <v/>
      </c>
    </row>
    <row r="3080">
      <c r="A3080" s="16" t="n"/>
      <c r="G3080" s="17" t="n"/>
      <c r="H3080" s="17" t="n"/>
      <c r="I3080" s="17" t="n"/>
      <c r="J3080" s="17" t="n"/>
      <c r="K3080" s="17" t="n"/>
      <c r="L3080" s="17" t="n"/>
      <c r="N3080">
        <f>IF($B3080="","",IF($C3080="SUPERSTORE","Superstore","DH"))</f>
        <v/>
      </c>
      <c r="O3080">
        <f>IF($B3080="","",IFERROR(VLOOKUP($B3080,Mapping!$A:$C,2,0),"Not Mapped"))</f>
        <v/>
      </c>
      <c r="P3080">
        <f>IF($B3080="","",IFERROR(VLOOKUP($B3080,Mapping!$A:$C,3,0),"Not Mapped"))</f>
        <v/>
      </c>
      <c r="Q3080">
        <f>IF($B3080="","",IF(COUNTIF(Exclusions!$A:$A,$B3080)&gt;0,"Yes","No"))</f>
        <v/>
      </c>
      <c r="R3080" s="17">
        <f>IF($B3080="","",MIN(1,DAY($A3080)/IF($N3080="Superstore",Settings!$B$5,Settings!$B$4)))</f>
        <v/>
      </c>
      <c r="S3080" s="17">
        <f>IF(OR($B3080="",$G3080="",$R3080=0),"",$G3080/$R3080)</f>
        <v/>
      </c>
      <c r="T3080">
        <f>IF($S3080="","",IF($S3080&lt;Settings!$B$8,"Critical",IF($S3080&lt;Settings!$B$9,"Semi Critical","Non Critical")))</f>
        <v/>
      </c>
      <c r="U3080">
        <f>IF($B3080="","",IFERROR(VLOOKUP($O3080,Leaders!$A:$B,2,0),"Not Mapped"))</f>
        <v/>
      </c>
    </row>
    <row r="3081">
      <c r="A3081" s="16" t="n"/>
      <c r="G3081" s="17" t="n"/>
      <c r="H3081" s="17" t="n"/>
      <c r="I3081" s="17" t="n"/>
      <c r="J3081" s="17" t="n"/>
      <c r="K3081" s="17" t="n"/>
      <c r="L3081" s="17" t="n"/>
      <c r="N3081">
        <f>IF($B3081="","",IF($C3081="SUPERSTORE","Superstore","DH"))</f>
        <v/>
      </c>
      <c r="O3081">
        <f>IF($B3081="","",IFERROR(VLOOKUP($B3081,Mapping!$A:$C,2,0),"Not Mapped"))</f>
        <v/>
      </c>
      <c r="P3081">
        <f>IF($B3081="","",IFERROR(VLOOKUP($B3081,Mapping!$A:$C,3,0),"Not Mapped"))</f>
        <v/>
      </c>
      <c r="Q3081">
        <f>IF($B3081="","",IF(COUNTIF(Exclusions!$A:$A,$B3081)&gt;0,"Yes","No"))</f>
        <v/>
      </c>
      <c r="R3081" s="17">
        <f>IF($B3081="","",MIN(1,DAY($A3081)/IF($N3081="Superstore",Settings!$B$5,Settings!$B$4)))</f>
        <v/>
      </c>
      <c r="S3081" s="17">
        <f>IF(OR($B3081="",$G3081="",$R3081=0),"",$G3081/$R3081)</f>
        <v/>
      </c>
      <c r="T3081">
        <f>IF($S3081="","",IF($S3081&lt;Settings!$B$8,"Critical",IF($S3081&lt;Settings!$B$9,"Semi Critical","Non Critical")))</f>
        <v/>
      </c>
      <c r="U3081">
        <f>IF($B3081="","",IFERROR(VLOOKUP($O3081,Leaders!$A:$B,2,0),"Not Mapped"))</f>
        <v/>
      </c>
    </row>
    <row r="3082">
      <c r="A3082" s="16" t="n"/>
      <c r="G3082" s="17" t="n"/>
      <c r="H3082" s="17" t="n"/>
      <c r="I3082" s="17" t="n"/>
      <c r="J3082" s="17" t="n"/>
      <c r="K3082" s="17" t="n"/>
      <c r="L3082" s="17" t="n"/>
      <c r="N3082">
        <f>IF($B3082="","",IF($C3082="SUPERSTORE","Superstore","DH"))</f>
        <v/>
      </c>
      <c r="O3082">
        <f>IF($B3082="","",IFERROR(VLOOKUP($B3082,Mapping!$A:$C,2,0),"Not Mapped"))</f>
        <v/>
      </c>
      <c r="P3082">
        <f>IF($B3082="","",IFERROR(VLOOKUP($B3082,Mapping!$A:$C,3,0),"Not Mapped"))</f>
        <v/>
      </c>
      <c r="Q3082">
        <f>IF($B3082="","",IF(COUNTIF(Exclusions!$A:$A,$B3082)&gt;0,"Yes","No"))</f>
        <v/>
      </c>
      <c r="R3082" s="17">
        <f>IF($B3082="","",MIN(1,DAY($A3082)/IF($N3082="Superstore",Settings!$B$5,Settings!$B$4)))</f>
        <v/>
      </c>
      <c r="S3082" s="17">
        <f>IF(OR($B3082="",$G3082="",$R3082=0),"",$G3082/$R3082)</f>
        <v/>
      </c>
      <c r="T3082">
        <f>IF($S3082="","",IF($S3082&lt;Settings!$B$8,"Critical",IF($S3082&lt;Settings!$B$9,"Semi Critical","Non Critical")))</f>
        <v/>
      </c>
      <c r="U3082">
        <f>IF($B3082="","",IFERROR(VLOOKUP($O3082,Leaders!$A:$B,2,0),"Not Mapped"))</f>
        <v/>
      </c>
    </row>
    <row r="3083">
      <c r="A3083" s="16" t="n"/>
      <c r="G3083" s="17" t="n"/>
      <c r="H3083" s="17" t="n"/>
      <c r="I3083" s="17" t="n"/>
      <c r="J3083" s="17" t="n"/>
      <c r="K3083" s="17" t="n"/>
      <c r="L3083" s="17" t="n"/>
      <c r="N3083">
        <f>IF($B3083="","",IF($C3083="SUPERSTORE","Superstore","DH"))</f>
        <v/>
      </c>
      <c r="O3083">
        <f>IF($B3083="","",IFERROR(VLOOKUP($B3083,Mapping!$A:$C,2,0),"Not Mapped"))</f>
        <v/>
      </c>
      <c r="P3083">
        <f>IF($B3083="","",IFERROR(VLOOKUP($B3083,Mapping!$A:$C,3,0),"Not Mapped"))</f>
        <v/>
      </c>
      <c r="Q3083">
        <f>IF($B3083="","",IF(COUNTIF(Exclusions!$A:$A,$B3083)&gt;0,"Yes","No"))</f>
        <v/>
      </c>
      <c r="R3083" s="17">
        <f>IF($B3083="","",MIN(1,DAY($A3083)/IF($N3083="Superstore",Settings!$B$5,Settings!$B$4)))</f>
        <v/>
      </c>
      <c r="S3083" s="17">
        <f>IF(OR($B3083="",$G3083="",$R3083=0),"",$G3083/$R3083)</f>
        <v/>
      </c>
      <c r="T3083">
        <f>IF($S3083="","",IF($S3083&lt;Settings!$B$8,"Critical",IF($S3083&lt;Settings!$B$9,"Semi Critical","Non Critical")))</f>
        <v/>
      </c>
      <c r="U3083">
        <f>IF($B3083="","",IFERROR(VLOOKUP($O3083,Leaders!$A:$B,2,0),"Not Mapped"))</f>
        <v/>
      </c>
    </row>
    <row r="3084">
      <c r="A3084" s="16" t="n"/>
      <c r="G3084" s="17" t="n"/>
      <c r="H3084" s="17" t="n"/>
      <c r="I3084" s="17" t="n"/>
      <c r="J3084" s="17" t="n"/>
      <c r="K3084" s="17" t="n"/>
      <c r="L3084" s="17" t="n"/>
      <c r="N3084">
        <f>IF($B3084="","",IF($C3084="SUPERSTORE","Superstore","DH"))</f>
        <v/>
      </c>
      <c r="O3084">
        <f>IF($B3084="","",IFERROR(VLOOKUP($B3084,Mapping!$A:$C,2,0),"Not Mapped"))</f>
        <v/>
      </c>
      <c r="P3084">
        <f>IF($B3084="","",IFERROR(VLOOKUP($B3084,Mapping!$A:$C,3,0),"Not Mapped"))</f>
        <v/>
      </c>
      <c r="Q3084">
        <f>IF($B3084="","",IF(COUNTIF(Exclusions!$A:$A,$B3084)&gt;0,"Yes","No"))</f>
        <v/>
      </c>
      <c r="R3084" s="17">
        <f>IF($B3084="","",MIN(1,DAY($A3084)/IF($N3084="Superstore",Settings!$B$5,Settings!$B$4)))</f>
        <v/>
      </c>
      <c r="S3084" s="17">
        <f>IF(OR($B3084="",$G3084="",$R3084=0),"",$G3084/$R3084)</f>
        <v/>
      </c>
      <c r="T3084">
        <f>IF($S3084="","",IF($S3084&lt;Settings!$B$8,"Critical",IF($S3084&lt;Settings!$B$9,"Semi Critical","Non Critical")))</f>
        <v/>
      </c>
      <c r="U3084">
        <f>IF($B3084="","",IFERROR(VLOOKUP($O3084,Leaders!$A:$B,2,0),"Not Mapped"))</f>
        <v/>
      </c>
    </row>
    <row r="3085">
      <c r="A3085" s="16" t="n"/>
      <c r="G3085" s="17" t="n"/>
      <c r="H3085" s="17" t="n"/>
      <c r="I3085" s="17" t="n"/>
      <c r="J3085" s="17" t="n"/>
      <c r="K3085" s="17" t="n"/>
      <c r="L3085" s="17" t="n"/>
      <c r="N3085">
        <f>IF($B3085="","",IF($C3085="SUPERSTORE","Superstore","DH"))</f>
        <v/>
      </c>
      <c r="O3085">
        <f>IF($B3085="","",IFERROR(VLOOKUP($B3085,Mapping!$A:$C,2,0),"Not Mapped"))</f>
        <v/>
      </c>
      <c r="P3085">
        <f>IF($B3085="","",IFERROR(VLOOKUP($B3085,Mapping!$A:$C,3,0),"Not Mapped"))</f>
        <v/>
      </c>
      <c r="Q3085">
        <f>IF($B3085="","",IF(COUNTIF(Exclusions!$A:$A,$B3085)&gt;0,"Yes","No"))</f>
        <v/>
      </c>
      <c r="R3085" s="17">
        <f>IF($B3085="","",MIN(1,DAY($A3085)/IF($N3085="Superstore",Settings!$B$5,Settings!$B$4)))</f>
        <v/>
      </c>
      <c r="S3085" s="17">
        <f>IF(OR($B3085="",$G3085="",$R3085=0),"",$G3085/$R3085)</f>
        <v/>
      </c>
      <c r="T3085">
        <f>IF($S3085="","",IF($S3085&lt;Settings!$B$8,"Critical",IF($S3085&lt;Settings!$B$9,"Semi Critical","Non Critical")))</f>
        <v/>
      </c>
      <c r="U3085">
        <f>IF($B3085="","",IFERROR(VLOOKUP($O3085,Leaders!$A:$B,2,0),"Not Mapped"))</f>
        <v/>
      </c>
    </row>
    <row r="3086">
      <c r="A3086" s="16" t="n"/>
      <c r="G3086" s="17" t="n"/>
      <c r="H3086" s="17" t="n"/>
      <c r="I3086" s="17" t="n"/>
      <c r="J3086" s="17" t="n"/>
      <c r="K3086" s="17" t="n"/>
      <c r="L3086" s="17" t="n"/>
      <c r="N3086">
        <f>IF($B3086="","",IF($C3086="SUPERSTORE","Superstore","DH"))</f>
        <v/>
      </c>
      <c r="O3086">
        <f>IF($B3086="","",IFERROR(VLOOKUP($B3086,Mapping!$A:$C,2,0),"Not Mapped"))</f>
        <v/>
      </c>
      <c r="P3086">
        <f>IF($B3086="","",IFERROR(VLOOKUP($B3086,Mapping!$A:$C,3,0),"Not Mapped"))</f>
        <v/>
      </c>
      <c r="Q3086">
        <f>IF($B3086="","",IF(COUNTIF(Exclusions!$A:$A,$B3086)&gt;0,"Yes","No"))</f>
        <v/>
      </c>
      <c r="R3086" s="17">
        <f>IF($B3086="","",MIN(1,DAY($A3086)/IF($N3086="Superstore",Settings!$B$5,Settings!$B$4)))</f>
        <v/>
      </c>
      <c r="S3086" s="17">
        <f>IF(OR($B3086="",$G3086="",$R3086=0),"",$G3086/$R3086)</f>
        <v/>
      </c>
      <c r="T3086">
        <f>IF($S3086="","",IF($S3086&lt;Settings!$B$8,"Critical",IF($S3086&lt;Settings!$B$9,"Semi Critical","Non Critical")))</f>
        <v/>
      </c>
      <c r="U3086">
        <f>IF($B3086="","",IFERROR(VLOOKUP($O3086,Leaders!$A:$B,2,0),"Not Mapped"))</f>
        <v/>
      </c>
    </row>
    <row r="3087">
      <c r="A3087" s="16" t="n"/>
      <c r="G3087" s="17" t="n"/>
      <c r="H3087" s="17" t="n"/>
      <c r="I3087" s="17" t="n"/>
      <c r="J3087" s="17" t="n"/>
      <c r="K3087" s="17" t="n"/>
      <c r="L3087" s="17" t="n"/>
      <c r="N3087">
        <f>IF($B3087="","",IF($C3087="SUPERSTORE","Superstore","DH"))</f>
        <v/>
      </c>
      <c r="O3087">
        <f>IF($B3087="","",IFERROR(VLOOKUP($B3087,Mapping!$A:$C,2,0),"Not Mapped"))</f>
        <v/>
      </c>
      <c r="P3087">
        <f>IF($B3087="","",IFERROR(VLOOKUP($B3087,Mapping!$A:$C,3,0),"Not Mapped"))</f>
        <v/>
      </c>
      <c r="Q3087">
        <f>IF($B3087="","",IF(COUNTIF(Exclusions!$A:$A,$B3087)&gt;0,"Yes","No"))</f>
        <v/>
      </c>
      <c r="R3087" s="17">
        <f>IF($B3087="","",MIN(1,DAY($A3087)/IF($N3087="Superstore",Settings!$B$5,Settings!$B$4)))</f>
        <v/>
      </c>
      <c r="S3087" s="17">
        <f>IF(OR($B3087="",$G3087="",$R3087=0),"",$G3087/$R3087)</f>
        <v/>
      </c>
      <c r="T3087">
        <f>IF($S3087="","",IF($S3087&lt;Settings!$B$8,"Critical",IF($S3087&lt;Settings!$B$9,"Semi Critical","Non Critical")))</f>
        <v/>
      </c>
      <c r="U3087">
        <f>IF($B3087="","",IFERROR(VLOOKUP($O3087,Leaders!$A:$B,2,0),"Not Mapped"))</f>
        <v/>
      </c>
    </row>
    <row r="3088">
      <c r="A3088" s="16" t="n"/>
      <c r="G3088" s="17" t="n"/>
      <c r="H3088" s="17" t="n"/>
      <c r="I3088" s="17" t="n"/>
      <c r="J3088" s="17" t="n"/>
      <c r="K3088" s="17" t="n"/>
      <c r="L3088" s="17" t="n"/>
      <c r="N3088">
        <f>IF($B3088="","",IF($C3088="SUPERSTORE","Superstore","DH"))</f>
        <v/>
      </c>
      <c r="O3088">
        <f>IF($B3088="","",IFERROR(VLOOKUP($B3088,Mapping!$A:$C,2,0),"Not Mapped"))</f>
        <v/>
      </c>
      <c r="P3088">
        <f>IF($B3088="","",IFERROR(VLOOKUP($B3088,Mapping!$A:$C,3,0),"Not Mapped"))</f>
        <v/>
      </c>
      <c r="Q3088">
        <f>IF($B3088="","",IF(COUNTIF(Exclusions!$A:$A,$B3088)&gt;0,"Yes","No"))</f>
        <v/>
      </c>
      <c r="R3088" s="17">
        <f>IF($B3088="","",MIN(1,DAY($A3088)/IF($N3088="Superstore",Settings!$B$5,Settings!$B$4)))</f>
        <v/>
      </c>
      <c r="S3088" s="17">
        <f>IF(OR($B3088="",$G3088="",$R3088=0),"",$G3088/$R3088)</f>
        <v/>
      </c>
      <c r="T3088">
        <f>IF($S3088="","",IF($S3088&lt;Settings!$B$8,"Critical",IF($S3088&lt;Settings!$B$9,"Semi Critical","Non Critical")))</f>
        <v/>
      </c>
      <c r="U3088">
        <f>IF($B3088="","",IFERROR(VLOOKUP($O3088,Leaders!$A:$B,2,0),"Not Mapped"))</f>
        <v/>
      </c>
    </row>
    <row r="3089">
      <c r="A3089" s="16" t="n"/>
      <c r="G3089" s="17" t="n"/>
      <c r="H3089" s="17" t="n"/>
      <c r="I3089" s="17" t="n"/>
      <c r="J3089" s="17" t="n"/>
      <c r="K3089" s="17" t="n"/>
      <c r="L3089" s="17" t="n"/>
      <c r="N3089">
        <f>IF($B3089="","",IF($C3089="SUPERSTORE","Superstore","DH"))</f>
        <v/>
      </c>
      <c r="O3089">
        <f>IF($B3089="","",IFERROR(VLOOKUP($B3089,Mapping!$A:$C,2,0),"Not Mapped"))</f>
        <v/>
      </c>
      <c r="P3089">
        <f>IF($B3089="","",IFERROR(VLOOKUP($B3089,Mapping!$A:$C,3,0),"Not Mapped"))</f>
        <v/>
      </c>
      <c r="Q3089">
        <f>IF($B3089="","",IF(COUNTIF(Exclusions!$A:$A,$B3089)&gt;0,"Yes","No"))</f>
        <v/>
      </c>
      <c r="R3089" s="17">
        <f>IF($B3089="","",MIN(1,DAY($A3089)/IF($N3089="Superstore",Settings!$B$5,Settings!$B$4)))</f>
        <v/>
      </c>
      <c r="S3089" s="17">
        <f>IF(OR($B3089="",$G3089="",$R3089=0),"",$G3089/$R3089)</f>
        <v/>
      </c>
      <c r="T3089">
        <f>IF($S3089="","",IF($S3089&lt;Settings!$B$8,"Critical",IF($S3089&lt;Settings!$B$9,"Semi Critical","Non Critical")))</f>
        <v/>
      </c>
      <c r="U3089">
        <f>IF($B3089="","",IFERROR(VLOOKUP($O3089,Leaders!$A:$B,2,0),"Not Mapped"))</f>
        <v/>
      </c>
    </row>
    <row r="3090">
      <c r="A3090" s="16" t="n"/>
      <c r="G3090" s="17" t="n"/>
      <c r="H3090" s="17" t="n"/>
      <c r="I3090" s="17" t="n"/>
      <c r="J3090" s="17" t="n"/>
      <c r="K3090" s="17" t="n"/>
      <c r="L3090" s="17" t="n"/>
      <c r="N3090">
        <f>IF($B3090="","",IF($C3090="SUPERSTORE","Superstore","DH"))</f>
        <v/>
      </c>
      <c r="O3090">
        <f>IF($B3090="","",IFERROR(VLOOKUP($B3090,Mapping!$A:$C,2,0),"Not Mapped"))</f>
        <v/>
      </c>
      <c r="P3090">
        <f>IF($B3090="","",IFERROR(VLOOKUP($B3090,Mapping!$A:$C,3,0),"Not Mapped"))</f>
        <v/>
      </c>
      <c r="Q3090">
        <f>IF($B3090="","",IF(COUNTIF(Exclusions!$A:$A,$B3090)&gt;0,"Yes","No"))</f>
        <v/>
      </c>
      <c r="R3090" s="17">
        <f>IF($B3090="","",MIN(1,DAY($A3090)/IF($N3090="Superstore",Settings!$B$5,Settings!$B$4)))</f>
        <v/>
      </c>
      <c r="S3090" s="17">
        <f>IF(OR($B3090="",$G3090="",$R3090=0),"",$G3090/$R3090)</f>
        <v/>
      </c>
      <c r="T3090">
        <f>IF($S3090="","",IF($S3090&lt;Settings!$B$8,"Critical",IF($S3090&lt;Settings!$B$9,"Semi Critical","Non Critical")))</f>
        <v/>
      </c>
      <c r="U3090">
        <f>IF($B3090="","",IFERROR(VLOOKUP($O3090,Leaders!$A:$B,2,0),"Not Mapped"))</f>
        <v/>
      </c>
    </row>
    <row r="3091">
      <c r="A3091" s="16" t="n"/>
      <c r="G3091" s="17" t="n"/>
      <c r="H3091" s="17" t="n"/>
      <c r="I3091" s="17" t="n"/>
      <c r="J3091" s="17" t="n"/>
      <c r="K3091" s="17" t="n"/>
      <c r="L3091" s="17" t="n"/>
      <c r="N3091">
        <f>IF($B3091="","",IF($C3091="SUPERSTORE","Superstore","DH"))</f>
        <v/>
      </c>
      <c r="O3091">
        <f>IF($B3091="","",IFERROR(VLOOKUP($B3091,Mapping!$A:$C,2,0),"Not Mapped"))</f>
        <v/>
      </c>
      <c r="P3091">
        <f>IF($B3091="","",IFERROR(VLOOKUP($B3091,Mapping!$A:$C,3,0),"Not Mapped"))</f>
        <v/>
      </c>
      <c r="Q3091">
        <f>IF($B3091="","",IF(COUNTIF(Exclusions!$A:$A,$B3091)&gt;0,"Yes","No"))</f>
        <v/>
      </c>
      <c r="R3091" s="17">
        <f>IF($B3091="","",MIN(1,DAY($A3091)/IF($N3091="Superstore",Settings!$B$5,Settings!$B$4)))</f>
        <v/>
      </c>
      <c r="S3091" s="17">
        <f>IF(OR($B3091="",$G3091="",$R3091=0),"",$G3091/$R3091)</f>
        <v/>
      </c>
      <c r="T3091">
        <f>IF($S3091="","",IF($S3091&lt;Settings!$B$8,"Critical",IF($S3091&lt;Settings!$B$9,"Semi Critical","Non Critical")))</f>
        <v/>
      </c>
      <c r="U3091">
        <f>IF($B3091="","",IFERROR(VLOOKUP($O3091,Leaders!$A:$B,2,0),"Not Mapped"))</f>
        <v/>
      </c>
    </row>
    <row r="3092">
      <c r="A3092" s="16" t="n"/>
      <c r="G3092" s="17" t="n"/>
      <c r="H3092" s="17" t="n"/>
      <c r="I3092" s="17" t="n"/>
      <c r="J3092" s="17" t="n"/>
      <c r="K3092" s="17" t="n"/>
      <c r="L3092" s="17" t="n"/>
      <c r="N3092">
        <f>IF($B3092="","",IF($C3092="SUPERSTORE","Superstore","DH"))</f>
        <v/>
      </c>
      <c r="O3092">
        <f>IF($B3092="","",IFERROR(VLOOKUP($B3092,Mapping!$A:$C,2,0),"Not Mapped"))</f>
        <v/>
      </c>
      <c r="P3092">
        <f>IF($B3092="","",IFERROR(VLOOKUP($B3092,Mapping!$A:$C,3,0),"Not Mapped"))</f>
        <v/>
      </c>
      <c r="Q3092">
        <f>IF($B3092="","",IF(COUNTIF(Exclusions!$A:$A,$B3092)&gt;0,"Yes","No"))</f>
        <v/>
      </c>
      <c r="R3092" s="17">
        <f>IF($B3092="","",MIN(1,DAY($A3092)/IF($N3092="Superstore",Settings!$B$5,Settings!$B$4)))</f>
        <v/>
      </c>
      <c r="S3092" s="17">
        <f>IF(OR($B3092="",$G3092="",$R3092=0),"",$G3092/$R3092)</f>
        <v/>
      </c>
      <c r="T3092">
        <f>IF($S3092="","",IF($S3092&lt;Settings!$B$8,"Critical",IF($S3092&lt;Settings!$B$9,"Semi Critical","Non Critical")))</f>
        <v/>
      </c>
      <c r="U3092">
        <f>IF($B3092="","",IFERROR(VLOOKUP($O3092,Leaders!$A:$B,2,0),"Not Mapped"))</f>
        <v/>
      </c>
    </row>
    <row r="3093">
      <c r="A3093" s="16" t="n"/>
      <c r="G3093" s="17" t="n"/>
      <c r="H3093" s="17" t="n"/>
      <c r="I3093" s="17" t="n"/>
      <c r="J3093" s="17" t="n"/>
      <c r="K3093" s="17" t="n"/>
      <c r="L3093" s="17" t="n"/>
      <c r="N3093">
        <f>IF($B3093="","",IF($C3093="SUPERSTORE","Superstore","DH"))</f>
        <v/>
      </c>
      <c r="O3093">
        <f>IF($B3093="","",IFERROR(VLOOKUP($B3093,Mapping!$A:$C,2,0),"Not Mapped"))</f>
        <v/>
      </c>
      <c r="P3093">
        <f>IF($B3093="","",IFERROR(VLOOKUP($B3093,Mapping!$A:$C,3,0),"Not Mapped"))</f>
        <v/>
      </c>
      <c r="Q3093">
        <f>IF($B3093="","",IF(COUNTIF(Exclusions!$A:$A,$B3093)&gt;0,"Yes","No"))</f>
        <v/>
      </c>
      <c r="R3093" s="17">
        <f>IF($B3093="","",MIN(1,DAY($A3093)/IF($N3093="Superstore",Settings!$B$5,Settings!$B$4)))</f>
        <v/>
      </c>
      <c r="S3093" s="17">
        <f>IF(OR($B3093="",$G3093="",$R3093=0),"",$G3093/$R3093)</f>
        <v/>
      </c>
      <c r="T3093">
        <f>IF($S3093="","",IF($S3093&lt;Settings!$B$8,"Critical",IF($S3093&lt;Settings!$B$9,"Semi Critical","Non Critical")))</f>
        <v/>
      </c>
      <c r="U3093">
        <f>IF($B3093="","",IFERROR(VLOOKUP($O3093,Leaders!$A:$B,2,0),"Not Mapped"))</f>
        <v/>
      </c>
    </row>
    <row r="3094">
      <c r="A3094" s="16" t="n"/>
      <c r="G3094" s="17" t="n"/>
      <c r="H3094" s="17" t="n"/>
      <c r="I3094" s="17" t="n"/>
      <c r="J3094" s="17" t="n"/>
      <c r="K3094" s="17" t="n"/>
      <c r="L3094" s="17" t="n"/>
      <c r="N3094">
        <f>IF($B3094="","",IF($C3094="SUPERSTORE","Superstore","DH"))</f>
        <v/>
      </c>
      <c r="O3094">
        <f>IF($B3094="","",IFERROR(VLOOKUP($B3094,Mapping!$A:$C,2,0),"Not Mapped"))</f>
        <v/>
      </c>
      <c r="P3094">
        <f>IF($B3094="","",IFERROR(VLOOKUP($B3094,Mapping!$A:$C,3,0),"Not Mapped"))</f>
        <v/>
      </c>
      <c r="Q3094">
        <f>IF($B3094="","",IF(COUNTIF(Exclusions!$A:$A,$B3094)&gt;0,"Yes","No"))</f>
        <v/>
      </c>
      <c r="R3094" s="17">
        <f>IF($B3094="","",MIN(1,DAY($A3094)/IF($N3094="Superstore",Settings!$B$5,Settings!$B$4)))</f>
        <v/>
      </c>
      <c r="S3094" s="17">
        <f>IF(OR($B3094="",$G3094="",$R3094=0),"",$G3094/$R3094)</f>
        <v/>
      </c>
      <c r="T3094">
        <f>IF($S3094="","",IF($S3094&lt;Settings!$B$8,"Critical",IF($S3094&lt;Settings!$B$9,"Semi Critical","Non Critical")))</f>
        <v/>
      </c>
      <c r="U3094">
        <f>IF($B3094="","",IFERROR(VLOOKUP($O3094,Leaders!$A:$B,2,0),"Not Mapped"))</f>
        <v/>
      </c>
    </row>
    <row r="3095">
      <c r="A3095" s="16" t="n"/>
      <c r="G3095" s="17" t="n"/>
      <c r="H3095" s="17" t="n"/>
      <c r="I3095" s="17" t="n"/>
      <c r="J3095" s="17" t="n"/>
      <c r="K3095" s="17" t="n"/>
      <c r="L3095" s="17" t="n"/>
      <c r="N3095">
        <f>IF($B3095="","",IF($C3095="SUPERSTORE","Superstore","DH"))</f>
        <v/>
      </c>
      <c r="O3095">
        <f>IF($B3095="","",IFERROR(VLOOKUP($B3095,Mapping!$A:$C,2,0),"Not Mapped"))</f>
        <v/>
      </c>
      <c r="P3095">
        <f>IF($B3095="","",IFERROR(VLOOKUP($B3095,Mapping!$A:$C,3,0),"Not Mapped"))</f>
        <v/>
      </c>
      <c r="Q3095">
        <f>IF($B3095="","",IF(COUNTIF(Exclusions!$A:$A,$B3095)&gt;0,"Yes","No"))</f>
        <v/>
      </c>
      <c r="R3095" s="17">
        <f>IF($B3095="","",MIN(1,DAY($A3095)/IF($N3095="Superstore",Settings!$B$5,Settings!$B$4)))</f>
        <v/>
      </c>
      <c r="S3095" s="17">
        <f>IF(OR($B3095="",$G3095="",$R3095=0),"",$G3095/$R3095)</f>
        <v/>
      </c>
      <c r="T3095">
        <f>IF($S3095="","",IF($S3095&lt;Settings!$B$8,"Critical",IF($S3095&lt;Settings!$B$9,"Semi Critical","Non Critical")))</f>
        <v/>
      </c>
      <c r="U3095">
        <f>IF($B3095="","",IFERROR(VLOOKUP($O3095,Leaders!$A:$B,2,0),"Not Mapped"))</f>
        <v/>
      </c>
    </row>
    <row r="3096">
      <c r="A3096" s="16" t="n"/>
      <c r="G3096" s="17" t="n"/>
      <c r="H3096" s="17" t="n"/>
      <c r="I3096" s="17" t="n"/>
      <c r="J3096" s="17" t="n"/>
      <c r="K3096" s="17" t="n"/>
      <c r="L3096" s="17" t="n"/>
      <c r="N3096">
        <f>IF($B3096="","",IF($C3096="SUPERSTORE","Superstore","DH"))</f>
        <v/>
      </c>
      <c r="O3096">
        <f>IF($B3096="","",IFERROR(VLOOKUP($B3096,Mapping!$A:$C,2,0),"Not Mapped"))</f>
        <v/>
      </c>
      <c r="P3096">
        <f>IF($B3096="","",IFERROR(VLOOKUP($B3096,Mapping!$A:$C,3,0),"Not Mapped"))</f>
        <v/>
      </c>
      <c r="Q3096">
        <f>IF($B3096="","",IF(COUNTIF(Exclusions!$A:$A,$B3096)&gt;0,"Yes","No"))</f>
        <v/>
      </c>
      <c r="R3096" s="17">
        <f>IF($B3096="","",MIN(1,DAY($A3096)/IF($N3096="Superstore",Settings!$B$5,Settings!$B$4)))</f>
        <v/>
      </c>
      <c r="S3096" s="17">
        <f>IF(OR($B3096="",$G3096="",$R3096=0),"",$G3096/$R3096)</f>
        <v/>
      </c>
      <c r="T3096">
        <f>IF($S3096="","",IF($S3096&lt;Settings!$B$8,"Critical",IF($S3096&lt;Settings!$B$9,"Semi Critical","Non Critical")))</f>
        <v/>
      </c>
      <c r="U3096">
        <f>IF($B3096="","",IFERROR(VLOOKUP($O3096,Leaders!$A:$B,2,0),"Not Mapped"))</f>
        <v/>
      </c>
    </row>
    <row r="3097">
      <c r="A3097" s="16" t="n"/>
      <c r="G3097" s="17" t="n"/>
      <c r="H3097" s="17" t="n"/>
      <c r="I3097" s="17" t="n"/>
      <c r="J3097" s="17" t="n"/>
      <c r="K3097" s="17" t="n"/>
      <c r="L3097" s="17" t="n"/>
      <c r="N3097">
        <f>IF($B3097="","",IF($C3097="SUPERSTORE","Superstore","DH"))</f>
        <v/>
      </c>
      <c r="O3097">
        <f>IF($B3097="","",IFERROR(VLOOKUP($B3097,Mapping!$A:$C,2,0),"Not Mapped"))</f>
        <v/>
      </c>
      <c r="P3097">
        <f>IF($B3097="","",IFERROR(VLOOKUP($B3097,Mapping!$A:$C,3,0),"Not Mapped"))</f>
        <v/>
      </c>
      <c r="Q3097">
        <f>IF($B3097="","",IF(COUNTIF(Exclusions!$A:$A,$B3097)&gt;0,"Yes","No"))</f>
        <v/>
      </c>
      <c r="R3097" s="17">
        <f>IF($B3097="","",MIN(1,DAY($A3097)/IF($N3097="Superstore",Settings!$B$5,Settings!$B$4)))</f>
        <v/>
      </c>
      <c r="S3097" s="17">
        <f>IF(OR($B3097="",$G3097="",$R3097=0),"",$G3097/$R3097)</f>
        <v/>
      </c>
      <c r="T3097">
        <f>IF($S3097="","",IF($S3097&lt;Settings!$B$8,"Critical",IF($S3097&lt;Settings!$B$9,"Semi Critical","Non Critical")))</f>
        <v/>
      </c>
      <c r="U3097">
        <f>IF($B3097="","",IFERROR(VLOOKUP($O3097,Leaders!$A:$B,2,0),"Not Mapped"))</f>
        <v/>
      </c>
    </row>
    <row r="3098">
      <c r="A3098" s="16" t="n"/>
      <c r="G3098" s="17" t="n"/>
      <c r="H3098" s="17" t="n"/>
      <c r="I3098" s="17" t="n"/>
      <c r="J3098" s="17" t="n"/>
      <c r="K3098" s="17" t="n"/>
      <c r="L3098" s="17" t="n"/>
      <c r="N3098">
        <f>IF($B3098="","",IF($C3098="SUPERSTORE","Superstore","DH"))</f>
        <v/>
      </c>
      <c r="O3098">
        <f>IF($B3098="","",IFERROR(VLOOKUP($B3098,Mapping!$A:$C,2,0),"Not Mapped"))</f>
        <v/>
      </c>
      <c r="P3098">
        <f>IF($B3098="","",IFERROR(VLOOKUP($B3098,Mapping!$A:$C,3,0),"Not Mapped"))</f>
        <v/>
      </c>
      <c r="Q3098">
        <f>IF($B3098="","",IF(COUNTIF(Exclusions!$A:$A,$B3098)&gt;0,"Yes","No"))</f>
        <v/>
      </c>
      <c r="R3098" s="17">
        <f>IF($B3098="","",MIN(1,DAY($A3098)/IF($N3098="Superstore",Settings!$B$5,Settings!$B$4)))</f>
        <v/>
      </c>
      <c r="S3098" s="17">
        <f>IF(OR($B3098="",$G3098="",$R3098=0),"",$G3098/$R3098)</f>
        <v/>
      </c>
      <c r="T3098">
        <f>IF($S3098="","",IF($S3098&lt;Settings!$B$8,"Critical",IF($S3098&lt;Settings!$B$9,"Semi Critical","Non Critical")))</f>
        <v/>
      </c>
      <c r="U3098">
        <f>IF($B3098="","",IFERROR(VLOOKUP($O3098,Leaders!$A:$B,2,0),"Not Mapped"))</f>
        <v/>
      </c>
    </row>
    <row r="3099">
      <c r="A3099" s="16" t="n"/>
      <c r="G3099" s="17" t="n"/>
      <c r="H3099" s="17" t="n"/>
      <c r="I3099" s="17" t="n"/>
      <c r="J3099" s="17" t="n"/>
      <c r="K3099" s="17" t="n"/>
      <c r="L3099" s="17" t="n"/>
      <c r="N3099">
        <f>IF($B3099="","",IF($C3099="SUPERSTORE","Superstore","DH"))</f>
        <v/>
      </c>
      <c r="O3099">
        <f>IF($B3099="","",IFERROR(VLOOKUP($B3099,Mapping!$A:$C,2,0),"Not Mapped"))</f>
        <v/>
      </c>
      <c r="P3099">
        <f>IF($B3099="","",IFERROR(VLOOKUP($B3099,Mapping!$A:$C,3,0),"Not Mapped"))</f>
        <v/>
      </c>
      <c r="Q3099">
        <f>IF($B3099="","",IF(COUNTIF(Exclusions!$A:$A,$B3099)&gt;0,"Yes","No"))</f>
        <v/>
      </c>
      <c r="R3099" s="17">
        <f>IF($B3099="","",MIN(1,DAY($A3099)/IF($N3099="Superstore",Settings!$B$5,Settings!$B$4)))</f>
        <v/>
      </c>
      <c r="S3099" s="17">
        <f>IF(OR($B3099="",$G3099="",$R3099=0),"",$G3099/$R3099)</f>
        <v/>
      </c>
      <c r="T3099">
        <f>IF($S3099="","",IF($S3099&lt;Settings!$B$8,"Critical",IF($S3099&lt;Settings!$B$9,"Semi Critical","Non Critical")))</f>
        <v/>
      </c>
      <c r="U3099">
        <f>IF($B3099="","",IFERROR(VLOOKUP($O3099,Leaders!$A:$B,2,0),"Not Mapped"))</f>
        <v/>
      </c>
    </row>
    <row r="3100">
      <c r="A3100" s="16" t="n"/>
      <c r="G3100" s="17" t="n"/>
      <c r="H3100" s="17" t="n"/>
      <c r="I3100" s="17" t="n"/>
      <c r="J3100" s="17" t="n"/>
      <c r="K3100" s="17" t="n"/>
      <c r="L3100" s="17" t="n"/>
      <c r="N3100">
        <f>IF($B3100="","",IF($C3100="SUPERSTORE","Superstore","DH"))</f>
        <v/>
      </c>
      <c r="O3100">
        <f>IF($B3100="","",IFERROR(VLOOKUP($B3100,Mapping!$A:$C,2,0),"Not Mapped"))</f>
        <v/>
      </c>
      <c r="P3100">
        <f>IF($B3100="","",IFERROR(VLOOKUP($B3100,Mapping!$A:$C,3,0),"Not Mapped"))</f>
        <v/>
      </c>
      <c r="Q3100">
        <f>IF($B3100="","",IF(COUNTIF(Exclusions!$A:$A,$B3100)&gt;0,"Yes","No"))</f>
        <v/>
      </c>
      <c r="R3100" s="17">
        <f>IF($B3100="","",MIN(1,DAY($A3100)/IF($N3100="Superstore",Settings!$B$5,Settings!$B$4)))</f>
        <v/>
      </c>
      <c r="S3100" s="17">
        <f>IF(OR($B3100="",$G3100="",$R3100=0),"",$G3100/$R3100)</f>
        <v/>
      </c>
      <c r="T3100">
        <f>IF($S3100="","",IF($S3100&lt;Settings!$B$8,"Critical",IF($S3100&lt;Settings!$B$9,"Semi Critical","Non Critical")))</f>
        <v/>
      </c>
      <c r="U3100">
        <f>IF($B3100="","",IFERROR(VLOOKUP($O3100,Leaders!$A:$B,2,0),"Not Mapped"))</f>
        <v/>
      </c>
    </row>
    <row r="3101">
      <c r="A3101" s="16" t="n"/>
      <c r="G3101" s="17" t="n"/>
      <c r="H3101" s="17" t="n"/>
      <c r="I3101" s="17" t="n"/>
      <c r="J3101" s="17" t="n"/>
      <c r="K3101" s="17" t="n"/>
      <c r="L3101" s="17" t="n"/>
      <c r="N3101">
        <f>IF($B3101="","",IF($C3101="SUPERSTORE","Superstore","DH"))</f>
        <v/>
      </c>
      <c r="O3101">
        <f>IF($B3101="","",IFERROR(VLOOKUP($B3101,Mapping!$A:$C,2,0),"Not Mapped"))</f>
        <v/>
      </c>
      <c r="P3101">
        <f>IF($B3101="","",IFERROR(VLOOKUP($B3101,Mapping!$A:$C,3,0),"Not Mapped"))</f>
        <v/>
      </c>
      <c r="Q3101">
        <f>IF($B3101="","",IF(COUNTIF(Exclusions!$A:$A,$B3101)&gt;0,"Yes","No"))</f>
        <v/>
      </c>
      <c r="R3101" s="17">
        <f>IF($B3101="","",MIN(1,DAY($A3101)/IF($N3101="Superstore",Settings!$B$5,Settings!$B$4)))</f>
        <v/>
      </c>
      <c r="S3101" s="17">
        <f>IF(OR($B3101="",$G3101="",$R3101=0),"",$G3101/$R3101)</f>
        <v/>
      </c>
      <c r="T3101">
        <f>IF($S3101="","",IF($S3101&lt;Settings!$B$8,"Critical",IF($S3101&lt;Settings!$B$9,"Semi Critical","Non Critical")))</f>
        <v/>
      </c>
      <c r="U3101">
        <f>IF($B3101="","",IFERROR(VLOOKUP($O3101,Leaders!$A:$B,2,0),"Not Mapped"))</f>
        <v/>
      </c>
    </row>
    <row r="3102">
      <c r="A3102" s="16" t="n"/>
      <c r="G3102" s="17" t="n"/>
      <c r="H3102" s="17" t="n"/>
      <c r="I3102" s="17" t="n"/>
      <c r="J3102" s="17" t="n"/>
      <c r="K3102" s="17" t="n"/>
      <c r="L3102" s="17" t="n"/>
      <c r="N3102">
        <f>IF($B3102="","",IF($C3102="SUPERSTORE","Superstore","DH"))</f>
        <v/>
      </c>
      <c r="O3102">
        <f>IF($B3102="","",IFERROR(VLOOKUP($B3102,Mapping!$A:$C,2,0),"Not Mapped"))</f>
        <v/>
      </c>
      <c r="P3102">
        <f>IF($B3102="","",IFERROR(VLOOKUP($B3102,Mapping!$A:$C,3,0),"Not Mapped"))</f>
        <v/>
      </c>
      <c r="Q3102">
        <f>IF($B3102="","",IF(COUNTIF(Exclusions!$A:$A,$B3102)&gt;0,"Yes","No"))</f>
        <v/>
      </c>
      <c r="R3102" s="17">
        <f>IF($B3102="","",MIN(1,DAY($A3102)/IF($N3102="Superstore",Settings!$B$5,Settings!$B$4)))</f>
        <v/>
      </c>
      <c r="S3102" s="17">
        <f>IF(OR($B3102="",$G3102="",$R3102=0),"",$G3102/$R3102)</f>
        <v/>
      </c>
      <c r="T3102">
        <f>IF($S3102="","",IF($S3102&lt;Settings!$B$8,"Critical",IF($S3102&lt;Settings!$B$9,"Semi Critical","Non Critical")))</f>
        <v/>
      </c>
      <c r="U3102">
        <f>IF($B3102="","",IFERROR(VLOOKUP($O3102,Leaders!$A:$B,2,0),"Not Mapped"))</f>
        <v/>
      </c>
    </row>
    <row r="3103">
      <c r="A3103" s="16" t="n"/>
      <c r="G3103" s="17" t="n"/>
      <c r="H3103" s="17" t="n"/>
      <c r="I3103" s="17" t="n"/>
      <c r="J3103" s="17" t="n"/>
      <c r="K3103" s="17" t="n"/>
      <c r="L3103" s="17" t="n"/>
      <c r="N3103">
        <f>IF($B3103="","",IF($C3103="SUPERSTORE","Superstore","DH"))</f>
        <v/>
      </c>
      <c r="O3103">
        <f>IF($B3103="","",IFERROR(VLOOKUP($B3103,Mapping!$A:$C,2,0),"Not Mapped"))</f>
        <v/>
      </c>
      <c r="P3103">
        <f>IF($B3103="","",IFERROR(VLOOKUP($B3103,Mapping!$A:$C,3,0),"Not Mapped"))</f>
        <v/>
      </c>
      <c r="Q3103">
        <f>IF($B3103="","",IF(COUNTIF(Exclusions!$A:$A,$B3103)&gt;0,"Yes","No"))</f>
        <v/>
      </c>
      <c r="R3103" s="17">
        <f>IF($B3103="","",MIN(1,DAY($A3103)/IF($N3103="Superstore",Settings!$B$5,Settings!$B$4)))</f>
        <v/>
      </c>
      <c r="S3103" s="17">
        <f>IF(OR($B3103="",$G3103="",$R3103=0),"",$G3103/$R3103)</f>
        <v/>
      </c>
      <c r="T3103">
        <f>IF($S3103="","",IF($S3103&lt;Settings!$B$8,"Critical",IF($S3103&lt;Settings!$B$9,"Semi Critical","Non Critical")))</f>
        <v/>
      </c>
      <c r="U3103">
        <f>IF($B3103="","",IFERROR(VLOOKUP($O3103,Leaders!$A:$B,2,0),"Not Mapped"))</f>
        <v/>
      </c>
    </row>
    <row r="3104">
      <c r="A3104" s="16" t="n"/>
      <c r="G3104" s="17" t="n"/>
      <c r="H3104" s="17" t="n"/>
      <c r="I3104" s="17" t="n"/>
      <c r="J3104" s="17" t="n"/>
      <c r="K3104" s="17" t="n"/>
      <c r="L3104" s="17" t="n"/>
      <c r="N3104">
        <f>IF($B3104="","",IF($C3104="SUPERSTORE","Superstore","DH"))</f>
        <v/>
      </c>
      <c r="O3104">
        <f>IF($B3104="","",IFERROR(VLOOKUP($B3104,Mapping!$A:$C,2,0),"Not Mapped"))</f>
        <v/>
      </c>
      <c r="P3104">
        <f>IF($B3104="","",IFERROR(VLOOKUP($B3104,Mapping!$A:$C,3,0),"Not Mapped"))</f>
        <v/>
      </c>
      <c r="Q3104">
        <f>IF($B3104="","",IF(COUNTIF(Exclusions!$A:$A,$B3104)&gt;0,"Yes","No"))</f>
        <v/>
      </c>
      <c r="R3104" s="17">
        <f>IF($B3104="","",MIN(1,DAY($A3104)/IF($N3104="Superstore",Settings!$B$5,Settings!$B$4)))</f>
        <v/>
      </c>
      <c r="S3104" s="17">
        <f>IF(OR($B3104="",$G3104="",$R3104=0),"",$G3104/$R3104)</f>
        <v/>
      </c>
      <c r="T3104">
        <f>IF($S3104="","",IF($S3104&lt;Settings!$B$8,"Critical",IF($S3104&lt;Settings!$B$9,"Semi Critical","Non Critical")))</f>
        <v/>
      </c>
      <c r="U3104">
        <f>IF($B3104="","",IFERROR(VLOOKUP($O3104,Leaders!$A:$B,2,0),"Not Mapped"))</f>
        <v/>
      </c>
    </row>
    <row r="3105">
      <c r="A3105" s="16" t="n"/>
      <c r="G3105" s="17" t="n"/>
      <c r="H3105" s="17" t="n"/>
      <c r="I3105" s="17" t="n"/>
      <c r="J3105" s="17" t="n"/>
      <c r="K3105" s="17" t="n"/>
      <c r="L3105" s="17" t="n"/>
      <c r="N3105">
        <f>IF($B3105="","",IF($C3105="SUPERSTORE","Superstore","DH"))</f>
        <v/>
      </c>
      <c r="O3105">
        <f>IF($B3105="","",IFERROR(VLOOKUP($B3105,Mapping!$A:$C,2,0),"Not Mapped"))</f>
        <v/>
      </c>
      <c r="P3105">
        <f>IF($B3105="","",IFERROR(VLOOKUP($B3105,Mapping!$A:$C,3,0),"Not Mapped"))</f>
        <v/>
      </c>
      <c r="Q3105">
        <f>IF($B3105="","",IF(COUNTIF(Exclusions!$A:$A,$B3105)&gt;0,"Yes","No"))</f>
        <v/>
      </c>
      <c r="R3105" s="17">
        <f>IF($B3105="","",MIN(1,DAY($A3105)/IF($N3105="Superstore",Settings!$B$5,Settings!$B$4)))</f>
        <v/>
      </c>
      <c r="S3105" s="17">
        <f>IF(OR($B3105="",$G3105="",$R3105=0),"",$G3105/$R3105)</f>
        <v/>
      </c>
      <c r="T3105">
        <f>IF($S3105="","",IF($S3105&lt;Settings!$B$8,"Critical",IF($S3105&lt;Settings!$B$9,"Semi Critical","Non Critical")))</f>
        <v/>
      </c>
      <c r="U3105">
        <f>IF($B3105="","",IFERROR(VLOOKUP($O3105,Leaders!$A:$B,2,0),"Not Mapped"))</f>
        <v/>
      </c>
    </row>
    <row r="3106">
      <c r="A3106" s="16" t="n"/>
      <c r="G3106" s="17" t="n"/>
      <c r="H3106" s="17" t="n"/>
      <c r="I3106" s="17" t="n"/>
      <c r="J3106" s="17" t="n"/>
      <c r="K3106" s="17" t="n"/>
      <c r="L3106" s="17" t="n"/>
      <c r="N3106">
        <f>IF($B3106="","",IF($C3106="SUPERSTORE","Superstore","DH"))</f>
        <v/>
      </c>
      <c r="O3106">
        <f>IF($B3106="","",IFERROR(VLOOKUP($B3106,Mapping!$A:$C,2,0),"Not Mapped"))</f>
        <v/>
      </c>
      <c r="P3106">
        <f>IF($B3106="","",IFERROR(VLOOKUP($B3106,Mapping!$A:$C,3,0),"Not Mapped"))</f>
        <v/>
      </c>
      <c r="Q3106">
        <f>IF($B3106="","",IF(COUNTIF(Exclusions!$A:$A,$B3106)&gt;0,"Yes","No"))</f>
        <v/>
      </c>
      <c r="R3106" s="17">
        <f>IF($B3106="","",MIN(1,DAY($A3106)/IF($N3106="Superstore",Settings!$B$5,Settings!$B$4)))</f>
        <v/>
      </c>
      <c r="S3106" s="17">
        <f>IF(OR($B3106="",$G3106="",$R3106=0),"",$G3106/$R3106)</f>
        <v/>
      </c>
      <c r="T3106">
        <f>IF($S3106="","",IF($S3106&lt;Settings!$B$8,"Critical",IF($S3106&lt;Settings!$B$9,"Semi Critical","Non Critical")))</f>
        <v/>
      </c>
      <c r="U3106">
        <f>IF($B3106="","",IFERROR(VLOOKUP($O3106,Leaders!$A:$B,2,0),"Not Mapped"))</f>
        <v/>
      </c>
    </row>
    <row r="3107">
      <c r="A3107" s="16" t="n"/>
      <c r="G3107" s="17" t="n"/>
      <c r="H3107" s="17" t="n"/>
      <c r="I3107" s="17" t="n"/>
      <c r="J3107" s="17" t="n"/>
      <c r="K3107" s="17" t="n"/>
      <c r="L3107" s="17" t="n"/>
      <c r="N3107">
        <f>IF($B3107="","",IF($C3107="SUPERSTORE","Superstore","DH"))</f>
        <v/>
      </c>
      <c r="O3107">
        <f>IF($B3107="","",IFERROR(VLOOKUP($B3107,Mapping!$A:$C,2,0),"Not Mapped"))</f>
        <v/>
      </c>
      <c r="P3107">
        <f>IF($B3107="","",IFERROR(VLOOKUP($B3107,Mapping!$A:$C,3,0),"Not Mapped"))</f>
        <v/>
      </c>
      <c r="Q3107">
        <f>IF($B3107="","",IF(COUNTIF(Exclusions!$A:$A,$B3107)&gt;0,"Yes","No"))</f>
        <v/>
      </c>
      <c r="R3107" s="17">
        <f>IF($B3107="","",MIN(1,DAY($A3107)/IF($N3107="Superstore",Settings!$B$5,Settings!$B$4)))</f>
        <v/>
      </c>
      <c r="S3107" s="17">
        <f>IF(OR($B3107="",$G3107="",$R3107=0),"",$G3107/$R3107)</f>
        <v/>
      </c>
      <c r="T3107">
        <f>IF($S3107="","",IF($S3107&lt;Settings!$B$8,"Critical",IF($S3107&lt;Settings!$B$9,"Semi Critical","Non Critical")))</f>
        <v/>
      </c>
      <c r="U3107">
        <f>IF($B3107="","",IFERROR(VLOOKUP($O3107,Leaders!$A:$B,2,0),"Not Mapped"))</f>
        <v/>
      </c>
    </row>
    <row r="3108">
      <c r="A3108" s="16" t="n"/>
      <c r="G3108" s="17" t="n"/>
      <c r="H3108" s="17" t="n"/>
      <c r="I3108" s="17" t="n"/>
      <c r="J3108" s="17" t="n"/>
      <c r="K3108" s="17" t="n"/>
      <c r="L3108" s="17" t="n"/>
      <c r="N3108">
        <f>IF($B3108="","",IF($C3108="SUPERSTORE","Superstore","DH"))</f>
        <v/>
      </c>
      <c r="O3108">
        <f>IF($B3108="","",IFERROR(VLOOKUP($B3108,Mapping!$A:$C,2,0),"Not Mapped"))</f>
        <v/>
      </c>
      <c r="P3108">
        <f>IF($B3108="","",IFERROR(VLOOKUP($B3108,Mapping!$A:$C,3,0),"Not Mapped"))</f>
        <v/>
      </c>
      <c r="Q3108">
        <f>IF($B3108="","",IF(COUNTIF(Exclusions!$A:$A,$B3108)&gt;0,"Yes","No"))</f>
        <v/>
      </c>
      <c r="R3108" s="17">
        <f>IF($B3108="","",MIN(1,DAY($A3108)/IF($N3108="Superstore",Settings!$B$5,Settings!$B$4)))</f>
        <v/>
      </c>
      <c r="S3108" s="17">
        <f>IF(OR($B3108="",$G3108="",$R3108=0),"",$G3108/$R3108)</f>
        <v/>
      </c>
      <c r="T3108">
        <f>IF($S3108="","",IF($S3108&lt;Settings!$B$8,"Critical",IF($S3108&lt;Settings!$B$9,"Semi Critical","Non Critical")))</f>
        <v/>
      </c>
      <c r="U3108">
        <f>IF($B3108="","",IFERROR(VLOOKUP($O3108,Leaders!$A:$B,2,0),"Not Mapped"))</f>
        <v/>
      </c>
    </row>
    <row r="3109">
      <c r="A3109" s="16" t="n"/>
      <c r="G3109" s="17" t="n"/>
      <c r="H3109" s="17" t="n"/>
      <c r="I3109" s="17" t="n"/>
      <c r="J3109" s="17" t="n"/>
      <c r="K3109" s="17" t="n"/>
      <c r="L3109" s="17" t="n"/>
      <c r="N3109">
        <f>IF($B3109="","",IF($C3109="SUPERSTORE","Superstore","DH"))</f>
        <v/>
      </c>
      <c r="O3109">
        <f>IF($B3109="","",IFERROR(VLOOKUP($B3109,Mapping!$A:$C,2,0),"Not Mapped"))</f>
        <v/>
      </c>
      <c r="P3109">
        <f>IF($B3109="","",IFERROR(VLOOKUP($B3109,Mapping!$A:$C,3,0),"Not Mapped"))</f>
        <v/>
      </c>
      <c r="Q3109">
        <f>IF($B3109="","",IF(COUNTIF(Exclusions!$A:$A,$B3109)&gt;0,"Yes","No"))</f>
        <v/>
      </c>
      <c r="R3109" s="17">
        <f>IF($B3109="","",MIN(1,DAY($A3109)/IF($N3109="Superstore",Settings!$B$5,Settings!$B$4)))</f>
        <v/>
      </c>
      <c r="S3109" s="17">
        <f>IF(OR($B3109="",$G3109="",$R3109=0),"",$G3109/$R3109)</f>
        <v/>
      </c>
      <c r="T3109">
        <f>IF($S3109="","",IF($S3109&lt;Settings!$B$8,"Critical",IF($S3109&lt;Settings!$B$9,"Semi Critical","Non Critical")))</f>
        <v/>
      </c>
      <c r="U3109">
        <f>IF($B3109="","",IFERROR(VLOOKUP($O3109,Leaders!$A:$B,2,0),"Not Mapped"))</f>
        <v/>
      </c>
    </row>
    <row r="3110">
      <c r="A3110" s="16" t="n"/>
      <c r="G3110" s="17" t="n"/>
      <c r="H3110" s="17" t="n"/>
      <c r="I3110" s="17" t="n"/>
      <c r="J3110" s="17" t="n"/>
      <c r="K3110" s="17" t="n"/>
      <c r="L3110" s="17" t="n"/>
      <c r="N3110">
        <f>IF($B3110="","",IF($C3110="SUPERSTORE","Superstore","DH"))</f>
        <v/>
      </c>
      <c r="O3110">
        <f>IF($B3110="","",IFERROR(VLOOKUP($B3110,Mapping!$A:$C,2,0),"Not Mapped"))</f>
        <v/>
      </c>
      <c r="P3110">
        <f>IF($B3110="","",IFERROR(VLOOKUP($B3110,Mapping!$A:$C,3,0),"Not Mapped"))</f>
        <v/>
      </c>
      <c r="Q3110">
        <f>IF($B3110="","",IF(COUNTIF(Exclusions!$A:$A,$B3110)&gt;0,"Yes","No"))</f>
        <v/>
      </c>
      <c r="R3110" s="17">
        <f>IF($B3110="","",MIN(1,DAY($A3110)/IF($N3110="Superstore",Settings!$B$5,Settings!$B$4)))</f>
        <v/>
      </c>
      <c r="S3110" s="17">
        <f>IF(OR($B3110="",$G3110="",$R3110=0),"",$G3110/$R3110)</f>
        <v/>
      </c>
      <c r="T3110">
        <f>IF($S3110="","",IF($S3110&lt;Settings!$B$8,"Critical",IF($S3110&lt;Settings!$B$9,"Semi Critical","Non Critical")))</f>
        <v/>
      </c>
      <c r="U3110">
        <f>IF($B3110="","",IFERROR(VLOOKUP($O3110,Leaders!$A:$B,2,0),"Not Mapped"))</f>
        <v/>
      </c>
    </row>
    <row r="3111">
      <c r="A3111" s="16" t="n"/>
      <c r="G3111" s="17" t="n"/>
      <c r="H3111" s="17" t="n"/>
      <c r="I3111" s="17" t="n"/>
      <c r="J3111" s="17" t="n"/>
      <c r="K3111" s="17" t="n"/>
      <c r="L3111" s="17" t="n"/>
      <c r="N3111">
        <f>IF($B3111="","",IF($C3111="SUPERSTORE","Superstore","DH"))</f>
        <v/>
      </c>
      <c r="O3111">
        <f>IF($B3111="","",IFERROR(VLOOKUP($B3111,Mapping!$A:$C,2,0),"Not Mapped"))</f>
        <v/>
      </c>
      <c r="P3111">
        <f>IF($B3111="","",IFERROR(VLOOKUP($B3111,Mapping!$A:$C,3,0),"Not Mapped"))</f>
        <v/>
      </c>
      <c r="Q3111">
        <f>IF($B3111="","",IF(COUNTIF(Exclusions!$A:$A,$B3111)&gt;0,"Yes","No"))</f>
        <v/>
      </c>
      <c r="R3111" s="17">
        <f>IF($B3111="","",MIN(1,DAY($A3111)/IF($N3111="Superstore",Settings!$B$5,Settings!$B$4)))</f>
        <v/>
      </c>
      <c r="S3111" s="17">
        <f>IF(OR($B3111="",$G3111="",$R3111=0),"",$G3111/$R3111)</f>
        <v/>
      </c>
      <c r="T3111">
        <f>IF($S3111="","",IF($S3111&lt;Settings!$B$8,"Critical",IF($S3111&lt;Settings!$B$9,"Semi Critical","Non Critical")))</f>
        <v/>
      </c>
      <c r="U3111">
        <f>IF($B3111="","",IFERROR(VLOOKUP($O3111,Leaders!$A:$B,2,0),"Not Mapped"))</f>
        <v/>
      </c>
    </row>
    <row r="3112">
      <c r="A3112" s="16" t="n"/>
      <c r="G3112" s="17" t="n"/>
      <c r="H3112" s="17" t="n"/>
      <c r="I3112" s="17" t="n"/>
      <c r="J3112" s="17" t="n"/>
      <c r="K3112" s="17" t="n"/>
      <c r="L3112" s="17" t="n"/>
      <c r="N3112">
        <f>IF($B3112="","",IF($C3112="SUPERSTORE","Superstore","DH"))</f>
        <v/>
      </c>
      <c r="O3112">
        <f>IF($B3112="","",IFERROR(VLOOKUP($B3112,Mapping!$A:$C,2,0),"Not Mapped"))</f>
        <v/>
      </c>
      <c r="P3112">
        <f>IF($B3112="","",IFERROR(VLOOKUP($B3112,Mapping!$A:$C,3,0),"Not Mapped"))</f>
        <v/>
      </c>
      <c r="Q3112">
        <f>IF($B3112="","",IF(COUNTIF(Exclusions!$A:$A,$B3112)&gt;0,"Yes","No"))</f>
        <v/>
      </c>
      <c r="R3112" s="17">
        <f>IF($B3112="","",MIN(1,DAY($A3112)/IF($N3112="Superstore",Settings!$B$5,Settings!$B$4)))</f>
        <v/>
      </c>
      <c r="S3112" s="17">
        <f>IF(OR($B3112="",$G3112="",$R3112=0),"",$G3112/$R3112)</f>
        <v/>
      </c>
      <c r="T3112">
        <f>IF($S3112="","",IF($S3112&lt;Settings!$B$8,"Critical",IF($S3112&lt;Settings!$B$9,"Semi Critical","Non Critical")))</f>
        <v/>
      </c>
      <c r="U3112">
        <f>IF($B3112="","",IFERROR(VLOOKUP($O3112,Leaders!$A:$B,2,0),"Not Mapped"))</f>
        <v/>
      </c>
    </row>
    <row r="3113">
      <c r="A3113" s="16" t="n"/>
      <c r="G3113" s="17" t="n"/>
      <c r="H3113" s="17" t="n"/>
      <c r="I3113" s="17" t="n"/>
      <c r="J3113" s="17" t="n"/>
      <c r="K3113" s="17" t="n"/>
      <c r="L3113" s="17" t="n"/>
      <c r="N3113">
        <f>IF($B3113="","",IF($C3113="SUPERSTORE","Superstore","DH"))</f>
        <v/>
      </c>
      <c r="O3113">
        <f>IF($B3113="","",IFERROR(VLOOKUP($B3113,Mapping!$A:$C,2,0),"Not Mapped"))</f>
        <v/>
      </c>
      <c r="P3113">
        <f>IF($B3113="","",IFERROR(VLOOKUP($B3113,Mapping!$A:$C,3,0),"Not Mapped"))</f>
        <v/>
      </c>
      <c r="Q3113">
        <f>IF($B3113="","",IF(COUNTIF(Exclusions!$A:$A,$B3113)&gt;0,"Yes","No"))</f>
        <v/>
      </c>
      <c r="R3113" s="17">
        <f>IF($B3113="","",MIN(1,DAY($A3113)/IF($N3113="Superstore",Settings!$B$5,Settings!$B$4)))</f>
        <v/>
      </c>
      <c r="S3113" s="17">
        <f>IF(OR($B3113="",$G3113="",$R3113=0),"",$G3113/$R3113)</f>
        <v/>
      </c>
      <c r="T3113">
        <f>IF($S3113="","",IF($S3113&lt;Settings!$B$8,"Critical",IF($S3113&lt;Settings!$B$9,"Semi Critical","Non Critical")))</f>
        <v/>
      </c>
      <c r="U3113">
        <f>IF($B3113="","",IFERROR(VLOOKUP($O3113,Leaders!$A:$B,2,0),"Not Mapped"))</f>
        <v/>
      </c>
    </row>
    <row r="3114">
      <c r="A3114" s="16" t="n"/>
      <c r="G3114" s="17" t="n"/>
      <c r="H3114" s="17" t="n"/>
      <c r="I3114" s="17" t="n"/>
      <c r="J3114" s="17" t="n"/>
      <c r="K3114" s="17" t="n"/>
      <c r="L3114" s="17" t="n"/>
      <c r="N3114">
        <f>IF($B3114="","",IF($C3114="SUPERSTORE","Superstore","DH"))</f>
        <v/>
      </c>
      <c r="O3114">
        <f>IF($B3114="","",IFERROR(VLOOKUP($B3114,Mapping!$A:$C,2,0),"Not Mapped"))</f>
        <v/>
      </c>
      <c r="P3114">
        <f>IF($B3114="","",IFERROR(VLOOKUP($B3114,Mapping!$A:$C,3,0),"Not Mapped"))</f>
        <v/>
      </c>
      <c r="Q3114">
        <f>IF($B3114="","",IF(COUNTIF(Exclusions!$A:$A,$B3114)&gt;0,"Yes","No"))</f>
        <v/>
      </c>
      <c r="R3114" s="17">
        <f>IF($B3114="","",MIN(1,DAY($A3114)/IF($N3114="Superstore",Settings!$B$5,Settings!$B$4)))</f>
        <v/>
      </c>
      <c r="S3114" s="17">
        <f>IF(OR($B3114="",$G3114="",$R3114=0),"",$G3114/$R3114)</f>
        <v/>
      </c>
      <c r="T3114">
        <f>IF($S3114="","",IF($S3114&lt;Settings!$B$8,"Critical",IF($S3114&lt;Settings!$B$9,"Semi Critical","Non Critical")))</f>
        <v/>
      </c>
      <c r="U3114">
        <f>IF($B3114="","",IFERROR(VLOOKUP($O3114,Leaders!$A:$B,2,0),"Not Mapped"))</f>
        <v/>
      </c>
    </row>
    <row r="3115">
      <c r="A3115" s="16" t="n"/>
      <c r="G3115" s="17" t="n"/>
      <c r="H3115" s="17" t="n"/>
      <c r="I3115" s="17" t="n"/>
      <c r="J3115" s="17" t="n"/>
      <c r="K3115" s="17" t="n"/>
      <c r="L3115" s="17" t="n"/>
      <c r="N3115">
        <f>IF($B3115="","",IF($C3115="SUPERSTORE","Superstore","DH"))</f>
        <v/>
      </c>
      <c r="O3115">
        <f>IF($B3115="","",IFERROR(VLOOKUP($B3115,Mapping!$A:$C,2,0),"Not Mapped"))</f>
        <v/>
      </c>
      <c r="P3115">
        <f>IF($B3115="","",IFERROR(VLOOKUP($B3115,Mapping!$A:$C,3,0),"Not Mapped"))</f>
        <v/>
      </c>
      <c r="Q3115">
        <f>IF($B3115="","",IF(COUNTIF(Exclusions!$A:$A,$B3115)&gt;0,"Yes","No"))</f>
        <v/>
      </c>
      <c r="R3115" s="17">
        <f>IF($B3115="","",MIN(1,DAY($A3115)/IF($N3115="Superstore",Settings!$B$5,Settings!$B$4)))</f>
        <v/>
      </c>
      <c r="S3115" s="17">
        <f>IF(OR($B3115="",$G3115="",$R3115=0),"",$G3115/$R3115)</f>
        <v/>
      </c>
      <c r="T3115">
        <f>IF($S3115="","",IF($S3115&lt;Settings!$B$8,"Critical",IF($S3115&lt;Settings!$B$9,"Semi Critical","Non Critical")))</f>
        <v/>
      </c>
      <c r="U3115">
        <f>IF($B3115="","",IFERROR(VLOOKUP($O3115,Leaders!$A:$B,2,0),"Not Mapped"))</f>
        <v/>
      </c>
    </row>
    <row r="3116">
      <c r="A3116" s="16" t="n"/>
      <c r="G3116" s="17" t="n"/>
      <c r="H3116" s="17" t="n"/>
      <c r="I3116" s="17" t="n"/>
      <c r="J3116" s="17" t="n"/>
      <c r="K3116" s="17" t="n"/>
      <c r="L3116" s="17" t="n"/>
      <c r="N3116">
        <f>IF($B3116="","",IF($C3116="SUPERSTORE","Superstore","DH"))</f>
        <v/>
      </c>
      <c r="O3116">
        <f>IF($B3116="","",IFERROR(VLOOKUP($B3116,Mapping!$A:$C,2,0),"Not Mapped"))</f>
        <v/>
      </c>
      <c r="P3116">
        <f>IF($B3116="","",IFERROR(VLOOKUP($B3116,Mapping!$A:$C,3,0),"Not Mapped"))</f>
        <v/>
      </c>
      <c r="Q3116">
        <f>IF($B3116="","",IF(COUNTIF(Exclusions!$A:$A,$B3116)&gt;0,"Yes","No"))</f>
        <v/>
      </c>
      <c r="R3116" s="17">
        <f>IF($B3116="","",MIN(1,DAY($A3116)/IF($N3116="Superstore",Settings!$B$5,Settings!$B$4)))</f>
        <v/>
      </c>
      <c r="S3116" s="17">
        <f>IF(OR($B3116="",$G3116="",$R3116=0),"",$G3116/$R3116)</f>
        <v/>
      </c>
      <c r="T3116">
        <f>IF($S3116="","",IF($S3116&lt;Settings!$B$8,"Critical",IF($S3116&lt;Settings!$B$9,"Semi Critical","Non Critical")))</f>
        <v/>
      </c>
      <c r="U3116">
        <f>IF($B3116="","",IFERROR(VLOOKUP($O3116,Leaders!$A:$B,2,0),"Not Mapped"))</f>
        <v/>
      </c>
    </row>
    <row r="3117">
      <c r="A3117" s="16" t="n"/>
      <c r="G3117" s="17" t="n"/>
      <c r="H3117" s="17" t="n"/>
      <c r="I3117" s="17" t="n"/>
      <c r="J3117" s="17" t="n"/>
      <c r="K3117" s="17" t="n"/>
      <c r="L3117" s="17" t="n"/>
      <c r="N3117">
        <f>IF($B3117="","",IF($C3117="SUPERSTORE","Superstore","DH"))</f>
        <v/>
      </c>
      <c r="O3117">
        <f>IF($B3117="","",IFERROR(VLOOKUP($B3117,Mapping!$A:$C,2,0),"Not Mapped"))</f>
        <v/>
      </c>
      <c r="P3117">
        <f>IF($B3117="","",IFERROR(VLOOKUP($B3117,Mapping!$A:$C,3,0),"Not Mapped"))</f>
        <v/>
      </c>
      <c r="Q3117">
        <f>IF($B3117="","",IF(COUNTIF(Exclusions!$A:$A,$B3117)&gt;0,"Yes","No"))</f>
        <v/>
      </c>
      <c r="R3117" s="17">
        <f>IF($B3117="","",MIN(1,DAY($A3117)/IF($N3117="Superstore",Settings!$B$5,Settings!$B$4)))</f>
        <v/>
      </c>
      <c r="S3117" s="17">
        <f>IF(OR($B3117="",$G3117="",$R3117=0),"",$G3117/$R3117)</f>
        <v/>
      </c>
      <c r="T3117">
        <f>IF($S3117="","",IF($S3117&lt;Settings!$B$8,"Critical",IF($S3117&lt;Settings!$B$9,"Semi Critical","Non Critical")))</f>
        <v/>
      </c>
      <c r="U3117">
        <f>IF($B3117="","",IFERROR(VLOOKUP($O3117,Leaders!$A:$B,2,0),"Not Mapped"))</f>
        <v/>
      </c>
    </row>
    <row r="3118">
      <c r="A3118" s="16" t="n"/>
      <c r="G3118" s="17" t="n"/>
      <c r="H3118" s="17" t="n"/>
      <c r="I3118" s="17" t="n"/>
      <c r="J3118" s="17" t="n"/>
      <c r="K3118" s="17" t="n"/>
      <c r="L3118" s="17" t="n"/>
      <c r="N3118">
        <f>IF($B3118="","",IF($C3118="SUPERSTORE","Superstore","DH"))</f>
        <v/>
      </c>
      <c r="O3118">
        <f>IF($B3118="","",IFERROR(VLOOKUP($B3118,Mapping!$A:$C,2,0),"Not Mapped"))</f>
        <v/>
      </c>
      <c r="P3118">
        <f>IF($B3118="","",IFERROR(VLOOKUP($B3118,Mapping!$A:$C,3,0),"Not Mapped"))</f>
        <v/>
      </c>
      <c r="Q3118">
        <f>IF($B3118="","",IF(COUNTIF(Exclusions!$A:$A,$B3118)&gt;0,"Yes","No"))</f>
        <v/>
      </c>
      <c r="R3118" s="17">
        <f>IF($B3118="","",MIN(1,DAY($A3118)/IF($N3118="Superstore",Settings!$B$5,Settings!$B$4)))</f>
        <v/>
      </c>
      <c r="S3118" s="17">
        <f>IF(OR($B3118="",$G3118="",$R3118=0),"",$G3118/$R3118)</f>
        <v/>
      </c>
      <c r="T3118">
        <f>IF($S3118="","",IF($S3118&lt;Settings!$B$8,"Critical",IF($S3118&lt;Settings!$B$9,"Semi Critical","Non Critical")))</f>
        <v/>
      </c>
      <c r="U3118">
        <f>IF($B3118="","",IFERROR(VLOOKUP($O3118,Leaders!$A:$B,2,0),"Not Mapped"))</f>
        <v/>
      </c>
    </row>
    <row r="3119">
      <c r="A3119" s="16" t="n"/>
      <c r="G3119" s="17" t="n"/>
      <c r="H3119" s="17" t="n"/>
      <c r="I3119" s="17" t="n"/>
      <c r="J3119" s="17" t="n"/>
      <c r="K3119" s="17" t="n"/>
      <c r="L3119" s="17" t="n"/>
      <c r="N3119">
        <f>IF($B3119="","",IF($C3119="SUPERSTORE","Superstore","DH"))</f>
        <v/>
      </c>
      <c r="O3119">
        <f>IF($B3119="","",IFERROR(VLOOKUP($B3119,Mapping!$A:$C,2,0),"Not Mapped"))</f>
        <v/>
      </c>
      <c r="P3119">
        <f>IF($B3119="","",IFERROR(VLOOKUP($B3119,Mapping!$A:$C,3,0),"Not Mapped"))</f>
        <v/>
      </c>
      <c r="Q3119">
        <f>IF($B3119="","",IF(COUNTIF(Exclusions!$A:$A,$B3119)&gt;0,"Yes","No"))</f>
        <v/>
      </c>
      <c r="R3119" s="17">
        <f>IF($B3119="","",MIN(1,DAY($A3119)/IF($N3119="Superstore",Settings!$B$5,Settings!$B$4)))</f>
        <v/>
      </c>
      <c r="S3119" s="17">
        <f>IF(OR($B3119="",$G3119="",$R3119=0),"",$G3119/$R3119)</f>
        <v/>
      </c>
      <c r="T3119">
        <f>IF($S3119="","",IF($S3119&lt;Settings!$B$8,"Critical",IF($S3119&lt;Settings!$B$9,"Semi Critical","Non Critical")))</f>
        <v/>
      </c>
      <c r="U3119">
        <f>IF($B3119="","",IFERROR(VLOOKUP($O3119,Leaders!$A:$B,2,0),"Not Mapped"))</f>
        <v/>
      </c>
    </row>
    <row r="3120">
      <c r="A3120" s="16" t="n"/>
      <c r="G3120" s="17" t="n"/>
      <c r="H3120" s="17" t="n"/>
      <c r="I3120" s="17" t="n"/>
      <c r="J3120" s="17" t="n"/>
      <c r="K3120" s="17" t="n"/>
      <c r="L3120" s="17" t="n"/>
      <c r="N3120">
        <f>IF($B3120="","",IF($C3120="SUPERSTORE","Superstore","DH"))</f>
        <v/>
      </c>
      <c r="O3120">
        <f>IF($B3120="","",IFERROR(VLOOKUP($B3120,Mapping!$A:$C,2,0),"Not Mapped"))</f>
        <v/>
      </c>
      <c r="P3120">
        <f>IF($B3120="","",IFERROR(VLOOKUP($B3120,Mapping!$A:$C,3,0),"Not Mapped"))</f>
        <v/>
      </c>
      <c r="Q3120">
        <f>IF($B3120="","",IF(COUNTIF(Exclusions!$A:$A,$B3120)&gt;0,"Yes","No"))</f>
        <v/>
      </c>
      <c r="R3120" s="17">
        <f>IF($B3120="","",MIN(1,DAY($A3120)/IF($N3120="Superstore",Settings!$B$5,Settings!$B$4)))</f>
        <v/>
      </c>
      <c r="S3120" s="17">
        <f>IF(OR($B3120="",$G3120="",$R3120=0),"",$G3120/$R3120)</f>
        <v/>
      </c>
      <c r="T3120">
        <f>IF($S3120="","",IF($S3120&lt;Settings!$B$8,"Critical",IF($S3120&lt;Settings!$B$9,"Semi Critical","Non Critical")))</f>
        <v/>
      </c>
      <c r="U3120">
        <f>IF($B3120="","",IFERROR(VLOOKUP($O3120,Leaders!$A:$B,2,0),"Not Mapped"))</f>
        <v/>
      </c>
    </row>
    <row r="3121">
      <c r="A3121" s="16" t="n"/>
      <c r="G3121" s="17" t="n"/>
      <c r="H3121" s="17" t="n"/>
      <c r="I3121" s="17" t="n"/>
      <c r="J3121" s="17" t="n"/>
      <c r="K3121" s="17" t="n"/>
      <c r="L3121" s="17" t="n"/>
      <c r="N3121">
        <f>IF($B3121="","",IF($C3121="SUPERSTORE","Superstore","DH"))</f>
        <v/>
      </c>
      <c r="O3121">
        <f>IF($B3121="","",IFERROR(VLOOKUP($B3121,Mapping!$A:$C,2,0),"Not Mapped"))</f>
        <v/>
      </c>
      <c r="P3121">
        <f>IF($B3121="","",IFERROR(VLOOKUP($B3121,Mapping!$A:$C,3,0),"Not Mapped"))</f>
        <v/>
      </c>
      <c r="Q3121">
        <f>IF($B3121="","",IF(COUNTIF(Exclusions!$A:$A,$B3121)&gt;0,"Yes","No"))</f>
        <v/>
      </c>
      <c r="R3121" s="17">
        <f>IF($B3121="","",MIN(1,DAY($A3121)/IF($N3121="Superstore",Settings!$B$5,Settings!$B$4)))</f>
        <v/>
      </c>
      <c r="S3121" s="17">
        <f>IF(OR($B3121="",$G3121="",$R3121=0),"",$G3121/$R3121)</f>
        <v/>
      </c>
      <c r="T3121">
        <f>IF($S3121="","",IF($S3121&lt;Settings!$B$8,"Critical",IF($S3121&lt;Settings!$B$9,"Semi Critical","Non Critical")))</f>
        <v/>
      </c>
      <c r="U3121">
        <f>IF($B3121="","",IFERROR(VLOOKUP($O3121,Leaders!$A:$B,2,0),"Not Mapped"))</f>
        <v/>
      </c>
    </row>
    <row r="3122">
      <c r="A3122" s="16" t="n"/>
      <c r="G3122" s="17" t="n"/>
      <c r="H3122" s="17" t="n"/>
      <c r="I3122" s="17" t="n"/>
      <c r="J3122" s="17" t="n"/>
      <c r="K3122" s="17" t="n"/>
      <c r="L3122" s="17" t="n"/>
      <c r="N3122">
        <f>IF($B3122="","",IF($C3122="SUPERSTORE","Superstore","DH"))</f>
        <v/>
      </c>
      <c r="O3122">
        <f>IF($B3122="","",IFERROR(VLOOKUP($B3122,Mapping!$A:$C,2,0),"Not Mapped"))</f>
        <v/>
      </c>
      <c r="P3122">
        <f>IF($B3122="","",IFERROR(VLOOKUP($B3122,Mapping!$A:$C,3,0),"Not Mapped"))</f>
        <v/>
      </c>
      <c r="Q3122">
        <f>IF($B3122="","",IF(COUNTIF(Exclusions!$A:$A,$B3122)&gt;0,"Yes","No"))</f>
        <v/>
      </c>
      <c r="R3122" s="17">
        <f>IF($B3122="","",MIN(1,DAY($A3122)/IF($N3122="Superstore",Settings!$B$5,Settings!$B$4)))</f>
        <v/>
      </c>
      <c r="S3122" s="17">
        <f>IF(OR($B3122="",$G3122="",$R3122=0),"",$G3122/$R3122)</f>
        <v/>
      </c>
      <c r="T3122">
        <f>IF($S3122="","",IF($S3122&lt;Settings!$B$8,"Critical",IF($S3122&lt;Settings!$B$9,"Semi Critical","Non Critical")))</f>
        <v/>
      </c>
      <c r="U3122">
        <f>IF($B3122="","",IFERROR(VLOOKUP($O3122,Leaders!$A:$B,2,0),"Not Mapped"))</f>
        <v/>
      </c>
    </row>
    <row r="3123">
      <c r="A3123" s="16" t="n"/>
      <c r="G3123" s="17" t="n"/>
      <c r="H3123" s="17" t="n"/>
      <c r="I3123" s="17" t="n"/>
      <c r="J3123" s="17" t="n"/>
      <c r="K3123" s="17" t="n"/>
      <c r="L3123" s="17" t="n"/>
      <c r="N3123">
        <f>IF($B3123="","",IF($C3123="SUPERSTORE","Superstore","DH"))</f>
        <v/>
      </c>
      <c r="O3123">
        <f>IF($B3123="","",IFERROR(VLOOKUP($B3123,Mapping!$A:$C,2,0),"Not Mapped"))</f>
        <v/>
      </c>
      <c r="P3123">
        <f>IF($B3123="","",IFERROR(VLOOKUP($B3123,Mapping!$A:$C,3,0),"Not Mapped"))</f>
        <v/>
      </c>
      <c r="Q3123">
        <f>IF($B3123="","",IF(COUNTIF(Exclusions!$A:$A,$B3123)&gt;0,"Yes","No"))</f>
        <v/>
      </c>
      <c r="R3123" s="17">
        <f>IF($B3123="","",MIN(1,DAY($A3123)/IF($N3123="Superstore",Settings!$B$5,Settings!$B$4)))</f>
        <v/>
      </c>
      <c r="S3123" s="17">
        <f>IF(OR($B3123="",$G3123="",$R3123=0),"",$G3123/$R3123)</f>
        <v/>
      </c>
      <c r="T3123">
        <f>IF($S3123="","",IF($S3123&lt;Settings!$B$8,"Critical",IF($S3123&lt;Settings!$B$9,"Semi Critical","Non Critical")))</f>
        <v/>
      </c>
      <c r="U3123">
        <f>IF($B3123="","",IFERROR(VLOOKUP($O3123,Leaders!$A:$B,2,0),"Not Mapped"))</f>
        <v/>
      </c>
    </row>
    <row r="3124">
      <c r="A3124" s="16" t="n"/>
      <c r="G3124" s="17" t="n"/>
      <c r="H3124" s="17" t="n"/>
      <c r="I3124" s="17" t="n"/>
      <c r="J3124" s="17" t="n"/>
      <c r="K3124" s="17" t="n"/>
      <c r="L3124" s="17" t="n"/>
      <c r="N3124">
        <f>IF($B3124="","",IF($C3124="SUPERSTORE","Superstore","DH"))</f>
        <v/>
      </c>
      <c r="O3124">
        <f>IF($B3124="","",IFERROR(VLOOKUP($B3124,Mapping!$A:$C,2,0),"Not Mapped"))</f>
        <v/>
      </c>
      <c r="P3124">
        <f>IF($B3124="","",IFERROR(VLOOKUP($B3124,Mapping!$A:$C,3,0),"Not Mapped"))</f>
        <v/>
      </c>
      <c r="Q3124">
        <f>IF($B3124="","",IF(COUNTIF(Exclusions!$A:$A,$B3124)&gt;0,"Yes","No"))</f>
        <v/>
      </c>
      <c r="R3124" s="17">
        <f>IF($B3124="","",MIN(1,DAY($A3124)/IF($N3124="Superstore",Settings!$B$5,Settings!$B$4)))</f>
        <v/>
      </c>
      <c r="S3124" s="17">
        <f>IF(OR($B3124="",$G3124="",$R3124=0),"",$G3124/$R3124)</f>
        <v/>
      </c>
      <c r="T3124">
        <f>IF($S3124="","",IF($S3124&lt;Settings!$B$8,"Critical",IF($S3124&lt;Settings!$B$9,"Semi Critical","Non Critical")))</f>
        <v/>
      </c>
      <c r="U3124">
        <f>IF($B3124="","",IFERROR(VLOOKUP($O3124,Leaders!$A:$B,2,0),"Not Mapped"))</f>
        <v/>
      </c>
    </row>
    <row r="3125">
      <c r="A3125" s="16" t="n"/>
      <c r="G3125" s="17" t="n"/>
      <c r="H3125" s="17" t="n"/>
      <c r="I3125" s="17" t="n"/>
      <c r="J3125" s="17" t="n"/>
      <c r="K3125" s="17" t="n"/>
      <c r="L3125" s="17" t="n"/>
      <c r="N3125">
        <f>IF($B3125="","",IF($C3125="SUPERSTORE","Superstore","DH"))</f>
        <v/>
      </c>
      <c r="O3125">
        <f>IF($B3125="","",IFERROR(VLOOKUP($B3125,Mapping!$A:$C,2,0),"Not Mapped"))</f>
        <v/>
      </c>
      <c r="P3125">
        <f>IF($B3125="","",IFERROR(VLOOKUP($B3125,Mapping!$A:$C,3,0),"Not Mapped"))</f>
        <v/>
      </c>
      <c r="Q3125">
        <f>IF($B3125="","",IF(COUNTIF(Exclusions!$A:$A,$B3125)&gt;0,"Yes","No"))</f>
        <v/>
      </c>
      <c r="R3125" s="17">
        <f>IF($B3125="","",MIN(1,DAY($A3125)/IF($N3125="Superstore",Settings!$B$5,Settings!$B$4)))</f>
        <v/>
      </c>
      <c r="S3125" s="17">
        <f>IF(OR($B3125="",$G3125="",$R3125=0),"",$G3125/$R3125)</f>
        <v/>
      </c>
      <c r="T3125">
        <f>IF($S3125="","",IF($S3125&lt;Settings!$B$8,"Critical",IF($S3125&lt;Settings!$B$9,"Semi Critical","Non Critical")))</f>
        <v/>
      </c>
      <c r="U3125">
        <f>IF($B3125="","",IFERROR(VLOOKUP($O3125,Leaders!$A:$B,2,0),"Not Mapped"))</f>
        <v/>
      </c>
    </row>
    <row r="3126">
      <c r="A3126" s="16" t="n"/>
      <c r="G3126" s="17" t="n"/>
      <c r="H3126" s="17" t="n"/>
      <c r="I3126" s="17" t="n"/>
      <c r="J3126" s="17" t="n"/>
      <c r="K3126" s="17" t="n"/>
      <c r="L3126" s="17" t="n"/>
      <c r="N3126">
        <f>IF($B3126="","",IF($C3126="SUPERSTORE","Superstore","DH"))</f>
        <v/>
      </c>
      <c r="O3126">
        <f>IF($B3126="","",IFERROR(VLOOKUP($B3126,Mapping!$A:$C,2,0),"Not Mapped"))</f>
        <v/>
      </c>
      <c r="P3126">
        <f>IF($B3126="","",IFERROR(VLOOKUP($B3126,Mapping!$A:$C,3,0),"Not Mapped"))</f>
        <v/>
      </c>
      <c r="Q3126">
        <f>IF($B3126="","",IF(COUNTIF(Exclusions!$A:$A,$B3126)&gt;0,"Yes","No"))</f>
        <v/>
      </c>
      <c r="R3126" s="17">
        <f>IF($B3126="","",MIN(1,DAY($A3126)/IF($N3126="Superstore",Settings!$B$5,Settings!$B$4)))</f>
        <v/>
      </c>
      <c r="S3126" s="17">
        <f>IF(OR($B3126="",$G3126="",$R3126=0),"",$G3126/$R3126)</f>
        <v/>
      </c>
      <c r="T3126">
        <f>IF($S3126="","",IF($S3126&lt;Settings!$B$8,"Critical",IF($S3126&lt;Settings!$B$9,"Semi Critical","Non Critical")))</f>
        <v/>
      </c>
      <c r="U3126">
        <f>IF($B3126="","",IFERROR(VLOOKUP($O3126,Leaders!$A:$B,2,0),"Not Mapped"))</f>
        <v/>
      </c>
    </row>
    <row r="3127">
      <c r="A3127" s="16" t="n"/>
      <c r="G3127" s="17" t="n"/>
      <c r="H3127" s="17" t="n"/>
      <c r="I3127" s="17" t="n"/>
      <c r="J3127" s="17" t="n"/>
      <c r="K3127" s="17" t="n"/>
      <c r="L3127" s="17" t="n"/>
      <c r="N3127">
        <f>IF($B3127="","",IF($C3127="SUPERSTORE","Superstore","DH"))</f>
        <v/>
      </c>
      <c r="O3127">
        <f>IF($B3127="","",IFERROR(VLOOKUP($B3127,Mapping!$A:$C,2,0),"Not Mapped"))</f>
        <v/>
      </c>
      <c r="P3127">
        <f>IF($B3127="","",IFERROR(VLOOKUP($B3127,Mapping!$A:$C,3,0),"Not Mapped"))</f>
        <v/>
      </c>
      <c r="Q3127">
        <f>IF($B3127="","",IF(COUNTIF(Exclusions!$A:$A,$B3127)&gt;0,"Yes","No"))</f>
        <v/>
      </c>
      <c r="R3127" s="17">
        <f>IF($B3127="","",MIN(1,DAY($A3127)/IF($N3127="Superstore",Settings!$B$5,Settings!$B$4)))</f>
        <v/>
      </c>
      <c r="S3127" s="17">
        <f>IF(OR($B3127="",$G3127="",$R3127=0),"",$G3127/$R3127)</f>
        <v/>
      </c>
      <c r="T3127">
        <f>IF($S3127="","",IF($S3127&lt;Settings!$B$8,"Critical",IF($S3127&lt;Settings!$B$9,"Semi Critical","Non Critical")))</f>
        <v/>
      </c>
      <c r="U3127">
        <f>IF($B3127="","",IFERROR(VLOOKUP($O3127,Leaders!$A:$B,2,0),"Not Mapped"))</f>
        <v/>
      </c>
    </row>
    <row r="3128">
      <c r="A3128" s="16" t="n"/>
      <c r="G3128" s="17" t="n"/>
      <c r="H3128" s="17" t="n"/>
      <c r="I3128" s="17" t="n"/>
      <c r="J3128" s="17" t="n"/>
      <c r="K3128" s="17" t="n"/>
      <c r="L3128" s="17" t="n"/>
      <c r="N3128">
        <f>IF($B3128="","",IF($C3128="SUPERSTORE","Superstore","DH"))</f>
        <v/>
      </c>
      <c r="O3128">
        <f>IF($B3128="","",IFERROR(VLOOKUP($B3128,Mapping!$A:$C,2,0),"Not Mapped"))</f>
        <v/>
      </c>
      <c r="P3128">
        <f>IF($B3128="","",IFERROR(VLOOKUP($B3128,Mapping!$A:$C,3,0),"Not Mapped"))</f>
        <v/>
      </c>
      <c r="Q3128">
        <f>IF($B3128="","",IF(COUNTIF(Exclusions!$A:$A,$B3128)&gt;0,"Yes","No"))</f>
        <v/>
      </c>
      <c r="R3128" s="17">
        <f>IF($B3128="","",MIN(1,DAY($A3128)/IF($N3128="Superstore",Settings!$B$5,Settings!$B$4)))</f>
        <v/>
      </c>
      <c r="S3128" s="17">
        <f>IF(OR($B3128="",$G3128="",$R3128=0),"",$G3128/$R3128)</f>
        <v/>
      </c>
      <c r="T3128">
        <f>IF($S3128="","",IF($S3128&lt;Settings!$B$8,"Critical",IF($S3128&lt;Settings!$B$9,"Semi Critical","Non Critical")))</f>
        <v/>
      </c>
      <c r="U3128">
        <f>IF($B3128="","",IFERROR(VLOOKUP($O3128,Leaders!$A:$B,2,0),"Not Mapped"))</f>
        <v/>
      </c>
    </row>
    <row r="3129">
      <c r="A3129" s="16" t="n"/>
      <c r="G3129" s="17" t="n"/>
      <c r="H3129" s="17" t="n"/>
      <c r="I3129" s="17" t="n"/>
      <c r="J3129" s="17" t="n"/>
      <c r="K3129" s="17" t="n"/>
      <c r="L3129" s="17" t="n"/>
      <c r="N3129">
        <f>IF($B3129="","",IF($C3129="SUPERSTORE","Superstore","DH"))</f>
        <v/>
      </c>
      <c r="O3129">
        <f>IF($B3129="","",IFERROR(VLOOKUP($B3129,Mapping!$A:$C,2,0),"Not Mapped"))</f>
        <v/>
      </c>
      <c r="P3129">
        <f>IF($B3129="","",IFERROR(VLOOKUP($B3129,Mapping!$A:$C,3,0),"Not Mapped"))</f>
        <v/>
      </c>
      <c r="Q3129">
        <f>IF($B3129="","",IF(COUNTIF(Exclusions!$A:$A,$B3129)&gt;0,"Yes","No"))</f>
        <v/>
      </c>
      <c r="R3129" s="17">
        <f>IF($B3129="","",MIN(1,DAY($A3129)/IF($N3129="Superstore",Settings!$B$5,Settings!$B$4)))</f>
        <v/>
      </c>
      <c r="S3129" s="17">
        <f>IF(OR($B3129="",$G3129="",$R3129=0),"",$G3129/$R3129)</f>
        <v/>
      </c>
      <c r="T3129">
        <f>IF($S3129="","",IF($S3129&lt;Settings!$B$8,"Critical",IF($S3129&lt;Settings!$B$9,"Semi Critical","Non Critical")))</f>
        <v/>
      </c>
      <c r="U3129">
        <f>IF($B3129="","",IFERROR(VLOOKUP($O3129,Leaders!$A:$B,2,0),"Not Mapped"))</f>
        <v/>
      </c>
    </row>
    <row r="3130">
      <c r="A3130" s="16" t="n"/>
      <c r="G3130" s="17" t="n"/>
      <c r="H3130" s="17" t="n"/>
      <c r="I3130" s="17" t="n"/>
      <c r="J3130" s="17" t="n"/>
      <c r="K3130" s="17" t="n"/>
      <c r="L3130" s="17" t="n"/>
      <c r="N3130">
        <f>IF($B3130="","",IF($C3130="SUPERSTORE","Superstore","DH"))</f>
        <v/>
      </c>
      <c r="O3130">
        <f>IF($B3130="","",IFERROR(VLOOKUP($B3130,Mapping!$A:$C,2,0),"Not Mapped"))</f>
        <v/>
      </c>
      <c r="P3130">
        <f>IF($B3130="","",IFERROR(VLOOKUP($B3130,Mapping!$A:$C,3,0),"Not Mapped"))</f>
        <v/>
      </c>
      <c r="Q3130">
        <f>IF($B3130="","",IF(COUNTIF(Exclusions!$A:$A,$B3130)&gt;0,"Yes","No"))</f>
        <v/>
      </c>
      <c r="R3130" s="17">
        <f>IF($B3130="","",MIN(1,DAY($A3130)/IF($N3130="Superstore",Settings!$B$5,Settings!$B$4)))</f>
        <v/>
      </c>
      <c r="S3130" s="17">
        <f>IF(OR($B3130="",$G3130="",$R3130=0),"",$G3130/$R3130)</f>
        <v/>
      </c>
      <c r="T3130">
        <f>IF($S3130="","",IF($S3130&lt;Settings!$B$8,"Critical",IF($S3130&lt;Settings!$B$9,"Semi Critical","Non Critical")))</f>
        <v/>
      </c>
      <c r="U3130">
        <f>IF($B3130="","",IFERROR(VLOOKUP($O3130,Leaders!$A:$B,2,0),"Not Mapped"))</f>
        <v/>
      </c>
    </row>
    <row r="3131">
      <c r="A3131" s="16" t="n"/>
      <c r="G3131" s="17" t="n"/>
      <c r="H3131" s="17" t="n"/>
      <c r="I3131" s="17" t="n"/>
      <c r="J3131" s="17" t="n"/>
      <c r="K3131" s="17" t="n"/>
      <c r="L3131" s="17" t="n"/>
      <c r="N3131">
        <f>IF($B3131="","",IF($C3131="SUPERSTORE","Superstore","DH"))</f>
        <v/>
      </c>
      <c r="O3131">
        <f>IF($B3131="","",IFERROR(VLOOKUP($B3131,Mapping!$A:$C,2,0),"Not Mapped"))</f>
        <v/>
      </c>
      <c r="P3131">
        <f>IF($B3131="","",IFERROR(VLOOKUP($B3131,Mapping!$A:$C,3,0),"Not Mapped"))</f>
        <v/>
      </c>
      <c r="Q3131">
        <f>IF($B3131="","",IF(COUNTIF(Exclusions!$A:$A,$B3131)&gt;0,"Yes","No"))</f>
        <v/>
      </c>
      <c r="R3131" s="17">
        <f>IF($B3131="","",MIN(1,DAY($A3131)/IF($N3131="Superstore",Settings!$B$5,Settings!$B$4)))</f>
        <v/>
      </c>
      <c r="S3131" s="17">
        <f>IF(OR($B3131="",$G3131="",$R3131=0),"",$G3131/$R3131)</f>
        <v/>
      </c>
      <c r="T3131">
        <f>IF($S3131="","",IF($S3131&lt;Settings!$B$8,"Critical",IF($S3131&lt;Settings!$B$9,"Semi Critical","Non Critical")))</f>
        <v/>
      </c>
      <c r="U3131">
        <f>IF($B3131="","",IFERROR(VLOOKUP($O3131,Leaders!$A:$B,2,0),"Not Mapped"))</f>
        <v/>
      </c>
    </row>
    <row r="3132">
      <c r="A3132" s="16" t="n"/>
      <c r="G3132" s="17" t="n"/>
      <c r="H3132" s="17" t="n"/>
      <c r="I3132" s="17" t="n"/>
      <c r="J3132" s="17" t="n"/>
      <c r="K3132" s="17" t="n"/>
      <c r="L3132" s="17" t="n"/>
      <c r="N3132">
        <f>IF($B3132="","",IF($C3132="SUPERSTORE","Superstore","DH"))</f>
        <v/>
      </c>
      <c r="O3132">
        <f>IF($B3132="","",IFERROR(VLOOKUP($B3132,Mapping!$A:$C,2,0),"Not Mapped"))</f>
        <v/>
      </c>
      <c r="P3132">
        <f>IF($B3132="","",IFERROR(VLOOKUP($B3132,Mapping!$A:$C,3,0),"Not Mapped"))</f>
        <v/>
      </c>
      <c r="Q3132">
        <f>IF($B3132="","",IF(COUNTIF(Exclusions!$A:$A,$B3132)&gt;0,"Yes","No"))</f>
        <v/>
      </c>
      <c r="R3132" s="17">
        <f>IF($B3132="","",MIN(1,DAY($A3132)/IF($N3132="Superstore",Settings!$B$5,Settings!$B$4)))</f>
        <v/>
      </c>
      <c r="S3132" s="17">
        <f>IF(OR($B3132="",$G3132="",$R3132=0),"",$G3132/$R3132)</f>
        <v/>
      </c>
      <c r="T3132">
        <f>IF($S3132="","",IF($S3132&lt;Settings!$B$8,"Critical",IF($S3132&lt;Settings!$B$9,"Semi Critical","Non Critical")))</f>
        <v/>
      </c>
      <c r="U3132">
        <f>IF($B3132="","",IFERROR(VLOOKUP($O3132,Leaders!$A:$B,2,0),"Not Mapped"))</f>
        <v/>
      </c>
    </row>
    <row r="3133">
      <c r="A3133" s="16" t="n"/>
      <c r="G3133" s="17" t="n"/>
      <c r="H3133" s="17" t="n"/>
      <c r="I3133" s="17" t="n"/>
      <c r="J3133" s="17" t="n"/>
      <c r="K3133" s="17" t="n"/>
      <c r="L3133" s="17" t="n"/>
      <c r="N3133">
        <f>IF($B3133="","",IF($C3133="SUPERSTORE","Superstore","DH"))</f>
        <v/>
      </c>
      <c r="O3133">
        <f>IF($B3133="","",IFERROR(VLOOKUP($B3133,Mapping!$A:$C,2,0),"Not Mapped"))</f>
        <v/>
      </c>
      <c r="P3133">
        <f>IF($B3133="","",IFERROR(VLOOKUP($B3133,Mapping!$A:$C,3,0),"Not Mapped"))</f>
        <v/>
      </c>
      <c r="Q3133">
        <f>IF($B3133="","",IF(COUNTIF(Exclusions!$A:$A,$B3133)&gt;0,"Yes","No"))</f>
        <v/>
      </c>
      <c r="R3133" s="17">
        <f>IF($B3133="","",MIN(1,DAY($A3133)/IF($N3133="Superstore",Settings!$B$5,Settings!$B$4)))</f>
        <v/>
      </c>
      <c r="S3133" s="17">
        <f>IF(OR($B3133="",$G3133="",$R3133=0),"",$G3133/$R3133)</f>
        <v/>
      </c>
      <c r="T3133">
        <f>IF($S3133="","",IF($S3133&lt;Settings!$B$8,"Critical",IF($S3133&lt;Settings!$B$9,"Semi Critical","Non Critical")))</f>
        <v/>
      </c>
      <c r="U3133">
        <f>IF($B3133="","",IFERROR(VLOOKUP($O3133,Leaders!$A:$B,2,0),"Not Mapped"))</f>
        <v/>
      </c>
    </row>
    <row r="3134">
      <c r="A3134" s="16" t="n"/>
      <c r="G3134" s="17" t="n"/>
      <c r="H3134" s="17" t="n"/>
      <c r="I3134" s="17" t="n"/>
      <c r="J3134" s="17" t="n"/>
      <c r="K3134" s="17" t="n"/>
      <c r="L3134" s="17" t="n"/>
      <c r="N3134">
        <f>IF($B3134="","",IF($C3134="SUPERSTORE","Superstore","DH"))</f>
        <v/>
      </c>
      <c r="O3134">
        <f>IF($B3134="","",IFERROR(VLOOKUP($B3134,Mapping!$A:$C,2,0),"Not Mapped"))</f>
        <v/>
      </c>
      <c r="P3134">
        <f>IF($B3134="","",IFERROR(VLOOKUP($B3134,Mapping!$A:$C,3,0),"Not Mapped"))</f>
        <v/>
      </c>
      <c r="Q3134">
        <f>IF($B3134="","",IF(COUNTIF(Exclusions!$A:$A,$B3134)&gt;0,"Yes","No"))</f>
        <v/>
      </c>
      <c r="R3134" s="17">
        <f>IF($B3134="","",MIN(1,DAY($A3134)/IF($N3134="Superstore",Settings!$B$5,Settings!$B$4)))</f>
        <v/>
      </c>
      <c r="S3134" s="17">
        <f>IF(OR($B3134="",$G3134="",$R3134=0),"",$G3134/$R3134)</f>
        <v/>
      </c>
      <c r="T3134">
        <f>IF($S3134="","",IF($S3134&lt;Settings!$B$8,"Critical",IF($S3134&lt;Settings!$B$9,"Semi Critical","Non Critical")))</f>
        <v/>
      </c>
      <c r="U3134">
        <f>IF($B3134="","",IFERROR(VLOOKUP($O3134,Leaders!$A:$B,2,0),"Not Mapped"))</f>
        <v/>
      </c>
    </row>
    <row r="3135">
      <c r="A3135" s="16" t="n"/>
      <c r="G3135" s="17" t="n"/>
      <c r="H3135" s="17" t="n"/>
      <c r="I3135" s="17" t="n"/>
      <c r="J3135" s="17" t="n"/>
      <c r="K3135" s="17" t="n"/>
      <c r="L3135" s="17" t="n"/>
      <c r="N3135">
        <f>IF($B3135="","",IF($C3135="SUPERSTORE","Superstore","DH"))</f>
        <v/>
      </c>
      <c r="O3135">
        <f>IF($B3135="","",IFERROR(VLOOKUP($B3135,Mapping!$A:$C,2,0),"Not Mapped"))</f>
        <v/>
      </c>
      <c r="P3135">
        <f>IF($B3135="","",IFERROR(VLOOKUP($B3135,Mapping!$A:$C,3,0),"Not Mapped"))</f>
        <v/>
      </c>
      <c r="Q3135">
        <f>IF($B3135="","",IF(COUNTIF(Exclusions!$A:$A,$B3135)&gt;0,"Yes","No"))</f>
        <v/>
      </c>
      <c r="R3135" s="17">
        <f>IF($B3135="","",MIN(1,DAY($A3135)/IF($N3135="Superstore",Settings!$B$5,Settings!$B$4)))</f>
        <v/>
      </c>
      <c r="S3135" s="17">
        <f>IF(OR($B3135="",$G3135="",$R3135=0),"",$G3135/$R3135)</f>
        <v/>
      </c>
      <c r="T3135">
        <f>IF($S3135="","",IF($S3135&lt;Settings!$B$8,"Critical",IF($S3135&lt;Settings!$B$9,"Semi Critical","Non Critical")))</f>
        <v/>
      </c>
      <c r="U3135">
        <f>IF($B3135="","",IFERROR(VLOOKUP($O3135,Leaders!$A:$B,2,0),"Not Mapped"))</f>
        <v/>
      </c>
    </row>
    <row r="3136">
      <c r="A3136" s="16" t="n"/>
      <c r="G3136" s="17" t="n"/>
      <c r="H3136" s="17" t="n"/>
      <c r="I3136" s="17" t="n"/>
      <c r="J3136" s="17" t="n"/>
      <c r="K3136" s="17" t="n"/>
      <c r="L3136" s="17" t="n"/>
      <c r="N3136">
        <f>IF($B3136="","",IF($C3136="SUPERSTORE","Superstore","DH"))</f>
        <v/>
      </c>
      <c r="O3136">
        <f>IF($B3136="","",IFERROR(VLOOKUP($B3136,Mapping!$A:$C,2,0),"Not Mapped"))</f>
        <v/>
      </c>
      <c r="P3136">
        <f>IF($B3136="","",IFERROR(VLOOKUP($B3136,Mapping!$A:$C,3,0),"Not Mapped"))</f>
        <v/>
      </c>
      <c r="Q3136">
        <f>IF($B3136="","",IF(COUNTIF(Exclusions!$A:$A,$B3136)&gt;0,"Yes","No"))</f>
        <v/>
      </c>
      <c r="R3136" s="17">
        <f>IF($B3136="","",MIN(1,DAY($A3136)/IF($N3136="Superstore",Settings!$B$5,Settings!$B$4)))</f>
        <v/>
      </c>
      <c r="S3136" s="17">
        <f>IF(OR($B3136="",$G3136="",$R3136=0),"",$G3136/$R3136)</f>
        <v/>
      </c>
      <c r="T3136">
        <f>IF($S3136="","",IF($S3136&lt;Settings!$B$8,"Critical",IF($S3136&lt;Settings!$B$9,"Semi Critical","Non Critical")))</f>
        <v/>
      </c>
      <c r="U3136">
        <f>IF($B3136="","",IFERROR(VLOOKUP($O3136,Leaders!$A:$B,2,0),"Not Mapped"))</f>
        <v/>
      </c>
    </row>
    <row r="3137">
      <c r="A3137" s="16" t="n"/>
      <c r="G3137" s="17" t="n"/>
      <c r="H3137" s="17" t="n"/>
      <c r="I3137" s="17" t="n"/>
      <c r="J3137" s="17" t="n"/>
      <c r="K3137" s="17" t="n"/>
      <c r="L3137" s="17" t="n"/>
      <c r="N3137">
        <f>IF($B3137="","",IF($C3137="SUPERSTORE","Superstore","DH"))</f>
        <v/>
      </c>
      <c r="O3137">
        <f>IF($B3137="","",IFERROR(VLOOKUP($B3137,Mapping!$A:$C,2,0),"Not Mapped"))</f>
        <v/>
      </c>
      <c r="P3137">
        <f>IF($B3137="","",IFERROR(VLOOKUP($B3137,Mapping!$A:$C,3,0),"Not Mapped"))</f>
        <v/>
      </c>
      <c r="Q3137">
        <f>IF($B3137="","",IF(COUNTIF(Exclusions!$A:$A,$B3137)&gt;0,"Yes","No"))</f>
        <v/>
      </c>
      <c r="R3137" s="17">
        <f>IF($B3137="","",MIN(1,DAY($A3137)/IF($N3137="Superstore",Settings!$B$5,Settings!$B$4)))</f>
        <v/>
      </c>
      <c r="S3137" s="17">
        <f>IF(OR($B3137="",$G3137="",$R3137=0),"",$G3137/$R3137)</f>
        <v/>
      </c>
      <c r="T3137">
        <f>IF($S3137="","",IF($S3137&lt;Settings!$B$8,"Critical",IF($S3137&lt;Settings!$B$9,"Semi Critical","Non Critical")))</f>
        <v/>
      </c>
      <c r="U3137">
        <f>IF($B3137="","",IFERROR(VLOOKUP($O3137,Leaders!$A:$B,2,0),"Not Mapped"))</f>
        <v/>
      </c>
    </row>
    <row r="3138">
      <c r="A3138" s="16" t="n"/>
      <c r="G3138" s="17" t="n"/>
      <c r="H3138" s="17" t="n"/>
      <c r="I3138" s="17" t="n"/>
      <c r="J3138" s="17" t="n"/>
      <c r="K3138" s="17" t="n"/>
      <c r="L3138" s="17" t="n"/>
      <c r="N3138">
        <f>IF($B3138="","",IF($C3138="SUPERSTORE","Superstore","DH"))</f>
        <v/>
      </c>
      <c r="O3138">
        <f>IF($B3138="","",IFERROR(VLOOKUP($B3138,Mapping!$A:$C,2,0),"Not Mapped"))</f>
        <v/>
      </c>
      <c r="P3138">
        <f>IF($B3138="","",IFERROR(VLOOKUP($B3138,Mapping!$A:$C,3,0),"Not Mapped"))</f>
        <v/>
      </c>
      <c r="Q3138">
        <f>IF($B3138="","",IF(COUNTIF(Exclusions!$A:$A,$B3138)&gt;0,"Yes","No"))</f>
        <v/>
      </c>
      <c r="R3138" s="17">
        <f>IF($B3138="","",MIN(1,DAY($A3138)/IF($N3138="Superstore",Settings!$B$5,Settings!$B$4)))</f>
        <v/>
      </c>
      <c r="S3138" s="17">
        <f>IF(OR($B3138="",$G3138="",$R3138=0),"",$G3138/$R3138)</f>
        <v/>
      </c>
      <c r="T3138">
        <f>IF($S3138="","",IF($S3138&lt;Settings!$B$8,"Critical",IF($S3138&lt;Settings!$B$9,"Semi Critical","Non Critical")))</f>
        <v/>
      </c>
      <c r="U3138">
        <f>IF($B3138="","",IFERROR(VLOOKUP($O3138,Leaders!$A:$B,2,0),"Not Mapped"))</f>
        <v/>
      </c>
    </row>
    <row r="3139">
      <c r="A3139" s="16" t="n"/>
      <c r="G3139" s="17" t="n"/>
      <c r="H3139" s="17" t="n"/>
      <c r="I3139" s="17" t="n"/>
      <c r="J3139" s="17" t="n"/>
      <c r="K3139" s="17" t="n"/>
      <c r="L3139" s="17" t="n"/>
      <c r="N3139">
        <f>IF($B3139="","",IF($C3139="SUPERSTORE","Superstore","DH"))</f>
        <v/>
      </c>
      <c r="O3139">
        <f>IF($B3139="","",IFERROR(VLOOKUP($B3139,Mapping!$A:$C,2,0),"Not Mapped"))</f>
        <v/>
      </c>
      <c r="P3139">
        <f>IF($B3139="","",IFERROR(VLOOKUP($B3139,Mapping!$A:$C,3,0),"Not Mapped"))</f>
        <v/>
      </c>
      <c r="Q3139">
        <f>IF($B3139="","",IF(COUNTIF(Exclusions!$A:$A,$B3139)&gt;0,"Yes","No"))</f>
        <v/>
      </c>
      <c r="R3139" s="17">
        <f>IF($B3139="","",MIN(1,DAY($A3139)/IF($N3139="Superstore",Settings!$B$5,Settings!$B$4)))</f>
        <v/>
      </c>
      <c r="S3139" s="17">
        <f>IF(OR($B3139="",$G3139="",$R3139=0),"",$G3139/$R3139)</f>
        <v/>
      </c>
      <c r="T3139">
        <f>IF($S3139="","",IF($S3139&lt;Settings!$B$8,"Critical",IF($S3139&lt;Settings!$B$9,"Semi Critical","Non Critical")))</f>
        <v/>
      </c>
      <c r="U3139">
        <f>IF($B3139="","",IFERROR(VLOOKUP($O3139,Leaders!$A:$B,2,0),"Not Mapped"))</f>
        <v/>
      </c>
    </row>
    <row r="3140">
      <c r="A3140" s="16" t="n"/>
      <c r="G3140" s="17" t="n"/>
      <c r="H3140" s="17" t="n"/>
      <c r="I3140" s="17" t="n"/>
      <c r="J3140" s="17" t="n"/>
      <c r="K3140" s="17" t="n"/>
      <c r="L3140" s="17" t="n"/>
      <c r="N3140">
        <f>IF($B3140="","",IF($C3140="SUPERSTORE","Superstore","DH"))</f>
        <v/>
      </c>
      <c r="O3140">
        <f>IF($B3140="","",IFERROR(VLOOKUP($B3140,Mapping!$A:$C,2,0),"Not Mapped"))</f>
        <v/>
      </c>
      <c r="P3140">
        <f>IF($B3140="","",IFERROR(VLOOKUP($B3140,Mapping!$A:$C,3,0),"Not Mapped"))</f>
        <v/>
      </c>
      <c r="Q3140">
        <f>IF($B3140="","",IF(COUNTIF(Exclusions!$A:$A,$B3140)&gt;0,"Yes","No"))</f>
        <v/>
      </c>
      <c r="R3140" s="17">
        <f>IF($B3140="","",MIN(1,DAY($A3140)/IF($N3140="Superstore",Settings!$B$5,Settings!$B$4)))</f>
        <v/>
      </c>
      <c r="S3140" s="17">
        <f>IF(OR($B3140="",$G3140="",$R3140=0),"",$G3140/$R3140)</f>
        <v/>
      </c>
      <c r="T3140">
        <f>IF($S3140="","",IF($S3140&lt;Settings!$B$8,"Critical",IF($S3140&lt;Settings!$B$9,"Semi Critical","Non Critical")))</f>
        <v/>
      </c>
      <c r="U3140">
        <f>IF($B3140="","",IFERROR(VLOOKUP($O3140,Leaders!$A:$B,2,0),"Not Mapped"))</f>
        <v/>
      </c>
    </row>
    <row r="3141">
      <c r="A3141" s="16" t="n"/>
      <c r="G3141" s="17" t="n"/>
      <c r="H3141" s="17" t="n"/>
      <c r="I3141" s="17" t="n"/>
      <c r="J3141" s="17" t="n"/>
      <c r="K3141" s="17" t="n"/>
      <c r="L3141" s="17" t="n"/>
      <c r="N3141">
        <f>IF($B3141="","",IF($C3141="SUPERSTORE","Superstore","DH"))</f>
        <v/>
      </c>
      <c r="O3141">
        <f>IF($B3141="","",IFERROR(VLOOKUP($B3141,Mapping!$A:$C,2,0),"Not Mapped"))</f>
        <v/>
      </c>
      <c r="P3141">
        <f>IF($B3141="","",IFERROR(VLOOKUP($B3141,Mapping!$A:$C,3,0),"Not Mapped"))</f>
        <v/>
      </c>
      <c r="Q3141">
        <f>IF($B3141="","",IF(COUNTIF(Exclusions!$A:$A,$B3141)&gt;0,"Yes","No"))</f>
        <v/>
      </c>
      <c r="R3141" s="17">
        <f>IF($B3141="","",MIN(1,DAY($A3141)/IF($N3141="Superstore",Settings!$B$5,Settings!$B$4)))</f>
        <v/>
      </c>
      <c r="S3141" s="17">
        <f>IF(OR($B3141="",$G3141="",$R3141=0),"",$G3141/$R3141)</f>
        <v/>
      </c>
      <c r="T3141">
        <f>IF($S3141="","",IF($S3141&lt;Settings!$B$8,"Critical",IF($S3141&lt;Settings!$B$9,"Semi Critical","Non Critical")))</f>
        <v/>
      </c>
      <c r="U3141">
        <f>IF($B3141="","",IFERROR(VLOOKUP($O3141,Leaders!$A:$B,2,0),"Not Mapped"))</f>
        <v/>
      </c>
    </row>
    <row r="3142">
      <c r="A3142" s="16" t="n"/>
      <c r="G3142" s="17" t="n"/>
      <c r="H3142" s="17" t="n"/>
      <c r="I3142" s="17" t="n"/>
      <c r="J3142" s="17" t="n"/>
      <c r="K3142" s="17" t="n"/>
      <c r="L3142" s="17" t="n"/>
      <c r="N3142">
        <f>IF($B3142="","",IF($C3142="SUPERSTORE","Superstore","DH"))</f>
        <v/>
      </c>
      <c r="O3142">
        <f>IF($B3142="","",IFERROR(VLOOKUP($B3142,Mapping!$A:$C,2,0),"Not Mapped"))</f>
        <v/>
      </c>
      <c r="P3142">
        <f>IF($B3142="","",IFERROR(VLOOKUP($B3142,Mapping!$A:$C,3,0),"Not Mapped"))</f>
        <v/>
      </c>
      <c r="Q3142">
        <f>IF($B3142="","",IF(COUNTIF(Exclusions!$A:$A,$B3142)&gt;0,"Yes","No"))</f>
        <v/>
      </c>
      <c r="R3142" s="17">
        <f>IF($B3142="","",MIN(1,DAY($A3142)/IF($N3142="Superstore",Settings!$B$5,Settings!$B$4)))</f>
        <v/>
      </c>
      <c r="S3142" s="17">
        <f>IF(OR($B3142="",$G3142="",$R3142=0),"",$G3142/$R3142)</f>
        <v/>
      </c>
      <c r="T3142">
        <f>IF($S3142="","",IF($S3142&lt;Settings!$B$8,"Critical",IF($S3142&lt;Settings!$B$9,"Semi Critical","Non Critical")))</f>
        <v/>
      </c>
      <c r="U3142">
        <f>IF($B3142="","",IFERROR(VLOOKUP($O3142,Leaders!$A:$B,2,0),"Not Mapped"))</f>
        <v/>
      </c>
    </row>
    <row r="3143">
      <c r="A3143" s="16" t="n"/>
      <c r="G3143" s="17" t="n"/>
      <c r="H3143" s="17" t="n"/>
      <c r="I3143" s="17" t="n"/>
      <c r="J3143" s="17" t="n"/>
      <c r="K3143" s="17" t="n"/>
      <c r="L3143" s="17" t="n"/>
      <c r="N3143">
        <f>IF($B3143="","",IF($C3143="SUPERSTORE","Superstore","DH"))</f>
        <v/>
      </c>
      <c r="O3143">
        <f>IF($B3143="","",IFERROR(VLOOKUP($B3143,Mapping!$A:$C,2,0),"Not Mapped"))</f>
        <v/>
      </c>
      <c r="P3143">
        <f>IF($B3143="","",IFERROR(VLOOKUP($B3143,Mapping!$A:$C,3,0),"Not Mapped"))</f>
        <v/>
      </c>
      <c r="Q3143">
        <f>IF($B3143="","",IF(COUNTIF(Exclusions!$A:$A,$B3143)&gt;0,"Yes","No"))</f>
        <v/>
      </c>
      <c r="R3143" s="17">
        <f>IF($B3143="","",MIN(1,DAY($A3143)/IF($N3143="Superstore",Settings!$B$5,Settings!$B$4)))</f>
        <v/>
      </c>
      <c r="S3143" s="17">
        <f>IF(OR($B3143="",$G3143="",$R3143=0),"",$G3143/$R3143)</f>
        <v/>
      </c>
      <c r="T3143">
        <f>IF($S3143="","",IF($S3143&lt;Settings!$B$8,"Critical",IF($S3143&lt;Settings!$B$9,"Semi Critical","Non Critical")))</f>
        <v/>
      </c>
      <c r="U3143">
        <f>IF($B3143="","",IFERROR(VLOOKUP($O3143,Leaders!$A:$B,2,0),"Not Mapped"))</f>
        <v/>
      </c>
    </row>
    <row r="3144">
      <c r="A3144" s="16" t="n"/>
      <c r="G3144" s="17" t="n"/>
      <c r="H3144" s="17" t="n"/>
      <c r="I3144" s="17" t="n"/>
      <c r="J3144" s="17" t="n"/>
      <c r="K3144" s="17" t="n"/>
      <c r="L3144" s="17" t="n"/>
      <c r="N3144">
        <f>IF($B3144="","",IF($C3144="SUPERSTORE","Superstore","DH"))</f>
        <v/>
      </c>
      <c r="O3144">
        <f>IF($B3144="","",IFERROR(VLOOKUP($B3144,Mapping!$A:$C,2,0),"Not Mapped"))</f>
        <v/>
      </c>
      <c r="P3144">
        <f>IF($B3144="","",IFERROR(VLOOKUP($B3144,Mapping!$A:$C,3,0),"Not Mapped"))</f>
        <v/>
      </c>
      <c r="Q3144">
        <f>IF($B3144="","",IF(COUNTIF(Exclusions!$A:$A,$B3144)&gt;0,"Yes","No"))</f>
        <v/>
      </c>
      <c r="R3144" s="17">
        <f>IF($B3144="","",MIN(1,DAY($A3144)/IF($N3144="Superstore",Settings!$B$5,Settings!$B$4)))</f>
        <v/>
      </c>
      <c r="S3144" s="17">
        <f>IF(OR($B3144="",$G3144="",$R3144=0),"",$G3144/$R3144)</f>
        <v/>
      </c>
      <c r="T3144">
        <f>IF($S3144="","",IF($S3144&lt;Settings!$B$8,"Critical",IF($S3144&lt;Settings!$B$9,"Semi Critical","Non Critical")))</f>
        <v/>
      </c>
      <c r="U3144">
        <f>IF($B3144="","",IFERROR(VLOOKUP($O3144,Leaders!$A:$B,2,0),"Not Mapped"))</f>
        <v/>
      </c>
    </row>
    <row r="3145">
      <c r="A3145" s="16" t="n"/>
      <c r="G3145" s="17" t="n"/>
      <c r="H3145" s="17" t="n"/>
      <c r="I3145" s="17" t="n"/>
      <c r="J3145" s="17" t="n"/>
      <c r="K3145" s="17" t="n"/>
      <c r="L3145" s="17" t="n"/>
      <c r="N3145">
        <f>IF($B3145="","",IF($C3145="SUPERSTORE","Superstore","DH"))</f>
        <v/>
      </c>
      <c r="O3145">
        <f>IF($B3145="","",IFERROR(VLOOKUP($B3145,Mapping!$A:$C,2,0),"Not Mapped"))</f>
        <v/>
      </c>
      <c r="P3145">
        <f>IF($B3145="","",IFERROR(VLOOKUP($B3145,Mapping!$A:$C,3,0),"Not Mapped"))</f>
        <v/>
      </c>
      <c r="Q3145">
        <f>IF($B3145="","",IF(COUNTIF(Exclusions!$A:$A,$B3145)&gt;0,"Yes","No"))</f>
        <v/>
      </c>
      <c r="R3145" s="17">
        <f>IF($B3145="","",MIN(1,DAY($A3145)/IF($N3145="Superstore",Settings!$B$5,Settings!$B$4)))</f>
        <v/>
      </c>
      <c r="S3145" s="17">
        <f>IF(OR($B3145="",$G3145="",$R3145=0),"",$G3145/$R3145)</f>
        <v/>
      </c>
      <c r="T3145">
        <f>IF($S3145="","",IF($S3145&lt;Settings!$B$8,"Critical",IF($S3145&lt;Settings!$B$9,"Semi Critical","Non Critical")))</f>
        <v/>
      </c>
      <c r="U3145">
        <f>IF($B3145="","",IFERROR(VLOOKUP($O3145,Leaders!$A:$B,2,0),"Not Mapped"))</f>
        <v/>
      </c>
    </row>
    <row r="3146">
      <c r="A3146" s="16" t="n"/>
      <c r="G3146" s="17" t="n"/>
      <c r="H3146" s="17" t="n"/>
      <c r="I3146" s="17" t="n"/>
      <c r="J3146" s="17" t="n"/>
      <c r="K3146" s="17" t="n"/>
      <c r="L3146" s="17" t="n"/>
      <c r="N3146">
        <f>IF($B3146="","",IF($C3146="SUPERSTORE","Superstore","DH"))</f>
        <v/>
      </c>
      <c r="O3146">
        <f>IF($B3146="","",IFERROR(VLOOKUP($B3146,Mapping!$A:$C,2,0),"Not Mapped"))</f>
        <v/>
      </c>
      <c r="P3146">
        <f>IF($B3146="","",IFERROR(VLOOKUP($B3146,Mapping!$A:$C,3,0),"Not Mapped"))</f>
        <v/>
      </c>
      <c r="Q3146">
        <f>IF($B3146="","",IF(COUNTIF(Exclusions!$A:$A,$B3146)&gt;0,"Yes","No"))</f>
        <v/>
      </c>
      <c r="R3146" s="17">
        <f>IF($B3146="","",MIN(1,DAY($A3146)/IF($N3146="Superstore",Settings!$B$5,Settings!$B$4)))</f>
        <v/>
      </c>
      <c r="S3146" s="17">
        <f>IF(OR($B3146="",$G3146="",$R3146=0),"",$G3146/$R3146)</f>
        <v/>
      </c>
      <c r="T3146">
        <f>IF($S3146="","",IF($S3146&lt;Settings!$B$8,"Critical",IF($S3146&lt;Settings!$B$9,"Semi Critical","Non Critical")))</f>
        <v/>
      </c>
      <c r="U3146">
        <f>IF($B3146="","",IFERROR(VLOOKUP($O3146,Leaders!$A:$B,2,0),"Not Mapped"))</f>
        <v/>
      </c>
    </row>
    <row r="3147">
      <c r="A3147" s="16" t="n"/>
      <c r="G3147" s="17" t="n"/>
      <c r="H3147" s="17" t="n"/>
      <c r="I3147" s="17" t="n"/>
      <c r="J3147" s="17" t="n"/>
      <c r="K3147" s="17" t="n"/>
      <c r="L3147" s="17" t="n"/>
      <c r="N3147">
        <f>IF($B3147="","",IF($C3147="SUPERSTORE","Superstore","DH"))</f>
        <v/>
      </c>
      <c r="O3147">
        <f>IF($B3147="","",IFERROR(VLOOKUP($B3147,Mapping!$A:$C,2,0),"Not Mapped"))</f>
        <v/>
      </c>
      <c r="P3147">
        <f>IF($B3147="","",IFERROR(VLOOKUP($B3147,Mapping!$A:$C,3,0),"Not Mapped"))</f>
        <v/>
      </c>
      <c r="Q3147">
        <f>IF($B3147="","",IF(COUNTIF(Exclusions!$A:$A,$B3147)&gt;0,"Yes","No"))</f>
        <v/>
      </c>
      <c r="R3147" s="17">
        <f>IF($B3147="","",MIN(1,DAY($A3147)/IF($N3147="Superstore",Settings!$B$5,Settings!$B$4)))</f>
        <v/>
      </c>
      <c r="S3147" s="17">
        <f>IF(OR($B3147="",$G3147="",$R3147=0),"",$G3147/$R3147)</f>
        <v/>
      </c>
      <c r="T3147">
        <f>IF($S3147="","",IF($S3147&lt;Settings!$B$8,"Critical",IF($S3147&lt;Settings!$B$9,"Semi Critical","Non Critical")))</f>
        <v/>
      </c>
      <c r="U3147">
        <f>IF($B3147="","",IFERROR(VLOOKUP($O3147,Leaders!$A:$B,2,0),"Not Mapped"))</f>
        <v/>
      </c>
    </row>
    <row r="3148">
      <c r="A3148" s="16" t="n"/>
      <c r="G3148" s="17" t="n"/>
      <c r="H3148" s="17" t="n"/>
      <c r="I3148" s="17" t="n"/>
      <c r="J3148" s="17" t="n"/>
      <c r="K3148" s="17" t="n"/>
      <c r="L3148" s="17" t="n"/>
      <c r="N3148">
        <f>IF($B3148="","",IF($C3148="SUPERSTORE","Superstore","DH"))</f>
        <v/>
      </c>
      <c r="O3148">
        <f>IF($B3148="","",IFERROR(VLOOKUP($B3148,Mapping!$A:$C,2,0),"Not Mapped"))</f>
        <v/>
      </c>
      <c r="P3148">
        <f>IF($B3148="","",IFERROR(VLOOKUP($B3148,Mapping!$A:$C,3,0),"Not Mapped"))</f>
        <v/>
      </c>
      <c r="Q3148">
        <f>IF($B3148="","",IF(COUNTIF(Exclusions!$A:$A,$B3148)&gt;0,"Yes","No"))</f>
        <v/>
      </c>
      <c r="R3148" s="17">
        <f>IF($B3148="","",MIN(1,DAY($A3148)/IF($N3148="Superstore",Settings!$B$5,Settings!$B$4)))</f>
        <v/>
      </c>
      <c r="S3148" s="17">
        <f>IF(OR($B3148="",$G3148="",$R3148=0),"",$G3148/$R3148)</f>
        <v/>
      </c>
      <c r="T3148">
        <f>IF($S3148="","",IF($S3148&lt;Settings!$B$8,"Critical",IF($S3148&lt;Settings!$B$9,"Semi Critical","Non Critical")))</f>
        <v/>
      </c>
      <c r="U3148">
        <f>IF($B3148="","",IFERROR(VLOOKUP($O3148,Leaders!$A:$B,2,0),"Not Mapped"))</f>
        <v/>
      </c>
    </row>
    <row r="3149">
      <c r="A3149" s="16" t="n"/>
      <c r="G3149" s="17" t="n"/>
      <c r="H3149" s="17" t="n"/>
      <c r="I3149" s="17" t="n"/>
      <c r="J3149" s="17" t="n"/>
      <c r="K3149" s="17" t="n"/>
      <c r="L3149" s="17" t="n"/>
      <c r="N3149">
        <f>IF($B3149="","",IF($C3149="SUPERSTORE","Superstore","DH"))</f>
        <v/>
      </c>
      <c r="O3149">
        <f>IF($B3149="","",IFERROR(VLOOKUP($B3149,Mapping!$A:$C,2,0),"Not Mapped"))</f>
        <v/>
      </c>
      <c r="P3149">
        <f>IF($B3149="","",IFERROR(VLOOKUP($B3149,Mapping!$A:$C,3,0),"Not Mapped"))</f>
        <v/>
      </c>
      <c r="Q3149">
        <f>IF($B3149="","",IF(COUNTIF(Exclusions!$A:$A,$B3149)&gt;0,"Yes","No"))</f>
        <v/>
      </c>
      <c r="R3149" s="17">
        <f>IF($B3149="","",MIN(1,DAY($A3149)/IF($N3149="Superstore",Settings!$B$5,Settings!$B$4)))</f>
        <v/>
      </c>
      <c r="S3149" s="17">
        <f>IF(OR($B3149="",$G3149="",$R3149=0),"",$G3149/$R3149)</f>
        <v/>
      </c>
      <c r="T3149">
        <f>IF($S3149="","",IF($S3149&lt;Settings!$B$8,"Critical",IF($S3149&lt;Settings!$B$9,"Semi Critical","Non Critical")))</f>
        <v/>
      </c>
      <c r="U3149">
        <f>IF($B3149="","",IFERROR(VLOOKUP($O3149,Leaders!$A:$B,2,0),"Not Mapped"))</f>
        <v/>
      </c>
    </row>
    <row r="3150">
      <c r="A3150" s="16" t="n"/>
      <c r="G3150" s="17" t="n"/>
      <c r="H3150" s="17" t="n"/>
      <c r="I3150" s="17" t="n"/>
      <c r="J3150" s="17" t="n"/>
      <c r="K3150" s="17" t="n"/>
      <c r="L3150" s="17" t="n"/>
      <c r="N3150">
        <f>IF($B3150="","",IF($C3150="SUPERSTORE","Superstore","DH"))</f>
        <v/>
      </c>
      <c r="O3150">
        <f>IF($B3150="","",IFERROR(VLOOKUP($B3150,Mapping!$A:$C,2,0),"Not Mapped"))</f>
        <v/>
      </c>
      <c r="P3150">
        <f>IF($B3150="","",IFERROR(VLOOKUP($B3150,Mapping!$A:$C,3,0),"Not Mapped"))</f>
        <v/>
      </c>
      <c r="Q3150">
        <f>IF($B3150="","",IF(COUNTIF(Exclusions!$A:$A,$B3150)&gt;0,"Yes","No"))</f>
        <v/>
      </c>
      <c r="R3150" s="17">
        <f>IF($B3150="","",MIN(1,DAY($A3150)/IF($N3150="Superstore",Settings!$B$5,Settings!$B$4)))</f>
        <v/>
      </c>
      <c r="S3150" s="17">
        <f>IF(OR($B3150="",$G3150="",$R3150=0),"",$G3150/$R3150)</f>
        <v/>
      </c>
      <c r="T3150">
        <f>IF($S3150="","",IF($S3150&lt;Settings!$B$8,"Critical",IF($S3150&lt;Settings!$B$9,"Semi Critical","Non Critical")))</f>
        <v/>
      </c>
      <c r="U3150">
        <f>IF($B3150="","",IFERROR(VLOOKUP($O3150,Leaders!$A:$B,2,0),"Not Mapped"))</f>
        <v/>
      </c>
    </row>
    <row r="3151">
      <c r="A3151" s="16" t="n"/>
      <c r="G3151" s="17" t="n"/>
      <c r="H3151" s="17" t="n"/>
      <c r="I3151" s="17" t="n"/>
      <c r="J3151" s="17" t="n"/>
      <c r="K3151" s="17" t="n"/>
      <c r="L3151" s="17" t="n"/>
      <c r="N3151">
        <f>IF($B3151="","",IF($C3151="SUPERSTORE","Superstore","DH"))</f>
        <v/>
      </c>
      <c r="O3151">
        <f>IF($B3151="","",IFERROR(VLOOKUP($B3151,Mapping!$A:$C,2,0),"Not Mapped"))</f>
        <v/>
      </c>
      <c r="P3151">
        <f>IF($B3151="","",IFERROR(VLOOKUP($B3151,Mapping!$A:$C,3,0),"Not Mapped"))</f>
        <v/>
      </c>
      <c r="Q3151">
        <f>IF($B3151="","",IF(COUNTIF(Exclusions!$A:$A,$B3151)&gt;0,"Yes","No"))</f>
        <v/>
      </c>
      <c r="R3151" s="17">
        <f>IF($B3151="","",MIN(1,DAY($A3151)/IF($N3151="Superstore",Settings!$B$5,Settings!$B$4)))</f>
        <v/>
      </c>
      <c r="S3151" s="17">
        <f>IF(OR($B3151="",$G3151="",$R3151=0),"",$G3151/$R3151)</f>
        <v/>
      </c>
      <c r="T3151">
        <f>IF($S3151="","",IF($S3151&lt;Settings!$B$8,"Critical",IF($S3151&lt;Settings!$B$9,"Semi Critical","Non Critical")))</f>
        <v/>
      </c>
      <c r="U3151">
        <f>IF($B3151="","",IFERROR(VLOOKUP($O3151,Leaders!$A:$B,2,0),"Not Mapped"))</f>
        <v/>
      </c>
    </row>
    <row r="3152">
      <c r="A3152" s="16" t="n"/>
      <c r="G3152" s="17" t="n"/>
      <c r="H3152" s="17" t="n"/>
      <c r="I3152" s="17" t="n"/>
      <c r="J3152" s="17" t="n"/>
      <c r="K3152" s="17" t="n"/>
      <c r="L3152" s="17" t="n"/>
      <c r="N3152">
        <f>IF($B3152="","",IF($C3152="SUPERSTORE","Superstore","DH"))</f>
        <v/>
      </c>
      <c r="O3152">
        <f>IF($B3152="","",IFERROR(VLOOKUP($B3152,Mapping!$A:$C,2,0),"Not Mapped"))</f>
        <v/>
      </c>
      <c r="P3152">
        <f>IF($B3152="","",IFERROR(VLOOKUP($B3152,Mapping!$A:$C,3,0),"Not Mapped"))</f>
        <v/>
      </c>
      <c r="Q3152">
        <f>IF($B3152="","",IF(COUNTIF(Exclusions!$A:$A,$B3152)&gt;0,"Yes","No"))</f>
        <v/>
      </c>
      <c r="R3152" s="17">
        <f>IF($B3152="","",MIN(1,DAY($A3152)/IF($N3152="Superstore",Settings!$B$5,Settings!$B$4)))</f>
        <v/>
      </c>
      <c r="S3152" s="17">
        <f>IF(OR($B3152="",$G3152="",$R3152=0),"",$G3152/$R3152)</f>
        <v/>
      </c>
      <c r="T3152">
        <f>IF($S3152="","",IF($S3152&lt;Settings!$B$8,"Critical",IF($S3152&lt;Settings!$B$9,"Semi Critical","Non Critical")))</f>
        <v/>
      </c>
      <c r="U3152">
        <f>IF($B3152="","",IFERROR(VLOOKUP($O3152,Leaders!$A:$B,2,0),"Not Mapped"))</f>
        <v/>
      </c>
    </row>
    <row r="3153">
      <c r="A3153" s="16" t="n"/>
      <c r="G3153" s="17" t="n"/>
      <c r="H3153" s="17" t="n"/>
      <c r="I3153" s="17" t="n"/>
      <c r="J3153" s="17" t="n"/>
      <c r="K3153" s="17" t="n"/>
      <c r="L3153" s="17" t="n"/>
      <c r="N3153">
        <f>IF($B3153="","",IF($C3153="SUPERSTORE","Superstore","DH"))</f>
        <v/>
      </c>
      <c r="O3153">
        <f>IF($B3153="","",IFERROR(VLOOKUP($B3153,Mapping!$A:$C,2,0),"Not Mapped"))</f>
        <v/>
      </c>
      <c r="P3153">
        <f>IF($B3153="","",IFERROR(VLOOKUP($B3153,Mapping!$A:$C,3,0),"Not Mapped"))</f>
        <v/>
      </c>
      <c r="Q3153">
        <f>IF($B3153="","",IF(COUNTIF(Exclusions!$A:$A,$B3153)&gt;0,"Yes","No"))</f>
        <v/>
      </c>
      <c r="R3153" s="17">
        <f>IF($B3153="","",MIN(1,DAY($A3153)/IF($N3153="Superstore",Settings!$B$5,Settings!$B$4)))</f>
        <v/>
      </c>
      <c r="S3153" s="17">
        <f>IF(OR($B3153="",$G3153="",$R3153=0),"",$G3153/$R3153)</f>
        <v/>
      </c>
      <c r="T3153">
        <f>IF($S3153="","",IF($S3153&lt;Settings!$B$8,"Critical",IF($S3153&lt;Settings!$B$9,"Semi Critical","Non Critical")))</f>
        <v/>
      </c>
      <c r="U3153">
        <f>IF($B3153="","",IFERROR(VLOOKUP($O3153,Leaders!$A:$B,2,0),"Not Mapped"))</f>
        <v/>
      </c>
    </row>
    <row r="3154">
      <c r="A3154" s="16" t="n"/>
      <c r="G3154" s="17" t="n"/>
      <c r="H3154" s="17" t="n"/>
      <c r="I3154" s="17" t="n"/>
      <c r="J3154" s="17" t="n"/>
      <c r="K3154" s="17" t="n"/>
      <c r="L3154" s="17" t="n"/>
      <c r="N3154">
        <f>IF($B3154="","",IF($C3154="SUPERSTORE","Superstore","DH"))</f>
        <v/>
      </c>
      <c r="O3154">
        <f>IF($B3154="","",IFERROR(VLOOKUP($B3154,Mapping!$A:$C,2,0),"Not Mapped"))</f>
        <v/>
      </c>
      <c r="P3154">
        <f>IF($B3154="","",IFERROR(VLOOKUP($B3154,Mapping!$A:$C,3,0),"Not Mapped"))</f>
        <v/>
      </c>
      <c r="Q3154">
        <f>IF($B3154="","",IF(COUNTIF(Exclusions!$A:$A,$B3154)&gt;0,"Yes","No"))</f>
        <v/>
      </c>
      <c r="R3154" s="17">
        <f>IF($B3154="","",MIN(1,DAY($A3154)/IF($N3154="Superstore",Settings!$B$5,Settings!$B$4)))</f>
        <v/>
      </c>
      <c r="S3154" s="17">
        <f>IF(OR($B3154="",$G3154="",$R3154=0),"",$G3154/$R3154)</f>
        <v/>
      </c>
      <c r="T3154">
        <f>IF($S3154="","",IF($S3154&lt;Settings!$B$8,"Critical",IF($S3154&lt;Settings!$B$9,"Semi Critical","Non Critical")))</f>
        <v/>
      </c>
      <c r="U3154">
        <f>IF($B3154="","",IFERROR(VLOOKUP($O3154,Leaders!$A:$B,2,0),"Not Mapped"))</f>
        <v/>
      </c>
    </row>
    <row r="3155">
      <c r="A3155" s="16" t="n"/>
      <c r="G3155" s="17" t="n"/>
      <c r="H3155" s="17" t="n"/>
      <c r="I3155" s="17" t="n"/>
      <c r="J3155" s="17" t="n"/>
      <c r="K3155" s="17" t="n"/>
      <c r="L3155" s="17" t="n"/>
      <c r="N3155">
        <f>IF($B3155="","",IF($C3155="SUPERSTORE","Superstore","DH"))</f>
        <v/>
      </c>
      <c r="O3155">
        <f>IF($B3155="","",IFERROR(VLOOKUP($B3155,Mapping!$A:$C,2,0),"Not Mapped"))</f>
        <v/>
      </c>
      <c r="P3155">
        <f>IF($B3155="","",IFERROR(VLOOKUP($B3155,Mapping!$A:$C,3,0),"Not Mapped"))</f>
        <v/>
      </c>
      <c r="Q3155">
        <f>IF($B3155="","",IF(COUNTIF(Exclusions!$A:$A,$B3155)&gt;0,"Yes","No"))</f>
        <v/>
      </c>
      <c r="R3155" s="17">
        <f>IF($B3155="","",MIN(1,DAY($A3155)/IF($N3155="Superstore",Settings!$B$5,Settings!$B$4)))</f>
        <v/>
      </c>
      <c r="S3155" s="17">
        <f>IF(OR($B3155="",$G3155="",$R3155=0),"",$G3155/$R3155)</f>
        <v/>
      </c>
      <c r="T3155">
        <f>IF($S3155="","",IF($S3155&lt;Settings!$B$8,"Critical",IF($S3155&lt;Settings!$B$9,"Semi Critical","Non Critical")))</f>
        <v/>
      </c>
      <c r="U3155">
        <f>IF($B3155="","",IFERROR(VLOOKUP($O3155,Leaders!$A:$B,2,0),"Not Mapped"))</f>
        <v/>
      </c>
    </row>
    <row r="3156">
      <c r="A3156" s="16" t="n"/>
      <c r="G3156" s="17" t="n"/>
      <c r="H3156" s="17" t="n"/>
      <c r="I3156" s="17" t="n"/>
      <c r="J3156" s="17" t="n"/>
      <c r="K3156" s="17" t="n"/>
      <c r="L3156" s="17" t="n"/>
      <c r="N3156">
        <f>IF($B3156="","",IF($C3156="SUPERSTORE","Superstore","DH"))</f>
        <v/>
      </c>
      <c r="O3156">
        <f>IF($B3156="","",IFERROR(VLOOKUP($B3156,Mapping!$A:$C,2,0),"Not Mapped"))</f>
        <v/>
      </c>
      <c r="P3156">
        <f>IF($B3156="","",IFERROR(VLOOKUP($B3156,Mapping!$A:$C,3,0),"Not Mapped"))</f>
        <v/>
      </c>
      <c r="Q3156">
        <f>IF($B3156="","",IF(COUNTIF(Exclusions!$A:$A,$B3156)&gt;0,"Yes","No"))</f>
        <v/>
      </c>
      <c r="R3156" s="17">
        <f>IF($B3156="","",MIN(1,DAY($A3156)/IF($N3156="Superstore",Settings!$B$5,Settings!$B$4)))</f>
        <v/>
      </c>
      <c r="S3156" s="17">
        <f>IF(OR($B3156="",$G3156="",$R3156=0),"",$G3156/$R3156)</f>
        <v/>
      </c>
      <c r="T3156">
        <f>IF($S3156="","",IF($S3156&lt;Settings!$B$8,"Critical",IF($S3156&lt;Settings!$B$9,"Semi Critical","Non Critical")))</f>
        <v/>
      </c>
      <c r="U3156">
        <f>IF($B3156="","",IFERROR(VLOOKUP($O3156,Leaders!$A:$B,2,0),"Not Mapped"))</f>
        <v/>
      </c>
    </row>
    <row r="3157">
      <c r="A3157" s="16" t="n"/>
      <c r="G3157" s="17" t="n"/>
      <c r="H3157" s="17" t="n"/>
      <c r="I3157" s="17" t="n"/>
      <c r="J3157" s="17" t="n"/>
      <c r="K3157" s="17" t="n"/>
      <c r="L3157" s="17" t="n"/>
      <c r="N3157">
        <f>IF($B3157="","",IF($C3157="SUPERSTORE","Superstore","DH"))</f>
        <v/>
      </c>
      <c r="O3157">
        <f>IF($B3157="","",IFERROR(VLOOKUP($B3157,Mapping!$A:$C,2,0),"Not Mapped"))</f>
        <v/>
      </c>
      <c r="P3157">
        <f>IF($B3157="","",IFERROR(VLOOKUP($B3157,Mapping!$A:$C,3,0),"Not Mapped"))</f>
        <v/>
      </c>
      <c r="Q3157">
        <f>IF($B3157="","",IF(COUNTIF(Exclusions!$A:$A,$B3157)&gt;0,"Yes","No"))</f>
        <v/>
      </c>
      <c r="R3157" s="17">
        <f>IF($B3157="","",MIN(1,DAY($A3157)/IF($N3157="Superstore",Settings!$B$5,Settings!$B$4)))</f>
        <v/>
      </c>
      <c r="S3157" s="17">
        <f>IF(OR($B3157="",$G3157="",$R3157=0),"",$G3157/$R3157)</f>
        <v/>
      </c>
      <c r="T3157">
        <f>IF($S3157="","",IF($S3157&lt;Settings!$B$8,"Critical",IF($S3157&lt;Settings!$B$9,"Semi Critical","Non Critical")))</f>
        <v/>
      </c>
      <c r="U3157">
        <f>IF($B3157="","",IFERROR(VLOOKUP($O3157,Leaders!$A:$B,2,0),"Not Mapped"))</f>
        <v/>
      </c>
    </row>
    <row r="3158">
      <c r="A3158" s="16" t="n"/>
      <c r="G3158" s="17" t="n"/>
      <c r="H3158" s="17" t="n"/>
      <c r="I3158" s="17" t="n"/>
      <c r="J3158" s="17" t="n"/>
      <c r="K3158" s="17" t="n"/>
      <c r="L3158" s="17" t="n"/>
      <c r="N3158">
        <f>IF($B3158="","",IF($C3158="SUPERSTORE","Superstore","DH"))</f>
        <v/>
      </c>
      <c r="O3158">
        <f>IF($B3158="","",IFERROR(VLOOKUP($B3158,Mapping!$A:$C,2,0),"Not Mapped"))</f>
        <v/>
      </c>
      <c r="P3158">
        <f>IF($B3158="","",IFERROR(VLOOKUP($B3158,Mapping!$A:$C,3,0),"Not Mapped"))</f>
        <v/>
      </c>
      <c r="Q3158">
        <f>IF($B3158="","",IF(COUNTIF(Exclusions!$A:$A,$B3158)&gt;0,"Yes","No"))</f>
        <v/>
      </c>
      <c r="R3158" s="17">
        <f>IF($B3158="","",MIN(1,DAY($A3158)/IF($N3158="Superstore",Settings!$B$5,Settings!$B$4)))</f>
        <v/>
      </c>
      <c r="S3158" s="17">
        <f>IF(OR($B3158="",$G3158="",$R3158=0),"",$G3158/$R3158)</f>
        <v/>
      </c>
      <c r="T3158">
        <f>IF($S3158="","",IF($S3158&lt;Settings!$B$8,"Critical",IF($S3158&lt;Settings!$B$9,"Semi Critical","Non Critical")))</f>
        <v/>
      </c>
      <c r="U3158">
        <f>IF($B3158="","",IFERROR(VLOOKUP($O3158,Leaders!$A:$B,2,0),"Not Mapped"))</f>
        <v/>
      </c>
    </row>
    <row r="3159">
      <c r="A3159" s="16" t="n"/>
      <c r="G3159" s="17" t="n"/>
      <c r="H3159" s="17" t="n"/>
      <c r="I3159" s="17" t="n"/>
      <c r="J3159" s="17" t="n"/>
      <c r="K3159" s="17" t="n"/>
      <c r="L3159" s="17" t="n"/>
      <c r="N3159">
        <f>IF($B3159="","",IF($C3159="SUPERSTORE","Superstore","DH"))</f>
        <v/>
      </c>
      <c r="O3159">
        <f>IF($B3159="","",IFERROR(VLOOKUP($B3159,Mapping!$A:$C,2,0),"Not Mapped"))</f>
        <v/>
      </c>
      <c r="P3159">
        <f>IF($B3159="","",IFERROR(VLOOKUP($B3159,Mapping!$A:$C,3,0),"Not Mapped"))</f>
        <v/>
      </c>
      <c r="Q3159">
        <f>IF($B3159="","",IF(COUNTIF(Exclusions!$A:$A,$B3159)&gt;0,"Yes","No"))</f>
        <v/>
      </c>
      <c r="R3159" s="17">
        <f>IF($B3159="","",MIN(1,DAY($A3159)/IF($N3159="Superstore",Settings!$B$5,Settings!$B$4)))</f>
        <v/>
      </c>
      <c r="S3159" s="17">
        <f>IF(OR($B3159="",$G3159="",$R3159=0),"",$G3159/$R3159)</f>
        <v/>
      </c>
      <c r="T3159">
        <f>IF($S3159="","",IF($S3159&lt;Settings!$B$8,"Critical",IF($S3159&lt;Settings!$B$9,"Semi Critical","Non Critical")))</f>
        <v/>
      </c>
      <c r="U3159">
        <f>IF($B3159="","",IFERROR(VLOOKUP($O3159,Leaders!$A:$B,2,0),"Not Mapped"))</f>
        <v/>
      </c>
    </row>
    <row r="3160">
      <c r="A3160" s="16" t="n"/>
      <c r="G3160" s="17" t="n"/>
      <c r="H3160" s="17" t="n"/>
      <c r="I3160" s="17" t="n"/>
      <c r="J3160" s="17" t="n"/>
      <c r="K3160" s="17" t="n"/>
      <c r="L3160" s="17" t="n"/>
      <c r="N3160">
        <f>IF($B3160="","",IF($C3160="SUPERSTORE","Superstore","DH"))</f>
        <v/>
      </c>
      <c r="O3160">
        <f>IF($B3160="","",IFERROR(VLOOKUP($B3160,Mapping!$A:$C,2,0),"Not Mapped"))</f>
        <v/>
      </c>
      <c r="P3160">
        <f>IF($B3160="","",IFERROR(VLOOKUP($B3160,Mapping!$A:$C,3,0),"Not Mapped"))</f>
        <v/>
      </c>
      <c r="Q3160">
        <f>IF($B3160="","",IF(COUNTIF(Exclusions!$A:$A,$B3160)&gt;0,"Yes","No"))</f>
        <v/>
      </c>
      <c r="R3160" s="17">
        <f>IF($B3160="","",MIN(1,DAY($A3160)/IF($N3160="Superstore",Settings!$B$5,Settings!$B$4)))</f>
        <v/>
      </c>
      <c r="S3160" s="17">
        <f>IF(OR($B3160="",$G3160="",$R3160=0),"",$G3160/$R3160)</f>
        <v/>
      </c>
      <c r="T3160">
        <f>IF($S3160="","",IF($S3160&lt;Settings!$B$8,"Critical",IF($S3160&lt;Settings!$B$9,"Semi Critical","Non Critical")))</f>
        <v/>
      </c>
      <c r="U3160">
        <f>IF($B3160="","",IFERROR(VLOOKUP($O3160,Leaders!$A:$B,2,0),"Not Mapped"))</f>
        <v/>
      </c>
    </row>
    <row r="3161">
      <c r="A3161" s="16" t="n"/>
      <c r="G3161" s="17" t="n"/>
      <c r="H3161" s="17" t="n"/>
      <c r="I3161" s="17" t="n"/>
      <c r="J3161" s="17" t="n"/>
      <c r="K3161" s="17" t="n"/>
      <c r="L3161" s="17" t="n"/>
      <c r="N3161">
        <f>IF($B3161="","",IF($C3161="SUPERSTORE","Superstore","DH"))</f>
        <v/>
      </c>
      <c r="O3161">
        <f>IF($B3161="","",IFERROR(VLOOKUP($B3161,Mapping!$A:$C,2,0),"Not Mapped"))</f>
        <v/>
      </c>
      <c r="P3161">
        <f>IF($B3161="","",IFERROR(VLOOKUP($B3161,Mapping!$A:$C,3,0),"Not Mapped"))</f>
        <v/>
      </c>
      <c r="Q3161">
        <f>IF($B3161="","",IF(COUNTIF(Exclusions!$A:$A,$B3161)&gt;0,"Yes","No"))</f>
        <v/>
      </c>
      <c r="R3161" s="17">
        <f>IF($B3161="","",MIN(1,DAY($A3161)/IF($N3161="Superstore",Settings!$B$5,Settings!$B$4)))</f>
        <v/>
      </c>
      <c r="S3161" s="17">
        <f>IF(OR($B3161="",$G3161="",$R3161=0),"",$G3161/$R3161)</f>
        <v/>
      </c>
      <c r="T3161">
        <f>IF($S3161="","",IF($S3161&lt;Settings!$B$8,"Critical",IF($S3161&lt;Settings!$B$9,"Semi Critical","Non Critical")))</f>
        <v/>
      </c>
      <c r="U3161">
        <f>IF($B3161="","",IFERROR(VLOOKUP($O3161,Leaders!$A:$B,2,0),"Not Mapped"))</f>
        <v/>
      </c>
    </row>
    <row r="3162">
      <c r="A3162" s="16" t="n"/>
      <c r="G3162" s="17" t="n"/>
      <c r="H3162" s="17" t="n"/>
      <c r="I3162" s="17" t="n"/>
      <c r="J3162" s="17" t="n"/>
      <c r="K3162" s="17" t="n"/>
      <c r="L3162" s="17" t="n"/>
      <c r="N3162">
        <f>IF($B3162="","",IF($C3162="SUPERSTORE","Superstore","DH"))</f>
        <v/>
      </c>
      <c r="O3162">
        <f>IF($B3162="","",IFERROR(VLOOKUP($B3162,Mapping!$A:$C,2,0),"Not Mapped"))</f>
        <v/>
      </c>
      <c r="P3162">
        <f>IF($B3162="","",IFERROR(VLOOKUP($B3162,Mapping!$A:$C,3,0),"Not Mapped"))</f>
        <v/>
      </c>
      <c r="Q3162">
        <f>IF($B3162="","",IF(COUNTIF(Exclusions!$A:$A,$B3162)&gt;0,"Yes","No"))</f>
        <v/>
      </c>
      <c r="R3162" s="17">
        <f>IF($B3162="","",MIN(1,DAY($A3162)/IF($N3162="Superstore",Settings!$B$5,Settings!$B$4)))</f>
        <v/>
      </c>
      <c r="S3162" s="17">
        <f>IF(OR($B3162="",$G3162="",$R3162=0),"",$G3162/$R3162)</f>
        <v/>
      </c>
      <c r="T3162">
        <f>IF($S3162="","",IF($S3162&lt;Settings!$B$8,"Critical",IF($S3162&lt;Settings!$B$9,"Semi Critical","Non Critical")))</f>
        <v/>
      </c>
      <c r="U3162">
        <f>IF($B3162="","",IFERROR(VLOOKUP($O3162,Leaders!$A:$B,2,0),"Not Mapped"))</f>
        <v/>
      </c>
    </row>
    <row r="3163">
      <c r="A3163" s="16" t="n"/>
      <c r="G3163" s="17" t="n"/>
      <c r="H3163" s="17" t="n"/>
      <c r="I3163" s="17" t="n"/>
      <c r="J3163" s="17" t="n"/>
      <c r="K3163" s="17" t="n"/>
      <c r="L3163" s="17" t="n"/>
      <c r="N3163">
        <f>IF($B3163="","",IF($C3163="SUPERSTORE","Superstore","DH"))</f>
        <v/>
      </c>
      <c r="O3163">
        <f>IF($B3163="","",IFERROR(VLOOKUP($B3163,Mapping!$A:$C,2,0),"Not Mapped"))</f>
        <v/>
      </c>
      <c r="P3163">
        <f>IF($B3163="","",IFERROR(VLOOKUP($B3163,Mapping!$A:$C,3,0),"Not Mapped"))</f>
        <v/>
      </c>
      <c r="Q3163">
        <f>IF($B3163="","",IF(COUNTIF(Exclusions!$A:$A,$B3163)&gt;0,"Yes","No"))</f>
        <v/>
      </c>
      <c r="R3163" s="17">
        <f>IF($B3163="","",MIN(1,DAY($A3163)/IF($N3163="Superstore",Settings!$B$5,Settings!$B$4)))</f>
        <v/>
      </c>
      <c r="S3163" s="17">
        <f>IF(OR($B3163="",$G3163="",$R3163=0),"",$G3163/$R3163)</f>
        <v/>
      </c>
      <c r="T3163">
        <f>IF($S3163="","",IF($S3163&lt;Settings!$B$8,"Critical",IF($S3163&lt;Settings!$B$9,"Semi Critical","Non Critical")))</f>
        <v/>
      </c>
      <c r="U3163">
        <f>IF($B3163="","",IFERROR(VLOOKUP($O3163,Leaders!$A:$B,2,0),"Not Mapped"))</f>
        <v/>
      </c>
    </row>
    <row r="3164">
      <c r="A3164" s="16" t="n"/>
      <c r="G3164" s="17" t="n"/>
      <c r="H3164" s="17" t="n"/>
      <c r="I3164" s="17" t="n"/>
      <c r="J3164" s="17" t="n"/>
      <c r="K3164" s="17" t="n"/>
      <c r="L3164" s="17" t="n"/>
      <c r="N3164">
        <f>IF($B3164="","",IF($C3164="SUPERSTORE","Superstore","DH"))</f>
        <v/>
      </c>
      <c r="O3164">
        <f>IF($B3164="","",IFERROR(VLOOKUP($B3164,Mapping!$A:$C,2,0),"Not Mapped"))</f>
        <v/>
      </c>
      <c r="P3164">
        <f>IF($B3164="","",IFERROR(VLOOKUP($B3164,Mapping!$A:$C,3,0),"Not Mapped"))</f>
        <v/>
      </c>
      <c r="Q3164">
        <f>IF($B3164="","",IF(COUNTIF(Exclusions!$A:$A,$B3164)&gt;0,"Yes","No"))</f>
        <v/>
      </c>
      <c r="R3164" s="17">
        <f>IF($B3164="","",MIN(1,DAY($A3164)/IF($N3164="Superstore",Settings!$B$5,Settings!$B$4)))</f>
        <v/>
      </c>
      <c r="S3164" s="17">
        <f>IF(OR($B3164="",$G3164="",$R3164=0),"",$G3164/$R3164)</f>
        <v/>
      </c>
      <c r="T3164">
        <f>IF($S3164="","",IF($S3164&lt;Settings!$B$8,"Critical",IF($S3164&lt;Settings!$B$9,"Semi Critical","Non Critical")))</f>
        <v/>
      </c>
      <c r="U3164">
        <f>IF($B3164="","",IFERROR(VLOOKUP($O3164,Leaders!$A:$B,2,0),"Not Mapped"))</f>
        <v/>
      </c>
    </row>
    <row r="3165">
      <c r="A3165" s="16" t="n"/>
      <c r="G3165" s="17" t="n"/>
      <c r="H3165" s="17" t="n"/>
      <c r="I3165" s="17" t="n"/>
      <c r="J3165" s="17" t="n"/>
      <c r="K3165" s="17" t="n"/>
      <c r="L3165" s="17" t="n"/>
      <c r="N3165">
        <f>IF($B3165="","",IF($C3165="SUPERSTORE","Superstore","DH"))</f>
        <v/>
      </c>
      <c r="O3165">
        <f>IF($B3165="","",IFERROR(VLOOKUP($B3165,Mapping!$A:$C,2,0),"Not Mapped"))</f>
        <v/>
      </c>
      <c r="P3165">
        <f>IF($B3165="","",IFERROR(VLOOKUP($B3165,Mapping!$A:$C,3,0),"Not Mapped"))</f>
        <v/>
      </c>
      <c r="Q3165">
        <f>IF($B3165="","",IF(COUNTIF(Exclusions!$A:$A,$B3165)&gt;0,"Yes","No"))</f>
        <v/>
      </c>
      <c r="R3165" s="17">
        <f>IF($B3165="","",MIN(1,DAY($A3165)/IF($N3165="Superstore",Settings!$B$5,Settings!$B$4)))</f>
        <v/>
      </c>
      <c r="S3165" s="17">
        <f>IF(OR($B3165="",$G3165="",$R3165=0),"",$G3165/$R3165)</f>
        <v/>
      </c>
      <c r="T3165">
        <f>IF($S3165="","",IF($S3165&lt;Settings!$B$8,"Critical",IF($S3165&lt;Settings!$B$9,"Semi Critical","Non Critical")))</f>
        <v/>
      </c>
      <c r="U3165">
        <f>IF($B3165="","",IFERROR(VLOOKUP($O3165,Leaders!$A:$B,2,0),"Not Mapped"))</f>
        <v/>
      </c>
    </row>
    <row r="3166">
      <c r="A3166" s="16" t="n"/>
      <c r="G3166" s="17" t="n"/>
      <c r="H3166" s="17" t="n"/>
      <c r="I3166" s="17" t="n"/>
      <c r="J3166" s="17" t="n"/>
      <c r="K3166" s="17" t="n"/>
      <c r="L3166" s="17" t="n"/>
      <c r="N3166">
        <f>IF($B3166="","",IF($C3166="SUPERSTORE","Superstore","DH"))</f>
        <v/>
      </c>
      <c r="O3166">
        <f>IF($B3166="","",IFERROR(VLOOKUP($B3166,Mapping!$A:$C,2,0),"Not Mapped"))</f>
        <v/>
      </c>
      <c r="P3166">
        <f>IF($B3166="","",IFERROR(VLOOKUP($B3166,Mapping!$A:$C,3,0),"Not Mapped"))</f>
        <v/>
      </c>
      <c r="Q3166">
        <f>IF($B3166="","",IF(COUNTIF(Exclusions!$A:$A,$B3166)&gt;0,"Yes","No"))</f>
        <v/>
      </c>
      <c r="R3166" s="17">
        <f>IF($B3166="","",MIN(1,DAY($A3166)/IF($N3166="Superstore",Settings!$B$5,Settings!$B$4)))</f>
        <v/>
      </c>
      <c r="S3166" s="17">
        <f>IF(OR($B3166="",$G3166="",$R3166=0),"",$G3166/$R3166)</f>
        <v/>
      </c>
      <c r="T3166">
        <f>IF($S3166="","",IF($S3166&lt;Settings!$B$8,"Critical",IF($S3166&lt;Settings!$B$9,"Semi Critical","Non Critical")))</f>
        <v/>
      </c>
      <c r="U3166">
        <f>IF($B3166="","",IFERROR(VLOOKUP($O3166,Leaders!$A:$B,2,0),"Not Mapped"))</f>
        <v/>
      </c>
    </row>
    <row r="3167">
      <c r="A3167" s="16" t="n"/>
      <c r="G3167" s="17" t="n"/>
      <c r="H3167" s="17" t="n"/>
      <c r="I3167" s="17" t="n"/>
      <c r="J3167" s="17" t="n"/>
      <c r="K3167" s="17" t="n"/>
      <c r="L3167" s="17" t="n"/>
      <c r="N3167">
        <f>IF($B3167="","",IF($C3167="SUPERSTORE","Superstore","DH"))</f>
        <v/>
      </c>
      <c r="O3167">
        <f>IF($B3167="","",IFERROR(VLOOKUP($B3167,Mapping!$A:$C,2,0),"Not Mapped"))</f>
        <v/>
      </c>
      <c r="P3167">
        <f>IF($B3167="","",IFERROR(VLOOKUP($B3167,Mapping!$A:$C,3,0),"Not Mapped"))</f>
        <v/>
      </c>
      <c r="Q3167">
        <f>IF($B3167="","",IF(COUNTIF(Exclusions!$A:$A,$B3167)&gt;0,"Yes","No"))</f>
        <v/>
      </c>
      <c r="R3167" s="17">
        <f>IF($B3167="","",MIN(1,DAY($A3167)/IF($N3167="Superstore",Settings!$B$5,Settings!$B$4)))</f>
        <v/>
      </c>
      <c r="S3167" s="17">
        <f>IF(OR($B3167="",$G3167="",$R3167=0),"",$G3167/$R3167)</f>
        <v/>
      </c>
      <c r="T3167">
        <f>IF($S3167="","",IF($S3167&lt;Settings!$B$8,"Critical",IF($S3167&lt;Settings!$B$9,"Semi Critical","Non Critical")))</f>
        <v/>
      </c>
      <c r="U3167">
        <f>IF($B3167="","",IFERROR(VLOOKUP($O3167,Leaders!$A:$B,2,0),"Not Mapped"))</f>
        <v/>
      </c>
    </row>
    <row r="3168">
      <c r="A3168" s="16" t="n"/>
      <c r="G3168" s="17" t="n"/>
      <c r="H3168" s="17" t="n"/>
      <c r="I3168" s="17" t="n"/>
      <c r="J3168" s="17" t="n"/>
      <c r="K3168" s="17" t="n"/>
      <c r="L3168" s="17" t="n"/>
      <c r="N3168">
        <f>IF($B3168="","",IF($C3168="SUPERSTORE","Superstore","DH"))</f>
        <v/>
      </c>
      <c r="O3168">
        <f>IF($B3168="","",IFERROR(VLOOKUP($B3168,Mapping!$A:$C,2,0),"Not Mapped"))</f>
        <v/>
      </c>
      <c r="P3168">
        <f>IF($B3168="","",IFERROR(VLOOKUP($B3168,Mapping!$A:$C,3,0),"Not Mapped"))</f>
        <v/>
      </c>
      <c r="Q3168">
        <f>IF($B3168="","",IF(COUNTIF(Exclusions!$A:$A,$B3168)&gt;0,"Yes","No"))</f>
        <v/>
      </c>
      <c r="R3168" s="17">
        <f>IF($B3168="","",MIN(1,DAY($A3168)/IF($N3168="Superstore",Settings!$B$5,Settings!$B$4)))</f>
        <v/>
      </c>
      <c r="S3168" s="17">
        <f>IF(OR($B3168="",$G3168="",$R3168=0),"",$G3168/$R3168)</f>
        <v/>
      </c>
      <c r="T3168">
        <f>IF($S3168="","",IF($S3168&lt;Settings!$B$8,"Critical",IF($S3168&lt;Settings!$B$9,"Semi Critical","Non Critical")))</f>
        <v/>
      </c>
      <c r="U3168">
        <f>IF($B3168="","",IFERROR(VLOOKUP($O3168,Leaders!$A:$B,2,0),"Not Mapped"))</f>
        <v/>
      </c>
    </row>
    <row r="3169">
      <c r="A3169" s="16" t="n"/>
      <c r="G3169" s="17" t="n"/>
      <c r="H3169" s="17" t="n"/>
      <c r="I3169" s="17" t="n"/>
      <c r="J3169" s="17" t="n"/>
      <c r="K3169" s="17" t="n"/>
      <c r="L3169" s="17" t="n"/>
      <c r="N3169">
        <f>IF($B3169="","",IF($C3169="SUPERSTORE","Superstore","DH"))</f>
        <v/>
      </c>
      <c r="O3169">
        <f>IF($B3169="","",IFERROR(VLOOKUP($B3169,Mapping!$A:$C,2,0),"Not Mapped"))</f>
        <v/>
      </c>
      <c r="P3169">
        <f>IF($B3169="","",IFERROR(VLOOKUP($B3169,Mapping!$A:$C,3,0),"Not Mapped"))</f>
        <v/>
      </c>
      <c r="Q3169">
        <f>IF($B3169="","",IF(COUNTIF(Exclusions!$A:$A,$B3169)&gt;0,"Yes","No"))</f>
        <v/>
      </c>
      <c r="R3169" s="17">
        <f>IF($B3169="","",MIN(1,DAY($A3169)/IF($N3169="Superstore",Settings!$B$5,Settings!$B$4)))</f>
        <v/>
      </c>
      <c r="S3169" s="17">
        <f>IF(OR($B3169="",$G3169="",$R3169=0),"",$G3169/$R3169)</f>
        <v/>
      </c>
      <c r="T3169">
        <f>IF($S3169="","",IF($S3169&lt;Settings!$B$8,"Critical",IF($S3169&lt;Settings!$B$9,"Semi Critical","Non Critical")))</f>
        <v/>
      </c>
      <c r="U3169">
        <f>IF($B3169="","",IFERROR(VLOOKUP($O3169,Leaders!$A:$B,2,0),"Not Mapped"))</f>
        <v/>
      </c>
    </row>
    <row r="3170">
      <c r="A3170" s="16" t="n"/>
      <c r="G3170" s="17" t="n"/>
      <c r="H3170" s="17" t="n"/>
      <c r="I3170" s="17" t="n"/>
      <c r="J3170" s="17" t="n"/>
      <c r="K3170" s="17" t="n"/>
      <c r="L3170" s="17" t="n"/>
      <c r="N3170">
        <f>IF($B3170="","",IF($C3170="SUPERSTORE","Superstore","DH"))</f>
        <v/>
      </c>
      <c r="O3170">
        <f>IF($B3170="","",IFERROR(VLOOKUP($B3170,Mapping!$A:$C,2,0),"Not Mapped"))</f>
        <v/>
      </c>
      <c r="P3170">
        <f>IF($B3170="","",IFERROR(VLOOKUP($B3170,Mapping!$A:$C,3,0),"Not Mapped"))</f>
        <v/>
      </c>
      <c r="Q3170">
        <f>IF($B3170="","",IF(COUNTIF(Exclusions!$A:$A,$B3170)&gt;0,"Yes","No"))</f>
        <v/>
      </c>
      <c r="R3170" s="17">
        <f>IF($B3170="","",MIN(1,DAY($A3170)/IF($N3170="Superstore",Settings!$B$5,Settings!$B$4)))</f>
        <v/>
      </c>
      <c r="S3170" s="17">
        <f>IF(OR($B3170="",$G3170="",$R3170=0),"",$G3170/$R3170)</f>
        <v/>
      </c>
      <c r="T3170">
        <f>IF($S3170="","",IF($S3170&lt;Settings!$B$8,"Critical",IF($S3170&lt;Settings!$B$9,"Semi Critical","Non Critical")))</f>
        <v/>
      </c>
      <c r="U3170">
        <f>IF($B3170="","",IFERROR(VLOOKUP($O3170,Leaders!$A:$B,2,0),"Not Mapped"))</f>
        <v/>
      </c>
    </row>
    <row r="3171">
      <c r="A3171" s="16" t="n"/>
      <c r="G3171" s="17" t="n"/>
      <c r="H3171" s="17" t="n"/>
      <c r="I3171" s="17" t="n"/>
      <c r="J3171" s="17" t="n"/>
      <c r="K3171" s="17" t="n"/>
      <c r="L3171" s="17" t="n"/>
      <c r="N3171">
        <f>IF($B3171="","",IF($C3171="SUPERSTORE","Superstore","DH"))</f>
        <v/>
      </c>
      <c r="O3171">
        <f>IF($B3171="","",IFERROR(VLOOKUP($B3171,Mapping!$A:$C,2,0),"Not Mapped"))</f>
        <v/>
      </c>
      <c r="P3171">
        <f>IF($B3171="","",IFERROR(VLOOKUP($B3171,Mapping!$A:$C,3,0),"Not Mapped"))</f>
        <v/>
      </c>
      <c r="Q3171">
        <f>IF($B3171="","",IF(COUNTIF(Exclusions!$A:$A,$B3171)&gt;0,"Yes","No"))</f>
        <v/>
      </c>
      <c r="R3171" s="17">
        <f>IF($B3171="","",MIN(1,DAY($A3171)/IF($N3171="Superstore",Settings!$B$5,Settings!$B$4)))</f>
        <v/>
      </c>
      <c r="S3171" s="17">
        <f>IF(OR($B3171="",$G3171="",$R3171=0),"",$G3171/$R3171)</f>
        <v/>
      </c>
      <c r="T3171">
        <f>IF($S3171="","",IF($S3171&lt;Settings!$B$8,"Critical",IF($S3171&lt;Settings!$B$9,"Semi Critical","Non Critical")))</f>
        <v/>
      </c>
      <c r="U3171">
        <f>IF($B3171="","",IFERROR(VLOOKUP($O3171,Leaders!$A:$B,2,0),"Not Mapped"))</f>
        <v/>
      </c>
    </row>
    <row r="3172">
      <c r="A3172" s="16" t="n"/>
      <c r="G3172" s="17" t="n"/>
      <c r="H3172" s="17" t="n"/>
      <c r="I3172" s="17" t="n"/>
      <c r="J3172" s="17" t="n"/>
      <c r="K3172" s="17" t="n"/>
      <c r="L3172" s="17" t="n"/>
      <c r="N3172">
        <f>IF($B3172="","",IF($C3172="SUPERSTORE","Superstore","DH"))</f>
        <v/>
      </c>
      <c r="O3172">
        <f>IF($B3172="","",IFERROR(VLOOKUP($B3172,Mapping!$A:$C,2,0),"Not Mapped"))</f>
        <v/>
      </c>
      <c r="P3172">
        <f>IF($B3172="","",IFERROR(VLOOKUP($B3172,Mapping!$A:$C,3,0),"Not Mapped"))</f>
        <v/>
      </c>
      <c r="Q3172">
        <f>IF($B3172="","",IF(COUNTIF(Exclusions!$A:$A,$B3172)&gt;0,"Yes","No"))</f>
        <v/>
      </c>
      <c r="R3172" s="17">
        <f>IF($B3172="","",MIN(1,DAY($A3172)/IF($N3172="Superstore",Settings!$B$5,Settings!$B$4)))</f>
        <v/>
      </c>
      <c r="S3172" s="17">
        <f>IF(OR($B3172="",$G3172="",$R3172=0),"",$G3172/$R3172)</f>
        <v/>
      </c>
      <c r="T3172">
        <f>IF($S3172="","",IF($S3172&lt;Settings!$B$8,"Critical",IF($S3172&lt;Settings!$B$9,"Semi Critical","Non Critical")))</f>
        <v/>
      </c>
      <c r="U3172">
        <f>IF($B3172="","",IFERROR(VLOOKUP($O3172,Leaders!$A:$B,2,0),"Not Mapped"))</f>
        <v/>
      </c>
    </row>
    <row r="3173">
      <c r="A3173" s="16" t="n"/>
      <c r="G3173" s="17" t="n"/>
      <c r="H3173" s="17" t="n"/>
      <c r="I3173" s="17" t="n"/>
      <c r="J3173" s="17" t="n"/>
      <c r="K3173" s="17" t="n"/>
      <c r="L3173" s="17" t="n"/>
      <c r="N3173">
        <f>IF($B3173="","",IF($C3173="SUPERSTORE","Superstore","DH"))</f>
        <v/>
      </c>
      <c r="O3173">
        <f>IF($B3173="","",IFERROR(VLOOKUP($B3173,Mapping!$A:$C,2,0),"Not Mapped"))</f>
        <v/>
      </c>
      <c r="P3173">
        <f>IF($B3173="","",IFERROR(VLOOKUP($B3173,Mapping!$A:$C,3,0),"Not Mapped"))</f>
        <v/>
      </c>
      <c r="Q3173">
        <f>IF($B3173="","",IF(COUNTIF(Exclusions!$A:$A,$B3173)&gt;0,"Yes","No"))</f>
        <v/>
      </c>
      <c r="R3173" s="17">
        <f>IF($B3173="","",MIN(1,DAY($A3173)/IF($N3173="Superstore",Settings!$B$5,Settings!$B$4)))</f>
        <v/>
      </c>
      <c r="S3173" s="17">
        <f>IF(OR($B3173="",$G3173="",$R3173=0),"",$G3173/$R3173)</f>
        <v/>
      </c>
      <c r="T3173">
        <f>IF($S3173="","",IF($S3173&lt;Settings!$B$8,"Critical",IF($S3173&lt;Settings!$B$9,"Semi Critical","Non Critical")))</f>
        <v/>
      </c>
      <c r="U3173">
        <f>IF($B3173="","",IFERROR(VLOOKUP($O3173,Leaders!$A:$B,2,0),"Not Mapped"))</f>
        <v/>
      </c>
    </row>
    <row r="3174">
      <c r="A3174" s="16" t="n"/>
      <c r="G3174" s="17" t="n"/>
      <c r="H3174" s="17" t="n"/>
      <c r="I3174" s="17" t="n"/>
      <c r="J3174" s="17" t="n"/>
      <c r="K3174" s="17" t="n"/>
      <c r="L3174" s="17" t="n"/>
      <c r="N3174">
        <f>IF($B3174="","",IF($C3174="SUPERSTORE","Superstore","DH"))</f>
        <v/>
      </c>
      <c r="O3174">
        <f>IF($B3174="","",IFERROR(VLOOKUP($B3174,Mapping!$A:$C,2,0),"Not Mapped"))</f>
        <v/>
      </c>
      <c r="P3174">
        <f>IF($B3174="","",IFERROR(VLOOKUP($B3174,Mapping!$A:$C,3,0),"Not Mapped"))</f>
        <v/>
      </c>
      <c r="Q3174">
        <f>IF($B3174="","",IF(COUNTIF(Exclusions!$A:$A,$B3174)&gt;0,"Yes","No"))</f>
        <v/>
      </c>
      <c r="R3174" s="17">
        <f>IF($B3174="","",MIN(1,DAY($A3174)/IF($N3174="Superstore",Settings!$B$5,Settings!$B$4)))</f>
        <v/>
      </c>
      <c r="S3174" s="17">
        <f>IF(OR($B3174="",$G3174="",$R3174=0),"",$G3174/$R3174)</f>
        <v/>
      </c>
      <c r="T3174">
        <f>IF($S3174="","",IF($S3174&lt;Settings!$B$8,"Critical",IF($S3174&lt;Settings!$B$9,"Semi Critical","Non Critical")))</f>
        <v/>
      </c>
      <c r="U3174">
        <f>IF($B3174="","",IFERROR(VLOOKUP($O3174,Leaders!$A:$B,2,0),"Not Mapped"))</f>
        <v/>
      </c>
    </row>
    <row r="3175">
      <c r="A3175" s="16" t="n"/>
      <c r="G3175" s="17" t="n"/>
      <c r="H3175" s="17" t="n"/>
      <c r="I3175" s="17" t="n"/>
      <c r="J3175" s="17" t="n"/>
      <c r="K3175" s="17" t="n"/>
      <c r="L3175" s="17" t="n"/>
      <c r="N3175">
        <f>IF($B3175="","",IF($C3175="SUPERSTORE","Superstore","DH"))</f>
        <v/>
      </c>
      <c r="O3175">
        <f>IF($B3175="","",IFERROR(VLOOKUP($B3175,Mapping!$A:$C,2,0),"Not Mapped"))</f>
        <v/>
      </c>
      <c r="P3175">
        <f>IF($B3175="","",IFERROR(VLOOKUP($B3175,Mapping!$A:$C,3,0),"Not Mapped"))</f>
        <v/>
      </c>
      <c r="Q3175">
        <f>IF($B3175="","",IF(COUNTIF(Exclusions!$A:$A,$B3175)&gt;0,"Yes","No"))</f>
        <v/>
      </c>
      <c r="R3175" s="17">
        <f>IF($B3175="","",MIN(1,DAY($A3175)/IF($N3175="Superstore",Settings!$B$5,Settings!$B$4)))</f>
        <v/>
      </c>
      <c r="S3175" s="17">
        <f>IF(OR($B3175="",$G3175="",$R3175=0),"",$G3175/$R3175)</f>
        <v/>
      </c>
      <c r="T3175">
        <f>IF($S3175="","",IF($S3175&lt;Settings!$B$8,"Critical",IF($S3175&lt;Settings!$B$9,"Semi Critical","Non Critical")))</f>
        <v/>
      </c>
      <c r="U3175">
        <f>IF($B3175="","",IFERROR(VLOOKUP($O3175,Leaders!$A:$B,2,0),"Not Mapped"))</f>
        <v/>
      </c>
    </row>
    <row r="3176">
      <c r="A3176" s="16" t="n"/>
      <c r="G3176" s="17" t="n"/>
      <c r="H3176" s="17" t="n"/>
      <c r="I3176" s="17" t="n"/>
      <c r="J3176" s="17" t="n"/>
      <c r="K3176" s="17" t="n"/>
      <c r="L3176" s="17" t="n"/>
      <c r="N3176">
        <f>IF($B3176="","",IF($C3176="SUPERSTORE","Superstore","DH"))</f>
        <v/>
      </c>
      <c r="O3176">
        <f>IF($B3176="","",IFERROR(VLOOKUP($B3176,Mapping!$A:$C,2,0),"Not Mapped"))</f>
        <v/>
      </c>
      <c r="P3176">
        <f>IF($B3176="","",IFERROR(VLOOKUP($B3176,Mapping!$A:$C,3,0),"Not Mapped"))</f>
        <v/>
      </c>
      <c r="Q3176">
        <f>IF($B3176="","",IF(COUNTIF(Exclusions!$A:$A,$B3176)&gt;0,"Yes","No"))</f>
        <v/>
      </c>
      <c r="R3176" s="17">
        <f>IF($B3176="","",MIN(1,DAY($A3176)/IF($N3176="Superstore",Settings!$B$5,Settings!$B$4)))</f>
        <v/>
      </c>
      <c r="S3176" s="17">
        <f>IF(OR($B3176="",$G3176="",$R3176=0),"",$G3176/$R3176)</f>
        <v/>
      </c>
      <c r="T3176">
        <f>IF($S3176="","",IF($S3176&lt;Settings!$B$8,"Critical",IF($S3176&lt;Settings!$B$9,"Semi Critical","Non Critical")))</f>
        <v/>
      </c>
      <c r="U3176">
        <f>IF($B3176="","",IFERROR(VLOOKUP($O3176,Leaders!$A:$B,2,0),"Not Mapped"))</f>
        <v/>
      </c>
    </row>
    <row r="3177">
      <c r="A3177" s="16" t="n"/>
      <c r="G3177" s="17" t="n"/>
      <c r="H3177" s="17" t="n"/>
      <c r="I3177" s="17" t="n"/>
      <c r="J3177" s="17" t="n"/>
      <c r="K3177" s="17" t="n"/>
      <c r="L3177" s="17" t="n"/>
      <c r="N3177">
        <f>IF($B3177="","",IF($C3177="SUPERSTORE","Superstore","DH"))</f>
        <v/>
      </c>
      <c r="O3177">
        <f>IF($B3177="","",IFERROR(VLOOKUP($B3177,Mapping!$A:$C,2,0),"Not Mapped"))</f>
        <v/>
      </c>
      <c r="P3177">
        <f>IF($B3177="","",IFERROR(VLOOKUP($B3177,Mapping!$A:$C,3,0),"Not Mapped"))</f>
        <v/>
      </c>
      <c r="Q3177">
        <f>IF($B3177="","",IF(COUNTIF(Exclusions!$A:$A,$B3177)&gt;0,"Yes","No"))</f>
        <v/>
      </c>
      <c r="R3177" s="17">
        <f>IF($B3177="","",MIN(1,DAY($A3177)/IF($N3177="Superstore",Settings!$B$5,Settings!$B$4)))</f>
        <v/>
      </c>
      <c r="S3177" s="17">
        <f>IF(OR($B3177="",$G3177="",$R3177=0),"",$G3177/$R3177)</f>
        <v/>
      </c>
      <c r="T3177">
        <f>IF($S3177="","",IF($S3177&lt;Settings!$B$8,"Critical",IF($S3177&lt;Settings!$B$9,"Semi Critical","Non Critical")))</f>
        <v/>
      </c>
      <c r="U3177">
        <f>IF($B3177="","",IFERROR(VLOOKUP($O3177,Leaders!$A:$B,2,0),"Not Mapped"))</f>
        <v/>
      </c>
    </row>
    <row r="3178">
      <c r="A3178" s="16" t="n"/>
      <c r="G3178" s="17" t="n"/>
      <c r="H3178" s="17" t="n"/>
      <c r="I3178" s="17" t="n"/>
      <c r="J3178" s="17" t="n"/>
      <c r="K3178" s="17" t="n"/>
      <c r="L3178" s="17" t="n"/>
      <c r="N3178">
        <f>IF($B3178="","",IF($C3178="SUPERSTORE","Superstore","DH"))</f>
        <v/>
      </c>
      <c r="O3178">
        <f>IF($B3178="","",IFERROR(VLOOKUP($B3178,Mapping!$A:$C,2,0),"Not Mapped"))</f>
        <v/>
      </c>
      <c r="P3178">
        <f>IF($B3178="","",IFERROR(VLOOKUP($B3178,Mapping!$A:$C,3,0),"Not Mapped"))</f>
        <v/>
      </c>
      <c r="Q3178">
        <f>IF($B3178="","",IF(COUNTIF(Exclusions!$A:$A,$B3178)&gt;0,"Yes","No"))</f>
        <v/>
      </c>
      <c r="R3178" s="17">
        <f>IF($B3178="","",MIN(1,DAY($A3178)/IF($N3178="Superstore",Settings!$B$5,Settings!$B$4)))</f>
        <v/>
      </c>
      <c r="S3178" s="17">
        <f>IF(OR($B3178="",$G3178="",$R3178=0),"",$G3178/$R3178)</f>
        <v/>
      </c>
      <c r="T3178">
        <f>IF($S3178="","",IF($S3178&lt;Settings!$B$8,"Critical",IF($S3178&lt;Settings!$B$9,"Semi Critical","Non Critical")))</f>
        <v/>
      </c>
      <c r="U3178">
        <f>IF($B3178="","",IFERROR(VLOOKUP($O3178,Leaders!$A:$B,2,0),"Not Mapped"))</f>
        <v/>
      </c>
    </row>
    <row r="3179">
      <c r="A3179" s="16" t="n"/>
      <c r="G3179" s="17" t="n"/>
      <c r="H3179" s="17" t="n"/>
      <c r="I3179" s="17" t="n"/>
      <c r="J3179" s="17" t="n"/>
      <c r="K3179" s="17" t="n"/>
      <c r="L3179" s="17" t="n"/>
      <c r="N3179">
        <f>IF($B3179="","",IF($C3179="SUPERSTORE","Superstore","DH"))</f>
        <v/>
      </c>
      <c r="O3179">
        <f>IF($B3179="","",IFERROR(VLOOKUP($B3179,Mapping!$A:$C,2,0),"Not Mapped"))</f>
        <v/>
      </c>
      <c r="P3179">
        <f>IF($B3179="","",IFERROR(VLOOKUP($B3179,Mapping!$A:$C,3,0),"Not Mapped"))</f>
        <v/>
      </c>
      <c r="Q3179">
        <f>IF($B3179="","",IF(COUNTIF(Exclusions!$A:$A,$B3179)&gt;0,"Yes","No"))</f>
        <v/>
      </c>
      <c r="R3179" s="17">
        <f>IF($B3179="","",MIN(1,DAY($A3179)/IF($N3179="Superstore",Settings!$B$5,Settings!$B$4)))</f>
        <v/>
      </c>
      <c r="S3179" s="17">
        <f>IF(OR($B3179="",$G3179="",$R3179=0),"",$G3179/$R3179)</f>
        <v/>
      </c>
      <c r="T3179">
        <f>IF($S3179="","",IF($S3179&lt;Settings!$B$8,"Critical",IF($S3179&lt;Settings!$B$9,"Semi Critical","Non Critical")))</f>
        <v/>
      </c>
      <c r="U3179">
        <f>IF($B3179="","",IFERROR(VLOOKUP($O3179,Leaders!$A:$B,2,0),"Not Mapped"))</f>
        <v/>
      </c>
    </row>
    <row r="3180">
      <c r="A3180" s="16" t="n"/>
      <c r="G3180" s="17" t="n"/>
      <c r="H3180" s="17" t="n"/>
      <c r="I3180" s="17" t="n"/>
      <c r="J3180" s="17" t="n"/>
      <c r="K3180" s="17" t="n"/>
      <c r="L3180" s="17" t="n"/>
      <c r="N3180">
        <f>IF($B3180="","",IF($C3180="SUPERSTORE","Superstore","DH"))</f>
        <v/>
      </c>
      <c r="O3180">
        <f>IF($B3180="","",IFERROR(VLOOKUP($B3180,Mapping!$A:$C,2,0),"Not Mapped"))</f>
        <v/>
      </c>
      <c r="P3180">
        <f>IF($B3180="","",IFERROR(VLOOKUP($B3180,Mapping!$A:$C,3,0),"Not Mapped"))</f>
        <v/>
      </c>
      <c r="Q3180">
        <f>IF($B3180="","",IF(COUNTIF(Exclusions!$A:$A,$B3180)&gt;0,"Yes","No"))</f>
        <v/>
      </c>
      <c r="R3180" s="17">
        <f>IF($B3180="","",MIN(1,DAY($A3180)/IF($N3180="Superstore",Settings!$B$5,Settings!$B$4)))</f>
        <v/>
      </c>
      <c r="S3180" s="17">
        <f>IF(OR($B3180="",$G3180="",$R3180=0),"",$G3180/$R3180)</f>
        <v/>
      </c>
      <c r="T3180">
        <f>IF($S3180="","",IF($S3180&lt;Settings!$B$8,"Critical",IF($S3180&lt;Settings!$B$9,"Semi Critical","Non Critical")))</f>
        <v/>
      </c>
      <c r="U3180">
        <f>IF($B3180="","",IFERROR(VLOOKUP($O3180,Leaders!$A:$B,2,0),"Not Mapped"))</f>
        <v/>
      </c>
    </row>
    <row r="3181">
      <c r="A3181" s="16" t="n"/>
      <c r="G3181" s="17" t="n"/>
      <c r="H3181" s="17" t="n"/>
      <c r="I3181" s="17" t="n"/>
      <c r="J3181" s="17" t="n"/>
      <c r="K3181" s="17" t="n"/>
      <c r="L3181" s="17" t="n"/>
      <c r="N3181">
        <f>IF($B3181="","",IF($C3181="SUPERSTORE","Superstore","DH"))</f>
        <v/>
      </c>
      <c r="O3181">
        <f>IF($B3181="","",IFERROR(VLOOKUP($B3181,Mapping!$A:$C,2,0),"Not Mapped"))</f>
        <v/>
      </c>
      <c r="P3181">
        <f>IF($B3181="","",IFERROR(VLOOKUP($B3181,Mapping!$A:$C,3,0),"Not Mapped"))</f>
        <v/>
      </c>
      <c r="Q3181">
        <f>IF($B3181="","",IF(COUNTIF(Exclusions!$A:$A,$B3181)&gt;0,"Yes","No"))</f>
        <v/>
      </c>
      <c r="R3181" s="17">
        <f>IF($B3181="","",MIN(1,DAY($A3181)/IF($N3181="Superstore",Settings!$B$5,Settings!$B$4)))</f>
        <v/>
      </c>
      <c r="S3181" s="17">
        <f>IF(OR($B3181="",$G3181="",$R3181=0),"",$G3181/$R3181)</f>
        <v/>
      </c>
      <c r="T3181">
        <f>IF($S3181="","",IF($S3181&lt;Settings!$B$8,"Critical",IF($S3181&lt;Settings!$B$9,"Semi Critical","Non Critical")))</f>
        <v/>
      </c>
      <c r="U3181">
        <f>IF($B3181="","",IFERROR(VLOOKUP($O3181,Leaders!$A:$B,2,0),"Not Mapped"))</f>
        <v/>
      </c>
    </row>
    <row r="3182">
      <c r="A3182" s="16" t="n"/>
      <c r="G3182" s="17" t="n"/>
      <c r="H3182" s="17" t="n"/>
      <c r="I3182" s="17" t="n"/>
      <c r="J3182" s="17" t="n"/>
      <c r="K3182" s="17" t="n"/>
      <c r="L3182" s="17" t="n"/>
      <c r="N3182">
        <f>IF($B3182="","",IF($C3182="SUPERSTORE","Superstore","DH"))</f>
        <v/>
      </c>
      <c r="O3182">
        <f>IF($B3182="","",IFERROR(VLOOKUP($B3182,Mapping!$A:$C,2,0),"Not Mapped"))</f>
        <v/>
      </c>
      <c r="P3182">
        <f>IF($B3182="","",IFERROR(VLOOKUP($B3182,Mapping!$A:$C,3,0),"Not Mapped"))</f>
        <v/>
      </c>
      <c r="Q3182">
        <f>IF($B3182="","",IF(COUNTIF(Exclusions!$A:$A,$B3182)&gt;0,"Yes","No"))</f>
        <v/>
      </c>
      <c r="R3182" s="17">
        <f>IF($B3182="","",MIN(1,DAY($A3182)/IF($N3182="Superstore",Settings!$B$5,Settings!$B$4)))</f>
        <v/>
      </c>
      <c r="S3182" s="17">
        <f>IF(OR($B3182="",$G3182="",$R3182=0),"",$G3182/$R3182)</f>
        <v/>
      </c>
      <c r="T3182">
        <f>IF($S3182="","",IF($S3182&lt;Settings!$B$8,"Critical",IF($S3182&lt;Settings!$B$9,"Semi Critical","Non Critical")))</f>
        <v/>
      </c>
      <c r="U3182">
        <f>IF($B3182="","",IFERROR(VLOOKUP($O3182,Leaders!$A:$B,2,0),"Not Mapped"))</f>
        <v/>
      </c>
    </row>
    <row r="3183">
      <c r="A3183" s="16" t="n"/>
      <c r="G3183" s="17" t="n"/>
      <c r="H3183" s="17" t="n"/>
      <c r="I3183" s="17" t="n"/>
      <c r="J3183" s="17" t="n"/>
      <c r="K3183" s="17" t="n"/>
      <c r="L3183" s="17" t="n"/>
      <c r="N3183">
        <f>IF($B3183="","",IF($C3183="SUPERSTORE","Superstore","DH"))</f>
        <v/>
      </c>
      <c r="O3183">
        <f>IF($B3183="","",IFERROR(VLOOKUP($B3183,Mapping!$A:$C,2,0),"Not Mapped"))</f>
        <v/>
      </c>
      <c r="P3183">
        <f>IF($B3183="","",IFERROR(VLOOKUP($B3183,Mapping!$A:$C,3,0),"Not Mapped"))</f>
        <v/>
      </c>
      <c r="Q3183">
        <f>IF($B3183="","",IF(COUNTIF(Exclusions!$A:$A,$B3183)&gt;0,"Yes","No"))</f>
        <v/>
      </c>
      <c r="R3183" s="17">
        <f>IF($B3183="","",MIN(1,DAY($A3183)/IF($N3183="Superstore",Settings!$B$5,Settings!$B$4)))</f>
        <v/>
      </c>
      <c r="S3183" s="17">
        <f>IF(OR($B3183="",$G3183="",$R3183=0),"",$G3183/$R3183)</f>
        <v/>
      </c>
      <c r="T3183">
        <f>IF($S3183="","",IF($S3183&lt;Settings!$B$8,"Critical",IF($S3183&lt;Settings!$B$9,"Semi Critical","Non Critical")))</f>
        <v/>
      </c>
      <c r="U3183">
        <f>IF($B3183="","",IFERROR(VLOOKUP($O3183,Leaders!$A:$B,2,0),"Not Mapped"))</f>
        <v/>
      </c>
    </row>
    <row r="3184">
      <c r="A3184" s="16" t="n"/>
      <c r="G3184" s="17" t="n"/>
      <c r="H3184" s="17" t="n"/>
      <c r="I3184" s="17" t="n"/>
      <c r="J3184" s="17" t="n"/>
      <c r="K3184" s="17" t="n"/>
      <c r="L3184" s="17" t="n"/>
      <c r="N3184">
        <f>IF($B3184="","",IF($C3184="SUPERSTORE","Superstore","DH"))</f>
        <v/>
      </c>
      <c r="O3184">
        <f>IF($B3184="","",IFERROR(VLOOKUP($B3184,Mapping!$A:$C,2,0),"Not Mapped"))</f>
        <v/>
      </c>
      <c r="P3184">
        <f>IF($B3184="","",IFERROR(VLOOKUP($B3184,Mapping!$A:$C,3,0),"Not Mapped"))</f>
        <v/>
      </c>
      <c r="Q3184">
        <f>IF($B3184="","",IF(COUNTIF(Exclusions!$A:$A,$B3184)&gt;0,"Yes","No"))</f>
        <v/>
      </c>
      <c r="R3184" s="17">
        <f>IF($B3184="","",MIN(1,DAY($A3184)/IF($N3184="Superstore",Settings!$B$5,Settings!$B$4)))</f>
        <v/>
      </c>
      <c r="S3184" s="17">
        <f>IF(OR($B3184="",$G3184="",$R3184=0),"",$G3184/$R3184)</f>
        <v/>
      </c>
      <c r="T3184">
        <f>IF($S3184="","",IF($S3184&lt;Settings!$B$8,"Critical",IF($S3184&lt;Settings!$B$9,"Semi Critical","Non Critical")))</f>
        <v/>
      </c>
      <c r="U3184">
        <f>IF($B3184="","",IFERROR(VLOOKUP($O3184,Leaders!$A:$B,2,0),"Not Mapped"))</f>
        <v/>
      </c>
    </row>
    <row r="3185">
      <c r="A3185" s="16" t="n"/>
      <c r="G3185" s="17" t="n"/>
      <c r="H3185" s="17" t="n"/>
      <c r="I3185" s="17" t="n"/>
      <c r="J3185" s="17" t="n"/>
      <c r="K3185" s="17" t="n"/>
      <c r="L3185" s="17" t="n"/>
      <c r="N3185">
        <f>IF($B3185="","",IF($C3185="SUPERSTORE","Superstore","DH"))</f>
        <v/>
      </c>
      <c r="O3185">
        <f>IF($B3185="","",IFERROR(VLOOKUP($B3185,Mapping!$A:$C,2,0),"Not Mapped"))</f>
        <v/>
      </c>
      <c r="P3185">
        <f>IF($B3185="","",IFERROR(VLOOKUP($B3185,Mapping!$A:$C,3,0),"Not Mapped"))</f>
        <v/>
      </c>
      <c r="Q3185">
        <f>IF($B3185="","",IF(COUNTIF(Exclusions!$A:$A,$B3185)&gt;0,"Yes","No"))</f>
        <v/>
      </c>
      <c r="R3185" s="17">
        <f>IF($B3185="","",MIN(1,DAY($A3185)/IF($N3185="Superstore",Settings!$B$5,Settings!$B$4)))</f>
        <v/>
      </c>
      <c r="S3185" s="17">
        <f>IF(OR($B3185="",$G3185="",$R3185=0),"",$G3185/$R3185)</f>
        <v/>
      </c>
      <c r="T3185">
        <f>IF($S3185="","",IF($S3185&lt;Settings!$B$8,"Critical",IF($S3185&lt;Settings!$B$9,"Semi Critical","Non Critical")))</f>
        <v/>
      </c>
      <c r="U3185">
        <f>IF($B3185="","",IFERROR(VLOOKUP($O3185,Leaders!$A:$B,2,0),"Not Mapped"))</f>
        <v/>
      </c>
    </row>
    <row r="3186">
      <c r="A3186" s="16" t="n"/>
      <c r="G3186" s="17" t="n"/>
      <c r="H3186" s="17" t="n"/>
      <c r="I3186" s="17" t="n"/>
      <c r="J3186" s="17" t="n"/>
      <c r="K3186" s="17" t="n"/>
      <c r="L3186" s="17" t="n"/>
      <c r="N3186">
        <f>IF($B3186="","",IF($C3186="SUPERSTORE","Superstore","DH"))</f>
        <v/>
      </c>
      <c r="O3186">
        <f>IF($B3186="","",IFERROR(VLOOKUP($B3186,Mapping!$A:$C,2,0),"Not Mapped"))</f>
        <v/>
      </c>
      <c r="P3186">
        <f>IF($B3186="","",IFERROR(VLOOKUP($B3186,Mapping!$A:$C,3,0),"Not Mapped"))</f>
        <v/>
      </c>
      <c r="Q3186">
        <f>IF($B3186="","",IF(COUNTIF(Exclusions!$A:$A,$B3186)&gt;0,"Yes","No"))</f>
        <v/>
      </c>
      <c r="R3186" s="17">
        <f>IF($B3186="","",MIN(1,DAY($A3186)/IF($N3186="Superstore",Settings!$B$5,Settings!$B$4)))</f>
        <v/>
      </c>
      <c r="S3186" s="17">
        <f>IF(OR($B3186="",$G3186="",$R3186=0),"",$G3186/$R3186)</f>
        <v/>
      </c>
      <c r="T3186">
        <f>IF($S3186="","",IF($S3186&lt;Settings!$B$8,"Critical",IF($S3186&lt;Settings!$B$9,"Semi Critical","Non Critical")))</f>
        <v/>
      </c>
      <c r="U3186">
        <f>IF($B3186="","",IFERROR(VLOOKUP($O3186,Leaders!$A:$B,2,0),"Not Mapped"))</f>
        <v/>
      </c>
    </row>
    <row r="3187">
      <c r="A3187" s="16" t="n"/>
      <c r="G3187" s="17" t="n"/>
      <c r="H3187" s="17" t="n"/>
      <c r="I3187" s="17" t="n"/>
      <c r="J3187" s="17" t="n"/>
      <c r="K3187" s="17" t="n"/>
      <c r="L3187" s="17" t="n"/>
      <c r="N3187">
        <f>IF($B3187="","",IF($C3187="SUPERSTORE","Superstore","DH"))</f>
        <v/>
      </c>
      <c r="O3187">
        <f>IF($B3187="","",IFERROR(VLOOKUP($B3187,Mapping!$A:$C,2,0),"Not Mapped"))</f>
        <v/>
      </c>
      <c r="P3187">
        <f>IF($B3187="","",IFERROR(VLOOKUP($B3187,Mapping!$A:$C,3,0),"Not Mapped"))</f>
        <v/>
      </c>
      <c r="Q3187">
        <f>IF($B3187="","",IF(COUNTIF(Exclusions!$A:$A,$B3187)&gt;0,"Yes","No"))</f>
        <v/>
      </c>
      <c r="R3187" s="17">
        <f>IF($B3187="","",MIN(1,DAY($A3187)/IF($N3187="Superstore",Settings!$B$5,Settings!$B$4)))</f>
        <v/>
      </c>
      <c r="S3187" s="17">
        <f>IF(OR($B3187="",$G3187="",$R3187=0),"",$G3187/$R3187)</f>
        <v/>
      </c>
      <c r="T3187">
        <f>IF($S3187="","",IF($S3187&lt;Settings!$B$8,"Critical",IF($S3187&lt;Settings!$B$9,"Semi Critical","Non Critical")))</f>
        <v/>
      </c>
      <c r="U3187">
        <f>IF($B3187="","",IFERROR(VLOOKUP($O3187,Leaders!$A:$B,2,0),"Not Mapped"))</f>
        <v/>
      </c>
    </row>
    <row r="3188">
      <c r="A3188" s="16" t="n"/>
      <c r="G3188" s="17" t="n"/>
      <c r="H3188" s="17" t="n"/>
      <c r="I3188" s="17" t="n"/>
      <c r="J3188" s="17" t="n"/>
      <c r="K3188" s="17" t="n"/>
      <c r="L3188" s="17" t="n"/>
      <c r="N3188">
        <f>IF($B3188="","",IF($C3188="SUPERSTORE","Superstore","DH"))</f>
        <v/>
      </c>
      <c r="O3188">
        <f>IF($B3188="","",IFERROR(VLOOKUP($B3188,Mapping!$A:$C,2,0),"Not Mapped"))</f>
        <v/>
      </c>
      <c r="P3188">
        <f>IF($B3188="","",IFERROR(VLOOKUP($B3188,Mapping!$A:$C,3,0),"Not Mapped"))</f>
        <v/>
      </c>
      <c r="Q3188">
        <f>IF($B3188="","",IF(COUNTIF(Exclusions!$A:$A,$B3188)&gt;0,"Yes","No"))</f>
        <v/>
      </c>
      <c r="R3188" s="17">
        <f>IF($B3188="","",MIN(1,DAY($A3188)/IF($N3188="Superstore",Settings!$B$5,Settings!$B$4)))</f>
        <v/>
      </c>
      <c r="S3188" s="17">
        <f>IF(OR($B3188="",$G3188="",$R3188=0),"",$G3188/$R3188)</f>
        <v/>
      </c>
      <c r="T3188">
        <f>IF($S3188="","",IF($S3188&lt;Settings!$B$8,"Critical",IF($S3188&lt;Settings!$B$9,"Semi Critical","Non Critical")))</f>
        <v/>
      </c>
      <c r="U3188">
        <f>IF($B3188="","",IFERROR(VLOOKUP($O3188,Leaders!$A:$B,2,0),"Not Mapped"))</f>
        <v/>
      </c>
    </row>
    <row r="3189">
      <c r="A3189" s="16" t="n"/>
      <c r="G3189" s="17" t="n"/>
      <c r="H3189" s="17" t="n"/>
      <c r="I3189" s="17" t="n"/>
      <c r="J3189" s="17" t="n"/>
      <c r="K3189" s="17" t="n"/>
      <c r="L3189" s="17" t="n"/>
      <c r="N3189">
        <f>IF($B3189="","",IF($C3189="SUPERSTORE","Superstore","DH"))</f>
        <v/>
      </c>
      <c r="O3189">
        <f>IF($B3189="","",IFERROR(VLOOKUP($B3189,Mapping!$A:$C,2,0),"Not Mapped"))</f>
        <v/>
      </c>
      <c r="P3189">
        <f>IF($B3189="","",IFERROR(VLOOKUP($B3189,Mapping!$A:$C,3,0),"Not Mapped"))</f>
        <v/>
      </c>
      <c r="Q3189">
        <f>IF($B3189="","",IF(COUNTIF(Exclusions!$A:$A,$B3189)&gt;0,"Yes","No"))</f>
        <v/>
      </c>
      <c r="R3189" s="17">
        <f>IF($B3189="","",MIN(1,DAY($A3189)/IF($N3189="Superstore",Settings!$B$5,Settings!$B$4)))</f>
        <v/>
      </c>
      <c r="S3189" s="17">
        <f>IF(OR($B3189="",$G3189="",$R3189=0),"",$G3189/$R3189)</f>
        <v/>
      </c>
      <c r="T3189">
        <f>IF($S3189="","",IF($S3189&lt;Settings!$B$8,"Critical",IF($S3189&lt;Settings!$B$9,"Semi Critical","Non Critical")))</f>
        <v/>
      </c>
      <c r="U3189">
        <f>IF($B3189="","",IFERROR(VLOOKUP($O3189,Leaders!$A:$B,2,0),"Not Mapped"))</f>
        <v/>
      </c>
    </row>
    <row r="3190">
      <c r="A3190" s="16" t="n"/>
      <c r="G3190" s="17" t="n"/>
      <c r="H3190" s="17" t="n"/>
      <c r="I3190" s="17" t="n"/>
      <c r="J3190" s="17" t="n"/>
      <c r="K3190" s="17" t="n"/>
      <c r="L3190" s="17" t="n"/>
      <c r="N3190">
        <f>IF($B3190="","",IF($C3190="SUPERSTORE","Superstore","DH"))</f>
        <v/>
      </c>
      <c r="O3190">
        <f>IF($B3190="","",IFERROR(VLOOKUP($B3190,Mapping!$A:$C,2,0),"Not Mapped"))</f>
        <v/>
      </c>
      <c r="P3190">
        <f>IF($B3190="","",IFERROR(VLOOKUP($B3190,Mapping!$A:$C,3,0),"Not Mapped"))</f>
        <v/>
      </c>
      <c r="Q3190">
        <f>IF($B3190="","",IF(COUNTIF(Exclusions!$A:$A,$B3190)&gt;0,"Yes","No"))</f>
        <v/>
      </c>
      <c r="R3190" s="17">
        <f>IF($B3190="","",MIN(1,DAY($A3190)/IF($N3190="Superstore",Settings!$B$5,Settings!$B$4)))</f>
        <v/>
      </c>
      <c r="S3190" s="17">
        <f>IF(OR($B3190="",$G3190="",$R3190=0),"",$G3190/$R3190)</f>
        <v/>
      </c>
      <c r="T3190">
        <f>IF($S3190="","",IF($S3190&lt;Settings!$B$8,"Critical",IF($S3190&lt;Settings!$B$9,"Semi Critical","Non Critical")))</f>
        <v/>
      </c>
      <c r="U3190">
        <f>IF($B3190="","",IFERROR(VLOOKUP($O3190,Leaders!$A:$B,2,0),"Not Mapped"))</f>
        <v/>
      </c>
    </row>
    <row r="3191">
      <c r="A3191" s="16" t="n"/>
      <c r="G3191" s="17" t="n"/>
      <c r="H3191" s="17" t="n"/>
      <c r="I3191" s="17" t="n"/>
      <c r="J3191" s="17" t="n"/>
      <c r="K3191" s="17" t="n"/>
      <c r="L3191" s="17" t="n"/>
      <c r="N3191">
        <f>IF($B3191="","",IF($C3191="SUPERSTORE","Superstore","DH"))</f>
        <v/>
      </c>
      <c r="O3191">
        <f>IF($B3191="","",IFERROR(VLOOKUP($B3191,Mapping!$A:$C,2,0),"Not Mapped"))</f>
        <v/>
      </c>
      <c r="P3191">
        <f>IF($B3191="","",IFERROR(VLOOKUP($B3191,Mapping!$A:$C,3,0),"Not Mapped"))</f>
        <v/>
      </c>
      <c r="Q3191">
        <f>IF($B3191="","",IF(COUNTIF(Exclusions!$A:$A,$B3191)&gt;0,"Yes","No"))</f>
        <v/>
      </c>
      <c r="R3191" s="17">
        <f>IF($B3191="","",MIN(1,DAY($A3191)/IF($N3191="Superstore",Settings!$B$5,Settings!$B$4)))</f>
        <v/>
      </c>
      <c r="S3191" s="17">
        <f>IF(OR($B3191="",$G3191="",$R3191=0),"",$G3191/$R3191)</f>
        <v/>
      </c>
      <c r="T3191">
        <f>IF($S3191="","",IF($S3191&lt;Settings!$B$8,"Critical",IF($S3191&lt;Settings!$B$9,"Semi Critical","Non Critical")))</f>
        <v/>
      </c>
      <c r="U3191">
        <f>IF($B3191="","",IFERROR(VLOOKUP($O3191,Leaders!$A:$B,2,0),"Not Mapped"))</f>
        <v/>
      </c>
    </row>
    <row r="3192">
      <c r="A3192" s="16" t="n"/>
      <c r="G3192" s="17" t="n"/>
      <c r="H3192" s="17" t="n"/>
      <c r="I3192" s="17" t="n"/>
      <c r="J3192" s="17" t="n"/>
      <c r="K3192" s="17" t="n"/>
      <c r="L3192" s="17" t="n"/>
      <c r="N3192">
        <f>IF($B3192="","",IF($C3192="SUPERSTORE","Superstore","DH"))</f>
        <v/>
      </c>
      <c r="O3192">
        <f>IF($B3192="","",IFERROR(VLOOKUP($B3192,Mapping!$A:$C,2,0),"Not Mapped"))</f>
        <v/>
      </c>
      <c r="P3192">
        <f>IF($B3192="","",IFERROR(VLOOKUP($B3192,Mapping!$A:$C,3,0),"Not Mapped"))</f>
        <v/>
      </c>
      <c r="Q3192">
        <f>IF($B3192="","",IF(COUNTIF(Exclusions!$A:$A,$B3192)&gt;0,"Yes","No"))</f>
        <v/>
      </c>
      <c r="R3192" s="17">
        <f>IF($B3192="","",MIN(1,DAY($A3192)/IF($N3192="Superstore",Settings!$B$5,Settings!$B$4)))</f>
        <v/>
      </c>
      <c r="S3192" s="17">
        <f>IF(OR($B3192="",$G3192="",$R3192=0),"",$G3192/$R3192)</f>
        <v/>
      </c>
      <c r="T3192">
        <f>IF($S3192="","",IF($S3192&lt;Settings!$B$8,"Critical",IF($S3192&lt;Settings!$B$9,"Semi Critical","Non Critical")))</f>
        <v/>
      </c>
      <c r="U3192">
        <f>IF($B3192="","",IFERROR(VLOOKUP($O3192,Leaders!$A:$B,2,0),"Not Mapped"))</f>
        <v/>
      </c>
    </row>
    <row r="3193">
      <c r="A3193" s="16" t="n"/>
      <c r="G3193" s="17" t="n"/>
      <c r="H3193" s="17" t="n"/>
      <c r="I3193" s="17" t="n"/>
      <c r="J3193" s="17" t="n"/>
      <c r="K3193" s="17" t="n"/>
      <c r="L3193" s="17" t="n"/>
      <c r="N3193">
        <f>IF($B3193="","",IF($C3193="SUPERSTORE","Superstore","DH"))</f>
        <v/>
      </c>
      <c r="O3193">
        <f>IF($B3193="","",IFERROR(VLOOKUP($B3193,Mapping!$A:$C,2,0),"Not Mapped"))</f>
        <v/>
      </c>
      <c r="P3193">
        <f>IF($B3193="","",IFERROR(VLOOKUP($B3193,Mapping!$A:$C,3,0),"Not Mapped"))</f>
        <v/>
      </c>
      <c r="Q3193">
        <f>IF($B3193="","",IF(COUNTIF(Exclusions!$A:$A,$B3193)&gt;0,"Yes","No"))</f>
        <v/>
      </c>
      <c r="R3193" s="17">
        <f>IF($B3193="","",MIN(1,DAY($A3193)/IF($N3193="Superstore",Settings!$B$5,Settings!$B$4)))</f>
        <v/>
      </c>
      <c r="S3193" s="17">
        <f>IF(OR($B3193="",$G3193="",$R3193=0),"",$G3193/$R3193)</f>
        <v/>
      </c>
      <c r="T3193">
        <f>IF($S3193="","",IF($S3193&lt;Settings!$B$8,"Critical",IF($S3193&lt;Settings!$B$9,"Semi Critical","Non Critical")))</f>
        <v/>
      </c>
      <c r="U3193">
        <f>IF($B3193="","",IFERROR(VLOOKUP($O3193,Leaders!$A:$B,2,0),"Not Mapped"))</f>
        <v/>
      </c>
    </row>
    <row r="3194">
      <c r="A3194" s="16" t="n"/>
      <c r="G3194" s="17" t="n"/>
      <c r="H3194" s="17" t="n"/>
      <c r="I3194" s="17" t="n"/>
      <c r="J3194" s="17" t="n"/>
      <c r="K3194" s="17" t="n"/>
      <c r="L3194" s="17" t="n"/>
      <c r="N3194">
        <f>IF($B3194="","",IF($C3194="SUPERSTORE","Superstore","DH"))</f>
        <v/>
      </c>
      <c r="O3194">
        <f>IF($B3194="","",IFERROR(VLOOKUP($B3194,Mapping!$A:$C,2,0),"Not Mapped"))</f>
        <v/>
      </c>
      <c r="P3194">
        <f>IF($B3194="","",IFERROR(VLOOKUP($B3194,Mapping!$A:$C,3,0),"Not Mapped"))</f>
        <v/>
      </c>
      <c r="Q3194">
        <f>IF($B3194="","",IF(COUNTIF(Exclusions!$A:$A,$B3194)&gt;0,"Yes","No"))</f>
        <v/>
      </c>
      <c r="R3194" s="17">
        <f>IF($B3194="","",MIN(1,DAY($A3194)/IF($N3194="Superstore",Settings!$B$5,Settings!$B$4)))</f>
        <v/>
      </c>
      <c r="S3194" s="17">
        <f>IF(OR($B3194="",$G3194="",$R3194=0),"",$G3194/$R3194)</f>
        <v/>
      </c>
      <c r="T3194">
        <f>IF($S3194="","",IF($S3194&lt;Settings!$B$8,"Critical",IF($S3194&lt;Settings!$B$9,"Semi Critical","Non Critical")))</f>
        <v/>
      </c>
      <c r="U3194">
        <f>IF($B3194="","",IFERROR(VLOOKUP($O3194,Leaders!$A:$B,2,0),"Not Mapped"))</f>
        <v/>
      </c>
    </row>
    <row r="3195">
      <c r="A3195" s="16" t="n"/>
      <c r="G3195" s="17" t="n"/>
      <c r="H3195" s="17" t="n"/>
      <c r="I3195" s="17" t="n"/>
      <c r="J3195" s="17" t="n"/>
      <c r="K3195" s="17" t="n"/>
      <c r="L3195" s="17" t="n"/>
      <c r="N3195">
        <f>IF($B3195="","",IF($C3195="SUPERSTORE","Superstore","DH"))</f>
        <v/>
      </c>
      <c r="O3195">
        <f>IF($B3195="","",IFERROR(VLOOKUP($B3195,Mapping!$A:$C,2,0),"Not Mapped"))</f>
        <v/>
      </c>
      <c r="P3195">
        <f>IF($B3195="","",IFERROR(VLOOKUP($B3195,Mapping!$A:$C,3,0),"Not Mapped"))</f>
        <v/>
      </c>
      <c r="Q3195">
        <f>IF($B3195="","",IF(COUNTIF(Exclusions!$A:$A,$B3195)&gt;0,"Yes","No"))</f>
        <v/>
      </c>
      <c r="R3195" s="17">
        <f>IF($B3195="","",MIN(1,DAY($A3195)/IF($N3195="Superstore",Settings!$B$5,Settings!$B$4)))</f>
        <v/>
      </c>
      <c r="S3195" s="17">
        <f>IF(OR($B3195="",$G3195="",$R3195=0),"",$G3195/$R3195)</f>
        <v/>
      </c>
      <c r="T3195">
        <f>IF($S3195="","",IF($S3195&lt;Settings!$B$8,"Critical",IF($S3195&lt;Settings!$B$9,"Semi Critical","Non Critical")))</f>
        <v/>
      </c>
      <c r="U3195">
        <f>IF($B3195="","",IFERROR(VLOOKUP($O3195,Leaders!$A:$B,2,0),"Not Mapped"))</f>
        <v/>
      </c>
    </row>
    <row r="3196">
      <c r="A3196" s="16" t="n"/>
      <c r="G3196" s="17" t="n"/>
      <c r="H3196" s="17" t="n"/>
      <c r="I3196" s="17" t="n"/>
      <c r="J3196" s="17" t="n"/>
      <c r="K3196" s="17" t="n"/>
      <c r="L3196" s="17" t="n"/>
      <c r="N3196">
        <f>IF($B3196="","",IF($C3196="SUPERSTORE","Superstore","DH"))</f>
        <v/>
      </c>
      <c r="O3196">
        <f>IF($B3196="","",IFERROR(VLOOKUP($B3196,Mapping!$A:$C,2,0),"Not Mapped"))</f>
        <v/>
      </c>
      <c r="P3196">
        <f>IF($B3196="","",IFERROR(VLOOKUP($B3196,Mapping!$A:$C,3,0),"Not Mapped"))</f>
        <v/>
      </c>
      <c r="Q3196">
        <f>IF($B3196="","",IF(COUNTIF(Exclusions!$A:$A,$B3196)&gt;0,"Yes","No"))</f>
        <v/>
      </c>
      <c r="R3196" s="17">
        <f>IF($B3196="","",MIN(1,DAY($A3196)/IF($N3196="Superstore",Settings!$B$5,Settings!$B$4)))</f>
        <v/>
      </c>
      <c r="S3196" s="17">
        <f>IF(OR($B3196="",$G3196="",$R3196=0),"",$G3196/$R3196)</f>
        <v/>
      </c>
      <c r="T3196">
        <f>IF($S3196="","",IF($S3196&lt;Settings!$B$8,"Critical",IF($S3196&lt;Settings!$B$9,"Semi Critical","Non Critical")))</f>
        <v/>
      </c>
      <c r="U3196">
        <f>IF($B3196="","",IFERROR(VLOOKUP($O3196,Leaders!$A:$B,2,0),"Not Mapped"))</f>
        <v/>
      </c>
    </row>
    <row r="3197">
      <c r="A3197" s="16" t="n"/>
      <c r="G3197" s="17" t="n"/>
      <c r="H3197" s="17" t="n"/>
      <c r="I3197" s="17" t="n"/>
      <c r="J3197" s="17" t="n"/>
      <c r="K3197" s="17" t="n"/>
      <c r="L3197" s="17" t="n"/>
      <c r="N3197">
        <f>IF($B3197="","",IF($C3197="SUPERSTORE","Superstore","DH"))</f>
        <v/>
      </c>
      <c r="O3197">
        <f>IF($B3197="","",IFERROR(VLOOKUP($B3197,Mapping!$A:$C,2,0),"Not Mapped"))</f>
        <v/>
      </c>
      <c r="P3197">
        <f>IF($B3197="","",IFERROR(VLOOKUP($B3197,Mapping!$A:$C,3,0),"Not Mapped"))</f>
        <v/>
      </c>
      <c r="Q3197">
        <f>IF($B3197="","",IF(COUNTIF(Exclusions!$A:$A,$B3197)&gt;0,"Yes","No"))</f>
        <v/>
      </c>
      <c r="R3197" s="17">
        <f>IF($B3197="","",MIN(1,DAY($A3197)/IF($N3197="Superstore",Settings!$B$5,Settings!$B$4)))</f>
        <v/>
      </c>
      <c r="S3197" s="17">
        <f>IF(OR($B3197="",$G3197="",$R3197=0),"",$G3197/$R3197)</f>
        <v/>
      </c>
      <c r="T3197">
        <f>IF($S3197="","",IF($S3197&lt;Settings!$B$8,"Critical",IF($S3197&lt;Settings!$B$9,"Semi Critical","Non Critical")))</f>
        <v/>
      </c>
      <c r="U3197">
        <f>IF($B3197="","",IFERROR(VLOOKUP($O3197,Leaders!$A:$B,2,0),"Not Mapped"))</f>
        <v/>
      </c>
    </row>
    <row r="3198">
      <c r="A3198" s="16" t="n"/>
      <c r="G3198" s="17" t="n"/>
      <c r="H3198" s="17" t="n"/>
      <c r="I3198" s="17" t="n"/>
      <c r="J3198" s="17" t="n"/>
      <c r="K3198" s="17" t="n"/>
      <c r="L3198" s="17" t="n"/>
      <c r="N3198">
        <f>IF($B3198="","",IF($C3198="SUPERSTORE","Superstore","DH"))</f>
        <v/>
      </c>
      <c r="O3198">
        <f>IF($B3198="","",IFERROR(VLOOKUP($B3198,Mapping!$A:$C,2,0),"Not Mapped"))</f>
        <v/>
      </c>
      <c r="P3198">
        <f>IF($B3198="","",IFERROR(VLOOKUP($B3198,Mapping!$A:$C,3,0),"Not Mapped"))</f>
        <v/>
      </c>
      <c r="Q3198">
        <f>IF($B3198="","",IF(COUNTIF(Exclusions!$A:$A,$B3198)&gt;0,"Yes","No"))</f>
        <v/>
      </c>
      <c r="R3198" s="17">
        <f>IF($B3198="","",MIN(1,DAY($A3198)/IF($N3198="Superstore",Settings!$B$5,Settings!$B$4)))</f>
        <v/>
      </c>
      <c r="S3198" s="17">
        <f>IF(OR($B3198="",$G3198="",$R3198=0),"",$G3198/$R3198)</f>
        <v/>
      </c>
      <c r="T3198">
        <f>IF($S3198="","",IF($S3198&lt;Settings!$B$8,"Critical",IF($S3198&lt;Settings!$B$9,"Semi Critical","Non Critical")))</f>
        <v/>
      </c>
      <c r="U3198">
        <f>IF($B3198="","",IFERROR(VLOOKUP($O3198,Leaders!$A:$B,2,0),"Not Mapped"))</f>
        <v/>
      </c>
    </row>
    <row r="3199">
      <c r="A3199" s="16" t="n"/>
      <c r="G3199" s="17" t="n"/>
      <c r="H3199" s="17" t="n"/>
      <c r="I3199" s="17" t="n"/>
      <c r="J3199" s="17" t="n"/>
      <c r="K3199" s="17" t="n"/>
      <c r="L3199" s="17" t="n"/>
      <c r="N3199">
        <f>IF($B3199="","",IF($C3199="SUPERSTORE","Superstore","DH"))</f>
        <v/>
      </c>
      <c r="O3199">
        <f>IF($B3199="","",IFERROR(VLOOKUP($B3199,Mapping!$A:$C,2,0),"Not Mapped"))</f>
        <v/>
      </c>
      <c r="P3199">
        <f>IF($B3199="","",IFERROR(VLOOKUP($B3199,Mapping!$A:$C,3,0),"Not Mapped"))</f>
        <v/>
      </c>
      <c r="Q3199">
        <f>IF($B3199="","",IF(COUNTIF(Exclusions!$A:$A,$B3199)&gt;0,"Yes","No"))</f>
        <v/>
      </c>
      <c r="R3199" s="17">
        <f>IF($B3199="","",MIN(1,DAY($A3199)/IF($N3199="Superstore",Settings!$B$5,Settings!$B$4)))</f>
        <v/>
      </c>
      <c r="S3199" s="17">
        <f>IF(OR($B3199="",$G3199="",$R3199=0),"",$G3199/$R3199)</f>
        <v/>
      </c>
      <c r="T3199">
        <f>IF($S3199="","",IF($S3199&lt;Settings!$B$8,"Critical",IF($S3199&lt;Settings!$B$9,"Semi Critical","Non Critical")))</f>
        <v/>
      </c>
      <c r="U3199">
        <f>IF($B3199="","",IFERROR(VLOOKUP($O3199,Leaders!$A:$B,2,0),"Not Mapped"))</f>
        <v/>
      </c>
    </row>
    <row r="3200">
      <c r="A3200" s="16" t="n"/>
      <c r="G3200" s="17" t="n"/>
      <c r="H3200" s="17" t="n"/>
      <c r="I3200" s="17" t="n"/>
      <c r="J3200" s="17" t="n"/>
      <c r="K3200" s="17" t="n"/>
      <c r="L3200" s="17" t="n"/>
      <c r="N3200">
        <f>IF($B3200="","",IF($C3200="SUPERSTORE","Superstore","DH"))</f>
        <v/>
      </c>
      <c r="O3200">
        <f>IF($B3200="","",IFERROR(VLOOKUP($B3200,Mapping!$A:$C,2,0),"Not Mapped"))</f>
        <v/>
      </c>
      <c r="P3200">
        <f>IF($B3200="","",IFERROR(VLOOKUP($B3200,Mapping!$A:$C,3,0),"Not Mapped"))</f>
        <v/>
      </c>
      <c r="Q3200">
        <f>IF($B3200="","",IF(COUNTIF(Exclusions!$A:$A,$B3200)&gt;0,"Yes","No"))</f>
        <v/>
      </c>
      <c r="R3200" s="17">
        <f>IF($B3200="","",MIN(1,DAY($A3200)/IF($N3200="Superstore",Settings!$B$5,Settings!$B$4)))</f>
        <v/>
      </c>
      <c r="S3200" s="17">
        <f>IF(OR($B3200="",$G3200="",$R3200=0),"",$G3200/$R3200)</f>
        <v/>
      </c>
      <c r="T3200">
        <f>IF($S3200="","",IF($S3200&lt;Settings!$B$8,"Critical",IF($S3200&lt;Settings!$B$9,"Semi Critical","Non Critical")))</f>
        <v/>
      </c>
      <c r="U3200">
        <f>IF($B3200="","",IFERROR(VLOOKUP($O3200,Leaders!$A:$B,2,0),"Not Mapped"))</f>
        <v/>
      </c>
    </row>
    <row r="3201">
      <c r="A3201" s="16" t="n"/>
      <c r="G3201" s="17" t="n"/>
      <c r="H3201" s="17" t="n"/>
      <c r="I3201" s="17" t="n"/>
      <c r="J3201" s="17" t="n"/>
      <c r="K3201" s="17" t="n"/>
      <c r="L3201" s="17" t="n"/>
      <c r="N3201">
        <f>IF($B3201="","",IF($C3201="SUPERSTORE","Superstore","DH"))</f>
        <v/>
      </c>
      <c r="O3201">
        <f>IF($B3201="","",IFERROR(VLOOKUP($B3201,Mapping!$A:$C,2,0),"Not Mapped"))</f>
        <v/>
      </c>
      <c r="P3201">
        <f>IF($B3201="","",IFERROR(VLOOKUP($B3201,Mapping!$A:$C,3,0),"Not Mapped"))</f>
        <v/>
      </c>
      <c r="Q3201">
        <f>IF($B3201="","",IF(COUNTIF(Exclusions!$A:$A,$B3201)&gt;0,"Yes","No"))</f>
        <v/>
      </c>
      <c r="R3201" s="17">
        <f>IF($B3201="","",MIN(1,DAY($A3201)/IF($N3201="Superstore",Settings!$B$5,Settings!$B$4)))</f>
        <v/>
      </c>
      <c r="S3201" s="17">
        <f>IF(OR($B3201="",$G3201="",$R3201=0),"",$G3201/$R3201)</f>
        <v/>
      </c>
      <c r="T3201">
        <f>IF($S3201="","",IF($S3201&lt;Settings!$B$8,"Critical",IF($S3201&lt;Settings!$B$9,"Semi Critical","Non Critical")))</f>
        <v/>
      </c>
      <c r="U3201">
        <f>IF($B3201="","",IFERROR(VLOOKUP($O3201,Leaders!$A:$B,2,0),"Not Mapped"))</f>
        <v/>
      </c>
    </row>
    <row r="3202">
      <c r="A3202" s="16" t="n"/>
      <c r="G3202" s="17" t="n"/>
      <c r="H3202" s="17" t="n"/>
      <c r="I3202" s="17" t="n"/>
      <c r="J3202" s="17" t="n"/>
      <c r="K3202" s="17" t="n"/>
      <c r="L3202" s="17" t="n"/>
      <c r="N3202">
        <f>IF($B3202="","",IF($C3202="SUPERSTORE","Superstore","DH"))</f>
        <v/>
      </c>
      <c r="O3202">
        <f>IF($B3202="","",IFERROR(VLOOKUP($B3202,Mapping!$A:$C,2,0),"Not Mapped"))</f>
        <v/>
      </c>
      <c r="P3202">
        <f>IF($B3202="","",IFERROR(VLOOKUP($B3202,Mapping!$A:$C,3,0),"Not Mapped"))</f>
        <v/>
      </c>
      <c r="Q3202">
        <f>IF($B3202="","",IF(COUNTIF(Exclusions!$A:$A,$B3202)&gt;0,"Yes","No"))</f>
        <v/>
      </c>
      <c r="R3202" s="17">
        <f>IF($B3202="","",MIN(1,DAY($A3202)/IF($N3202="Superstore",Settings!$B$5,Settings!$B$4)))</f>
        <v/>
      </c>
      <c r="S3202" s="17">
        <f>IF(OR($B3202="",$G3202="",$R3202=0),"",$G3202/$R3202)</f>
        <v/>
      </c>
      <c r="T3202">
        <f>IF($S3202="","",IF($S3202&lt;Settings!$B$8,"Critical",IF($S3202&lt;Settings!$B$9,"Semi Critical","Non Critical")))</f>
        <v/>
      </c>
      <c r="U3202">
        <f>IF($B3202="","",IFERROR(VLOOKUP($O3202,Leaders!$A:$B,2,0),"Not Mapped"))</f>
        <v/>
      </c>
    </row>
    <row r="3203">
      <c r="A3203" s="16" t="n"/>
      <c r="G3203" s="17" t="n"/>
      <c r="H3203" s="17" t="n"/>
      <c r="I3203" s="17" t="n"/>
      <c r="J3203" s="17" t="n"/>
      <c r="K3203" s="17" t="n"/>
      <c r="L3203" s="17" t="n"/>
      <c r="N3203">
        <f>IF($B3203="","",IF($C3203="SUPERSTORE","Superstore","DH"))</f>
        <v/>
      </c>
      <c r="O3203">
        <f>IF($B3203="","",IFERROR(VLOOKUP($B3203,Mapping!$A:$C,2,0),"Not Mapped"))</f>
        <v/>
      </c>
      <c r="P3203">
        <f>IF($B3203="","",IFERROR(VLOOKUP($B3203,Mapping!$A:$C,3,0),"Not Mapped"))</f>
        <v/>
      </c>
      <c r="Q3203">
        <f>IF($B3203="","",IF(COUNTIF(Exclusions!$A:$A,$B3203)&gt;0,"Yes","No"))</f>
        <v/>
      </c>
      <c r="R3203" s="17">
        <f>IF($B3203="","",MIN(1,DAY($A3203)/IF($N3203="Superstore",Settings!$B$5,Settings!$B$4)))</f>
        <v/>
      </c>
      <c r="S3203" s="17">
        <f>IF(OR($B3203="",$G3203="",$R3203=0),"",$G3203/$R3203)</f>
        <v/>
      </c>
      <c r="T3203">
        <f>IF($S3203="","",IF($S3203&lt;Settings!$B$8,"Critical",IF($S3203&lt;Settings!$B$9,"Semi Critical","Non Critical")))</f>
        <v/>
      </c>
      <c r="U3203">
        <f>IF($B3203="","",IFERROR(VLOOKUP($O3203,Leaders!$A:$B,2,0),"Not Mapped"))</f>
        <v/>
      </c>
    </row>
    <row r="3204">
      <c r="A3204" s="16" t="n"/>
      <c r="G3204" s="17" t="n"/>
      <c r="H3204" s="17" t="n"/>
      <c r="I3204" s="17" t="n"/>
      <c r="J3204" s="17" t="n"/>
      <c r="K3204" s="17" t="n"/>
      <c r="L3204" s="17" t="n"/>
      <c r="N3204">
        <f>IF($B3204="","",IF($C3204="SUPERSTORE","Superstore","DH"))</f>
        <v/>
      </c>
      <c r="O3204">
        <f>IF($B3204="","",IFERROR(VLOOKUP($B3204,Mapping!$A:$C,2,0),"Not Mapped"))</f>
        <v/>
      </c>
      <c r="P3204">
        <f>IF($B3204="","",IFERROR(VLOOKUP($B3204,Mapping!$A:$C,3,0),"Not Mapped"))</f>
        <v/>
      </c>
      <c r="Q3204">
        <f>IF($B3204="","",IF(COUNTIF(Exclusions!$A:$A,$B3204)&gt;0,"Yes","No"))</f>
        <v/>
      </c>
      <c r="R3204" s="17">
        <f>IF($B3204="","",MIN(1,DAY($A3204)/IF($N3204="Superstore",Settings!$B$5,Settings!$B$4)))</f>
        <v/>
      </c>
      <c r="S3204" s="17">
        <f>IF(OR($B3204="",$G3204="",$R3204=0),"",$G3204/$R3204)</f>
        <v/>
      </c>
      <c r="T3204">
        <f>IF($S3204="","",IF($S3204&lt;Settings!$B$8,"Critical",IF($S3204&lt;Settings!$B$9,"Semi Critical","Non Critical")))</f>
        <v/>
      </c>
      <c r="U3204">
        <f>IF($B3204="","",IFERROR(VLOOKUP($O3204,Leaders!$A:$B,2,0),"Not Mapped"))</f>
        <v/>
      </c>
    </row>
    <row r="3205">
      <c r="A3205" s="16" t="n"/>
      <c r="G3205" s="17" t="n"/>
      <c r="H3205" s="17" t="n"/>
      <c r="I3205" s="17" t="n"/>
      <c r="J3205" s="17" t="n"/>
      <c r="K3205" s="17" t="n"/>
      <c r="L3205" s="17" t="n"/>
      <c r="N3205">
        <f>IF($B3205="","",IF($C3205="SUPERSTORE","Superstore","DH"))</f>
        <v/>
      </c>
      <c r="O3205">
        <f>IF($B3205="","",IFERROR(VLOOKUP($B3205,Mapping!$A:$C,2,0),"Not Mapped"))</f>
        <v/>
      </c>
      <c r="P3205">
        <f>IF($B3205="","",IFERROR(VLOOKUP($B3205,Mapping!$A:$C,3,0),"Not Mapped"))</f>
        <v/>
      </c>
      <c r="Q3205">
        <f>IF($B3205="","",IF(COUNTIF(Exclusions!$A:$A,$B3205)&gt;0,"Yes","No"))</f>
        <v/>
      </c>
      <c r="R3205" s="17">
        <f>IF($B3205="","",MIN(1,DAY($A3205)/IF($N3205="Superstore",Settings!$B$5,Settings!$B$4)))</f>
        <v/>
      </c>
      <c r="S3205" s="17">
        <f>IF(OR($B3205="",$G3205="",$R3205=0),"",$G3205/$R3205)</f>
        <v/>
      </c>
      <c r="T3205">
        <f>IF($S3205="","",IF($S3205&lt;Settings!$B$8,"Critical",IF($S3205&lt;Settings!$B$9,"Semi Critical","Non Critical")))</f>
        <v/>
      </c>
      <c r="U3205">
        <f>IF($B3205="","",IFERROR(VLOOKUP($O3205,Leaders!$A:$B,2,0),"Not Mapped"))</f>
        <v/>
      </c>
    </row>
    <row r="3206">
      <c r="A3206" s="16" t="n"/>
      <c r="G3206" s="17" t="n"/>
      <c r="H3206" s="17" t="n"/>
      <c r="I3206" s="17" t="n"/>
      <c r="J3206" s="17" t="n"/>
      <c r="K3206" s="17" t="n"/>
      <c r="L3206" s="17" t="n"/>
      <c r="N3206">
        <f>IF($B3206="","",IF($C3206="SUPERSTORE","Superstore","DH"))</f>
        <v/>
      </c>
      <c r="O3206">
        <f>IF($B3206="","",IFERROR(VLOOKUP($B3206,Mapping!$A:$C,2,0),"Not Mapped"))</f>
        <v/>
      </c>
      <c r="P3206">
        <f>IF($B3206="","",IFERROR(VLOOKUP($B3206,Mapping!$A:$C,3,0),"Not Mapped"))</f>
        <v/>
      </c>
      <c r="Q3206">
        <f>IF($B3206="","",IF(COUNTIF(Exclusions!$A:$A,$B3206)&gt;0,"Yes","No"))</f>
        <v/>
      </c>
      <c r="R3206" s="17">
        <f>IF($B3206="","",MIN(1,DAY($A3206)/IF($N3206="Superstore",Settings!$B$5,Settings!$B$4)))</f>
        <v/>
      </c>
      <c r="S3206" s="17">
        <f>IF(OR($B3206="",$G3206="",$R3206=0),"",$G3206/$R3206)</f>
        <v/>
      </c>
      <c r="T3206">
        <f>IF($S3206="","",IF($S3206&lt;Settings!$B$8,"Critical",IF($S3206&lt;Settings!$B$9,"Semi Critical","Non Critical")))</f>
        <v/>
      </c>
      <c r="U3206">
        <f>IF($B3206="","",IFERROR(VLOOKUP($O3206,Leaders!$A:$B,2,0),"Not Mapped"))</f>
        <v/>
      </c>
    </row>
    <row r="3207">
      <c r="A3207" s="16" t="n"/>
      <c r="G3207" s="17" t="n"/>
      <c r="H3207" s="17" t="n"/>
      <c r="I3207" s="17" t="n"/>
      <c r="J3207" s="17" t="n"/>
      <c r="K3207" s="17" t="n"/>
      <c r="L3207" s="17" t="n"/>
      <c r="N3207">
        <f>IF($B3207="","",IF($C3207="SUPERSTORE","Superstore","DH"))</f>
        <v/>
      </c>
      <c r="O3207">
        <f>IF($B3207="","",IFERROR(VLOOKUP($B3207,Mapping!$A:$C,2,0),"Not Mapped"))</f>
        <v/>
      </c>
      <c r="P3207">
        <f>IF($B3207="","",IFERROR(VLOOKUP($B3207,Mapping!$A:$C,3,0),"Not Mapped"))</f>
        <v/>
      </c>
      <c r="Q3207">
        <f>IF($B3207="","",IF(COUNTIF(Exclusions!$A:$A,$B3207)&gt;0,"Yes","No"))</f>
        <v/>
      </c>
      <c r="R3207" s="17">
        <f>IF($B3207="","",MIN(1,DAY($A3207)/IF($N3207="Superstore",Settings!$B$5,Settings!$B$4)))</f>
        <v/>
      </c>
      <c r="S3207" s="17">
        <f>IF(OR($B3207="",$G3207="",$R3207=0),"",$G3207/$R3207)</f>
        <v/>
      </c>
      <c r="T3207">
        <f>IF($S3207="","",IF($S3207&lt;Settings!$B$8,"Critical",IF($S3207&lt;Settings!$B$9,"Semi Critical","Non Critical")))</f>
        <v/>
      </c>
      <c r="U3207">
        <f>IF($B3207="","",IFERROR(VLOOKUP($O3207,Leaders!$A:$B,2,0),"Not Mapped"))</f>
        <v/>
      </c>
    </row>
    <row r="3208">
      <c r="A3208" s="16" t="n"/>
      <c r="G3208" s="17" t="n"/>
      <c r="H3208" s="17" t="n"/>
      <c r="I3208" s="17" t="n"/>
      <c r="J3208" s="17" t="n"/>
      <c r="K3208" s="17" t="n"/>
      <c r="L3208" s="17" t="n"/>
      <c r="N3208">
        <f>IF($B3208="","",IF($C3208="SUPERSTORE","Superstore","DH"))</f>
        <v/>
      </c>
      <c r="O3208">
        <f>IF($B3208="","",IFERROR(VLOOKUP($B3208,Mapping!$A:$C,2,0),"Not Mapped"))</f>
        <v/>
      </c>
      <c r="P3208">
        <f>IF($B3208="","",IFERROR(VLOOKUP($B3208,Mapping!$A:$C,3,0),"Not Mapped"))</f>
        <v/>
      </c>
      <c r="Q3208">
        <f>IF($B3208="","",IF(COUNTIF(Exclusions!$A:$A,$B3208)&gt;0,"Yes","No"))</f>
        <v/>
      </c>
      <c r="R3208" s="17">
        <f>IF($B3208="","",MIN(1,DAY($A3208)/IF($N3208="Superstore",Settings!$B$5,Settings!$B$4)))</f>
        <v/>
      </c>
      <c r="S3208" s="17">
        <f>IF(OR($B3208="",$G3208="",$R3208=0),"",$G3208/$R3208)</f>
        <v/>
      </c>
      <c r="T3208">
        <f>IF($S3208="","",IF($S3208&lt;Settings!$B$8,"Critical",IF($S3208&lt;Settings!$B$9,"Semi Critical","Non Critical")))</f>
        <v/>
      </c>
      <c r="U3208">
        <f>IF($B3208="","",IFERROR(VLOOKUP($O3208,Leaders!$A:$B,2,0),"Not Mapped"))</f>
        <v/>
      </c>
    </row>
    <row r="3209">
      <c r="A3209" s="16" t="n"/>
      <c r="G3209" s="17" t="n"/>
      <c r="H3209" s="17" t="n"/>
      <c r="I3209" s="17" t="n"/>
      <c r="J3209" s="17" t="n"/>
      <c r="K3209" s="17" t="n"/>
      <c r="L3209" s="17" t="n"/>
      <c r="N3209">
        <f>IF($B3209="","",IF($C3209="SUPERSTORE","Superstore","DH"))</f>
        <v/>
      </c>
      <c r="O3209">
        <f>IF($B3209="","",IFERROR(VLOOKUP($B3209,Mapping!$A:$C,2,0),"Not Mapped"))</f>
        <v/>
      </c>
      <c r="P3209">
        <f>IF($B3209="","",IFERROR(VLOOKUP($B3209,Mapping!$A:$C,3,0),"Not Mapped"))</f>
        <v/>
      </c>
      <c r="Q3209">
        <f>IF($B3209="","",IF(COUNTIF(Exclusions!$A:$A,$B3209)&gt;0,"Yes","No"))</f>
        <v/>
      </c>
      <c r="R3209" s="17">
        <f>IF($B3209="","",MIN(1,DAY($A3209)/IF($N3209="Superstore",Settings!$B$5,Settings!$B$4)))</f>
        <v/>
      </c>
      <c r="S3209" s="17">
        <f>IF(OR($B3209="",$G3209="",$R3209=0),"",$G3209/$R3209)</f>
        <v/>
      </c>
      <c r="T3209">
        <f>IF($S3209="","",IF($S3209&lt;Settings!$B$8,"Critical",IF($S3209&lt;Settings!$B$9,"Semi Critical","Non Critical")))</f>
        <v/>
      </c>
      <c r="U3209">
        <f>IF($B3209="","",IFERROR(VLOOKUP($O3209,Leaders!$A:$B,2,0),"Not Mapped"))</f>
        <v/>
      </c>
    </row>
    <row r="3210">
      <c r="A3210" s="16" t="n"/>
      <c r="G3210" s="17" t="n"/>
      <c r="H3210" s="17" t="n"/>
      <c r="I3210" s="17" t="n"/>
      <c r="J3210" s="17" t="n"/>
      <c r="K3210" s="17" t="n"/>
      <c r="L3210" s="17" t="n"/>
      <c r="N3210">
        <f>IF($B3210="","",IF($C3210="SUPERSTORE","Superstore","DH"))</f>
        <v/>
      </c>
      <c r="O3210">
        <f>IF($B3210="","",IFERROR(VLOOKUP($B3210,Mapping!$A:$C,2,0),"Not Mapped"))</f>
        <v/>
      </c>
      <c r="P3210">
        <f>IF($B3210="","",IFERROR(VLOOKUP($B3210,Mapping!$A:$C,3,0),"Not Mapped"))</f>
        <v/>
      </c>
      <c r="Q3210">
        <f>IF($B3210="","",IF(COUNTIF(Exclusions!$A:$A,$B3210)&gt;0,"Yes","No"))</f>
        <v/>
      </c>
      <c r="R3210" s="17">
        <f>IF($B3210="","",MIN(1,DAY($A3210)/IF($N3210="Superstore",Settings!$B$5,Settings!$B$4)))</f>
        <v/>
      </c>
      <c r="S3210" s="17">
        <f>IF(OR($B3210="",$G3210="",$R3210=0),"",$G3210/$R3210)</f>
        <v/>
      </c>
      <c r="T3210">
        <f>IF($S3210="","",IF($S3210&lt;Settings!$B$8,"Critical",IF($S3210&lt;Settings!$B$9,"Semi Critical","Non Critical")))</f>
        <v/>
      </c>
      <c r="U3210">
        <f>IF($B3210="","",IFERROR(VLOOKUP($O3210,Leaders!$A:$B,2,0),"Not Mapped"))</f>
        <v/>
      </c>
    </row>
    <row r="3211">
      <c r="A3211" s="16" t="n"/>
      <c r="G3211" s="17" t="n"/>
      <c r="H3211" s="17" t="n"/>
      <c r="I3211" s="17" t="n"/>
      <c r="J3211" s="17" t="n"/>
      <c r="K3211" s="17" t="n"/>
      <c r="L3211" s="17" t="n"/>
      <c r="N3211">
        <f>IF($B3211="","",IF($C3211="SUPERSTORE","Superstore","DH"))</f>
        <v/>
      </c>
      <c r="O3211">
        <f>IF($B3211="","",IFERROR(VLOOKUP($B3211,Mapping!$A:$C,2,0),"Not Mapped"))</f>
        <v/>
      </c>
      <c r="P3211">
        <f>IF($B3211="","",IFERROR(VLOOKUP($B3211,Mapping!$A:$C,3,0),"Not Mapped"))</f>
        <v/>
      </c>
      <c r="Q3211">
        <f>IF($B3211="","",IF(COUNTIF(Exclusions!$A:$A,$B3211)&gt;0,"Yes","No"))</f>
        <v/>
      </c>
      <c r="R3211" s="17">
        <f>IF($B3211="","",MIN(1,DAY($A3211)/IF($N3211="Superstore",Settings!$B$5,Settings!$B$4)))</f>
        <v/>
      </c>
      <c r="S3211" s="17">
        <f>IF(OR($B3211="",$G3211="",$R3211=0),"",$G3211/$R3211)</f>
        <v/>
      </c>
      <c r="T3211">
        <f>IF($S3211="","",IF($S3211&lt;Settings!$B$8,"Critical",IF($S3211&lt;Settings!$B$9,"Semi Critical","Non Critical")))</f>
        <v/>
      </c>
      <c r="U3211">
        <f>IF($B3211="","",IFERROR(VLOOKUP($O3211,Leaders!$A:$B,2,0),"Not Mapped"))</f>
        <v/>
      </c>
    </row>
    <row r="3212">
      <c r="A3212" s="16" t="n"/>
      <c r="G3212" s="17" t="n"/>
      <c r="H3212" s="17" t="n"/>
      <c r="I3212" s="17" t="n"/>
      <c r="J3212" s="17" t="n"/>
      <c r="K3212" s="17" t="n"/>
      <c r="L3212" s="17" t="n"/>
      <c r="N3212">
        <f>IF($B3212="","",IF($C3212="SUPERSTORE","Superstore","DH"))</f>
        <v/>
      </c>
      <c r="O3212">
        <f>IF($B3212="","",IFERROR(VLOOKUP($B3212,Mapping!$A:$C,2,0),"Not Mapped"))</f>
        <v/>
      </c>
      <c r="P3212">
        <f>IF($B3212="","",IFERROR(VLOOKUP($B3212,Mapping!$A:$C,3,0),"Not Mapped"))</f>
        <v/>
      </c>
      <c r="Q3212">
        <f>IF($B3212="","",IF(COUNTIF(Exclusions!$A:$A,$B3212)&gt;0,"Yes","No"))</f>
        <v/>
      </c>
      <c r="R3212" s="17">
        <f>IF($B3212="","",MIN(1,DAY($A3212)/IF($N3212="Superstore",Settings!$B$5,Settings!$B$4)))</f>
        <v/>
      </c>
      <c r="S3212" s="17">
        <f>IF(OR($B3212="",$G3212="",$R3212=0),"",$G3212/$R3212)</f>
        <v/>
      </c>
      <c r="T3212">
        <f>IF($S3212="","",IF($S3212&lt;Settings!$B$8,"Critical",IF($S3212&lt;Settings!$B$9,"Semi Critical","Non Critical")))</f>
        <v/>
      </c>
      <c r="U3212">
        <f>IF($B3212="","",IFERROR(VLOOKUP($O3212,Leaders!$A:$B,2,0),"Not Mapped"))</f>
        <v/>
      </c>
    </row>
    <row r="3213">
      <c r="A3213" s="16" t="n"/>
      <c r="G3213" s="17" t="n"/>
      <c r="H3213" s="17" t="n"/>
      <c r="I3213" s="17" t="n"/>
      <c r="J3213" s="17" t="n"/>
      <c r="K3213" s="17" t="n"/>
      <c r="L3213" s="17" t="n"/>
      <c r="N3213">
        <f>IF($B3213="","",IF($C3213="SUPERSTORE","Superstore","DH"))</f>
        <v/>
      </c>
      <c r="O3213">
        <f>IF($B3213="","",IFERROR(VLOOKUP($B3213,Mapping!$A:$C,2,0),"Not Mapped"))</f>
        <v/>
      </c>
      <c r="P3213">
        <f>IF($B3213="","",IFERROR(VLOOKUP($B3213,Mapping!$A:$C,3,0),"Not Mapped"))</f>
        <v/>
      </c>
      <c r="Q3213">
        <f>IF($B3213="","",IF(COUNTIF(Exclusions!$A:$A,$B3213)&gt;0,"Yes","No"))</f>
        <v/>
      </c>
      <c r="R3213" s="17">
        <f>IF($B3213="","",MIN(1,DAY($A3213)/IF($N3213="Superstore",Settings!$B$5,Settings!$B$4)))</f>
        <v/>
      </c>
      <c r="S3213" s="17">
        <f>IF(OR($B3213="",$G3213="",$R3213=0),"",$G3213/$R3213)</f>
        <v/>
      </c>
      <c r="T3213">
        <f>IF($S3213="","",IF($S3213&lt;Settings!$B$8,"Critical",IF($S3213&lt;Settings!$B$9,"Semi Critical","Non Critical")))</f>
        <v/>
      </c>
      <c r="U3213">
        <f>IF($B3213="","",IFERROR(VLOOKUP($O3213,Leaders!$A:$B,2,0),"Not Mapped"))</f>
        <v/>
      </c>
    </row>
    <row r="3214">
      <c r="A3214" s="16" t="n"/>
      <c r="G3214" s="17" t="n"/>
      <c r="H3214" s="17" t="n"/>
      <c r="I3214" s="17" t="n"/>
      <c r="J3214" s="17" t="n"/>
      <c r="K3214" s="17" t="n"/>
      <c r="L3214" s="17" t="n"/>
      <c r="N3214">
        <f>IF($B3214="","",IF($C3214="SUPERSTORE","Superstore","DH"))</f>
        <v/>
      </c>
      <c r="O3214">
        <f>IF($B3214="","",IFERROR(VLOOKUP($B3214,Mapping!$A:$C,2,0),"Not Mapped"))</f>
        <v/>
      </c>
      <c r="P3214">
        <f>IF($B3214="","",IFERROR(VLOOKUP($B3214,Mapping!$A:$C,3,0),"Not Mapped"))</f>
        <v/>
      </c>
      <c r="Q3214">
        <f>IF($B3214="","",IF(COUNTIF(Exclusions!$A:$A,$B3214)&gt;0,"Yes","No"))</f>
        <v/>
      </c>
      <c r="R3214" s="17">
        <f>IF($B3214="","",MIN(1,DAY($A3214)/IF($N3214="Superstore",Settings!$B$5,Settings!$B$4)))</f>
        <v/>
      </c>
      <c r="S3214" s="17">
        <f>IF(OR($B3214="",$G3214="",$R3214=0),"",$G3214/$R3214)</f>
        <v/>
      </c>
      <c r="T3214">
        <f>IF($S3214="","",IF($S3214&lt;Settings!$B$8,"Critical",IF($S3214&lt;Settings!$B$9,"Semi Critical","Non Critical")))</f>
        <v/>
      </c>
      <c r="U3214">
        <f>IF($B3214="","",IFERROR(VLOOKUP($O3214,Leaders!$A:$B,2,0),"Not Mapped"))</f>
        <v/>
      </c>
    </row>
    <row r="3215">
      <c r="A3215" s="16" t="n"/>
      <c r="G3215" s="17" t="n"/>
      <c r="H3215" s="17" t="n"/>
      <c r="I3215" s="17" t="n"/>
      <c r="J3215" s="17" t="n"/>
      <c r="K3215" s="17" t="n"/>
      <c r="L3215" s="17" t="n"/>
      <c r="N3215">
        <f>IF($B3215="","",IF($C3215="SUPERSTORE","Superstore","DH"))</f>
        <v/>
      </c>
      <c r="O3215">
        <f>IF($B3215="","",IFERROR(VLOOKUP($B3215,Mapping!$A:$C,2,0),"Not Mapped"))</f>
        <v/>
      </c>
      <c r="P3215">
        <f>IF($B3215="","",IFERROR(VLOOKUP($B3215,Mapping!$A:$C,3,0),"Not Mapped"))</f>
        <v/>
      </c>
      <c r="Q3215">
        <f>IF($B3215="","",IF(COUNTIF(Exclusions!$A:$A,$B3215)&gt;0,"Yes","No"))</f>
        <v/>
      </c>
      <c r="R3215" s="17">
        <f>IF($B3215="","",MIN(1,DAY($A3215)/IF($N3215="Superstore",Settings!$B$5,Settings!$B$4)))</f>
        <v/>
      </c>
      <c r="S3215" s="17">
        <f>IF(OR($B3215="",$G3215="",$R3215=0),"",$G3215/$R3215)</f>
        <v/>
      </c>
      <c r="T3215">
        <f>IF($S3215="","",IF($S3215&lt;Settings!$B$8,"Critical",IF($S3215&lt;Settings!$B$9,"Semi Critical","Non Critical")))</f>
        <v/>
      </c>
      <c r="U3215">
        <f>IF($B3215="","",IFERROR(VLOOKUP($O3215,Leaders!$A:$B,2,0),"Not Mapped"))</f>
        <v/>
      </c>
    </row>
    <row r="3216">
      <c r="A3216" s="16" t="n"/>
      <c r="G3216" s="17" t="n"/>
      <c r="H3216" s="17" t="n"/>
      <c r="I3216" s="17" t="n"/>
      <c r="J3216" s="17" t="n"/>
      <c r="K3216" s="17" t="n"/>
      <c r="L3216" s="17" t="n"/>
      <c r="N3216">
        <f>IF($B3216="","",IF($C3216="SUPERSTORE","Superstore","DH"))</f>
        <v/>
      </c>
      <c r="O3216">
        <f>IF($B3216="","",IFERROR(VLOOKUP($B3216,Mapping!$A:$C,2,0),"Not Mapped"))</f>
        <v/>
      </c>
      <c r="P3216">
        <f>IF($B3216="","",IFERROR(VLOOKUP($B3216,Mapping!$A:$C,3,0),"Not Mapped"))</f>
        <v/>
      </c>
      <c r="Q3216">
        <f>IF($B3216="","",IF(COUNTIF(Exclusions!$A:$A,$B3216)&gt;0,"Yes","No"))</f>
        <v/>
      </c>
      <c r="R3216" s="17">
        <f>IF($B3216="","",MIN(1,DAY($A3216)/IF($N3216="Superstore",Settings!$B$5,Settings!$B$4)))</f>
        <v/>
      </c>
      <c r="S3216" s="17">
        <f>IF(OR($B3216="",$G3216="",$R3216=0),"",$G3216/$R3216)</f>
        <v/>
      </c>
      <c r="T3216">
        <f>IF($S3216="","",IF($S3216&lt;Settings!$B$8,"Critical",IF($S3216&lt;Settings!$B$9,"Semi Critical","Non Critical")))</f>
        <v/>
      </c>
      <c r="U3216">
        <f>IF($B3216="","",IFERROR(VLOOKUP($O3216,Leaders!$A:$B,2,0),"Not Mapped"))</f>
        <v/>
      </c>
    </row>
    <row r="3217">
      <c r="A3217" s="16" t="n"/>
      <c r="G3217" s="17" t="n"/>
      <c r="H3217" s="17" t="n"/>
      <c r="I3217" s="17" t="n"/>
      <c r="J3217" s="17" t="n"/>
      <c r="K3217" s="17" t="n"/>
      <c r="L3217" s="17" t="n"/>
      <c r="N3217">
        <f>IF($B3217="","",IF($C3217="SUPERSTORE","Superstore","DH"))</f>
        <v/>
      </c>
      <c r="O3217">
        <f>IF($B3217="","",IFERROR(VLOOKUP($B3217,Mapping!$A:$C,2,0),"Not Mapped"))</f>
        <v/>
      </c>
      <c r="P3217">
        <f>IF($B3217="","",IFERROR(VLOOKUP($B3217,Mapping!$A:$C,3,0),"Not Mapped"))</f>
        <v/>
      </c>
      <c r="Q3217">
        <f>IF($B3217="","",IF(COUNTIF(Exclusions!$A:$A,$B3217)&gt;0,"Yes","No"))</f>
        <v/>
      </c>
      <c r="R3217" s="17">
        <f>IF($B3217="","",MIN(1,DAY($A3217)/IF($N3217="Superstore",Settings!$B$5,Settings!$B$4)))</f>
        <v/>
      </c>
      <c r="S3217" s="17">
        <f>IF(OR($B3217="",$G3217="",$R3217=0),"",$G3217/$R3217)</f>
        <v/>
      </c>
      <c r="T3217">
        <f>IF($S3217="","",IF($S3217&lt;Settings!$B$8,"Critical",IF($S3217&lt;Settings!$B$9,"Semi Critical","Non Critical")))</f>
        <v/>
      </c>
      <c r="U3217">
        <f>IF($B3217="","",IFERROR(VLOOKUP($O3217,Leaders!$A:$B,2,0),"Not Mapped"))</f>
        <v/>
      </c>
    </row>
    <row r="3218">
      <c r="A3218" s="16" t="n"/>
      <c r="G3218" s="17" t="n"/>
      <c r="H3218" s="17" t="n"/>
      <c r="I3218" s="17" t="n"/>
      <c r="J3218" s="17" t="n"/>
      <c r="K3218" s="17" t="n"/>
      <c r="L3218" s="17" t="n"/>
      <c r="N3218">
        <f>IF($B3218="","",IF($C3218="SUPERSTORE","Superstore","DH"))</f>
        <v/>
      </c>
      <c r="O3218">
        <f>IF($B3218="","",IFERROR(VLOOKUP($B3218,Mapping!$A:$C,2,0),"Not Mapped"))</f>
        <v/>
      </c>
      <c r="P3218">
        <f>IF($B3218="","",IFERROR(VLOOKUP($B3218,Mapping!$A:$C,3,0),"Not Mapped"))</f>
        <v/>
      </c>
      <c r="Q3218">
        <f>IF($B3218="","",IF(COUNTIF(Exclusions!$A:$A,$B3218)&gt;0,"Yes","No"))</f>
        <v/>
      </c>
      <c r="R3218" s="17">
        <f>IF($B3218="","",MIN(1,DAY($A3218)/IF($N3218="Superstore",Settings!$B$5,Settings!$B$4)))</f>
        <v/>
      </c>
      <c r="S3218" s="17">
        <f>IF(OR($B3218="",$G3218="",$R3218=0),"",$G3218/$R3218)</f>
        <v/>
      </c>
      <c r="T3218">
        <f>IF($S3218="","",IF($S3218&lt;Settings!$B$8,"Critical",IF($S3218&lt;Settings!$B$9,"Semi Critical","Non Critical")))</f>
        <v/>
      </c>
      <c r="U3218">
        <f>IF($B3218="","",IFERROR(VLOOKUP($O3218,Leaders!$A:$B,2,0),"Not Mapped"))</f>
        <v/>
      </c>
    </row>
    <row r="3219">
      <c r="A3219" s="16" t="n"/>
      <c r="G3219" s="17" t="n"/>
      <c r="H3219" s="17" t="n"/>
      <c r="I3219" s="17" t="n"/>
      <c r="J3219" s="17" t="n"/>
      <c r="K3219" s="17" t="n"/>
      <c r="L3219" s="17" t="n"/>
      <c r="N3219">
        <f>IF($B3219="","",IF($C3219="SUPERSTORE","Superstore","DH"))</f>
        <v/>
      </c>
      <c r="O3219">
        <f>IF($B3219="","",IFERROR(VLOOKUP($B3219,Mapping!$A:$C,2,0),"Not Mapped"))</f>
        <v/>
      </c>
      <c r="P3219">
        <f>IF($B3219="","",IFERROR(VLOOKUP($B3219,Mapping!$A:$C,3,0),"Not Mapped"))</f>
        <v/>
      </c>
      <c r="Q3219">
        <f>IF($B3219="","",IF(COUNTIF(Exclusions!$A:$A,$B3219)&gt;0,"Yes","No"))</f>
        <v/>
      </c>
      <c r="R3219" s="17">
        <f>IF($B3219="","",MIN(1,DAY($A3219)/IF($N3219="Superstore",Settings!$B$5,Settings!$B$4)))</f>
        <v/>
      </c>
      <c r="S3219" s="17">
        <f>IF(OR($B3219="",$G3219="",$R3219=0),"",$G3219/$R3219)</f>
        <v/>
      </c>
      <c r="T3219">
        <f>IF($S3219="","",IF($S3219&lt;Settings!$B$8,"Critical",IF($S3219&lt;Settings!$B$9,"Semi Critical","Non Critical")))</f>
        <v/>
      </c>
      <c r="U3219">
        <f>IF($B3219="","",IFERROR(VLOOKUP($O3219,Leaders!$A:$B,2,0),"Not Mapped"))</f>
        <v/>
      </c>
    </row>
    <row r="3220">
      <c r="A3220" s="16" t="n"/>
      <c r="G3220" s="17" t="n"/>
      <c r="H3220" s="17" t="n"/>
      <c r="I3220" s="17" t="n"/>
      <c r="J3220" s="17" t="n"/>
      <c r="K3220" s="17" t="n"/>
      <c r="L3220" s="17" t="n"/>
      <c r="N3220">
        <f>IF($B3220="","",IF($C3220="SUPERSTORE","Superstore","DH"))</f>
        <v/>
      </c>
      <c r="O3220">
        <f>IF($B3220="","",IFERROR(VLOOKUP($B3220,Mapping!$A:$C,2,0),"Not Mapped"))</f>
        <v/>
      </c>
      <c r="P3220">
        <f>IF($B3220="","",IFERROR(VLOOKUP($B3220,Mapping!$A:$C,3,0),"Not Mapped"))</f>
        <v/>
      </c>
      <c r="Q3220">
        <f>IF($B3220="","",IF(COUNTIF(Exclusions!$A:$A,$B3220)&gt;0,"Yes","No"))</f>
        <v/>
      </c>
      <c r="R3220" s="17">
        <f>IF($B3220="","",MIN(1,DAY($A3220)/IF($N3220="Superstore",Settings!$B$5,Settings!$B$4)))</f>
        <v/>
      </c>
      <c r="S3220" s="17">
        <f>IF(OR($B3220="",$G3220="",$R3220=0),"",$G3220/$R3220)</f>
        <v/>
      </c>
      <c r="T3220">
        <f>IF($S3220="","",IF($S3220&lt;Settings!$B$8,"Critical",IF($S3220&lt;Settings!$B$9,"Semi Critical","Non Critical")))</f>
        <v/>
      </c>
      <c r="U3220">
        <f>IF($B3220="","",IFERROR(VLOOKUP($O3220,Leaders!$A:$B,2,0),"Not Mapped"))</f>
        <v/>
      </c>
    </row>
    <row r="3221">
      <c r="A3221" s="16" t="n"/>
      <c r="G3221" s="17" t="n"/>
      <c r="H3221" s="17" t="n"/>
      <c r="I3221" s="17" t="n"/>
      <c r="J3221" s="17" t="n"/>
      <c r="K3221" s="17" t="n"/>
      <c r="L3221" s="17" t="n"/>
      <c r="N3221">
        <f>IF($B3221="","",IF($C3221="SUPERSTORE","Superstore","DH"))</f>
        <v/>
      </c>
      <c r="O3221">
        <f>IF($B3221="","",IFERROR(VLOOKUP($B3221,Mapping!$A:$C,2,0),"Not Mapped"))</f>
        <v/>
      </c>
      <c r="P3221">
        <f>IF($B3221="","",IFERROR(VLOOKUP($B3221,Mapping!$A:$C,3,0),"Not Mapped"))</f>
        <v/>
      </c>
      <c r="Q3221">
        <f>IF($B3221="","",IF(COUNTIF(Exclusions!$A:$A,$B3221)&gt;0,"Yes","No"))</f>
        <v/>
      </c>
      <c r="R3221" s="17">
        <f>IF($B3221="","",MIN(1,DAY($A3221)/IF($N3221="Superstore",Settings!$B$5,Settings!$B$4)))</f>
        <v/>
      </c>
      <c r="S3221" s="17">
        <f>IF(OR($B3221="",$G3221="",$R3221=0),"",$G3221/$R3221)</f>
        <v/>
      </c>
      <c r="T3221">
        <f>IF($S3221="","",IF($S3221&lt;Settings!$B$8,"Critical",IF($S3221&lt;Settings!$B$9,"Semi Critical","Non Critical")))</f>
        <v/>
      </c>
      <c r="U3221">
        <f>IF($B3221="","",IFERROR(VLOOKUP($O3221,Leaders!$A:$B,2,0),"Not Mapped"))</f>
        <v/>
      </c>
    </row>
    <row r="3222">
      <c r="A3222" s="16" t="n"/>
      <c r="G3222" s="17" t="n"/>
      <c r="H3222" s="17" t="n"/>
      <c r="I3222" s="17" t="n"/>
      <c r="J3222" s="17" t="n"/>
      <c r="K3222" s="17" t="n"/>
      <c r="L3222" s="17" t="n"/>
      <c r="N3222">
        <f>IF($B3222="","",IF($C3222="SUPERSTORE","Superstore","DH"))</f>
        <v/>
      </c>
      <c r="O3222">
        <f>IF($B3222="","",IFERROR(VLOOKUP($B3222,Mapping!$A:$C,2,0),"Not Mapped"))</f>
        <v/>
      </c>
      <c r="P3222">
        <f>IF($B3222="","",IFERROR(VLOOKUP($B3222,Mapping!$A:$C,3,0),"Not Mapped"))</f>
        <v/>
      </c>
      <c r="Q3222">
        <f>IF($B3222="","",IF(COUNTIF(Exclusions!$A:$A,$B3222)&gt;0,"Yes","No"))</f>
        <v/>
      </c>
      <c r="R3222" s="17">
        <f>IF($B3222="","",MIN(1,DAY($A3222)/IF($N3222="Superstore",Settings!$B$5,Settings!$B$4)))</f>
        <v/>
      </c>
      <c r="S3222" s="17">
        <f>IF(OR($B3222="",$G3222="",$R3222=0),"",$G3222/$R3222)</f>
        <v/>
      </c>
      <c r="T3222">
        <f>IF($S3222="","",IF($S3222&lt;Settings!$B$8,"Critical",IF($S3222&lt;Settings!$B$9,"Semi Critical","Non Critical")))</f>
        <v/>
      </c>
      <c r="U3222">
        <f>IF($B3222="","",IFERROR(VLOOKUP($O3222,Leaders!$A:$B,2,0),"Not Mapped"))</f>
        <v/>
      </c>
    </row>
    <row r="3223">
      <c r="A3223" s="16" t="n"/>
      <c r="G3223" s="17" t="n"/>
      <c r="H3223" s="17" t="n"/>
      <c r="I3223" s="17" t="n"/>
      <c r="J3223" s="17" t="n"/>
      <c r="K3223" s="17" t="n"/>
      <c r="L3223" s="17" t="n"/>
      <c r="N3223">
        <f>IF($B3223="","",IF($C3223="SUPERSTORE","Superstore","DH"))</f>
        <v/>
      </c>
      <c r="O3223">
        <f>IF($B3223="","",IFERROR(VLOOKUP($B3223,Mapping!$A:$C,2,0),"Not Mapped"))</f>
        <v/>
      </c>
      <c r="P3223">
        <f>IF($B3223="","",IFERROR(VLOOKUP($B3223,Mapping!$A:$C,3,0),"Not Mapped"))</f>
        <v/>
      </c>
      <c r="Q3223">
        <f>IF($B3223="","",IF(COUNTIF(Exclusions!$A:$A,$B3223)&gt;0,"Yes","No"))</f>
        <v/>
      </c>
      <c r="R3223" s="17">
        <f>IF($B3223="","",MIN(1,DAY($A3223)/IF($N3223="Superstore",Settings!$B$5,Settings!$B$4)))</f>
        <v/>
      </c>
      <c r="S3223" s="17">
        <f>IF(OR($B3223="",$G3223="",$R3223=0),"",$G3223/$R3223)</f>
        <v/>
      </c>
      <c r="T3223">
        <f>IF($S3223="","",IF($S3223&lt;Settings!$B$8,"Critical",IF($S3223&lt;Settings!$B$9,"Semi Critical","Non Critical")))</f>
        <v/>
      </c>
      <c r="U3223">
        <f>IF($B3223="","",IFERROR(VLOOKUP($O3223,Leaders!$A:$B,2,0),"Not Mapped"))</f>
        <v/>
      </c>
    </row>
    <row r="3224">
      <c r="A3224" s="16" t="n"/>
      <c r="G3224" s="17" t="n"/>
      <c r="H3224" s="17" t="n"/>
      <c r="I3224" s="17" t="n"/>
      <c r="J3224" s="17" t="n"/>
      <c r="K3224" s="17" t="n"/>
      <c r="L3224" s="17" t="n"/>
      <c r="N3224">
        <f>IF($B3224="","",IF($C3224="SUPERSTORE","Superstore","DH"))</f>
        <v/>
      </c>
      <c r="O3224">
        <f>IF($B3224="","",IFERROR(VLOOKUP($B3224,Mapping!$A:$C,2,0),"Not Mapped"))</f>
        <v/>
      </c>
      <c r="P3224">
        <f>IF($B3224="","",IFERROR(VLOOKUP($B3224,Mapping!$A:$C,3,0),"Not Mapped"))</f>
        <v/>
      </c>
      <c r="Q3224">
        <f>IF($B3224="","",IF(COUNTIF(Exclusions!$A:$A,$B3224)&gt;0,"Yes","No"))</f>
        <v/>
      </c>
      <c r="R3224" s="17">
        <f>IF($B3224="","",MIN(1,DAY($A3224)/IF($N3224="Superstore",Settings!$B$5,Settings!$B$4)))</f>
        <v/>
      </c>
      <c r="S3224" s="17">
        <f>IF(OR($B3224="",$G3224="",$R3224=0),"",$G3224/$R3224)</f>
        <v/>
      </c>
      <c r="T3224">
        <f>IF($S3224="","",IF($S3224&lt;Settings!$B$8,"Critical",IF($S3224&lt;Settings!$B$9,"Semi Critical","Non Critical")))</f>
        <v/>
      </c>
      <c r="U3224">
        <f>IF($B3224="","",IFERROR(VLOOKUP($O3224,Leaders!$A:$B,2,0),"Not Mapped"))</f>
        <v/>
      </c>
    </row>
    <row r="3225">
      <c r="A3225" s="16" t="n"/>
      <c r="G3225" s="17" t="n"/>
      <c r="H3225" s="17" t="n"/>
      <c r="I3225" s="17" t="n"/>
      <c r="J3225" s="17" t="n"/>
      <c r="K3225" s="17" t="n"/>
      <c r="L3225" s="17" t="n"/>
      <c r="N3225">
        <f>IF($B3225="","",IF($C3225="SUPERSTORE","Superstore","DH"))</f>
        <v/>
      </c>
      <c r="O3225">
        <f>IF($B3225="","",IFERROR(VLOOKUP($B3225,Mapping!$A:$C,2,0),"Not Mapped"))</f>
        <v/>
      </c>
      <c r="P3225">
        <f>IF($B3225="","",IFERROR(VLOOKUP($B3225,Mapping!$A:$C,3,0),"Not Mapped"))</f>
        <v/>
      </c>
      <c r="Q3225">
        <f>IF($B3225="","",IF(COUNTIF(Exclusions!$A:$A,$B3225)&gt;0,"Yes","No"))</f>
        <v/>
      </c>
      <c r="R3225" s="17">
        <f>IF($B3225="","",MIN(1,DAY($A3225)/IF($N3225="Superstore",Settings!$B$5,Settings!$B$4)))</f>
        <v/>
      </c>
      <c r="S3225" s="17">
        <f>IF(OR($B3225="",$G3225="",$R3225=0),"",$G3225/$R3225)</f>
        <v/>
      </c>
      <c r="T3225">
        <f>IF($S3225="","",IF($S3225&lt;Settings!$B$8,"Critical",IF($S3225&lt;Settings!$B$9,"Semi Critical","Non Critical")))</f>
        <v/>
      </c>
      <c r="U3225">
        <f>IF($B3225="","",IFERROR(VLOOKUP($O3225,Leaders!$A:$B,2,0),"Not Mapped"))</f>
        <v/>
      </c>
    </row>
    <row r="3226">
      <c r="A3226" s="16" t="n"/>
      <c r="G3226" s="17" t="n"/>
      <c r="H3226" s="17" t="n"/>
      <c r="I3226" s="17" t="n"/>
      <c r="J3226" s="17" t="n"/>
      <c r="K3226" s="17" t="n"/>
      <c r="L3226" s="17" t="n"/>
      <c r="N3226">
        <f>IF($B3226="","",IF($C3226="SUPERSTORE","Superstore","DH"))</f>
        <v/>
      </c>
      <c r="O3226">
        <f>IF($B3226="","",IFERROR(VLOOKUP($B3226,Mapping!$A:$C,2,0),"Not Mapped"))</f>
        <v/>
      </c>
      <c r="P3226">
        <f>IF($B3226="","",IFERROR(VLOOKUP($B3226,Mapping!$A:$C,3,0),"Not Mapped"))</f>
        <v/>
      </c>
      <c r="Q3226">
        <f>IF($B3226="","",IF(COUNTIF(Exclusions!$A:$A,$B3226)&gt;0,"Yes","No"))</f>
        <v/>
      </c>
      <c r="R3226" s="17">
        <f>IF($B3226="","",MIN(1,DAY($A3226)/IF($N3226="Superstore",Settings!$B$5,Settings!$B$4)))</f>
        <v/>
      </c>
      <c r="S3226" s="17">
        <f>IF(OR($B3226="",$G3226="",$R3226=0),"",$G3226/$R3226)</f>
        <v/>
      </c>
      <c r="T3226">
        <f>IF($S3226="","",IF($S3226&lt;Settings!$B$8,"Critical",IF($S3226&lt;Settings!$B$9,"Semi Critical","Non Critical")))</f>
        <v/>
      </c>
      <c r="U3226">
        <f>IF($B3226="","",IFERROR(VLOOKUP($O3226,Leaders!$A:$B,2,0),"Not Mapped"))</f>
        <v/>
      </c>
    </row>
    <row r="3227">
      <c r="A3227" s="16" t="n"/>
      <c r="G3227" s="17" t="n"/>
      <c r="H3227" s="17" t="n"/>
      <c r="I3227" s="17" t="n"/>
      <c r="J3227" s="17" t="n"/>
      <c r="K3227" s="17" t="n"/>
      <c r="L3227" s="17" t="n"/>
      <c r="N3227">
        <f>IF($B3227="","",IF($C3227="SUPERSTORE","Superstore","DH"))</f>
        <v/>
      </c>
      <c r="O3227">
        <f>IF($B3227="","",IFERROR(VLOOKUP($B3227,Mapping!$A:$C,2,0),"Not Mapped"))</f>
        <v/>
      </c>
      <c r="P3227">
        <f>IF($B3227="","",IFERROR(VLOOKUP($B3227,Mapping!$A:$C,3,0),"Not Mapped"))</f>
        <v/>
      </c>
      <c r="Q3227">
        <f>IF($B3227="","",IF(COUNTIF(Exclusions!$A:$A,$B3227)&gt;0,"Yes","No"))</f>
        <v/>
      </c>
      <c r="R3227" s="17">
        <f>IF($B3227="","",MIN(1,DAY($A3227)/IF($N3227="Superstore",Settings!$B$5,Settings!$B$4)))</f>
        <v/>
      </c>
      <c r="S3227" s="17">
        <f>IF(OR($B3227="",$G3227="",$R3227=0),"",$G3227/$R3227)</f>
        <v/>
      </c>
      <c r="T3227">
        <f>IF($S3227="","",IF($S3227&lt;Settings!$B$8,"Critical",IF($S3227&lt;Settings!$B$9,"Semi Critical","Non Critical")))</f>
        <v/>
      </c>
      <c r="U3227">
        <f>IF($B3227="","",IFERROR(VLOOKUP($O3227,Leaders!$A:$B,2,0),"Not Mapped"))</f>
        <v/>
      </c>
    </row>
    <row r="3228">
      <c r="A3228" s="16" t="n"/>
      <c r="G3228" s="17" t="n"/>
      <c r="H3228" s="17" t="n"/>
      <c r="I3228" s="17" t="n"/>
      <c r="J3228" s="17" t="n"/>
      <c r="K3228" s="17" t="n"/>
      <c r="L3228" s="17" t="n"/>
      <c r="N3228">
        <f>IF($B3228="","",IF($C3228="SUPERSTORE","Superstore","DH"))</f>
        <v/>
      </c>
      <c r="O3228">
        <f>IF($B3228="","",IFERROR(VLOOKUP($B3228,Mapping!$A:$C,2,0),"Not Mapped"))</f>
        <v/>
      </c>
      <c r="P3228">
        <f>IF($B3228="","",IFERROR(VLOOKUP($B3228,Mapping!$A:$C,3,0),"Not Mapped"))</f>
        <v/>
      </c>
      <c r="Q3228">
        <f>IF($B3228="","",IF(COUNTIF(Exclusions!$A:$A,$B3228)&gt;0,"Yes","No"))</f>
        <v/>
      </c>
      <c r="R3228" s="17">
        <f>IF($B3228="","",MIN(1,DAY($A3228)/IF($N3228="Superstore",Settings!$B$5,Settings!$B$4)))</f>
        <v/>
      </c>
      <c r="S3228" s="17">
        <f>IF(OR($B3228="",$G3228="",$R3228=0),"",$G3228/$R3228)</f>
        <v/>
      </c>
      <c r="T3228">
        <f>IF($S3228="","",IF($S3228&lt;Settings!$B$8,"Critical",IF($S3228&lt;Settings!$B$9,"Semi Critical","Non Critical")))</f>
        <v/>
      </c>
      <c r="U3228">
        <f>IF($B3228="","",IFERROR(VLOOKUP($O3228,Leaders!$A:$B,2,0),"Not Mapped"))</f>
        <v/>
      </c>
    </row>
    <row r="3229">
      <c r="A3229" s="16" t="n"/>
      <c r="G3229" s="17" t="n"/>
      <c r="H3229" s="17" t="n"/>
      <c r="I3229" s="17" t="n"/>
      <c r="J3229" s="17" t="n"/>
      <c r="K3229" s="17" t="n"/>
      <c r="L3229" s="17" t="n"/>
      <c r="N3229">
        <f>IF($B3229="","",IF($C3229="SUPERSTORE","Superstore","DH"))</f>
        <v/>
      </c>
      <c r="O3229">
        <f>IF($B3229="","",IFERROR(VLOOKUP($B3229,Mapping!$A:$C,2,0),"Not Mapped"))</f>
        <v/>
      </c>
      <c r="P3229">
        <f>IF($B3229="","",IFERROR(VLOOKUP($B3229,Mapping!$A:$C,3,0),"Not Mapped"))</f>
        <v/>
      </c>
      <c r="Q3229">
        <f>IF($B3229="","",IF(COUNTIF(Exclusions!$A:$A,$B3229)&gt;0,"Yes","No"))</f>
        <v/>
      </c>
      <c r="R3229" s="17">
        <f>IF($B3229="","",MIN(1,DAY($A3229)/IF($N3229="Superstore",Settings!$B$5,Settings!$B$4)))</f>
        <v/>
      </c>
      <c r="S3229" s="17">
        <f>IF(OR($B3229="",$G3229="",$R3229=0),"",$G3229/$R3229)</f>
        <v/>
      </c>
      <c r="T3229">
        <f>IF($S3229="","",IF($S3229&lt;Settings!$B$8,"Critical",IF($S3229&lt;Settings!$B$9,"Semi Critical","Non Critical")))</f>
        <v/>
      </c>
      <c r="U3229">
        <f>IF($B3229="","",IFERROR(VLOOKUP($O3229,Leaders!$A:$B,2,0),"Not Mapped"))</f>
        <v/>
      </c>
    </row>
    <row r="3230">
      <c r="A3230" s="16" t="n"/>
      <c r="G3230" s="17" t="n"/>
      <c r="H3230" s="17" t="n"/>
      <c r="I3230" s="17" t="n"/>
      <c r="J3230" s="17" t="n"/>
      <c r="K3230" s="17" t="n"/>
      <c r="L3230" s="17" t="n"/>
      <c r="N3230">
        <f>IF($B3230="","",IF($C3230="SUPERSTORE","Superstore","DH"))</f>
        <v/>
      </c>
      <c r="O3230">
        <f>IF($B3230="","",IFERROR(VLOOKUP($B3230,Mapping!$A:$C,2,0),"Not Mapped"))</f>
        <v/>
      </c>
      <c r="P3230">
        <f>IF($B3230="","",IFERROR(VLOOKUP($B3230,Mapping!$A:$C,3,0),"Not Mapped"))</f>
        <v/>
      </c>
      <c r="Q3230">
        <f>IF($B3230="","",IF(COUNTIF(Exclusions!$A:$A,$B3230)&gt;0,"Yes","No"))</f>
        <v/>
      </c>
      <c r="R3230" s="17">
        <f>IF($B3230="","",MIN(1,DAY($A3230)/IF($N3230="Superstore",Settings!$B$5,Settings!$B$4)))</f>
        <v/>
      </c>
      <c r="S3230" s="17">
        <f>IF(OR($B3230="",$G3230="",$R3230=0),"",$G3230/$R3230)</f>
        <v/>
      </c>
      <c r="T3230">
        <f>IF($S3230="","",IF($S3230&lt;Settings!$B$8,"Critical",IF($S3230&lt;Settings!$B$9,"Semi Critical","Non Critical")))</f>
        <v/>
      </c>
      <c r="U3230">
        <f>IF($B3230="","",IFERROR(VLOOKUP($O3230,Leaders!$A:$B,2,0),"Not Mapped"))</f>
        <v/>
      </c>
    </row>
    <row r="3231">
      <c r="A3231" s="16" t="n"/>
      <c r="G3231" s="17" t="n"/>
      <c r="H3231" s="17" t="n"/>
      <c r="I3231" s="17" t="n"/>
      <c r="J3231" s="17" t="n"/>
      <c r="K3231" s="17" t="n"/>
      <c r="L3231" s="17" t="n"/>
      <c r="N3231">
        <f>IF($B3231="","",IF($C3231="SUPERSTORE","Superstore","DH"))</f>
        <v/>
      </c>
      <c r="O3231">
        <f>IF($B3231="","",IFERROR(VLOOKUP($B3231,Mapping!$A:$C,2,0),"Not Mapped"))</f>
        <v/>
      </c>
      <c r="P3231">
        <f>IF($B3231="","",IFERROR(VLOOKUP($B3231,Mapping!$A:$C,3,0),"Not Mapped"))</f>
        <v/>
      </c>
      <c r="Q3231">
        <f>IF($B3231="","",IF(COUNTIF(Exclusions!$A:$A,$B3231)&gt;0,"Yes","No"))</f>
        <v/>
      </c>
      <c r="R3231" s="17">
        <f>IF($B3231="","",MIN(1,DAY($A3231)/IF($N3231="Superstore",Settings!$B$5,Settings!$B$4)))</f>
        <v/>
      </c>
      <c r="S3231" s="17">
        <f>IF(OR($B3231="",$G3231="",$R3231=0),"",$G3231/$R3231)</f>
        <v/>
      </c>
      <c r="T3231">
        <f>IF($S3231="","",IF($S3231&lt;Settings!$B$8,"Critical",IF($S3231&lt;Settings!$B$9,"Semi Critical","Non Critical")))</f>
        <v/>
      </c>
      <c r="U3231">
        <f>IF($B3231="","",IFERROR(VLOOKUP($O3231,Leaders!$A:$B,2,0),"Not Mapped"))</f>
        <v/>
      </c>
    </row>
    <row r="3232">
      <c r="A3232" s="16" t="n"/>
      <c r="G3232" s="17" t="n"/>
      <c r="H3232" s="17" t="n"/>
      <c r="I3232" s="17" t="n"/>
      <c r="J3232" s="17" t="n"/>
      <c r="K3232" s="17" t="n"/>
      <c r="L3232" s="17" t="n"/>
      <c r="N3232">
        <f>IF($B3232="","",IF($C3232="SUPERSTORE","Superstore","DH"))</f>
        <v/>
      </c>
      <c r="O3232">
        <f>IF($B3232="","",IFERROR(VLOOKUP($B3232,Mapping!$A:$C,2,0),"Not Mapped"))</f>
        <v/>
      </c>
      <c r="P3232">
        <f>IF($B3232="","",IFERROR(VLOOKUP($B3232,Mapping!$A:$C,3,0),"Not Mapped"))</f>
        <v/>
      </c>
      <c r="Q3232">
        <f>IF($B3232="","",IF(COUNTIF(Exclusions!$A:$A,$B3232)&gt;0,"Yes","No"))</f>
        <v/>
      </c>
      <c r="R3232" s="17">
        <f>IF($B3232="","",MIN(1,DAY($A3232)/IF($N3232="Superstore",Settings!$B$5,Settings!$B$4)))</f>
        <v/>
      </c>
      <c r="S3232" s="17">
        <f>IF(OR($B3232="",$G3232="",$R3232=0),"",$G3232/$R3232)</f>
        <v/>
      </c>
      <c r="T3232">
        <f>IF($S3232="","",IF($S3232&lt;Settings!$B$8,"Critical",IF($S3232&lt;Settings!$B$9,"Semi Critical","Non Critical")))</f>
        <v/>
      </c>
      <c r="U3232">
        <f>IF($B3232="","",IFERROR(VLOOKUP($O3232,Leaders!$A:$B,2,0),"Not Mapped"))</f>
        <v/>
      </c>
    </row>
    <row r="3233">
      <c r="A3233" s="16" t="n"/>
      <c r="G3233" s="17" t="n"/>
      <c r="H3233" s="17" t="n"/>
      <c r="I3233" s="17" t="n"/>
      <c r="J3233" s="17" t="n"/>
      <c r="K3233" s="17" t="n"/>
      <c r="L3233" s="17" t="n"/>
      <c r="N3233">
        <f>IF($B3233="","",IF($C3233="SUPERSTORE","Superstore","DH"))</f>
        <v/>
      </c>
      <c r="O3233">
        <f>IF($B3233="","",IFERROR(VLOOKUP($B3233,Mapping!$A:$C,2,0),"Not Mapped"))</f>
        <v/>
      </c>
      <c r="P3233">
        <f>IF($B3233="","",IFERROR(VLOOKUP($B3233,Mapping!$A:$C,3,0),"Not Mapped"))</f>
        <v/>
      </c>
      <c r="Q3233">
        <f>IF($B3233="","",IF(COUNTIF(Exclusions!$A:$A,$B3233)&gt;0,"Yes","No"))</f>
        <v/>
      </c>
      <c r="R3233" s="17">
        <f>IF($B3233="","",MIN(1,DAY($A3233)/IF($N3233="Superstore",Settings!$B$5,Settings!$B$4)))</f>
        <v/>
      </c>
      <c r="S3233" s="17">
        <f>IF(OR($B3233="",$G3233="",$R3233=0),"",$G3233/$R3233)</f>
        <v/>
      </c>
      <c r="T3233">
        <f>IF($S3233="","",IF($S3233&lt;Settings!$B$8,"Critical",IF($S3233&lt;Settings!$B$9,"Semi Critical","Non Critical")))</f>
        <v/>
      </c>
      <c r="U3233">
        <f>IF($B3233="","",IFERROR(VLOOKUP($O3233,Leaders!$A:$B,2,0),"Not Mapped"))</f>
        <v/>
      </c>
    </row>
    <row r="3234">
      <c r="A3234" s="16" t="n"/>
      <c r="G3234" s="17" t="n"/>
      <c r="H3234" s="17" t="n"/>
      <c r="I3234" s="17" t="n"/>
      <c r="J3234" s="17" t="n"/>
      <c r="K3234" s="17" t="n"/>
      <c r="L3234" s="17" t="n"/>
      <c r="N3234">
        <f>IF($B3234="","",IF($C3234="SUPERSTORE","Superstore","DH"))</f>
        <v/>
      </c>
      <c r="O3234">
        <f>IF($B3234="","",IFERROR(VLOOKUP($B3234,Mapping!$A:$C,2,0),"Not Mapped"))</f>
        <v/>
      </c>
      <c r="P3234">
        <f>IF($B3234="","",IFERROR(VLOOKUP($B3234,Mapping!$A:$C,3,0),"Not Mapped"))</f>
        <v/>
      </c>
      <c r="Q3234">
        <f>IF($B3234="","",IF(COUNTIF(Exclusions!$A:$A,$B3234)&gt;0,"Yes","No"))</f>
        <v/>
      </c>
      <c r="R3234" s="17">
        <f>IF($B3234="","",MIN(1,DAY($A3234)/IF($N3234="Superstore",Settings!$B$5,Settings!$B$4)))</f>
        <v/>
      </c>
      <c r="S3234" s="17">
        <f>IF(OR($B3234="",$G3234="",$R3234=0),"",$G3234/$R3234)</f>
        <v/>
      </c>
      <c r="T3234">
        <f>IF($S3234="","",IF($S3234&lt;Settings!$B$8,"Critical",IF($S3234&lt;Settings!$B$9,"Semi Critical","Non Critical")))</f>
        <v/>
      </c>
      <c r="U3234">
        <f>IF($B3234="","",IFERROR(VLOOKUP($O3234,Leaders!$A:$B,2,0),"Not Mapped"))</f>
        <v/>
      </c>
    </row>
    <row r="3235">
      <c r="A3235" s="16" t="n"/>
      <c r="G3235" s="17" t="n"/>
      <c r="H3235" s="17" t="n"/>
      <c r="I3235" s="17" t="n"/>
      <c r="J3235" s="17" t="n"/>
      <c r="K3235" s="17" t="n"/>
      <c r="L3235" s="17" t="n"/>
      <c r="N3235">
        <f>IF($B3235="","",IF($C3235="SUPERSTORE","Superstore","DH"))</f>
        <v/>
      </c>
      <c r="O3235">
        <f>IF($B3235="","",IFERROR(VLOOKUP($B3235,Mapping!$A:$C,2,0),"Not Mapped"))</f>
        <v/>
      </c>
      <c r="P3235">
        <f>IF($B3235="","",IFERROR(VLOOKUP($B3235,Mapping!$A:$C,3,0),"Not Mapped"))</f>
        <v/>
      </c>
      <c r="Q3235">
        <f>IF($B3235="","",IF(COUNTIF(Exclusions!$A:$A,$B3235)&gt;0,"Yes","No"))</f>
        <v/>
      </c>
      <c r="R3235" s="17">
        <f>IF($B3235="","",MIN(1,DAY($A3235)/IF($N3235="Superstore",Settings!$B$5,Settings!$B$4)))</f>
        <v/>
      </c>
      <c r="S3235" s="17">
        <f>IF(OR($B3235="",$G3235="",$R3235=0),"",$G3235/$R3235)</f>
        <v/>
      </c>
      <c r="T3235">
        <f>IF($S3235="","",IF($S3235&lt;Settings!$B$8,"Critical",IF($S3235&lt;Settings!$B$9,"Semi Critical","Non Critical")))</f>
        <v/>
      </c>
      <c r="U3235">
        <f>IF($B3235="","",IFERROR(VLOOKUP($O3235,Leaders!$A:$B,2,0),"Not Mapped"))</f>
        <v/>
      </c>
    </row>
    <row r="3236">
      <c r="A3236" s="16" t="n"/>
      <c r="G3236" s="17" t="n"/>
      <c r="H3236" s="17" t="n"/>
      <c r="I3236" s="17" t="n"/>
      <c r="J3236" s="17" t="n"/>
      <c r="K3236" s="17" t="n"/>
      <c r="L3236" s="17" t="n"/>
      <c r="N3236">
        <f>IF($B3236="","",IF($C3236="SUPERSTORE","Superstore","DH"))</f>
        <v/>
      </c>
      <c r="O3236">
        <f>IF($B3236="","",IFERROR(VLOOKUP($B3236,Mapping!$A:$C,2,0),"Not Mapped"))</f>
        <v/>
      </c>
      <c r="P3236">
        <f>IF($B3236="","",IFERROR(VLOOKUP($B3236,Mapping!$A:$C,3,0),"Not Mapped"))</f>
        <v/>
      </c>
      <c r="Q3236">
        <f>IF($B3236="","",IF(COUNTIF(Exclusions!$A:$A,$B3236)&gt;0,"Yes","No"))</f>
        <v/>
      </c>
      <c r="R3236" s="17">
        <f>IF($B3236="","",MIN(1,DAY($A3236)/IF($N3236="Superstore",Settings!$B$5,Settings!$B$4)))</f>
        <v/>
      </c>
      <c r="S3236" s="17">
        <f>IF(OR($B3236="",$G3236="",$R3236=0),"",$G3236/$R3236)</f>
        <v/>
      </c>
      <c r="T3236">
        <f>IF($S3236="","",IF($S3236&lt;Settings!$B$8,"Critical",IF($S3236&lt;Settings!$B$9,"Semi Critical","Non Critical")))</f>
        <v/>
      </c>
      <c r="U3236">
        <f>IF($B3236="","",IFERROR(VLOOKUP($O3236,Leaders!$A:$B,2,0),"Not Mapped"))</f>
        <v/>
      </c>
    </row>
    <row r="3237">
      <c r="A3237" s="16" t="n"/>
      <c r="G3237" s="17" t="n"/>
      <c r="H3237" s="17" t="n"/>
      <c r="I3237" s="17" t="n"/>
      <c r="J3237" s="17" t="n"/>
      <c r="K3237" s="17" t="n"/>
      <c r="L3237" s="17" t="n"/>
      <c r="N3237">
        <f>IF($B3237="","",IF($C3237="SUPERSTORE","Superstore","DH"))</f>
        <v/>
      </c>
      <c r="O3237">
        <f>IF($B3237="","",IFERROR(VLOOKUP($B3237,Mapping!$A:$C,2,0),"Not Mapped"))</f>
        <v/>
      </c>
      <c r="P3237">
        <f>IF($B3237="","",IFERROR(VLOOKUP($B3237,Mapping!$A:$C,3,0),"Not Mapped"))</f>
        <v/>
      </c>
      <c r="Q3237">
        <f>IF($B3237="","",IF(COUNTIF(Exclusions!$A:$A,$B3237)&gt;0,"Yes","No"))</f>
        <v/>
      </c>
      <c r="R3237" s="17">
        <f>IF($B3237="","",MIN(1,DAY($A3237)/IF($N3237="Superstore",Settings!$B$5,Settings!$B$4)))</f>
        <v/>
      </c>
      <c r="S3237" s="17">
        <f>IF(OR($B3237="",$G3237="",$R3237=0),"",$G3237/$R3237)</f>
        <v/>
      </c>
      <c r="T3237">
        <f>IF($S3237="","",IF($S3237&lt;Settings!$B$8,"Critical",IF($S3237&lt;Settings!$B$9,"Semi Critical","Non Critical")))</f>
        <v/>
      </c>
      <c r="U3237">
        <f>IF($B3237="","",IFERROR(VLOOKUP($O3237,Leaders!$A:$B,2,0),"Not Mapped"))</f>
        <v/>
      </c>
    </row>
    <row r="3238">
      <c r="A3238" s="16" t="n"/>
      <c r="G3238" s="17" t="n"/>
      <c r="H3238" s="17" t="n"/>
      <c r="I3238" s="17" t="n"/>
      <c r="J3238" s="17" t="n"/>
      <c r="K3238" s="17" t="n"/>
      <c r="L3238" s="17" t="n"/>
      <c r="N3238">
        <f>IF($B3238="","",IF($C3238="SUPERSTORE","Superstore","DH"))</f>
        <v/>
      </c>
      <c r="O3238">
        <f>IF($B3238="","",IFERROR(VLOOKUP($B3238,Mapping!$A:$C,2,0),"Not Mapped"))</f>
        <v/>
      </c>
      <c r="P3238">
        <f>IF($B3238="","",IFERROR(VLOOKUP($B3238,Mapping!$A:$C,3,0),"Not Mapped"))</f>
        <v/>
      </c>
      <c r="Q3238">
        <f>IF($B3238="","",IF(COUNTIF(Exclusions!$A:$A,$B3238)&gt;0,"Yes","No"))</f>
        <v/>
      </c>
      <c r="R3238" s="17">
        <f>IF($B3238="","",MIN(1,DAY($A3238)/IF($N3238="Superstore",Settings!$B$5,Settings!$B$4)))</f>
        <v/>
      </c>
      <c r="S3238" s="17">
        <f>IF(OR($B3238="",$G3238="",$R3238=0),"",$G3238/$R3238)</f>
        <v/>
      </c>
      <c r="T3238">
        <f>IF($S3238="","",IF($S3238&lt;Settings!$B$8,"Critical",IF($S3238&lt;Settings!$B$9,"Semi Critical","Non Critical")))</f>
        <v/>
      </c>
      <c r="U3238">
        <f>IF($B3238="","",IFERROR(VLOOKUP($O3238,Leaders!$A:$B,2,0),"Not Mapped"))</f>
        <v/>
      </c>
    </row>
    <row r="3239">
      <c r="A3239" s="16" t="n"/>
      <c r="G3239" s="17" t="n"/>
      <c r="H3239" s="17" t="n"/>
      <c r="I3239" s="17" t="n"/>
      <c r="J3239" s="17" t="n"/>
      <c r="K3239" s="17" t="n"/>
      <c r="L3239" s="17" t="n"/>
      <c r="N3239">
        <f>IF($B3239="","",IF($C3239="SUPERSTORE","Superstore","DH"))</f>
        <v/>
      </c>
      <c r="O3239">
        <f>IF($B3239="","",IFERROR(VLOOKUP($B3239,Mapping!$A:$C,2,0),"Not Mapped"))</f>
        <v/>
      </c>
      <c r="P3239">
        <f>IF($B3239="","",IFERROR(VLOOKUP($B3239,Mapping!$A:$C,3,0),"Not Mapped"))</f>
        <v/>
      </c>
      <c r="Q3239">
        <f>IF($B3239="","",IF(COUNTIF(Exclusions!$A:$A,$B3239)&gt;0,"Yes","No"))</f>
        <v/>
      </c>
      <c r="R3239" s="17">
        <f>IF($B3239="","",MIN(1,DAY($A3239)/IF($N3239="Superstore",Settings!$B$5,Settings!$B$4)))</f>
        <v/>
      </c>
      <c r="S3239" s="17">
        <f>IF(OR($B3239="",$G3239="",$R3239=0),"",$G3239/$R3239)</f>
        <v/>
      </c>
      <c r="T3239">
        <f>IF($S3239="","",IF($S3239&lt;Settings!$B$8,"Critical",IF($S3239&lt;Settings!$B$9,"Semi Critical","Non Critical")))</f>
        <v/>
      </c>
      <c r="U3239">
        <f>IF($B3239="","",IFERROR(VLOOKUP($O3239,Leaders!$A:$B,2,0),"Not Mapped"))</f>
        <v/>
      </c>
    </row>
    <row r="3240">
      <c r="A3240" s="16" t="n"/>
      <c r="G3240" s="17" t="n"/>
      <c r="H3240" s="17" t="n"/>
      <c r="I3240" s="17" t="n"/>
      <c r="J3240" s="17" t="n"/>
      <c r="K3240" s="17" t="n"/>
      <c r="L3240" s="17" t="n"/>
      <c r="N3240">
        <f>IF($B3240="","",IF($C3240="SUPERSTORE","Superstore","DH"))</f>
        <v/>
      </c>
      <c r="O3240">
        <f>IF($B3240="","",IFERROR(VLOOKUP($B3240,Mapping!$A:$C,2,0),"Not Mapped"))</f>
        <v/>
      </c>
      <c r="P3240">
        <f>IF($B3240="","",IFERROR(VLOOKUP($B3240,Mapping!$A:$C,3,0),"Not Mapped"))</f>
        <v/>
      </c>
      <c r="Q3240">
        <f>IF($B3240="","",IF(COUNTIF(Exclusions!$A:$A,$B3240)&gt;0,"Yes","No"))</f>
        <v/>
      </c>
      <c r="R3240" s="17">
        <f>IF($B3240="","",MIN(1,DAY($A3240)/IF($N3240="Superstore",Settings!$B$5,Settings!$B$4)))</f>
        <v/>
      </c>
      <c r="S3240" s="17">
        <f>IF(OR($B3240="",$G3240="",$R3240=0),"",$G3240/$R3240)</f>
        <v/>
      </c>
      <c r="T3240">
        <f>IF($S3240="","",IF($S3240&lt;Settings!$B$8,"Critical",IF($S3240&lt;Settings!$B$9,"Semi Critical","Non Critical")))</f>
        <v/>
      </c>
      <c r="U3240">
        <f>IF($B3240="","",IFERROR(VLOOKUP($O3240,Leaders!$A:$B,2,0),"Not Mapped"))</f>
        <v/>
      </c>
    </row>
    <row r="3241">
      <c r="A3241" s="16" t="n"/>
      <c r="G3241" s="17" t="n"/>
      <c r="H3241" s="17" t="n"/>
      <c r="I3241" s="17" t="n"/>
      <c r="J3241" s="17" t="n"/>
      <c r="K3241" s="17" t="n"/>
      <c r="L3241" s="17" t="n"/>
      <c r="N3241">
        <f>IF($B3241="","",IF($C3241="SUPERSTORE","Superstore","DH"))</f>
        <v/>
      </c>
      <c r="O3241">
        <f>IF($B3241="","",IFERROR(VLOOKUP($B3241,Mapping!$A:$C,2,0),"Not Mapped"))</f>
        <v/>
      </c>
      <c r="P3241">
        <f>IF($B3241="","",IFERROR(VLOOKUP($B3241,Mapping!$A:$C,3,0),"Not Mapped"))</f>
        <v/>
      </c>
      <c r="Q3241">
        <f>IF($B3241="","",IF(COUNTIF(Exclusions!$A:$A,$B3241)&gt;0,"Yes","No"))</f>
        <v/>
      </c>
      <c r="R3241" s="17">
        <f>IF($B3241="","",MIN(1,DAY($A3241)/IF($N3241="Superstore",Settings!$B$5,Settings!$B$4)))</f>
        <v/>
      </c>
      <c r="S3241" s="17">
        <f>IF(OR($B3241="",$G3241="",$R3241=0),"",$G3241/$R3241)</f>
        <v/>
      </c>
      <c r="T3241">
        <f>IF($S3241="","",IF($S3241&lt;Settings!$B$8,"Critical",IF($S3241&lt;Settings!$B$9,"Semi Critical","Non Critical")))</f>
        <v/>
      </c>
      <c r="U3241">
        <f>IF($B3241="","",IFERROR(VLOOKUP($O3241,Leaders!$A:$B,2,0),"Not Mapped"))</f>
        <v/>
      </c>
    </row>
    <row r="3242">
      <c r="A3242" s="16" t="n"/>
      <c r="G3242" s="17" t="n"/>
      <c r="H3242" s="17" t="n"/>
      <c r="I3242" s="17" t="n"/>
      <c r="J3242" s="17" t="n"/>
      <c r="K3242" s="17" t="n"/>
      <c r="L3242" s="17" t="n"/>
      <c r="N3242">
        <f>IF($B3242="","",IF($C3242="SUPERSTORE","Superstore","DH"))</f>
        <v/>
      </c>
      <c r="O3242">
        <f>IF($B3242="","",IFERROR(VLOOKUP($B3242,Mapping!$A:$C,2,0),"Not Mapped"))</f>
        <v/>
      </c>
      <c r="P3242">
        <f>IF($B3242="","",IFERROR(VLOOKUP($B3242,Mapping!$A:$C,3,0),"Not Mapped"))</f>
        <v/>
      </c>
      <c r="Q3242">
        <f>IF($B3242="","",IF(COUNTIF(Exclusions!$A:$A,$B3242)&gt;0,"Yes","No"))</f>
        <v/>
      </c>
      <c r="R3242" s="17">
        <f>IF($B3242="","",MIN(1,DAY($A3242)/IF($N3242="Superstore",Settings!$B$5,Settings!$B$4)))</f>
        <v/>
      </c>
      <c r="S3242" s="17">
        <f>IF(OR($B3242="",$G3242="",$R3242=0),"",$G3242/$R3242)</f>
        <v/>
      </c>
      <c r="T3242">
        <f>IF($S3242="","",IF($S3242&lt;Settings!$B$8,"Critical",IF($S3242&lt;Settings!$B$9,"Semi Critical","Non Critical")))</f>
        <v/>
      </c>
      <c r="U3242">
        <f>IF($B3242="","",IFERROR(VLOOKUP($O3242,Leaders!$A:$B,2,0),"Not Mapped"))</f>
        <v/>
      </c>
    </row>
    <row r="3243">
      <c r="A3243" s="16" t="n"/>
      <c r="G3243" s="17" t="n"/>
      <c r="H3243" s="17" t="n"/>
      <c r="I3243" s="17" t="n"/>
      <c r="J3243" s="17" t="n"/>
      <c r="K3243" s="17" t="n"/>
      <c r="L3243" s="17" t="n"/>
      <c r="N3243">
        <f>IF($B3243="","",IF($C3243="SUPERSTORE","Superstore","DH"))</f>
        <v/>
      </c>
      <c r="O3243">
        <f>IF($B3243="","",IFERROR(VLOOKUP($B3243,Mapping!$A:$C,2,0),"Not Mapped"))</f>
        <v/>
      </c>
      <c r="P3243">
        <f>IF($B3243="","",IFERROR(VLOOKUP($B3243,Mapping!$A:$C,3,0),"Not Mapped"))</f>
        <v/>
      </c>
      <c r="Q3243">
        <f>IF($B3243="","",IF(COUNTIF(Exclusions!$A:$A,$B3243)&gt;0,"Yes","No"))</f>
        <v/>
      </c>
      <c r="R3243" s="17">
        <f>IF($B3243="","",MIN(1,DAY($A3243)/IF($N3243="Superstore",Settings!$B$5,Settings!$B$4)))</f>
        <v/>
      </c>
      <c r="S3243" s="17">
        <f>IF(OR($B3243="",$G3243="",$R3243=0),"",$G3243/$R3243)</f>
        <v/>
      </c>
      <c r="T3243">
        <f>IF($S3243="","",IF($S3243&lt;Settings!$B$8,"Critical",IF($S3243&lt;Settings!$B$9,"Semi Critical","Non Critical")))</f>
        <v/>
      </c>
      <c r="U3243">
        <f>IF($B3243="","",IFERROR(VLOOKUP($O3243,Leaders!$A:$B,2,0),"Not Mapped"))</f>
        <v/>
      </c>
    </row>
    <row r="3244">
      <c r="A3244" s="16" t="n"/>
      <c r="G3244" s="17" t="n"/>
      <c r="H3244" s="17" t="n"/>
      <c r="I3244" s="17" t="n"/>
      <c r="J3244" s="17" t="n"/>
      <c r="K3244" s="17" t="n"/>
      <c r="L3244" s="17" t="n"/>
      <c r="N3244">
        <f>IF($B3244="","",IF($C3244="SUPERSTORE","Superstore","DH"))</f>
        <v/>
      </c>
      <c r="O3244">
        <f>IF($B3244="","",IFERROR(VLOOKUP($B3244,Mapping!$A:$C,2,0),"Not Mapped"))</f>
        <v/>
      </c>
      <c r="P3244">
        <f>IF($B3244="","",IFERROR(VLOOKUP($B3244,Mapping!$A:$C,3,0),"Not Mapped"))</f>
        <v/>
      </c>
      <c r="Q3244">
        <f>IF($B3244="","",IF(COUNTIF(Exclusions!$A:$A,$B3244)&gt;0,"Yes","No"))</f>
        <v/>
      </c>
      <c r="R3244" s="17">
        <f>IF($B3244="","",MIN(1,DAY($A3244)/IF($N3244="Superstore",Settings!$B$5,Settings!$B$4)))</f>
        <v/>
      </c>
      <c r="S3244" s="17">
        <f>IF(OR($B3244="",$G3244="",$R3244=0),"",$G3244/$R3244)</f>
        <v/>
      </c>
      <c r="T3244">
        <f>IF($S3244="","",IF($S3244&lt;Settings!$B$8,"Critical",IF($S3244&lt;Settings!$B$9,"Semi Critical","Non Critical")))</f>
        <v/>
      </c>
      <c r="U3244">
        <f>IF($B3244="","",IFERROR(VLOOKUP($O3244,Leaders!$A:$B,2,0),"Not Mapped"))</f>
        <v/>
      </c>
    </row>
    <row r="3245">
      <c r="A3245" s="16" t="n"/>
      <c r="G3245" s="17" t="n"/>
      <c r="H3245" s="17" t="n"/>
      <c r="I3245" s="17" t="n"/>
      <c r="J3245" s="17" t="n"/>
      <c r="K3245" s="17" t="n"/>
      <c r="L3245" s="17" t="n"/>
      <c r="N3245">
        <f>IF($B3245="","",IF($C3245="SUPERSTORE","Superstore","DH"))</f>
        <v/>
      </c>
      <c r="O3245">
        <f>IF($B3245="","",IFERROR(VLOOKUP($B3245,Mapping!$A:$C,2,0),"Not Mapped"))</f>
        <v/>
      </c>
      <c r="P3245">
        <f>IF($B3245="","",IFERROR(VLOOKUP($B3245,Mapping!$A:$C,3,0),"Not Mapped"))</f>
        <v/>
      </c>
      <c r="Q3245">
        <f>IF($B3245="","",IF(COUNTIF(Exclusions!$A:$A,$B3245)&gt;0,"Yes","No"))</f>
        <v/>
      </c>
      <c r="R3245" s="17">
        <f>IF($B3245="","",MIN(1,DAY($A3245)/IF($N3245="Superstore",Settings!$B$5,Settings!$B$4)))</f>
        <v/>
      </c>
      <c r="S3245" s="17">
        <f>IF(OR($B3245="",$G3245="",$R3245=0),"",$G3245/$R3245)</f>
        <v/>
      </c>
      <c r="T3245">
        <f>IF($S3245="","",IF($S3245&lt;Settings!$B$8,"Critical",IF($S3245&lt;Settings!$B$9,"Semi Critical","Non Critical")))</f>
        <v/>
      </c>
      <c r="U3245">
        <f>IF($B3245="","",IFERROR(VLOOKUP($O3245,Leaders!$A:$B,2,0),"Not Mapped"))</f>
        <v/>
      </c>
    </row>
    <row r="3246">
      <c r="A3246" s="16" t="n"/>
      <c r="G3246" s="17" t="n"/>
      <c r="H3246" s="17" t="n"/>
      <c r="I3246" s="17" t="n"/>
      <c r="J3246" s="17" t="n"/>
      <c r="K3246" s="17" t="n"/>
      <c r="L3246" s="17" t="n"/>
      <c r="N3246">
        <f>IF($B3246="","",IF($C3246="SUPERSTORE","Superstore","DH"))</f>
        <v/>
      </c>
      <c r="O3246">
        <f>IF($B3246="","",IFERROR(VLOOKUP($B3246,Mapping!$A:$C,2,0),"Not Mapped"))</f>
        <v/>
      </c>
      <c r="P3246">
        <f>IF($B3246="","",IFERROR(VLOOKUP($B3246,Mapping!$A:$C,3,0),"Not Mapped"))</f>
        <v/>
      </c>
      <c r="Q3246">
        <f>IF($B3246="","",IF(COUNTIF(Exclusions!$A:$A,$B3246)&gt;0,"Yes","No"))</f>
        <v/>
      </c>
      <c r="R3246" s="17">
        <f>IF($B3246="","",MIN(1,DAY($A3246)/IF($N3246="Superstore",Settings!$B$5,Settings!$B$4)))</f>
        <v/>
      </c>
      <c r="S3246" s="17">
        <f>IF(OR($B3246="",$G3246="",$R3246=0),"",$G3246/$R3246)</f>
        <v/>
      </c>
      <c r="T3246">
        <f>IF($S3246="","",IF($S3246&lt;Settings!$B$8,"Critical",IF($S3246&lt;Settings!$B$9,"Semi Critical","Non Critical")))</f>
        <v/>
      </c>
      <c r="U3246">
        <f>IF($B3246="","",IFERROR(VLOOKUP($O3246,Leaders!$A:$B,2,0),"Not Mapped"))</f>
        <v/>
      </c>
    </row>
    <row r="3247">
      <c r="A3247" s="16" t="n"/>
      <c r="G3247" s="17" t="n"/>
      <c r="H3247" s="17" t="n"/>
      <c r="I3247" s="17" t="n"/>
      <c r="J3247" s="17" t="n"/>
      <c r="K3247" s="17" t="n"/>
      <c r="L3247" s="17" t="n"/>
      <c r="N3247">
        <f>IF($B3247="","",IF($C3247="SUPERSTORE","Superstore","DH"))</f>
        <v/>
      </c>
      <c r="O3247">
        <f>IF($B3247="","",IFERROR(VLOOKUP($B3247,Mapping!$A:$C,2,0),"Not Mapped"))</f>
        <v/>
      </c>
      <c r="P3247">
        <f>IF($B3247="","",IFERROR(VLOOKUP($B3247,Mapping!$A:$C,3,0),"Not Mapped"))</f>
        <v/>
      </c>
      <c r="Q3247">
        <f>IF($B3247="","",IF(COUNTIF(Exclusions!$A:$A,$B3247)&gt;0,"Yes","No"))</f>
        <v/>
      </c>
      <c r="R3247" s="17">
        <f>IF($B3247="","",MIN(1,DAY($A3247)/IF($N3247="Superstore",Settings!$B$5,Settings!$B$4)))</f>
        <v/>
      </c>
      <c r="S3247" s="17">
        <f>IF(OR($B3247="",$G3247="",$R3247=0),"",$G3247/$R3247)</f>
        <v/>
      </c>
      <c r="T3247">
        <f>IF($S3247="","",IF($S3247&lt;Settings!$B$8,"Critical",IF($S3247&lt;Settings!$B$9,"Semi Critical","Non Critical")))</f>
        <v/>
      </c>
      <c r="U3247">
        <f>IF($B3247="","",IFERROR(VLOOKUP($O3247,Leaders!$A:$B,2,0),"Not Mapped"))</f>
        <v/>
      </c>
    </row>
    <row r="3248">
      <c r="A3248" s="16" t="n"/>
      <c r="G3248" s="17" t="n"/>
      <c r="H3248" s="17" t="n"/>
      <c r="I3248" s="17" t="n"/>
      <c r="J3248" s="17" t="n"/>
      <c r="K3248" s="17" t="n"/>
      <c r="L3248" s="17" t="n"/>
      <c r="N3248">
        <f>IF($B3248="","",IF($C3248="SUPERSTORE","Superstore","DH"))</f>
        <v/>
      </c>
      <c r="O3248">
        <f>IF($B3248="","",IFERROR(VLOOKUP($B3248,Mapping!$A:$C,2,0),"Not Mapped"))</f>
        <v/>
      </c>
      <c r="P3248">
        <f>IF($B3248="","",IFERROR(VLOOKUP($B3248,Mapping!$A:$C,3,0),"Not Mapped"))</f>
        <v/>
      </c>
      <c r="Q3248">
        <f>IF($B3248="","",IF(COUNTIF(Exclusions!$A:$A,$B3248)&gt;0,"Yes","No"))</f>
        <v/>
      </c>
      <c r="R3248" s="17">
        <f>IF($B3248="","",MIN(1,DAY($A3248)/IF($N3248="Superstore",Settings!$B$5,Settings!$B$4)))</f>
        <v/>
      </c>
      <c r="S3248" s="17">
        <f>IF(OR($B3248="",$G3248="",$R3248=0),"",$G3248/$R3248)</f>
        <v/>
      </c>
      <c r="T3248">
        <f>IF($S3248="","",IF($S3248&lt;Settings!$B$8,"Critical",IF($S3248&lt;Settings!$B$9,"Semi Critical","Non Critical")))</f>
        <v/>
      </c>
      <c r="U3248">
        <f>IF($B3248="","",IFERROR(VLOOKUP($O3248,Leaders!$A:$B,2,0),"Not Mapped"))</f>
        <v/>
      </c>
    </row>
    <row r="3249">
      <c r="A3249" s="16" t="n"/>
      <c r="G3249" s="17" t="n"/>
      <c r="H3249" s="17" t="n"/>
      <c r="I3249" s="17" t="n"/>
      <c r="J3249" s="17" t="n"/>
      <c r="K3249" s="17" t="n"/>
      <c r="L3249" s="17" t="n"/>
      <c r="N3249">
        <f>IF($B3249="","",IF($C3249="SUPERSTORE","Superstore","DH"))</f>
        <v/>
      </c>
      <c r="O3249">
        <f>IF($B3249="","",IFERROR(VLOOKUP($B3249,Mapping!$A:$C,2,0),"Not Mapped"))</f>
        <v/>
      </c>
      <c r="P3249">
        <f>IF($B3249="","",IFERROR(VLOOKUP($B3249,Mapping!$A:$C,3,0),"Not Mapped"))</f>
        <v/>
      </c>
      <c r="Q3249">
        <f>IF($B3249="","",IF(COUNTIF(Exclusions!$A:$A,$B3249)&gt;0,"Yes","No"))</f>
        <v/>
      </c>
      <c r="R3249" s="17">
        <f>IF($B3249="","",MIN(1,DAY($A3249)/IF($N3249="Superstore",Settings!$B$5,Settings!$B$4)))</f>
        <v/>
      </c>
      <c r="S3249" s="17">
        <f>IF(OR($B3249="",$G3249="",$R3249=0),"",$G3249/$R3249)</f>
        <v/>
      </c>
      <c r="T3249">
        <f>IF($S3249="","",IF($S3249&lt;Settings!$B$8,"Critical",IF($S3249&lt;Settings!$B$9,"Semi Critical","Non Critical")))</f>
        <v/>
      </c>
      <c r="U3249">
        <f>IF($B3249="","",IFERROR(VLOOKUP($O3249,Leaders!$A:$B,2,0),"Not Mapped"))</f>
        <v/>
      </c>
    </row>
    <row r="3250">
      <c r="A3250" s="16" t="n"/>
      <c r="G3250" s="17" t="n"/>
      <c r="H3250" s="17" t="n"/>
      <c r="I3250" s="17" t="n"/>
      <c r="J3250" s="17" t="n"/>
      <c r="K3250" s="17" t="n"/>
      <c r="L3250" s="17" t="n"/>
      <c r="N3250">
        <f>IF($B3250="","",IF($C3250="SUPERSTORE","Superstore","DH"))</f>
        <v/>
      </c>
      <c r="O3250">
        <f>IF($B3250="","",IFERROR(VLOOKUP($B3250,Mapping!$A:$C,2,0),"Not Mapped"))</f>
        <v/>
      </c>
      <c r="P3250">
        <f>IF($B3250="","",IFERROR(VLOOKUP($B3250,Mapping!$A:$C,3,0),"Not Mapped"))</f>
        <v/>
      </c>
      <c r="Q3250">
        <f>IF($B3250="","",IF(COUNTIF(Exclusions!$A:$A,$B3250)&gt;0,"Yes","No"))</f>
        <v/>
      </c>
      <c r="R3250" s="17">
        <f>IF($B3250="","",MIN(1,DAY($A3250)/IF($N3250="Superstore",Settings!$B$5,Settings!$B$4)))</f>
        <v/>
      </c>
      <c r="S3250" s="17">
        <f>IF(OR($B3250="",$G3250="",$R3250=0),"",$G3250/$R3250)</f>
        <v/>
      </c>
      <c r="T3250">
        <f>IF($S3250="","",IF($S3250&lt;Settings!$B$8,"Critical",IF($S3250&lt;Settings!$B$9,"Semi Critical","Non Critical")))</f>
        <v/>
      </c>
      <c r="U3250">
        <f>IF($B3250="","",IFERROR(VLOOKUP($O3250,Leaders!$A:$B,2,0),"Not Mapped"))</f>
        <v/>
      </c>
    </row>
    <row r="3251">
      <c r="A3251" s="16" t="n"/>
      <c r="G3251" s="17" t="n"/>
      <c r="H3251" s="17" t="n"/>
      <c r="I3251" s="17" t="n"/>
      <c r="J3251" s="17" t="n"/>
      <c r="K3251" s="17" t="n"/>
      <c r="L3251" s="17" t="n"/>
      <c r="N3251">
        <f>IF($B3251="","",IF($C3251="SUPERSTORE","Superstore","DH"))</f>
        <v/>
      </c>
      <c r="O3251">
        <f>IF($B3251="","",IFERROR(VLOOKUP($B3251,Mapping!$A:$C,2,0),"Not Mapped"))</f>
        <v/>
      </c>
      <c r="P3251">
        <f>IF($B3251="","",IFERROR(VLOOKUP($B3251,Mapping!$A:$C,3,0),"Not Mapped"))</f>
        <v/>
      </c>
      <c r="Q3251">
        <f>IF($B3251="","",IF(COUNTIF(Exclusions!$A:$A,$B3251)&gt;0,"Yes","No"))</f>
        <v/>
      </c>
      <c r="R3251" s="17">
        <f>IF($B3251="","",MIN(1,DAY($A3251)/IF($N3251="Superstore",Settings!$B$5,Settings!$B$4)))</f>
        <v/>
      </c>
      <c r="S3251" s="17">
        <f>IF(OR($B3251="",$G3251="",$R3251=0),"",$G3251/$R3251)</f>
        <v/>
      </c>
      <c r="T3251">
        <f>IF($S3251="","",IF($S3251&lt;Settings!$B$8,"Critical",IF($S3251&lt;Settings!$B$9,"Semi Critical","Non Critical")))</f>
        <v/>
      </c>
      <c r="U3251">
        <f>IF($B3251="","",IFERROR(VLOOKUP($O3251,Leaders!$A:$B,2,0),"Not Mapped"))</f>
        <v/>
      </c>
    </row>
    <row r="3252">
      <c r="A3252" s="16" t="n"/>
      <c r="G3252" s="17" t="n"/>
      <c r="H3252" s="17" t="n"/>
      <c r="I3252" s="17" t="n"/>
      <c r="J3252" s="17" t="n"/>
      <c r="K3252" s="17" t="n"/>
      <c r="L3252" s="17" t="n"/>
      <c r="N3252">
        <f>IF($B3252="","",IF($C3252="SUPERSTORE","Superstore","DH"))</f>
        <v/>
      </c>
      <c r="O3252">
        <f>IF($B3252="","",IFERROR(VLOOKUP($B3252,Mapping!$A:$C,2,0),"Not Mapped"))</f>
        <v/>
      </c>
      <c r="P3252">
        <f>IF($B3252="","",IFERROR(VLOOKUP($B3252,Mapping!$A:$C,3,0),"Not Mapped"))</f>
        <v/>
      </c>
      <c r="Q3252">
        <f>IF($B3252="","",IF(COUNTIF(Exclusions!$A:$A,$B3252)&gt;0,"Yes","No"))</f>
        <v/>
      </c>
      <c r="R3252" s="17">
        <f>IF($B3252="","",MIN(1,DAY($A3252)/IF($N3252="Superstore",Settings!$B$5,Settings!$B$4)))</f>
        <v/>
      </c>
      <c r="S3252" s="17">
        <f>IF(OR($B3252="",$G3252="",$R3252=0),"",$G3252/$R3252)</f>
        <v/>
      </c>
      <c r="T3252">
        <f>IF($S3252="","",IF($S3252&lt;Settings!$B$8,"Critical",IF($S3252&lt;Settings!$B$9,"Semi Critical","Non Critical")))</f>
        <v/>
      </c>
      <c r="U3252">
        <f>IF($B3252="","",IFERROR(VLOOKUP($O3252,Leaders!$A:$B,2,0),"Not Mapped"))</f>
        <v/>
      </c>
    </row>
    <row r="3253">
      <c r="A3253" s="16" t="n"/>
      <c r="G3253" s="17" t="n"/>
      <c r="H3253" s="17" t="n"/>
      <c r="I3253" s="17" t="n"/>
      <c r="J3253" s="17" t="n"/>
      <c r="K3253" s="17" t="n"/>
      <c r="L3253" s="17" t="n"/>
      <c r="N3253">
        <f>IF($B3253="","",IF($C3253="SUPERSTORE","Superstore","DH"))</f>
        <v/>
      </c>
      <c r="O3253">
        <f>IF($B3253="","",IFERROR(VLOOKUP($B3253,Mapping!$A:$C,2,0),"Not Mapped"))</f>
        <v/>
      </c>
      <c r="P3253">
        <f>IF($B3253="","",IFERROR(VLOOKUP($B3253,Mapping!$A:$C,3,0),"Not Mapped"))</f>
        <v/>
      </c>
      <c r="Q3253">
        <f>IF($B3253="","",IF(COUNTIF(Exclusions!$A:$A,$B3253)&gt;0,"Yes","No"))</f>
        <v/>
      </c>
      <c r="R3253" s="17">
        <f>IF($B3253="","",MIN(1,DAY($A3253)/IF($N3253="Superstore",Settings!$B$5,Settings!$B$4)))</f>
        <v/>
      </c>
      <c r="S3253" s="17">
        <f>IF(OR($B3253="",$G3253="",$R3253=0),"",$G3253/$R3253)</f>
        <v/>
      </c>
      <c r="T3253">
        <f>IF($S3253="","",IF($S3253&lt;Settings!$B$8,"Critical",IF($S3253&lt;Settings!$B$9,"Semi Critical","Non Critical")))</f>
        <v/>
      </c>
      <c r="U3253">
        <f>IF($B3253="","",IFERROR(VLOOKUP($O3253,Leaders!$A:$B,2,0),"Not Mapped"))</f>
        <v/>
      </c>
    </row>
    <row r="3254">
      <c r="A3254" s="16" t="n"/>
      <c r="G3254" s="17" t="n"/>
      <c r="H3254" s="17" t="n"/>
      <c r="I3254" s="17" t="n"/>
      <c r="J3254" s="17" t="n"/>
      <c r="K3254" s="17" t="n"/>
      <c r="L3254" s="17" t="n"/>
      <c r="N3254">
        <f>IF($B3254="","",IF($C3254="SUPERSTORE","Superstore","DH"))</f>
        <v/>
      </c>
      <c r="O3254">
        <f>IF($B3254="","",IFERROR(VLOOKUP($B3254,Mapping!$A:$C,2,0),"Not Mapped"))</f>
        <v/>
      </c>
      <c r="P3254">
        <f>IF($B3254="","",IFERROR(VLOOKUP($B3254,Mapping!$A:$C,3,0),"Not Mapped"))</f>
        <v/>
      </c>
      <c r="Q3254">
        <f>IF($B3254="","",IF(COUNTIF(Exclusions!$A:$A,$B3254)&gt;0,"Yes","No"))</f>
        <v/>
      </c>
      <c r="R3254" s="17">
        <f>IF($B3254="","",MIN(1,DAY($A3254)/IF($N3254="Superstore",Settings!$B$5,Settings!$B$4)))</f>
        <v/>
      </c>
      <c r="S3254" s="17">
        <f>IF(OR($B3254="",$G3254="",$R3254=0),"",$G3254/$R3254)</f>
        <v/>
      </c>
      <c r="T3254">
        <f>IF($S3254="","",IF($S3254&lt;Settings!$B$8,"Critical",IF($S3254&lt;Settings!$B$9,"Semi Critical","Non Critical")))</f>
        <v/>
      </c>
      <c r="U3254">
        <f>IF($B3254="","",IFERROR(VLOOKUP($O3254,Leaders!$A:$B,2,0),"Not Mapped"))</f>
        <v/>
      </c>
    </row>
    <row r="3255">
      <c r="A3255" s="16" t="n"/>
      <c r="G3255" s="17" t="n"/>
      <c r="H3255" s="17" t="n"/>
      <c r="I3255" s="17" t="n"/>
      <c r="J3255" s="17" t="n"/>
      <c r="K3255" s="17" t="n"/>
      <c r="L3255" s="17" t="n"/>
      <c r="N3255">
        <f>IF($B3255="","",IF($C3255="SUPERSTORE","Superstore","DH"))</f>
        <v/>
      </c>
      <c r="O3255">
        <f>IF($B3255="","",IFERROR(VLOOKUP($B3255,Mapping!$A:$C,2,0),"Not Mapped"))</f>
        <v/>
      </c>
      <c r="P3255">
        <f>IF($B3255="","",IFERROR(VLOOKUP($B3255,Mapping!$A:$C,3,0),"Not Mapped"))</f>
        <v/>
      </c>
      <c r="Q3255">
        <f>IF($B3255="","",IF(COUNTIF(Exclusions!$A:$A,$B3255)&gt;0,"Yes","No"))</f>
        <v/>
      </c>
      <c r="R3255" s="17">
        <f>IF($B3255="","",MIN(1,DAY($A3255)/IF($N3255="Superstore",Settings!$B$5,Settings!$B$4)))</f>
        <v/>
      </c>
      <c r="S3255" s="17">
        <f>IF(OR($B3255="",$G3255="",$R3255=0),"",$G3255/$R3255)</f>
        <v/>
      </c>
      <c r="T3255">
        <f>IF($S3255="","",IF($S3255&lt;Settings!$B$8,"Critical",IF($S3255&lt;Settings!$B$9,"Semi Critical","Non Critical")))</f>
        <v/>
      </c>
      <c r="U3255">
        <f>IF($B3255="","",IFERROR(VLOOKUP($O3255,Leaders!$A:$B,2,0),"Not Mapped"))</f>
        <v/>
      </c>
    </row>
    <row r="3256">
      <c r="A3256" s="16" t="n"/>
      <c r="G3256" s="17" t="n"/>
      <c r="H3256" s="17" t="n"/>
      <c r="I3256" s="17" t="n"/>
      <c r="J3256" s="17" t="n"/>
      <c r="K3256" s="17" t="n"/>
      <c r="L3256" s="17" t="n"/>
      <c r="N3256">
        <f>IF($B3256="","",IF($C3256="SUPERSTORE","Superstore","DH"))</f>
        <v/>
      </c>
      <c r="O3256">
        <f>IF($B3256="","",IFERROR(VLOOKUP($B3256,Mapping!$A:$C,2,0),"Not Mapped"))</f>
        <v/>
      </c>
      <c r="P3256">
        <f>IF($B3256="","",IFERROR(VLOOKUP($B3256,Mapping!$A:$C,3,0),"Not Mapped"))</f>
        <v/>
      </c>
      <c r="Q3256">
        <f>IF($B3256="","",IF(COUNTIF(Exclusions!$A:$A,$B3256)&gt;0,"Yes","No"))</f>
        <v/>
      </c>
      <c r="R3256" s="17">
        <f>IF($B3256="","",MIN(1,DAY($A3256)/IF($N3256="Superstore",Settings!$B$5,Settings!$B$4)))</f>
        <v/>
      </c>
      <c r="S3256" s="17">
        <f>IF(OR($B3256="",$G3256="",$R3256=0),"",$G3256/$R3256)</f>
        <v/>
      </c>
      <c r="T3256">
        <f>IF($S3256="","",IF($S3256&lt;Settings!$B$8,"Critical",IF($S3256&lt;Settings!$B$9,"Semi Critical","Non Critical")))</f>
        <v/>
      </c>
      <c r="U3256">
        <f>IF($B3256="","",IFERROR(VLOOKUP($O3256,Leaders!$A:$B,2,0),"Not Mapped"))</f>
        <v/>
      </c>
    </row>
    <row r="3257">
      <c r="A3257" s="16" t="n"/>
      <c r="G3257" s="17" t="n"/>
      <c r="H3257" s="17" t="n"/>
      <c r="I3257" s="17" t="n"/>
      <c r="J3257" s="17" t="n"/>
      <c r="K3257" s="17" t="n"/>
      <c r="L3257" s="17" t="n"/>
      <c r="N3257">
        <f>IF($B3257="","",IF($C3257="SUPERSTORE","Superstore","DH"))</f>
        <v/>
      </c>
      <c r="O3257">
        <f>IF($B3257="","",IFERROR(VLOOKUP($B3257,Mapping!$A:$C,2,0),"Not Mapped"))</f>
        <v/>
      </c>
      <c r="P3257">
        <f>IF($B3257="","",IFERROR(VLOOKUP($B3257,Mapping!$A:$C,3,0),"Not Mapped"))</f>
        <v/>
      </c>
      <c r="Q3257">
        <f>IF($B3257="","",IF(COUNTIF(Exclusions!$A:$A,$B3257)&gt;0,"Yes","No"))</f>
        <v/>
      </c>
      <c r="R3257" s="17">
        <f>IF($B3257="","",MIN(1,DAY($A3257)/IF($N3257="Superstore",Settings!$B$5,Settings!$B$4)))</f>
        <v/>
      </c>
      <c r="S3257" s="17">
        <f>IF(OR($B3257="",$G3257="",$R3257=0),"",$G3257/$R3257)</f>
        <v/>
      </c>
      <c r="T3257">
        <f>IF($S3257="","",IF($S3257&lt;Settings!$B$8,"Critical",IF($S3257&lt;Settings!$B$9,"Semi Critical","Non Critical")))</f>
        <v/>
      </c>
      <c r="U3257">
        <f>IF($B3257="","",IFERROR(VLOOKUP($O3257,Leaders!$A:$B,2,0),"Not Mapped"))</f>
        <v/>
      </c>
    </row>
    <row r="3258">
      <c r="A3258" s="16" t="n"/>
      <c r="G3258" s="17" t="n"/>
      <c r="H3258" s="17" t="n"/>
      <c r="I3258" s="17" t="n"/>
      <c r="J3258" s="17" t="n"/>
      <c r="K3258" s="17" t="n"/>
      <c r="L3258" s="17" t="n"/>
      <c r="N3258">
        <f>IF($B3258="","",IF($C3258="SUPERSTORE","Superstore","DH"))</f>
        <v/>
      </c>
      <c r="O3258">
        <f>IF($B3258="","",IFERROR(VLOOKUP($B3258,Mapping!$A:$C,2,0),"Not Mapped"))</f>
        <v/>
      </c>
      <c r="P3258">
        <f>IF($B3258="","",IFERROR(VLOOKUP($B3258,Mapping!$A:$C,3,0),"Not Mapped"))</f>
        <v/>
      </c>
      <c r="Q3258">
        <f>IF($B3258="","",IF(COUNTIF(Exclusions!$A:$A,$B3258)&gt;0,"Yes","No"))</f>
        <v/>
      </c>
      <c r="R3258" s="17">
        <f>IF($B3258="","",MIN(1,DAY($A3258)/IF($N3258="Superstore",Settings!$B$5,Settings!$B$4)))</f>
        <v/>
      </c>
      <c r="S3258" s="17">
        <f>IF(OR($B3258="",$G3258="",$R3258=0),"",$G3258/$R3258)</f>
        <v/>
      </c>
      <c r="T3258">
        <f>IF($S3258="","",IF($S3258&lt;Settings!$B$8,"Critical",IF($S3258&lt;Settings!$B$9,"Semi Critical","Non Critical")))</f>
        <v/>
      </c>
      <c r="U3258">
        <f>IF($B3258="","",IFERROR(VLOOKUP($O3258,Leaders!$A:$B,2,0),"Not Mapped"))</f>
        <v/>
      </c>
    </row>
    <row r="3259">
      <c r="A3259" s="16" t="n"/>
      <c r="G3259" s="17" t="n"/>
      <c r="H3259" s="17" t="n"/>
      <c r="I3259" s="17" t="n"/>
      <c r="J3259" s="17" t="n"/>
      <c r="K3259" s="17" t="n"/>
      <c r="L3259" s="17" t="n"/>
      <c r="N3259">
        <f>IF($B3259="","",IF($C3259="SUPERSTORE","Superstore","DH"))</f>
        <v/>
      </c>
      <c r="O3259">
        <f>IF($B3259="","",IFERROR(VLOOKUP($B3259,Mapping!$A:$C,2,0),"Not Mapped"))</f>
        <v/>
      </c>
      <c r="P3259">
        <f>IF($B3259="","",IFERROR(VLOOKUP($B3259,Mapping!$A:$C,3,0),"Not Mapped"))</f>
        <v/>
      </c>
      <c r="Q3259">
        <f>IF($B3259="","",IF(COUNTIF(Exclusions!$A:$A,$B3259)&gt;0,"Yes","No"))</f>
        <v/>
      </c>
      <c r="R3259" s="17">
        <f>IF($B3259="","",MIN(1,DAY($A3259)/IF($N3259="Superstore",Settings!$B$5,Settings!$B$4)))</f>
        <v/>
      </c>
      <c r="S3259" s="17">
        <f>IF(OR($B3259="",$G3259="",$R3259=0),"",$G3259/$R3259)</f>
        <v/>
      </c>
      <c r="T3259">
        <f>IF($S3259="","",IF($S3259&lt;Settings!$B$8,"Critical",IF($S3259&lt;Settings!$B$9,"Semi Critical","Non Critical")))</f>
        <v/>
      </c>
      <c r="U3259">
        <f>IF($B3259="","",IFERROR(VLOOKUP($O3259,Leaders!$A:$B,2,0),"Not Mapped"))</f>
        <v/>
      </c>
    </row>
    <row r="3260">
      <c r="A3260" s="16" t="n"/>
      <c r="G3260" s="17" t="n"/>
      <c r="H3260" s="17" t="n"/>
      <c r="I3260" s="17" t="n"/>
      <c r="J3260" s="17" t="n"/>
      <c r="K3260" s="17" t="n"/>
      <c r="L3260" s="17" t="n"/>
      <c r="N3260">
        <f>IF($B3260="","",IF($C3260="SUPERSTORE","Superstore","DH"))</f>
        <v/>
      </c>
      <c r="O3260">
        <f>IF($B3260="","",IFERROR(VLOOKUP($B3260,Mapping!$A:$C,2,0),"Not Mapped"))</f>
        <v/>
      </c>
      <c r="P3260">
        <f>IF($B3260="","",IFERROR(VLOOKUP($B3260,Mapping!$A:$C,3,0),"Not Mapped"))</f>
        <v/>
      </c>
      <c r="Q3260">
        <f>IF($B3260="","",IF(COUNTIF(Exclusions!$A:$A,$B3260)&gt;0,"Yes","No"))</f>
        <v/>
      </c>
      <c r="R3260" s="17">
        <f>IF($B3260="","",MIN(1,DAY($A3260)/IF($N3260="Superstore",Settings!$B$5,Settings!$B$4)))</f>
        <v/>
      </c>
      <c r="S3260" s="17">
        <f>IF(OR($B3260="",$G3260="",$R3260=0),"",$G3260/$R3260)</f>
        <v/>
      </c>
      <c r="T3260">
        <f>IF($S3260="","",IF($S3260&lt;Settings!$B$8,"Critical",IF($S3260&lt;Settings!$B$9,"Semi Critical","Non Critical")))</f>
        <v/>
      </c>
      <c r="U3260">
        <f>IF($B3260="","",IFERROR(VLOOKUP($O3260,Leaders!$A:$B,2,0),"Not Mapped"))</f>
        <v/>
      </c>
    </row>
    <row r="3261">
      <c r="A3261" s="16" t="n"/>
      <c r="G3261" s="17" t="n"/>
      <c r="H3261" s="17" t="n"/>
      <c r="I3261" s="17" t="n"/>
      <c r="J3261" s="17" t="n"/>
      <c r="K3261" s="17" t="n"/>
      <c r="L3261" s="17" t="n"/>
      <c r="N3261">
        <f>IF($B3261="","",IF($C3261="SUPERSTORE","Superstore","DH"))</f>
        <v/>
      </c>
      <c r="O3261">
        <f>IF($B3261="","",IFERROR(VLOOKUP($B3261,Mapping!$A:$C,2,0),"Not Mapped"))</f>
        <v/>
      </c>
      <c r="P3261">
        <f>IF($B3261="","",IFERROR(VLOOKUP($B3261,Mapping!$A:$C,3,0),"Not Mapped"))</f>
        <v/>
      </c>
      <c r="Q3261">
        <f>IF($B3261="","",IF(COUNTIF(Exclusions!$A:$A,$B3261)&gt;0,"Yes","No"))</f>
        <v/>
      </c>
      <c r="R3261" s="17">
        <f>IF($B3261="","",MIN(1,DAY($A3261)/IF($N3261="Superstore",Settings!$B$5,Settings!$B$4)))</f>
        <v/>
      </c>
      <c r="S3261" s="17">
        <f>IF(OR($B3261="",$G3261="",$R3261=0),"",$G3261/$R3261)</f>
        <v/>
      </c>
      <c r="T3261">
        <f>IF($S3261="","",IF($S3261&lt;Settings!$B$8,"Critical",IF($S3261&lt;Settings!$B$9,"Semi Critical","Non Critical")))</f>
        <v/>
      </c>
      <c r="U3261">
        <f>IF($B3261="","",IFERROR(VLOOKUP($O3261,Leaders!$A:$B,2,0),"Not Mapped"))</f>
        <v/>
      </c>
    </row>
    <row r="3262">
      <c r="A3262" s="16" t="n"/>
      <c r="G3262" s="17" t="n"/>
      <c r="H3262" s="17" t="n"/>
      <c r="I3262" s="17" t="n"/>
      <c r="J3262" s="17" t="n"/>
      <c r="K3262" s="17" t="n"/>
      <c r="L3262" s="17" t="n"/>
      <c r="N3262">
        <f>IF($B3262="","",IF($C3262="SUPERSTORE","Superstore","DH"))</f>
        <v/>
      </c>
      <c r="O3262">
        <f>IF($B3262="","",IFERROR(VLOOKUP($B3262,Mapping!$A:$C,2,0),"Not Mapped"))</f>
        <v/>
      </c>
      <c r="P3262">
        <f>IF($B3262="","",IFERROR(VLOOKUP($B3262,Mapping!$A:$C,3,0),"Not Mapped"))</f>
        <v/>
      </c>
      <c r="Q3262">
        <f>IF($B3262="","",IF(COUNTIF(Exclusions!$A:$A,$B3262)&gt;0,"Yes","No"))</f>
        <v/>
      </c>
      <c r="R3262" s="17">
        <f>IF($B3262="","",MIN(1,DAY($A3262)/IF($N3262="Superstore",Settings!$B$5,Settings!$B$4)))</f>
        <v/>
      </c>
      <c r="S3262" s="17">
        <f>IF(OR($B3262="",$G3262="",$R3262=0),"",$G3262/$R3262)</f>
        <v/>
      </c>
      <c r="T3262">
        <f>IF($S3262="","",IF($S3262&lt;Settings!$B$8,"Critical",IF($S3262&lt;Settings!$B$9,"Semi Critical","Non Critical")))</f>
        <v/>
      </c>
      <c r="U3262">
        <f>IF($B3262="","",IFERROR(VLOOKUP($O3262,Leaders!$A:$B,2,0),"Not Mapped"))</f>
        <v/>
      </c>
    </row>
    <row r="3263">
      <c r="A3263" s="16" t="n"/>
      <c r="G3263" s="17" t="n"/>
      <c r="H3263" s="17" t="n"/>
      <c r="I3263" s="17" t="n"/>
      <c r="J3263" s="17" t="n"/>
      <c r="K3263" s="17" t="n"/>
      <c r="L3263" s="17" t="n"/>
      <c r="N3263">
        <f>IF($B3263="","",IF($C3263="SUPERSTORE","Superstore","DH"))</f>
        <v/>
      </c>
      <c r="O3263">
        <f>IF($B3263="","",IFERROR(VLOOKUP($B3263,Mapping!$A:$C,2,0),"Not Mapped"))</f>
        <v/>
      </c>
      <c r="P3263">
        <f>IF($B3263="","",IFERROR(VLOOKUP($B3263,Mapping!$A:$C,3,0),"Not Mapped"))</f>
        <v/>
      </c>
      <c r="Q3263">
        <f>IF($B3263="","",IF(COUNTIF(Exclusions!$A:$A,$B3263)&gt;0,"Yes","No"))</f>
        <v/>
      </c>
      <c r="R3263" s="17">
        <f>IF($B3263="","",MIN(1,DAY($A3263)/IF($N3263="Superstore",Settings!$B$5,Settings!$B$4)))</f>
        <v/>
      </c>
      <c r="S3263" s="17">
        <f>IF(OR($B3263="",$G3263="",$R3263=0),"",$G3263/$R3263)</f>
        <v/>
      </c>
      <c r="T3263">
        <f>IF($S3263="","",IF($S3263&lt;Settings!$B$8,"Critical",IF($S3263&lt;Settings!$B$9,"Semi Critical","Non Critical")))</f>
        <v/>
      </c>
      <c r="U3263">
        <f>IF($B3263="","",IFERROR(VLOOKUP($O3263,Leaders!$A:$B,2,0),"Not Mapped"))</f>
        <v/>
      </c>
    </row>
    <row r="3264">
      <c r="A3264" s="16" t="n"/>
      <c r="G3264" s="17" t="n"/>
      <c r="H3264" s="17" t="n"/>
      <c r="I3264" s="17" t="n"/>
      <c r="J3264" s="17" t="n"/>
      <c r="K3264" s="17" t="n"/>
      <c r="L3264" s="17" t="n"/>
      <c r="N3264">
        <f>IF($B3264="","",IF($C3264="SUPERSTORE","Superstore","DH"))</f>
        <v/>
      </c>
      <c r="O3264">
        <f>IF($B3264="","",IFERROR(VLOOKUP($B3264,Mapping!$A:$C,2,0),"Not Mapped"))</f>
        <v/>
      </c>
      <c r="P3264">
        <f>IF($B3264="","",IFERROR(VLOOKUP($B3264,Mapping!$A:$C,3,0),"Not Mapped"))</f>
        <v/>
      </c>
      <c r="Q3264">
        <f>IF($B3264="","",IF(COUNTIF(Exclusions!$A:$A,$B3264)&gt;0,"Yes","No"))</f>
        <v/>
      </c>
      <c r="R3264" s="17">
        <f>IF($B3264="","",MIN(1,DAY($A3264)/IF($N3264="Superstore",Settings!$B$5,Settings!$B$4)))</f>
        <v/>
      </c>
      <c r="S3264" s="17">
        <f>IF(OR($B3264="",$G3264="",$R3264=0),"",$G3264/$R3264)</f>
        <v/>
      </c>
      <c r="T3264">
        <f>IF($S3264="","",IF($S3264&lt;Settings!$B$8,"Critical",IF($S3264&lt;Settings!$B$9,"Semi Critical","Non Critical")))</f>
        <v/>
      </c>
      <c r="U3264">
        <f>IF($B3264="","",IFERROR(VLOOKUP($O3264,Leaders!$A:$B,2,0),"Not Mapped"))</f>
        <v/>
      </c>
    </row>
    <row r="3265">
      <c r="A3265" s="16" t="n"/>
      <c r="G3265" s="17" t="n"/>
      <c r="H3265" s="17" t="n"/>
      <c r="I3265" s="17" t="n"/>
      <c r="J3265" s="17" t="n"/>
      <c r="K3265" s="17" t="n"/>
      <c r="L3265" s="17" t="n"/>
      <c r="N3265">
        <f>IF($B3265="","",IF($C3265="SUPERSTORE","Superstore","DH"))</f>
        <v/>
      </c>
      <c r="O3265">
        <f>IF($B3265="","",IFERROR(VLOOKUP($B3265,Mapping!$A:$C,2,0),"Not Mapped"))</f>
        <v/>
      </c>
      <c r="P3265">
        <f>IF($B3265="","",IFERROR(VLOOKUP($B3265,Mapping!$A:$C,3,0),"Not Mapped"))</f>
        <v/>
      </c>
      <c r="Q3265">
        <f>IF($B3265="","",IF(COUNTIF(Exclusions!$A:$A,$B3265)&gt;0,"Yes","No"))</f>
        <v/>
      </c>
      <c r="R3265" s="17">
        <f>IF($B3265="","",MIN(1,DAY($A3265)/IF($N3265="Superstore",Settings!$B$5,Settings!$B$4)))</f>
        <v/>
      </c>
      <c r="S3265" s="17">
        <f>IF(OR($B3265="",$G3265="",$R3265=0),"",$G3265/$R3265)</f>
        <v/>
      </c>
      <c r="T3265">
        <f>IF($S3265="","",IF($S3265&lt;Settings!$B$8,"Critical",IF($S3265&lt;Settings!$B$9,"Semi Critical","Non Critical")))</f>
        <v/>
      </c>
      <c r="U3265">
        <f>IF($B3265="","",IFERROR(VLOOKUP($O3265,Leaders!$A:$B,2,0),"Not Mapped"))</f>
        <v/>
      </c>
    </row>
    <row r="3266">
      <c r="A3266" s="16" t="n"/>
      <c r="G3266" s="17" t="n"/>
      <c r="H3266" s="17" t="n"/>
      <c r="I3266" s="17" t="n"/>
      <c r="J3266" s="17" t="n"/>
      <c r="K3266" s="17" t="n"/>
      <c r="L3266" s="17" t="n"/>
      <c r="N3266">
        <f>IF($B3266="","",IF($C3266="SUPERSTORE","Superstore","DH"))</f>
        <v/>
      </c>
      <c r="O3266">
        <f>IF($B3266="","",IFERROR(VLOOKUP($B3266,Mapping!$A:$C,2,0),"Not Mapped"))</f>
        <v/>
      </c>
      <c r="P3266">
        <f>IF($B3266="","",IFERROR(VLOOKUP($B3266,Mapping!$A:$C,3,0),"Not Mapped"))</f>
        <v/>
      </c>
      <c r="Q3266">
        <f>IF($B3266="","",IF(COUNTIF(Exclusions!$A:$A,$B3266)&gt;0,"Yes","No"))</f>
        <v/>
      </c>
      <c r="R3266" s="17">
        <f>IF($B3266="","",MIN(1,DAY($A3266)/IF($N3266="Superstore",Settings!$B$5,Settings!$B$4)))</f>
        <v/>
      </c>
      <c r="S3266" s="17">
        <f>IF(OR($B3266="",$G3266="",$R3266=0),"",$G3266/$R3266)</f>
        <v/>
      </c>
      <c r="T3266">
        <f>IF($S3266="","",IF($S3266&lt;Settings!$B$8,"Critical",IF($S3266&lt;Settings!$B$9,"Semi Critical","Non Critical")))</f>
        <v/>
      </c>
      <c r="U3266">
        <f>IF($B3266="","",IFERROR(VLOOKUP($O3266,Leaders!$A:$B,2,0),"Not Mapped"))</f>
        <v/>
      </c>
    </row>
    <row r="3267">
      <c r="A3267" s="16" t="n"/>
      <c r="G3267" s="17" t="n"/>
      <c r="H3267" s="17" t="n"/>
      <c r="I3267" s="17" t="n"/>
      <c r="J3267" s="17" t="n"/>
      <c r="K3267" s="17" t="n"/>
      <c r="L3267" s="17" t="n"/>
      <c r="N3267">
        <f>IF($B3267="","",IF($C3267="SUPERSTORE","Superstore","DH"))</f>
        <v/>
      </c>
      <c r="O3267">
        <f>IF($B3267="","",IFERROR(VLOOKUP($B3267,Mapping!$A:$C,2,0),"Not Mapped"))</f>
        <v/>
      </c>
      <c r="P3267">
        <f>IF($B3267="","",IFERROR(VLOOKUP($B3267,Mapping!$A:$C,3,0),"Not Mapped"))</f>
        <v/>
      </c>
      <c r="Q3267">
        <f>IF($B3267="","",IF(COUNTIF(Exclusions!$A:$A,$B3267)&gt;0,"Yes","No"))</f>
        <v/>
      </c>
      <c r="R3267" s="17">
        <f>IF($B3267="","",MIN(1,DAY($A3267)/IF($N3267="Superstore",Settings!$B$5,Settings!$B$4)))</f>
        <v/>
      </c>
      <c r="S3267" s="17">
        <f>IF(OR($B3267="",$G3267="",$R3267=0),"",$G3267/$R3267)</f>
        <v/>
      </c>
      <c r="T3267">
        <f>IF($S3267="","",IF($S3267&lt;Settings!$B$8,"Critical",IF($S3267&lt;Settings!$B$9,"Semi Critical","Non Critical")))</f>
        <v/>
      </c>
      <c r="U3267">
        <f>IF($B3267="","",IFERROR(VLOOKUP($O3267,Leaders!$A:$B,2,0),"Not Mapped"))</f>
        <v/>
      </c>
    </row>
    <row r="3268">
      <c r="A3268" s="16" t="n"/>
      <c r="G3268" s="17" t="n"/>
      <c r="H3268" s="17" t="n"/>
      <c r="I3268" s="17" t="n"/>
      <c r="J3268" s="17" t="n"/>
      <c r="K3268" s="17" t="n"/>
      <c r="L3268" s="17" t="n"/>
      <c r="N3268">
        <f>IF($B3268="","",IF($C3268="SUPERSTORE","Superstore","DH"))</f>
        <v/>
      </c>
      <c r="O3268">
        <f>IF($B3268="","",IFERROR(VLOOKUP($B3268,Mapping!$A:$C,2,0),"Not Mapped"))</f>
        <v/>
      </c>
      <c r="P3268">
        <f>IF($B3268="","",IFERROR(VLOOKUP($B3268,Mapping!$A:$C,3,0),"Not Mapped"))</f>
        <v/>
      </c>
      <c r="Q3268">
        <f>IF($B3268="","",IF(COUNTIF(Exclusions!$A:$A,$B3268)&gt;0,"Yes","No"))</f>
        <v/>
      </c>
      <c r="R3268" s="17">
        <f>IF($B3268="","",MIN(1,DAY($A3268)/IF($N3268="Superstore",Settings!$B$5,Settings!$B$4)))</f>
        <v/>
      </c>
      <c r="S3268" s="17">
        <f>IF(OR($B3268="",$G3268="",$R3268=0),"",$G3268/$R3268)</f>
        <v/>
      </c>
      <c r="T3268">
        <f>IF($S3268="","",IF($S3268&lt;Settings!$B$8,"Critical",IF($S3268&lt;Settings!$B$9,"Semi Critical","Non Critical")))</f>
        <v/>
      </c>
      <c r="U3268">
        <f>IF($B3268="","",IFERROR(VLOOKUP($O3268,Leaders!$A:$B,2,0),"Not Mapped"))</f>
        <v/>
      </c>
    </row>
    <row r="3269">
      <c r="A3269" s="16" t="n"/>
      <c r="G3269" s="17" t="n"/>
      <c r="H3269" s="17" t="n"/>
      <c r="I3269" s="17" t="n"/>
      <c r="J3269" s="17" t="n"/>
      <c r="K3269" s="17" t="n"/>
      <c r="L3269" s="17" t="n"/>
      <c r="N3269">
        <f>IF($B3269="","",IF($C3269="SUPERSTORE","Superstore","DH"))</f>
        <v/>
      </c>
      <c r="O3269">
        <f>IF($B3269="","",IFERROR(VLOOKUP($B3269,Mapping!$A:$C,2,0),"Not Mapped"))</f>
        <v/>
      </c>
      <c r="P3269">
        <f>IF($B3269="","",IFERROR(VLOOKUP($B3269,Mapping!$A:$C,3,0),"Not Mapped"))</f>
        <v/>
      </c>
      <c r="Q3269">
        <f>IF($B3269="","",IF(COUNTIF(Exclusions!$A:$A,$B3269)&gt;0,"Yes","No"))</f>
        <v/>
      </c>
      <c r="R3269" s="17">
        <f>IF($B3269="","",MIN(1,DAY($A3269)/IF($N3269="Superstore",Settings!$B$5,Settings!$B$4)))</f>
        <v/>
      </c>
      <c r="S3269" s="17">
        <f>IF(OR($B3269="",$G3269="",$R3269=0),"",$G3269/$R3269)</f>
        <v/>
      </c>
      <c r="T3269">
        <f>IF($S3269="","",IF($S3269&lt;Settings!$B$8,"Critical",IF($S3269&lt;Settings!$B$9,"Semi Critical","Non Critical")))</f>
        <v/>
      </c>
      <c r="U3269">
        <f>IF($B3269="","",IFERROR(VLOOKUP($O3269,Leaders!$A:$B,2,0),"Not Mapped"))</f>
        <v/>
      </c>
    </row>
    <row r="3270">
      <c r="A3270" s="16" t="n"/>
      <c r="G3270" s="17" t="n"/>
      <c r="H3270" s="17" t="n"/>
      <c r="I3270" s="17" t="n"/>
      <c r="J3270" s="17" t="n"/>
      <c r="K3270" s="17" t="n"/>
      <c r="L3270" s="17" t="n"/>
      <c r="N3270">
        <f>IF($B3270="","",IF($C3270="SUPERSTORE","Superstore","DH"))</f>
        <v/>
      </c>
      <c r="O3270">
        <f>IF($B3270="","",IFERROR(VLOOKUP($B3270,Mapping!$A:$C,2,0),"Not Mapped"))</f>
        <v/>
      </c>
      <c r="P3270">
        <f>IF($B3270="","",IFERROR(VLOOKUP($B3270,Mapping!$A:$C,3,0),"Not Mapped"))</f>
        <v/>
      </c>
      <c r="Q3270">
        <f>IF($B3270="","",IF(COUNTIF(Exclusions!$A:$A,$B3270)&gt;0,"Yes","No"))</f>
        <v/>
      </c>
      <c r="R3270" s="17">
        <f>IF($B3270="","",MIN(1,DAY($A3270)/IF($N3270="Superstore",Settings!$B$5,Settings!$B$4)))</f>
        <v/>
      </c>
      <c r="S3270" s="17">
        <f>IF(OR($B3270="",$G3270="",$R3270=0),"",$G3270/$R3270)</f>
        <v/>
      </c>
      <c r="T3270">
        <f>IF($S3270="","",IF($S3270&lt;Settings!$B$8,"Critical",IF($S3270&lt;Settings!$B$9,"Semi Critical","Non Critical")))</f>
        <v/>
      </c>
      <c r="U3270">
        <f>IF($B3270="","",IFERROR(VLOOKUP($O3270,Leaders!$A:$B,2,0),"Not Mapped"))</f>
        <v/>
      </c>
    </row>
    <row r="3271">
      <c r="A3271" s="16" t="n"/>
      <c r="G3271" s="17" t="n"/>
      <c r="H3271" s="17" t="n"/>
      <c r="I3271" s="17" t="n"/>
      <c r="J3271" s="17" t="n"/>
      <c r="K3271" s="17" t="n"/>
      <c r="L3271" s="17" t="n"/>
      <c r="N3271">
        <f>IF($B3271="","",IF($C3271="SUPERSTORE","Superstore","DH"))</f>
        <v/>
      </c>
      <c r="O3271">
        <f>IF($B3271="","",IFERROR(VLOOKUP($B3271,Mapping!$A:$C,2,0),"Not Mapped"))</f>
        <v/>
      </c>
      <c r="P3271">
        <f>IF($B3271="","",IFERROR(VLOOKUP($B3271,Mapping!$A:$C,3,0),"Not Mapped"))</f>
        <v/>
      </c>
      <c r="Q3271">
        <f>IF($B3271="","",IF(COUNTIF(Exclusions!$A:$A,$B3271)&gt;0,"Yes","No"))</f>
        <v/>
      </c>
      <c r="R3271" s="17">
        <f>IF($B3271="","",MIN(1,DAY($A3271)/IF($N3271="Superstore",Settings!$B$5,Settings!$B$4)))</f>
        <v/>
      </c>
      <c r="S3271" s="17">
        <f>IF(OR($B3271="",$G3271="",$R3271=0),"",$G3271/$R3271)</f>
        <v/>
      </c>
      <c r="T3271">
        <f>IF($S3271="","",IF($S3271&lt;Settings!$B$8,"Critical",IF($S3271&lt;Settings!$B$9,"Semi Critical","Non Critical")))</f>
        <v/>
      </c>
      <c r="U3271">
        <f>IF($B3271="","",IFERROR(VLOOKUP($O3271,Leaders!$A:$B,2,0),"Not Mapped"))</f>
        <v/>
      </c>
    </row>
    <row r="3272">
      <c r="A3272" s="16" t="n"/>
      <c r="G3272" s="17" t="n"/>
      <c r="H3272" s="17" t="n"/>
      <c r="I3272" s="17" t="n"/>
      <c r="J3272" s="17" t="n"/>
      <c r="K3272" s="17" t="n"/>
      <c r="L3272" s="17" t="n"/>
      <c r="N3272">
        <f>IF($B3272="","",IF($C3272="SUPERSTORE","Superstore","DH"))</f>
        <v/>
      </c>
      <c r="O3272">
        <f>IF($B3272="","",IFERROR(VLOOKUP($B3272,Mapping!$A:$C,2,0),"Not Mapped"))</f>
        <v/>
      </c>
      <c r="P3272">
        <f>IF($B3272="","",IFERROR(VLOOKUP($B3272,Mapping!$A:$C,3,0),"Not Mapped"))</f>
        <v/>
      </c>
      <c r="Q3272">
        <f>IF($B3272="","",IF(COUNTIF(Exclusions!$A:$A,$B3272)&gt;0,"Yes","No"))</f>
        <v/>
      </c>
      <c r="R3272" s="17">
        <f>IF($B3272="","",MIN(1,DAY($A3272)/IF($N3272="Superstore",Settings!$B$5,Settings!$B$4)))</f>
        <v/>
      </c>
      <c r="S3272" s="17">
        <f>IF(OR($B3272="",$G3272="",$R3272=0),"",$G3272/$R3272)</f>
        <v/>
      </c>
      <c r="T3272">
        <f>IF($S3272="","",IF($S3272&lt;Settings!$B$8,"Critical",IF($S3272&lt;Settings!$B$9,"Semi Critical","Non Critical")))</f>
        <v/>
      </c>
      <c r="U3272">
        <f>IF($B3272="","",IFERROR(VLOOKUP($O3272,Leaders!$A:$B,2,0),"Not Mapped"))</f>
        <v/>
      </c>
    </row>
    <row r="3273">
      <c r="A3273" s="16" t="n"/>
      <c r="G3273" s="17" t="n"/>
      <c r="H3273" s="17" t="n"/>
      <c r="I3273" s="17" t="n"/>
      <c r="J3273" s="17" t="n"/>
      <c r="K3273" s="17" t="n"/>
      <c r="L3273" s="17" t="n"/>
      <c r="N3273">
        <f>IF($B3273="","",IF($C3273="SUPERSTORE","Superstore","DH"))</f>
        <v/>
      </c>
      <c r="O3273">
        <f>IF($B3273="","",IFERROR(VLOOKUP($B3273,Mapping!$A:$C,2,0),"Not Mapped"))</f>
        <v/>
      </c>
      <c r="P3273">
        <f>IF($B3273="","",IFERROR(VLOOKUP($B3273,Mapping!$A:$C,3,0),"Not Mapped"))</f>
        <v/>
      </c>
      <c r="Q3273">
        <f>IF($B3273="","",IF(COUNTIF(Exclusions!$A:$A,$B3273)&gt;0,"Yes","No"))</f>
        <v/>
      </c>
      <c r="R3273" s="17">
        <f>IF($B3273="","",MIN(1,DAY($A3273)/IF($N3273="Superstore",Settings!$B$5,Settings!$B$4)))</f>
        <v/>
      </c>
      <c r="S3273" s="17">
        <f>IF(OR($B3273="",$G3273="",$R3273=0),"",$G3273/$R3273)</f>
        <v/>
      </c>
      <c r="T3273">
        <f>IF($S3273="","",IF($S3273&lt;Settings!$B$8,"Critical",IF($S3273&lt;Settings!$B$9,"Semi Critical","Non Critical")))</f>
        <v/>
      </c>
      <c r="U3273">
        <f>IF($B3273="","",IFERROR(VLOOKUP($O3273,Leaders!$A:$B,2,0),"Not Mapped"))</f>
        <v/>
      </c>
    </row>
    <row r="3274">
      <c r="A3274" s="16" t="n"/>
      <c r="G3274" s="17" t="n"/>
      <c r="H3274" s="17" t="n"/>
      <c r="I3274" s="17" t="n"/>
      <c r="J3274" s="17" t="n"/>
      <c r="K3274" s="17" t="n"/>
      <c r="L3274" s="17" t="n"/>
      <c r="N3274">
        <f>IF($B3274="","",IF($C3274="SUPERSTORE","Superstore","DH"))</f>
        <v/>
      </c>
      <c r="O3274">
        <f>IF($B3274="","",IFERROR(VLOOKUP($B3274,Mapping!$A:$C,2,0),"Not Mapped"))</f>
        <v/>
      </c>
      <c r="P3274">
        <f>IF($B3274="","",IFERROR(VLOOKUP($B3274,Mapping!$A:$C,3,0),"Not Mapped"))</f>
        <v/>
      </c>
      <c r="Q3274">
        <f>IF($B3274="","",IF(COUNTIF(Exclusions!$A:$A,$B3274)&gt;0,"Yes","No"))</f>
        <v/>
      </c>
      <c r="R3274" s="17">
        <f>IF($B3274="","",MIN(1,DAY($A3274)/IF($N3274="Superstore",Settings!$B$5,Settings!$B$4)))</f>
        <v/>
      </c>
      <c r="S3274" s="17">
        <f>IF(OR($B3274="",$G3274="",$R3274=0),"",$G3274/$R3274)</f>
        <v/>
      </c>
      <c r="T3274">
        <f>IF($S3274="","",IF($S3274&lt;Settings!$B$8,"Critical",IF($S3274&lt;Settings!$B$9,"Semi Critical","Non Critical")))</f>
        <v/>
      </c>
      <c r="U3274">
        <f>IF($B3274="","",IFERROR(VLOOKUP($O3274,Leaders!$A:$B,2,0),"Not Mapped"))</f>
        <v/>
      </c>
    </row>
    <row r="3275">
      <c r="A3275" s="16" t="n"/>
      <c r="G3275" s="17" t="n"/>
      <c r="H3275" s="17" t="n"/>
      <c r="I3275" s="17" t="n"/>
      <c r="J3275" s="17" t="n"/>
      <c r="K3275" s="17" t="n"/>
      <c r="L3275" s="17" t="n"/>
      <c r="N3275">
        <f>IF($B3275="","",IF($C3275="SUPERSTORE","Superstore","DH"))</f>
        <v/>
      </c>
      <c r="O3275">
        <f>IF($B3275="","",IFERROR(VLOOKUP($B3275,Mapping!$A:$C,2,0),"Not Mapped"))</f>
        <v/>
      </c>
      <c r="P3275">
        <f>IF($B3275="","",IFERROR(VLOOKUP($B3275,Mapping!$A:$C,3,0),"Not Mapped"))</f>
        <v/>
      </c>
      <c r="Q3275">
        <f>IF($B3275="","",IF(COUNTIF(Exclusions!$A:$A,$B3275)&gt;0,"Yes","No"))</f>
        <v/>
      </c>
      <c r="R3275" s="17">
        <f>IF($B3275="","",MIN(1,DAY($A3275)/IF($N3275="Superstore",Settings!$B$5,Settings!$B$4)))</f>
        <v/>
      </c>
      <c r="S3275" s="17">
        <f>IF(OR($B3275="",$G3275="",$R3275=0),"",$G3275/$R3275)</f>
        <v/>
      </c>
      <c r="T3275">
        <f>IF($S3275="","",IF($S3275&lt;Settings!$B$8,"Critical",IF($S3275&lt;Settings!$B$9,"Semi Critical","Non Critical")))</f>
        <v/>
      </c>
      <c r="U3275">
        <f>IF($B3275="","",IFERROR(VLOOKUP($O3275,Leaders!$A:$B,2,0),"Not Mapped"))</f>
        <v/>
      </c>
    </row>
    <row r="3276">
      <c r="A3276" s="16" t="n"/>
      <c r="G3276" s="17" t="n"/>
      <c r="H3276" s="17" t="n"/>
      <c r="I3276" s="17" t="n"/>
      <c r="J3276" s="17" t="n"/>
      <c r="K3276" s="17" t="n"/>
      <c r="L3276" s="17" t="n"/>
      <c r="N3276">
        <f>IF($B3276="","",IF($C3276="SUPERSTORE","Superstore","DH"))</f>
        <v/>
      </c>
      <c r="O3276">
        <f>IF($B3276="","",IFERROR(VLOOKUP($B3276,Mapping!$A:$C,2,0),"Not Mapped"))</f>
        <v/>
      </c>
      <c r="P3276">
        <f>IF($B3276="","",IFERROR(VLOOKUP($B3276,Mapping!$A:$C,3,0),"Not Mapped"))</f>
        <v/>
      </c>
      <c r="Q3276">
        <f>IF($B3276="","",IF(COUNTIF(Exclusions!$A:$A,$B3276)&gt;0,"Yes","No"))</f>
        <v/>
      </c>
      <c r="R3276" s="17">
        <f>IF($B3276="","",MIN(1,DAY($A3276)/IF($N3276="Superstore",Settings!$B$5,Settings!$B$4)))</f>
        <v/>
      </c>
      <c r="S3276" s="17">
        <f>IF(OR($B3276="",$G3276="",$R3276=0),"",$G3276/$R3276)</f>
        <v/>
      </c>
      <c r="T3276">
        <f>IF($S3276="","",IF($S3276&lt;Settings!$B$8,"Critical",IF($S3276&lt;Settings!$B$9,"Semi Critical","Non Critical")))</f>
        <v/>
      </c>
      <c r="U3276">
        <f>IF($B3276="","",IFERROR(VLOOKUP($O3276,Leaders!$A:$B,2,0),"Not Mapped"))</f>
        <v/>
      </c>
    </row>
    <row r="3277">
      <c r="A3277" s="16" t="n"/>
      <c r="G3277" s="17" t="n"/>
      <c r="H3277" s="17" t="n"/>
      <c r="I3277" s="17" t="n"/>
      <c r="J3277" s="17" t="n"/>
      <c r="K3277" s="17" t="n"/>
      <c r="L3277" s="17" t="n"/>
      <c r="N3277">
        <f>IF($B3277="","",IF($C3277="SUPERSTORE","Superstore","DH"))</f>
        <v/>
      </c>
      <c r="O3277">
        <f>IF($B3277="","",IFERROR(VLOOKUP($B3277,Mapping!$A:$C,2,0),"Not Mapped"))</f>
        <v/>
      </c>
      <c r="P3277">
        <f>IF($B3277="","",IFERROR(VLOOKUP($B3277,Mapping!$A:$C,3,0),"Not Mapped"))</f>
        <v/>
      </c>
      <c r="Q3277">
        <f>IF($B3277="","",IF(COUNTIF(Exclusions!$A:$A,$B3277)&gt;0,"Yes","No"))</f>
        <v/>
      </c>
      <c r="R3277" s="17">
        <f>IF($B3277="","",MIN(1,DAY($A3277)/IF($N3277="Superstore",Settings!$B$5,Settings!$B$4)))</f>
        <v/>
      </c>
      <c r="S3277" s="17">
        <f>IF(OR($B3277="",$G3277="",$R3277=0),"",$G3277/$R3277)</f>
        <v/>
      </c>
      <c r="T3277">
        <f>IF($S3277="","",IF($S3277&lt;Settings!$B$8,"Critical",IF($S3277&lt;Settings!$B$9,"Semi Critical","Non Critical")))</f>
        <v/>
      </c>
      <c r="U3277">
        <f>IF($B3277="","",IFERROR(VLOOKUP($O3277,Leaders!$A:$B,2,0),"Not Mapped"))</f>
        <v/>
      </c>
    </row>
    <row r="3278">
      <c r="A3278" s="16" t="n"/>
      <c r="G3278" s="17" t="n"/>
      <c r="H3278" s="17" t="n"/>
      <c r="I3278" s="17" t="n"/>
      <c r="J3278" s="17" t="n"/>
      <c r="K3278" s="17" t="n"/>
      <c r="L3278" s="17" t="n"/>
      <c r="N3278">
        <f>IF($B3278="","",IF($C3278="SUPERSTORE","Superstore","DH"))</f>
        <v/>
      </c>
      <c r="O3278">
        <f>IF($B3278="","",IFERROR(VLOOKUP($B3278,Mapping!$A:$C,2,0),"Not Mapped"))</f>
        <v/>
      </c>
      <c r="P3278">
        <f>IF($B3278="","",IFERROR(VLOOKUP($B3278,Mapping!$A:$C,3,0),"Not Mapped"))</f>
        <v/>
      </c>
      <c r="Q3278">
        <f>IF($B3278="","",IF(COUNTIF(Exclusions!$A:$A,$B3278)&gt;0,"Yes","No"))</f>
        <v/>
      </c>
      <c r="R3278" s="17">
        <f>IF($B3278="","",MIN(1,DAY($A3278)/IF($N3278="Superstore",Settings!$B$5,Settings!$B$4)))</f>
        <v/>
      </c>
      <c r="S3278" s="17">
        <f>IF(OR($B3278="",$G3278="",$R3278=0),"",$G3278/$R3278)</f>
        <v/>
      </c>
      <c r="T3278">
        <f>IF($S3278="","",IF($S3278&lt;Settings!$B$8,"Critical",IF($S3278&lt;Settings!$B$9,"Semi Critical","Non Critical")))</f>
        <v/>
      </c>
      <c r="U3278">
        <f>IF($B3278="","",IFERROR(VLOOKUP($O3278,Leaders!$A:$B,2,0),"Not Mapped"))</f>
        <v/>
      </c>
    </row>
    <row r="3279">
      <c r="A3279" s="16" t="n"/>
      <c r="G3279" s="17" t="n"/>
      <c r="H3279" s="17" t="n"/>
      <c r="I3279" s="17" t="n"/>
      <c r="J3279" s="17" t="n"/>
      <c r="K3279" s="17" t="n"/>
      <c r="L3279" s="17" t="n"/>
      <c r="N3279">
        <f>IF($B3279="","",IF($C3279="SUPERSTORE","Superstore","DH"))</f>
        <v/>
      </c>
      <c r="O3279">
        <f>IF($B3279="","",IFERROR(VLOOKUP($B3279,Mapping!$A:$C,2,0),"Not Mapped"))</f>
        <v/>
      </c>
      <c r="P3279">
        <f>IF($B3279="","",IFERROR(VLOOKUP($B3279,Mapping!$A:$C,3,0),"Not Mapped"))</f>
        <v/>
      </c>
      <c r="Q3279">
        <f>IF($B3279="","",IF(COUNTIF(Exclusions!$A:$A,$B3279)&gt;0,"Yes","No"))</f>
        <v/>
      </c>
      <c r="R3279" s="17">
        <f>IF($B3279="","",MIN(1,DAY($A3279)/IF($N3279="Superstore",Settings!$B$5,Settings!$B$4)))</f>
        <v/>
      </c>
      <c r="S3279" s="17">
        <f>IF(OR($B3279="",$G3279="",$R3279=0),"",$G3279/$R3279)</f>
        <v/>
      </c>
      <c r="T3279">
        <f>IF($S3279="","",IF($S3279&lt;Settings!$B$8,"Critical",IF($S3279&lt;Settings!$B$9,"Semi Critical","Non Critical")))</f>
        <v/>
      </c>
      <c r="U3279">
        <f>IF($B3279="","",IFERROR(VLOOKUP($O3279,Leaders!$A:$B,2,0),"Not Mapped"))</f>
        <v/>
      </c>
    </row>
    <row r="3280">
      <c r="A3280" s="16" t="n"/>
      <c r="G3280" s="17" t="n"/>
      <c r="H3280" s="17" t="n"/>
      <c r="I3280" s="17" t="n"/>
      <c r="J3280" s="17" t="n"/>
      <c r="K3280" s="17" t="n"/>
      <c r="L3280" s="17" t="n"/>
      <c r="N3280">
        <f>IF($B3280="","",IF($C3280="SUPERSTORE","Superstore","DH"))</f>
        <v/>
      </c>
      <c r="O3280">
        <f>IF($B3280="","",IFERROR(VLOOKUP($B3280,Mapping!$A:$C,2,0),"Not Mapped"))</f>
        <v/>
      </c>
      <c r="P3280">
        <f>IF($B3280="","",IFERROR(VLOOKUP($B3280,Mapping!$A:$C,3,0),"Not Mapped"))</f>
        <v/>
      </c>
      <c r="Q3280">
        <f>IF($B3280="","",IF(COUNTIF(Exclusions!$A:$A,$B3280)&gt;0,"Yes","No"))</f>
        <v/>
      </c>
      <c r="R3280" s="17">
        <f>IF($B3280="","",MIN(1,DAY($A3280)/IF($N3280="Superstore",Settings!$B$5,Settings!$B$4)))</f>
        <v/>
      </c>
      <c r="S3280" s="17">
        <f>IF(OR($B3280="",$G3280="",$R3280=0),"",$G3280/$R3280)</f>
        <v/>
      </c>
      <c r="T3280">
        <f>IF($S3280="","",IF($S3280&lt;Settings!$B$8,"Critical",IF($S3280&lt;Settings!$B$9,"Semi Critical","Non Critical")))</f>
        <v/>
      </c>
      <c r="U3280">
        <f>IF($B3280="","",IFERROR(VLOOKUP($O3280,Leaders!$A:$B,2,0),"Not Mapped"))</f>
        <v/>
      </c>
    </row>
    <row r="3281">
      <c r="A3281" s="16" t="n"/>
      <c r="G3281" s="17" t="n"/>
      <c r="H3281" s="17" t="n"/>
      <c r="I3281" s="17" t="n"/>
      <c r="J3281" s="17" t="n"/>
      <c r="K3281" s="17" t="n"/>
      <c r="L3281" s="17" t="n"/>
      <c r="N3281">
        <f>IF($B3281="","",IF($C3281="SUPERSTORE","Superstore","DH"))</f>
        <v/>
      </c>
      <c r="O3281">
        <f>IF($B3281="","",IFERROR(VLOOKUP($B3281,Mapping!$A:$C,2,0),"Not Mapped"))</f>
        <v/>
      </c>
      <c r="P3281">
        <f>IF($B3281="","",IFERROR(VLOOKUP($B3281,Mapping!$A:$C,3,0),"Not Mapped"))</f>
        <v/>
      </c>
      <c r="Q3281">
        <f>IF($B3281="","",IF(COUNTIF(Exclusions!$A:$A,$B3281)&gt;0,"Yes","No"))</f>
        <v/>
      </c>
      <c r="R3281" s="17">
        <f>IF($B3281="","",MIN(1,DAY($A3281)/IF($N3281="Superstore",Settings!$B$5,Settings!$B$4)))</f>
        <v/>
      </c>
      <c r="S3281" s="17">
        <f>IF(OR($B3281="",$G3281="",$R3281=0),"",$G3281/$R3281)</f>
        <v/>
      </c>
      <c r="T3281">
        <f>IF($S3281="","",IF($S3281&lt;Settings!$B$8,"Critical",IF($S3281&lt;Settings!$B$9,"Semi Critical","Non Critical")))</f>
        <v/>
      </c>
      <c r="U3281">
        <f>IF($B3281="","",IFERROR(VLOOKUP($O3281,Leaders!$A:$B,2,0),"Not Mapped"))</f>
        <v/>
      </c>
    </row>
    <row r="3282">
      <c r="A3282" s="16" t="n"/>
      <c r="G3282" s="17" t="n"/>
      <c r="H3282" s="17" t="n"/>
      <c r="I3282" s="17" t="n"/>
      <c r="J3282" s="17" t="n"/>
      <c r="K3282" s="17" t="n"/>
      <c r="L3282" s="17" t="n"/>
      <c r="N3282">
        <f>IF($B3282="","",IF($C3282="SUPERSTORE","Superstore","DH"))</f>
        <v/>
      </c>
      <c r="O3282">
        <f>IF($B3282="","",IFERROR(VLOOKUP($B3282,Mapping!$A:$C,2,0),"Not Mapped"))</f>
        <v/>
      </c>
      <c r="P3282">
        <f>IF($B3282="","",IFERROR(VLOOKUP($B3282,Mapping!$A:$C,3,0),"Not Mapped"))</f>
        <v/>
      </c>
      <c r="Q3282">
        <f>IF($B3282="","",IF(COUNTIF(Exclusions!$A:$A,$B3282)&gt;0,"Yes","No"))</f>
        <v/>
      </c>
      <c r="R3282" s="17">
        <f>IF($B3282="","",MIN(1,DAY($A3282)/IF($N3282="Superstore",Settings!$B$5,Settings!$B$4)))</f>
        <v/>
      </c>
      <c r="S3282" s="17">
        <f>IF(OR($B3282="",$G3282="",$R3282=0),"",$G3282/$R3282)</f>
        <v/>
      </c>
      <c r="T3282">
        <f>IF($S3282="","",IF($S3282&lt;Settings!$B$8,"Critical",IF($S3282&lt;Settings!$B$9,"Semi Critical","Non Critical")))</f>
        <v/>
      </c>
      <c r="U3282">
        <f>IF($B3282="","",IFERROR(VLOOKUP($O3282,Leaders!$A:$B,2,0),"Not Mapped"))</f>
        <v/>
      </c>
    </row>
    <row r="3283">
      <c r="A3283" s="16" t="n"/>
      <c r="G3283" s="17" t="n"/>
      <c r="H3283" s="17" t="n"/>
      <c r="I3283" s="17" t="n"/>
      <c r="J3283" s="17" t="n"/>
      <c r="K3283" s="17" t="n"/>
      <c r="L3283" s="17" t="n"/>
      <c r="N3283">
        <f>IF($B3283="","",IF($C3283="SUPERSTORE","Superstore","DH"))</f>
        <v/>
      </c>
      <c r="O3283">
        <f>IF($B3283="","",IFERROR(VLOOKUP($B3283,Mapping!$A:$C,2,0),"Not Mapped"))</f>
        <v/>
      </c>
      <c r="P3283">
        <f>IF($B3283="","",IFERROR(VLOOKUP($B3283,Mapping!$A:$C,3,0),"Not Mapped"))</f>
        <v/>
      </c>
      <c r="Q3283">
        <f>IF($B3283="","",IF(COUNTIF(Exclusions!$A:$A,$B3283)&gt;0,"Yes","No"))</f>
        <v/>
      </c>
      <c r="R3283" s="17">
        <f>IF($B3283="","",MIN(1,DAY($A3283)/IF($N3283="Superstore",Settings!$B$5,Settings!$B$4)))</f>
        <v/>
      </c>
      <c r="S3283" s="17">
        <f>IF(OR($B3283="",$G3283="",$R3283=0),"",$G3283/$R3283)</f>
        <v/>
      </c>
      <c r="T3283">
        <f>IF($S3283="","",IF($S3283&lt;Settings!$B$8,"Critical",IF($S3283&lt;Settings!$B$9,"Semi Critical","Non Critical")))</f>
        <v/>
      </c>
      <c r="U3283">
        <f>IF($B3283="","",IFERROR(VLOOKUP($O3283,Leaders!$A:$B,2,0),"Not Mapped"))</f>
        <v/>
      </c>
    </row>
    <row r="3284">
      <c r="A3284" s="16" t="n"/>
      <c r="G3284" s="17" t="n"/>
      <c r="H3284" s="17" t="n"/>
      <c r="I3284" s="17" t="n"/>
      <c r="J3284" s="17" t="n"/>
      <c r="K3284" s="17" t="n"/>
      <c r="L3284" s="17" t="n"/>
      <c r="N3284">
        <f>IF($B3284="","",IF($C3284="SUPERSTORE","Superstore","DH"))</f>
        <v/>
      </c>
      <c r="O3284">
        <f>IF($B3284="","",IFERROR(VLOOKUP($B3284,Mapping!$A:$C,2,0),"Not Mapped"))</f>
        <v/>
      </c>
      <c r="P3284">
        <f>IF($B3284="","",IFERROR(VLOOKUP($B3284,Mapping!$A:$C,3,0),"Not Mapped"))</f>
        <v/>
      </c>
      <c r="Q3284">
        <f>IF($B3284="","",IF(COUNTIF(Exclusions!$A:$A,$B3284)&gt;0,"Yes","No"))</f>
        <v/>
      </c>
      <c r="R3284" s="17">
        <f>IF($B3284="","",MIN(1,DAY($A3284)/IF($N3284="Superstore",Settings!$B$5,Settings!$B$4)))</f>
        <v/>
      </c>
      <c r="S3284" s="17">
        <f>IF(OR($B3284="",$G3284="",$R3284=0),"",$G3284/$R3284)</f>
        <v/>
      </c>
      <c r="T3284">
        <f>IF($S3284="","",IF($S3284&lt;Settings!$B$8,"Critical",IF($S3284&lt;Settings!$B$9,"Semi Critical","Non Critical")))</f>
        <v/>
      </c>
      <c r="U3284">
        <f>IF($B3284="","",IFERROR(VLOOKUP($O3284,Leaders!$A:$B,2,0),"Not Mapped"))</f>
        <v/>
      </c>
    </row>
    <row r="3285">
      <c r="A3285" s="16" t="n"/>
      <c r="G3285" s="17" t="n"/>
      <c r="H3285" s="17" t="n"/>
      <c r="I3285" s="17" t="n"/>
      <c r="J3285" s="17" t="n"/>
      <c r="K3285" s="17" t="n"/>
      <c r="L3285" s="17" t="n"/>
      <c r="N3285">
        <f>IF($B3285="","",IF($C3285="SUPERSTORE","Superstore","DH"))</f>
        <v/>
      </c>
      <c r="O3285">
        <f>IF($B3285="","",IFERROR(VLOOKUP($B3285,Mapping!$A:$C,2,0),"Not Mapped"))</f>
        <v/>
      </c>
      <c r="P3285">
        <f>IF($B3285="","",IFERROR(VLOOKUP($B3285,Mapping!$A:$C,3,0),"Not Mapped"))</f>
        <v/>
      </c>
      <c r="Q3285">
        <f>IF($B3285="","",IF(COUNTIF(Exclusions!$A:$A,$B3285)&gt;0,"Yes","No"))</f>
        <v/>
      </c>
      <c r="R3285" s="17">
        <f>IF($B3285="","",MIN(1,DAY($A3285)/IF($N3285="Superstore",Settings!$B$5,Settings!$B$4)))</f>
        <v/>
      </c>
      <c r="S3285" s="17">
        <f>IF(OR($B3285="",$G3285="",$R3285=0),"",$G3285/$R3285)</f>
        <v/>
      </c>
      <c r="T3285">
        <f>IF($S3285="","",IF($S3285&lt;Settings!$B$8,"Critical",IF($S3285&lt;Settings!$B$9,"Semi Critical","Non Critical")))</f>
        <v/>
      </c>
      <c r="U3285">
        <f>IF($B3285="","",IFERROR(VLOOKUP($O3285,Leaders!$A:$B,2,0),"Not Mapped"))</f>
        <v/>
      </c>
    </row>
    <row r="3286">
      <c r="A3286" s="16" t="n"/>
      <c r="G3286" s="17" t="n"/>
      <c r="H3286" s="17" t="n"/>
      <c r="I3286" s="17" t="n"/>
      <c r="J3286" s="17" t="n"/>
      <c r="K3286" s="17" t="n"/>
      <c r="L3286" s="17" t="n"/>
      <c r="N3286">
        <f>IF($B3286="","",IF($C3286="SUPERSTORE","Superstore","DH"))</f>
        <v/>
      </c>
      <c r="O3286">
        <f>IF($B3286="","",IFERROR(VLOOKUP($B3286,Mapping!$A:$C,2,0),"Not Mapped"))</f>
        <v/>
      </c>
      <c r="P3286">
        <f>IF($B3286="","",IFERROR(VLOOKUP($B3286,Mapping!$A:$C,3,0),"Not Mapped"))</f>
        <v/>
      </c>
      <c r="Q3286">
        <f>IF($B3286="","",IF(COUNTIF(Exclusions!$A:$A,$B3286)&gt;0,"Yes","No"))</f>
        <v/>
      </c>
      <c r="R3286" s="17">
        <f>IF($B3286="","",MIN(1,DAY($A3286)/IF($N3286="Superstore",Settings!$B$5,Settings!$B$4)))</f>
        <v/>
      </c>
      <c r="S3286" s="17">
        <f>IF(OR($B3286="",$G3286="",$R3286=0),"",$G3286/$R3286)</f>
        <v/>
      </c>
      <c r="T3286">
        <f>IF($S3286="","",IF($S3286&lt;Settings!$B$8,"Critical",IF($S3286&lt;Settings!$B$9,"Semi Critical","Non Critical")))</f>
        <v/>
      </c>
      <c r="U3286">
        <f>IF($B3286="","",IFERROR(VLOOKUP($O3286,Leaders!$A:$B,2,0),"Not Mapped"))</f>
        <v/>
      </c>
    </row>
    <row r="3287">
      <c r="A3287" s="16" t="n"/>
      <c r="G3287" s="17" t="n"/>
      <c r="H3287" s="17" t="n"/>
      <c r="I3287" s="17" t="n"/>
      <c r="J3287" s="17" t="n"/>
      <c r="K3287" s="17" t="n"/>
      <c r="L3287" s="17" t="n"/>
      <c r="N3287">
        <f>IF($B3287="","",IF($C3287="SUPERSTORE","Superstore","DH"))</f>
        <v/>
      </c>
      <c r="O3287">
        <f>IF($B3287="","",IFERROR(VLOOKUP($B3287,Mapping!$A:$C,2,0),"Not Mapped"))</f>
        <v/>
      </c>
      <c r="P3287">
        <f>IF($B3287="","",IFERROR(VLOOKUP($B3287,Mapping!$A:$C,3,0),"Not Mapped"))</f>
        <v/>
      </c>
      <c r="Q3287">
        <f>IF($B3287="","",IF(COUNTIF(Exclusions!$A:$A,$B3287)&gt;0,"Yes","No"))</f>
        <v/>
      </c>
      <c r="R3287" s="17">
        <f>IF($B3287="","",MIN(1,DAY($A3287)/IF($N3287="Superstore",Settings!$B$5,Settings!$B$4)))</f>
        <v/>
      </c>
      <c r="S3287" s="17">
        <f>IF(OR($B3287="",$G3287="",$R3287=0),"",$G3287/$R3287)</f>
        <v/>
      </c>
      <c r="T3287">
        <f>IF($S3287="","",IF($S3287&lt;Settings!$B$8,"Critical",IF($S3287&lt;Settings!$B$9,"Semi Critical","Non Critical")))</f>
        <v/>
      </c>
      <c r="U3287">
        <f>IF($B3287="","",IFERROR(VLOOKUP($O3287,Leaders!$A:$B,2,0),"Not Mapped"))</f>
        <v/>
      </c>
    </row>
    <row r="3288">
      <c r="A3288" s="16" t="n"/>
      <c r="G3288" s="17" t="n"/>
      <c r="H3288" s="17" t="n"/>
      <c r="I3288" s="17" t="n"/>
      <c r="J3288" s="17" t="n"/>
      <c r="K3288" s="17" t="n"/>
      <c r="L3288" s="17" t="n"/>
      <c r="N3288">
        <f>IF($B3288="","",IF($C3288="SUPERSTORE","Superstore","DH"))</f>
        <v/>
      </c>
      <c r="O3288">
        <f>IF($B3288="","",IFERROR(VLOOKUP($B3288,Mapping!$A:$C,2,0),"Not Mapped"))</f>
        <v/>
      </c>
      <c r="P3288">
        <f>IF($B3288="","",IFERROR(VLOOKUP($B3288,Mapping!$A:$C,3,0),"Not Mapped"))</f>
        <v/>
      </c>
      <c r="Q3288">
        <f>IF($B3288="","",IF(COUNTIF(Exclusions!$A:$A,$B3288)&gt;0,"Yes","No"))</f>
        <v/>
      </c>
      <c r="R3288" s="17">
        <f>IF($B3288="","",MIN(1,DAY($A3288)/IF($N3288="Superstore",Settings!$B$5,Settings!$B$4)))</f>
        <v/>
      </c>
      <c r="S3288" s="17">
        <f>IF(OR($B3288="",$G3288="",$R3288=0),"",$G3288/$R3288)</f>
        <v/>
      </c>
      <c r="T3288">
        <f>IF($S3288="","",IF($S3288&lt;Settings!$B$8,"Critical",IF($S3288&lt;Settings!$B$9,"Semi Critical","Non Critical")))</f>
        <v/>
      </c>
      <c r="U3288">
        <f>IF($B3288="","",IFERROR(VLOOKUP($O3288,Leaders!$A:$B,2,0),"Not Mapped"))</f>
        <v/>
      </c>
    </row>
    <row r="3289">
      <c r="A3289" s="16" t="n"/>
      <c r="G3289" s="17" t="n"/>
      <c r="H3289" s="17" t="n"/>
      <c r="I3289" s="17" t="n"/>
      <c r="J3289" s="17" t="n"/>
      <c r="K3289" s="17" t="n"/>
      <c r="L3289" s="17" t="n"/>
      <c r="N3289">
        <f>IF($B3289="","",IF($C3289="SUPERSTORE","Superstore","DH"))</f>
        <v/>
      </c>
      <c r="O3289">
        <f>IF($B3289="","",IFERROR(VLOOKUP($B3289,Mapping!$A:$C,2,0),"Not Mapped"))</f>
        <v/>
      </c>
      <c r="P3289">
        <f>IF($B3289="","",IFERROR(VLOOKUP($B3289,Mapping!$A:$C,3,0),"Not Mapped"))</f>
        <v/>
      </c>
      <c r="Q3289">
        <f>IF($B3289="","",IF(COUNTIF(Exclusions!$A:$A,$B3289)&gt;0,"Yes","No"))</f>
        <v/>
      </c>
      <c r="R3289" s="17">
        <f>IF($B3289="","",MIN(1,DAY($A3289)/IF($N3289="Superstore",Settings!$B$5,Settings!$B$4)))</f>
        <v/>
      </c>
      <c r="S3289" s="17">
        <f>IF(OR($B3289="",$G3289="",$R3289=0),"",$G3289/$R3289)</f>
        <v/>
      </c>
      <c r="T3289">
        <f>IF($S3289="","",IF($S3289&lt;Settings!$B$8,"Critical",IF($S3289&lt;Settings!$B$9,"Semi Critical","Non Critical")))</f>
        <v/>
      </c>
      <c r="U3289">
        <f>IF($B3289="","",IFERROR(VLOOKUP($O3289,Leaders!$A:$B,2,0),"Not Mapped"))</f>
        <v/>
      </c>
    </row>
    <row r="3290">
      <c r="A3290" s="16" t="n"/>
      <c r="G3290" s="17" t="n"/>
      <c r="H3290" s="17" t="n"/>
      <c r="I3290" s="17" t="n"/>
      <c r="J3290" s="17" t="n"/>
      <c r="K3290" s="17" t="n"/>
      <c r="L3290" s="17" t="n"/>
      <c r="N3290">
        <f>IF($B3290="","",IF($C3290="SUPERSTORE","Superstore","DH"))</f>
        <v/>
      </c>
      <c r="O3290">
        <f>IF($B3290="","",IFERROR(VLOOKUP($B3290,Mapping!$A:$C,2,0),"Not Mapped"))</f>
        <v/>
      </c>
      <c r="P3290">
        <f>IF($B3290="","",IFERROR(VLOOKUP($B3290,Mapping!$A:$C,3,0),"Not Mapped"))</f>
        <v/>
      </c>
      <c r="Q3290">
        <f>IF($B3290="","",IF(COUNTIF(Exclusions!$A:$A,$B3290)&gt;0,"Yes","No"))</f>
        <v/>
      </c>
      <c r="R3290" s="17">
        <f>IF($B3290="","",MIN(1,DAY($A3290)/IF($N3290="Superstore",Settings!$B$5,Settings!$B$4)))</f>
        <v/>
      </c>
      <c r="S3290" s="17">
        <f>IF(OR($B3290="",$G3290="",$R3290=0),"",$G3290/$R3290)</f>
        <v/>
      </c>
      <c r="T3290">
        <f>IF($S3290="","",IF($S3290&lt;Settings!$B$8,"Critical",IF($S3290&lt;Settings!$B$9,"Semi Critical","Non Critical")))</f>
        <v/>
      </c>
      <c r="U3290">
        <f>IF($B3290="","",IFERROR(VLOOKUP($O3290,Leaders!$A:$B,2,0),"Not Mapped"))</f>
        <v/>
      </c>
    </row>
    <row r="3291">
      <c r="A3291" s="16" t="n"/>
      <c r="G3291" s="17" t="n"/>
      <c r="H3291" s="17" t="n"/>
      <c r="I3291" s="17" t="n"/>
      <c r="J3291" s="17" t="n"/>
      <c r="K3291" s="17" t="n"/>
      <c r="L3291" s="17" t="n"/>
      <c r="N3291">
        <f>IF($B3291="","",IF($C3291="SUPERSTORE","Superstore","DH"))</f>
        <v/>
      </c>
      <c r="O3291">
        <f>IF($B3291="","",IFERROR(VLOOKUP($B3291,Mapping!$A:$C,2,0),"Not Mapped"))</f>
        <v/>
      </c>
      <c r="P3291">
        <f>IF($B3291="","",IFERROR(VLOOKUP($B3291,Mapping!$A:$C,3,0),"Not Mapped"))</f>
        <v/>
      </c>
      <c r="Q3291">
        <f>IF($B3291="","",IF(COUNTIF(Exclusions!$A:$A,$B3291)&gt;0,"Yes","No"))</f>
        <v/>
      </c>
      <c r="R3291" s="17">
        <f>IF($B3291="","",MIN(1,DAY($A3291)/IF($N3291="Superstore",Settings!$B$5,Settings!$B$4)))</f>
        <v/>
      </c>
      <c r="S3291" s="17">
        <f>IF(OR($B3291="",$G3291="",$R3291=0),"",$G3291/$R3291)</f>
        <v/>
      </c>
      <c r="T3291">
        <f>IF($S3291="","",IF($S3291&lt;Settings!$B$8,"Critical",IF($S3291&lt;Settings!$B$9,"Semi Critical","Non Critical")))</f>
        <v/>
      </c>
      <c r="U3291">
        <f>IF($B3291="","",IFERROR(VLOOKUP($O3291,Leaders!$A:$B,2,0),"Not Mapped"))</f>
        <v/>
      </c>
    </row>
    <row r="3292">
      <c r="A3292" s="16" t="n"/>
      <c r="G3292" s="17" t="n"/>
      <c r="H3292" s="17" t="n"/>
      <c r="I3292" s="17" t="n"/>
      <c r="J3292" s="17" t="n"/>
      <c r="K3292" s="17" t="n"/>
      <c r="L3292" s="17" t="n"/>
      <c r="N3292">
        <f>IF($B3292="","",IF($C3292="SUPERSTORE","Superstore","DH"))</f>
        <v/>
      </c>
      <c r="O3292">
        <f>IF($B3292="","",IFERROR(VLOOKUP($B3292,Mapping!$A:$C,2,0),"Not Mapped"))</f>
        <v/>
      </c>
      <c r="P3292">
        <f>IF($B3292="","",IFERROR(VLOOKUP($B3292,Mapping!$A:$C,3,0),"Not Mapped"))</f>
        <v/>
      </c>
      <c r="Q3292">
        <f>IF($B3292="","",IF(COUNTIF(Exclusions!$A:$A,$B3292)&gt;0,"Yes","No"))</f>
        <v/>
      </c>
      <c r="R3292" s="17">
        <f>IF($B3292="","",MIN(1,DAY($A3292)/IF($N3292="Superstore",Settings!$B$5,Settings!$B$4)))</f>
        <v/>
      </c>
      <c r="S3292" s="17">
        <f>IF(OR($B3292="",$G3292="",$R3292=0),"",$G3292/$R3292)</f>
        <v/>
      </c>
      <c r="T3292">
        <f>IF($S3292="","",IF($S3292&lt;Settings!$B$8,"Critical",IF($S3292&lt;Settings!$B$9,"Semi Critical","Non Critical")))</f>
        <v/>
      </c>
      <c r="U3292">
        <f>IF($B3292="","",IFERROR(VLOOKUP($O3292,Leaders!$A:$B,2,0),"Not Mapped"))</f>
        <v/>
      </c>
    </row>
    <row r="3293">
      <c r="A3293" s="16" t="n"/>
      <c r="G3293" s="17" t="n"/>
      <c r="H3293" s="17" t="n"/>
      <c r="I3293" s="17" t="n"/>
      <c r="J3293" s="17" t="n"/>
      <c r="K3293" s="17" t="n"/>
      <c r="L3293" s="17" t="n"/>
      <c r="N3293">
        <f>IF($B3293="","",IF($C3293="SUPERSTORE","Superstore","DH"))</f>
        <v/>
      </c>
      <c r="O3293">
        <f>IF($B3293="","",IFERROR(VLOOKUP($B3293,Mapping!$A:$C,2,0),"Not Mapped"))</f>
        <v/>
      </c>
      <c r="P3293">
        <f>IF($B3293="","",IFERROR(VLOOKUP($B3293,Mapping!$A:$C,3,0),"Not Mapped"))</f>
        <v/>
      </c>
      <c r="Q3293">
        <f>IF($B3293="","",IF(COUNTIF(Exclusions!$A:$A,$B3293)&gt;0,"Yes","No"))</f>
        <v/>
      </c>
      <c r="R3293" s="17">
        <f>IF($B3293="","",MIN(1,DAY($A3293)/IF($N3293="Superstore",Settings!$B$5,Settings!$B$4)))</f>
        <v/>
      </c>
      <c r="S3293" s="17">
        <f>IF(OR($B3293="",$G3293="",$R3293=0),"",$G3293/$R3293)</f>
        <v/>
      </c>
      <c r="T3293">
        <f>IF($S3293="","",IF($S3293&lt;Settings!$B$8,"Critical",IF($S3293&lt;Settings!$B$9,"Semi Critical","Non Critical")))</f>
        <v/>
      </c>
      <c r="U3293">
        <f>IF($B3293="","",IFERROR(VLOOKUP($O3293,Leaders!$A:$B,2,0),"Not Mapped"))</f>
        <v/>
      </c>
    </row>
    <row r="3294">
      <c r="A3294" s="16" t="n"/>
      <c r="G3294" s="17" t="n"/>
      <c r="H3294" s="17" t="n"/>
      <c r="I3294" s="17" t="n"/>
      <c r="J3294" s="17" t="n"/>
      <c r="K3294" s="17" t="n"/>
      <c r="L3294" s="17" t="n"/>
      <c r="N3294">
        <f>IF($B3294="","",IF($C3294="SUPERSTORE","Superstore","DH"))</f>
        <v/>
      </c>
      <c r="O3294">
        <f>IF($B3294="","",IFERROR(VLOOKUP($B3294,Mapping!$A:$C,2,0),"Not Mapped"))</f>
        <v/>
      </c>
      <c r="P3294">
        <f>IF($B3294="","",IFERROR(VLOOKUP($B3294,Mapping!$A:$C,3,0),"Not Mapped"))</f>
        <v/>
      </c>
      <c r="Q3294">
        <f>IF($B3294="","",IF(COUNTIF(Exclusions!$A:$A,$B3294)&gt;0,"Yes","No"))</f>
        <v/>
      </c>
      <c r="R3294" s="17">
        <f>IF($B3294="","",MIN(1,DAY($A3294)/IF($N3294="Superstore",Settings!$B$5,Settings!$B$4)))</f>
        <v/>
      </c>
      <c r="S3294" s="17">
        <f>IF(OR($B3294="",$G3294="",$R3294=0),"",$G3294/$R3294)</f>
        <v/>
      </c>
      <c r="T3294">
        <f>IF($S3294="","",IF($S3294&lt;Settings!$B$8,"Critical",IF($S3294&lt;Settings!$B$9,"Semi Critical","Non Critical")))</f>
        <v/>
      </c>
      <c r="U3294">
        <f>IF($B3294="","",IFERROR(VLOOKUP($O3294,Leaders!$A:$B,2,0),"Not Mapped"))</f>
        <v/>
      </c>
    </row>
    <row r="3295">
      <c r="A3295" s="16" t="n"/>
      <c r="G3295" s="17" t="n"/>
      <c r="H3295" s="17" t="n"/>
      <c r="I3295" s="17" t="n"/>
      <c r="J3295" s="17" t="n"/>
      <c r="K3295" s="17" t="n"/>
      <c r="L3295" s="17" t="n"/>
      <c r="N3295">
        <f>IF($B3295="","",IF($C3295="SUPERSTORE","Superstore","DH"))</f>
        <v/>
      </c>
      <c r="O3295">
        <f>IF($B3295="","",IFERROR(VLOOKUP($B3295,Mapping!$A:$C,2,0),"Not Mapped"))</f>
        <v/>
      </c>
      <c r="P3295">
        <f>IF($B3295="","",IFERROR(VLOOKUP($B3295,Mapping!$A:$C,3,0),"Not Mapped"))</f>
        <v/>
      </c>
      <c r="Q3295">
        <f>IF($B3295="","",IF(COUNTIF(Exclusions!$A:$A,$B3295)&gt;0,"Yes","No"))</f>
        <v/>
      </c>
      <c r="R3295" s="17">
        <f>IF($B3295="","",MIN(1,DAY($A3295)/IF($N3295="Superstore",Settings!$B$5,Settings!$B$4)))</f>
        <v/>
      </c>
      <c r="S3295" s="17">
        <f>IF(OR($B3295="",$G3295="",$R3295=0),"",$G3295/$R3295)</f>
        <v/>
      </c>
      <c r="T3295">
        <f>IF($S3295="","",IF($S3295&lt;Settings!$B$8,"Critical",IF($S3295&lt;Settings!$B$9,"Semi Critical","Non Critical")))</f>
        <v/>
      </c>
      <c r="U3295">
        <f>IF($B3295="","",IFERROR(VLOOKUP($O3295,Leaders!$A:$B,2,0),"Not Mapped"))</f>
        <v/>
      </c>
    </row>
    <row r="3296">
      <c r="A3296" s="16" t="n"/>
      <c r="G3296" s="17" t="n"/>
      <c r="H3296" s="17" t="n"/>
      <c r="I3296" s="17" t="n"/>
      <c r="J3296" s="17" t="n"/>
      <c r="K3296" s="17" t="n"/>
      <c r="L3296" s="17" t="n"/>
      <c r="N3296">
        <f>IF($B3296="","",IF($C3296="SUPERSTORE","Superstore","DH"))</f>
        <v/>
      </c>
      <c r="O3296">
        <f>IF($B3296="","",IFERROR(VLOOKUP($B3296,Mapping!$A:$C,2,0),"Not Mapped"))</f>
        <v/>
      </c>
      <c r="P3296">
        <f>IF($B3296="","",IFERROR(VLOOKUP($B3296,Mapping!$A:$C,3,0),"Not Mapped"))</f>
        <v/>
      </c>
      <c r="Q3296">
        <f>IF($B3296="","",IF(COUNTIF(Exclusions!$A:$A,$B3296)&gt;0,"Yes","No"))</f>
        <v/>
      </c>
      <c r="R3296" s="17">
        <f>IF($B3296="","",MIN(1,DAY($A3296)/IF($N3296="Superstore",Settings!$B$5,Settings!$B$4)))</f>
        <v/>
      </c>
      <c r="S3296" s="17">
        <f>IF(OR($B3296="",$G3296="",$R3296=0),"",$G3296/$R3296)</f>
        <v/>
      </c>
      <c r="T3296">
        <f>IF($S3296="","",IF($S3296&lt;Settings!$B$8,"Critical",IF($S3296&lt;Settings!$B$9,"Semi Critical","Non Critical")))</f>
        <v/>
      </c>
      <c r="U3296">
        <f>IF($B3296="","",IFERROR(VLOOKUP($O3296,Leaders!$A:$B,2,0),"Not Mapped"))</f>
        <v/>
      </c>
    </row>
    <row r="3297">
      <c r="A3297" s="16" t="n"/>
      <c r="G3297" s="17" t="n"/>
      <c r="H3297" s="17" t="n"/>
      <c r="I3297" s="17" t="n"/>
      <c r="J3297" s="17" t="n"/>
      <c r="K3297" s="17" t="n"/>
      <c r="L3297" s="17" t="n"/>
      <c r="N3297">
        <f>IF($B3297="","",IF($C3297="SUPERSTORE","Superstore","DH"))</f>
        <v/>
      </c>
      <c r="O3297">
        <f>IF($B3297="","",IFERROR(VLOOKUP($B3297,Mapping!$A:$C,2,0),"Not Mapped"))</f>
        <v/>
      </c>
      <c r="P3297">
        <f>IF($B3297="","",IFERROR(VLOOKUP($B3297,Mapping!$A:$C,3,0),"Not Mapped"))</f>
        <v/>
      </c>
      <c r="Q3297">
        <f>IF($B3297="","",IF(COUNTIF(Exclusions!$A:$A,$B3297)&gt;0,"Yes","No"))</f>
        <v/>
      </c>
      <c r="R3297" s="17">
        <f>IF($B3297="","",MIN(1,DAY($A3297)/IF($N3297="Superstore",Settings!$B$5,Settings!$B$4)))</f>
        <v/>
      </c>
      <c r="S3297" s="17">
        <f>IF(OR($B3297="",$G3297="",$R3297=0),"",$G3297/$R3297)</f>
        <v/>
      </c>
      <c r="T3297">
        <f>IF($S3297="","",IF($S3297&lt;Settings!$B$8,"Critical",IF($S3297&lt;Settings!$B$9,"Semi Critical","Non Critical")))</f>
        <v/>
      </c>
      <c r="U3297">
        <f>IF($B3297="","",IFERROR(VLOOKUP($O3297,Leaders!$A:$B,2,0),"Not Mapped"))</f>
        <v/>
      </c>
    </row>
    <row r="3298">
      <c r="A3298" s="16" t="n"/>
      <c r="G3298" s="17" t="n"/>
      <c r="H3298" s="17" t="n"/>
      <c r="I3298" s="17" t="n"/>
      <c r="J3298" s="17" t="n"/>
      <c r="K3298" s="17" t="n"/>
      <c r="L3298" s="17" t="n"/>
      <c r="N3298">
        <f>IF($B3298="","",IF($C3298="SUPERSTORE","Superstore","DH"))</f>
        <v/>
      </c>
      <c r="O3298">
        <f>IF($B3298="","",IFERROR(VLOOKUP($B3298,Mapping!$A:$C,2,0),"Not Mapped"))</f>
        <v/>
      </c>
      <c r="P3298">
        <f>IF($B3298="","",IFERROR(VLOOKUP($B3298,Mapping!$A:$C,3,0),"Not Mapped"))</f>
        <v/>
      </c>
      <c r="Q3298">
        <f>IF($B3298="","",IF(COUNTIF(Exclusions!$A:$A,$B3298)&gt;0,"Yes","No"))</f>
        <v/>
      </c>
      <c r="R3298" s="17">
        <f>IF($B3298="","",MIN(1,DAY($A3298)/IF($N3298="Superstore",Settings!$B$5,Settings!$B$4)))</f>
        <v/>
      </c>
      <c r="S3298" s="17">
        <f>IF(OR($B3298="",$G3298="",$R3298=0),"",$G3298/$R3298)</f>
        <v/>
      </c>
      <c r="T3298">
        <f>IF($S3298="","",IF($S3298&lt;Settings!$B$8,"Critical",IF($S3298&lt;Settings!$B$9,"Semi Critical","Non Critical")))</f>
        <v/>
      </c>
      <c r="U3298">
        <f>IF($B3298="","",IFERROR(VLOOKUP($O3298,Leaders!$A:$B,2,0),"Not Mapped"))</f>
        <v/>
      </c>
    </row>
    <row r="3299">
      <c r="A3299" s="16" t="n"/>
      <c r="G3299" s="17" t="n"/>
      <c r="H3299" s="17" t="n"/>
      <c r="I3299" s="17" t="n"/>
      <c r="J3299" s="17" t="n"/>
      <c r="K3299" s="17" t="n"/>
      <c r="L3299" s="17" t="n"/>
      <c r="N3299">
        <f>IF($B3299="","",IF($C3299="SUPERSTORE","Superstore","DH"))</f>
        <v/>
      </c>
      <c r="O3299">
        <f>IF($B3299="","",IFERROR(VLOOKUP($B3299,Mapping!$A:$C,2,0),"Not Mapped"))</f>
        <v/>
      </c>
      <c r="P3299">
        <f>IF($B3299="","",IFERROR(VLOOKUP($B3299,Mapping!$A:$C,3,0),"Not Mapped"))</f>
        <v/>
      </c>
      <c r="Q3299">
        <f>IF($B3299="","",IF(COUNTIF(Exclusions!$A:$A,$B3299)&gt;0,"Yes","No"))</f>
        <v/>
      </c>
      <c r="R3299" s="17">
        <f>IF($B3299="","",MIN(1,DAY($A3299)/IF($N3299="Superstore",Settings!$B$5,Settings!$B$4)))</f>
        <v/>
      </c>
      <c r="S3299" s="17">
        <f>IF(OR($B3299="",$G3299="",$R3299=0),"",$G3299/$R3299)</f>
        <v/>
      </c>
      <c r="T3299">
        <f>IF($S3299="","",IF($S3299&lt;Settings!$B$8,"Critical",IF($S3299&lt;Settings!$B$9,"Semi Critical","Non Critical")))</f>
        <v/>
      </c>
      <c r="U3299">
        <f>IF($B3299="","",IFERROR(VLOOKUP($O3299,Leaders!$A:$B,2,0),"Not Mapped"))</f>
        <v/>
      </c>
    </row>
    <row r="3300">
      <c r="A3300" s="16" t="n"/>
      <c r="G3300" s="17" t="n"/>
      <c r="H3300" s="17" t="n"/>
      <c r="I3300" s="17" t="n"/>
      <c r="J3300" s="17" t="n"/>
      <c r="K3300" s="17" t="n"/>
      <c r="L3300" s="17" t="n"/>
      <c r="N3300">
        <f>IF($B3300="","",IF($C3300="SUPERSTORE","Superstore","DH"))</f>
        <v/>
      </c>
      <c r="O3300">
        <f>IF($B3300="","",IFERROR(VLOOKUP($B3300,Mapping!$A:$C,2,0),"Not Mapped"))</f>
        <v/>
      </c>
      <c r="P3300">
        <f>IF($B3300="","",IFERROR(VLOOKUP($B3300,Mapping!$A:$C,3,0),"Not Mapped"))</f>
        <v/>
      </c>
      <c r="Q3300">
        <f>IF($B3300="","",IF(COUNTIF(Exclusions!$A:$A,$B3300)&gt;0,"Yes","No"))</f>
        <v/>
      </c>
      <c r="R3300" s="17">
        <f>IF($B3300="","",MIN(1,DAY($A3300)/IF($N3300="Superstore",Settings!$B$5,Settings!$B$4)))</f>
        <v/>
      </c>
      <c r="S3300" s="17">
        <f>IF(OR($B3300="",$G3300="",$R3300=0),"",$G3300/$R3300)</f>
        <v/>
      </c>
      <c r="T3300">
        <f>IF($S3300="","",IF($S3300&lt;Settings!$B$8,"Critical",IF($S3300&lt;Settings!$B$9,"Semi Critical","Non Critical")))</f>
        <v/>
      </c>
      <c r="U3300">
        <f>IF($B3300="","",IFERROR(VLOOKUP($O3300,Leaders!$A:$B,2,0),"Not Mapped"))</f>
        <v/>
      </c>
    </row>
    <row r="3301">
      <c r="A3301" s="16" t="n"/>
      <c r="G3301" s="17" t="n"/>
      <c r="H3301" s="17" t="n"/>
      <c r="I3301" s="17" t="n"/>
      <c r="J3301" s="17" t="n"/>
      <c r="K3301" s="17" t="n"/>
      <c r="L3301" s="17" t="n"/>
      <c r="N3301">
        <f>IF($B3301="","",IF($C3301="SUPERSTORE","Superstore","DH"))</f>
        <v/>
      </c>
      <c r="O3301">
        <f>IF($B3301="","",IFERROR(VLOOKUP($B3301,Mapping!$A:$C,2,0),"Not Mapped"))</f>
        <v/>
      </c>
      <c r="P3301">
        <f>IF($B3301="","",IFERROR(VLOOKUP($B3301,Mapping!$A:$C,3,0),"Not Mapped"))</f>
        <v/>
      </c>
      <c r="Q3301">
        <f>IF($B3301="","",IF(COUNTIF(Exclusions!$A:$A,$B3301)&gt;0,"Yes","No"))</f>
        <v/>
      </c>
      <c r="R3301" s="17">
        <f>IF($B3301="","",MIN(1,DAY($A3301)/IF($N3301="Superstore",Settings!$B$5,Settings!$B$4)))</f>
        <v/>
      </c>
      <c r="S3301" s="17">
        <f>IF(OR($B3301="",$G3301="",$R3301=0),"",$G3301/$R3301)</f>
        <v/>
      </c>
      <c r="T3301">
        <f>IF($S3301="","",IF($S3301&lt;Settings!$B$8,"Critical",IF($S3301&lt;Settings!$B$9,"Semi Critical","Non Critical")))</f>
        <v/>
      </c>
      <c r="U3301">
        <f>IF($B3301="","",IFERROR(VLOOKUP($O3301,Leaders!$A:$B,2,0),"Not Mapped"))</f>
        <v/>
      </c>
    </row>
    <row r="3302">
      <c r="A3302" s="16" t="n"/>
      <c r="G3302" s="17" t="n"/>
      <c r="H3302" s="17" t="n"/>
      <c r="I3302" s="17" t="n"/>
      <c r="J3302" s="17" t="n"/>
      <c r="K3302" s="17" t="n"/>
      <c r="L3302" s="17" t="n"/>
      <c r="N3302">
        <f>IF($B3302="","",IF($C3302="SUPERSTORE","Superstore","DH"))</f>
        <v/>
      </c>
      <c r="O3302">
        <f>IF($B3302="","",IFERROR(VLOOKUP($B3302,Mapping!$A:$C,2,0),"Not Mapped"))</f>
        <v/>
      </c>
      <c r="P3302">
        <f>IF($B3302="","",IFERROR(VLOOKUP($B3302,Mapping!$A:$C,3,0),"Not Mapped"))</f>
        <v/>
      </c>
      <c r="Q3302">
        <f>IF($B3302="","",IF(COUNTIF(Exclusions!$A:$A,$B3302)&gt;0,"Yes","No"))</f>
        <v/>
      </c>
      <c r="R3302" s="17">
        <f>IF($B3302="","",MIN(1,DAY($A3302)/IF($N3302="Superstore",Settings!$B$5,Settings!$B$4)))</f>
        <v/>
      </c>
      <c r="S3302" s="17">
        <f>IF(OR($B3302="",$G3302="",$R3302=0),"",$G3302/$R3302)</f>
        <v/>
      </c>
      <c r="T3302">
        <f>IF($S3302="","",IF($S3302&lt;Settings!$B$8,"Critical",IF($S3302&lt;Settings!$B$9,"Semi Critical","Non Critical")))</f>
        <v/>
      </c>
      <c r="U3302">
        <f>IF($B3302="","",IFERROR(VLOOKUP($O3302,Leaders!$A:$B,2,0),"Not Mapped"))</f>
        <v/>
      </c>
    </row>
    <row r="3303">
      <c r="A3303" s="16" t="n"/>
      <c r="G3303" s="17" t="n"/>
      <c r="H3303" s="17" t="n"/>
      <c r="I3303" s="17" t="n"/>
      <c r="J3303" s="17" t="n"/>
      <c r="K3303" s="17" t="n"/>
      <c r="L3303" s="17" t="n"/>
      <c r="N3303">
        <f>IF($B3303="","",IF($C3303="SUPERSTORE","Superstore","DH"))</f>
        <v/>
      </c>
      <c r="O3303">
        <f>IF($B3303="","",IFERROR(VLOOKUP($B3303,Mapping!$A:$C,2,0),"Not Mapped"))</f>
        <v/>
      </c>
      <c r="P3303">
        <f>IF($B3303="","",IFERROR(VLOOKUP($B3303,Mapping!$A:$C,3,0),"Not Mapped"))</f>
        <v/>
      </c>
      <c r="Q3303">
        <f>IF($B3303="","",IF(COUNTIF(Exclusions!$A:$A,$B3303)&gt;0,"Yes","No"))</f>
        <v/>
      </c>
      <c r="R3303" s="17">
        <f>IF($B3303="","",MIN(1,DAY($A3303)/IF($N3303="Superstore",Settings!$B$5,Settings!$B$4)))</f>
        <v/>
      </c>
      <c r="S3303" s="17">
        <f>IF(OR($B3303="",$G3303="",$R3303=0),"",$G3303/$R3303)</f>
        <v/>
      </c>
      <c r="T3303">
        <f>IF($S3303="","",IF($S3303&lt;Settings!$B$8,"Critical",IF($S3303&lt;Settings!$B$9,"Semi Critical","Non Critical")))</f>
        <v/>
      </c>
      <c r="U3303">
        <f>IF($B3303="","",IFERROR(VLOOKUP($O3303,Leaders!$A:$B,2,0),"Not Mapped"))</f>
        <v/>
      </c>
    </row>
    <row r="3304">
      <c r="A3304" s="16" t="n"/>
      <c r="G3304" s="17" t="n"/>
      <c r="H3304" s="17" t="n"/>
      <c r="I3304" s="17" t="n"/>
      <c r="J3304" s="17" t="n"/>
      <c r="K3304" s="17" t="n"/>
      <c r="L3304" s="17" t="n"/>
      <c r="N3304">
        <f>IF($B3304="","",IF($C3304="SUPERSTORE","Superstore","DH"))</f>
        <v/>
      </c>
      <c r="O3304">
        <f>IF($B3304="","",IFERROR(VLOOKUP($B3304,Mapping!$A:$C,2,0),"Not Mapped"))</f>
        <v/>
      </c>
      <c r="P3304">
        <f>IF($B3304="","",IFERROR(VLOOKUP($B3304,Mapping!$A:$C,3,0),"Not Mapped"))</f>
        <v/>
      </c>
      <c r="Q3304">
        <f>IF($B3304="","",IF(COUNTIF(Exclusions!$A:$A,$B3304)&gt;0,"Yes","No"))</f>
        <v/>
      </c>
      <c r="R3304" s="17">
        <f>IF($B3304="","",MIN(1,DAY($A3304)/IF($N3304="Superstore",Settings!$B$5,Settings!$B$4)))</f>
        <v/>
      </c>
      <c r="S3304" s="17">
        <f>IF(OR($B3304="",$G3304="",$R3304=0),"",$G3304/$R3304)</f>
        <v/>
      </c>
      <c r="T3304">
        <f>IF($S3304="","",IF($S3304&lt;Settings!$B$8,"Critical",IF($S3304&lt;Settings!$B$9,"Semi Critical","Non Critical")))</f>
        <v/>
      </c>
      <c r="U3304">
        <f>IF($B3304="","",IFERROR(VLOOKUP($O3304,Leaders!$A:$B,2,0),"Not Mapped"))</f>
        <v/>
      </c>
    </row>
    <row r="3305">
      <c r="A3305" s="16" t="n"/>
      <c r="G3305" s="17" t="n"/>
      <c r="H3305" s="17" t="n"/>
      <c r="I3305" s="17" t="n"/>
      <c r="J3305" s="17" t="n"/>
      <c r="K3305" s="17" t="n"/>
      <c r="L3305" s="17" t="n"/>
      <c r="N3305">
        <f>IF($B3305="","",IF($C3305="SUPERSTORE","Superstore","DH"))</f>
        <v/>
      </c>
      <c r="O3305">
        <f>IF($B3305="","",IFERROR(VLOOKUP($B3305,Mapping!$A:$C,2,0),"Not Mapped"))</f>
        <v/>
      </c>
      <c r="P3305">
        <f>IF($B3305="","",IFERROR(VLOOKUP($B3305,Mapping!$A:$C,3,0),"Not Mapped"))</f>
        <v/>
      </c>
      <c r="Q3305">
        <f>IF($B3305="","",IF(COUNTIF(Exclusions!$A:$A,$B3305)&gt;0,"Yes","No"))</f>
        <v/>
      </c>
      <c r="R3305" s="17">
        <f>IF($B3305="","",MIN(1,DAY($A3305)/IF($N3305="Superstore",Settings!$B$5,Settings!$B$4)))</f>
        <v/>
      </c>
      <c r="S3305" s="17">
        <f>IF(OR($B3305="",$G3305="",$R3305=0),"",$G3305/$R3305)</f>
        <v/>
      </c>
      <c r="T3305">
        <f>IF($S3305="","",IF($S3305&lt;Settings!$B$8,"Critical",IF($S3305&lt;Settings!$B$9,"Semi Critical","Non Critical")))</f>
        <v/>
      </c>
      <c r="U3305">
        <f>IF($B3305="","",IFERROR(VLOOKUP($O3305,Leaders!$A:$B,2,0),"Not Mapped"))</f>
        <v/>
      </c>
    </row>
    <row r="3306">
      <c r="A3306" s="16" t="n"/>
      <c r="G3306" s="17" t="n"/>
      <c r="H3306" s="17" t="n"/>
      <c r="I3306" s="17" t="n"/>
      <c r="J3306" s="17" t="n"/>
      <c r="K3306" s="17" t="n"/>
      <c r="L3306" s="17" t="n"/>
      <c r="N3306">
        <f>IF($B3306="","",IF($C3306="SUPERSTORE","Superstore","DH"))</f>
        <v/>
      </c>
      <c r="O3306">
        <f>IF($B3306="","",IFERROR(VLOOKUP($B3306,Mapping!$A:$C,2,0),"Not Mapped"))</f>
        <v/>
      </c>
      <c r="P3306">
        <f>IF($B3306="","",IFERROR(VLOOKUP($B3306,Mapping!$A:$C,3,0),"Not Mapped"))</f>
        <v/>
      </c>
      <c r="Q3306">
        <f>IF($B3306="","",IF(COUNTIF(Exclusions!$A:$A,$B3306)&gt;0,"Yes","No"))</f>
        <v/>
      </c>
      <c r="R3306" s="17">
        <f>IF($B3306="","",MIN(1,DAY($A3306)/IF($N3306="Superstore",Settings!$B$5,Settings!$B$4)))</f>
        <v/>
      </c>
      <c r="S3306" s="17">
        <f>IF(OR($B3306="",$G3306="",$R3306=0),"",$G3306/$R3306)</f>
        <v/>
      </c>
      <c r="T3306">
        <f>IF($S3306="","",IF($S3306&lt;Settings!$B$8,"Critical",IF($S3306&lt;Settings!$B$9,"Semi Critical","Non Critical")))</f>
        <v/>
      </c>
      <c r="U3306">
        <f>IF($B3306="","",IFERROR(VLOOKUP($O3306,Leaders!$A:$B,2,0),"Not Mapped"))</f>
        <v/>
      </c>
    </row>
    <row r="3307">
      <c r="A3307" s="16" t="n"/>
      <c r="G3307" s="17" t="n"/>
      <c r="H3307" s="17" t="n"/>
      <c r="I3307" s="17" t="n"/>
      <c r="J3307" s="17" t="n"/>
      <c r="K3307" s="17" t="n"/>
      <c r="L3307" s="17" t="n"/>
      <c r="N3307">
        <f>IF($B3307="","",IF($C3307="SUPERSTORE","Superstore","DH"))</f>
        <v/>
      </c>
      <c r="O3307">
        <f>IF($B3307="","",IFERROR(VLOOKUP($B3307,Mapping!$A:$C,2,0),"Not Mapped"))</f>
        <v/>
      </c>
      <c r="P3307">
        <f>IF($B3307="","",IFERROR(VLOOKUP($B3307,Mapping!$A:$C,3,0),"Not Mapped"))</f>
        <v/>
      </c>
      <c r="Q3307">
        <f>IF($B3307="","",IF(COUNTIF(Exclusions!$A:$A,$B3307)&gt;0,"Yes","No"))</f>
        <v/>
      </c>
      <c r="R3307" s="17">
        <f>IF($B3307="","",MIN(1,DAY($A3307)/IF($N3307="Superstore",Settings!$B$5,Settings!$B$4)))</f>
        <v/>
      </c>
      <c r="S3307" s="17">
        <f>IF(OR($B3307="",$G3307="",$R3307=0),"",$G3307/$R3307)</f>
        <v/>
      </c>
      <c r="T3307">
        <f>IF($S3307="","",IF($S3307&lt;Settings!$B$8,"Critical",IF($S3307&lt;Settings!$B$9,"Semi Critical","Non Critical")))</f>
        <v/>
      </c>
      <c r="U3307">
        <f>IF($B3307="","",IFERROR(VLOOKUP($O3307,Leaders!$A:$B,2,0),"Not Mapped"))</f>
        <v/>
      </c>
    </row>
    <row r="3308">
      <c r="A3308" s="16" t="n"/>
      <c r="G3308" s="17" t="n"/>
      <c r="H3308" s="17" t="n"/>
      <c r="I3308" s="17" t="n"/>
      <c r="J3308" s="17" t="n"/>
      <c r="K3308" s="17" t="n"/>
      <c r="L3308" s="17" t="n"/>
      <c r="N3308">
        <f>IF($B3308="","",IF($C3308="SUPERSTORE","Superstore","DH"))</f>
        <v/>
      </c>
      <c r="O3308">
        <f>IF($B3308="","",IFERROR(VLOOKUP($B3308,Mapping!$A:$C,2,0),"Not Mapped"))</f>
        <v/>
      </c>
      <c r="P3308">
        <f>IF($B3308="","",IFERROR(VLOOKUP($B3308,Mapping!$A:$C,3,0),"Not Mapped"))</f>
        <v/>
      </c>
      <c r="Q3308">
        <f>IF($B3308="","",IF(COUNTIF(Exclusions!$A:$A,$B3308)&gt;0,"Yes","No"))</f>
        <v/>
      </c>
      <c r="R3308" s="17">
        <f>IF($B3308="","",MIN(1,DAY($A3308)/IF($N3308="Superstore",Settings!$B$5,Settings!$B$4)))</f>
        <v/>
      </c>
      <c r="S3308" s="17">
        <f>IF(OR($B3308="",$G3308="",$R3308=0),"",$G3308/$R3308)</f>
        <v/>
      </c>
      <c r="T3308">
        <f>IF($S3308="","",IF($S3308&lt;Settings!$B$8,"Critical",IF($S3308&lt;Settings!$B$9,"Semi Critical","Non Critical")))</f>
        <v/>
      </c>
      <c r="U3308">
        <f>IF($B3308="","",IFERROR(VLOOKUP($O3308,Leaders!$A:$B,2,0),"Not Mapped"))</f>
        <v/>
      </c>
    </row>
    <row r="3309">
      <c r="A3309" s="16" t="n"/>
      <c r="G3309" s="17" t="n"/>
      <c r="H3309" s="17" t="n"/>
      <c r="I3309" s="17" t="n"/>
      <c r="J3309" s="17" t="n"/>
      <c r="K3309" s="17" t="n"/>
      <c r="L3309" s="17" t="n"/>
      <c r="N3309">
        <f>IF($B3309="","",IF($C3309="SUPERSTORE","Superstore","DH"))</f>
        <v/>
      </c>
      <c r="O3309">
        <f>IF($B3309="","",IFERROR(VLOOKUP($B3309,Mapping!$A:$C,2,0),"Not Mapped"))</f>
        <v/>
      </c>
      <c r="P3309">
        <f>IF($B3309="","",IFERROR(VLOOKUP($B3309,Mapping!$A:$C,3,0),"Not Mapped"))</f>
        <v/>
      </c>
      <c r="Q3309">
        <f>IF($B3309="","",IF(COUNTIF(Exclusions!$A:$A,$B3309)&gt;0,"Yes","No"))</f>
        <v/>
      </c>
      <c r="R3309" s="17">
        <f>IF($B3309="","",MIN(1,DAY($A3309)/IF($N3309="Superstore",Settings!$B$5,Settings!$B$4)))</f>
        <v/>
      </c>
      <c r="S3309" s="17">
        <f>IF(OR($B3309="",$G3309="",$R3309=0),"",$G3309/$R3309)</f>
        <v/>
      </c>
      <c r="T3309">
        <f>IF($S3309="","",IF($S3309&lt;Settings!$B$8,"Critical",IF($S3309&lt;Settings!$B$9,"Semi Critical","Non Critical")))</f>
        <v/>
      </c>
      <c r="U3309">
        <f>IF($B3309="","",IFERROR(VLOOKUP($O3309,Leaders!$A:$B,2,0),"Not Mapped"))</f>
        <v/>
      </c>
    </row>
    <row r="3310">
      <c r="A3310" s="16" t="n"/>
      <c r="G3310" s="17" t="n"/>
      <c r="H3310" s="17" t="n"/>
      <c r="I3310" s="17" t="n"/>
      <c r="J3310" s="17" t="n"/>
      <c r="K3310" s="17" t="n"/>
      <c r="L3310" s="17" t="n"/>
      <c r="N3310">
        <f>IF($B3310="","",IF($C3310="SUPERSTORE","Superstore","DH"))</f>
        <v/>
      </c>
      <c r="O3310">
        <f>IF($B3310="","",IFERROR(VLOOKUP($B3310,Mapping!$A:$C,2,0),"Not Mapped"))</f>
        <v/>
      </c>
      <c r="P3310">
        <f>IF($B3310="","",IFERROR(VLOOKUP($B3310,Mapping!$A:$C,3,0),"Not Mapped"))</f>
        <v/>
      </c>
      <c r="Q3310">
        <f>IF($B3310="","",IF(COUNTIF(Exclusions!$A:$A,$B3310)&gt;0,"Yes","No"))</f>
        <v/>
      </c>
      <c r="R3310" s="17">
        <f>IF($B3310="","",MIN(1,DAY($A3310)/IF($N3310="Superstore",Settings!$B$5,Settings!$B$4)))</f>
        <v/>
      </c>
      <c r="S3310" s="17">
        <f>IF(OR($B3310="",$G3310="",$R3310=0),"",$G3310/$R3310)</f>
        <v/>
      </c>
      <c r="T3310">
        <f>IF($S3310="","",IF($S3310&lt;Settings!$B$8,"Critical",IF($S3310&lt;Settings!$B$9,"Semi Critical","Non Critical")))</f>
        <v/>
      </c>
      <c r="U3310">
        <f>IF($B3310="","",IFERROR(VLOOKUP($O3310,Leaders!$A:$B,2,0),"Not Mapped"))</f>
        <v/>
      </c>
    </row>
    <row r="3311">
      <c r="A3311" s="16" t="n"/>
      <c r="G3311" s="17" t="n"/>
      <c r="H3311" s="17" t="n"/>
      <c r="I3311" s="17" t="n"/>
      <c r="J3311" s="17" t="n"/>
      <c r="K3311" s="17" t="n"/>
      <c r="L3311" s="17" t="n"/>
      <c r="N3311">
        <f>IF($B3311="","",IF($C3311="SUPERSTORE","Superstore","DH"))</f>
        <v/>
      </c>
      <c r="O3311">
        <f>IF($B3311="","",IFERROR(VLOOKUP($B3311,Mapping!$A:$C,2,0),"Not Mapped"))</f>
        <v/>
      </c>
      <c r="P3311">
        <f>IF($B3311="","",IFERROR(VLOOKUP($B3311,Mapping!$A:$C,3,0),"Not Mapped"))</f>
        <v/>
      </c>
      <c r="Q3311">
        <f>IF($B3311="","",IF(COUNTIF(Exclusions!$A:$A,$B3311)&gt;0,"Yes","No"))</f>
        <v/>
      </c>
      <c r="R3311" s="17">
        <f>IF($B3311="","",MIN(1,DAY($A3311)/IF($N3311="Superstore",Settings!$B$5,Settings!$B$4)))</f>
        <v/>
      </c>
      <c r="S3311" s="17">
        <f>IF(OR($B3311="",$G3311="",$R3311=0),"",$G3311/$R3311)</f>
        <v/>
      </c>
      <c r="T3311">
        <f>IF($S3311="","",IF($S3311&lt;Settings!$B$8,"Critical",IF($S3311&lt;Settings!$B$9,"Semi Critical","Non Critical")))</f>
        <v/>
      </c>
      <c r="U3311">
        <f>IF($B3311="","",IFERROR(VLOOKUP($O3311,Leaders!$A:$B,2,0),"Not Mapped"))</f>
        <v/>
      </c>
    </row>
    <row r="3312">
      <c r="A3312" s="16" t="n"/>
      <c r="G3312" s="17" t="n"/>
      <c r="H3312" s="17" t="n"/>
      <c r="I3312" s="17" t="n"/>
      <c r="J3312" s="17" t="n"/>
      <c r="K3312" s="17" t="n"/>
      <c r="L3312" s="17" t="n"/>
      <c r="N3312">
        <f>IF($B3312="","",IF($C3312="SUPERSTORE","Superstore","DH"))</f>
        <v/>
      </c>
      <c r="O3312">
        <f>IF($B3312="","",IFERROR(VLOOKUP($B3312,Mapping!$A:$C,2,0),"Not Mapped"))</f>
        <v/>
      </c>
      <c r="P3312">
        <f>IF($B3312="","",IFERROR(VLOOKUP($B3312,Mapping!$A:$C,3,0),"Not Mapped"))</f>
        <v/>
      </c>
      <c r="Q3312">
        <f>IF($B3312="","",IF(COUNTIF(Exclusions!$A:$A,$B3312)&gt;0,"Yes","No"))</f>
        <v/>
      </c>
      <c r="R3312" s="17">
        <f>IF($B3312="","",MIN(1,DAY($A3312)/IF($N3312="Superstore",Settings!$B$5,Settings!$B$4)))</f>
        <v/>
      </c>
      <c r="S3312" s="17">
        <f>IF(OR($B3312="",$G3312="",$R3312=0),"",$G3312/$R3312)</f>
        <v/>
      </c>
      <c r="T3312">
        <f>IF($S3312="","",IF($S3312&lt;Settings!$B$8,"Critical",IF($S3312&lt;Settings!$B$9,"Semi Critical","Non Critical")))</f>
        <v/>
      </c>
      <c r="U3312">
        <f>IF($B3312="","",IFERROR(VLOOKUP($O3312,Leaders!$A:$B,2,0),"Not Mapped"))</f>
        <v/>
      </c>
    </row>
    <row r="3313">
      <c r="A3313" s="16" t="n"/>
      <c r="G3313" s="17" t="n"/>
      <c r="H3313" s="17" t="n"/>
      <c r="I3313" s="17" t="n"/>
      <c r="J3313" s="17" t="n"/>
      <c r="K3313" s="17" t="n"/>
      <c r="L3313" s="17" t="n"/>
      <c r="N3313">
        <f>IF($B3313="","",IF($C3313="SUPERSTORE","Superstore","DH"))</f>
        <v/>
      </c>
      <c r="O3313">
        <f>IF($B3313="","",IFERROR(VLOOKUP($B3313,Mapping!$A:$C,2,0),"Not Mapped"))</f>
        <v/>
      </c>
      <c r="P3313">
        <f>IF($B3313="","",IFERROR(VLOOKUP($B3313,Mapping!$A:$C,3,0),"Not Mapped"))</f>
        <v/>
      </c>
      <c r="Q3313">
        <f>IF($B3313="","",IF(COUNTIF(Exclusions!$A:$A,$B3313)&gt;0,"Yes","No"))</f>
        <v/>
      </c>
      <c r="R3313" s="17">
        <f>IF($B3313="","",MIN(1,DAY($A3313)/IF($N3313="Superstore",Settings!$B$5,Settings!$B$4)))</f>
        <v/>
      </c>
      <c r="S3313" s="17">
        <f>IF(OR($B3313="",$G3313="",$R3313=0),"",$G3313/$R3313)</f>
        <v/>
      </c>
      <c r="T3313">
        <f>IF($S3313="","",IF($S3313&lt;Settings!$B$8,"Critical",IF($S3313&lt;Settings!$B$9,"Semi Critical","Non Critical")))</f>
        <v/>
      </c>
      <c r="U3313">
        <f>IF($B3313="","",IFERROR(VLOOKUP($O3313,Leaders!$A:$B,2,0),"Not Mapped"))</f>
        <v/>
      </c>
    </row>
    <row r="3314">
      <c r="A3314" s="16" t="n"/>
      <c r="G3314" s="17" t="n"/>
      <c r="H3314" s="17" t="n"/>
      <c r="I3314" s="17" t="n"/>
      <c r="J3314" s="17" t="n"/>
      <c r="K3314" s="17" t="n"/>
      <c r="L3314" s="17" t="n"/>
      <c r="N3314">
        <f>IF($B3314="","",IF($C3314="SUPERSTORE","Superstore","DH"))</f>
        <v/>
      </c>
      <c r="O3314">
        <f>IF($B3314="","",IFERROR(VLOOKUP($B3314,Mapping!$A:$C,2,0),"Not Mapped"))</f>
        <v/>
      </c>
      <c r="P3314">
        <f>IF($B3314="","",IFERROR(VLOOKUP($B3314,Mapping!$A:$C,3,0),"Not Mapped"))</f>
        <v/>
      </c>
      <c r="Q3314">
        <f>IF($B3314="","",IF(COUNTIF(Exclusions!$A:$A,$B3314)&gt;0,"Yes","No"))</f>
        <v/>
      </c>
      <c r="R3314" s="17">
        <f>IF($B3314="","",MIN(1,DAY($A3314)/IF($N3314="Superstore",Settings!$B$5,Settings!$B$4)))</f>
        <v/>
      </c>
      <c r="S3314" s="17">
        <f>IF(OR($B3314="",$G3314="",$R3314=0),"",$G3314/$R3314)</f>
        <v/>
      </c>
      <c r="T3314">
        <f>IF($S3314="","",IF($S3314&lt;Settings!$B$8,"Critical",IF($S3314&lt;Settings!$B$9,"Semi Critical","Non Critical")))</f>
        <v/>
      </c>
      <c r="U3314">
        <f>IF($B3314="","",IFERROR(VLOOKUP($O3314,Leaders!$A:$B,2,0),"Not Mapped"))</f>
        <v/>
      </c>
    </row>
    <row r="3315">
      <c r="A3315" s="16" t="n"/>
      <c r="G3315" s="17" t="n"/>
      <c r="H3315" s="17" t="n"/>
      <c r="I3315" s="17" t="n"/>
      <c r="J3315" s="17" t="n"/>
      <c r="K3315" s="17" t="n"/>
      <c r="L3315" s="17" t="n"/>
      <c r="N3315">
        <f>IF($B3315="","",IF($C3315="SUPERSTORE","Superstore","DH"))</f>
        <v/>
      </c>
      <c r="O3315">
        <f>IF($B3315="","",IFERROR(VLOOKUP($B3315,Mapping!$A:$C,2,0),"Not Mapped"))</f>
        <v/>
      </c>
      <c r="P3315">
        <f>IF($B3315="","",IFERROR(VLOOKUP($B3315,Mapping!$A:$C,3,0),"Not Mapped"))</f>
        <v/>
      </c>
      <c r="Q3315">
        <f>IF($B3315="","",IF(COUNTIF(Exclusions!$A:$A,$B3315)&gt;0,"Yes","No"))</f>
        <v/>
      </c>
      <c r="R3315" s="17">
        <f>IF($B3315="","",MIN(1,DAY($A3315)/IF($N3315="Superstore",Settings!$B$5,Settings!$B$4)))</f>
        <v/>
      </c>
      <c r="S3315" s="17">
        <f>IF(OR($B3315="",$G3315="",$R3315=0),"",$G3315/$R3315)</f>
        <v/>
      </c>
      <c r="T3315">
        <f>IF($S3315="","",IF($S3315&lt;Settings!$B$8,"Critical",IF($S3315&lt;Settings!$B$9,"Semi Critical","Non Critical")))</f>
        <v/>
      </c>
      <c r="U3315">
        <f>IF($B3315="","",IFERROR(VLOOKUP($O3315,Leaders!$A:$B,2,0),"Not Mapped"))</f>
        <v/>
      </c>
    </row>
    <row r="3316">
      <c r="A3316" s="16" t="n"/>
      <c r="G3316" s="17" t="n"/>
      <c r="H3316" s="17" t="n"/>
      <c r="I3316" s="17" t="n"/>
      <c r="J3316" s="17" t="n"/>
      <c r="K3316" s="17" t="n"/>
      <c r="L3316" s="17" t="n"/>
      <c r="N3316">
        <f>IF($B3316="","",IF($C3316="SUPERSTORE","Superstore","DH"))</f>
        <v/>
      </c>
      <c r="O3316">
        <f>IF($B3316="","",IFERROR(VLOOKUP($B3316,Mapping!$A:$C,2,0),"Not Mapped"))</f>
        <v/>
      </c>
      <c r="P3316">
        <f>IF($B3316="","",IFERROR(VLOOKUP($B3316,Mapping!$A:$C,3,0),"Not Mapped"))</f>
        <v/>
      </c>
      <c r="Q3316">
        <f>IF($B3316="","",IF(COUNTIF(Exclusions!$A:$A,$B3316)&gt;0,"Yes","No"))</f>
        <v/>
      </c>
      <c r="R3316" s="17">
        <f>IF($B3316="","",MIN(1,DAY($A3316)/IF($N3316="Superstore",Settings!$B$5,Settings!$B$4)))</f>
        <v/>
      </c>
      <c r="S3316" s="17">
        <f>IF(OR($B3316="",$G3316="",$R3316=0),"",$G3316/$R3316)</f>
        <v/>
      </c>
      <c r="T3316">
        <f>IF($S3316="","",IF($S3316&lt;Settings!$B$8,"Critical",IF($S3316&lt;Settings!$B$9,"Semi Critical","Non Critical")))</f>
        <v/>
      </c>
      <c r="U3316">
        <f>IF($B3316="","",IFERROR(VLOOKUP($O3316,Leaders!$A:$B,2,0),"Not Mapped"))</f>
        <v/>
      </c>
    </row>
    <row r="3317">
      <c r="A3317" s="16" t="n"/>
      <c r="G3317" s="17" t="n"/>
      <c r="H3317" s="17" t="n"/>
      <c r="I3317" s="17" t="n"/>
      <c r="J3317" s="17" t="n"/>
      <c r="K3317" s="17" t="n"/>
      <c r="L3317" s="17" t="n"/>
      <c r="N3317">
        <f>IF($B3317="","",IF($C3317="SUPERSTORE","Superstore","DH"))</f>
        <v/>
      </c>
      <c r="O3317">
        <f>IF($B3317="","",IFERROR(VLOOKUP($B3317,Mapping!$A:$C,2,0),"Not Mapped"))</f>
        <v/>
      </c>
      <c r="P3317">
        <f>IF($B3317="","",IFERROR(VLOOKUP($B3317,Mapping!$A:$C,3,0),"Not Mapped"))</f>
        <v/>
      </c>
      <c r="Q3317">
        <f>IF($B3317="","",IF(COUNTIF(Exclusions!$A:$A,$B3317)&gt;0,"Yes","No"))</f>
        <v/>
      </c>
      <c r="R3317" s="17">
        <f>IF($B3317="","",MIN(1,DAY($A3317)/IF($N3317="Superstore",Settings!$B$5,Settings!$B$4)))</f>
        <v/>
      </c>
      <c r="S3317" s="17">
        <f>IF(OR($B3317="",$G3317="",$R3317=0),"",$G3317/$R3317)</f>
        <v/>
      </c>
      <c r="T3317">
        <f>IF($S3317="","",IF($S3317&lt;Settings!$B$8,"Critical",IF($S3317&lt;Settings!$B$9,"Semi Critical","Non Critical")))</f>
        <v/>
      </c>
      <c r="U3317">
        <f>IF($B3317="","",IFERROR(VLOOKUP($O3317,Leaders!$A:$B,2,0),"Not Mapped"))</f>
        <v/>
      </c>
    </row>
    <row r="3318">
      <c r="A3318" s="16" t="n"/>
      <c r="G3318" s="17" t="n"/>
      <c r="H3318" s="17" t="n"/>
      <c r="I3318" s="17" t="n"/>
      <c r="J3318" s="17" t="n"/>
      <c r="K3318" s="17" t="n"/>
      <c r="L3318" s="17" t="n"/>
      <c r="N3318">
        <f>IF($B3318="","",IF($C3318="SUPERSTORE","Superstore","DH"))</f>
        <v/>
      </c>
      <c r="O3318">
        <f>IF($B3318="","",IFERROR(VLOOKUP($B3318,Mapping!$A:$C,2,0),"Not Mapped"))</f>
        <v/>
      </c>
      <c r="P3318">
        <f>IF($B3318="","",IFERROR(VLOOKUP($B3318,Mapping!$A:$C,3,0),"Not Mapped"))</f>
        <v/>
      </c>
      <c r="Q3318">
        <f>IF($B3318="","",IF(COUNTIF(Exclusions!$A:$A,$B3318)&gt;0,"Yes","No"))</f>
        <v/>
      </c>
      <c r="R3318" s="17">
        <f>IF($B3318="","",MIN(1,DAY($A3318)/IF($N3318="Superstore",Settings!$B$5,Settings!$B$4)))</f>
        <v/>
      </c>
      <c r="S3318" s="17">
        <f>IF(OR($B3318="",$G3318="",$R3318=0),"",$G3318/$R3318)</f>
        <v/>
      </c>
      <c r="T3318">
        <f>IF($S3318="","",IF($S3318&lt;Settings!$B$8,"Critical",IF($S3318&lt;Settings!$B$9,"Semi Critical","Non Critical")))</f>
        <v/>
      </c>
      <c r="U3318">
        <f>IF($B3318="","",IFERROR(VLOOKUP($O3318,Leaders!$A:$B,2,0),"Not Mapped"))</f>
        <v/>
      </c>
    </row>
    <row r="3319">
      <c r="A3319" s="16" t="n"/>
      <c r="G3319" s="17" t="n"/>
      <c r="H3319" s="17" t="n"/>
      <c r="I3319" s="17" t="n"/>
      <c r="J3319" s="17" t="n"/>
      <c r="K3319" s="17" t="n"/>
      <c r="L3319" s="17" t="n"/>
      <c r="N3319">
        <f>IF($B3319="","",IF($C3319="SUPERSTORE","Superstore","DH"))</f>
        <v/>
      </c>
      <c r="O3319">
        <f>IF($B3319="","",IFERROR(VLOOKUP($B3319,Mapping!$A:$C,2,0),"Not Mapped"))</f>
        <v/>
      </c>
      <c r="P3319">
        <f>IF($B3319="","",IFERROR(VLOOKUP($B3319,Mapping!$A:$C,3,0),"Not Mapped"))</f>
        <v/>
      </c>
      <c r="Q3319">
        <f>IF($B3319="","",IF(COUNTIF(Exclusions!$A:$A,$B3319)&gt;0,"Yes","No"))</f>
        <v/>
      </c>
      <c r="R3319" s="17">
        <f>IF($B3319="","",MIN(1,DAY($A3319)/IF($N3319="Superstore",Settings!$B$5,Settings!$B$4)))</f>
        <v/>
      </c>
      <c r="S3319" s="17">
        <f>IF(OR($B3319="",$G3319="",$R3319=0),"",$G3319/$R3319)</f>
        <v/>
      </c>
      <c r="T3319">
        <f>IF($S3319="","",IF($S3319&lt;Settings!$B$8,"Critical",IF($S3319&lt;Settings!$B$9,"Semi Critical","Non Critical")))</f>
        <v/>
      </c>
      <c r="U3319">
        <f>IF($B3319="","",IFERROR(VLOOKUP($O3319,Leaders!$A:$B,2,0),"Not Mapped"))</f>
        <v/>
      </c>
    </row>
    <row r="3320">
      <c r="A3320" s="16" t="n"/>
      <c r="G3320" s="17" t="n"/>
      <c r="H3320" s="17" t="n"/>
      <c r="I3320" s="17" t="n"/>
      <c r="J3320" s="17" t="n"/>
      <c r="K3320" s="17" t="n"/>
      <c r="L3320" s="17" t="n"/>
      <c r="N3320">
        <f>IF($B3320="","",IF($C3320="SUPERSTORE","Superstore","DH"))</f>
        <v/>
      </c>
      <c r="O3320">
        <f>IF($B3320="","",IFERROR(VLOOKUP($B3320,Mapping!$A:$C,2,0),"Not Mapped"))</f>
        <v/>
      </c>
      <c r="P3320">
        <f>IF($B3320="","",IFERROR(VLOOKUP($B3320,Mapping!$A:$C,3,0),"Not Mapped"))</f>
        <v/>
      </c>
      <c r="Q3320">
        <f>IF($B3320="","",IF(COUNTIF(Exclusions!$A:$A,$B3320)&gt;0,"Yes","No"))</f>
        <v/>
      </c>
      <c r="R3320" s="17">
        <f>IF($B3320="","",MIN(1,DAY($A3320)/IF($N3320="Superstore",Settings!$B$5,Settings!$B$4)))</f>
        <v/>
      </c>
      <c r="S3320" s="17">
        <f>IF(OR($B3320="",$G3320="",$R3320=0),"",$G3320/$R3320)</f>
        <v/>
      </c>
      <c r="T3320">
        <f>IF($S3320="","",IF($S3320&lt;Settings!$B$8,"Critical",IF($S3320&lt;Settings!$B$9,"Semi Critical","Non Critical")))</f>
        <v/>
      </c>
      <c r="U3320">
        <f>IF($B3320="","",IFERROR(VLOOKUP($O3320,Leaders!$A:$B,2,0),"Not Mapped"))</f>
        <v/>
      </c>
    </row>
    <row r="3321">
      <c r="A3321" s="16" t="n"/>
      <c r="G3321" s="17" t="n"/>
      <c r="H3321" s="17" t="n"/>
      <c r="I3321" s="17" t="n"/>
      <c r="J3321" s="17" t="n"/>
      <c r="K3321" s="17" t="n"/>
      <c r="L3321" s="17" t="n"/>
      <c r="N3321">
        <f>IF($B3321="","",IF($C3321="SUPERSTORE","Superstore","DH"))</f>
        <v/>
      </c>
      <c r="O3321">
        <f>IF($B3321="","",IFERROR(VLOOKUP($B3321,Mapping!$A:$C,2,0),"Not Mapped"))</f>
        <v/>
      </c>
      <c r="P3321">
        <f>IF($B3321="","",IFERROR(VLOOKUP($B3321,Mapping!$A:$C,3,0),"Not Mapped"))</f>
        <v/>
      </c>
      <c r="Q3321">
        <f>IF($B3321="","",IF(COUNTIF(Exclusions!$A:$A,$B3321)&gt;0,"Yes","No"))</f>
        <v/>
      </c>
      <c r="R3321" s="17">
        <f>IF($B3321="","",MIN(1,DAY($A3321)/IF($N3321="Superstore",Settings!$B$5,Settings!$B$4)))</f>
        <v/>
      </c>
      <c r="S3321" s="17">
        <f>IF(OR($B3321="",$G3321="",$R3321=0),"",$G3321/$R3321)</f>
        <v/>
      </c>
      <c r="T3321">
        <f>IF($S3321="","",IF($S3321&lt;Settings!$B$8,"Critical",IF($S3321&lt;Settings!$B$9,"Semi Critical","Non Critical")))</f>
        <v/>
      </c>
      <c r="U3321">
        <f>IF($B3321="","",IFERROR(VLOOKUP($O3321,Leaders!$A:$B,2,0),"Not Mapped"))</f>
        <v/>
      </c>
    </row>
    <row r="3322">
      <c r="A3322" s="16" t="n"/>
      <c r="G3322" s="17" t="n"/>
      <c r="H3322" s="17" t="n"/>
      <c r="I3322" s="17" t="n"/>
      <c r="J3322" s="17" t="n"/>
      <c r="K3322" s="17" t="n"/>
      <c r="L3322" s="17" t="n"/>
      <c r="N3322">
        <f>IF($B3322="","",IF($C3322="SUPERSTORE","Superstore","DH"))</f>
        <v/>
      </c>
      <c r="O3322">
        <f>IF($B3322="","",IFERROR(VLOOKUP($B3322,Mapping!$A:$C,2,0),"Not Mapped"))</f>
        <v/>
      </c>
      <c r="P3322">
        <f>IF($B3322="","",IFERROR(VLOOKUP($B3322,Mapping!$A:$C,3,0),"Not Mapped"))</f>
        <v/>
      </c>
      <c r="Q3322">
        <f>IF($B3322="","",IF(COUNTIF(Exclusions!$A:$A,$B3322)&gt;0,"Yes","No"))</f>
        <v/>
      </c>
      <c r="R3322" s="17">
        <f>IF($B3322="","",MIN(1,DAY($A3322)/IF($N3322="Superstore",Settings!$B$5,Settings!$B$4)))</f>
        <v/>
      </c>
      <c r="S3322" s="17">
        <f>IF(OR($B3322="",$G3322="",$R3322=0),"",$G3322/$R3322)</f>
        <v/>
      </c>
      <c r="T3322">
        <f>IF($S3322="","",IF($S3322&lt;Settings!$B$8,"Critical",IF($S3322&lt;Settings!$B$9,"Semi Critical","Non Critical")))</f>
        <v/>
      </c>
      <c r="U3322">
        <f>IF($B3322="","",IFERROR(VLOOKUP($O3322,Leaders!$A:$B,2,0),"Not Mapped"))</f>
        <v/>
      </c>
    </row>
    <row r="3323">
      <c r="A3323" s="16" t="n"/>
      <c r="G3323" s="17" t="n"/>
      <c r="H3323" s="17" t="n"/>
      <c r="I3323" s="17" t="n"/>
      <c r="J3323" s="17" t="n"/>
      <c r="K3323" s="17" t="n"/>
      <c r="L3323" s="17" t="n"/>
      <c r="N3323">
        <f>IF($B3323="","",IF($C3323="SUPERSTORE","Superstore","DH"))</f>
        <v/>
      </c>
      <c r="O3323">
        <f>IF($B3323="","",IFERROR(VLOOKUP($B3323,Mapping!$A:$C,2,0),"Not Mapped"))</f>
        <v/>
      </c>
      <c r="P3323">
        <f>IF($B3323="","",IFERROR(VLOOKUP($B3323,Mapping!$A:$C,3,0),"Not Mapped"))</f>
        <v/>
      </c>
      <c r="Q3323">
        <f>IF($B3323="","",IF(COUNTIF(Exclusions!$A:$A,$B3323)&gt;0,"Yes","No"))</f>
        <v/>
      </c>
      <c r="R3323" s="17">
        <f>IF($B3323="","",MIN(1,DAY($A3323)/IF($N3323="Superstore",Settings!$B$5,Settings!$B$4)))</f>
        <v/>
      </c>
      <c r="S3323" s="17">
        <f>IF(OR($B3323="",$G3323="",$R3323=0),"",$G3323/$R3323)</f>
        <v/>
      </c>
      <c r="T3323">
        <f>IF($S3323="","",IF($S3323&lt;Settings!$B$8,"Critical",IF($S3323&lt;Settings!$B$9,"Semi Critical","Non Critical")))</f>
        <v/>
      </c>
      <c r="U3323">
        <f>IF($B3323="","",IFERROR(VLOOKUP($O3323,Leaders!$A:$B,2,0),"Not Mapped"))</f>
        <v/>
      </c>
    </row>
    <row r="3324">
      <c r="A3324" s="16" t="n"/>
      <c r="G3324" s="17" t="n"/>
      <c r="H3324" s="17" t="n"/>
      <c r="I3324" s="17" t="n"/>
      <c r="J3324" s="17" t="n"/>
      <c r="K3324" s="17" t="n"/>
      <c r="L3324" s="17" t="n"/>
      <c r="N3324">
        <f>IF($B3324="","",IF($C3324="SUPERSTORE","Superstore","DH"))</f>
        <v/>
      </c>
      <c r="O3324">
        <f>IF($B3324="","",IFERROR(VLOOKUP($B3324,Mapping!$A:$C,2,0),"Not Mapped"))</f>
        <v/>
      </c>
      <c r="P3324">
        <f>IF($B3324="","",IFERROR(VLOOKUP($B3324,Mapping!$A:$C,3,0),"Not Mapped"))</f>
        <v/>
      </c>
      <c r="Q3324">
        <f>IF($B3324="","",IF(COUNTIF(Exclusions!$A:$A,$B3324)&gt;0,"Yes","No"))</f>
        <v/>
      </c>
      <c r="R3324" s="17">
        <f>IF($B3324="","",MIN(1,DAY($A3324)/IF($N3324="Superstore",Settings!$B$5,Settings!$B$4)))</f>
        <v/>
      </c>
      <c r="S3324" s="17">
        <f>IF(OR($B3324="",$G3324="",$R3324=0),"",$G3324/$R3324)</f>
        <v/>
      </c>
      <c r="T3324">
        <f>IF($S3324="","",IF($S3324&lt;Settings!$B$8,"Critical",IF($S3324&lt;Settings!$B$9,"Semi Critical","Non Critical")))</f>
        <v/>
      </c>
      <c r="U3324">
        <f>IF($B3324="","",IFERROR(VLOOKUP($O3324,Leaders!$A:$B,2,0),"Not Mapped"))</f>
        <v/>
      </c>
    </row>
    <row r="3325">
      <c r="A3325" s="16" t="n"/>
      <c r="G3325" s="17" t="n"/>
      <c r="H3325" s="17" t="n"/>
      <c r="I3325" s="17" t="n"/>
      <c r="J3325" s="17" t="n"/>
      <c r="K3325" s="17" t="n"/>
      <c r="L3325" s="17" t="n"/>
      <c r="N3325">
        <f>IF($B3325="","",IF($C3325="SUPERSTORE","Superstore","DH"))</f>
        <v/>
      </c>
      <c r="O3325">
        <f>IF($B3325="","",IFERROR(VLOOKUP($B3325,Mapping!$A:$C,2,0),"Not Mapped"))</f>
        <v/>
      </c>
      <c r="P3325">
        <f>IF($B3325="","",IFERROR(VLOOKUP($B3325,Mapping!$A:$C,3,0),"Not Mapped"))</f>
        <v/>
      </c>
      <c r="Q3325">
        <f>IF($B3325="","",IF(COUNTIF(Exclusions!$A:$A,$B3325)&gt;0,"Yes","No"))</f>
        <v/>
      </c>
      <c r="R3325" s="17">
        <f>IF($B3325="","",MIN(1,DAY($A3325)/IF($N3325="Superstore",Settings!$B$5,Settings!$B$4)))</f>
        <v/>
      </c>
      <c r="S3325" s="17">
        <f>IF(OR($B3325="",$G3325="",$R3325=0),"",$G3325/$R3325)</f>
        <v/>
      </c>
      <c r="T3325">
        <f>IF($S3325="","",IF($S3325&lt;Settings!$B$8,"Critical",IF($S3325&lt;Settings!$B$9,"Semi Critical","Non Critical")))</f>
        <v/>
      </c>
      <c r="U3325">
        <f>IF($B3325="","",IFERROR(VLOOKUP($O3325,Leaders!$A:$B,2,0),"Not Mapped"))</f>
        <v/>
      </c>
    </row>
    <row r="3326">
      <c r="A3326" s="16" t="n"/>
      <c r="G3326" s="17" t="n"/>
      <c r="H3326" s="17" t="n"/>
      <c r="I3326" s="17" t="n"/>
      <c r="J3326" s="17" t="n"/>
      <c r="K3326" s="17" t="n"/>
      <c r="L3326" s="17" t="n"/>
      <c r="N3326">
        <f>IF($B3326="","",IF($C3326="SUPERSTORE","Superstore","DH"))</f>
        <v/>
      </c>
      <c r="O3326">
        <f>IF($B3326="","",IFERROR(VLOOKUP($B3326,Mapping!$A:$C,2,0),"Not Mapped"))</f>
        <v/>
      </c>
      <c r="P3326">
        <f>IF($B3326="","",IFERROR(VLOOKUP($B3326,Mapping!$A:$C,3,0),"Not Mapped"))</f>
        <v/>
      </c>
      <c r="Q3326">
        <f>IF($B3326="","",IF(COUNTIF(Exclusions!$A:$A,$B3326)&gt;0,"Yes","No"))</f>
        <v/>
      </c>
      <c r="R3326" s="17">
        <f>IF($B3326="","",MIN(1,DAY($A3326)/IF($N3326="Superstore",Settings!$B$5,Settings!$B$4)))</f>
        <v/>
      </c>
      <c r="S3326" s="17">
        <f>IF(OR($B3326="",$G3326="",$R3326=0),"",$G3326/$R3326)</f>
        <v/>
      </c>
      <c r="T3326">
        <f>IF($S3326="","",IF($S3326&lt;Settings!$B$8,"Critical",IF($S3326&lt;Settings!$B$9,"Semi Critical","Non Critical")))</f>
        <v/>
      </c>
      <c r="U3326">
        <f>IF($B3326="","",IFERROR(VLOOKUP($O3326,Leaders!$A:$B,2,0),"Not Mapped"))</f>
        <v/>
      </c>
    </row>
    <row r="3327">
      <c r="A3327" s="16" t="n"/>
      <c r="G3327" s="17" t="n"/>
      <c r="H3327" s="17" t="n"/>
      <c r="I3327" s="17" t="n"/>
      <c r="J3327" s="17" t="n"/>
      <c r="K3327" s="17" t="n"/>
      <c r="L3327" s="17" t="n"/>
      <c r="N3327">
        <f>IF($B3327="","",IF($C3327="SUPERSTORE","Superstore","DH"))</f>
        <v/>
      </c>
      <c r="O3327">
        <f>IF($B3327="","",IFERROR(VLOOKUP($B3327,Mapping!$A:$C,2,0),"Not Mapped"))</f>
        <v/>
      </c>
      <c r="P3327">
        <f>IF($B3327="","",IFERROR(VLOOKUP($B3327,Mapping!$A:$C,3,0),"Not Mapped"))</f>
        <v/>
      </c>
      <c r="Q3327">
        <f>IF($B3327="","",IF(COUNTIF(Exclusions!$A:$A,$B3327)&gt;0,"Yes","No"))</f>
        <v/>
      </c>
      <c r="R3327" s="17">
        <f>IF($B3327="","",MIN(1,DAY($A3327)/IF($N3327="Superstore",Settings!$B$5,Settings!$B$4)))</f>
        <v/>
      </c>
      <c r="S3327" s="17">
        <f>IF(OR($B3327="",$G3327="",$R3327=0),"",$G3327/$R3327)</f>
        <v/>
      </c>
      <c r="T3327">
        <f>IF($S3327="","",IF($S3327&lt;Settings!$B$8,"Critical",IF($S3327&lt;Settings!$B$9,"Semi Critical","Non Critical")))</f>
        <v/>
      </c>
      <c r="U3327">
        <f>IF($B3327="","",IFERROR(VLOOKUP($O3327,Leaders!$A:$B,2,0),"Not Mapped"))</f>
        <v/>
      </c>
    </row>
    <row r="3328">
      <c r="A3328" s="16" t="n"/>
      <c r="G3328" s="17" t="n"/>
      <c r="H3328" s="17" t="n"/>
      <c r="I3328" s="17" t="n"/>
      <c r="J3328" s="17" t="n"/>
      <c r="K3328" s="17" t="n"/>
      <c r="L3328" s="17" t="n"/>
      <c r="N3328">
        <f>IF($B3328="","",IF($C3328="SUPERSTORE","Superstore","DH"))</f>
        <v/>
      </c>
      <c r="O3328">
        <f>IF($B3328="","",IFERROR(VLOOKUP($B3328,Mapping!$A:$C,2,0),"Not Mapped"))</f>
        <v/>
      </c>
      <c r="P3328">
        <f>IF($B3328="","",IFERROR(VLOOKUP($B3328,Mapping!$A:$C,3,0),"Not Mapped"))</f>
        <v/>
      </c>
      <c r="Q3328">
        <f>IF($B3328="","",IF(COUNTIF(Exclusions!$A:$A,$B3328)&gt;0,"Yes","No"))</f>
        <v/>
      </c>
      <c r="R3328" s="17">
        <f>IF($B3328="","",MIN(1,DAY($A3328)/IF($N3328="Superstore",Settings!$B$5,Settings!$B$4)))</f>
        <v/>
      </c>
      <c r="S3328" s="17">
        <f>IF(OR($B3328="",$G3328="",$R3328=0),"",$G3328/$R3328)</f>
        <v/>
      </c>
      <c r="T3328">
        <f>IF($S3328="","",IF($S3328&lt;Settings!$B$8,"Critical",IF($S3328&lt;Settings!$B$9,"Semi Critical","Non Critical")))</f>
        <v/>
      </c>
      <c r="U3328">
        <f>IF($B3328="","",IFERROR(VLOOKUP($O3328,Leaders!$A:$B,2,0),"Not Mapped"))</f>
        <v/>
      </c>
    </row>
    <row r="3329">
      <c r="A3329" s="16" t="n"/>
      <c r="G3329" s="17" t="n"/>
      <c r="H3329" s="17" t="n"/>
      <c r="I3329" s="17" t="n"/>
      <c r="J3329" s="17" t="n"/>
      <c r="K3329" s="17" t="n"/>
      <c r="L3329" s="17" t="n"/>
      <c r="N3329">
        <f>IF($B3329="","",IF($C3329="SUPERSTORE","Superstore","DH"))</f>
        <v/>
      </c>
      <c r="O3329">
        <f>IF($B3329="","",IFERROR(VLOOKUP($B3329,Mapping!$A:$C,2,0),"Not Mapped"))</f>
        <v/>
      </c>
      <c r="P3329">
        <f>IF($B3329="","",IFERROR(VLOOKUP($B3329,Mapping!$A:$C,3,0),"Not Mapped"))</f>
        <v/>
      </c>
      <c r="Q3329">
        <f>IF($B3329="","",IF(COUNTIF(Exclusions!$A:$A,$B3329)&gt;0,"Yes","No"))</f>
        <v/>
      </c>
      <c r="R3329" s="17">
        <f>IF($B3329="","",MIN(1,DAY($A3329)/IF($N3329="Superstore",Settings!$B$5,Settings!$B$4)))</f>
        <v/>
      </c>
      <c r="S3329" s="17">
        <f>IF(OR($B3329="",$G3329="",$R3329=0),"",$G3329/$R3329)</f>
        <v/>
      </c>
      <c r="T3329">
        <f>IF($S3329="","",IF($S3329&lt;Settings!$B$8,"Critical",IF($S3329&lt;Settings!$B$9,"Semi Critical","Non Critical")))</f>
        <v/>
      </c>
      <c r="U3329">
        <f>IF($B3329="","",IFERROR(VLOOKUP($O3329,Leaders!$A:$B,2,0),"Not Mapped"))</f>
        <v/>
      </c>
    </row>
    <row r="3330">
      <c r="A3330" s="16" t="n"/>
      <c r="G3330" s="17" t="n"/>
      <c r="H3330" s="17" t="n"/>
      <c r="I3330" s="17" t="n"/>
      <c r="J3330" s="17" t="n"/>
      <c r="K3330" s="17" t="n"/>
      <c r="L3330" s="17" t="n"/>
      <c r="N3330">
        <f>IF($B3330="","",IF($C3330="SUPERSTORE","Superstore","DH"))</f>
        <v/>
      </c>
      <c r="O3330">
        <f>IF($B3330="","",IFERROR(VLOOKUP($B3330,Mapping!$A:$C,2,0),"Not Mapped"))</f>
        <v/>
      </c>
      <c r="P3330">
        <f>IF($B3330="","",IFERROR(VLOOKUP($B3330,Mapping!$A:$C,3,0),"Not Mapped"))</f>
        <v/>
      </c>
      <c r="Q3330">
        <f>IF($B3330="","",IF(COUNTIF(Exclusions!$A:$A,$B3330)&gt;0,"Yes","No"))</f>
        <v/>
      </c>
      <c r="R3330" s="17">
        <f>IF($B3330="","",MIN(1,DAY($A3330)/IF($N3330="Superstore",Settings!$B$5,Settings!$B$4)))</f>
        <v/>
      </c>
      <c r="S3330" s="17">
        <f>IF(OR($B3330="",$G3330="",$R3330=0),"",$G3330/$R3330)</f>
        <v/>
      </c>
      <c r="T3330">
        <f>IF($S3330="","",IF($S3330&lt;Settings!$B$8,"Critical",IF($S3330&lt;Settings!$B$9,"Semi Critical","Non Critical")))</f>
        <v/>
      </c>
      <c r="U3330">
        <f>IF($B3330="","",IFERROR(VLOOKUP($O3330,Leaders!$A:$B,2,0),"Not Mapped"))</f>
        <v/>
      </c>
    </row>
    <row r="3331">
      <c r="A3331" s="16" t="n"/>
      <c r="G3331" s="17" t="n"/>
      <c r="H3331" s="17" t="n"/>
      <c r="I3331" s="17" t="n"/>
      <c r="J3331" s="17" t="n"/>
      <c r="K3331" s="17" t="n"/>
      <c r="L3331" s="17" t="n"/>
      <c r="N3331">
        <f>IF($B3331="","",IF($C3331="SUPERSTORE","Superstore","DH"))</f>
        <v/>
      </c>
      <c r="O3331">
        <f>IF($B3331="","",IFERROR(VLOOKUP($B3331,Mapping!$A:$C,2,0),"Not Mapped"))</f>
        <v/>
      </c>
      <c r="P3331">
        <f>IF($B3331="","",IFERROR(VLOOKUP($B3331,Mapping!$A:$C,3,0),"Not Mapped"))</f>
        <v/>
      </c>
      <c r="Q3331">
        <f>IF($B3331="","",IF(COUNTIF(Exclusions!$A:$A,$B3331)&gt;0,"Yes","No"))</f>
        <v/>
      </c>
      <c r="R3331" s="17">
        <f>IF($B3331="","",MIN(1,DAY($A3331)/IF($N3331="Superstore",Settings!$B$5,Settings!$B$4)))</f>
        <v/>
      </c>
      <c r="S3331" s="17">
        <f>IF(OR($B3331="",$G3331="",$R3331=0),"",$G3331/$R3331)</f>
        <v/>
      </c>
      <c r="T3331">
        <f>IF($S3331="","",IF($S3331&lt;Settings!$B$8,"Critical",IF($S3331&lt;Settings!$B$9,"Semi Critical","Non Critical")))</f>
        <v/>
      </c>
      <c r="U3331">
        <f>IF($B3331="","",IFERROR(VLOOKUP($O3331,Leaders!$A:$B,2,0),"Not Mapped"))</f>
        <v/>
      </c>
    </row>
    <row r="3332">
      <c r="A3332" s="16" t="n"/>
      <c r="G3332" s="17" t="n"/>
      <c r="H3332" s="17" t="n"/>
      <c r="I3332" s="17" t="n"/>
      <c r="J3332" s="17" t="n"/>
      <c r="K3332" s="17" t="n"/>
      <c r="L3332" s="17" t="n"/>
      <c r="N3332">
        <f>IF($B3332="","",IF($C3332="SUPERSTORE","Superstore","DH"))</f>
        <v/>
      </c>
      <c r="O3332">
        <f>IF($B3332="","",IFERROR(VLOOKUP($B3332,Mapping!$A:$C,2,0),"Not Mapped"))</f>
        <v/>
      </c>
      <c r="P3332">
        <f>IF($B3332="","",IFERROR(VLOOKUP($B3332,Mapping!$A:$C,3,0),"Not Mapped"))</f>
        <v/>
      </c>
      <c r="Q3332">
        <f>IF($B3332="","",IF(COUNTIF(Exclusions!$A:$A,$B3332)&gt;0,"Yes","No"))</f>
        <v/>
      </c>
      <c r="R3332" s="17">
        <f>IF($B3332="","",MIN(1,DAY($A3332)/IF($N3332="Superstore",Settings!$B$5,Settings!$B$4)))</f>
        <v/>
      </c>
      <c r="S3332" s="17">
        <f>IF(OR($B3332="",$G3332="",$R3332=0),"",$G3332/$R3332)</f>
        <v/>
      </c>
      <c r="T3332">
        <f>IF($S3332="","",IF($S3332&lt;Settings!$B$8,"Critical",IF($S3332&lt;Settings!$B$9,"Semi Critical","Non Critical")))</f>
        <v/>
      </c>
      <c r="U3332">
        <f>IF($B3332="","",IFERROR(VLOOKUP($O3332,Leaders!$A:$B,2,0),"Not Mapped"))</f>
        <v/>
      </c>
    </row>
    <row r="3333">
      <c r="A3333" s="16" t="n"/>
      <c r="G3333" s="17" t="n"/>
      <c r="H3333" s="17" t="n"/>
      <c r="I3333" s="17" t="n"/>
      <c r="J3333" s="17" t="n"/>
      <c r="K3333" s="17" t="n"/>
      <c r="L3333" s="17" t="n"/>
      <c r="N3333">
        <f>IF($B3333="","",IF($C3333="SUPERSTORE","Superstore","DH"))</f>
        <v/>
      </c>
      <c r="O3333">
        <f>IF($B3333="","",IFERROR(VLOOKUP($B3333,Mapping!$A:$C,2,0),"Not Mapped"))</f>
        <v/>
      </c>
      <c r="P3333">
        <f>IF($B3333="","",IFERROR(VLOOKUP($B3333,Mapping!$A:$C,3,0),"Not Mapped"))</f>
        <v/>
      </c>
      <c r="Q3333">
        <f>IF($B3333="","",IF(COUNTIF(Exclusions!$A:$A,$B3333)&gt;0,"Yes","No"))</f>
        <v/>
      </c>
      <c r="R3333" s="17">
        <f>IF($B3333="","",MIN(1,DAY($A3333)/IF($N3333="Superstore",Settings!$B$5,Settings!$B$4)))</f>
        <v/>
      </c>
      <c r="S3333" s="17">
        <f>IF(OR($B3333="",$G3333="",$R3333=0),"",$G3333/$R3333)</f>
        <v/>
      </c>
      <c r="T3333">
        <f>IF($S3333="","",IF($S3333&lt;Settings!$B$8,"Critical",IF($S3333&lt;Settings!$B$9,"Semi Critical","Non Critical")))</f>
        <v/>
      </c>
      <c r="U3333">
        <f>IF($B3333="","",IFERROR(VLOOKUP($O3333,Leaders!$A:$B,2,0),"Not Mapped"))</f>
        <v/>
      </c>
    </row>
    <row r="3334">
      <c r="A3334" s="16" t="n"/>
      <c r="G3334" s="17" t="n"/>
      <c r="H3334" s="17" t="n"/>
      <c r="I3334" s="17" t="n"/>
      <c r="J3334" s="17" t="n"/>
      <c r="K3334" s="17" t="n"/>
      <c r="L3334" s="17" t="n"/>
      <c r="N3334">
        <f>IF($B3334="","",IF($C3334="SUPERSTORE","Superstore","DH"))</f>
        <v/>
      </c>
      <c r="O3334">
        <f>IF($B3334="","",IFERROR(VLOOKUP($B3334,Mapping!$A:$C,2,0),"Not Mapped"))</f>
        <v/>
      </c>
      <c r="P3334">
        <f>IF($B3334="","",IFERROR(VLOOKUP($B3334,Mapping!$A:$C,3,0),"Not Mapped"))</f>
        <v/>
      </c>
      <c r="Q3334">
        <f>IF($B3334="","",IF(COUNTIF(Exclusions!$A:$A,$B3334)&gt;0,"Yes","No"))</f>
        <v/>
      </c>
      <c r="R3334" s="17">
        <f>IF($B3334="","",MIN(1,DAY($A3334)/IF($N3334="Superstore",Settings!$B$5,Settings!$B$4)))</f>
        <v/>
      </c>
      <c r="S3334" s="17">
        <f>IF(OR($B3334="",$G3334="",$R3334=0),"",$G3334/$R3334)</f>
        <v/>
      </c>
      <c r="T3334">
        <f>IF($S3334="","",IF($S3334&lt;Settings!$B$8,"Critical",IF($S3334&lt;Settings!$B$9,"Semi Critical","Non Critical")))</f>
        <v/>
      </c>
      <c r="U3334">
        <f>IF($B3334="","",IFERROR(VLOOKUP($O3334,Leaders!$A:$B,2,0),"Not Mapped"))</f>
        <v/>
      </c>
    </row>
    <row r="3335">
      <c r="A3335" s="16" t="n"/>
      <c r="G3335" s="17" t="n"/>
      <c r="H3335" s="17" t="n"/>
      <c r="I3335" s="17" t="n"/>
      <c r="J3335" s="17" t="n"/>
      <c r="K3335" s="17" t="n"/>
      <c r="L3335" s="17" t="n"/>
      <c r="N3335">
        <f>IF($B3335="","",IF($C3335="SUPERSTORE","Superstore","DH"))</f>
        <v/>
      </c>
      <c r="O3335">
        <f>IF($B3335="","",IFERROR(VLOOKUP($B3335,Mapping!$A:$C,2,0),"Not Mapped"))</f>
        <v/>
      </c>
      <c r="P3335">
        <f>IF($B3335="","",IFERROR(VLOOKUP($B3335,Mapping!$A:$C,3,0),"Not Mapped"))</f>
        <v/>
      </c>
      <c r="Q3335">
        <f>IF($B3335="","",IF(COUNTIF(Exclusions!$A:$A,$B3335)&gt;0,"Yes","No"))</f>
        <v/>
      </c>
      <c r="R3335" s="17">
        <f>IF($B3335="","",MIN(1,DAY($A3335)/IF($N3335="Superstore",Settings!$B$5,Settings!$B$4)))</f>
        <v/>
      </c>
      <c r="S3335" s="17">
        <f>IF(OR($B3335="",$G3335="",$R3335=0),"",$G3335/$R3335)</f>
        <v/>
      </c>
      <c r="T3335">
        <f>IF($S3335="","",IF($S3335&lt;Settings!$B$8,"Critical",IF($S3335&lt;Settings!$B$9,"Semi Critical","Non Critical")))</f>
        <v/>
      </c>
      <c r="U3335">
        <f>IF($B3335="","",IFERROR(VLOOKUP($O3335,Leaders!$A:$B,2,0),"Not Mapped"))</f>
        <v/>
      </c>
    </row>
    <row r="3336">
      <c r="A3336" s="16" t="n"/>
      <c r="G3336" s="17" t="n"/>
      <c r="H3336" s="17" t="n"/>
      <c r="I3336" s="17" t="n"/>
      <c r="J3336" s="17" t="n"/>
      <c r="K3336" s="17" t="n"/>
      <c r="L3336" s="17" t="n"/>
      <c r="N3336">
        <f>IF($B3336="","",IF($C3336="SUPERSTORE","Superstore","DH"))</f>
        <v/>
      </c>
      <c r="O3336">
        <f>IF($B3336="","",IFERROR(VLOOKUP($B3336,Mapping!$A:$C,2,0),"Not Mapped"))</f>
        <v/>
      </c>
      <c r="P3336">
        <f>IF($B3336="","",IFERROR(VLOOKUP($B3336,Mapping!$A:$C,3,0),"Not Mapped"))</f>
        <v/>
      </c>
      <c r="Q3336">
        <f>IF($B3336="","",IF(COUNTIF(Exclusions!$A:$A,$B3336)&gt;0,"Yes","No"))</f>
        <v/>
      </c>
      <c r="R3336" s="17">
        <f>IF($B3336="","",MIN(1,DAY($A3336)/IF($N3336="Superstore",Settings!$B$5,Settings!$B$4)))</f>
        <v/>
      </c>
      <c r="S3336" s="17">
        <f>IF(OR($B3336="",$G3336="",$R3336=0),"",$G3336/$R3336)</f>
        <v/>
      </c>
      <c r="T3336">
        <f>IF($S3336="","",IF($S3336&lt;Settings!$B$8,"Critical",IF($S3336&lt;Settings!$B$9,"Semi Critical","Non Critical")))</f>
        <v/>
      </c>
      <c r="U3336">
        <f>IF($B3336="","",IFERROR(VLOOKUP($O3336,Leaders!$A:$B,2,0),"Not Mapped"))</f>
        <v/>
      </c>
    </row>
    <row r="3337">
      <c r="A3337" s="16" t="n"/>
      <c r="G3337" s="17" t="n"/>
      <c r="H3337" s="17" t="n"/>
      <c r="I3337" s="17" t="n"/>
      <c r="J3337" s="17" t="n"/>
      <c r="K3337" s="17" t="n"/>
      <c r="L3337" s="17" t="n"/>
      <c r="N3337">
        <f>IF($B3337="","",IF($C3337="SUPERSTORE","Superstore","DH"))</f>
        <v/>
      </c>
      <c r="O3337">
        <f>IF($B3337="","",IFERROR(VLOOKUP($B3337,Mapping!$A:$C,2,0),"Not Mapped"))</f>
        <v/>
      </c>
      <c r="P3337">
        <f>IF($B3337="","",IFERROR(VLOOKUP($B3337,Mapping!$A:$C,3,0),"Not Mapped"))</f>
        <v/>
      </c>
      <c r="Q3337">
        <f>IF($B3337="","",IF(COUNTIF(Exclusions!$A:$A,$B3337)&gt;0,"Yes","No"))</f>
        <v/>
      </c>
      <c r="R3337" s="17">
        <f>IF($B3337="","",MIN(1,DAY($A3337)/IF($N3337="Superstore",Settings!$B$5,Settings!$B$4)))</f>
        <v/>
      </c>
      <c r="S3337" s="17">
        <f>IF(OR($B3337="",$G3337="",$R3337=0),"",$G3337/$R3337)</f>
        <v/>
      </c>
      <c r="T3337">
        <f>IF($S3337="","",IF($S3337&lt;Settings!$B$8,"Critical",IF($S3337&lt;Settings!$B$9,"Semi Critical","Non Critical")))</f>
        <v/>
      </c>
      <c r="U3337">
        <f>IF($B3337="","",IFERROR(VLOOKUP($O3337,Leaders!$A:$B,2,0),"Not Mapped"))</f>
        <v/>
      </c>
    </row>
    <row r="3338">
      <c r="A3338" s="16" t="n"/>
      <c r="G3338" s="17" t="n"/>
      <c r="H3338" s="17" t="n"/>
      <c r="I3338" s="17" t="n"/>
      <c r="J3338" s="17" t="n"/>
      <c r="K3338" s="17" t="n"/>
      <c r="L3338" s="17" t="n"/>
      <c r="N3338">
        <f>IF($B3338="","",IF($C3338="SUPERSTORE","Superstore","DH"))</f>
        <v/>
      </c>
      <c r="O3338">
        <f>IF($B3338="","",IFERROR(VLOOKUP($B3338,Mapping!$A:$C,2,0),"Not Mapped"))</f>
        <v/>
      </c>
      <c r="P3338">
        <f>IF($B3338="","",IFERROR(VLOOKUP($B3338,Mapping!$A:$C,3,0),"Not Mapped"))</f>
        <v/>
      </c>
      <c r="Q3338">
        <f>IF($B3338="","",IF(COUNTIF(Exclusions!$A:$A,$B3338)&gt;0,"Yes","No"))</f>
        <v/>
      </c>
      <c r="R3338" s="17">
        <f>IF($B3338="","",MIN(1,DAY($A3338)/IF($N3338="Superstore",Settings!$B$5,Settings!$B$4)))</f>
        <v/>
      </c>
      <c r="S3338" s="17">
        <f>IF(OR($B3338="",$G3338="",$R3338=0),"",$G3338/$R3338)</f>
        <v/>
      </c>
      <c r="T3338">
        <f>IF($S3338="","",IF($S3338&lt;Settings!$B$8,"Critical",IF($S3338&lt;Settings!$B$9,"Semi Critical","Non Critical")))</f>
        <v/>
      </c>
      <c r="U3338">
        <f>IF($B3338="","",IFERROR(VLOOKUP($O3338,Leaders!$A:$B,2,0),"Not Mapped"))</f>
        <v/>
      </c>
    </row>
    <row r="3339">
      <c r="A3339" s="16" t="n"/>
      <c r="G3339" s="17" t="n"/>
      <c r="H3339" s="17" t="n"/>
      <c r="I3339" s="17" t="n"/>
      <c r="J3339" s="17" t="n"/>
      <c r="K3339" s="17" t="n"/>
      <c r="L3339" s="17" t="n"/>
      <c r="N3339">
        <f>IF($B3339="","",IF($C3339="SUPERSTORE","Superstore","DH"))</f>
        <v/>
      </c>
      <c r="O3339">
        <f>IF($B3339="","",IFERROR(VLOOKUP($B3339,Mapping!$A:$C,2,0),"Not Mapped"))</f>
        <v/>
      </c>
      <c r="P3339">
        <f>IF($B3339="","",IFERROR(VLOOKUP($B3339,Mapping!$A:$C,3,0),"Not Mapped"))</f>
        <v/>
      </c>
      <c r="Q3339">
        <f>IF($B3339="","",IF(COUNTIF(Exclusions!$A:$A,$B3339)&gt;0,"Yes","No"))</f>
        <v/>
      </c>
      <c r="R3339" s="17">
        <f>IF($B3339="","",MIN(1,DAY($A3339)/IF($N3339="Superstore",Settings!$B$5,Settings!$B$4)))</f>
        <v/>
      </c>
      <c r="S3339" s="17">
        <f>IF(OR($B3339="",$G3339="",$R3339=0),"",$G3339/$R3339)</f>
        <v/>
      </c>
      <c r="T3339">
        <f>IF($S3339="","",IF($S3339&lt;Settings!$B$8,"Critical",IF($S3339&lt;Settings!$B$9,"Semi Critical","Non Critical")))</f>
        <v/>
      </c>
      <c r="U3339">
        <f>IF($B3339="","",IFERROR(VLOOKUP($O3339,Leaders!$A:$B,2,0),"Not Mapped"))</f>
        <v/>
      </c>
    </row>
    <row r="3340">
      <c r="A3340" s="16" t="n"/>
      <c r="G3340" s="17" t="n"/>
      <c r="H3340" s="17" t="n"/>
      <c r="I3340" s="17" t="n"/>
      <c r="J3340" s="17" t="n"/>
      <c r="K3340" s="17" t="n"/>
      <c r="L3340" s="17" t="n"/>
      <c r="N3340">
        <f>IF($B3340="","",IF($C3340="SUPERSTORE","Superstore","DH"))</f>
        <v/>
      </c>
      <c r="O3340">
        <f>IF($B3340="","",IFERROR(VLOOKUP($B3340,Mapping!$A:$C,2,0),"Not Mapped"))</f>
        <v/>
      </c>
      <c r="P3340">
        <f>IF($B3340="","",IFERROR(VLOOKUP($B3340,Mapping!$A:$C,3,0),"Not Mapped"))</f>
        <v/>
      </c>
      <c r="Q3340">
        <f>IF($B3340="","",IF(COUNTIF(Exclusions!$A:$A,$B3340)&gt;0,"Yes","No"))</f>
        <v/>
      </c>
      <c r="R3340" s="17">
        <f>IF($B3340="","",MIN(1,DAY($A3340)/IF($N3340="Superstore",Settings!$B$5,Settings!$B$4)))</f>
        <v/>
      </c>
      <c r="S3340" s="17">
        <f>IF(OR($B3340="",$G3340="",$R3340=0),"",$G3340/$R3340)</f>
        <v/>
      </c>
      <c r="T3340">
        <f>IF($S3340="","",IF($S3340&lt;Settings!$B$8,"Critical",IF($S3340&lt;Settings!$B$9,"Semi Critical","Non Critical")))</f>
        <v/>
      </c>
      <c r="U3340">
        <f>IF($B3340="","",IFERROR(VLOOKUP($O3340,Leaders!$A:$B,2,0),"Not Mapped"))</f>
        <v/>
      </c>
    </row>
    <row r="3341">
      <c r="A3341" s="16" t="n"/>
      <c r="G3341" s="17" t="n"/>
      <c r="H3341" s="17" t="n"/>
      <c r="I3341" s="17" t="n"/>
      <c r="J3341" s="17" t="n"/>
      <c r="K3341" s="17" t="n"/>
      <c r="L3341" s="17" t="n"/>
      <c r="N3341">
        <f>IF($B3341="","",IF($C3341="SUPERSTORE","Superstore","DH"))</f>
        <v/>
      </c>
      <c r="O3341">
        <f>IF($B3341="","",IFERROR(VLOOKUP($B3341,Mapping!$A:$C,2,0),"Not Mapped"))</f>
        <v/>
      </c>
      <c r="P3341">
        <f>IF($B3341="","",IFERROR(VLOOKUP($B3341,Mapping!$A:$C,3,0),"Not Mapped"))</f>
        <v/>
      </c>
      <c r="Q3341">
        <f>IF($B3341="","",IF(COUNTIF(Exclusions!$A:$A,$B3341)&gt;0,"Yes","No"))</f>
        <v/>
      </c>
      <c r="R3341" s="17">
        <f>IF($B3341="","",MIN(1,DAY($A3341)/IF($N3341="Superstore",Settings!$B$5,Settings!$B$4)))</f>
        <v/>
      </c>
      <c r="S3341" s="17">
        <f>IF(OR($B3341="",$G3341="",$R3341=0),"",$G3341/$R3341)</f>
        <v/>
      </c>
      <c r="T3341">
        <f>IF($S3341="","",IF($S3341&lt;Settings!$B$8,"Critical",IF($S3341&lt;Settings!$B$9,"Semi Critical","Non Critical")))</f>
        <v/>
      </c>
      <c r="U3341">
        <f>IF($B3341="","",IFERROR(VLOOKUP($O3341,Leaders!$A:$B,2,0),"Not Mapped"))</f>
        <v/>
      </c>
    </row>
    <row r="3342">
      <c r="A3342" s="16" t="n"/>
      <c r="G3342" s="17" t="n"/>
      <c r="H3342" s="17" t="n"/>
      <c r="I3342" s="17" t="n"/>
      <c r="J3342" s="17" t="n"/>
      <c r="K3342" s="17" t="n"/>
      <c r="L3342" s="17" t="n"/>
      <c r="N3342">
        <f>IF($B3342="","",IF($C3342="SUPERSTORE","Superstore","DH"))</f>
        <v/>
      </c>
      <c r="O3342">
        <f>IF($B3342="","",IFERROR(VLOOKUP($B3342,Mapping!$A:$C,2,0),"Not Mapped"))</f>
        <v/>
      </c>
      <c r="P3342">
        <f>IF($B3342="","",IFERROR(VLOOKUP($B3342,Mapping!$A:$C,3,0),"Not Mapped"))</f>
        <v/>
      </c>
      <c r="Q3342">
        <f>IF($B3342="","",IF(COUNTIF(Exclusions!$A:$A,$B3342)&gt;0,"Yes","No"))</f>
        <v/>
      </c>
      <c r="R3342" s="17">
        <f>IF($B3342="","",MIN(1,DAY($A3342)/IF($N3342="Superstore",Settings!$B$5,Settings!$B$4)))</f>
        <v/>
      </c>
      <c r="S3342" s="17">
        <f>IF(OR($B3342="",$G3342="",$R3342=0),"",$G3342/$R3342)</f>
        <v/>
      </c>
      <c r="T3342">
        <f>IF($S3342="","",IF($S3342&lt;Settings!$B$8,"Critical",IF($S3342&lt;Settings!$B$9,"Semi Critical","Non Critical")))</f>
        <v/>
      </c>
      <c r="U3342">
        <f>IF($B3342="","",IFERROR(VLOOKUP($O3342,Leaders!$A:$B,2,0),"Not Mapped"))</f>
        <v/>
      </c>
    </row>
    <row r="3343">
      <c r="A3343" s="16" t="n"/>
      <c r="G3343" s="17" t="n"/>
      <c r="H3343" s="17" t="n"/>
      <c r="I3343" s="17" t="n"/>
      <c r="J3343" s="17" t="n"/>
      <c r="K3343" s="17" t="n"/>
      <c r="L3343" s="17" t="n"/>
      <c r="N3343">
        <f>IF($B3343="","",IF($C3343="SUPERSTORE","Superstore","DH"))</f>
        <v/>
      </c>
      <c r="O3343">
        <f>IF($B3343="","",IFERROR(VLOOKUP($B3343,Mapping!$A:$C,2,0),"Not Mapped"))</f>
        <v/>
      </c>
      <c r="P3343">
        <f>IF($B3343="","",IFERROR(VLOOKUP($B3343,Mapping!$A:$C,3,0),"Not Mapped"))</f>
        <v/>
      </c>
      <c r="Q3343">
        <f>IF($B3343="","",IF(COUNTIF(Exclusions!$A:$A,$B3343)&gt;0,"Yes","No"))</f>
        <v/>
      </c>
      <c r="R3343" s="17">
        <f>IF($B3343="","",MIN(1,DAY($A3343)/IF($N3343="Superstore",Settings!$B$5,Settings!$B$4)))</f>
        <v/>
      </c>
      <c r="S3343" s="17">
        <f>IF(OR($B3343="",$G3343="",$R3343=0),"",$G3343/$R3343)</f>
        <v/>
      </c>
      <c r="T3343">
        <f>IF($S3343="","",IF($S3343&lt;Settings!$B$8,"Critical",IF($S3343&lt;Settings!$B$9,"Semi Critical","Non Critical")))</f>
        <v/>
      </c>
      <c r="U3343">
        <f>IF($B3343="","",IFERROR(VLOOKUP($O3343,Leaders!$A:$B,2,0),"Not Mapped"))</f>
        <v/>
      </c>
    </row>
    <row r="3344">
      <c r="A3344" s="16" t="n"/>
      <c r="G3344" s="17" t="n"/>
      <c r="H3344" s="17" t="n"/>
      <c r="I3344" s="17" t="n"/>
      <c r="J3344" s="17" t="n"/>
      <c r="K3344" s="17" t="n"/>
      <c r="L3344" s="17" t="n"/>
      <c r="N3344">
        <f>IF($B3344="","",IF($C3344="SUPERSTORE","Superstore","DH"))</f>
        <v/>
      </c>
      <c r="O3344">
        <f>IF($B3344="","",IFERROR(VLOOKUP($B3344,Mapping!$A:$C,2,0),"Not Mapped"))</f>
        <v/>
      </c>
      <c r="P3344">
        <f>IF($B3344="","",IFERROR(VLOOKUP($B3344,Mapping!$A:$C,3,0),"Not Mapped"))</f>
        <v/>
      </c>
      <c r="Q3344">
        <f>IF($B3344="","",IF(COUNTIF(Exclusions!$A:$A,$B3344)&gt;0,"Yes","No"))</f>
        <v/>
      </c>
      <c r="R3344" s="17">
        <f>IF($B3344="","",MIN(1,DAY($A3344)/IF($N3344="Superstore",Settings!$B$5,Settings!$B$4)))</f>
        <v/>
      </c>
      <c r="S3344" s="17">
        <f>IF(OR($B3344="",$G3344="",$R3344=0),"",$G3344/$R3344)</f>
        <v/>
      </c>
      <c r="T3344">
        <f>IF($S3344="","",IF($S3344&lt;Settings!$B$8,"Critical",IF($S3344&lt;Settings!$B$9,"Semi Critical","Non Critical")))</f>
        <v/>
      </c>
      <c r="U3344">
        <f>IF($B3344="","",IFERROR(VLOOKUP($O3344,Leaders!$A:$B,2,0),"Not Mapped"))</f>
        <v/>
      </c>
    </row>
    <row r="3345">
      <c r="A3345" s="16" t="n"/>
      <c r="G3345" s="17" t="n"/>
      <c r="H3345" s="17" t="n"/>
      <c r="I3345" s="17" t="n"/>
      <c r="J3345" s="17" t="n"/>
      <c r="K3345" s="17" t="n"/>
      <c r="L3345" s="17" t="n"/>
      <c r="N3345">
        <f>IF($B3345="","",IF($C3345="SUPERSTORE","Superstore","DH"))</f>
        <v/>
      </c>
      <c r="O3345">
        <f>IF($B3345="","",IFERROR(VLOOKUP($B3345,Mapping!$A:$C,2,0),"Not Mapped"))</f>
        <v/>
      </c>
      <c r="P3345">
        <f>IF($B3345="","",IFERROR(VLOOKUP($B3345,Mapping!$A:$C,3,0),"Not Mapped"))</f>
        <v/>
      </c>
      <c r="Q3345">
        <f>IF($B3345="","",IF(COUNTIF(Exclusions!$A:$A,$B3345)&gt;0,"Yes","No"))</f>
        <v/>
      </c>
      <c r="R3345" s="17">
        <f>IF($B3345="","",MIN(1,DAY($A3345)/IF($N3345="Superstore",Settings!$B$5,Settings!$B$4)))</f>
        <v/>
      </c>
      <c r="S3345" s="17">
        <f>IF(OR($B3345="",$G3345="",$R3345=0),"",$G3345/$R3345)</f>
        <v/>
      </c>
      <c r="T3345">
        <f>IF($S3345="","",IF($S3345&lt;Settings!$B$8,"Critical",IF($S3345&lt;Settings!$B$9,"Semi Critical","Non Critical")))</f>
        <v/>
      </c>
      <c r="U3345">
        <f>IF($B3345="","",IFERROR(VLOOKUP($O3345,Leaders!$A:$B,2,0),"Not Mapped"))</f>
        <v/>
      </c>
    </row>
    <row r="3346">
      <c r="A3346" s="16" t="n"/>
      <c r="G3346" s="17" t="n"/>
      <c r="H3346" s="17" t="n"/>
      <c r="I3346" s="17" t="n"/>
      <c r="J3346" s="17" t="n"/>
      <c r="K3346" s="17" t="n"/>
      <c r="L3346" s="17" t="n"/>
      <c r="N3346">
        <f>IF($B3346="","",IF($C3346="SUPERSTORE","Superstore","DH"))</f>
        <v/>
      </c>
      <c r="O3346">
        <f>IF($B3346="","",IFERROR(VLOOKUP($B3346,Mapping!$A:$C,2,0),"Not Mapped"))</f>
        <v/>
      </c>
      <c r="P3346">
        <f>IF($B3346="","",IFERROR(VLOOKUP($B3346,Mapping!$A:$C,3,0),"Not Mapped"))</f>
        <v/>
      </c>
      <c r="Q3346">
        <f>IF($B3346="","",IF(COUNTIF(Exclusions!$A:$A,$B3346)&gt;0,"Yes","No"))</f>
        <v/>
      </c>
      <c r="R3346" s="17">
        <f>IF($B3346="","",MIN(1,DAY($A3346)/IF($N3346="Superstore",Settings!$B$5,Settings!$B$4)))</f>
        <v/>
      </c>
      <c r="S3346" s="17">
        <f>IF(OR($B3346="",$G3346="",$R3346=0),"",$G3346/$R3346)</f>
        <v/>
      </c>
      <c r="T3346">
        <f>IF($S3346="","",IF($S3346&lt;Settings!$B$8,"Critical",IF($S3346&lt;Settings!$B$9,"Semi Critical","Non Critical")))</f>
        <v/>
      </c>
      <c r="U3346">
        <f>IF($B3346="","",IFERROR(VLOOKUP($O3346,Leaders!$A:$B,2,0),"Not Mapped"))</f>
        <v/>
      </c>
    </row>
    <row r="3347">
      <c r="A3347" s="16" t="n"/>
      <c r="G3347" s="17" t="n"/>
      <c r="H3347" s="17" t="n"/>
      <c r="I3347" s="17" t="n"/>
      <c r="J3347" s="17" t="n"/>
      <c r="K3347" s="17" t="n"/>
      <c r="L3347" s="17" t="n"/>
      <c r="N3347">
        <f>IF($B3347="","",IF($C3347="SUPERSTORE","Superstore","DH"))</f>
        <v/>
      </c>
      <c r="O3347">
        <f>IF($B3347="","",IFERROR(VLOOKUP($B3347,Mapping!$A:$C,2,0),"Not Mapped"))</f>
        <v/>
      </c>
      <c r="P3347">
        <f>IF($B3347="","",IFERROR(VLOOKUP($B3347,Mapping!$A:$C,3,0),"Not Mapped"))</f>
        <v/>
      </c>
      <c r="Q3347">
        <f>IF($B3347="","",IF(COUNTIF(Exclusions!$A:$A,$B3347)&gt;0,"Yes","No"))</f>
        <v/>
      </c>
      <c r="R3347" s="17">
        <f>IF($B3347="","",MIN(1,DAY($A3347)/IF($N3347="Superstore",Settings!$B$5,Settings!$B$4)))</f>
        <v/>
      </c>
      <c r="S3347" s="17">
        <f>IF(OR($B3347="",$G3347="",$R3347=0),"",$G3347/$R3347)</f>
        <v/>
      </c>
      <c r="T3347">
        <f>IF($S3347="","",IF($S3347&lt;Settings!$B$8,"Critical",IF($S3347&lt;Settings!$B$9,"Semi Critical","Non Critical")))</f>
        <v/>
      </c>
      <c r="U3347">
        <f>IF($B3347="","",IFERROR(VLOOKUP($O3347,Leaders!$A:$B,2,0),"Not Mapped"))</f>
        <v/>
      </c>
    </row>
    <row r="3348">
      <c r="A3348" s="16" t="n"/>
      <c r="G3348" s="17" t="n"/>
      <c r="H3348" s="17" t="n"/>
      <c r="I3348" s="17" t="n"/>
      <c r="J3348" s="17" t="n"/>
      <c r="K3348" s="17" t="n"/>
      <c r="L3348" s="17" t="n"/>
      <c r="N3348">
        <f>IF($B3348="","",IF($C3348="SUPERSTORE","Superstore","DH"))</f>
        <v/>
      </c>
      <c r="O3348">
        <f>IF($B3348="","",IFERROR(VLOOKUP($B3348,Mapping!$A:$C,2,0),"Not Mapped"))</f>
        <v/>
      </c>
      <c r="P3348">
        <f>IF($B3348="","",IFERROR(VLOOKUP($B3348,Mapping!$A:$C,3,0),"Not Mapped"))</f>
        <v/>
      </c>
      <c r="Q3348">
        <f>IF($B3348="","",IF(COUNTIF(Exclusions!$A:$A,$B3348)&gt;0,"Yes","No"))</f>
        <v/>
      </c>
      <c r="R3348" s="17">
        <f>IF($B3348="","",MIN(1,DAY($A3348)/IF($N3348="Superstore",Settings!$B$5,Settings!$B$4)))</f>
        <v/>
      </c>
      <c r="S3348" s="17">
        <f>IF(OR($B3348="",$G3348="",$R3348=0),"",$G3348/$R3348)</f>
        <v/>
      </c>
      <c r="T3348">
        <f>IF($S3348="","",IF($S3348&lt;Settings!$B$8,"Critical",IF($S3348&lt;Settings!$B$9,"Semi Critical","Non Critical")))</f>
        <v/>
      </c>
      <c r="U3348">
        <f>IF($B3348="","",IFERROR(VLOOKUP($O3348,Leaders!$A:$B,2,0),"Not Mapped"))</f>
        <v/>
      </c>
    </row>
    <row r="3349">
      <c r="A3349" s="16" t="n"/>
      <c r="G3349" s="17" t="n"/>
      <c r="H3349" s="17" t="n"/>
      <c r="I3349" s="17" t="n"/>
      <c r="J3349" s="17" t="n"/>
      <c r="K3349" s="17" t="n"/>
      <c r="L3349" s="17" t="n"/>
      <c r="N3349">
        <f>IF($B3349="","",IF($C3349="SUPERSTORE","Superstore","DH"))</f>
        <v/>
      </c>
      <c r="O3349">
        <f>IF($B3349="","",IFERROR(VLOOKUP($B3349,Mapping!$A:$C,2,0),"Not Mapped"))</f>
        <v/>
      </c>
      <c r="P3349">
        <f>IF($B3349="","",IFERROR(VLOOKUP($B3349,Mapping!$A:$C,3,0),"Not Mapped"))</f>
        <v/>
      </c>
      <c r="Q3349">
        <f>IF($B3349="","",IF(COUNTIF(Exclusions!$A:$A,$B3349)&gt;0,"Yes","No"))</f>
        <v/>
      </c>
      <c r="R3349" s="17">
        <f>IF($B3349="","",MIN(1,DAY($A3349)/IF($N3349="Superstore",Settings!$B$5,Settings!$B$4)))</f>
        <v/>
      </c>
      <c r="S3349" s="17">
        <f>IF(OR($B3349="",$G3349="",$R3349=0),"",$G3349/$R3349)</f>
        <v/>
      </c>
      <c r="T3349">
        <f>IF($S3349="","",IF($S3349&lt;Settings!$B$8,"Critical",IF($S3349&lt;Settings!$B$9,"Semi Critical","Non Critical")))</f>
        <v/>
      </c>
      <c r="U3349">
        <f>IF($B3349="","",IFERROR(VLOOKUP($O3349,Leaders!$A:$B,2,0),"Not Mapped"))</f>
        <v/>
      </c>
    </row>
    <row r="3350">
      <c r="A3350" s="16" t="n"/>
      <c r="G3350" s="17" t="n"/>
      <c r="H3350" s="17" t="n"/>
      <c r="I3350" s="17" t="n"/>
      <c r="J3350" s="17" t="n"/>
      <c r="K3350" s="17" t="n"/>
      <c r="L3350" s="17" t="n"/>
      <c r="N3350">
        <f>IF($B3350="","",IF($C3350="SUPERSTORE","Superstore","DH"))</f>
        <v/>
      </c>
      <c r="O3350">
        <f>IF($B3350="","",IFERROR(VLOOKUP($B3350,Mapping!$A:$C,2,0),"Not Mapped"))</f>
        <v/>
      </c>
      <c r="P3350">
        <f>IF($B3350="","",IFERROR(VLOOKUP($B3350,Mapping!$A:$C,3,0),"Not Mapped"))</f>
        <v/>
      </c>
      <c r="Q3350">
        <f>IF($B3350="","",IF(COUNTIF(Exclusions!$A:$A,$B3350)&gt;0,"Yes","No"))</f>
        <v/>
      </c>
      <c r="R3350" s="17">
        <f>IF($B3350="","",MIN(1,DAY($A3350)/IF($N3350="Superstore",Settings!$B$5,Settings!$B$4)))</f>
        <v/>
      </c>
      <c r="S3350" s="17">
        <f>IF(OR($B3350="",$G3350="",$R3350=0),"",$G3350/$R3350)</f>
        <v/>
      </c>
      <c r="T3350">
        <f>IF($S3350="","",IF($S3350&lt;Settings!$B$8,"Critical",IF($S3350&lt;Settings!$B$9,"Semi Critical","Non Critical")))</f>
        <v/>
      </c>
      <c r="U3350">
        <f>IF($B3350="","",IFERROR(VLOOKUP($O3350,Leaders!$A:$B,2,0),"Not Mapped"))</f>
        <v/>
      </c>
    </row>
    <row r="3351">
      <c r="A3351" s="16" t="n"/>
      <c r="G3351" s="17" t="n"/>
      <c r="H3351" s="17" t="n"/>
      <c r="I3351" s="17" t="n"/>
      <c r="J3351" s="17" t="n"/>
      <c r="K3351" s="17" t="n"/>
      <c r="L3351" s="17" t="n"/>
      <c r="N3351">
        <f>IF($B3351="","",IF($C3351="SUPERSTORE","Superstore","DH"))</f>
        <v/>
      </c>
      <c r="O3351">
        <f>IF($B3351="","",IFERROR(VLOOKUP($B3351,Mapping!$A:$C,2,0),"Not Mapped"))</f>
        <v/>
      </c>
      <c r="P3351">
        <f>IF($B3351="","",IFERROR(VLOOKUP($B3351,Mapping!$A:$C,3,0),"Not Mapped"))</f>
        <v/>
      </c>
      <c r="Q3351">
        <f>IF($B3351="","",IF(COUNTIF(Exclusions!$A:$A,$B3351)&gt;0,"Yes","No"))</f>
        <v/>
      </c>
      <c r="R3351" s="17">
        <f>IF($B3351="","",MIN(1,DAY($A3351)/IF($N3351="Superstore",Settings!$B$5,Settings!$B$4)))</f>
        <v/>
      </c>
      <c r="S3351" s="17">
        <f>IF(OR($B3351="",$G3351="",$R3351=0),"",$G3351/$R3351)</f>
        <v/>
      </c>
      <c r="T3351">
        <f>IF($S3351="","",IF($S3351&lt;Settings!$B$8,"Critical",IF($S3351&lt;Settings!$B$9,"Semi Critical","Non Critical")))</f>
        <v/>
      </c>
      <c r="U3351">
        <f>IF($B3351="","",IFERROR(VLOOKUP($O3351,Leaders!$A:$B,2,0),"Not Mapped"))</f>
        <v/>
      </c>
    </row>
    <row r="3352">
      <c r="A3352" s="16" t="n"/>
      <c r="G3352" s="17" t="n"/>
      <c r="H3352" s="17" t="n"/>
      <c r="I3352" s="17" t="n"/>
      <c r="J3352" s="17" t="n"/>
      <c r="K3352" s="17" t="n"/>
      <c r="L3352" s="17" t="n"/>
      <c r="N3352">
        <f>IF($B3352="","",IF($C3352="SUPERSTORE","Superstore","DH"))</f>
        <v/>
      </c>
      <c r="O3352">
        <f>IF($B3352="","",IFERROR(VLOOKUP($B3352,Mapping!$A:$C,2,0),"Not Mapped"))</f>
        <v/>
      </c>
      <c r="P3352">
        <f>IF($B3352="","",IFERROR(VLOOKUP($B3352,Mapping!$A:$C,3,0),"Not Mapped"))</f>
        <v/>
      </c>
      <c r="Q3352">
        <f>IF($B3352="","",IF(COUNTIF(Exclusions!$A:$A,$B3352)&gt;0,"Yes","No"))</f>
        <v/>
      </c>
      <c r="R3352" s="17">
        <f>IF($B3352="","",MIN(1,DAY($A3352)/IF($N3352="Superstore",Settings!$B$5,Settings!$B$4)))</f>
        <v/>
      </c>
      <c r="S3352" s="17">
        <f>IF(OR($B3352="",$G3352="",$R3352=0),"",$G3352/$R3352)</f>
        <v/>
      </c>
      <c r="T3352">
        <f>IF($S3352="","",IF($S3352&lt;Settings!$B$8,"Critical",IF($S3352&lt;Settings!$B$9,"Semi Critical","Non Critical")))</f>
        <v/>
      </c>
      <c r="U3352">
        <f>IF($B3352="","",IFERROR(VLOOKUP($O3352,Leaders!$A:$B,2,0),"Not Mapped"))</f>
        <v/>
      </c>
    </row>
    <row r="3353">
      <c r="A3353" s="16" t="n"/>
      <c r="G3353" s="17" t="n"/>
      <c r="H3353" s="17" t="n"/>
      <c r="I3353" s="17" t="n"/>
      <c r="J3353" s="17" t="n"/>
      <c r="K3353" s="17" t="n"/>
      <c r="L3353" s="17" t="n"/>
      <c r="N3353">
        <f>IF($B3353="","",IF($C3353="SUPERSTORE","Superstore","DH"))</f>
        <v/>
      </c>
      <c r="O3353">
        <f>IF($B3353="","",IFERROR(VLOOKUP($B3353,Mapping!$A:$C,2,0),"Not Mapped"))</f>
        <v/>
      </c>
      <c r="P3353">
        <f>IF($B3353="","",IFERROR(VLOOKUP($B3353,Mapping!$A:$C,3,0),"Not Mapped"))</f>
        <v/>
      </c>
      <c r="Q3353">
        <f>IF($B3353="","",IF(COUNTIF(Exclusions!$A:$A,$B3353)&gt;0,"Yes","No"))</f>
        <v/>
      </c>
      <c r="R3353" s="17">
        <f>IF($B3353="","",MIN(1,DAY($A3353)/IF($N3353="Superstore",Settings!$B$5,Settings!$B$4)))</f>
        <v/>
      </c>
      <c r="S3353" s="17">
        <f>IF(OR($B3353="",$G3353="",$R3353=0),"",$G3353/$R3353)</f>
        <v/>
      </c>
      <c r="T3353">
        <f>IF($S3353="","",IF($S3353&lt;Settings!$B$8,"Critical",IF($S3353&lt;Settings!$B$9,"Semi Critical","Non Critical")))</f>
        <v/>
      </c>
      <c r="U3353">
        <f>IF($B3353="","",IFERROR(VLOOKUP($O3353,Leaders!$A:$B,2,0),"Not Mapped"))</f>
        <v/>
      </c>
    </row>
    <row r="3354">
      <c r="A3354" s="16" t="n"/>
      <c r="G3354" s="17" t="n"/>
      <c r="H3354" s="17" t="n"/>
      <c r="I3354" s="17" t="n"/>
      <c r="J3354" s="17" t="n"/>
      <c r="K3354" s="17" t="n"/>
      <c r="L3354" s="17" t="n"/>
      <c r="N3354">
        <f>IF($B3354="","",IF($C3354="SUPERSTORE","Superstore","DH"))</f>
        <v/>
      </c>
      <c r="O3354">
        <f>IF($B3354="","",IFERROR(VLOOKUP($B3354,Mapping!$A:$C,2,0),"Not Mapped"))</f>
        <v/>
      </c>
      <c r="P3354">
        <f>IF($B3354="","",IFERROR(VLOOKUP($B3354,Mapping!$A:$C,3,0),"Not Mapped"))</f>
        <v/>
      </c>
      <c r="Q3354">
        <f>IF($B3354="","",IF(COUNTIF(Exclusions!$A:$A,$B3354)&gt;0,"Yes","No"))</f>
        <v/>
      </c>
      <c r="R3354" s="17">
        <f>IF($B3354="","",MIN(1,DAY($A3354)/IF($N3354="Superstore",Settings!$B$5,Settings!$B$4)))</f>
        <v/>
      </c>
      <c r="S3354" s="17">
        <f>IF(OR($B3354="",$G3354="",$R3354=0),"",$G3354/$R3354)</f>
        <v/>
      </c>
      <c r="T3354">
        <f>IF($S3354="","",IF($S3354&lt;Settings!$B$8,"Critical",IF($S3354&lt;Settings!$B$9,"Semi Critical","Non Critical")))</f>
        <v/>
      </c>
      <c r="U3354">
        <f>IF($B3354="","",IFERROR(VLOOKUP($O3354,Leaders!$A:$B,2,0),"Not Mapped"))</f>
        <v/>
      </c>
    </row>
    <row r="3355">
      <c r="A3355" s="16" t="n"/>
      <c r="G3355" s="17" t="n"/>
      <c r="H3355" s="17" t="n"/>
      <c r="I3355" s="17" t="n"/>
      <c r="J3355" s="17" t="n"/>
      <c r="K3355" s="17" t="n"/>
      <c r="L3355" s="17" t="n"/>
      <c r="N3355">
        <f>IF($B3355="","",IF($C3355="SUPERSTORE","Superstore","DH"))</f>
        <v/>
      </c>
      <c r="O3355">
        <f>IF($B3355="","",IFERROR(VLOOKUP($B3355,Mapping!$A:$C,2,0),"Not Mapped"))</f>
        <v/>
      </c>
      <c r="P3355">
        <f>IF($B3355="","",IFERROR(VLOOKUP($B3355,Mapping!$A:$C,3,0),"Not Mapped"))</f>
        <v/>
      </c>
      <c r="Q3355">
        <f>IF($B3355="","",IF(COUNTIF(Exclusions!$A:$A,$B3355)&gt;0,"Yes","No"))</f>
        <v/>
      </c>
      <c r="R3355" s="17">
        <f>IF($B3355="","",MIN(1,DAY($A3355)/IF($N3355="Superstore",Settings!$B$5,Settings!$B$4)))</f>
        <v/>
      </c>
      <c r="S3355" s="17">
        <f>IF(OR($B3355="",$G3355="",$R3355=0),"",$G3355/$R3355)</f>
        <v/>
      </c>
      <c r="T3355">
        <f>IF($S3355="","",IF($S3355&lt;Settings!$B$8,"Critical",IF($S3355&lt;Settings!$B$9,"Semi Critical","Non Critical")))</f>
        <v/>
      </c>
      <c r="U3355">
        <f>IF($B3355="","",IFERROR(VLOOKUP($O3355,Leaders!$A:$B,2,0),"Not Mapped"))</f>
        <v/>
      </c>
    </row>
    <row r="3356">
      <c r="A3356" s="16" t="n"/>
      <c r="G3356" s="17" t="n"/>
      <c r="H3356" s="17" t="n"/>
      <c r="I3356" s="17" t="n"/>
      <c r="J3356" s="17" t="n"/>
      <c r="K3356" s="17" t="n"/>
      <c r="L3356" s="17" t="n"/>
      <c r="N3356">
        <f>IF($B3356="","",IF($C3356="SUPERSTORE","Superstore","DH"))</f>
        <v/>
      </c>
      <c r="O3356">
        <f>IF($B3356="","",IFERROR(VLOOKUP($B3356,Mapping!$A:$C,2,0),"Not Mapped"))</f>
        <v/>
      </c>
      <c r="P3356">
        <f>IF($B3356="","",IFERROR(VLOOKUP($B3356,Mapping!$A:$C,3,0),"Not Mapped"))</f>
        <v/>
      </c>
      <c r="Q3356">
        <f>IF($B3356="","",IF(COUNTIF(Exclusions!$A:$A,$B3356)&gt;0,"Yes","No"))</f>
        <v/>
      </c>
      <c r="R3356" s="17">
        <f>IF($B3356="","",MIN(1,DAY($A3356)/IF($N3356="Superstore",Settings!$B$5,Settings!$B$4)))</f>
        <v/>
      </c>
      <c r="S3356" s="17">
        <f>IF(OR($B3356="",$G3356="",$R3356=0),"",$G3356/$R3356)</f>
        <v/>
      </c>
      <c r="T3356">
        <f>IF($S3356="","",IF($S3356&lt;Settings!$B$8,"Critical",IF($S3356&lt;Settings!$B$9,"Semi Critical","Non Critical")))</f>
        <v/>
      </c>
      <c r="U3356">
        <f>IF($B3356="","",IFERROR(VLOOKUP($O3356,Leaders!$A:$B,2,0),"Not Mapped"))</f>
        <v/>
      </c>
    </row>
    <row r="3357">
      <c r="A3357" s="16" t="n"/>
      <c r="G3357" s="17" t="n"/>
      <c r="H3357" s="17" t="n"/>
      <c r="I3357" s="17" t="n"/>
      <c r="J3357" s="17" t="n"/>
      <c r="K3357" s="17" t="n"/>
      <c r="L3357" s="17" t="n"/>
      <c r="N3357">
        <f>IF($B3357="","",IF($C3357="SUPERSTORE","Superstore","DH"))</f>
        <v/>
      </c>
      <c r="O3357">
        <f>IF($B3357="","",IFERROR(VLOOKUP($B3357,Mapping!$A:$C,2,0),"Not Mapped"))</f>
        <v/>
      </c>
      <c r="P3357">
        <f>IF($B3357="","",IFERROR(VLOOKUP($B3357,Mapping!$A:$C,3,0),"Not Mapped"))</f>
        <v/>
      </c>
      <c r="Q3357">
        <f>IF($B3357="","",IF(COUNTIF(Exclusions!$A:$A,$B3357)&gt;0,"Yes","No"))</f>
        <v/>
      </c>
      <c r="R3357" s="17">
        <f>IF($B3357="","",MIN(1,DAY($A3357)/IF($N3357="Superstore",Settings!$B$5,Settings!$B$4)))</f>
        <v/>
      </c>
      <c r="S3357" s="17">
        <f>IF(OR($B3357="",$G3357="",$R3357=0),"",$G3357/$R3357)</f>
        <v/>
      </c>
      <c r="T3357">
        <f>IF($S3357="","",IF($S3357&lt;Settings!$B$8,"Critical",IF($S3357&lt;Settings!$B$9,"Semi Critical","Non Critical")))</f>
        <v/>
      </c>
      <c r="U3357">
        <f>IF($B3357="","",IFERROR(VLOOKUP($O3357,Leaders!$A:$B,2,0),"Not Mapped"))</f>
        <v/>
      </c>
    </row>
    <row r="3358">
      <c r="A3358" s="16" t="n"/>
      <c r="G3358" s="17" t="n"/>
      <c r="H3358" s="17" t="n"/>
      <c r="I3358" s="17" t="n"/>
      <c r="J3358" s="17" t="n"/>
      <c r="K3358" s="17" t="n"/>
      <c r="L3358" s="17" t="n"/>
      <c r="N3358">
        <f>IF($B3358="","",IF($C3358="SUPERSTORE","Superstore","DH"))</f>
        <v/>
      </c>
      <c r="O3358">
        <f>IF($B3358="","",IFERROR(VLOOKUP($B3358,Mapping!$A:$C,2,0),"Not Mapped"))</f>
        <v/>
      </c>
      <c r="P3358">
        <f>IF($B3358="","",IFERROR(VLOOKUP($B3358,Mapping!$A:$C,3,0),"Not Mapped"))</f>
        <v/>
      </c>
      <c r="Q3358">
        <f>IF($B3358="","",IF(COUNTIF(Exclusions!$A:$A,$B3358)&gt;0,"Yes","No"))</f>
        <v/>
      </c>
      <c r="R3358" s="17">
        <f>IF($B3358="","",MIN(1,DAY($A3358)/IF($N3358="Superstore",Settings!$B$5,Settings!$B$4)))</f>
        <v/>
      </c>
      <c r="S3358" s="17">
        <f>IF(OR($B3358="",$G3358="",$R3358=0),"",$G3358/$R3358)</f>
        <v/>
      </c>
      <c r="T3358">
        <f>IF($S3358="","",IF($S3358&lt;Settings!$B$8,"Critical",IF($S3358&lt;Settings!$B$9,"Semi Critical","Non Critical")))</f>
        <v/>
      </c>
      <c r="U3358">
        <f>IF($B3358="","",IFERROR(VLOOKUP($O3358,Leaders!$A:$B,2,0),"Not Mapped"))</f>
        <v/>
      </c>
    </row>
    <row r="3359">
      <c r="A3359" s="16" t="n"/>
      <c r="G3359" s="17" t="n"/>
      <c r="H3359" s="17" t="n"/>
      <c r="I3359" s="17" t="n"/>
      <c r="J3359" s="17" t="n"/>
      <c r="K3359" s="17" t="n"/>
      <c r="L3359" s="17" t="n"/>
      <c r="N3359">
        <f>IF($B3359="","",IF($C3359="SUPERSTORE","Superstore","DH"))</f>
        <v/>
      </c>
      <c r="O3359">
        <f>IF($B3359="","",IFERROR(VLOOKUP($B3359,Mapping!$A:$C,2,0),"Not Mapped"))</f>
        <v/>
      </c>
      <c r="P3359">
        <f>IF($B3359="","",IFERROR(VLOOKUP($B3359,Mapping!$A:$C,3,0),"Not Mapped"))</f>
        <v/>
      </c>
      <c r="Q3359">
        <f>IF($B3359="","",IF(COUNTIF(Exclusions!$A:$A,$B3359)&gt;0,"Yes","No"))</f>
        <v/>
      </c>
      <c r="R3359" s="17">
        <f>IF($B3359="","",MIN(1,DAY($A3359)/IF($N3359="Superstore",Settings!$B$5,Settings!$B$4)))</f>
        <v/>
      </c>
      <c r="S3359" s="17">
        <f>IF(OR($B3359="",$G3359="",$R3359=0),"",$G3359/$R3359)</f>
        <v/>
      </c>
      <c r="T3359">
        <f>IF($S3359="","",IF($S3359&lt;Settings!$B$8,"Critical",IF($S3359&lt;Settings!$B$9,"Semi Critical","Non Critical")))</f>
        <v/>
      </c>
      <c r="U3359">
        <f>IF($B3359="","",IFERROR(VLOOKUP($O3359,Leaders!$A:$B,2,0),"Not Mapped"))</f>
        <v/>
      </c>
    </row>
    <row r="3360">
      <c r="A3360" s="16" t="n"/>
      <c r="G3360" s="17" t="n"/>
      <c r="H3360" s="17" t="n"/>
      <c r="I3360" s="17" t="n"/>
      <c r="J3360" s="17" t="n"/>
      <c r="K3360" s="17" t="n"/>
      <c r="L3360" s="17" t="n"/>
      <c r="N3360">
        <f>IF($B3360="","",IF($C3360="SUPERSTORE","Superstore","DH"))</f>
        <v/>
      </c>
      <c r="O3360">
        <f>IF($B3360="","",IFERROR(VLOOKUP($B3360,Mapping!$A:$C,2,0),"Not Mapped"))</f>
        <v/>
      </c>
      <c r="P3360">
        <f>IF($B3360="","",IFERROR(VLOOKUP($B3360,Mapping!$A:$C,3,0),"Not Mapped"))</f>
        <v/>
      </c>
      <c r="Q3360">
        <f>IF($B3360="","",IF(COUNTIF(Exclusions!$A:$A,$B3360)&gt;0,"Yes","No"))</f>
        <v/>
      </c>
      <c r="R3360" s="17">
        <f>IF($B3360="","",MIN(1,DAY($A3360)/IF($N3360="Superstore",Settings!$B$5,Settings!$B$4)))</f>
        <v/>
      </c>
      <c r="S3360" s="17">
        <f>IF(OR($B3360="",$G3360="",$R3360=0),"",$G3360/$R3360)</f>
        <v/>
      </c>
      <c r="T3360">
        <f>IF($S3360="","",IF($S3360&lt;Settings!$B$8,"Critical",IF($S3360&lt;Settings!$B$9,"Semi Critical","Non Critical")))</f>
        <v/>
      </c>
      <c r="U3360">
        <f>IF($B3360="","",IFERROR(VLOOKUP($O3360,Leaders!$A:$B,2,0),"Not Mapped"))</f>
        <v/>
      </c>
    </row>
    <row r="3361">
      <c r="A3361" s="16" t="n"/>
      <c r="G3361" s="17" t="n"/>
      <c r="H3361" s="17" t="n"/>
      <c r="I3361" s="17" t="n"/>
      <c r="J3361" s="17" t="n"/>
      <c r="K3361" s="17" t="n"/>
      <c r="L3361" s="17" t="n"/>
      <c r="N3361">
        <f>IF($B3361="","",IF($C3361="SUPERSTORE","Superstore","DH"))</f>
        <v/>
      </c>
      <c r="O3361">
        <f>IF($B3361="","",IFERROR(VLOOKUP($B3361,Mapping!$A:$C,2,0),"Not Mapped"))</f>
        <v/>
      </c>
      <c r="P3361">
        <f>IF($B3361="","",IFERROR(VLOOKUP($B3361,Mapping!$A:$C,3,0),"Not Mapped"))</f>
        <v/>
      </c>
      <c r="Q3361">
        <f>IF($B3361="","",IF(COUNTIF(Exclusions!$A:$A,$B3361)&gt;0,"Yes","No"))</f>
        <v/>
      </c>
      <c r="R3361" s="17">
        <f>IF($B3361="","",MIN(1,DAY($A3361)/IF($N3361="Superstore",Settings!$B$5,Settings!$B$4)))</f>
        <v/>
      </c>
      <c r="S3361" s="17">
        <f>IF(OR($B3361="",$G3361="",$R3361=0),"",$G3361/$R3361)</f>
        <v/>
      </c>
      <c r="T3361">
        <f>IF($S3361="","",IF($S3361&lt;Settings!$B$8,"Critical",IF($S3361&lt;Settings!$B$9,"Semi Critical","Non Critical")))</f>
        <v/>
      </c>
      <c r="U3361">
        <f>IF($B3361="","",IFERROR(VLOOKUP($O3361,Leaders!$A:$B,2,0),"Not Mapped"))</f>
        <v/>
      </c>
    </row>
    <row r="3362">
      <c r="A3362" s="16" t="n"/>
      <c r="G3362" s="17" t="n"/>
      <c r="H3362" s="17" t="n"/>
      <c r="I3362" s="17" t="n"/>
      <c r="J3362" s="17" t="n"/>
      <c r="K3362" s="17" t="n"/>
      <c r="L3362" s="17" t="n"/>
      <c r="N3362">
        <f>IF($B3362="","",IF($C3362="SUPERSTORE","Superstore","DH"))</f>
        <v/>
      </c>
      <c r="O3362">
        <f>IF($B3362="","",IFERROR(VLOOKUP($B3362,Mapping!$A:$C,2,0),"Not Mapped"))</f>
        <v/>
      </c>
      <c r="P3362">
        <f>IF($B3362="","",IFERROR(VLOOKUP($B3362,Mapping!$A:$C,3,0),"Not Mapped"))</f>
        <v/>
      </c>
      <c r="Q3362">
        <f>IF($B3362="","",IF(COUNTIF(Exclusions!$A:$A,$B3362)&gt;0,"Yes","No"))</f>
        <v/>
      </c>
      <c r="R3362" s="17">
        <f>IF($B3362="","",MIN(1,DAY($A3362)/IF($N3362="Superstore",Settings!$B$5,Settings!$B$4)))</f>
        <v/>
      </c>
      <c r="S3362" s="17">
        <f>IF(OR($B3362="",$G3362="",$R3362=0),"",$G3362/$R3362)</f>
        <v/>
      </c>
      <c r="T3362">
        <f>IF($S3362="","",IF($S3362&lt;Settings!$B$8,"Critical",IF($S3362&lt;Settings!$B$9,"Semi Critical","Non Critical")))</f>
        <v/>
      </c>
      <c r="U3362">
        <f>IF($B3362="","",IFERROR(VLOOKUP($O3362,Leaders!$A:$B,2,0),"Not Mapped"))</f>
        <v/>
      </c>
    </row>
    <row r="3363">
      <c r="A3363" s="16" t="n"/>
      <c r="G3363" s="17" t="n"/>
      <c r="H3363" s="17" t="n"/>
      <c r="I3363" s="17" t="n"/>
      <c r="J3363" s="17" t="n"/>
      <c r="K3363" s="17" t="n"/>
      <c r="L3363" s="17" t="n"/>
      <c r="N3363">
        <f>IF($B3363="","",IF($C3363="SUPERSTORE","Superstore","DH"))</f>
        <v/>
      </c>
      <c r="O3363">
        <f>IF($B3363="","",IFERROR(VLOOKUP($B3363,Mapping!$A:$C,2,0),"Not Mapped"))</f>
        <v/>
      </c>
      <c r="P3363">
        <f>IF($B3363="","",IFERROR(VLOOKUP($B3363,Mapping!$A:$C,3,0),"Not Mapped"))</f>
        <v/>
      </c>
      <c r="Q3363">
        <f>IF($B3363="","",IF(COUNTIF(Exclusions!$A:$A,$B3363)&gt;0,"Yes","No"))</f>
        <v/>
      </c>
      <c r="R3363" s="17">
        <f>IF($B3363="","",MIN(1,DAY($A3363)/IF($N3363="Superstore",Settings!$B$5,Settings!$B$4)))</f>
        <v/>
      </c>
      <c r="S3363" s="17">
        <f>IF(OR($B3363="",$G3363="",$R3363=0),"",$G3363/$R3363)</f>
        <v/>
      </c>
      <c r="T3363">
        <f>IF($S3363="","",IF($S3363&lt;Settings!$B$8,"Critical",IF($S3363&lt;Settings!$B$9,"Semi Critical","Non Critical")))</f>
        <v/>
      </c>
      <c r="U3363">
        <f>IF($B3363="","",IFERROR(VLOOKUP($O3363,Leaders!$A:$B,2,0),"Not Mapped"))</f>
        <v/>
      </c>
    </row>
    <row r="3364">
      <c r="A3364" s="16" t="n"/>
      <c r="G3364" s="17" t="n"/>
      <c r="H3364" s="17" t="n"/>
      <c r="I3364" s="17" t="n"/>
      <c r="J3364" s="17" t="n"/>
      <c r="K3364" s="17" t="n"/>
      <c r="L3364" s="17" t="n"/>
      <c r="N3364">
        <f>IF($B3364="","",IF($C3364="SUPERSTORE","Superstore","DH"))</f>
        <v/>
      </c>
      <c r="O3364">
        <f>IF($B3364="","",IFERROR(VLOOKUP($B3364,Mapping!$A:$C,2,0),"Not Mapped"))</f>
        <v/>
      </c>
      <c r="P3364">
        <f>IF($B3364="","",IFERROR(VLOOKUP($B3364,Mapping!$A:$C,3,0),"Not Mapped"))</f>
        <v/>
      </c>
      <c r="Q3364">
        <f>IF($B3364="","",IF(COUNTIF(Exclusions!$A:$A,$B3364)&gt;0,"Yes","No"))</f>
        <v/>
      </c>
      <c r="R3364" s="17">
        <f>IF($B3364="","",MIN(1,DAY($A3364)/IF($N3364="Superstore",Settings!$B$5,Settings!$B$4)))</f>
        <v/>
      </c>
      <c r="S3364" s="17">
        <f>IF(OR($B3364="",$G3364="",$R3364=0),"",$G3364/$R3364)</f>
        <v/>
      </c>
      <c r="T3364">
        <f>IF($S3364="","",IF($S3364&lt;Settings!$B$8,"Critical",IF($S3364&lt;Settings!$B$9,"Semi Critical","Non Critical")))</f>
        <v/>
      </c>
      <c r="U3364">
        <f>IF($B3364="","",IFERROR(VLOOKUP($O3364,Leaders!$A:$B,2,0),"Not Mapped"))</f>
        <v/>
      </c>
    </row>
    <row r="3365">
      <c r="A3365" s="16" t="n"/>
      <c r="G3365" s="17" t="n"/>
      <c r="H3365" s="17" t="n"/>
      <c r="I3365" s="17" t="n"/>
      <c r="J3365" s="17" t="n"/>
      <c r="K3365" s="17" t="n"/>
      <c r="L3365" s="17" t="n"/>
      <c r="N3365">
        <f>IF($B3365="","",IF($C3365="SUPERSTORE","Superstore","DH"))</f>
        <v/>
      </c>
      <c r="O3365">
        <f>IF($B3365="","",IFERROR(VLOOKUP($B3365,Mapping!$A:$C,2,0),"Not Mapped"))</f>
        <v/>
      </c>
      <c r="P3365">
        <f>IF($B3365="","",IFERROR(VLOOKUP($B3365,Mapping!$A:$C,3,0),"Not Mapped"))</f>
        <v/>
      </c>
      <c r="Q3365">
        <f>IF($B3365="","",IF(COUNTIF(Exclusions!$A:$A,$B3365)&gt;0,"Yes","No"))</f>
        <v/>
      </c>
      <c r="R3365" s="17">
        <f>IF($B3365="","",MIN(1,DAY($A3365)/IF($N3365="Superstore",Settings!$B$5,Settings!$B$4)))</f>
        <v/>
      </c>
      <c r="S3365" s="17">
        <f>IF(OR($B3365="",$G3365="",$R3365=0),"",$G3365/$R3365)</f>
        <v/>
      </c>
      <c r="T3365">
        <f>IF($S3365="","",IF($S3365&lt;Settings!$B$8,"Critical",IF($S3365&lt;Settings!$B$9,"Semi Critical","Non Critical")))</f>
        <v/>
      </c>
      <c r="U3365">
        <f>IF($B3365="","",IFERROR(VLOOKUP($O3365,Leaders!$A:$B,2,0),"Not Mapped"))</f>
        <v/>
      </c>
    </row>
    <row r="3366">
      <c r="A3366" s="16" t="n"/>
      <c r="G3366" s="17" t="n"/>
      <c r="H3366" s="17" t="n"/>
      <c r="I3366" s="17" t="n"/>
      <c r="J3366" s="17" t="n"/>
      <c r="K3366" s="17" t="n"/>
      <c r="L3366" s="17" t="n"/>
      <c r="N3366">
        <f>IF($B3366="","",IF($C3366="SUPERSTORE","Superstore","DH"))</f>
        <v/>
      </c>
      <c r="O3366">
        <f>IF($B3366="","",IFERROR(VLOOKUP($B3366,Mapping!$A:$C,2,0),"Not Mapped"))</f>
        <v/>
      </c>
      <c r="P3366">
        <f>IF($B3366="","",IFERROR(VLOOKUP($B3366,Mapping!$A:$C,3,0),"Not Mapped"))</f>
        <v/>
      </c>
      <c r="Q3366">
        <f>IF($B3366="","",IF(COUNTIF(Exclusions!$A:$A,$B3366)&gt;0,"Yes","No"))</f>
        <v/>
      </c>
      <c r="R3366" s="17">
        <f>IF($B3366="","",MIN(1,DAY($A3366)/IF($N3366="Superstore",Settings!$B$5,Settings!$B$4)))</f>
        <v/>
      </c>
      <c r="S3366" s="17">
        <f>IF(OR($B3366="",$G3366="",$R3366=0),"",$G3366/$R3366)</f>
        <v/>
      </c>
      <c r="T3366">
        <f>IF($S3366="","",IF($S3366&lt;Settings!$B$8,"Critical",IF($S3366&lt;Settings!$B$9,"Semi Critical","Non Critical")))</f>
        <v/>
      </c>
      <c r="U3366">
        <f>IF($B3366="","",IFERROR(VLOOKUP($O3366,Leaders!$A:$B,2,0),"Not Mapped"))</f>
        <v/>
      </c>
    </row>
    <row r="3367">
      <c r="A3367" s="16" t="n"/>
      <c r="G3367" s="17" t="n"/>
      <c r="H3367" s="17" t="n"/>
      <c r="I3367" s="17" t="n"/>
      <c r="J3367" s="17" t="n"/>
      <c r="K3367" s="17" t="n"/>
      <c r="L3367" s="17" t="n"/>
      <c r="N3367">
        <f>IF($B3367="","",IF($C3367="SUPERSTORE","Superstore","DH"))</f>
        <v/>
      </c>
      <c r="O3367">
        <f>IF($B3367="","",IFERROR(VLOOKUP($B3367,Mapping!$A:$C,2,0),"Not Mapped"))</f>
        <v/>
      </c>
      <c r="P3367">
        <f>IF($B3367="","",IFERROR(VLOOKUP($B3367,Mapping!$A:$C,3,0),"Not Mapped"))</f>
        <v/>
      </c>
      <c r="Q3367">
        <f>IF($B3367="","",IF(COUNTIF(Exclusions!$A:$A,$B3367)&gt;0,"Yes","No"))</f>
        <v/>
      </c>
      <c r="R3367" s="17">
        <f>IF($B3367="","",MIN(1,DAY($A3367)/IF($N3367="Superstore",Settings!$B$5,Settings!$B$4)))</f>
        <v/>
      </c>
      <c r="S3367" s="17">
        <f>IF(OR($B3367="",$G3367="",$R3367=0),"",$G3367/$R3367)</f>
        <v/>
      </c>
      <c r="T3367">
        <f>IF($S3367="","",IF($S3367&lt;Settings!$B$8,"Critical",IF($S3367&lt;Settings!$B$9,"Semi Critical","Non Critical")))</f>
        <v/>
      </c>
      <c r="U3367">
        <f>IF($B3367="","",IFERROR(VLOOKUP($O3367,Leaders!$A:$B,2,0),"Not Mapped"))</f>
        <v/>
      </c>
    </row>
    <row r="3368">
      <c r="A3368" s="16" t="n"/>
      <c r="G3368" s="17" t="n"/>
      <c r="H3368" s="17" t="n"/>
      <c r="I3368" s="17" t="n"/>
      <c r="J3368" s="17" t="n"/>
      <c r="K3368" s="17" t="n"/>
      <c r="L3368" s="17" t="n"/>
      <c r="N3368">
        <f>IF($B3368="","",IF($C3368="SUPERSTORE","Superstore","DH"))</f>
        <v/>
      </c>
      <c r="O3368">
        <f>IF($B3368="","",IFERROR(VLOOKUP($B3368,Mapping!$A:$C,2,0),"Not Mapped"))</f>
        <v/>
      </c>
      <c r="P3368">
        <f>IF($B3368="","",IFERROR(VLOOKUP($B3368,Mapping!$A:$C,3,0),"Not Mapped"))</f>
        <v/>
      </c>
      <c r="Q3368">
        <f>IF($B3368="","",IF(COUNTIF(Exclusions!$A:$A,$B3368)&gt;0,"Yes","No"))</f>
        <v/>
      </c>
      <c r="R3368" s="17">
        <f>IF($B3368="","",MIN(1,DAY($A3368)/IF($N3368="Superstore",Settings!$B$5,Settings!$B$4)))</f>
        <v/>
      </c>
      <c r="S3368" s="17">
        <f>IF(OR($B3368="",$G3368="",$R3368=0),"",$G3368/$R3368)</f>
        <v/>
      </c>
      <c r="T3368">
        <f>IF($S3368="","",IF($S3368&lt;Settings!$B$8,"Critical",IF($S3368&lt;Settings!$B$9,"Semi Critical","Non Critical")))</f>
        <v/>
      </c>
      <c r="U3368">
        <f>IF($B3368="","",IFERROR(VLOOKUP($O3368,Leaders!$A:$B,2,0),"Not Mapped"))</f>
        <v/>
      </c>
    </row>
    <row r="3369">
      <c r="A3369" s="16" t="n"/>
      <c r="G3369" s="17" t="n"/>
      <c r="H3369" s="17" t="n"/>
      <c r="I3369" s="17" t="n"/>
      <c r="J3369" s="17" t="n"/>
      <c r="K3369" s="17" t="n"/>
      <c r="L3369" s="17" t="n"/>
      <c r="N3369">
        <f>IF($B3369="","",IF($C3369="SUPERSTORE","Superstore","DH"))</f>
        <v/>
      </c>
      <c r="O3369">
        <f>IF($B3369="","",IFERROR(VLOOKUP($B3369,Mapping!$A:$C,2,0),"Not Mapped"))</f>
        <v/>
      </c>
      <c r="P3369">
        <f>IF($B3369="","",IFERROR(VLOOKUP($B3369,Mapping!$A:$C,3,0),"Not Mapped"))</f>
        <v/>
      </c>
      <c r="Q3369">
        <f>IF($B3369="","",IF(COUNTIF(Exclusions!$A:$A,$B3369)&gt;0,"Yes","No"))</f>
        <v/>
      </c>
      <c r="R3369" s="17">
        <f>IF($B3369="","",MIN(1,DAY($A3369)/IF($N3369="Superstore",Settings!$B$5,Settings!$B$4)))</f>
        <v/>
      </c>
      <c r="S3369" s="17">
        <f>IF(OR($B3369="",$G3369="",$R3369=0),"",$G3369/$R3369)</f>
        <v/>
      </c>
      <c r="T3369">
        <f>IF($S3369="","",IF($S3369&lt;Settings!$B$8,"Critical",IF($S3369&lt;Settings!$B$9,"Semi Critical","Non Critical")))</f>
        <v/>
      </c>
      <c r="U3369">
        <f>IF($B3369="","",IFERROR(VLOOKUP($O3369,Leaders!$A:$B,2,0),"Not Mapped"))</f>
        <v/>
      </c>
    </row>
    <row r="3370">
      <c r="A3370" s="16" t="n"/>
      <c r="G3370" s="17" t="n"/>
      <c r="H3370" s="17" t="n"/>
      <c r="I3370" s="17" t="n"/>
      <c r="J3370" s="17" t="n"/>
      <c r="K3370" s="17" t="n"/>
      <c r="L3370" s="17" t="n"/>
      <c r="N3370">
        <f>IF($B3370="","",IF($C3370="SUPERSTORE","Superstore","DH"))</f>
        <v/>
      </c>
      <c r="O3370">
        <f>IF($B3370="","",IFERROR(VLOOKUP($B3370,Mapping!$A:$C,2,0),"Not Mapped"))</f>
        <v/>
      </c>
      <c r="P3370">
        <f>IF($B3370="","",IFERROR(VLOOKUP($B3370,Mapping!$A:$C,3,0),"Not Mapped"))</f>
        <v/>
      </c>
      <c r="Q3370">
        <f>IF($B3370="","",IF(COUNTIF(Exclusions!$A:$A,$B3370)&gt;0,"Yes","No"))</f>
        <v/>
      </c>
      <c r="R3370" s="17">
        <f>IF($B3370="","",MIN(1,DAY($A3370)/IF($N3370="Superstore",Settings!$B$5,Settings!$B$4)))</f>
        <v/>
      </c>
      <c r="S3370" s="17">
        <f>IF(OR($B3370="",$G3370="",$R3370=0),"",$G3370/$R3370)</f>
        <v/>
      </c>
      <c r="T3370">
        <f>IF($S3370="","",IF($S3370&lt;Settings!$B$8,"Critical",IF($S3370&lt;Settings!$B$9,"Semi Critical","Non Critical")))</f>
        <v/>
      </c>
      <c r="U3370">
        <f>IF($B3370="","",IFERROR(VLOOKUP($O3370,Leaders!$A:$B,2,0),"Not Mapped"))</f>
        <v/>
      </c>
    </row>
    <row r="3371">
      <c r="A3371" s="16" t="n"/>
      <c r="G3371" s="17" t="n"/>
      <c r="H3371" s="17" t="n"/>
      <c r="I3371" s="17" t="n"/>
      <c r="J3371" s="17" t="n"/>
      <c r="K3371" s="17" t="n"/>
      <c r="L3371" s="17" t="n"/>
      <c r="N3371">
        <f>IF($B3371="","",IF($C3371="SUPERSTORE","Superstore","DH"))</f>
        <v/>
      </c>
      <c r="O3371">
        <f>IF($B3371="","",IFERROR(VLOOKUP($B3371,Mapping!$A:$C,2,0),"Not Mapped"))</f>
        <v/>
      </c>
      <c r="P3371">
        <f>IF($B3371="","",IFERROR(VLOOKUP($B3371,Mapping!$A:$C,3,0),"Not Mapped"))</f>
        <v/>
      </c>
      <c r="Q3371">
        <f>IF($B3371="","",IF(COUNTIF(Exclusions!$A:$A,$B3371)&gt;0,"Yes","No"))</f>
        <v/>
      </c>
      <c r="R3371" s="17">
        <f>IF($B3371="","",MIN(1,DAY($A3371)/IF($N3371="Superstore",Settings!$B$5,Settings!$B$4)))</f>
        <v/>
      </c>
      <c r="S3371" s="17">
        <f>IF(OR($B3371="",$G3371="",$R3371=0),"",$G3371/$R3371)</f>
        <v/>
      </c>
      <c r="T3371">
        <f>IF($S3371="","",IF($S3371&lt;Settings!$B$8,"Critical",IF($S3371&lt;Settings!$B$9,"Semi Critical","Non Critical")))</f>
        <v/>
      </c>
      <c r="U3371">
        <f>IF($B3371="","",IFERROR(VLOOKUP($O3371,Leaders!$A:$B,2,0),"Not Mapped"))</f>
        <v/>
      </c>
    </row>
    <row r="3372">
      <c r="A3372" s="16" t="n"/>
      <c r="G3372" s="17" t="n"/>
      <c r="H3372" s="17" t="n"/>
      <c r="I3372" s="17" t="n"/>
      <c r="J3372" s="17" t="n"/>
      <c r="K3372" s="17" t="n"/>
      <c r="L3372" s="17" t="n"/>
      <c r="N3372">
        <f>IF($B3372="","",IF($C3372="SUPERSTORE","Superstore","DH"))</f>
        <v/>
      </c>
      <c r="O3372">
        <f>IF($B3372="","",IFERROR(VLOOKUP($B3372,Mapping!$A:$C,2,0),"Not Mapped"))</f>
        <v/>
      </c>
      <c r="P3372">
        <f>IF($B3372="","",IFERROR(VLOOKUP($B3372,Mapping!$A:$C,3,0),"Not Mapped"))</f>
        <v/>
      </c>
      <c r="Q3372">
        <f>IF($B3372="","",IF(COUNTIF(Exclusions!$A:$A,$B3372)&gt;0,"Yes","No"))</f>
        <v/>
      </c>
      <c r="R3372" s="17">
        <f>IF($B3372="","",MIN(1,DAY($A3372)/IF($N3372="Superstore",Settings!$B$5,Settings!$B$4)))</f>
        <v/>
      </c>
      <c r="S3372" s="17">
        <f>IF(OR($B3372="",$G3372="",$R3372=0),"",$G3372/$R3372)</f>
        <v/>
      </c>
      <c r="T3372">
        <f>IF($S3372="","",IF($S3372&lt;Settings!$B$8,"Critical",IF($S3372&lt;Settings!$B$9,"Semi Critical","Non Critical")))</f>
        <v/>
      </c>
      <c r="U3372">
        <f>IF($B3372="","",IFERROR(VLOOKUP($O3372,Leaders!$A:$B,2,0),"Not Mapped"))</f>
        <v/>
      </c>
    </row>
    <row r="3373">
      <c r="A3373" s="16" t="n"/>
      <c r="G3373" s="17" t="n"/>
      <c r="H3373" s="17" t="n"/>
      <c r="I3373" s="17" t="n"/>
      <c r="J3373" s="17" t="n"/>
      <c r="K3373" s="17" t="n"/>
      <c r="L3373" s="17" t="n"/>
      <c r="N3373">
        <f>IF($B3373="","",IF($C3373="SUPERSTORE","Superstore","DH"))</f>
        <v/>
      </c>
      <c r="O3373">
        <f>IF($B3373="","",IFERROR(VLOOKUP($B3373,Mapping!$A:$C,2,0),"Not Mapped"))</f>
        <v/>
      </c>
      <c r="P3373">
        <f>IF($B3373="","",IFERROR(VLOOKUP($B3373,Mapping!$A:$C,3,0),"Not Mapped"))</f>
        <v/>
      </c>
      <c r="Q3373">
        <f>IF($B3373="","",IF(COUNTIF(Exclusions!$A:$A,$B3373)&gt;0,"Yes","No"))</f>
        <v/>
      </c>
      <c r="R3373" s="17">
        <f>IF($B3373="","",MIN(1,DAY($A3373)/IF($N3373="Superstore",Settings!$B$5,Settings!$B$4)))</f>
        <v/>
      </c>
      <c r="S3373" s="17">
        <f>IF(OR($B3373="",$G3373="",$R3373=0),"",$G3373/$R3373)</f>
        <v/>
      </c>
      <c r="T3373">
        <f>IF($S3373="","",IF($S3373&lt;Settings!$B$8,"Critical",IF($S3373&lt;Settings!$B$9,"Semi Critical","Non Critical")))</f>
        <v/>
      </c>
      <c r="U3373">
        <f>IF($B3373="","",IFERROR(VLOOKUP($O3373,Leaders!$A:$B,2,0),"Not Mapped"))</f>
        <v/>
      </c>
    </row>
    <row r="3374">
      <c r="A3374" s="16" t="n"/>
      <c r="G3374" s="17" t="n"/>
      <c r="H3374" s="17" t="n"/>
      <c r="I3374" s="17" t="n"/>
      <c r="J3374" s="17" t="n"/>
      <c r="K3374" s="17" t="n"/>
      <c r="L3374" s="17" t="n"/>
      <c r="N3374">
        <f>IF($B3374="","",IF($C3374="SUPERSTORE","Superstore","DH"))</f>
        <v/>
      </c>
      <c r="O3374">
        <f>IF($B3374="","",IFERROR(VLOOKUP($B3374,Mapping!$A:$C,2,0),"Not Mapped"))</f>
        <v/>
      </c>
      <c r="P3374">
        <f>IF($B3374="","",IFERROR(VLOOKUP($B3374,Mapping!$A:$C,3,0),"Not Mapped"))</f>
        <v/>
      </c>
      <c r="Q3374">
        <f>IF($B3374="","",IF(COUNTIF(Exclusions!$A:$A,$B3374)&gt;0,"Yes","No"))</f>
        <v/>
      </c>
      <c r="R3374" s="17">
        <f>IF($B3374="","",MIN(1,DAY($A3374)/IF($N3374="Superstore",Settings!$B$5,Settings!$B$4)))</f>
        <v/>
      </c>
      <c r="S3374" s="17">
        <f>IF(OR($B3374="",$G3374="",$R3374=0),"",$G3374/$R3374)</f>
        <v/>
      </c>
      <c r="T3374">
        <f>IF($S3374="","",IF($S3374&lt;Settings!$B$8,"Critical",IF($S3374&lt;Settings!$B$9,"Semi Critical","Non Critical")))</f>
        <v/>
      </c>
      <c r="U3374">
        <f>IF($B3374="","",IFERROR(VLOOKUP($O3374,Leaders!$A:$B,2,0),"Not Mapped"))</f>
        <v/>
      </c>
    </row>
    <row r="3375">
      <c r="A3375" s="16" t="n"/>
      <c r="G3375" s="17" t="n"/>
      <c r="H3375" s="17" t="n"/>
      <c r="I3375" s="17" t="n"/>
      <c r="J3375" s="17" t="n"/>
      <c r="K3375" s="17" t="n"/>
      <c r="L3375" s="17" t="n"/>
      <c r="N3375">
        <f>IF($B3375="","",IF($C3375="SUPERSTORE","Superstore","DH"))</f>
        <v/>
      </c>
      <c r="O3375">
        <f>IF($B3375="","",IFERROR(VLOOKUP($B3375,Mapping!$A:$C,2,0),"Not Mapped"))</f>
        <v/>
      </c>
      <c r="P3375">
        <f>IF($B3375="","",IFERROR(VLOOKUP($B3375,Mapping!$A:$C,3,0),"Not Mapped"))</f>
        <v/>
      </c>
      <c r="Q3375">
        <f>IF($B3375="","",IF(COUNTIF(Exclusions!$A:$A,$B3375)&gt;0,"Yes","No"))</f>
        <v/>
      </c>
      <c r="R3375" s="17">
        <f>IF($B3375="","",MIN(1,DAY($A3375)/IF($N3375="Superstore",Settings!$B$5,Settings!$B$4)))</f>
        <v/>
      </c>
      <c r="S3375" s="17">
        <f>IF(OR($B3375="",$G3375="",$R3375=0),"",$G3375/$R3375)</f>
        <v/>
      </c>
      <c r="T3375">
        <f>IF($S3375="","",IF($S3375&lt;Settings!$B$8,"Critical",IF($S3375&lt;Settings!$B$9,"Semi Critical","Non Critical")))</f>
        <v/>
      </c>
      <c r="U3375">
        <f>IF($B3375="","",IFERROR(VLOOKUP($O3375,Leaders!$A:$B,2,0),"Not Mapped"))</f>
        <v/>
      </c>
    </row>
    <row r="3376">
      <c r="A3376" s="16" t="n"/>
      <c r="G3376" s="17" t="n"/>
      <c r="H3376" s="17" t="n"/>
      <c r="I3376" s="17" t="n"/>
      <c r="J3376" s="17" t="n"/>
      <c r="K3376" s="17" t="n"/>
      <c r="L3376" s="17" t="n"/>
      <c r="N3376">
        <f>IF($B3376="","",IF($C3376="SUPERSTORE","Superstore","DH"))</f>
        <v/>
      </c>
      <c r="O3376">
        <f>IF($B3376="","",IFERROR(VLOOKUP($B3376,Mapping!$A:$C,2,0),"Not Mapped"))</f>
        <v/>
      </c>
      <c r="P3376">
        <f>IF($B3376="","",IFERROR(VLOOKUP($B3376,Mapping!$A:$C,3,0),"Not Mapped"))</f>
        <v/>
      </c>
      <c r="Q3376">
        <f>IF($B3376="","",IF(COUNTIF(Exclusions!$A:$A,$B3376)&gt;0,"Yes","No"))</f>
        <v/>
      </c>
      <c r="R3376" s="17">
        <f>IF($B3376="","",MIN(1,DAY($A3376)/IF($N3376="Superstore",Settings!$B$5,Settings!$B$4)))</f>
        <v/>
      </c>
      <c r="S3376" s="17">
        <f>IF(OR($B3376="",$G3376="",$R3376=0),"",$G3376/$R3376)</f>
        <v/>
      </c>
      <c r="T3376">
        <f>IF($S3376="","",IF($S3376&lt;Settings!$B$8,"Critical",IF($S3376&lt;Settings!$B$9,"Semi Critical","Non Critical")))</f>
        <v/>
      </c>
      <c r="U3376">
        <f>IF($B3376="","",IFERROR(VLOOKUP($O3376,Leaders!$A:$B,2,0),"Not Mapped"))</f>
        <v/>
      </c>
    </row>
    <row r="3377">
      <c r="A3377" s="16" t="n"/>
      <c r="G3377" s="17" t="n"/>
      <c r="H3377" s="17" t="n"/>
      <c r="I3377" s="17" t="n"/>
      <c r="J3377" s="17" t="n"/>
      <c r="K3377" s="17" t="n"/>
      <c r="L3377" s="17" t="n"/>
      <c r="N3377">
        <f>IF($B3377="","",IF($C3377="SUPERSTORE","Superstore","DH"))</f>
        <v/>
      </c>
      <c r="O3377">
        <f>IF($B3377="","",IFERROR(VLOOKUP($B3377,Mapping!$A:$C,2,0),"Not Mapped"))</f>
        <v/>
      </c>
      <c r="P3377">
        <f>IF($B3377="","",IFERROR(VLOOKUP($B3377,Mapping!$A:$C,3,0),"Not Mapped"))</f>
        <v/>
      </c>
      <c r="Q3377">
        <f>IF($B3377="","",IF(COUNTIF(Exclusions!$A:$A,$B3377)&gt;0,"Yes","No"))</f>
        <v/>
      </c>
      <c r="R3377" s="17">
        <f>IF($B3377="","",MIN(1,DAY($A3377)/IF($N3377="Superstore",Settings!$B$5,Settings!$B$4)))</f>
        <v/>
      </c>
      <c r="S3377" s="17">
        <f>IF(OR($B3377="",$G3377="",$R3377=0),"",$G3377/$R3377)</f>
        <v/>
      </c>
      <c r="T3377">
        <f>IF($S3377="","",IF($S3377&lt;Settings!$B$8,"Critical",IF($S3377&lt;Settings!$B$9,"Semi Critical","Non Critical")))</f>
        <v/>
      </c>
      <c r="U3377">
        <f>IF($B3377="","",IFERROR(VLOOKUP($O3377,Leaders!$A:$B,2,0),"Not Mapped"))</f>
        <v/>
      </c>
    </row>
    <row r="3378">
      <c r="A3378" s="16" t="n"/>
      <c r="G3378" s="17" t="n"/>
      <c r="H3378" s="17" t="n"/>
      <c r="I3378" s="17" t="n"/>
      <c r="J3378" s="17" t="n"/>
      <c r="K3378" s="17" t="n"/>
      <c r="L3378" s="17" t="n"/>
      <c r="N3378">
        <f>IF($B3378="","",IF($C3378="SUPERSTORE","Superstore","DH"))</f>
        <v/>
      </c>
      <c r="O3378">
        <f>IF($B3378="","",IFERROR(VLOOKUP($B3378,Mapping!$A:$C,2,0),"Not Mapped"))</f>
        <v/>
      </c>
      <c r="P3378">
        <f>IF($B3378="","",IFERROR(VLOOKUP($B3378,Mapping!$A:$C,3,0),"Not Mapped"))</f>
        <v/>
      </c>
      <c r="Q3378">
        <f>IF($B3378="","",IF(COUNTIF(Exclusions!$A:$A,$B3378)&gt;0,"Yes","No"))</f>
        <v/>
      </c>
      <c r="R3378" s="17">
        <f>IF($B3378="","",MIN(1,DAY($A3378)/IF($N3378="Superstore",Settings!$B$5,Settings!$B$4)))</f>
        <v/>
      </c>
      <c r="S3378" s="17">
        <f>IF(OR($B3378="",$G3378="",$R3378=0),"",$G3378/$R3378)</f>
        <v/>
      </c>
      <c r="T3378">
        <f>IF($S3378="","",IF($S3378&lt;Settings!$B$8,"Critical",IF($S3378&lt;Settings!$B$9,"Semi Critical","Non Critical")))</f>
        <v/>
      </c>
      <c r="U3378">
        <f>IF($B3378="","",IFERROR(VLOOKUP($O3378,Leaders!$A:$B,2,0),"Not Mapped"))</f>
        <v/>
      </c>
    </row>
    <row r="3379">
      <c r="A3379" s="16" t="n"/>
      <c r="G3379" s="17" t="n"/>
      <c r="H3379" s="17" t="n"/>
      <c r="I3379" s="17" t="n"/>
      <c r="J3379" s="17" t="n"/>
      <c r="K3379" s="17" t="n"/>
      <c r="L3379" s="17" t="n"/>
      <c r="N3379">
        <f>IF($B3379="","",IF($C3379="SUPERSTORE","Superstore","DH"))</f>
        <v/>
      </c>
      <c r="O3379">
        <f>IF($B3379="","",IFERROR(VLOOKUP($B3379,Mapping!$A:$C,2,0),"Not Mapped"))</f>
        <v/>
      </c>
      <c r="P3379">
        <f>IF($B3379="","",IFERROR(VLOOKUP($B3379,Mapping!$A:$C,3,0),"Not Mapped"))</f>
        <v/>
      </c>
      <c r="Q3379">
        <f>IF($B3379="","",IF(COUNTIF(Exclusions!$A:$A,$B3379)&gt;0,"Yes","No"))</f>
        <v/>
      </c>
      <c r="R3379" s="17">
        <f>IF($B3379="","",MIN(1,DAY($A3379)/IF($N3379="Superstore",Settings!$B$5,Settings!$B$4)))</f>
        <v/>
      </c>
      <c r="S3379" s="17">
        <f>IF(OR($B3379="",$G3379="",$R3379=0),"",$G3379/$R3379)</f>
        <v/>
      </c>
      <c r="T3379">
        <f>IF($S3379="","",IF($S3379&lt;Settings!$B$8,"Critical",IF($S3379&lt;Settings!$B$9,"Semi Critical","Non Critical")))</f>
        <v/>
      </c>
      <c r="U3379">
        <f>IF($B3379="","",IFERROR(VLOOKUP($O3379,Leaders!$A:$B,2,0),"Not Mapped"))</f>
        <v/>
      </c>
    </row>
    <row r="3380">
      <c r="A3380" s="16" t="n"/>
      <c r="G3380" s="17" t="n"/>
      <c r="H3380" s="17" t="n"/>
      <c r="I3380" s="17" t="n"/>
      <c r="J3380" s="17" t="n"/>
      <c r="K3380" s="17" t="n"/>
      <c r="L3380" s="17" t="n"/>
      <c r="N3380">
        <f>IF($B3380="","",IF($C3380="SUPERSTORE","Superstore","DH"))</f>
        <v/>
      </c>
      <c r="O3380">
        <f>IF($B3380="","",IFERROR(VLOOKUP($B3380,Mapping!$A:$C,2,0),"Not Mapped"))</f>
        <v/>
      </c>
      <c r="P3380">
        <f>IF($B3380="","",IFERROR(VLOOKUP($B3380,Mapping!$A:$C,3,0),"Not Mapped"))</f>
        <v/>
      </c>
      <c r="Q3380">
        <f>IF($B3380="","",IF(COUNTIF(Exclusions!$A:$A,$B3380)&gt;0,"Yes","No"))</f>
        <v/>
      </c>
      <c r="R3380" s="17">
        <f>IF($B3380="","",MIN(1,DAY($A3380)/IF($N3380="Superstore",Settings!$B$5,Settings!$B$4)))</f>
        <v/>
      </c>
      <c r="S3380" s="17">
        <f>IF(OR($B3380="",$G3380="",$R3380=0),"",$G3380/$R3380)</f>
        <v/>
      </c>
      <c r="T3380">
        <f>IF($S3380="","",IF($S3380&lt;Settings!$B$8,"Critical",IF($S3380&lt;Settings!$B$9,"Semi Critical","Non Critical")))</f>
        <v/>
      </c>
      <c r="U3380">
        <f>IF($B3380="","",IFERROR(VLOOKUP($O3380,Leaders!$A:$B,2,0),"Not Mapped"))</f>
        <v/>
      </c>
    </row>
    <row r="3381">
      <c r="A3381" s="16" t="n"/>
      <c r="G3381" s="17" t="n"/>
      <c r="H3381" s="17" t="n"/>
      <c r="I3381" s="17" t="n"/>
      <c r="J3381" s="17" t="n"/>
      <c r="K3381" s="17" t="n"/>
      <c r="L3381" s="17" t="n"/>
      <c r="N3381">
        <f>IF($B3381="","",IF($C3381="SUPERSTORE","Superstore","DH"))</f>
        <v/>
      </c>
      <c r="O3381">
        <f>IF($B3381="","",IFERROR(VLOOKUP($B3381,Mapping!$A:$C,2,0),"Not Mapped"))</f>
        <v/>
      </c>
      <c r="P3381">
        <f>IF($B3381="","",IFERROR(VLOOKUP($B3381,Mapping!$A:$C,3,0),"Not Mapped"))</f>
        <v/>
      </c>
      <c r="Q3381">
        <f>IF($B3381="","",IF(COUNTIF(Exclusions!$A:$A,$B3381)&gt;0,"Yes","No"))</f>
        <v/>
      </c>
      <c r="R3381" s="17">
        <f>IF($B3381="","",MIN(1,DAY($A3381)/IF($N3381="Superstore",Settings!$B$5,Settings!$B$4)))</f>
        <v/>
      </c>
      <c r="S3381" s="17">
        <f>IF(OR($B3381="",$G3381="",$R3381=0),"",$G3381/$R3381)</f>
        <v/>
      </c>
      <c r="T3381">
        <f>IF($S3381="","",IF($S3381&lt;Settings!$B$8,"Critical",IF($S3381&lt;Settings!$B$9,"Semi Critical","Non Critical")))</f>
        <v/>
      </c>
      <c r="U3381">
        <f>IF($B3381="","",IFERROR(VLOOKUP($O3381,Leaders!$A:$B,2,0),"Not Mapped"))</f>
        <v/>
      </c>
    </row>
    <row r="3382">
      <c r="A3382" s="16" t="n"/>
      <c r="G3382" s="17" t="n"/>
      <c r="H3382" s="17" t="n"/>
      <c r="I3382" s="17" t="n"/>
      <c r="J3382" s="17" t="n"/>
      <c r="K3382" s="17" t="n"/>
      <c r="L3382" s="17" t="n"/>
      <c r="N3382">
        <f>IF($B3382="","",IF($C3382="SUPERSTORE","Superstore","DH"))</f>
        <v/>
      </c>
      <c r="O3382">
        <f>IF($B3382="","",IFERROR(VLOOKUP($B3382,Mapping!$A:$C,2,0),"Not Mapped"))</f>
        <v/>
      </c>
      <c r="P3382">
        <f>IF($B3382="","",IFERROR(VLOOKUP($B3382,Mapping!$A:$C,3,0),"Not Mapped"))</f>
        <v/>
      </c>
      <c r="Q3382">
        <f>IF($B3382="","",IF(COUNTIF(Exclusions!$A:$A,$B3382)&gt;0,"Yes","No"))</f>
        <v/>
      </c>
      <c r="R3382" s="17">
        <f>IF($B3382="","",MIN(1,DAY($A3382)/IF($N3382="Superstore",Settings!$B$5,Settings!$B$4)))</f>
        <v/>
      </c>
      <c r="S3382" s="17">
        <f>IF(OR($B3382="",$G3382="",$R3382=0),"",$G3382/$R3382)</f>
        <v/>
      </c>
      <c r="T3382">
        <f>IF($S3382="","",IF($S3382&lt;Settings!$B$8,"Critical",IF($S3382&lt;Settings!$B$9,"Semi Critical","Non Critical")))</f>
        <v/>
      </c>
      <c r="U3382">
        <f>IF($B3382="","",IFERROR(VLOOKUP($O3382,Leaders!$A:$B,2,0),"Not Mapped"))</f>
        <v/>
      </c>
    </row>
    <row r="3383">
      <c r="A3383" s="16" t="n"/>
      <c r="G3383" s="17" t="n"/>
      <c r="H3383" s="17" t="n"/>
      <c r="I3383" s="17" t="n"/>
      <c r="J3383" s="17" t="n"/>
      <c r="K3383" s="17" t="n"/>
      <c r="L3383" s="17" t="n"/>
      <c r="N3383">
        <f>IF($B3383="","",IF($C3383="SUPERSTORE","Superstore","DH"))</f>
        <v/>
      </c>
      <c r="O3383">
        <f>IF($B3383="","",IFERROR(VLOOKUP($B3383,Mapping!$A:$C,2,0),"Not Mapped"))</f>
        <v/>
      </c>
      <c r="P3383">
        <f>IF($B3383="","",IFERROR(VLOOKUP($B3383,Mapping!$A:$C,3,0),"Not Mapped"))</f>
        <v/>
      </c>
      <c r="Q3383">
        <f>IF($B3383="","",IF(COUNTIF(Exclusions!$A:$A,$B3383)&gt;0,"Yes","No"))</f>
        <v/>
      </c>
      <c r="R3383" s="17">
        <f>IF($B3383="","",MIN(1,DAY($A3383)/IF($N3383="Superstore",Settings!$B$5,Settings!$B$4)))</f>
        <v/>
      </c>
      <c r="S3383" s="17">
        <f>IF(OR($B3383="",$G3383="",$R3383=0),"",$G3383/$R3383)</f>
        <v/>
      </c>
      <c r="T3383">
        <f>IF($S3383="","",IF($S3383&lt;Settings!$B$8,"Critical",IF($S3383&lt;Settings!$B$9,"Semi Critical","Non Critical")))</f>
        <v/>
      </c>
      <c r="U3383">
        <f>IF($B3383="","",IFERROR(VLOOKUP($O3383,Leaders!$A:$B,2,0),"Not Mapped"))</f>
        <v/>
      </c>
    </row>
    <row r="3384">
      <c r="A3384" s="16" t="n"/>
      <c r="G3384" s="17" t="n"/>
      <c r="H3384" s="17" t="n"/>
      <c r="I3384" s="17" t="n"/>
      <c r="J3384" s="17" t="n"/>
      <c r="K3384" s="17" t="n"/>
      <c r="L3384" s="17" t="n"/>
      <c r="N3384">
        <f>IF($B3384="","",IF($C3384="SUPERSTORE","Superstore","DH"))</f>
        <v/>
      </c>
      <c r="O3384">
        <f>IF($B3384="","",IFERROR(VLOOKUP($B3384,Mapping!$A:$C,2,0),"Not Mapped"))</f>
        <v/>
      </c>
      <c r="P3384">
        <f>IF($B3384="","",IFERROR(VLOOKUP($B3384,Mapping!$A:$C,3,0),"Not Mapped"))</f>
        <v/>
      </c>
      <c r="Q3384">
        <f>IF($B3384="","",IF(COUNTIF(Exclusions!$A:$A,$B3384)&gt;0,"Yes","No"))</f>
        <v/>
      </c>
      <c r="R3384" s="17">
        <f>IF($B3384="","",MIN(1,DAY($A3384)/IF($N3384="Superstore",Settings!$B$5,Settings!$B$4)))</f>
        <v/>
      </c>
      <c r="S3384" s="17">
        <f>IF(OR($B3384="",$G3384="",$R3384=0),"",$G3384/$R3384)</f>
        <v/>
      </c>
      <c r="T3384">
        <f>IF($S3384="","",IF($S3384&lt;Settings!$B$8,"Critical",IF($S3384&lt;Settings!$B$9,"Semi Critical","Non Critical")))</f>
        <v/>
      </c>
      <c r="U3384">
        <f>IF($B3384="","",IFERROR(VLOOKUP($O3384,Leaders!$A:$B,2,0),"Not Mapped"))</f>
        <v/>
      </c>
    </row>
    <row r="3385">
      <c r="A3385" s="16" t="n"/>
      <c r="G3385" s="17" t="n"/>
      <c r="H3385" s="17" t="n"/>
      <c r="I3385" s="17" t="n"/>
      <c r="J3385" s="17" t="n"/>
      <c r="K3385" s="17" t="n"/>
      <c r="L3385" s="17" t="n"/>
      <c r="N3385">
        <f>IF($B3385="","",IF($C3385="SUPERSTORE","Superstore","DH"))</f>
        <v/>
      </c>
      <c r="O3385">
        <f>IF($B3385="","",IFERROR(VLOOKUP($B3385,Mapping!$A:$C,2,0),"Not Mapped"))</f>
        <v/>
      </c>
      <c r="P3385">
        <f>IF($B3385="","",IFERROR(VLOOKUP($B3385,Mapping!$A:$C,3,0),"Not Mapped"))</f>
        <v/>
      </c>
      <c r="Q3385">
        <f>IF($B3385="","",IF(COUNTIF(Exclusions!$A:$A,$B3385)&gt;0,"Yes","No"))</f>
        <v/>
      </c>
      <c r="R3385" s="17">
        <f>IF($B3385="","",MIN(1,DAY($A3385)/IF($N3385="Superstore",Settings!$B$5,Settings!$B$4)))</f>
        <v/>
      </c>
      <c r="S3385" s="17">
        <f>IF(OR($B3385="",$G3385="",$R3385=0),"",$G3385/$R3385)</f>
        <v/>
      </c>
      <c r="T3385">
        <f>IF($S3385="","",IF($S3385&lt;Settings!$B$8,"Critical",IF($S3385&lt;Settings!$B$9,"Semi Critical","Non Critical")))</f>
        <v/>
      </c>
      <c r="U3385">
        <f>IF($B3385="","",IFERROR(VLOOKUP($O3385,Leaders!$A:$B,2,0),"Not Mapped"))</f>
        <v/>
      </c>
    </row>
    <row r="3386">
      <c r="A3386" s="16" t="n"/>
      <c r="G3386" s="17" t="n"/>
      <c r="H3386" s="17" t="n"/>
      <c r="I3386" s="17" t="n"/>
      <c r="J3386" s="17" t="n"/>
      <c r="K3386" s="17" t="n"/>
      <c r="L3386" s="17" t="n"/>
      <c r="N3386">
        <f>IF($B3386="","",IF($C3386="SUPERSTORE","Superstore","DH"))</f>
        <v/>
      </c>
      <c r="O3386">
        <f>IF($B3386="","",IFERROR(VLOOKUP($B3386,Mapping!$A:$C,2,0),"Not Mapped"))</f>
        <v/>
      </c>
      <c r="P3386">
        <f>IF($B3386="","",IFERROR(VLOOKUP($B3386,Mapping!$A:$C,3,0),"Not Mapped"))</f>
        <v/>
      </c>
      <c r="Q3386">
        <f>IF($B3386="","",IF(COUNTIF(Exclusions!$A:$A,$B3386)&gt;0,"Yes","No"))</f>
        <v/>
      </c>
      <c r="R3386" s="17">
        <f>IF($B3386="","",MIN(1,DAY($A3386)/IF($N3386="Superstore",Settings!$B$5,Settings!$B$4)))</f>
        <v/>
      </c>
      <c r="S3386" s="17">
        <f>IF(OR($B3386="",$G3386="",$R3386=0),"",$G3386/$R3386)</f>
        <v/>
      </c>
      <c r="T3386">
        <f>IF($S3386="","",IF($S3386&lt;Settings!$B$8,"Critical",IF($S3386&lt;Settings!$B$9,"Semi Critical","Non Critical")))</f>
        <v/>
      </c>
      <c r="U3386">
        <f>IF($B3386="","",IFERROR(VLOOKUP($O3386,Leaders!$A:$B,2,0),"Not Mapped"))</f>
        <v/>
      </c>
    </row>
    <row r="3387">
      <c r="A3387" s="16" t="n"/>
      <c r="G3387" s="17" t="n"/>
      <c r="H3387" s="17" t="n"/>
      <c r="I3387" s="17" t="n"/>
      <c r="J3387" s="17" t="n"/>
      <c r="K3387" s="17" t="n"/>
      <c r="L3387" s="17" t="n"/>
      <c r="N3387">
        <f>IF($B3387="","",IF($C3387="SUPERSTORE","Superstore","DH"))</f>
        <v/>
      </c>
      <c r="O3387">
        <f>IF($B3387="","",IFERROR(VLOOKUP($B3387,Mapping!$A:$C,2,0),"Not Mapped"))</f>
        <v/>
      </c>
      <c r="P3387">
        <f>IF($B3387="","",IFERROR(VLOOKUP($B3387,Mapping!$A:$C,3,0),"Not Mapped"))</f>
        <v/>
      </c>
      <c r="Q3387">
        <f>IF($B3387="","",IF(COUNTIF(Exclusions!$A:$A,$B3387)&gt;0,"Yes","No"))</f>
        <v/>
      </c>
      <c r="R3387" s="17">
        <f>IF($B3387="","",MIN(1,DAY($A3387)/IF($N3387="Superstore",Settings!$B$5,Settings!$B$4)))</f>
        <v/>
      </c>
      <c r="S3387" s="17">
        <f>IF(OR($B3387="",$G3387="",$R3387=0),"",$G3387/$R3387)</f>
        <v/>
      </c>
      <c r="T3387">
        <f>IF($S3387="","",IF($S3387&lt;Settings!$B$8,"Critical",IF($S3387&lt;Settings!$B$9,"Semi Critical","Non Critical")))</f>
        <v/>
      </c>
      <c r="U3387">
        <f>IF($B3387="","",IFERROR(VLOOKUP($O3387,Leaders!$A:$B,2,0),"Not Mapped"))</f>
        <v/>
      </c>
    </row>
    <row r="3388">
      <c r="A3388" s="16" t="n"/>
      <c r="G3388" s="17" t="n"/>
      <c r="H3388" s="17" t="n"/>
      <c r="I3388" s="17" t="n"/>
      <c r="J3388" s="17" t="n"/>
      <c r="K3388" s="17" t="n"/>
      <c r="L3388" s="17" t="n"/>
      <c r="N3388">
        <f>IF($B3388="","",IF($C3388="SUPERSTORE","Superstore","DH"))</f>
        <v/>
      </c>
      <c r="O3388">
        <f>IF($B3388="","",IFERROR(VLOOKUP($B3388,Mapping!$A:$C,2,0),"Not Mapped"))</f>
        <v/>
      </c>
      <c r="P3388">
        <f>IF($B3388="","",IFERROR(VLOOKUP($B3388,Mapping!$A:$C,3,0),"Not Mapped"))</f>
        <v/>
      </c>
      <c r="Q3388">
        <f>IF($B3388="","",IF(COUNTIF(Exclusions!$A:$A,$B3388)&gt;0,"Yes","No"))</f>
        <v/>
      </c>
      <c r="R3388" s="17">
        <f>IF($B3388="","",MIN(1,DAY($A3388)/IF($N3388="Superstore",Settings!$B$5,Settings!$B$4)))</f>
        <v/>
      </c>
      <c r="S3388" s="17">
        <f>IF(OR($B3388="",$G3388="",$R3388=0),"",$G3388/$R3388)</f>
        <v/>
      </c>
      <c r="T3388">
        <f>IF($S3388="","",IF($S3388&lt;Settings!$B$8,"Critical",IF($S3388&lt;Settings!$B$9,"Semi Critical","Non Critical")))</f>
        <v/>
      </c>
      <c r="U3388">
        <f>IF($B3388="","",IFERROR(VLOOKUP($O3388,Leaders!$A:$B,2,0),"Not Mapped"))</f>
        <v/>
      </c>
    </row>
    <row r="3389">
      <c r="A3389" s="16" t="n"/>
      <c r="G3389" s="17" t="n"/>
      <c r="H3389" s="17" t="n"/>
      <c r="I3389" s="17" t="n"/>
      <c r="J3389" s="17" t="n"/>
      <c r="K3389" s="17" t="n"/>
      <c r="L3389" s="17" t="n"/>
      <c r="N3389">
        <f>IF($B3389="","",IF($C3389="SUPERSTORE","Superstore","DH"))</f>
        <v/>
      </c>
      <c r="O3389">
        <f>IF($B3389="","",IFERROR(VLOOKUP($B3389,Mapping!$A:$C,2,0),"Not Mapped"))</f>
        <v/>
      </c>
      <c r="P3389">
        <f>IF($B3389="","",IFERROR(VLOOKUP($B3389,Mapping!$A:$C,3,0),"Not Mapped"))</f>
        <v/>
      </c>
      <c r="Q3389">
        <f>IF($B3389="","",IF(COUNTIF(Exclusions!$A:$A,$B3389)&gt;0,"Yes","No"))</f>
        <v/>
      </c>
      <c r="R3389" s="17">
        <f>IF($B3389="","",MIN(1,DAY($A3389)/IF($N3389="Superstore",Settings!$B$5,Settings!$B$4)))</f>
        <v/>
      </c>
      <c r="S3389" s="17">
        <f>IF(OR($B3389="",$G3389="",$R3389=0),"",$G3389/$R3389)</f>
        <v/>
      </c>
      <c r="T3389">
        <f>IF($S3389="","",IF($S3389&lt;Settings!$B$8,"Critical",IF($S3389&lt;Settings!$B$9,"Semi Critical","Non Critical")))</f>
        <v/>
      </c>
      <c r="U3389">
        <f>IF($B3389="","",IFERROR(VLOOKUP($O3389,Leaders!$A:$B,2,0),"Not Mapped"))</f>
        <v/>
      </c>
    </row>
    <row r="3390">
      <c r="A3390" s="16" t="n"/>
      <c r="G3390" s="17" t="n"/>
      <c r="H3390" s="17" t="n"/>
      <c r="I3390" s="17" t="n"/>
      <c r="J3390" s="17" t="n"/>
      <c r="K3390" s="17" t="n"/>
      <c r="L3390" s="17" t="n"/>
      <c r="N3390">
        <f>IF($B3390="","",IF($C3390="SUPERSTORE","Superstore","DH"))</f>
        <v/>
      </c>
      <c r="O3390">
        <f>IF($B3390="","",IFERROR(VLOOKUP($B3390,Mapping!$A:$C,2,0),"Not Mapped"))</f>
        <v/>
      </c>
      <c r="P3390">
        <f>IF($B3390="","",IFERROR(VLOOKUP($B3390,Mapping!$A:$C,3,0),"Not Mapped"))</f>
        <v/>
      </c>
      <c r="Q3390">
        <f>IF($B3390="","",IF(COUNTIF(Exclusions!$A:$A,$B3390)&gt;0,"Yes","No"))</f>
        <v/>
      </c>
      <c r="R3390" s="17">
        <f>IF($B3390="","",MIN(1,DAY($A3390)/IF($N3390="Superstore",Settings!$B$5,Settings!$B$4)))</f>
        <v/>
      </c>
      <c r="S3390" s="17">
        <f>IF(OR($B3390="",$G3390="",$R3390=0),"",$G3390/$R3390)</f>
        <v/>
      </c>
      <c r="T3390">
        <f>IF($S3390="","",IF($S3390&lt;Settings!$B$8,"Critical",IF($S3390&lt;Settings!$B$9,"Semi Critical","Non Critical")))</f>
        <v/>
      </c>
      <c r="U3390">
        <f>IF($B3390="","",IFERROR(VLOOKUP($O3390,Leaders!$A:$B,2,0),"Not Mapped"))</f>
        <v/>
      </c>
    </row>
    <row r="3391">
      <c r="A3391" s="16" t="n"/>
      <c r="G3391" s="17" t="n"/>
      <c r="H3391" s="17" t="n"/>
      <c r="I3391" s="17" t="n"/>
      <c r="J3391" s="17" t="n"/>
      <c r="K3391" s="17" t="n"/>
      <c r="L3391" s="17" t="n"/>
      <c r="N3391">
        <f>IF($B3391="","",IF($C3391="SUPERSTORE","Superstore","DH"))</f>
        <v/>
      </c>
      <c r="O3391">
        <f>IF($B3391="","",IFERROR(VLOOKUP($B3391,Mapping!$A:$C,2,0),"Not Mapped"))</f>
        <v/>
      </c>
      <c r="P3391">
        <f>IF($B3391="","",IFERROR(VLOOKUP($B3391,Mapping!$A:$C,3,0),"Not Mapped"))</f>
        <v/>
      </c>
      <c r="Q3391">
        <f>IF($B3391="","",IF(COUNTIF(Exclusions!$A:$A,$B3391)&gt;0,"Yes","No"))</f>
        <v/>
      </c>
      <c r="R3391" s="17">
        <f>IF($B3391="","",MIN(1,DAY($A3391)/IF($N3391="Superstore",Settings!$B$5,Settings!$B$4)))</f>
        <v/>
      </c>
      <c r="S3391" s="17">
        <f>IF(OR($B3391="",$G3391="",$R3391=0),"",$G3391/$R3391)</f>
        <v/>
      </c>
      <c r="T3391">
        <f>IF($S3391="","",IF($S3391&lt;Settings!$B$8,"Critical",IF($S3391&lt;Settings!$B$9,"Semi Critical","Non Critical")))</f>
        <v/>
      </c>
      <c r="U3391">
        <f>IF($B3391="","",IFERROR(VLOOKUP($O3391,Leaders!$A:$B,2,0),"Not Mapped"))</f>
        <v/>
      </c>
    </row>
    <row r="3392">
      <c r="A3392" s="16" t="n"/>
      <c r="G3392" s="17" t="n"/>
      <c r="H3392" s="17" t="n"/>
      <c r="I3392" s="17" t="n"/>
      <c r="J3392" s="17" t="n"/>
      <c r="K3392" s="17" t="n"/>
      <c r="L3392" s="17" t="n"/>
      <c r="N3392">
        <f>IF($B3392="","",IF($C3392="SUPERSTORE","Superstore","DH"))</f>
        <v/>
      </c>
      <c r="O3392">
        <f>IF($B3392="","",IFERROR(VLOOKUP($B3392,Mapping!$A:$C,2,0),"Not Mapped"))</f>
        <v/>
      </c>
      <c r="P3392">
        <f>IF($B3392="","",IFERROR(VLOOKUP($B3392,Mapping!$A:$C,3,0),"Not Mapped"))</f>
        <v/>
      </c>
      <c r="Q3392">
        <f>IF($B3392="","",IF(COUNTIF(Exclusions!$A:$A,$B3392)&gt;0,"Yes","No"))</f>
        <v/>
      </c>
      <c r="R3392" s="17">
        <f>IF($B3392="","",MIN(1,DAY($A3392)/IF($N3392="Superstore",Settings!$B$5,Settings!$B$4)))</f>
        <v/>
      </c>
      <c r="S3392" s="17">
        <f>IF(OR($B3392="",$G3392="",$R3392=0),"",$G3392/$R3392)</f>
        <v/>
      </c>
      <c r="T3392">
        <f>IF($S3392="","",IF($S3392&lt;Settings!$B$8,"Critical",IF($S3392&lt;Settings!$B$9,"Semi Critical","Non Critical")))</f>
        <v/>
      </c>
      <c r="U3392">
        <f>IF($B3392="","",IFERROR(VLOOKUP($O3392,Leaders!$A:$B,2,0),"Not Mapped"))</f>
        <v/>
      </c>
    </row>
    <row r="3393">
      <c r="A3393" s="16" t="n"/>
      <c r="G3393" s="17" t="n"/>
      <c r="H3393" s="17" t="n"/>
      <c r="I3393" s="17" t="n"/>
      <c r="J3393" s="17" t="n"/>
      <c r="K3393" s="17" t="n"/>
      <c r="L3393" s="17" t="n"/>
      <c r="N3393">
        <f>IF($B3393="","",IF($C3393="SUPERSTORE","Superstore","DH"))</f>
        <v/>
      </c>
      <c r="O3393">
        <f>IF($B3393="","",IFERROR(VLOOKUP($B3393,Mapping!$A:$C,2,0),"Not Mapped"))</f>
        <v/>
      </c>
      <c r="P3393">
        <f>IF($B3393="","",IFERROR(VLOOKUP($B3393,Mapping!$A:$C,3,0),"Not Mapped"))</f>
        <v/>
      </c>
      <c r="Q3393">
        <f>IF($B3393="","",IF(COUNTIF(Exclusions!$A:$A,$B3393)&gt;0,"Yes","No"))</f>
        <v/>
      </c>
      <c r="R3393" s="17">
        <f>IF($B3393="","",MIN(1,DAY($A3393)/IF($N3393="Superstore",Settings!$B$5,Settings!$B$4)))</f>
        <v/>
      </c>
      <c r="S3393" s="17">
        <f>IF(OR($B3393="",$G3393="",$R3393=0),"",$G3393/$R3393)</f>
        <v/>
      </c>
      <c r="T3393">
        <f>IF($S3393="","",IF($S3393&lt;Settings!$B$8,"Critical",IF($S3393&lt;Settings!$B$9,"Semi Critical","Non Critical")))</f>
        <v/>
      </c>
      <c r="U3393">
        <f>IF($B3393="","",IFERROR(VLOOKUP($O3393,Leaders!$A:$B,2,0),"Not Mapped"))</f>
        <v/>
      </c>
    </row>
    <row r="3394">
      <c r="A3394" s="16" t="n"/>
      <c r="G3394" s="17" t="n"/>
      <c r="H3394" s="17" t="n"/>
      <c r="I3394" s="17" t="n"/>
      <c r="J3394" s="17" t="n"/>
      <c r="K3394" s="17" t="n"/>
      <c r="L3394" s="17" t="n"/>
      <c r="N3394">
        <f>IF($B3394="","",IF($C3394="SUPERSTORE","Superstore","DH"))</f>
        <v/>
      </c>
      <c r="O3394">
        <f>IF($B3394="","",IFERROR(VLOOKUP($B3394,Mapping!$A:$C,2,0),"Not Mapped"))</f>
        <v/>
      </c>
      <c r="P3394">
        <f>IF($B3394="","",IFERROR(VLOOKUP($B3394,Mapping!$A:$C,3,0),"Not Mapped"))</f>
        <v/>
      </c>
      <c r="Q3394">
        <f>IF($B3394="","",IF(COUNTIF(Exclusions!$A:$A,$B3394)&gt;0,"Yes","No"))</f>
        <v/>
      </c>
      <c r="R3394" s="17">
        <f>IF($B3394="","",MIN(1,DAY($A3394)/IF($N3394="Superstore",Settings!$B$5,Settings!$B$4)))</f>
        <v/>
      </c>
      <c r="S3394" s="17">
        <f>IF(OR($B3394="",$G3394="",$R3394=0),"",$G3394/$R3394)</f>
        <v/>
      </c>
      <c r="T3394">
        <f>IF($S3394="","",IF($S3394&lt;Settings!$B$8,"Critical",IF($S3394&lt;Settings!$B$9,"Semi Critical","Non Critical")))</f>
        <v/>
      </c>
      <c r="U3394">
        <f>IF($B3394="","",IFERROR(VLOOKUP($O3394,Leaders!$A:$B,2,0),"Not Mapped"))</f>
        <v/>
      </c>
    </row>
    <row r="3395">
      <c r="A3395" s="16" t="n"/>
      <c r="G3395" s="17" t="n"/>
      <c r="H3395" s="17" t="n"/>
      <c r="I3395" s="17" t="n"/>
      <c r="J3395" s="17" t="n"/>
      <c r="K3395" s="17" t="n"/>
      <c r="L3395" s="17" t="n"/>
      <c r="N3395">
        <f>IF($B3395="","",IF($C3395="SUPERSTORE","Superstore","DH"))</f>
        <v/>
      </c>
      <c r="O3395">
        <f>IF($B3395="","",IFERROR(VLOOKUP($B3395,Mapping!$A:$C,2,0),"Not Mapped"))</f>
        <v/>
      </c>
      <c r="P3395">
        <f>IF($B3395="","",IFERROR(VLOOKUP($B3395,Mapping!$A:$C,3,0),"Not Mapped"))</f>
        <v/>
      </c>
      <c r="Q3395">
        <f>IF($B3395="","",IF(COUNTIF(Exclusions!$A:$A,$B3395)&gt;0,"Yes","No"))</f>
        <v/>
      </c>
      <c r="R3395" s="17">
        <f>IF($B3395="","",MIN(1,DAY($A3395)/IF($N3395="Superstore",Settings!$B$5,Settings!$B$4)))</f>
        <v/>
      </c>
      <c r="S3395" s="17">
        <f>IF(OR($B3395="",$G3395="",$R3395=0),"",$G3395/$R3395)</f>
        <v/>
      </c>
      <c r="T3395">
        <f>IF($S3395="","",IF($S3395&lt;Settings!$B$8,"Critical",IF($S3395&lt;Settings!$B$9,"Semi Critical","Non Critical")))</f>
        <v/>
      </c>
      <c r="U3395">
        <f>IF($B3395="","",IFERROR(VLOOKUP($O3395,Leaders!$A:$B,2,0),"Not Mapped"))</f>
        <v/>
      </c>
    </row>
    <row r="3396">
      <c r="A3396" s="16" t="n"/>
      <c r="G3396" s="17" t="n"/>
      <c r="H3396" s="17" t="n"/>
      <c r="I3396" s="17" t="n"/>
      <c r="J3396" s="17" t="n"/>
      <c r="K3396" s="17" t="n"/>
      <c r="L3396" s="17" t="n"/>
      <c r="N3396">
        <f>IF($B3396="","",IF($C3396="SUPERSTORE","Superstore","DH"))</f>
        <v/>
      </c>
      <c r="O3396">
        <f>IF($B3396="","",IFERROR(VLOOKUP($B3396,Mapping!$A:$C,2,0),"Not Mapped"))</f>
        <v/>
      </c>
      <c r="P3396">
        <f>IF($B3396="","",IFERROR(VLOOKUP($B3396,Mapping!$A:$C,3,0),"Not Mapped"))</f>
        <v/>
      </c>
      <c r="Q3396">
        <f>IF($B3396="","",IF(COUNTIF(Exclusions!$A:$A,$B3396)&gt;0,"Yes","No"))</f>
        <v/>
      </c>
      <c r="R3396" s="17">
        <f>IF($B3396="","",MIN(1,DAY($A3396)/IF($N3396="Superstore",Settings!$B$5,Settings!$B$4)))</f>
        <v/>
      </c>
      <c r="S3396" s="17">
        <f>IF(OR($B3396="",$G3396="",$R3396=0),"",$G3396/$R3396)</f>
        <v/>
      </c>
      <c r="T3396">
        <f>IF($S3396="","",IF($S3396&lt;Settings!$B$8,"Critical",IF($S3396&lt;Settings!$B$9,"Semi Critical","Non Critical")))</f>
        <v/>
      </c>
      <c r="U3396">
        <f>IF($B3396="","",IFERROR(VLOOKUP($O3396,Leaders!$A:$B,2,0),"Not Mapped"))</f>
        <v/>
      </c>
    </row>
    <row r="3397">
      <c r="A3397" s="16" t="n"/>
      <c r="G3397" s="17" t="n"/>
      <c r="H3397" s="17" t="n"/>
      <c r="I3397" s="17" t="n"/>
      <c r="J3397" s="17" t="n"/>
      <c r="K3397" s="17" t="n"/>
      <c r="L3397" s="17" t="n"/>
      <c r="N3397">
        <f>IF($B3397="","",IF($C3397="SUPERSTORE","Superstore","DH"))</f>
        <v/>
      </c>
      <c r="O3397">
        <f>IF($B3397="","",IFERROR(VLOOKUP($B3397,Mapping!$A:$C,2,0),"Not Mapped"))</f>
        <v/>
      </c>
      <c r="P3397">
        <f>IF($B3397="","",IFERROR(VLOOKUP($B3397,Mapping!$A:$C,3,0),"Not Mapped"))</f>
        <v/>
      </c>
      <c r="Q3397">
        <f>IF($B3397="","",IF(COUNTIF(Exclusions!$A:$A,$B3397)&gt;0,"Yes","No"))</f>
        <v/>
      </c>
      <c r="R3397" s="17">
        <f>IF($B3397="","",MIN(1,DAY($A3397)/IF($N3397="Superstore",Settings!$B$5,Settings!$B$4)))</f>
        <v/>
      </c>
      <c r="S3397" s="17">
        <f>IF(OR($B3397="",$G3397="",$R3397=0),"",$G3397/$R3397)</f>
        <v/>
      </c>
      <c r="T3397">
        <f>IF($S3397="","",IF($S3397&lt;Settings!$B$8,"Critical",IF($S3397&lt;Settings!$B$9,"Semi Critical","Non Critical")))</f>
        <v/>
      </c>
      <c r="U3397">
        <f>IF($B3397="","",IFERROR(VLOOKUP($O3397,Leaders!$A:$B,2,0),"Not Mapped"))</f>
        <v/>
      </c>
    </row>
    <row r="3398">
      <c r="A3398" s="16" t="n"/>
      <c r="G3398" s="17" t="n"/>
      <c r="H3398" s="17" t="n"/>
      <c r="I3398" s="17" t="n"/>
      <c r="J3398" s="17" t="n"/>
      <c r="K3398" s="17" t="n"/>
      <c r="L3398" s="17" t="n"/>
      <c r="N3398">
        <f>IF($B3398="","",IF($C3398="SUPERSTORE","Superstore","DH"))</f>
        <v/>
      </c>
      <c r="O3398">
        <f>IF($B3398="","",IFERROR(VLOOKUP($B3398,Mapping!$A:$C,2,0),"Not Mapped"))</f>
        <v/>
      </c>
      <c r="P3398">
        <f>IF($B3398="","",IFERROR(VLOOKUP($B3398,Mapping!$A:$C,3,0),"Not Mapped"))</f>
        <v/>
      </c>
      <c r="Q3398">
        <f>IF($B3398="","",IF(COUNTIF(Exclusions!$A:$A,$B3398)&gt;0,"Yes","No"))</f>
        <v/>
      </c>
      <c r="R3398" s="17">
        <f>IF($B3398="","",MIN(1,DAY($A3398)/IF($N3398="Superstore",Settings!$B$5,Settings!$B$4)))</f>
        <v/>
      </c>
      <c r="S3398" s="17">
        <f>IF(OR($B3398="",$G3398="",$R3398=0),"",$G3398/$R3398)</f>
        <v/>
      </c>
      <c r="T3398">
        <f>IF($S3398="","",IF($S3398&lt;Settings!$B$8,"Critical",IF($S3398&lt;Settings!$B$9,"Semi Critical","Non Critical")))</f>
        <v/>
      </c>
      <c r="U3398">
        <f>IF($B3398="","",IFERROR(VLOOKUP($O3398,Leaders!$A:$B,2,0),"Not Mapped"))</f>
        <v/>
      </c>
    </row>
    <row r="3399">
      <c r="A3399" s="16" t="n"/>
      <c r="G3399" s="17" t="n"/>
      <c r="H3399" s="17" t="n"/>
      <c r="I3399" s="17" t="n"/>
      <c r="J3399" s="17" t="n"/>
      <c r="K3399" s="17" t="n"/>
      <c r="L3399" s="17" t="n"/>
      <c r="N3399">
        <f>IF($B3399="","",IF($C3399="SUPERSTORE","Superstore","DH"))</f>
        <v/>
      </c>
      <c r="O3399">
        <f>IF($B3399="","",IFERROR(VLOOKUP($B3399,Mapping!$A:$C,2,0),"Not Mapped"))</f>
        <v/>
      </c>
      <c r="P3399">
        <f>IF($B3399="","",IFERROR(VLOOKUP($B3399,Mapping!$A:$C,3,0),"Not Mapped"))</f>
        <v/>
      </c>
      <c r="Q3399">
        <f>IF($B3399="","",IF(COUNTIF(Exclusions!$A:$A,$B3399)&gt;0,"Yes","No"))</f>
        <v/>
      </c>
      <c r="R3399" s="17">
        <f>IF($B3399="","",MIN(1,DAY($A3399)/IF($N3399="Superstore",Settings!$B$5,Settings!$B$4)))</f>
        <v/>
      </c>
      <c r="S3399" s="17">
        <f>IF(OR($B3399="",$G3399="",$R3399=0),"",$G3399/$R3399)</f>
        <v/>
      </c>
      <c r="T3399">
        <f>IF($S3399="","",IF($S3399&lt;Settings!$B$8,"Critical",IF($S3399&lt;Settings!$B$9,"Semi Critical","Non Critical")))</f>
        <v/>
      </c>
      <c r="U3399">
        <f>IF($B3399="","",IFERROR(VLOOKUP($O3399,Leaders!$A:$B,2,0),"Not Mapped"))</f>
        <v/>
      </c>
    </row>
    <row r="3400">
      <c r="A3400" s="16" t="n"/>
      <c r="G3400" s="17" t="n"/>
      <c r="H3400" s="17" t="n"/>
      <c r="I3400" s="17" t="n"/>
      <c r="J3400" s="17" t="n"/>
      <c r="K3400" s="17" t="n"/>
      <c r="L3400" s="17" t="n"/>
      <c r="N3400">
        <f>IF($B3400="","",IF($C3400="SUPERSTORE","Superstore","DH"))</f>
        <v/>
      </c>
      <c r="O3400">
        <f>IF($B3400="","",IFERROR(VLOOKUP($B3400,Mapping!$A:$C,2,0),"Not Mapped"))</f>
        <v/>
      </c>
      <c r="P3400">
        <f>IF($B3400="","",IFERROR(VLOOKUP($B3400,Mapping!$A:$C,3,0),"Not Mapped"))</f>
        <v/>
      </c>
      <c r="Q3400">
        <f>IF($B3400="","",IF(COUNTIF(Exclusions!$A:$A,$B3400)&gt;0,"Yes","No"))</f>
        <v/>
      </c>
      <c r="R3400" s="17">
        <f>IF($B3400="","",MIN(1,DAY($A3400)/IF($N3400="Superstore",Settings!$B$5,Settings!$B$4)))</f>
        <v/>
      </c>
      <c r="S3400" s="17">
        <f>IF(OR($B3400="",$G3400="",$R3400=0),"",$G3400/$R3400)</f>
        <v/>
      </c>
      <c r="T3400">
        <f>IF($S3400="","",IF($S3400&lt;Settings!$B$8,"Critical",IF($S3400&lt;Settings!$B$9,"Semi Critical","Non Critical")))</f>
        <v/>
      </c>
      <c r="U3400">
        <f>IF($B3400="","",IFERROR(VLOOKUP($O3400,Leaders!$A:$B,2,0),"Not Mapped"))</f>
        <v/>
      </c>
    </row>
    <row r="3401">
      <c r="A3401" s="16" t="n"/>
      <c r="G3401" s="17" t="n"/>
      <c r="H3401" s="17" t="n"/>
      <c r="I3401" s="17" t="n"/>
      <c r="J3401" s="17" t="n"/>
      <c r="K3401" s="17" t="n"/>
      <c r="L3401" s="17" t="n"/>
      <c r="N3401">
        <f>IF($B3401="","",IF($C3401="SUPERSTORE","Superstore","DH"))</f>
        <v/>
      </c>
      <c r="O3401">
        <f>IF($B3401="","",IFERROR(VLOOKUP($B3401,Mapping!$A:$C,2,0),"Not Mapped"))</f>
        <v/>
      </c>
      <c r="P3401">
        <f>IF($B3401="","",IFERROR(VLOOKUP($B3401,Mapping!$A:$C,3,0),"Not Mapped"))</f>
        <v/>
      </c>
      <c r="Q3401">
        <f>IF($B3401="","",IF(COUNTIF(Exclusions!$A:$A,$B3401)&gt;0,"Yes","No"))</f>
        <v/>
      </c>
      <c r="R3401" s="17">
        <f>IF($B3401="","",MIN(1,DAY($A3401)/IF($N3401="Superstore",Settings!$B$5,Settings!$B$4)))</f>
        <v/>
      </c>
      <c r="S3401" s="17">
        <f>IF(OR($B3401="",$G3401="",$R3401=0),"",$G3401/$R3401)</f>
        <v/>
      </c>
      <c r="T3401">
        <f>IF($S3401="","",IF($S3401&lt;Settings!$B$8,"Critical",IF($S3401&lt;Settings!$B$9,"Semi Critical","Non Critical")))</f>
        <v/>
      </c>
      <c r="U3401">
        <f>IF($B3401="","",IFERROR(VLOOKUP($O3401,Leaders!$A:$B,2,0),"Not Mapped"))</f>
        <v/>
      </c>
    </row>
    <row r="3402">
      <c r="A3402" s="16" t="n"/>
      <c r="G3402" s="17" t="n"/>
      <c r="H3402" s="17" t="n"/>
      <c r="I3402" s="17" t="n"/>
      <c r="J3402" s="17" t="n"/>
      <c r="K3402" s="17" t="n"/>
      <c r="L3402" s="17" t="n"/>
      <c r="N3402">
        <f>IF($B3402="","",IF($C3402="SUPERSTORE","Superstore","DH"))</f>
        <v/>
      </c>
      <c r="O3402">
        <f>IF($B3402="","",IFERROR(VLOOKUP($B3402,Mapping!$A:$C,2,0),"Not Mapped"))</f>
        <v/>
      </c>
      <c r="P3402">
        <f>IF($B3402="","",IFERROR(VLOOKUP($B3402,Mapping!$A:$C,3,0),"Not Mapped"))</f>
        <v/>
      </c>
      <c r="Q3402">
        <f>IF($B3402="","",IF(COUNTIF(Exclusions!$A:$A,$B3402)&gt;0,"Yes","No"))</f>
        <v/>
      </c>
      <c r="R3402" s="17">
        <f>IF($B3402="","",MIN(1,DAY($A3402)/IF($N3402="Superstore",Settings!$B$5,Settings!$B$4)))</f>
        <v/>
      </c>
      <c r="S3402" s="17">
        <f>IF(OR($B3402="",$G3402="",$R3402=0),"",$G3402/$R3402)</f>
        <v/>
      </c>
      <c r="T3402">
        <f>IF($S3402="","",IF($S3402&lt;Settings!$B$8,"Critical",IF($S3402&lt;Settings!$B$9,"Semi Critical","Non Critical")))</f>
        <v/>
      </c>
      <c r="U3402">
        <f>IF($B3402="","",IFERROR(VLOOKUP($O3402,Leaders!$A:$B,2,0),"Not Mapped"))</f>
        <v/>
      </c>
    </row>
    <row r="3403">
      <c r="A3403" s="16" t="n"/>
      <c r="G3403" s="17" t="n"/>
      <c r="H3403" s="17" t="n"/>
      <c r="I3403" s="17" t="n"/>
      <c r="J3403" s="17" t="n"/>
      <c r="K3403" s="17" t="n"/>
      <c r="L3403" s="17" t="n"/>
      <c r="N3403">
        <f>IF($B3403="","",IF($C3403="SUPERSTORE","Superstore","DH"))</f>
        <v/>
      </c>
      <c r="O3403">
        <f>IF($B3403="","",IFERROR(VLOOKUP($B3403,Mapping!$A:$C,2,0),"Not Mapped"))</f>
        <v/>
      </c>
      <c r="P3403">
        <f>IF($B3403="","",IFERROR(VLOOKUP($B3403,Mapping!$A:$C,3,0),"Not Mapped"))</f>
        <v/>
      </c>
      <c r="Q3403">
        <f>IF($B3403="","",IF(COUNTIF(Exclusions!$A:$A,$B3403)&gt;0,"Yes","No"))</f>
        <v/>
      </c>
      <c r="R3403" s="17">
        <f>IF($B3403="","",MIN(1,DAY($A3403)/IF($N3403="Superstore",Settings!$B$5,Settings!$B$4)))</f>
        <v/>
      </c>
      <c r="S3403" s="17">
        <f>IF(OR($B3403="",$G3403="",$R3403=0),"",$G3403/$R3403)</f>
        <v/>
      </c>
      <c r="T3403">
        <f>IF($S3403="","",IF($S3403&lt;Settings!$B$8,"Critical",IF($S3403&lt;Settings!$B$9,"Semi Critical","Non Critical")))</f>
        <v/>
      </c>
      <c r="U3403">
        <f>IF($B3403="","",IFERROR(VLOOKUP($O3403,Leaders!$A:$B,2,0),"Not Mapped"))</f>
        <v/>
      </c>
    </row>
    <row r="3404">
      <c r="A3404" s="16" t="n"/>
      <c r="G3404" s="17" t="n"/>
      <c r="H3404" s="17" t="n"/>
      <c r="I3404" s="17" t="n"/>
      <c r="J3404" s="17" t="n"/>
      <c r="K3404" s="17" t="n"/>
      <c r="L3404" s="17" t="n"/>
      <c r="N3404">
        <f>IF($B3404="","",IF($C3404="SUPERSTORE","Superstore","DH"))</f>
        <v/>
      </c>
      <c r="O3404">
        <f>IF($B3404="","",IFERROR(VLOOKUP($B3404,Mapping!$A:$C,2,0),"Not Mapped"))</f>
        <v/>
      </c>
      <c r="P3404">
        <f>IF($B3404="","",IFERROR(VLOOKUP($B3404,Mapping!$A:$C,3,0),"Not Mapped"))</f>
        <v/>
      </c>
      <c r="Q3404">
        <f>IF($B3404="","",IF(COUNTIF(Exclusions!$A:$A,$B3404)&gt;0,"Yes","No"))</f>
        <v/>
      </c>
      <c r="R3404" s="17">
        <f>IF($B3404="","",MIN(1,DAY($A3404)/IF($N3404="Superstore",Settings!$B$5,Settings!$B$4)))</f>
        <v/>
      </c>
      <c r="S3404" s="17">
        <f>IF(OR($B3404="",$G3404="",$R3404=0),"",$G3404/$R3404)</f>
        <v/>
      </c>
      <c r="T3404">
        <f>IF($S3404="","",IF($S3404&lt;Settings!$B$8,"Critical",IF($S3404&lt;Settings!$B$9,"Semi Critical","Non Critical")))</f>
        <v/>
      </c>
      <c r="U3404">
        <f>IF($B3404="","",IFERROR(VLOOKUP($O3404,Leaders!$A:$B,2,0),"Not Mapped"))</f>
        <v/>
      </c>
    </row>
    <row r="3405">
      <c r="A3405" s="16" t="n"/>
      <c r="G3405" s="17" t="n"/>
      <c r="H3405" s="17" t="n"/>
      <c r="I3405" s="17" t="n"/>
      <c r="J3405" s="17" t="n"/>
      <c r="K3405" s="17" t="n"/>
      <c r="L3405" s="17" t="n"/>
      <c r="N3405">
        <f>IF($B3405="","",IF($C3405="SUPERSTORE","Superstore","DH"))</f>
        <v/>
      </c>
      <c r="O3405">
        <f>IF($B3405="","",IFERROR(VLOOKUP($B3405,Mapping!$A:$C,2,0),"Not Mapped"))</f>
        <v/>
      </c>
      <c r="P3405">
        <f>IF($B3405="","",IFERROR(VLOOKUP($B3405,Mapping!$A:$C,3,0),"Not Mapped"))</f>
        <v/>
      </c>
      <c r="Q3405">
        <f>IF($B3405="","",IF(COUNTIF(Exclusions!$A:$A,$B3405)&gt;0,"Yes","No"))</f>
        <v/>
      </c>
      <c r="R3405" s="17">
        <f>IF($B3405="","",MIN(1,DAY($A3405)/IF($N3405="Superstore",Settings!$B$5,Settings!$B$4)))</f>
        <v/>
      </c>
      <c r="S3405" s="17">
        <f>IF(OR($B3405="",$G3405="",$R3405=0),"",$G3405/$R3405)</f>
        <v/>
      </c>
      <c r="T3405">
        <f>IF($S3405="","",IF($S3405&lt;Settings!$B$8,"Critical",IF($S3405&lt;Settings!$B$9,"Semi Critical","Non Critical")))</f>
        <v/>
      </c>
      <c r="U3405">
        <f>IF($B3405="","",IFERROR(VLOOKUP($O3405,Leaders!$A:$B,2,0),"Not Mapped"))</f>
        <v/>
      </c>
    </row>
    <row r="3406">
      <c r="A3406" s="16" t="n"/>
      <c r="G3406" s="17" t="n"/>
      <c r="H3406" s="17" t="n"/>
      <c r="I3406" s="17" t="n"/>
      <c r="J3406" s="17" t="n"/>
      <c r="K3406" s="17" t="n"/>
      <c r="L3406" s="17" t="n"/>
      <c r="N3406">
        <f>IF($B3406="","",IF($C3406="SUPERSTORE","Superstore","DH"))</f>
        <v/>
      </c>
      <c r="O3406">
        <f>IF($B3406="","",IFERROR(VLOOKUP($B3406,Mapping!$A:$C,2,0),"Not Mapped"))</f>
        <v/>
      </c>
      <c r="P3406">
        <f>IF($B3406="","",IFERROR(VLOOKUP($B3406,Mapping!$A:$C,3,0),"Not Mapped"))</f>
        <v/>
      </c>
      <c r="Q3406">
        <f>IF($B3406="","",IF(COUNTIF(Exclusions!$A:$A,$B3406)&gt;0,"Yes","No"))</f>
        <v/>
      </c>
      <c r="R3406" s="17">
        <f>IF($B3406="","",MIN(1,DAY($A3406)/IF($N3406="Superstore",Settings!$B$5,Settings!$B$4)))</f>
        <v/>
      </c>
      <c r="S3406" s="17">
        <f>IF(OR($B3406="",$G3406="",$R3406=0),"",$G3406/$R3406)</f>
        <v/>
      </c>
      <c r="T3406">
        <f>IF($S3406="","",IF($S3406&lt;Settings!$B$8,"Critical",IF($S3406&lt;Settings!$B$9,"Semi Critical","Non Critical")))</f>
        <v/>
      </c>
      <c r="U3406">
        <f>IF($B3406="","",IFERROR(VLOOKUP($O3406,Leaders!$A:$B,2,0),"Not Mapped"))</f>
        <v/>
      </c>
    </row>
    <row r="3407">
      <c r="A3407" s="16" t="n"/>
      <c r="G3407" s="17" t="n"/>
      <c r="H3407" s="17" t="n"/>
      <c r="I3407" s="17" t="n"/>
      <c r="J3407" s="17" t="n"/>
      <c r="K3407" s="17" t="n"/>
      <c r="L3407" s="17" t="n"/>
      <c r="N3407">
        <f>IF($B3407="","",IF($C3407="SUPERSTORE","Superstore","DH"))</f>
        <v/>
      </c>
      <c r="O3407">
        <f>IF($B3407="","",IFERROR(VLOOKUP($B3407,Mapping!$A:$C,2,0),"Not Mapped"))</f>
        <v/>
      </c>
      <c r="P3407">
        <f>IF($B3407="","",IFERROR(VLOOKUP($B3407,Mapping!$A:$C,3,0),"Not Mapped"))</f>
        <v/>
      </c>
      <c r="Q3407">
        <f>IF($B3407="","",IF(COUNTIF(Exclusions!$A:$A,$B3407)&gt;0,"Yes","No"))</f>
        <v/>
      </c>
      <c r="R3407" s="17">
        <f>IF($B3407="","",MIN(1,DAY($A3407)/IF($N3407="Superstore",Settings!$B$5,Settings!$B$4)))</f>
        <v/>
      </c>
      <c r="S3407" s="17">
        <f>IF(OR($B3407="",$G3407="",$R3407=0),"",$G3407/$R3407)</f>
        <v/>
      </c>
      <c r="T3407">
        <f>IF($S3407="","",IF($S3407&lt;Settings!$B$8,"Critical",IF($S3407&lt;Settings!$B$9,"Semi Critical","Non Critical")))</f>
        <v/>
      </c>
      <c r="U3407">
        <f>IF($B3407="","",IFERROR(VLOOKUP($O3407,Leaders!$A:$B,2,0),"Not Mapped"))</f>
        <v/>
      </c>
    </row>
    <row r="3408">
      <c r="A3408" s="16" t="n"/>
      <c r="G3408" s="17" t="n"/>
      <c r="H3408" s="17" t="n"/>
      <c r="I3408" s="17" t="n"/>
      <c r="J3408" s="17" t="n"/>
      <c r="K3408" s="17" t="n"/>
      <c r="L3408" s="17" t="n"/>
      <c r="N3408">
        <f>IF($B3408="","",IF($C3408="SUPERSTORE","Superstore","DH"))</f>
        <v/>
      </c>
      <c r="O3408">
        <f>IF($B3408="","",IFERROR(VLOOKUP($B3408,Mapping!$A:$C,2,0),"Not Mapped"))</f>
        <v/>
      </c>
      <c r="P3408">
        <f>IF($B3408="","",IFERROR(VLOOKUP($B3408,Mapping!$A:$C,3,0),"Not Mapped"))</f>
        <v/>
      </c>
      <c r="Q3408">
        <f>IF($B3408="","",IF(COUNTIF(Exclusions!$A:$A,$B3408)&gt;0,"Yes","No"))</f>
        <v/>
      </c>
      <c r="R3408" s="17">
        <f>IF($B3408="","",MIN(1,DAY($A3408)/IF($N3408="Superstore",Settings!$B$5,Settings!$B$4)))</f>
        <v/>
      </c>
      <c r="S3408" s="17">
        <f>IF(OR($B3408="",$G3408="",$R3408=0),"",$G3408/$R3408)</f>
        <v/>
      </c>
      <c r="T3408">
        <f>IF($S3408="","",IF($S3408&lt;Settings!$B$8,"Critical",IF($S3408&lt;Settings!$B$9,"Semi Critical","Non Critical")))</f>
        <v/>
      </c>
      <c r="U3408">
        <f>IF($B3408="","",IFERROR(VLOOKUP($O3408,Leaders!$A:$B,2,0),"Not Mapped"))</f>
        <v/>
      </c>
    </row>
    <row r="3409">
      <c r="A3409" s="16" t="n"/>
      <c r="G3409" s="17" t="n"/>
      <c r="H3409" s="17" t="n"/>
      <c r="I3409" s="17" t="n"/>
      <c r="J3409" s="17" t="n"/>
      <c r="K3409" s="17" t="n"/>
      <c r="L3409" s="17" t="n"/>
      <c r="N3409">
        <f>IF($B3409="","",IF($C3409="SUPERSTORE","Superstore","DH"))</f>
        <v/>
      </c>
      <c r="O3409">
        <f>IF($B3409="","",IFERROR(VLOOKUP($B3409,Mapping!$A:$C,2,0),"Not Mapped"))</f>
        <v/>
      </c>
      <c r="P3409">
        <f>IF($B3409="","",IFERROR(VLOOKUP($B3409,Mapping!$A:$C,3,0),"Not Mapped"))</f>
        <v/>
      </c>
      <c r="Q3409">
        <f>IF($B3409="","",IF(COUNTIF(Exclusions!$A:$A,$B3409)&gt;0,"Yes","No"))</f>
        <v/>
      </c>
      <c r="R3409" s="17">
        <f>IF($B3409="","",MIN(1,DAY($A3409)/IF($N3409="Superstore",Settings!$B$5,Settings!$B$4)))</f>
        <v/>
      </c>
      <c r="S3409" s="17">
        <f>IF(OR($B3409="",$G3409="",$R3409=0),"",$G3409/$R3409)</f>
        <v/>
      </c>
      <c r="T3409">
        <f>IF($S3409="","",IF($S3409&lt;Settings!$B$8,"Critical",IF($S3409&lt;Settings!$B$9,"Semi Critical","Non Critical")))</f>
        <v/>
      </c>
      <c r="U3409">
        <f>IF($B3409="","",IFERROR(VLOOKUP($O3409,Leaders!$A:$B,2,0),"Not Mapped"))</f>
        <v/>
      </c>
    </row>
    <row r="3410">
      <c r="A3410" s="16" t="n"/>
      <c r="G3410" s="17" t="n"/>
      <c r="H3410" s="17" t="n"/>
      <c r="I3410" s="17" t="n"/>
      <c r="J3410" s="17" t="n"/>
      <c r="K3410" s="17" t="n"/>
      <c r="L3410" s="17" t="n"/>
      <c r="N3410">
        <f>IF($B3410="","",IF($C3410="SUPERSTORE","Superstore","DH"))</f>
        <v/>
      </c>
      <c r="O3410">
        <f>IF($B3410="","",IFERROR(VLOOKUP($B3410,Mapping!$A:$C,2,0),"Not Mapped"))</f>
        <v/>
      </c>
      <c r="P3410">
        <f>IF($B3410="","",IFERROR(VLOOKUP($B3410,Mapping!$A:$C,3,0),"Not Mapped"))</f>
        <v/>
      </c>
      <c r="Q3410">
        <f>IF($B3410="","",IF(COUNTIF(Exclusions!$A:$A,$B3410)&gt;0,"Yes","No"))</f>
        <v/>
      </c>
      <c r="R3410" s="17">
        <f>IF($B3410="","",MIN(1,DAY($A3410)/IF($N3410="Superstore",Settings!$B$5,Settings!$B$4)))</f>
        <v/>
      </c>
      <c r="S3410" s="17">
        <f>IF(OR($B3410="",$G3410="",$R3410=0),"",$G3410/$R3410)</f>
        <v/>
      </c>
      <c r="T3410">
        <f>IF($S3410="","",IF($S3410&lt;Settings!$B$8,"Critical",IF($S3410&lt;Settings!$B$9,"Semi Critical","Non Critical")))</f>
        <v/>
      </c>
      <c r="U3410">
        <f>IF($B3410="","",IFERROR(VLOOKUP($O3410,Leaders!$A:$B,2,0),"Not Mapped"))</f>
        <v/>
      </c>
    </row>
    <row r="3411">
      <c r="A3411" s="16" t="n"/>
      <c r="G3411" s="17" t="n"/>
      <c r="H3411" s="17" t="n"/>
      <c r="I3411" s="17" t="n"/>
      <c r="J3411" s="17" t="n"/>
      <c r="K3411" s="17" t="n"/>
      <c r="L3411" s="17" t="n"/>
      <c r="N3411">
        <f>IF($B3411="","",IF($C3411="SUPERSTORE","Superstore","DH"))</f>
        <v/>
      </c>
      <c r="O3411">
        <f>IF($B3411="","",IFERROR(VLOOKUP($B3411,Mapping!$A:$C,2,0),"Not Mapped"))</f>
        <v/>
      </c>
      <c r="P3411">
        <f>IF($B3411="","",IFERROR(VLOOKUP($B3411,Mapping!$A:$C,3,0),"Not Mapped"))</f>
        <v/>
      </c>
      <c r="Q3411">
        <f>IF($B3411="","",IF(COUNTIF(Exclusions!$A:$A,$B3411)&gt;0,"Yes","No"))</f>
        <v/>
      </c>
      <c r="R3411" s="17">
        <f>IF($B3411="","",MIN(1,DAY($A3411)/IF($N3411="Superstore",Settings!$B$5,Settings!$B$4)))</f>
        <v/>
      </c>
      <c r="S3411" s="17">
        <f>IF(OR($B3411="",$G3411="",$R3411=0),"",$G3411/$R3411)</f>
        <v/>
      </c>
      <c r="T3411">
        <f>IF($S3411="","",IF($S3411&lt;Settings!$B$8,"Critical",IF($S3411&lt;Settings!$B$9,"Semi Critical","Non Critical")))</f>
        <v/>
      </c>
      <c r="U3411">
        <f>IF($B3411="","",IFERROR(VLOOKUP($O3411,Leaders!$A:$B,2,0),"Not Mapped"))</f>
        <v/>
      </c>
    </row>
    <row r="3412">
      <c r="A3412" s="16" t="n"/>
      <c r="G3412" s="17" t="n"/>
      <c r="H3412" s="17" t="n"/>
      <c r="I3412" s="17" t="n"/>
      <c r="J3412" s="17" t="n"/>
      <c r="K3412" s="17" t="n"/>
      <c r="L3412" s="17" t="n"/>
      <c r="N3412">
        <f>IF($B3412="","",IF($C3412="SUPERSTORE","Superstore","DH"))</f>
        <v/>
      </c>
      <c r="O3412">
        <f>IF($B3412="","",IFERROR(VLOOKUP($B3412,Mapping!$A:$C,2,0),"Not Mapped"))</f>
        <v/>
      </c>
      <c r="P3412">
        <f>IF($B3412="","",IFERROR(VLOOKUP($B3412,Mapping!$A:$C,3,0),"Not Mapped"))</f>
        <v/>
      </c>
      <c r="Q3412">
        <f>IF($B3412="","",IF(COUNTIF(Exclusions!$A:$A,$B3412)&gt;0,"Yes","No"))</f>
        <v/>
      </c>
      <c r="R3412" s="17">
        <f>IF($B3412="","",MIN(1,DAY($A3412)/IF($N3412="Superstore",Settings!$B$5,Settings!$B$4)))</f>
        <v/>
      </c>
      <c r="S3412" s="17">
        <f>IF(OR($B3412="",$G3412="",$R3412=0),"",$G3412/$R3412)</f>
        <v/>
      </c>
      <c r="T3412">
        <f>IF($S3412="","",IF($S3412&lt;Settings!$B$8,"Critical",IF($S3412&lt;Settings!$B$9,"Semi Critical","Non Critical")))</f>
        <v/>
      </c>
      <c r="U3412">
        <f>IF($B3412="","",IFERROR(VLOOKUP($O3412,Leaders!$A:$B,2,0),"Not Mapped"))</f>
        <v/>
      </c>
    </row>
    <row r="3413">
      <c r="A3413" s="16" t="n"/>
      <c r="G3413" s="17" t="n"/>
      <c r="H3413" s="17" t="n"/>
      <c r="I3413" s="17" t="n"/>
      <c r="J3413" s="17" t="n"/>
      <c r="K3413" s="17" t="n"/>
      <c r="L3413" s="17" t="n"/>
      <c r="N3413">
        <f>IF($B3413="","",IF($C3413="SUPERSTORE","Superstore","DH"))</f>
        <v/>
      </c>
      <c r="O3413">
        <f>IF($B3413="","",IFERROR(VLOOKUP($B3413,Mapping!$A:$C,2,0),"Not Mapped"))</f>
        <v/>
      </c>
      <c r="P3413">
        <f>IF($B3413="","",IFERROR(VLOOKUP($B3413,Mapping!$A:$C,3,0),"Not Mapped"))</f>
        <v/>
      </c>
      <c r="Q3413">
        <f>IF($B3413="","",IF(COUNTIF(Exclusions!$A:$A,$B3413)&gt;0,"Yes","No"))</f>
        <v/>
      </c>
      <c r="R3413" s="17">
        <f>IF($B3413="","",MIN(1,DAY($A3413)/IF($N3413="Superstore",Settings!$B$5,Settings!$B$4)))</f>
        <v/>
      </c>
      <c r="S3413" s="17">
        <f>IF(OR($B3413="",$G3413="",$R3413=0),"",$G3413/$R3413)</f>
        <v/>
      </c>
      <c r="T3413">
        <f>IF($S3413="","",IF($S3413&lt;Settings!$B$8,"Critical",IF($S3413&lt;Settings!$B$9,"Semi Critical","Non Critical")))</f>
        <v/>
      </c>
      <c r="U3413">
        <f>IF($B3413="","",IFERROR(VLOOKUP($O3413,Leaders!$A:$B,2,0),"Not Mapped"))</f>
        <v/>
      </c>
    </row>
    <row r="3414">
      <c r="A3414" s="16" t="n"/>
      <c r="G3414" s="17" t="n"/>
      <c r="H3414" s="17" t="n"/>
      <c r="I3414" s="17" t="n"/>
      <c r="J3414" s="17" t="n"/>
      <c r="K3414" s="17" t="n"/>
      <c r="L3414" s="17" t="n"/>
      <c r="N3414">
        <f>IF($B3414="","",IF($C3414="SUPERSTORE","Superstore","DH"))</f>
        <v/>
      </c>
      <c r="O3414">
        <f>IF($B3414="","",IFERROR(VLOOKUP($B3414,Mapping!$A:$C,2,0),"Not Mapped"))</f>
        <v/>
      </c>
      <c r="P3414">
        <f>IF($B3414="","",IFERROR(VLOOKUP($B3414,Mapping!$A:$C,3,0),"Not Mapped"))</f>
        <v/>
      </c>
      <c r="Q3414">
        <f>IF($B3414="","",IF(COUNTIF(Exclusions!$A:$A,$B3414)&gt;0,"Yes","No"))</f>
        <v/>
      </c>
      <c r="R3414" s="17">
        <f>IF($B3414="","",MIN(1,DAY($A3414)/IF($N3414="Superstore",Settings!$B$5,Settings!$B$4)))</f>
        <v/>
      </c>
      <c r="S3414" s="17">
        <f>IF(OR($B3414="",$G3414="",$R3414=0),"",$G3414/$R3414)</f>
        <v/>
      </c>
      <c r="T3414">
        <f>IF($S3414="","",IF($S3414&lt;Settings!$B$8,"Critical",IF($S3414&lt;Settings!$B$9,"Semi Critical","Non Critical")))</f>
        <v/>
      </c>
      <c r="U3414">
        <f>IF($B3414="","",IFERROR(VLOOKUP($O3414,Leaders!$A:$B,2,0),"Not Mapped"))</f>
        <v/>
      </c>
    </row>
    <row r="3415">
      <c r="A3415" s="16" t="n"/>
      <c r="G3415" s="17" t="n"/>
      <c r="H3415" s="17" t="n"/>
      <c r="I3415" s="17" t="n"/>
      <c r="J3415" s="17" t="n"/>
      <c r="K3415" s="17" t="n"/>
      <c r="L3415" s="17" t="n"/>
      <c r="N3415">
        <f>IF($B3415="","",IF($C3415="SUPERSTORE","Superstore","DH"))</f>
        <v/>
      </c>
      <c r="O3415">
        <f>IF($B3415="","",IFERROR(VLOOKUP($B3415,Mapping!$A:$C,2,0),"Not Mapped"))</f>
        <v/>
      </c>
      <c r="P3415">
        <f>IF($B3415="","",IFERROR(VLOOKUP($B3415,Mapping!$A:$C,3,0),"Not Mapped"))</f>
        <v/>
      </c>
      <c r="Q3415">
        <f>IF($B3415="","",IF(COUNTIF(Exclusions!$A:$A,$B3415)&gt;0,"Yes","No"))</f>
        <v/>
      </c>
      <c r="R3415" s="17">
        <f>IF($B3415="","",MIN(1,DAY($A3415)/IF($N3415="Superstore",Settings!$B$5,Settings!$B$4)))</f>
        <v/>
      </c>
      <c r="S3415" s="17">
        <f>IF(OR($B3415="",$G3415="",$R3415=0),"",$G3415/$R3415)</f>
        <v/>
      </c>
      <c r="T3415">
        <f>IF($S3415="","",IF($S3415&lt;Settings!$B$8,"Critical",IF($S3415&lt;Settings!$B$9,"Semi Critical","Non Critical")))</f>
        <v/>
      </c>
      <c r="U3415">
        <f>IF($B3415="","",IFERROR(VLOOKUP($O3415,Leaders!$A:$B,2,0),"Not Mapped"))</f>
        <v/>
      </c>
    </row>
    <row r="3416">
      <c r="A3416" s="16" t="n"/>
      <c r="G3416" s="17" t="n"/>
      <c r="H3416" s="17" t="n"/>
      <c r="I3416" s="17" t="n"/>
      <c r="J3416" s="17" t="n"/>
      <c r="K3416" s="17" t="n"/>
      <c r="L3416" s="17" t="n"/>
      <c r="N3416">
        <f>IF($B3416="","",IF($C3416="SUPERSTORE","Superstore","DH"))</f>
        <v/>
      </c>
      <c r="O3416">
        <f>IF($B3416="","",IFERROR(VLOOKUP($B3416,Mapping!$A:$C,2,0),"Not Mapped"))</f>
        <v/>
      </c>
      <c r="P3416">
        <f>IF($B3416="","",IFERROR(VLOOKUP($B3416,Mapping!$A:$C,3,0),"Not Mapped"))</f>
        <v/>
      </c>
      <c r="Q3416">
        <f>IF($B3416="","",IF(COUNTIF(Exclusions!$A:$A,$B3416)&gt;0,"Yes","No"))</f>
        <v/>
      </c>
      <c r="R3416" s="17">
        <f>IF($B3416="","",MIN(1,DAY($A3416)/IF($N3416="Superstore",Settings!$B$5,Settings!$B$4)))</f>
        <v/>
      </c>
      <c r="S3416" s="17">
        <f>IF(OR($B3416="",$G3416="",$R3416=0),"",$G3416/$R3416)</f>
        <v/>
      </c>
      <c r="T3416">
        <f>IF($S3416="","",IF($S3416&lt;Settings!$B$8,"Critical",IF($S3416&lt;Settings!$B$9,"Semi Critical","Non Critical")))</f>
        <v/>
      </c>
      <c r="U3416">
        <f>IF($B3416="","",IFERROR(VLOOKUP($O3416,Leaders!$A:$B,2,0),"Not Mapped"))</f>
        <v/>
      </c>
    </row>
    <row r="3417">
      <c r="A3417" s="16" t="n"/>
      <c r="G3417" s="17" t="n"/>
      <c r="H3417" s="17" t="n"/>
      <c r="I3417" s="17" t="n"/>
      <c r="J3417" s="17" t="n"/>
      <c r="K3417" s="17" t="n"/>
      <c r="L3417" s="17" t="n"/>
      <c r="N3417">
        <f>IF($B3417="","",IF($C3417="SUPERSTORE","Superstore","DH"))</f>
        <v/>
      </c>
      <c r="O3417">
        <f>IF($B3417="","",IFERROR(VLOOKUP($B3417,Mapping!$A:$C,2,0),"Not Mapped"))</f>
        <v/>
      </c>
      <c r="P3417">
        <f>IF($B3417="","",IFERROR(VLOOKUP($B3417,Mapping!$A:$C,3,0),"Not Mapped"))</f>
        <v/>
      </c>
      <c r="Q3417">
        <f>IF($B3417="","",IF(COUNTIF(Exclusions!$A:$A,$B3417)&gt;0,"Yes","No"))</f>
        <v/>
      </c>
      <c r="R3417" s="17">
        <f>IF($B3417="","",MIN(1,DAY($A3417)/IF($N3417="Superstore",Settings!$B$5,Settings!$B$4)))</f>
        <v/>
      </c>
      <c r="S3417" s="17">
        <f>IF(OR($B3417="",$G3417="",$R3417=0),"",$G3417/$R3417)</f>
        <v/>
      </c>
      <c r="T3417">
        <f>IF($S3417="","",IF($S3417&lt;Settings!$B$8,"Critical",IF($S3417&lt;Settings!$B$9,"Semi Critical","Non Critical")))</f>
        <v/>
      </c>
      <c r="U3417">
        <f>IF($B3417="","",IFERROR(VLOOKUP($O3417,Leaders!$A:$B,2,0),"Not Mapped"))</f>
        <v/>
      </c>
    </row>
    <row r="3418">
      <c r="A3418" s="16" t="n"/>
      <c r="G3418" s="17" t="n"/>
      <c r="H3418" s="17" t="n"/>
      <c r="I3418" s="17" t="n"/>
      <c r="J3418" s="17" t="n"/>
      <c r="K3418" s="17" t="n"/>
      <c r="L3418" s="17" t="n"/>
      <c r="N3418">
        <f>IF($B3418="","",IF($C3418="SUPERSTORE","Superstore","DH"))</f>
        <v/>
      </c>
      <c r="O3418">
        <f>IF($B3418="","",IFERROR(VLOOKUP($B3418,Mapping!$A:$C,2,0),"Not Mapped"))</f>
        <v/>
      </c>
      <c r="P3418">
        <f>IF($B3418="","",IFERROR(VLOOKUP($B3418,Mapping!$A:$C,3,0),"Not Mapped"))</f>
        <v/>
      </c>
      <c r="Q3418">
        <f>IF($B3418="","",IF(COUNTIF(Exclusions!$A:$A,$B3418)&gt;0,"Yes","No"))</f>
        <v/>
      </c>
      <c r="R3418" s="17">
        <f>IF($B3418="","",MIN(1,DAY($A3418)/IF($N3418="Superstore",Settings!$B$5,Settings!$B$4)))</f>
        <v/>
      </c>
      <c r="S3418" s="17">
        <f>IF(OR($B3418="",$G3418="",$R3418=0),"",$G3418/$R3418)</f>
        <v/>
      </c>
      <c r="T3418">
        <f>IF($S3418="","",IF($S3418&lt;Settings!$B$8,"Critical",IF($S3418&lt;Settings!$B$9,"Semi Critical","Non Critical")))</f>
        <v/>
      </c>
      <c r="U3418">
        <f>IF($B3418="","",IFERROR(VLOOKUP($O3418,Leaders!$A:$B,2,0),"Not Mapped"))</f>
        <v/>
      </c>
    </row>
    <row r="3419">
      <c r="A3419" s="16" t="n"/>
      <c r="G3419" s="17" t="n"/>
      <c r="H3419" s="17" t="n"/>
      <c r="I3419" s="17" t="n"/>
      <c r="J3419" s="17" t="n"/>
      <c r="K3419" s="17" t="n"/>
      <c r="L3419" s="17" t="n"/>
      <c r="N3419">
        <f>IF($B3419="","",IF($C3419="SUPERSTORE","Superstore","DH"))</f>
        <v/>
      </c>
      <c r="O3419">
        <f>IF($B3419="","",IFERROR(VLOOKUP($B3419,Mapping!$A:$C,2,0),"Not Mapped"))</f>
        <v/>
      </c>
      <c r="P3419">
        <f>IF($B3419="","",IFERROR(VLOOKUP($B3419,Mapping!$A:$C,3,0),"Not Mapped"))</f>
        <v/>
      </c>
      <c r="Q3419">
        <f>IF($B3419="","",IF(COUNTIF(Exclusions!$A:$A,$B3419)&gt;0,"Yes","No"))</f>
        <v/>
      </c>
      <c r="R3419" s="17">
        <f>IF($B3419="","",MIN(1,DAY($A3419)/IF($N3419="Superstore",Settings!$B$5,Settings!$B$4)))</f>
        <v/>
      </c>
      <c r="S3419" s="17">
        <f>IF(OR($B3419="",$G3419="",$R3419=0),"",$G3419/$R3419)</f>
        <v/>
      </c>
      <c r="T3419">
        <f>IF($S3419="","",IF($S3419&lt;Settings!$B$8,"Critical",IF($S3419&lt;Settings!$B$9,"Semi Critical","Non Critical")))</f>
        <v/>
      </c>
      <c r="U3419">
        <f>IF($B3419="","",IFERROR(VLOOKUP($O3419,Leaders!$A:$B,2,0),"Not Mapped"))</f>
        <v/>
      </c>
    </row>
    <row r="3420">
      <c r="A3420" s="16" t="n"/>
      <c r="G3420" s="17" t="n"/>
      <c r="H3420" s="17" t="n"/>
      <c r="I3420" s="17" t="n"/>
      <c r="J3420" s="17" t="n"/>
      <c r="K3420" s="17" t="n"/>
      <c r="L3420" s="17" t="n"/>
      <c r="N3420">
        <f>IF($B3420="","",IF($C3420="SUPERSTORE","Superstore","DH"))</f>
        <v/>
      </c>
      <c r="O3420">
        <f>IF($B3420="","",IFERROR(VLOOKUP($B3420,Mapping!$A:$C,2,0),"Not Mapped"))</f>
        <v/>
      </c>
      <c r="P3420">
        <f>IF($B3420="","",IFERROR(VLOOKUP($B3420,Mapping!$A:$C,3,0),"Not Mapped"))</f>
        <v/>
      </c>
      <c r="Q3420">
        <f>IF($B3420="","",IF(COUNTIF(Exclusions!$A:$A,$B3420)&gt;0,"Yes","No"))</f>
        <v/>
      </c>
      <c r="R3420" s="17">
        <f>IF($B3420="","",MIN(1,DAY($A3420)/IF($N3420="Superstore",Settings!$B$5,Settings!$B$4)))</f>
        <v/>
      </c>
      <c r="S3420" s="17">
        <f>IF(OR($B3420="",$G3420="",$R3420=0),"",$G3420/$R3420)</f>
        <v/>
      </c>
      <c r="T3420">
        <f>IF($S3420="","",IF($S3420&lt;Settings!$B$8,"Critical",IF($S3420&lt;Settings!$B$9,"Semi Critical","Non Critical")))</f>
        <v/>
      </c>
      <c r="U3420">
        <f>IF($B3420="","",IFERROR(VLOOKUP($O3420,Leaders!$A:$B,2,0),"Not Mapped"))</f>
        <v/>
      </c>
    </row>
    <row r="3421">
      <c r="A3421" s="16" t="n"/>
      <c r="G3421" s="17" t="n"/>
      <c r="H3421" s="17" t="n"/>
      <c r="I3421" s="17" t="n"/>
      <c r="J3421" s="17" t="n"/>
      <c r="K3421" s="17" t="n"/>
      <c r="L3421" s="17" t="n"/>
      <c r="N3421">
        <f>IF($B3421="","",IF($C3421="SUPERSTORE","Superstore","DH"))</f>
        <v/>
      </c>
      <c r="O3421">
        <f>IF($B3421="","",IFERROR(VLOOKUP($B3421,Mapping!$A:$C,2,0),"Not Mapped"))</f>
        <v/>
      </c>
      <c r="P3421">
        <f>IF($B3421="","",IFERROR(VLOOKUP($B3421,Mapping!$A:$C,3,0),"Not Mapped"))</f>
        <v/>
      </c>
      <c r="Q3421">
        <f>IF($B3421="","",IF(COUNTIF(Exclusions!$A:$A,$B3421)&gt;0,"Yes","No"))</f>
        <v/>
      </c>
      <c r="R3421" s="17">
        <f>IF($B3421="","",MIN(1,DAY($A3421)/IF($N3421="Superstore",Settings!$B$5,Settings!$B$4)))</f>
        <v/>
      </c>
      <c r="S3421" s="17">
        <f>IF(OR($B3421="",$G3421="",$R3421=0),"",$G3421/$R3421)</f>
        <v/>
      </c>
      <c r="T3421">
        <f>IF($S3421="","",IF($S3421&lt;Settings!$B$8,"Critical",IF($S3421&lt;Settings!$B$9,"Semi Critical","Non Critical")))</f>
        <v/>
      </c>
      <c r="U3421">
        <f>IF($B3421="","",IFERROR(VLOOKUP($O3421,Leaders!$A:$B,2,0),"Not Mapped"))</f>
        <v/>
      </c>
    </row>
    <row r="3422">
      <c r="A3422" s="16" t="n"/>
      <c r="G3422" s="17" t="n"/>
      <c r="H3422" s="17" t="n"/>
      <c r="I3422" s="17" t="n"/>
      <c r="J3422" s="17" t="n"/>
      <c r="K3422" s="17" t="n"/>
      <c r="L3422" s="17" t="n"/>
      <c r="N3422">
        <f>IF($B3422="","",IF($C3422="SUPERSTORE","Superstore","DH"))</f>
        <v/>
      </c>
      <c r="O3422">
        <f>IF($B3422="","",IFERROR(VLOOKUP($B3422,Mapping!$A:$C,2,0),"Not Mapped"))</f>
        <v/>
      </c>
      <c r="P3422">
        <f>IF($B3422="","",IFERROR(VLOOKUP($B3422,Mapping!$A:$C,3,0),"Not Mapped"))</f>
        <v/>
      </c>
      <c r="Q3422">
        <f>IF($B3422="","",IF(COUNTIF(Exclusions!$A:$A,$B3422)&gt;0,"Yes","No"))</f>
        <v/>
      </c>
      <c r="R3422" s="17">
        <f>IF($B3422="","",MIN(1,DAY($A3422)/IF($N3422="Superstore",Settings!$B$5,Settings!$B$4)))</f>
        <v/>
      </c>
      <c r="S3422" s="17">
        <f>IF(OR($B3422="",$G3422="",$R3422=0),"",$G3422/$R3422)</f>
        <v/>
      </c>
      <c r="T3422">
        <f>IF($S3422="","",IF($S3422&lt;Settings!$B$8,"Critical",IF($S3422&lt;Settings!$B$9,"Semi Critical","Non Critical")))</f>
        <v/>
      </c>
      <c r="U3422">
        <f>IF($B3422="","",IFERROR(VLOOKUP($O3422,Leaders!$A:$B,2,0),"Not Mapped"))</f>
        <v/>
      </c>
    </row>
    <row r="3423">
      <c r="A3423" s="16" t="n"/>
      <c r="G3423" s="17" t="n"/>
      <c r="H3423" s="17" t="n"/>
      <c r="I3423" s="17" t="n"/>
      <c r="J3423" s="17" t="n"/>
      <c r="K3423" s="17" t="n"/>
      <c r="L3423" s="17" t="n"/>
      <c r="N3423">
        <f>IF($B3423="","",IF($C3423="SUPERSTORE","Superstore","DH"))</f>
        <v/>
      </c>
      <c r="O3423">
        <f>IF($B3423="","",IFERROR(VLOOKUP($B3423,Mapping!$A:$C,2,0),"Not Mapped"))</f>
        <v/>
      </c>
      <c r="P3423">
        <f>IF($B3423="","",IFERROR(VLOOKUP($B3423,Mapping!$A:$C,3,0),"Not Mapped"))</f>
        <v/>
      </c>
      <c r="Q3423">
        <f>IF($B3423="","",IF(COUNTIF(Exclusions!$A:$A,$B3423)&gt;0,"Yes","No"))</f>
        <v/>
      </c>
      <c r="R3423" s="17">
        <f>IF($B3423="","",MIN(1,DAY($A3423)/IF($N3423="Superstore",Settings!$B$5,Settings!$B$4)))</f>
        <v/>
      </c>
      <c r="S3423" s="17">
        <f>IF(OR($B3423="",$G3423="",$R3423=0),"",$G3423/$R3423)</f>
        <v/>
      </c>
      <c r="T3423">
        <f>IF($S3423="","",IF($S3423&lt;Settings!$B$8,"Critical",IF($S3423&lt;Settings!$B$9,"Semi Critical","Non Critical")))</f>
        <v/>
      </c>
      <c r="U3423">
        <f>IF($B3423="","",IFERROR(VLOOKUP($O3423,Leaders!$A:$B,2,0),"Not Mapped"))</f>
        <v/>
      </c>
    </row>
    <row r="3424">
      <c r="A3424" s="16" t="n"/>
      <c r="G3424" s="17" t="n"/>
      <c r="H3424" s="17" t="n"/>
      <c r="I3424" s="17" t="n"/>
      <c r="J3424" s="17" t="n"/>
      <c r="K3424" s="17" t="n"/>
      <c r="L3424" s="17" t="n"/>
      <c r="N3424">
        <f>IF($B3424="","",IF($C3424="SUPERSTORE","Superstore","DH"))</f>
        <v/>
      </c>
      <c r="O3424">
        <f>IF($B3424="","",IFERROR(VLOOKUP($B3424,Mapping!$A:$C,2,0),"Not Mapped"))</f>
        <v/>
      </c>
      <c r="P3424">
        <f>IF($B3424="","",IFERROR(VLOOKUP($B3424,Mapping!$A:$C,3,0),"Not Mapped"))</f>
        <v/>
      </c>
      <c r="Q3424">
        <f>IF($B3424="","",IF(COUNTIF(Exclusions!$A:$A,$B3424)&gt;0,"Yes","No"))</f>
        <v/>
      </c>
      <c r="R3424" s="17">
        <f>IF($B3424="","",MIN(1,DAY($A3424)/IF($N3424="Superstore",Settings!$B$5,Settings!$B$4)))</f>
        <v/>
      </c>
      <c r="S3424" s="17">
        <f>IF(OR($B3424="",$G3424="",$R3424=0),"",$G3424/$R3424)</f>
        <v/>
      </c>
      <c r="T3424">
        <f>IF($S3424="","",IF($S3424&lt;Settings!$B$8,"Critical",IF($S3424&lt;Settings!$B$9,"Semi Critical","Non Critical")))</f>
        <v/>
      </c>
      <c r="U3424">
        <f>IF($B3424="","",IFERROR(VLOOKUP($O3424,Leaders!$A:$B,2,0),"Not Mapped"))</f>
        <v/>
      </c>
    </row>
    <row r="3425">
      <c r="A3425" s="16" t="n"/>
      <c r="G3425" s="17" t="n"/>
      <c r="H3425" s="17" t="n"/>
      <c r="I3425" s="17" t="n"/>
      <c r="J3425" s="17" t="n"/>
      <c r="K3425" s="17" t="n"/>
      <c r="L3425" s="17" t="n"/>
      <c r="N3425">
        <f>IF($B3425="","",IF($C3425="SUPERSTORE","Superstore","DH"))</f>
        <v/>
      </c>
      <c r="O3425">
        <f>IF($B3425="","",IFERROR(VLOOKUP($B3425,Mapping!$A:$C,2,0),"Not Mapped"))</f>
        <v/>
      </c>
      <c r="P3425">
        <f>IF($B3425="","",IFERROR(VLOOKUP($B3425,Mapping!$A:$C,3,0),"Not Mapped"))</f>
        <v/>
      </c>
      <c r="Q3425">
        <f>IF($B3425="","",IF(COUNTIF(Exclusions!$A:$A,$B3425)&gt;0,"Yes","No"))</f>
        <v/>
      </c>
      <c r="R3425" s="17">
        <f>IF($B3425="","",MIN(1,DAY($A3425)/IF($N3425="Superstore",Settings!$B$5,Settings!$B$4)))</f>
        <v/>
      </c>
      <c r="S3425" s="17">
        <f>IF(OR($B3425="",$G3425="",$R3425=0),"",$G3425/$R3425)</f>
        <v/>
      </c>
      <c r="T3425">
        <f>IF($S3425="","",IF($S3425&lt;Settings!$B$8,"Critical",IF($S3425&lt;Settings!$B$9,"Semi Critical","Non Critical")))</f>
        <v/>
      </c>
      <c r="U3425">
        <f>IF($B3425="","",IFERROR(VLOOKUP($O3425,Leaders!$A:$B,2,0),"Not Mapped"))</f>
        <v/>
      </c>
    </row>
    <row r="3426">
      <c r="A3426" s="16" t="n"/>
      <c r="G3426" s="17" t="n"/>
      <c r="H3426" s="17" t="n"/>
      <c r="I3426" s="17" t="n"/>
      <c r="J3426" s="17" t="n"/>
      <c r="K3426" s="17" t="n"/>
      <c r="L3426" s="17" t="n"/>
      <c r="N3426">
        <f>IF($B3426="","",IF($C3426="SUPERSTORE","Superstore","DH"))</f>
        <v/>
      </c>
      <c r="O3426">
        <f>IF($B3426="","",IFERROR(VLOOKUP($B3426,Mapping!$A:$C,2,0),"Not Mapped"))</f>
        <v/>
      </c>
      <c r="P3426">
        <f>IF($B3426="","",IFERROR(VLOOKUP($B3426,Mapping!$A:$C,3,0),"Not Mapped"))</f>
        <v/>
      </c>
      <c r="Q3426">
        <f>IF($B3426="","",IF(COUNTIF(Exclusions!$A:$A,$B3426)&gt;0,"Yes","No"))</f>
        <v/>
      </c>
      <c r="R3426" s="17">
        <f>IF($B3426="","",MIN(1,DAY($A3426)/IF($N3426="Superstore",Settings!$B$5,Settings!$B$4)))</f>
        <v/>
      </c>
      <c r="S3426" s="17">
        <f>IF(OR($B3426="",$G3426="",$R3426=0),"",$G3426/$R3426)</f>
        <v/>
      </c>
      <c r="T3426">
        <f>IF($S3426="","",IF($S3426&lt;Settings!$B$8,"Critical",IF($S3426&lt;Settings!$B$9,"Semi Critical","Non Critical")))</f>
        <v/>
      </c>
      <c r="U3426">
        <f>IF($B3426="","",IFERROR(VLOOKUP($O3426,Leaders!$A:$B,2,0),"Not Mapped"))</f>
        <v/>
      </c>
    </row>
    <row r="3427">
      <c r="A3427" s="16" t="n"/>
      <c r="G3427" s="17" t="n"/>
      <c r="H3427" s="17" t="n"/>
      <c r="I3427" s="17" t="n"/>
      <c r="J3427" s="17" t="n"/>
      <c r="K3427" s="17" t="n"/>
      <c r="L3427" s="17" t="n"/>
      <c r="N3427">
        <f>IF($B3427="","",IF($C3427="SUPERSTORE","Superstore","DH"))</f>
        <v/>
      </c>
      <c r="O3427">
        <f>IF($B3427="","",IFERROR(VLOOKUP($B3427,Mapping!$A:$C,2,0),"Not Mapped"))</f>
        <v/>
      </c>
      <c r="P3427">
        <f>IF($B3427="","",IFERROR(VLOOKUP($B3427,Mapping!$A:$C,3,0),"Not Mapped"))</f>
        <v/>
      </c>
      <c r="Q3427">
        <f>IF($B3427="","",IF(COUNTIF(Exclusions!$A:$A,$B3427)&gt;0,"Yes","No"))</f>
        <v/>
      </c>
      <c r="R3427" s="17">
        <f>IF($B3427="","",MIN(1,DAY($A3427)/IF($N3427="Superstore",Settings!$B$5,Settings!$B$4)))</f>
        <v/>
      </c>
      <c r="S3427" s="17">
        <f>IF(OR($B3427="",$G3427="",$R3427=0),"",$G3427/$R3427)</f>
        <v/>
      </c>
      <c r="T3427">
        <f>IF($S3427="","",IF($S3427&lt;Settings!$B$8,"Critical",IF($S3427&lt;Settings!$B$9,"Semi Critical","Non Critical")))</f>
        <v/>
      </c>
      <c r="U3427">
        <f>IF($B3427="","",IFERROR(VLOOKUP($O3427,Leaders!$A:$B,2,0),"Not Mapped"))</f>
        <v/>
      </c>
    </row>
    <row r="3428">
      <c r="A3428" s="16" t="n"/>
      <c r="G3428" s="17" t="n"/>
      <c r="H3428" s="17" t="n"/>
      <c r="I3428" s="17" t="n"/>
      <c r="J3428" s="17" t="n"/>
      <c r="K3428" s="17" t="n"/>
      <c r="L3428" s="17" t="n"/>
      <c r="N3428">
        <f>IF($B3428="","",IF($C3428="SUPERSTORE","Superstore","DH"))</f>
        <v/>
      </c>
      <c r="O3428">
        <f>IF($B3428="","",IFERROR(VLOOKUP($B3428,Mapping!$A:$C,2,0),"Not Mapped"))</f>
        <v/>
      </c>
      <c r="P3428">
        <f>IF($B3428="","",IFERROR(VLOOKUP($B3428,Mapping!$A:$C,3,0),"Not Mapped"))</f>
        <v/>
      </c>
      <c r="Q3428">
        <f>IF($B3428="","",IF(COUNTIF(Exclusions!$A:$A,$B3428)&gt;0,"Yes","No"))</f>
        <v/>
      </c>
      <c r="R3428" s="17">
        <f>IF($B3428="","",MIN(1,DAY($A3428)/IF($N3428="Superstore",Settings!$B$5,Settings!$B$4)))</f>
        <v/>
      </c>
      <c r="S3428" s="17">
        <f>IF(OR($B3428="",$G3428="",$R3428=0),"",$G3428/$R3428)</f>
        <v/>
      </c>
      <c r="T3428">
        <f>IF($S3428="","",IF($S3428&lt;Settings!$B$8,"Critical",IF($S3428&lt;Settings!$B$9,"Semi Critical","Non Critical")))</f>
        <v/>
      </c>
      <c r="U3428">
        <f>IF($B3428="","",IFERROR(VLOOKUP($O3428,Leaders!$A:$B,2,0),"Not Mapped"))</f>
        <v/>
      </c>
    </row>
    <row r="3429">
      <c r="A3429" s="16" t="n"/>
      <c r="G3429" s="17" t="n"/>
      <c r="H3429" s="17" t="n"/>
      <c r="I3429" s="17" t="n"/>
      <c r="J3429" s="17" t="n"/>
      <c r="K3429" s="17" t="n"/>
      <c r="L3429" s="17" t="n"/>
      <c r="N3429">
        <f>IF($B3429="","",IF($C3429="SUPERSTORE","Superstore","DH"))</f>
        <v/>
      </c>
      <c r="O3429">
        <f>IF($B3429="","",IFERROR(VLOOKUP($B3429,Mapping!$A:$C,2,0),"Not Mapped"))</f>
        <v/>
      </c>
      <c r="P3429">
        <f>IF($B3429="","",IFERROR(VLOOKUP($B3429,Mapping!$A:$C,3,0),"Not Mapped"))</f>
        <v/>
      </c>
      <c r="Q3429">
        <f>IF($B3429="","",IF(COUNTIF(Exclusions!$A:$A,$B3429)&gt;0,"Yes","No"))</f>
        <v/>
      </c>
      <c r="R3429" s="17">
        <f>IF($B3429="","",MIN(1,DAY($A3429)/IF($N3429="Superstore",Settings!$B$5,Settings!$B$4)))</f>
        <v/>
      </c>
      <c r="S3429" s="17">
        <f>IF(OR($B3429="",$G3429="",$R3429=0),"",$G3429/$R3429)</f>
        <v/>
      </c>
      <c r="T3429">
        <f>IF($S3429="","",IF($S3429&lt;Settings!$B$8,"Critical",IF($S3429&lt;Settings!$B$9,"Semi Critical","Non Critical")))</f>
        <v/>
      </c>
      <c r="U3429">
        <f>IF($B3429="","",IFERROR(VLOOKUP($O3429,Leaders!$A:$B,2,0),"Not Mapped"))</f>
        <v/>
      </c>
    </row>
    <row r="3430">
      <c r="A3430" s="16" t="n"/>
      <c r="G3430" s="17" t="n"/>
      <c r="H3430" s="17" t="n"/>
      <c r="I3430" s="17" t="n"/>
      <c r="J3430" s="17" t="n"/>
      <c r="K3430" s="17" t="n"/>
      <c r="L3430" s="17" t="n"/>
      <c r="N3430">
        <f>IF($B3430="","",IF($C3430="SUPERSTORE","Superstore","DH"))</f>
        <v/>
      </c>
      <c r="O3430">
        <f>IF($B3430="","",IFERROR(VLOOKUP($B3430,Mapping!$A:$C,2,0),"Not Mapped"))</f>
        <v/>
      </c>
      <c r="P3430">
        <f>IF($B3430="","",IFERROR(VLOOKUP($B3430,Mapping!$A:$C,3,0),"Not Mapped"))</f>
        <v/>
      </c>
      <c r="Q3430">
        <f>IF($B3430="","",IF(COUNTIF(Exclusions!$A:$A,$B3430)&gt;0,"Yes","No"))</f>
        <v/>
      </c>
      <c r="R3430" s="17">
        <f>IF($B3430="","",MIN(1,DAY($A3430)/IF($N3430="Superstore",Settings!$B$5,Settings!$B$4)))</f>
        <v/>
      </c>
      <c r="S3430" s="17">
        <f>IF(OR($B3430="",$G3430="",$R3430=0),"",$G3430/$R3430)</f>
        <v/>
      </c>
      <c r="T3430">
        <f>IF($S3430="","",IF($S3430&lt;Settings!$B$8,"Critical",IF($S3430&lt;Settings!$B$9,"Semi Critical","Non Critical")))</f>
        <v/>
      </c>
      <c r="U3430">
        <f>IF($B3430="","",IFERROR(VLOOKUP($O3430,Leaders!$A:$B,2,0),"Not Mapped"))</f>
        <v/>
      </c>
    </row>
    <row r="3431">
      <c r="A3431" s="16" t="n"/>
      <c r="G3431" s="17" t="n"/>
      <c r="H3431" s="17" t="n"/>
      <c r="I3431" s="17" t="n"/>
      <c r="J3431" s="17" t="n"/>
      <c r="K3431" s="17" t="n"/>
      <c r="L3431" s="17" t="n"/>
      <c r="N3431">
        <f>IF($B3431="","",IF($C3431="SUPERSTORE","Superstore","DH"))</f>
        <v/>
      </c>
      <c r="O3431">
        <f>IF($B3431="","",IFERROR(VLOOKUP($B3431,Mapping!$A:$C,2,0),"Not Mapped"))</f>
        <v/>
      </c>
      <c r="P3431">
        <f>IF($B3431="","",IFERROR(VLOOKUP($B3431,Mapping!$A:$C,3,0),"Not Mapped"))</f>
        <v/>
      </c>
      <c r="Q3431">
        <f>IF($B3431="","",IF(COUNTIF(Exclusions!$A:$A,$B3431)&gt;0,"Yes","No"))</f>
        <v/>
      </c>
      <c r="R3431" s="17">
        <f>IF($B3431="","",MIN(1,DAY($A3431)/IF($N3431="Superstore",Settings!$B$5,Settings!$B$4)))</f>
        <v/>
      </c>
      <c r="S3431" s="17">
        <f>IF(OR($B3431="",$G3431="",$R3431=0),"",$G3431/$R3431)</f>
        <v/>
      </c>
      <c r="T3431">
        <f>IF($S3431="","",IF($S3431&lt;Settings!$B$8,"Critical",IF($S3431&lt;Settings!$B$9,"Semi Critical","Non Critical")))</f>
        <v/>
      </c>
      <c r="U3431">
        <f>IF($B3431="","",IFERROR(VLOOKUP($O3431,Leaders!$A:$B,2,0),"Not Mapped"))</f>
        <v/>
      </c>
    </row>
    <row r="3432">
      <c r="A3432" s="16" t="n"/>
      <c r="G3432" s="17" t="n"/>
      <c r="H3432" s="17" t="n"/>
      <c r="I3432" s="17" t="n"/>
      <c r="J3432" s="17" t="n"/>
      <c r="K3432" s="17" t="n"/>
      <c r="L3432" s="17" t="n"/>
      <c r="N3432">
        <f>IF($B3432="","",IF($C3432="SUPERSTORE","Superstore","DH"))</f>
        <v/>
      </c>
      <c r="O3432">
        <f>IF($B3432="","",IFERROR(VLOOKUP($B3432,Mapping!$A:$C,2,0),"Not Mapped"))</f>
        <v/>
      </c>
      <c r="P3432">
        <f>IF($B3432="","",IFERROR(VLOOKUP($B3432,Mapping!$A:$C,3,0),"Not Mapped"))</f>
        <v/>
      </c>
      <c r="Q3432">
        <f>IF($B3432="","",IF(COUNTIF(Exclusions!$A:$A,$B3432)&gt;0,"Yes","No"))</f>
        <v/>
      </c>
      <c r="R3432" s="17">
        <f>IF($B3432="","",MIN(1,DAY($A3432)/IF($N3432="Superstore",Settings!$B$5,Settings!$B$4)))</f>
        <v/>
      </c>
      <c r="S3432" s="17">
        <f>IF(OR($B3432="",$G3432="",$R3432=0),"",$G3432/$R3432)</f>
        <v/>
      </c>
      <c r="T3432">
        <f>IF($S3432="","",IF($S3432&lt;Settings!$B$8,"Critical",IF($S3432&lt;Settings!$B$9,"Semi Critical","Non Critical")))</f>
        <v/>
      </c>
      <c r="U3432">
        <f>IF($B3432="","",IFERROR(VLOOKUP($O3432,Leaders!$A:$B,2,0),"Not Mapped"))</f>
        <v/>
      </c>
    </row>
    <row r="3433">
      <c r="A3433" s="16" t="n"/>
      <c r="G3433" s="17" t="n"/>
      <c r="H3433" s="17" t="n"/>
      <c r="I3433" s="17" t="n"/>
      <c r="J3433" s="17" t="n"/>
      <c r="K3433" s="17" t="n"/>
      <c r="L3433" s="17" t="n"/>
      <c r="N3433">
        <f>IF($B3433="","",IF($C3433="SUPERSTORE","Superstore","DH"))</f>
        <v/>
      </c>
      <c r="O3433">
        <f>IF($B3433="","",IFERROR(VLOOKUP($B3433,Mapping!$A:$C,2,0),"Not Mapped"))</f>
        <v/>
      </c>
      <c r="P3433">
        <f>IF($B3433="","",IFERROR(VLOOKUP($B3433,Mapping!$A:$C,3,0),"Not Mapped"))</f>
        <v/>
      </c>
      <c r="Q3433">
        <f>IF($B3433="","",IF(COUNTIF(Exclusions!$A:$A,$B3433)&gt;0,"Yes","No"))</f>
        <v/>
      </c>
      <c r="R3433" s="17">
        <f>IF($B3433="","",MIN(1,DAY($A3433)/IF($N3433="Superstore",Settings!$B$5,Settings!$B$4)))</f>
        <v/>
      </c>
      <c r="S3433" s="17">
        <f>IF(OR($B3433="",$G3433="",$R3433=0),"",$G3433/$R3433)</f>
        <v/>
      </c>
      <c r="T3433">
        <f>IF($S3433="","",IF($S3433&lt;Settings!$B$8,"Critical",IF($S3433&lt;Settings!$B$9,"Semi Critical","Non Critical")))</f>
        <v/>
      </c>
      <c r="U3433">
        <f>IF($B3433="","",IFERROR(VLOOKUP($O3433,Leaders!$A:$B,2,0),"Not Mapped"))</f>
        <v/>
      </c>
    </row>
    <row r="3434">
      <c r="A3434" s="16" t="n"/>
      <c r="G3434" s="17" t="n"/>
      <c r="H3434" s="17" t="n"/>
      <c r="I3434" s="17" t="n"/>
      <c r="J3434" s="17" t="n"/>
      <c r="K3434" s="17" t="n"/>
      <c r="L3434" s="17" t="n"/>
      <c r="N3434">
        <f>IF($B3434="","",IF($C3434="SUPERSTORE","Superstore","DH"))</f>
        <v/>
      </c>
      <c r="O3434">
        <f>IF($B3434="","",IFERROR(VLOOKUP($B3434,Mapping!$A:$C,2,0),"Not Mapped"))</f>
        <v/>
      </c>
      <c r="P3434">
        <f>IF($B3434="","",IFERROR(VLOOKUP($B3434,Mapping!$A:$C,3,0),"Not Mapped"))</f>
        <v/>
      </c>
      <c r="Q3434">
        <f>IF($B3434="","",IF(COUNTIF(Exclusions!$A:$A,$B3434)&gt;0,"Yes","No"))</f>
        <v/>
      </c>
      <c r="R3434" s="17">
        <f>IF($B3434="","",MIN(1,DAY($A3434)/IF($N3434="Superstore",Settings!$B$5,Settings!$B$4)))</f>
        <v/>
      </c>
      <c r="S3434" s="17">
        <f>IF(OR($B3434="",$G3434="",$R3434=0),"",$G3434/$R3434)</f>
        <v/>
      </c>
      <c r="T3434">
        <f>IF($S3434="","",IF($S3434&lt;Settings!$B$8,"Critical",IF($S3434&lt;Settings!$B$9,"Semi Critical","Non Critical")))</f>
        <v/>
      </c>
      <c r="U3434">
        <f>IF($B3434="","",IFERROR(VLOOKUP($O3434,Leaders!$A:$B,2,0),"Not Mapped"))</f>
        <v/>
      </c>
    </row>
    <row r="3435">
      <c r="A3435" s="16" t="n"/>
      <c r="G3435" s="17" t="n"/>
      <c r="H3435" s="17" t="n"/>
      <c r="I3435" s="17" t="n"/>
      <c r="J3435" s="17" t="n"/>
      <c r="K3435" s="17" t="n"/>
      <c r="L3435" s="17" t="n"/>
      <c r="N3435">
        <f>IF($B3435="","",IF($C3435="SUPERSTORE","Superstore","DH"))</f>
        <v/>
      </c>
      <c r="O3435">
        <f>IF($B3435="","",IFERROR(VLOOKUP($B3435,Mapping!$A:$C,2,0),"Not Mapped"))</f>
        <v/>
      </c>
      <c r="P3435">
        <f>IF($B3435="","",IFERROR(VLOOKUP($B3435,Mapping!$A:$C,3,0),"Not Mapped"))</f>
        <v/>
      </c>
      <c r="Q3435">
        <f>IF($B3435="","",IF(COUNTIF(Exclusions!$A:$A,$B3435)&gt;0,"Yes","No"))</f>
        <v/>
      </c>
      <c r="R3435" s="17">
        <f>IF($B3435="","",MIN(1,DAY($A3435)/IF($N3435="Superstore",Settings!$B$5,Settings!$B$4)))</f>
        <v/>
      </c>
      <c r="S3435" s="17">
        <f>IF(OR($B3435="",$G3435="",$R3435=0),"",$G3435/$R3435)</f>
        <v/>
      </c>
      <c r="T3435">
        <f>IF($S3435="","",IF($S3435&lt;Settings!$B$8,"Critical",IF($S3435&lt;Settings!$B$9,"Semi Critical","Non Critical")))</f>
        <v/>
      </c>
      <c r="U3435">
        <f>IF($B3435="","",IFERROR(VLOOKUP($O3435,Leaders!$A:$B,2,0),"Not Mapped"))</f>
        <v/>
      </c>
    </row>
    <row r="3436">
      <c r="A3436" s="16" t="n"/>
      <c r="G3436" s="17" t="n"/>
      <c r="H3436" s="17" t="n"/>
      <c r="I3436" s="17" t="n"/>
      <c r="J3436" s="17" t="n"/>
      <c r="K3436" s="17" t="n"/>
      <c r="L3436" s="17" t="n"/>
      <c r="N3436">
        <f>IF($B3436="","",IF($C3436="SUPERSTORE","Superstore","DH"))</f>
        <v/>
      </c>
      <c r="O3436">
        <f>IF($B3436="","",IFERROR(VLOOKUP($B3436,Mapping!$A:$C,2,0),"Not Mapped"))</f>
        <v/>
      </c>
      <c r="P3436">
        <f>IF($B3436="","",IFERROR(VLOOKUP($B3436,Mapping!$A:$C,3,0),"Not Mapped"))</f>
        <v/>
      </c>
      <c r="Q3436">
        <f>IF($B3436="","",IF(COUNTIF(Exclusions!$A:$A,$B3436)&gt;0,"Yes","No"))</f>
        <v/>
      </c>
      <c r="R3436" s="17">
        <f>IF($B3436="","",MIN(1,DAY($A3436)/IF($N3436="Superstore",Settings!$B$5,Settings!$B$4)))</f>
        <v/>
      </c>
      <c r="S3436" s="17">
        <f>IF(OR($B3436="",$G3436="",$R3436=0),"",$G3436/$R3436)</f>
        <v/>
      </c>
      <c r="T3436">
        <f>IF($S3436="","",IF($S3436&lt;Settings!$B$8,"Critical",IF($S3436&lt;Settings!$B$9,"Semi Critical","Non Critical")))</f>
        <v/>
      </c>
      <c r="U3436">
        <f>IF($B3436="","",IFERROR(VLOOKUP($O3436,Leaders!$A:$B,2,0),"Not Mapped"))</f>
        <v/>
      </c>
    </row>
    <row r="3437">
      <c r="A3437" s="16" t="n"/>
      <c r="G3437" s="17" t="n"/>
      <c r="H3437" s="17" t="n"/>
      <c r="I3437" s="17" t="n"/>
      <c r="J3437" s="17" t="n"/>
      <c r="K3437" s="17" t="n"/>
      <c r="L3437" s="17" t="n"/>
      <c r="N3437">
        <f>IF($B3437="","",IF($C3437="SUPERSTORE","Superstore","DH"))</f>
        <v/>
      </c>
      <c r="O3437">
        <f>IF($B3437="","",IFERROR(VLOOKUP($B3437,Mapping!$A:$C,2,0),"Not Mapped"))</f>
        <v/>
      </c>
      <c r="P3437">
        <f>IF($B3437="","",IFERROR(VLOOKUP($B3437,Mapping!$A:$C,3,0),"Not Mapped"))</f>
        <v/>
      </c>
      <c r="Q3437">
        <f>IF($B3437="","",IF(COUNTIF(Exclusions!$A:$A,$B3437)&gt;0,"Yes","No"))</f>
        <v/>
      </c>
      <c r="R3437" s="17">
        <f>IF($B3437="","",MIN(1,DAY($A3437)/IF($N3437="Superstore",Settings!$B$5,Settings!$B$4)))</f>
        <v/>
      </c>
      <c r="S3437" s="17">
        <f>IF(OR($B3437="",$G3437="",$R3437=0),"",$G3437/$R3437)</f>
        <v/>
      </c>
      <c r="T3437">
        <f>IF($S3437="","",IF($S3437&lt;Settings!$B$8,"Critical",IF($S3437&lt;Settings!$B$9,"Semi Critical","Non Critical")))</f>
        <v/>
      </c>
      <c r="U3437">
        <f>IF($B3437="","",IFERROR(VLOOKUP($O3437,Leaders!$A:$B,2,0),"Not Mapped"))</f>
        <v/>
      </c>
    </row>
    <row r="3438">
      <c r="A3438" s="16" t="n"/>
      <c r="G3438" s="17" t="n"/>
      <c r="H3438" s="17" t="n"/>
      <c r="I3438" s="17" t="n"/>
      <c r="J3438" s="17" t="n"/>
      <c r="K3438" s="17" t="n"/>
      <c r="L3438" s="17" t="n"/>
      <c r="N3438">
        <f>IF($B3438="","",IF($C3438="SUPERSTORE","Superstore","DH"))</f>
        <v/>
      </c>
      <c r="O3438">
        <f>IF($B3438="","",IFERROR(VLOOKUP($B3438,Mapping!$A:$C,2,0),"Not Mapped"))</f>
        <v/>
      </c>
      <c r="P3438">
        <f>IF($B3438="","",IFERROR(VLOOKUP($B3438,Mapping!$A:$C,3,0),"Not Mapped"))</f>
        <v/>
      </c>
      <c r="Q3438">
        <f>IF($B3438="","",IF(COUNTIF(Exclusions!$A:$A,$B3438)&gt;0,"Yes","No"))</f>
        <v/>
      </c>
      <c r="R3438" s="17">
        <f>IF($B3438="","",MIN(1,DAY($A3438)/IF($N3438="Superstore",Settings!$B$5,Settings!$B$4)))</f>
        <v/>
      </c>
      <c r="S3438" s="17">
        <f>IF(OR($B3438="",$G3438="",$R3438=0),"",$G3438/$R3438)</f>
        <v/>
      </c>
      <c r="T3438">
        <f>IF($S3438="","",IF($S3438&lt;Settings!$B$8,"Critical",IF($S3438&lt;Settings!$B$9,"Semi Critical","Non Critical")))</f>
        <v/>
      </c>
      <c r="U3438">
        <f>IF($B3438="","",IFERROR(VLOOKUP($O3438,Leaders!$A:$B,2,0),"Not Mapped"))</f>
        <v/>
      </c>
    </row>
    <row r="3439">
      <c r="A3439" s="16" t="n"/>
      <c r="G3439" s="17" t="n"/>
      <c r="H3439" s="17" t="n"/>
      <c r="I3439" s="17" t="n"/>
      <c r="J3439" s="17" t="n"/>
      <c r="K3439" s="17" t="n"/>
      <c r="L3439" s="17" t="n"/>
      <c r="N3439">
        <f>IF($B3439="","",IF($C3439="SUPERSTORE","Superstore","DH"))</f>
        <v/>
      </c>
      <c r="O3439">
        <f>IF($B3439="","",IFERROR(VLOOKUP($B3439,Mapping!$A:$C,2,0),"Not Mapped"))</f>
        <v/>
      </c>
      <c r="P3439">
        <f>IF($B3439="","",IFERROR(VLOOKUP($B3439,Mapping!$A:$C,3,0),"Not Mapped"))</f>
        <v/>
      </c>
      <c r="Q3439">
        <f>IF($B3439="","",IF(COUNTIF(Exclusions!$A:$A,$B3439)&gt;0,"Yes","No"))</f>
        <v/>
      </c>
      <c r="R3439" s="17">
        <f>IF($B3439="","",MIN(1,DAY($A3439)/IF($N3439="Superstore",Settings!$B$5,Settings!$B$4)))</f>
        <v/>
      </c>
      <c r="S3439" s="17">
        <f>IF(OR($B3439="",$G3439="",$R3439=0),"",$G3439/$R3439)</f>
        <v/>
      </c>
      <c r="T3439">
        <f>IF($S3439="","",IF($S3439&lt;Settings!$B$8,"Critical",IF($S3439&lt;Settings!$B$9,"Semi Critical","Non Critical")))</f>
        <v/>
      </c>
      <c r="U3439">
        <f>IF($B3439="","",IFERROR(VLOOKUP($O3439,Leaders!$A:$B,2,0),"Not Mapped"))</f>
        <v/>
      </c>
    </row>
    <row r="3440">
      <c r="A3440" s="16" t="n"/>
      <c r="G3440" s="17" t="n"/>
      <c r="H3440" s="17" t="n"/>
      <c r="I3440" s="17" t="n"/>
      <c r="J3440" s="17" t="n"/>
      <c r="K3440" s="17" t="n"/>
      <c r="L3440" s="17" t="n"/>
      <c r="N3440">
        <f>IF($B3440="","",IF($C3440="SUPERSTORE","Superstore","DH"))</f>
        <v/>
      </c>
      <c r="O3440">
        <f>IF($B3440="","",IFERROR(VLOOKUP($B3440,Mapping!$A:$C,2,0),"Not Mapped"))</f>
        <v/>
      </c>
      <c r="P3440">
        <f>IF($B3440="","",IFERROR(VLOOKUP($B3440,Mapping!$A:$C,3,0),"Not Mapped"))</f>
        <v/>
      </c>
      <c r="Q3440">
        <f>IF($B3440="","",IF(COUNTIF(Exclusions!$A:$A,$B3440)&gt;0,"Yes","No"))</f>
        <v/>
      </c>
      <c r="R3440" s="17">
        <f>IF($B3440="","",MIN(1,DAY($A3440)/IF($N3440="Superstore",Settings!$B$5,Settings!$B$4)))</f>
        <v/>
      </c>
      <c r="S3440" s="17">
        <f>IF(OR($B3440="",$G3440="",$R3440=0),"",$G3440/$R3440)</f>
        <v/>
      </c>
      <c r="T3440">
        <f>IF($S3440="","",IF($S3440&lt;Settings!$B$8,"Critical",IF($S3440&lt;Settings!$B$9,"Semi Critical","Non Critical")))</f>
        <v/>
      </c>
      <c r="U3440">
        <f>IF($B3440="","",IFERROR(VLOOKUP($O3440,Leaders!$A:$B,2,0),"Not Mapped"))</f>
        <v/>
      </c>
    </row>
    <row r="3441">
      <c r="A3441" s="16" t="n"/>
      <c r="G3441" s="17" t="n"/>
      <c r="H3441" s="17" t="n"/>
      <c r="I3441" s="17" t="n"/>
      <c r="J3441" s="17" t="n"/>
      <c r="K3441" s="17" t="n"/>
      <c r="L3441" s="17" t="n"/>
      <c r="N3441">
        <f>IF($B3441="","",IF($C3441="SUPERSTORE","Superstore","DH"))</f>
        <v/>
      </c>
      <c r="O3441">
        <f>IF($B3441="","",IFERROR(VLOOKUP($B3441,Mapping!$A:$C,2,0),"Not Mapped"))</f>
        <v/>
      </c>
      <c r="P3441">
        <f>IF($B3441="","",IFERROR(VLOOKUP($B3441,Mapping!$A:$C,3,0),"Not Mapped"))</f>
        <v/>
      </c>
      <c r="Q3441">
        <f>IF($B3441="","",IF(COUNTIF(Exclusions!$A:$A,$B3441)&gt;0,"Yes","No"))</f>
        <v/>
      </c>
      <c r="R3441" s="17">
        <f>IF($B3441="","",MIN(1,DAY($A3441)/IF($N3441="Superstore",Settings!$B$5,Settings!$B$4)))</f>
        <v/>
      </c>
      <c r="S3441" s="17">
        <f>IF(OR($B3441="",$G3441="",$R3441=0),"",$G3441/$R3441)</f>
        <v/>
      </c>
      <c r="T3441">
        <f>IF($S3441="","",IF($S3441&lt;Settings!$B$8,"Critical",IF($S3441&lt;Settings!$B$9,"Semi Critical","Non Critical")))</f>
        <v/>
      </c>
      <c r="U3441">
        <f>IF($B3441="","",IFERROR(VLOOKUP($O3441,Leaders!$A:$B,2,0),"Not Mapped"))</f>
        <v/>
      </c>
    </row>
    <row r="3442">
      <c r="A3442" s="16" t="n"/>
      <c r="G3442" s="17" t="n"/>
      <c r="H3442" s="17" t="n"/>
      <c r="I3442" s="17" t="n"/>
      <c r="J3442" s="17" t="n"/>
      <c r="K3442" s="17" t="n"/>
      <c r="L3442" s="17" t="n"/>
      <c r="N3442">
        <f>IF($B3442="","",IF($C3442="SUPERSTORE","Superstore","DH"))</f>
        <v/>
      </c>
      <c r="O3442">
        <f>IF($B3442="","",IFERROR(VLOOKUP($B3442,Mapping!$A:$C,2,0),"Not Mapped"))</f>
        <v/>
      </c>
      <c r="P3442">
        <f>IF($B3442="","",IFERROR(VLOOKUP($B3442,Mapping!$A:$C,3,0),"Not Mapped"))</f>
        <v/>
      </c>
      <c r="Q3442">
        <f>IF($B3442="","",IF(COUNTIF(Exclusions!$A:$A,$B3442)&gt;0,"Yes","No"))</f>
        <v/>
      </c>
      <c r="R3442" s="17">
        <f>IF($B3442="","",MIN(1,DAY($A3442)/IF($N3442="Superstore",Settings!$B$5,Settings!$B$4)))</f>
        <v/>
      </c>
      <c r="S3442" s="17">
        <f>IF(OR($B3442="",$G3442="",$R3442=0),"",$G3442/$R3442)</f>
        <v/>
      </c>
      <c r="T3442">
        <f>IF($S3442="","",IF($S3442&lt;Settings!$B$8,"Critical",IF($S3442&lt;Settings!$B$9,"Semi Critical","Non Critical")))</f>
        <v/>
      </c>
      <c r="U3442">
        <f>IF($B3442="","",IFERROR(VLOOKUP($O3442,Leaders!$A:$B,2,0),"Not Mapped"))</f>
        <v/>
      </c>
    </row>
    <row r="3443">
      <c r="A3443" s="16" t="n"/>
      <c r="G3443" s="17" t="n"/>
      <c r="H3443" s="17" t="n"/>
      <c r="I3443" s="17" t="n"/>
      <c r="J3443" s="17" t="n"/>
      <c r="K3443" s="17" t="n"/>
      <c r="L3443" s="17" t="n"/>
      <c r="N3443">
        <f>IF($B3443="","",IF($C3443="SUPERSTORE","Superstore","DH"))</f>
        <v/>
      </c>
      <c r="O3443">
        <f>IF($B3443="","",IFERROR(VLOOKUP($B3443,Mapping!$A:$C,2,0),"Not Mapped"))</f>
        <v/>
      </c>
      <c r="P3443">
        <f>IF($B3443="","",IFERROR(VLOOKUP($B3443,Mapping!$A:$C,3,0),"Not Mapped"))</f>
        <v/>
      </c>
      <c r="Q3443">
        <f>IF($B3443="","",IF(COUNTIF(Exclusions!$A:$A,$B3443)&gt;0,"Yes","No"))</f>
        <v/>
      </c>
      <c r="R3443" s="17">
        <f>IF($B3443="","",MIN(1,DAY($A3443)/IF($N3443="Superstore",Settings!$B$5,Settings!$B$4)))</f>
        <v/>
      </c>
      <c r="S3443" s="17">
        <f>IF(OR($B3443="",$G3443="",$R3443=0),"",$G3443/$R3443)</f>
        <v/>
      </c>
      <c r="T3443">
        <f>IF($S3443="","",IF($S3443&lt;Settings!$B$8,"Critical",IF($S3443&lt;Settings!$B$9,"Semi Critical","Non Critical")))</f>
        <v/>
      </c>
      <c r="U3443">
        <f>IF($B3443="","",IFERROR(VLOOKUP($O3443,Leaders!$A:$B,2,0),"Not Mapped"))</f>
        <v/>
      </c>
    </row>
    <row r="3444">
      <c r="A3444" s="16" t="n"/>
      <c r="G3444" s="17" t="n"/>
      <c r="H3444" s="17" t="n"/>
      <c r="I3444" s="17" t="n"/>
      <c r="J3444" s="17" t="n"/>
      <c r="K3444" s="17" t="n"/>
      <c r="L3444" s="17" t="n"/>
      <c r="N3444">
        <f>IF($B3444="","",IF($C3444="SUPERSTORE","Superstore","DH"))</f>
        <v/>
      </c>
      <c r="O3444">
        <f>IF($B3444="","",IFERROR(VLOOKUP($B3444,Mapping!$A:$C,2,0),"Not Mapped"))</f>
        <v/>
      </c>
      <c r="P3444">
        <f>IF($B3444="","",IFERROR(VLOOKUP($B3444,Mapping!$A:$C,3,0),"Not Mapped"))</f>
        <v/>
      </c>
      <c r="Q3444">
        <f>IF($B3444="","",IF(COUNTIF(Exclusions!$A:$A,$B3444)&gt;0,"Yes","No"))</f>
        <v/>
      </c>
      <c r="R3444" s="17">
        <f>IF($B3444="","",MIN(1,DAY($A3444)/IF($N3444="Superstore",Settings!$B$5,Settings!$B$4)))</f>
        <v/>
      </c>
      <c r="S3444" s="17">
        <f>IF(OR($B3444="",$G3444="",$R3444=0),"",$G3444/$R3444)</f>
        <v/>
      </c>
      <c r="T3444">
        <f>IF($S3444="","",IF($S3444&lt;Settings!$B$8,"Critical",IF($S3444&lt;Settings!$B$9,"Semi Critical","Non Critical")))</f>
        <v/>
      </c>
      <c r="U3444">
        <f>IF($B3444="","",IFERROR(VLOOKUP($O3444,Leaders!$A:$B,2,0),"Not Mapped"))</f>
        <v/>
      </c>
    </row>
    <row r="3445">
      <c r="A3445" s="16" t="n"/>
      <c r="G3445" s="17" t="n"/>
      <c r="H3445" s="17" t="n"/>
      <c r="I3445" s="17" t="n"/>
      <c r="J3445" s="17" t="n"/>
      <c r="K3445" s="17" t="n"/>
      <c r="L3445" s="17" t="n"/>
      <c r="N3445">
        <f>IF($B3445="","",IF($C3445="SUPERSTORE","Superstore","DH"))</f>
        <v/>
      </c>
      <c r="O3445">
        <f>IF($B3445="","",IFERROR(VLOOKUP($B3445,Mapping!$A:$C,2,0),"Not Mapped"))</f>
        <v/>
      </c>
      <c r="P3445">
        <f>IF($B3445="","",IFERROR(VLOOKUP($B3445,Mapping!$A:$C,3,0),"Not Mapped"))</f>
        <v/>
      </c>
      <c r="Q3445">
        <f>IF($B3445="","",IF(COUNTIF(Exclusions!$A:$A,$B3445)&gt;0,"Yes","No"))</f>
        <v/>
      </c>
      <c r="R3445" s="17">
        <f>IF($B3445="","",MIN(1,DAY($A3445)/IF($N3445="Superstore",Settings!$B$5,Settings!$B$4)))</f>
        <v/>
      </c>
      <c r="S3445" s="17">
        <f>IF(OR($B3445="",$G3445="",$R3445=0),"",$G3445/$R3445)</f>
        <v/>
      </c>
      <c r="T3445">
        <f>IF($S3445="","",IF($S3445&lt;Settings!$B$8,"Critical",IF($S3445&lt;Settings!$B$9,"Semi Critical","Non Critical")))</f>
        <v/>
      </c>
      <c r="U3445">
        <f>IF($B3445="","",IFERROR(VLOOKUP($O3445,Leaders!$A:$B,2,0),"Not Mapped"))</f>
        <v/>
      </c>
    </row>
    <row r="3446">
      <c r="A3446" s="16" t="n"/>
      <c r="G3446" s="17" t="n"/>
      <c r="H3446" s="17" t="n"/>
      <c r="I3446" s="17" t="n"/>
      <c r="J3446" s="17" t="n"/>
      <c r="K3446" s="17" t="n"/>
      <c r="L3446" s="17" t="n"/>
      <c r="N3446">
        <f>IF($B3446="","",IF($C3446="SUPERSTORE","Superstore","DH"))</f>
        <v/>
      </c>
      <c r="O3446">
        <f>IF($B3446="","",IFERROR(VLOOKUP($B3446,Mapping!$A:$C,2,0),"Not Mapped"))</f>
        <v/>
      </c>
      <c r="P3446">
        <f>IF($B3446="","",IFERROR(VLOOKUP($B3446,Mapping!$A:$C,3,0),"Not Mapped"))</f>
        <v/>
      </c>
      <c r="Q3446">
        <f>IF($B3446="","",IF(COUNTIF(Exclusions!$A:$A,$B3446)&gt;0,"Yes","No"))</f>
        <v/>
      </c>
      <c r="R3446" s="17">
        <f>IF($B3446="","",MIN(1,DAY($A3446)/IF($N3446="Superstore",Settings!$B$5,Settings!$B$4)))</f>
        <v/>
      </c>
      <c r="S3446" s="17">
        <f>IF(OR($B3446="",$G3446="",$R3446=0),"",$G3446/$R3446)</f>
        <v/>
      </c>
      <c r="T3446">
        <f>IF($S3446="","",IF($S3446&lt;Settings!$B$8,"Critical",IF($S3446&lt;Settings!$B$9,"Semi Critical","Non Critical")))</f>
        <v/>
      </c>
      <c r="U3446">
        <f>IF($B3446="","",IFERROR(VLOOKUP($O3446,Leaders!$A:$B,2,0),"Not Mapped"))</f>
        <v/>
      </c>
    </row>
    <row r="3447">
      <c r="A3447" s="16" t="n"/>
      <c r="G3447" s="17" t="n"/>
      <c r="H3447" s="17" t="n"/>
      <c r="I3447" s="17" t="n"/>
      <c r="J3447" s="17" t="n"/>
      <c r="K3447" s="17" t="n"/>
      <c r="L3447" s="17" t="n"/>
      <c r="N3447">
        <f>IF($B3447="","",IF($C3447="SUPERSTORE","Superstore","DH"))</f>
        <v/>
      </c>
      <c r="O3447">
        <f>IF($B3447="","",IFERROR(VLOOKUP($B3447,Mapping!$A:$C,2,0),"Not Mapped"))</f>
        <v/>
      </c>
      <c r="P3447">
        <f>IF($B3447="","",IFERROR(VLOOKUP($B3447,Mapping!$A:$C,3,0),"Not Mapped"))</f>
        <v/>
      </c>
      <c r="Q3447">
        <f>IF($B3447="","",IF(COUNTIF(Exclusions!$A:$A,$B3447)&gt;0,"Yes","No"))</f>
        <v/>
      </c>
      <c r="R3447" s="17">
        <f>IF($B3447="","",MIN(1,DAY($A3447)/IF($N3447="Superstore",Settings!$B$5,Settings!$B$4)))</f>
        <v/>
      </c>
      <c r="S3447" s="17">
        <f>IF(OR($B3447="",$G3447="",$R3447=0),"",$G3447/$R3447)</f>
        <v/>
      </c>
      <c r="T3447">
        <f>IF($S3447="","",IF($S3447&lt;Settings!$B$8,"Critical",IF($S3447&lt;Settings!$B$9,"Semi Critical","Non Critical")))</f>
        <v/>
      </c>
      <c r="U3447">
        <f>IF($B3447="","",IFERROR(VLOOKUP($O3447,Leaders!$A:$B,2,0),"Not Mapped"))</f>
        <v/>
      </c>
    </row>
    <row r="3448">
      <c r="A3448" s="16" t="n"/>
      <c r="G3448" s="17" t="n"/>
      <c r="H3448" s="17" t="n"/>
      <c r="I3448" s="17" t="n"/>
      <c r="J3448" s="17" t="n"/>
      <c r="K3448" s="17" t="n"/>
      <c r="L3448" s="17" t="n"/>
      <c r="N3448">
        <f>IF($B3448="","",IF($C3448="SUPERSTORE","Superstore","DH"))</f>
        <v/>
      </c>
      <c r="O3448">
        <f>IF($B3448="","",IFERROR(VLOOKUP($B3448,Mapping!$A:$C,2,0),"Not Mapped"))</f>
        <v/>
      </c>
      <c r="P3448">
        <f>IF($B3448="","",IFERROR(VLOOKUP($B3448,Mapping!$A:$C,3,0),"Not Mapped"))</f>
        <v/>
      </c>
      <c r="Q3448">
        <f>IF($B3448="","",IF(COUNTIF(Exclusions!$A:$A,$B3448)&gt;0,"Yes","No"))</f>
        <v/>
      </c>
      <c r="R3448" s="17">
        <f>IF($B3448="","",MIN(1,DAY($A3448)/IF($N3448="Superstore",Settings!$B$5,Settings!$B$4)))</f>
        <v/>
      </c>
      <c r="S3448" s="17">
        <f>IF(OR($B3448="",$G3448="",$R3448=0),"",$G3448/$R3448)</f>
        <v/>
      </c>
      <c r="T3448">
        <f>IF($S3448="","",IF($S3448&lt;Settings!$B$8,"Critical",IF($S3448&lt;Settings!$B$9,"Semi Critical","Non Critical")))</f>
        <v/>
      </c>
      <c r="U3448">
        <f>IF($B3448="","",IFERROR(VLOOKUP($O3448,Leaders!$A:$B,2,0),"Not Mapped"))</f>
        <v/>
      </c>
    </row>
    <row r="3449">
      <c r="A3449" s="16" t="n"/>
      <c r="G3449" s="17" t="n"/>
      <c r="H3449" s="17" t="n"/>
      <c r="I3449" s="17" t="n"/>
      <c r="J3449" s="17" t="n"/>
      <c r="K3449" s="17" t="n"/>
      <c r="L3449" s="17" t="n"/>
      <c r="N3449">
        <f>IF($B3449="","",IF($C3449="SUPERSTORE","Superstore","DH"))</f>
        <v/>
      </c>
      <c r="O3449">
        <f>IF($B3449="","",IFERROR(VLOOKUP($B3449,Mapping!$A:$C,2,0),"Not Mapped"))</f>
        <v/>
      </c>
      <c r="P3449">
        <f>IF($B3449="","",IFERROR(VLOOKUP($B3449,Mapping!$A:$C,3,0),"Not Mapped"))</f>
        <v/>
      </c>
      <c r="Q3449">
        <f>IF($B3449="","",IF(COUNTIF(Exclusions!$A:$A,$B3449)&gt;0,"Yes","No"))</f>
        <v/>
      </c>
      <c r="R3449" s="17">
        <f>IF($B3449="","",MIN(1,DAY($A3449)/IF($N3449="Superstore",Settings!$B$5,Settings!$B$4)))</f>
        <v/>
      </c>
      <c r="S3449" s="17">
        <f>IF(OR($B3449="",$G3449="",$R3449=0),"",$G3449/$R3449)</f>
        <v/>
      </c>
      <c r="T3449">
        <f>IF($S3449="","",IF($S3449&lt;Settings!$B$8,"Critical",IF($S3449&lt;Settings!$B$9,"Semi Critical","Non Critical")))</f>
        <v/>
      </c>
      <c r="U3449">
        <f>IF($B3449="","",IFERROR(VLOOKUP($O3449,Leaders!$A:$B,2,0),"Not Mapped"))</f>
        <v/>
      </c>
    </row>
    <row r="3450">
      <c r="A3450" s="16" t="n"/>
      <c r="G3450" s="17" t="n"/>
      <c r="H3450" s="17" t="n"/>
      <c r="I3450" s="17" t="n"/>
      <c r="J3450" s="17" t="n"/>
      <c r="K3450" s="17" t="n"/>
      <c r="L3450" s="17" t="n"/>
      <c r="N3450">
        <f>IF($B3450="","",IF($C3450="SUPERSTORE","Superstore","DH"))</f>
        <v/>
      </c>
      <c r="O3450">
        <f>IF($B3450="","",IFERROR(VLOOKUP($B3450,Mapping!$A:$C,2,0),"Not Mapped"))</f>
        <v/>
      </c>
      <c r="P3450">
        <f>IF($B3450="","",IFERROR(VLOOKUP($B3450,Mapping!$A:$C,3,0),"Not Mapped"))</f>
        <v/>
      </c>
      <c r="Q3450">
        <f>IF($B3450="","",IF(COUNTIF(Exclusions!$A:$A,$B3450)&gt;0,"Yes","No"))</f>
        <v/>
      </c>
      <c r="R3450" s="17">
        <f>IF($B3450="","",MIN(1,DAY($A3450)/IF($N3450="Superstore",Settings!$B$5,Settings!$B$4)))</f>
        <v/>
      </c>
      <c r="S3450" s="17">
        <f>IF(OR($B3450="",$G3450="",$R3450=0),"",$G3450/$R3450)</f>
        <v/>
      </c>
      <c r="T3450">
        <f>IF($S3450="","",IF($S3450&lt;Settings!$B$8,"Critical",IF($S3450&lt;Settings!$B$9,"Semi Critical","Non Critical")))</f>
        <v/>
      </c>
      <c r="U3450">
        <f>IF($B3450="","",IFERROR(VLOOKUP($O3450,Leaders!$A:$B,2,0),"Not Mapped"))</f>
        <v/>
      </c>
    </row>
    <row r="3451">
      <c r="A3451" s="16" t="n"/>
      <c r="G3451" s="17" t="n"/>
      <c r="H3451" s="17" t="n"/>
      <c r="I3451" s="17" t="n"/>
      <c r="J3451" s="17" t="n"/>
      <c r="K3451" s="17" t="n"/>
      <c r="L3451" s="17" t="n"/>
      <c r="N3451">
        <f>IF($B3451="","",IF($C3451="SUPERSTORE","Superstore","DH"))</f>
        <v/>
      </c>
      <c r="O3451">
        <f>IF($B3451="","",IFERROR(VLOOKUP($B3451,Mapping!$A:$C,2,0),"Not Mapped"))</f>
        <v/>
      </c>
      <c r="P3451">
        <f>IF($B3451="","",IFERROR(VLOOKUP($B3451,Mapping!$A:$C,3,0),"Not Mapped"))</f>
        <v/>
      </c>
      <c r="Q3451">
        <f>IF($B3451="","",IF(COUNTIF(Exclusions!$A:$A,$B3451)&gt;0,"Yes","No"))</f>
        <v/>
      </c>
      <c r="R3451" s="17">
        <f>IF($B3451="","",MIN(1,DAY($A3451)/IF($N3451="Superstore",Settings!$B$5,Settings!$B$4)))</f>
        <v/>
      </c>
      <c r="S3451" s="17">
        <f>IF(OR($B3451="",$G3451="",$R3451=0),"",$G3451/$R3451)</f>
        <v/>
      </c>
      <c r="T3451">
        <f>IF($S3451="","",IF($S3451&lt;Settings!$B$8,"Critical",IF($S3451&lt;Settings!$B$9,"Semi Critical","Non Critical")))</f>
        <v/>
      </c>
      <c r="U3451">
        <f>IF($B3451="","",IFERROR(VLOOKUP($O3451,Leaders!$A:$B,2,0),"Not Mapped"))</f>
        <v/>
      </c>
    </row>
    <row r="3452">
      <c r="A3452" s="16" t="n"/>
      <c r="G3452" s="17" t="n"/>
      <c r="H3452" s="17" t="n"/>
      <c r="I3452" s="17" t="n"/>
      <c r="J3452" s="17" t="n"/>
      <c r="K3452" s="17" t="n"/>
      <c r="L3452" s="17" t="n"/>
      <c r="N3452">
        <f>IF($B3452="","",IF($C3452="SUPERSTORE","Superstore","DH"))</f>
        <v/>
      </c>
      <c r="O3452">
        <f>IF($B3452="","",IFERROR(VLOOKUP($B3452,Mapping!$A:$C,2,0),"Not Mapped"))</f>
        <v/>
      </c>
      <c r="P3452">
        <f>IF($B3452="","",IFERROR(VLOOKUP($B3452,Mapping!$A:$C,3,0),"Not Mapped"))</f>
        <v/>
      </c>
      <c r="Q3452">
        <f>IF($B3452="","",IF(COUNTIF(Exclusions!$A:$A,$B3452)&gt;0,"Yes","No"))</f>
        <v/>
      </c>
      <c r="R3452" s="17">
        <f>IF($B3452="","",MIN(1,DAY($A3452)/IF($N3452="Superstore",Settings!$B$5,Settings!$B$4)))</f>
        <v/>
      </c>
      <c r="S3452" s="17">
        <f>IF(OR($B3452="",$G3452="",$R3452=0),"",$G3452/$R3452)</f>
        <v/>
      </c>
      <c r="T3452">
        <f>IF($S3452="","",IF($S3452&lt;Settings!$B$8,"Critical",IF($S3452&lt;Settings!$B$9,"Semi Critical","Non Critical")))</f>
        <v/>
      </c>
      <c r="U3452">
        <f>IF($B3452="","",IFERROR(VLOOKUP($O3452,Leaders!$A:$B,2,0),"Not Mapped"))</f>
        <v/>
      </c>
    </row>
    <row r="3453">
      <c r="A3453" s="16" t="n"/>
      <c r="G3453" s="17" t="n"/>
      <c r="H3453" s="17" t="n"/>
      <c r="I3453" s="17" t="n"/>
      <c r="J3453" s="17" t="n"/>
      <c r="K3453" s="17" t="n"/>
      <c r="L3453" s="17" t="n"/>
      <c r="N3453">
        <f>IF($B3453="","",IF($C3453="SUPERSTORE","Superstore","DH"))</f>
        <v/>
      </c>
      <c r="O3453">
        <f>IF($B3453="","",IFERROR(VLOOKUP($B3453,Mapping!$A:$C,2,0),"Not Mapped"))</f>
        <v/>
      </c>
      <c r="P3453">
        <f>IF($B3453="","",IFERROR(VLOOKUP($B3453,Mapping!$A:$C,3,0),"Not Mapped"))</f>
        <v/>
      </c>
      <c r="Q3453">
        <f>IF($B3453="","",IF(COUNTIF(Exclusions!$A:$A,$B3453)&gt;0,"Yes","No"))</f>
        <v/>
      </c>
      <c r="R3453" s="17">
        <f>IF($B3453="","",MIN(1,DAY($A3453)/IF($N3453="Superstore",Settings!$B$5,Settings!$B$4)))</f>
        <v/>
      </c>
      <c r="S3453" s="17">
        <f>IF(OR($B3453="",$G3453="",$R3453=0),"",$G3453/$R3453)</f>
        <v/>
      </c>
      <c r="T3453">
        <f>IF($S3453="","",IF($S3453&lt;Settings!$B$8,"Critical",IF($S3453&lt;Settings!$B$9,"Semi Critical","Non Critical")))</f>
        <v/>
      </c>
      <c r="U3453">
        <f>IF($B3453="","",IFERROR(VLOOKUP($O3453,Leaders!$A:$B,2,0),"Not Mapped"))</f>
        <v/>
      </c>
    </row>
    <row r="3454">
      <c r="A3454" s="16" t="n"/>
      <c r="G3454" s="17" t="n"/>
      <c r="H3454" s="17" t="n"/>
      <c r="I3454" s="17" t="n"/>
      <c r="J3454" s="17" t="n"/>
      <c r="K3454" s="17" t="n"/>
      <c r="L3454" s="17" t="n"/>
      <c r="N3454">
        <f>IF($B3454="","",IF($C3454="SUPERSTORE","Superstore","DH"))</f>
        <v/>
      </c>
      <c r="O3454">
        <f>IF($B3454="","",IFERROR(VLOOKUP($B3454,Mapping!$A:$C,2,0),"Not Mapped"))</f>
        <v/>
      </c>
      <c r="P3454">
        <f>IF($B3454="","",IFERROR(VLOOKUP($B3454,Mapping!$A:$C,3,0),"Not Mapped"))</f>
        <v/>
      </c>
      <c r="Q3454">
        <f>IF($B3454="","",IF(COUNTIF(Exclusions!$A:$A,$B3454)&gt;0,"Yes","No"))</f>
        <v/>
      </c>
      <c r="R3454" s="17">
        <f>IF($B3454="","",MIN(1,DAY($A3454)/IF($N3454="Superstore",Settings!$B$5,Settings!$B$4)))</f>
        <v/>
      </c>
      <c r="S3454" s="17">
        <f>IF(OR($B3454="",$G3454="",$R3454=0),"",$G3454/$R3454)</f>
        <v/>
      </c>
      <c r="T3454">
        <f>IF($S3454="","",IF($S3454&lt;Settings!$B$8,"Critical",IF($S3454&lt;Settings!$B$9,"Semi Critical","Non Critical")))</f>
        <v/>
      </c>
      <c r="U3454">
        <f>IF($B3454="","",IFERROR(VLOOKUP($O3454,Leaders!$A:$B,2,0),"Not Mapped"))</f>
        <v/>
      </c>
    </row>
    <row r="3455">
      <c r="A3455" s="16" t="n"/>
      <c r="G3455" s="17" t="n"/>
      <c r="H3455" s="17" t="n"/>
      <c r="I3455" s="17" t="n"/>
      <c r="J3455" s="17" t="n"/>
      <c r="K3455" s="17" t="n"/>
      <c r="L3455" s="17" t="n"/>
      <c r="N3455">
        <f>IF($B3455="","",IF($C3455="SUPERSTORE","Superstore","DH"))</f>
        <v/>
      </c>
      <c r="O3455">
        <f>IF($B3455="","",IFERROR(VLOOKUP($B3455,Mapping!$A:$C,2,0),"Not Mapped"))</f>
        <v/>
      </c>
      <c r="P3455">
        <f>IF($B3455="","",IFERROR(VLOOKUP($B3455,Mapping!$A:$C,3,0),"Not Mapped"))</f>
        <v/>
      </c>
      <c r="Q3455">
        <f>IF($B3455="","",IF(COUNTIF(Exclusions!$A:$A,$B3455)&gt;0,"Yes","No"))</f>
        <v/>
      </c>
      <c r="R3455" s="17">
        <f>IF($B3455="","",MIN(1,DAY($A3455)/IF($N3455="Superstore",Settings!$B$5,Settings!$B$4)))</f>
        <v/>
      </c>
      <c r="S3455" s="17">
        <f>IF(OR($B3455="",$G3455="",$R3455=0),"",$G3455/$R3455)</f>
        <v/>
      </c>
      <c r="T3455">
        <f>IF($S3455="","",IF($S3455&lt;Settings!$B$8,"Critical",IF($S3455&lt;Settings!$B$9,"Semi Critical","Non Critical")))</f>
        <v/>
      </c>
      <c r="U3455">
        <f>IF($B3455="","",IFERROR(VLOOKUP($O3455,Leaders!$A:$B,2,0),"Not Mapped"))</f>
        <v/>
      </c>
    </row>
    <row r="3456">
      <c r="A3456" s="16" t="n"/>
      <c r="G3456" s="17" t="n"/>
      <c r="H3456" s="17" t="n"/>
      <c r="I3456" s="17" t="n"/>
      <c r="J3456" s="17" t="n"/>
      <c r="K3456" s="17" t="n"/>
      <c r="L3456" s="17" t="n"/>
      <c r="N3456">
        <f>IF($B3456="","",IF($C3456="SUPERSTORE","Superstore","DH"))</f>
        <v/>
      </c>
      <c r="O3456">
        <f>IF($B3456="","",IFERROR(VLOOKUP($B3456,Mapping!$A:$C,2,0),"Not Mapped"))</f>
        <v/>
      </c>
      <c r="P3456">
        <f>IF($B3456="","",IFERROR(VLOOKUP($B3456,Mapping!$A:$C,3,0),"Not Mapped"))</f>
        <v/>
      </c>
      <c r="Q3456">
        <f>IF($B3456="","",IF(COUNTIF(Exclusions!$A:$A,$B3456)&gt;0,"Yes","No"))</f>
        <v/>
      </c>
      <c r="R3456" s="17">
        <f>IF($B3456="","",MIN(1,DAY($A3456)/IF($N3456="Superstore",Settings!$B$5,Settings!$B$4)))</f>
        <v/>
      </c>
      <c r="S3456" s="17">
        <f>IF(OR($B3456="",$G3456="",$R3456=0),"",$G3456/$R3456)</f>
        <v/>
      </c>
      <c r="T3456">
        <f>IF($S3456="","",IF($S3456&lt;Settings!$B$8,"Critical",IF($S3456&lt;Settings!$B$9,"Semi Critical","Non Critical")))</f>
        <v/>
      </c>
      <c r="U3456">
        <f>IF($B3456="","",IFERROR(VLOOKUP($O3456,Leaders!$A:$B,2,0),"Not Mapped"))</f>
        <v/>
      </c>
    </row>
    <row r="3457">
      <c r="A3457" s="16" t="n"/>
      <c r="G3457" s="17" t="n"/>
      <c r="H3457" s="17" t="n"/>
      <c r="I3457" s="17" t="n"/>
      <c r="J3457" s="17" t="n"/>
      <c r="K3457" s="17" t="n"/>
      <c r="L3457" s="17" t="n"/>
      <c r="N3457">
        <f>IF($B3457="","",IF($C3457="SUPERSTORE","Superstore","DH"))</f>
        <v/>
      </c>
      <c r="O3457">
        <f>IF($B3457="","",IFERROR(VLOOKUP($B3457,Mapping!$A:$C,2,0),"Not Mapped"))</f>
        <v/>
      </c>
      <c r="P3457">
        <f>IF($B3457="","",IFERROR(VLOOKUP($B3457,Mapping!$A:$C,3,0),"Not Mapped"))</f>
        <v/>
      </c>
      <c r="Q3457">
        <f>IF($B3457="","",IF(COUNTIF(Exclusions!$A:$A,$B3457)&gt;0,"Yes","No"))</f>
        <v/>
      </c>
      <c r="R3457" s="17">
        <f>IF($B3457="","",MIN(1,DAY($A3457)/IF($N3457="Superstore",Settings!$B$5,Settings!$B$4)))</f>
        <v/>
      </c>
      <c r="S3457" s="17">
        <f>IF(OR($B3457="",$G3457="",$R3457=0),"",$G3457/$R3457)</f>
        <v/>
      </c>
      <c r="T3457">
        <f>IF($S3457="","",IF($S3457&lt;Settings!$B$8,"Critical",IF($S3457&lt;Settings!$B$9,"Semi Critical","Non Critical")))</f>
        <v/>
      </c>
      <c r="U3457">
        <f>IF($B3457="","",IFERROR(VLOOKUP($O3457,Leaders!$A:$B,2,0),"Not Mapped"))</f>
        <v/>
      </c>
    </row>
    <row r="3458">
      <c r="A3458" s="16" t="n"/>
      <c r="G3458" s="17" t="n"/>
      <c r="H3458" s="17" t="n"/>
      <c r="I3458" s="17" t="n"/>
      <c r="J3458" s="17" t="n"/>
      <c r="K3458" s="17" t="n"/>
      <c r="L3458" s="17" t="n"/>
      <c r="N3458">
        <f>IF($B3458="","",IF($C3458="SUPERSTORE","Superstore","DH"))</f>
        <v/>
      </c>
      <c r="O3458">
        <f>IF($B3458="","",IFERROR(VLOOKUP($B3458,Mapping!$A:$C,2,0),"Not Mapped"))</f>
        <v/>
      </c>
      <c r="P3458">
        <f>IF($B3458="","",IFERROR(VLOOKUP($B3458,Mapping!$A:$C,3,0),"Not Mapped"))</f>
        <v/>
      </c>
      <c r="Q3458">
        <f>IF($B3458="","",IF(COUNTIF(Exclusions!$A:$A,$B3458)&gt;0,"Yes","No"))</f>
        <v/>
      </c>
      <c r="R3458" s="17">
        <f>IF($B3458="","",MIN(1,DAY($A3458)/IF($N3458="Superstore",Settings!$B$5,Settings!$B$4)))</f>
        <v/>
      </c>
      <c r="S3458" s="17">
        <f>IF(OR($B3458="",$G3458="",$R3458=0),"",$G3458/$R3458)</f>
        <v/>
      </c>
      <c r="T3458">
        <f>IF($S3458="","",IF($S3458&lt;Settings!$B$8,"Critical",IF($S3458&lt;Settings!$B$9,"Semi Critical","Non Critical")))</f>
        <v/>
      </c>
      <c r="U3458">
        <f>IF($B3458="","",IFERROR(VLOOKUP($O3458,Leaders!$A:$B,2,0),"Not Mapped"))</f>
        <v/>
      </c>
    </row>
    <row r="3459">
      <c r="A3459" s="16" t="n"/>
      <c r="G3459" s="17" t="n"/>
      <c r="H3459" s="17" t="n"/>
      <c r="I3459" s="17" t="n"/>
      <c r="J3459" s="17" t="n"/>
      <c r="K3459" s="17" t="n"/>
      <c r="L3459" s="17" t="n"/>
      <c r="N3459">
        <f>IF($B3459="","",IF($C3459="SUPERSTORE","Superstore","DH"))</f>
        <v/>
      </c>
      <c r="O3459">
        <f>IF($B3459="","",IFERROR(VLOOKUP($B3459,Mapping!$A:$C,2,0),"Not Mapped"))</f>
        <v/>
      </c>
      <c r="P3459">
        <f>IF($B3459="","",IFERROR(VLOOKUP($B3459,Mapping!$A:$C,3,0),"Not Mapped"))</f>
        <v/>
      </c>
      <c r="Q3459">
        <f>IF($B3459="","",IF(COUNTIF(Exclusions!$A:$A,$B3459)&gt;0,"Yes","No"))</f>
        <v/>
      </c>
      <c r="R3459" s="17">
        <f>IF($B3459="","",MIN(1,DAY($A3459)/IF($N3459="Superstore",Settings!$B$5,Settings!$B$4)))</f>
        <v/>
      </c>
      <c r="S3459" s="17">
        <f>IF(OR($B3459="",$G3459="",$R3459=0),"",$G3459/$R3459)</f>
        <v/>
      </c>
      <c r="T3459">
        <f>IF($S3459="","",IF($S3459&lt;Settings!$B$8,"Critical",IF($S3459&lt;Settings!$B$9,"Semi Critical","Non Critical")))</f>
        <v/>
      </c>
      <c r="U3459">
        <f>IF($B3459="","",IFERROR(VLOOKUP($O3459,Leaders!$A:$B,2,0),"Not Mapped"))</f>
        <v/>
      </c>
    </row>
    <row r="3460">
      <c r="A3460" s="16" t="n"/>
      <c r="G3460" s="17" t="n"/>
      <c r="H3460" s="17" t="n"/>
      <c r="I3460" s="17" t="n"/>
      <c r="J3460" s="17" t="n"/>
      <c r="K3460" s="17" t="n"/>
      <c r="L3460" s="17" t="n"/>
      <c r="N3460">
        <f>IF($B3460="","",IF($C3460="SUPERSTORE","Superstore","DH"))</f>
        <v/>
      </c>
      <c r="O3460">
        <f>IF($B3460="","",IFERROR(VLOOKUP($B3460,Mapping!$A:$C,2,0),"Not Mapped"))</f>
        <v/>
      </c>
      <c r="P3460">
        <f>IF($B3460="","",IFERROR(VLOOKUP($B3460,Mapping!$A:$C,3,0),"Not Mapped"))</f>
        <v/>
      </c>
      <c r="Q3460">
        <f>IF($B3460="","",IF(COUNTIF(Exclusions!$A:$A,$B3460)&gt;0,"Yes","No"))</f>
        <v/>
      </c>
      <c r="R3460" s="17">
        <f>IF($B3460="","",MIN(1,DAY($A3460)/IF($N3460="Superstore",Settings!$B$5,Settings!$B$4)))</f>
        <v/>
      </c>
      <c r="S3460" s="17">
        <f>IF(OR($B3460="",$G3460="",$R3460=0),"",$G3460/$R3460)</f>
        <v/>
      </c>
      <c r="T3460">
        <f>IF($S3460="","",IF($S3460&lt;Settings!$B$8,"Critical",IF($S3460&lt;Settings!$B$9,"Semi Critical","Non Critical")))</f>
        <v/>
      </c>
      <c r="U3460">
        <f>IF($B3460="","",IFERROR(VLOOKUP($O3460,Leaders!$A:$B,2,0),"Not Mapped"))</f>
        <v/>
      </c>
    </row>
    <row r="3461">
      <c r="A3461" s="16" t="n"/>
      <c r="G3461" s="17" t="n"/>
      <c r="H3461" s="17" t="n"/>
      <c r="I3461" s="17" t="n"/>
      <c r="J3461" s="17" t="n"/>
      <c r="K3461" s="17" t="n"/>
      <c r="L3461" s="17" t="n"/>
      <c r="N3461">
        <f>IF($B3461="","",IF($C3461="SUPERSTORE","Superstore","DH"))</f>
        <v/>
      </c>
      <c r="O3461">
        <f>IF($B3461="","",IFERROR(VLOOKUP($B3461,Mapping!$A:$C,2,0),"Not Mapped"))</f>
        <v/>
      </c>
      <c r="P3461">
        <f>IF($B3461="","",IFERROR(VLOOKUP($B3461,Mapping!$A:$C,3,0),"Not Mapped"))</f>
        <v/>
      </c>
      <c r="Q3461">
        <f>IF($B3461="","",IF(COUNTIF(Exclusions!$A:$A,$B3461)&gt;0,"Yes","No"))</f>
        <v/>
      </c>
      <c r="R3461" s="17">
        <f>IF($B3461="","",MIN(1,DAY($A3461)/IF($N3461="Superstore",Settings!$B$5,Settings!$B$4)))</f>
        <v/>
      </c>
      <c r="S3461" s="17">
        <f>IF(OR($B3461="",$G3461="",$R3461=0),"",$G3461/$R3461)</f>
        <v/>
      </c>
      <c r="T3461">
        <f>IF($S3461="","",IF($S3461&lt;Settings!$B$8,"Critical",IF($S3461&lt;Settings!$B$9,"Semi Critical","Non Critical")))</f>
        <v/>
      </c>
      <c r="U3461">
        <f>IF($B3461="","",IFERROR(VLOOKUP($O3461,Leaders!$A:$B,2,0),"Not Mapped"))</f>
        <v/>
      </c>
    </row>
    <row r="3462">
      <c r="A3462" s="16" t="n"/>
      <c r="G3462" s="17" t="n"/>
      <c r="H3462" s="17" t="n"/>
      <c r="I3462" s="17" t="n"/>
      <c r="J3462" s="17" t="n"/>
      <c r="K3462" s="17" t="n"/>
      <c r="L3462" s="17" t="n"/>
      <c r="N3462">
        <f>IF($B3462="","",IF($C3462="SUPERSTORE","Superstore","DH"))</f>
        <v/>
      </c>
      <c r="O3462">
        <f>IF($B3462="","",IFERROR(VLOOKUP($B3462,Mapping!$A:$C,2,0),"Not Mapped"))</f>
        <v/>
      </c>
      <c r="P3462">
        <f>IF($B3462="","",IFERROR(VLOOKUP($B3462,Mapping!$A:$C,3,0),"Not Mapped"))</f>
        <v/>
      </c>
      <c r="Q3462">
        <f>IF($B3462="","",IF(COUNTIF(Exclusions!$A:$A,$B3462)&gt;0,"Yes","No"))</f>
        <v/>
      </c>
      <c r="R3462" s="17">
        <f>IF($B3462="","",MIN(1,DAY($A3462)/IF($N3462="Superstore",Settings!$B$5,Settings!$B$4)))</f>
        <v/>
      </c>
      <c r="S3462" s="17">
        <f>IF(OR($B3462="",$G3462="",$R3462=0),"",$G3462/$R3462)</f>
        <v/>
      </c>
      <c r="T3462">
        <f>IF($S3462="","",IF($S3462&lt;Settings!$B$8,"Critical",IF($S3462&lt;Settings!$B$9,"Semi Critical","Non Critical")))</f>
        <v/>
      </c>
      <c r="U3462">
        <f>IF($B3462="","",IFERROR(VLOOKUP($O3462,Leaders!$A:$B,2,0),"Not Mapped"))</f>
        <v/>
      </c>
    </row>
    <row r="3463">
      <c r="A3463" s="16" t="n"/>
      <c r="G3463" s="17" t="n"/>
      <c r="H3463" s="17" t="n"/>
      <c r="I3463" s="17" t="n"/>
      <c r="J3463" s="17" t="n"/>
      <c r="K3463" s="17" t="n"/>
      <c r="L3463" s="17" t="n"/>
      <c r="N3463">
        <f>IF($B3463="","",IF($C3463="SUPERSTORE","Superstore","DH"))</f>
        <v/>
      </c>
      <c r="O3463">
        <f>IF($B3463="","",IFERROR(VLOOKUP($B3463,Mapping!$A:$C,2,0),"Not Mapped"))</f>
        <v/>
      </c>
      <c r="P3463">
        <f>IF($B3463="","",IFERROR(VLOOKUP($B3463,Mapping!$A:$C,3,0),"Not Mapped"))</f>
        <v/>
      </c>
      <c r="Q3463">
        <f>IF($B3463="","",IF(COUNTIF(Exclusions!$A:$A,$B3463)&gt;0,"Yes","No"))</f>
        <v/>
      </c>
      <c r="R3463" s="17">
        <f>IF($B3463="","",MIN(1,DAY($A3463)/IF($N3463="Superstore",Settings!$B$5,Settings!$B$4)))</f>
        <v/>
      </c>
      <c r="S3463" s="17">
        <f>IF(OR($B3463="",$G3463="",$R3463=0),"",$G3463/$R3463)</f>
        <v/>
      </c>
      <c r="T3463">
        <f>IF($S3463="","",IF($S3463&lt;Settings!$B$8,"Critical",IF($S3463&lt;Settings!$B$9,"Semi Critical","Non Critical")))</f>
        <v/>
      </c>
      <c r="U3463">
        <f>IF($B3463="","",IFERROR(VLOOKUP($O3463,Leaders!$A:$B,2,0),"Not Mapped"))</f>
        <v/>
      </c>
    </row>
    <row r="3464">
      <c r="A3464" s="16" t="n"/>
      <c r="G3464" s="17" t="n"/>
      <c r="H3464" s="17" t="n"/>
      <c r="I3464" s="17" t="n"/>
      <c r="J3464" s="17" t="n"/>
      <c r="K3464" s="17" t="n"/>
      <c r="L3464" s="17" t="n"/>
      <c r="N3464">
        <f>IF($B3464="","",IF($C3464="SUPERSTORE","Superstore","DH"))</f>
        <v/>
      </c>
      <c r="O3464">
        <f>IF($B3464="","",IFERROR(VLOOKUP($B3464,Mapping!$A:$C,2,0),"Not Mapped"))</f>
        <v/>
      </c>
      <c r="P3464">
        <f>IF($B3464="","",IFERROR(VLOOKUP($B3464,Mapping!$A:$C,3,0),"Not Mapped"))</f>
        <v/>
      </c>
      <c r="Q3464">
        <f>IF($B3464="","",IF(COUNTIF(Exclusions!$A:$A,$B3464)&gt;0,"Yes","No"))</f>
        <v/>
      </c>
      <c r="R3464" s="17">
        <f>IF($B3464="","",MIN(1,DAY($A3464)/IF($N3464="Superstore",Settings!$B$5,Settings!$B$4)))</f>
        <v/>
      </c>
      <c r="S3464" s="17">
        <f>IF(OR($B3464="",$G3464="",$R3464=0),"",$G3464/$R3464)</f>
        <v/>
      </c>
      <c r="T3464">
        <f>IF($S3464="","",IF($S3464&lt;Settings!$B$8,"Critical",IF($S3464&lt;Settings!$B$9,"Semi Critical","Non Critical")))</f>
        <v/>
      </c>
      <c r="U3464">
        <f>IF($B3464="","",IFERROR(VLOOKUP($O3464,Leaders!$A:$B,2,0),"Not Mapped"))</f>
        <v/>
      </c>
    </row>
    <row r="3465">
      <c r="A3465" s="16" t="n"/>
      <c r="G3465" s="17" t="n"/>
      <c r="H3465" s="17" t="n"/>
      <c r="I3465" s="17" t="n"/>
      <c r="J3465" s="17" t="n"/>
      <c r="K3465" s="17" t="n"/>
      <c r="L3465" s="17" t="n"/>
      <c r="N3465">
        <f>IF($B3465="","",IF($C3465="SUPERSTORE","Superstore","DH"))</f>
        <v/>
      </c>
      <c r="O3465">
        <f>IF($B3465="","",IFERROR(VLOOKUP($B3465,Mapping!$A:$C,2,0),"Not Mapped"))</f>
        <v/>
      </c>
      <c r="P3465">
        <f>IF($B3465="","",IFERROR(VLOOKUP($B3465,Mapping!$A:$C,3,0),"Not Mapped"))</f>
        <v/>
      </c>
      <c r="Q3465">
        <f>IF($B3465="","",IF(COUNTIF(Exclusions!$A:$A,$B3465)&gt;0,"Yes","No"))</f>
        <v/>
      </c>
      <c r="R3465" s="17">
        <f>IF($B3465="","",MIN(1,DAY($A3465)/IF($N3465="Superstore",Settings!$B$5,Settings!$B$4)))</f>
        <v/>
      </c>
      <c r="S3465" s="17">
        <f>IF(OR($B3465="",$G3465="",$R3465=0),"",$G3465/$R3465)</f>
        <v/>
      </c>
      <c r="T3465">
        <f>IF($S3465="","",IF($S3465&lt;Settings!$B$8,"Critical",IF($S3465&lt;Settings!$B$9,"Semi Critical","Non Critical")))</f>
        <v/>
      </c>
      <c r="U3465">
        <f>IF($B3465="","",IFERROR(VLOOKUP($O3465,Leaders!$A:$B,2,0),"Not Mapped"))</f>
        <v/>
      </c>
    </row>
    <row r="3466">
      <c r="A3466" s="16" t="n"/>
      <c r="G3466" s="17" t="n"/>
      <c r="H3466" s="17" t="n"/>
      <c r="I3466" s="17" t="n"/>
      <c r="J3466" s="17" t="n"/>
      <c r="K3466" s="17" t="n"/>
      <c r="L3466" s="17" t="n"/>
      <c r="N3466">
        <f>IF($B3466="","",IF($C3466="SUPERSTORE","Superstore","DH"))</f>
        <v/>
      </c>
      <c r="O3466">
        <f>IF($B3466="","",IFERROR(VLOOKUP($B3466,Mapping!$A:$C,2,0),"Not Mapped"))</f>
        <v/>
      </c>
      <c r="P3466">
        <f>IF($B3466="","",IFERROR(VLOOKUP($B3466,Mapping!$A:$C,3,0),"Not Mapped"))</f>
        <v/>
      </c>
      <c r="Q3466">
        <f>IF($B3466="","",IF(COUNTIF(Exclusions!$A:$A,$B3466)&gt;0,"Yes","No"))</f>
        <v/>
      </c>
      <c r="R3466" s="17">
        <f>IF($B3466="","",MIN(1,DAY($A3466)/IF($N3466="Superstore",Settings!$B$5,Settings!$B$4)))</f>
        <v/>
      </c>
      <c r="S3466" s="17">
        <f>IF(OR($B3466="",$G3466="",$R3466=0),"",$G3466/$R3466)</f>
        <v/>
      </c>
      <c r="T3466">
        <f>IF($S3466="","",IF($S3466&lt;Settings!$B$8,"Critical",IF($S3466&lt;Settings!$B$9,"Semi Critical","Non Critical")))</f>
        <v/>
      </c>
      <c r="U3466">
        <f>IF($B3466="","",IFERROR(VLOOKUP($O3466,Leaders!$A:$B,2,0),"Not Mapped"))</f>
        <v/>
      </c>
    </row>
    <row r="3467">
      <c r="A3467" s="16" t="n"/>
      <c r="G3467" s="17" t="n"/>
      <c r="H3467" s="17" t="n"/>
      <c r="I3467" s="17" t="n"/>
      <c r="J3467" s="17" t="n"/>
      <c r="K3467" s="17" t="n"/>
      <c r="L3467" s="17" t="n"/>
      <c r="N3467">
        <f>IF($B3467="","",IF($C3467="SUPERSTORE","Superstore","DH"))</f>
        <v/>
      </c>
      <c r="O3467">
        <f>IF($B3467="","",IFERROR(VLOOKUP($B3467,Mapping!$A:$C,2,0),"Not Mapped"))</f>
        <v/>
      </c>
      <c r="P3467">
        <f>IF($B3467="","",IFERROR(VLOOKUP($B3467,Mapping!$A:$C,3,0),"Not Mapped"))</f>
        <v/>
      </c>
      <c r="Q3467">
        <f>IF($B3467="","",IF(COUNTIF(Exclusions!$A:$A,$B3467)&gt;0,"Yes","No"))</f>
        <v/>
      </c>
      <c r="R3467" s="17">
        <f>IF($B3467="","",MIN(1,DAY($A3467)/IF($N3467="Superstore",Settings!$B$5,Settings!$B$4)))</f>
        <v/>
      </c>
      <c r="S3467" s="17">
        <f>IF(OR($B3467="",$G3467="",$R3467=0),"",$G3467/$R3467)</f>
        <v/>
      </c>
      <c r="T3467">
        <f>IF($S3467="","",IF($S3467&lt;Settings!$B$8,"Critical",IF($S3467&lt;Settings!$B$9,"Semi Critical","Non Critical")))</f>
        <v/>
      </c>
      <c r="U3467">
        <f>IF($B3467="","",IFERROR(VLOOKUP($O3467,Leaders!$A:$B,2,0),"Not Mapped"))</f>
        <v/>
      </c>
    </row>
    <row r="3468">
      <c r="A3468" s="16" t="n"/>
      <c r="G3468" s="17" t="n"/>
      <c r="H3468" s="17" t="n"/>
      <c r="I3468" s="17" t="n"/>
      <c r="J3468" s="17" t="n"/>
      <c r="K3468" s="17" t="n"/>
      <c r="L3468" s="17" t="n"/>
      <c r="N3468">
        <f>IF($B3468="","",IF($C3468="SUPERSTORE","Superstore","DH"))</f>
        <v/>
      </c>
      <c r="O3468">
        <f>IF($B3468="","",IFERROR(VLOOKUP($B3468,Mapping!$A:$C,2,0),"Not Mapped"))</f>
        <v/>
      </c>
      <c r="P3468">
        <f>IF($B3468="","",IFERROR(VLOOKUP($B3468,Mapping!$A:$C,3,0),"Not Mapped"))</f>
        <v/>
      </c>
      <c r="Q3468">
        <f>IF($B3468="","",IF(COUNTIF(Exclusions!$A:$A,$B3468)&gt;0,"Yes","No"))</f>
        <v/>
      </c>
      <c r="R3468" s="17">
        <f>IF($B3468="","",MIN(1,DAY($A3468)/IF($N3468="Superstore",Settings!$B$5,Settings!$B$4)))</f>
        <v/>
      </c>
      <c r="S3468" s="17">
        <f>IF(OR($B3468="",$G3468="",$R3468=0),"",$G3468/$R3468)</f>
        <v/>
      </c>
      <c r="T3468">
        <f>IF($S3468="","",IF($S3468&lt;Settings!$B$8,"Critical",IF($S3468&lt;Settings!$B$9,"Semi Critical","Non Critical")))</f>
        <v/>
      </c>
      <c r="U3468">
        <f>IF($B3468="","",IFERROR(VLOOKUP($O3468,Leaders!$A:$B,2,0),"Not Mapped"))</f>
        <v/>
      </c>
    </row>
    <row r="3469">
      <c r="A3469" s="16" t="n"/>
      <c r="G3469" s="17" t="n"/>
      <c r="H3469" s="17" t="n"/>
      <c r="I3469" s="17" t="n"/>
      <c r="J3469" s="17" t="n"/>
      <c r="K3469" s="17" t="n"/>
      <c r="L3469" s="17" t="n"/>
      <c r="N3469">
        <f>IF($B3469="","",IF($C3469="SUPERSTORE","Superstore","DH"))</f>
        <v/>
      </c>
      <c r="O3469">
        <f>IF($B3469="","",IFERROR(VLOOKUP($B3469,Mapping!$A:$C,2,0),"Not Mapped"))</f>
        <v/>
      </c>
      <c r="P3469">
        <f>IF($B3469="","",IFERROR(VLOOKUP($B3469,Mapping!$A:$C,3,0),"Not Mapped"))</f>
        <v/>
      </c>
      <c r="Q3469">
        <f>IF($B3469="","",IF(COUNTIF(Exclusions!$A:$A,$B3469)&gt;0,"Yes","No"))</f>
        <v/>
      </c>
      <c r="R3469" s="17">
        <f>IF($B3469="","",MIN(1,DAY($A3469)/IF($N3469="Superstore",Settings!$B$5,Settings!$B$4)))</f>
        <v/>
      </c>
      <c r="S3469" s="17">
        <f>IF(OR($B3469="",$G3469="",$R3469=0),"",$G3469/$R3469)</f>
        <v/>
      </c>
      <c r="T3469">
        <f>IF($S3469="","",IF($S3469&lt;Settings!$B$8,"Critical",IF($S3469&lt;Settings!$B$9,"Semi Critical","Non Critical")))</f>
        <v/>
      </c>
      <c r="U3469">
        <f>IF($B3469="","",IFERROR(VLOOKUP($O3469,Leaders!$A:$B,2,0),"Not Mapped"))</f>
        <v/>
      </c>
    </row>
    <row r="3470">
      <c r="A3470" s="16" t="n"/>
      <c r="G3470" s="17" t="n"/>
      <c r="H3470" s="17" t="n"/>
      <c r="I3470" s="17" t="n"/>
      <c r="J3470" s="17" t="n"/>
      <c r="K3470" s="17" t="n"/>
      <c r="L3470" s="17" t="n"/>
      <c r="N3470">
        <f>IF($B3470="","",IF($C3470="SUPERSTORE","Superstore","DH"))</f>
        <v/>
      </c>
      <c r="O3470">
        <f>IF($B3470="","",IFERROR(VLOOKUP($B3470,Mapping!$A:$C,2,0),"Not Mapped"))</f>
        <v/>
      </c>
      <c r="P3470">
        <f>IF($B3470="","",IFERROR(VLOOKUP($B3470,Mapping!$A:$C,3,0),"Not Mapped"))</f>
        <v/>
      </c>
      <c r="Q3470">
        <f>IF($B3470="","",IF(COUNTIF(Exclusions!$A:$A,$B3470)&gt;0,"Yes","No"))</f>
        <v/>
      </c>
      <c r="R3470" s="17">
        <f>IF($B3470="","",MIN(1,DAY($A3470)/IF($N3470="Superstore",Settings!$B$5,Settings!$B$4)))</f>
        <v/>
      </c>
      <c r="S3470" s="17">
        <f>IF(OR($B3470="",$G3470="",$R3470=0),"",$G3470/$R3470)</f>
        <v/>
      </c>
      <c r="T3470">
        <f>IF($S3470="","",IF($S3470&lt;Settings!$B$8,"Critical",IF($S3470&lt;Settings!$B$9,"Semi Critical","Non Critical")))</f>
        <v/>
      </c>
      <c r="U3470">
        <f>IF($B3470="","",IFERROR(VLOOKUP($O3470,Leaders!$A:$B,2,0),"Not Mapped"))</f>
        <v/>
      </c>
    </row>
    <row r="3471">
      <c r="A3471" s="16" t="n"/>
      <c r="G3471" s="17" t="n"/>
      <c r="H3471" s="17" t="n"/>
      <c r="I3471" s="17" t="n"/>
      <c r="J3471" s="17" t="n"/>
      <c r="K3471" s="17" t="n"/>
      <c r="L3471" s="17" t="n"/>
      <c r="N3471">
        <f>IF($B3471="","",IF($C3471="SUPERSTORE","Superstore","DH"))</f>
        <v/>
      </c>
      <c r="O3471">
        <f>IF($B3471="","",IFERROR(VLOOKUP($B3471,Mapping!$A:$C,2,0),"Not Mapped"))</f>
        <v/>
      </c>
      <c r="P3471">
        <f>IF($B3471="","",IFERROR(VLOOKUP($B3471,Mapping!$A:$C,3,0),"Not Mapped"))</f>
        <v/>
      </c>
      <c r="Q3471">
        <f>IF($B3471="","",IF(COUNTIF(Exclusions!$A:$A,$B3471)&gt;0,"Yes","No"))</f>
        <v/>
      </c>
      <c r="R3471" s="17">
        <f>IF($B3471="","",MIN(1,DAY($A3471)/IF($N3471="Superstore",Settings!$B$5,Settings!$B$4)))</f>
        <v/>
      </c>
      <c r="S3471" s="17">
        <f>IF(OR($B3471="",$G3471="",$R3471=0),"",$G3471/$R3471)</f>
        <v/>
      </c>
      <c r="T3471">
        <f>IF($S3471="","",IF($S3471&lt;Settings!$B$8,"Critical",IF($S3471&lt;Settings!$B$9,"Semi Critical","Non Critical")))</f>
        <v/>
      </c>
      <c r="U3471">
        <f>IF($B3471="","",IFERROR(VLOOKUP($O3471,Leaders!$A:$B,2,0),"Not Mapped"))</f>
        <v/>
      </c>
    </row>
    <row r="3472">
      <c r="A3472" s="16" t="n"/>
      <c r="G3472" s="17" t="n"/>
      <c r="H3472" s="17" t="n"/>
      <c r="I3472" s="17" t="n"/>
      <c r="J3472" s="17" t="n"/>
      <c r="K3472" s="17" t="n"/>
      <c r="L3472" s="17" t="n"/>
      <c r="N3472">
        <f>IF($B3472="","",IF($C3472="SUPERSTORE","Superstore","DH"))</f>
        <v/>
      </c>
      <c r="O3472">
        <f>IF($B3472="","",IFERROR(VLOOKUP($B3472,Mapping!$A:$C,2,0),"Not Mapped"))</f>
        <v/>
      </c>
      <c r="P3472">
        <f>IF($B3472="","",IFERROR(VLOOKUP($B3472,Mapping!$A:$C,3,0),"Not Mapped"))</f>
        <v/>
      </c>
      <c r="Q3472">
        <f>IF($B3472="","",IF(COUNTIF(Exclusions!$A:$A,$B3472)&gt;0,"Yes","No"))</f>
        <v/>
      </c>
      <c r="R3472" s="17">
        <f>IF($B3472="","",MIN(1,DAY($A3472)/IF($N3472="Superstore",Settings!$B$5,Settings!$B$4)))</f>
        <v/>
      </c>
      <c r="S3472" s="17">
        <f>IF(OR($B3472="",$G3472="",$R3472=0),"",$G3472/$R3472)</f>
        <v/>
      </c>
      <c r="T3472">
        <f>IF($S3472="","",IF($S3472&lt;Settings!$B$8,"Critical",IF($S3472&lt;Settings!$B$9,"Semi Critical","Non Critical")))</f>
        <v/>
      </c>
      <c r="U3472">
        <f>IF($B3472="","",IFERROR(VLOOKUP($O3472,Leaders!$A:$B,2,0),"Not Mapped"))</f>
        <v/>
      </c>
    </row>
    <row r="3473">
      <c r="A3473" s="16" t="n"/>
      <c r="G3473" s="17" t="n"/>
      <c r="H3473" s="17" t="n"/>
      <c r="I3473" s="17" t="n"/>
      <c r="J3473" s="17" t="n"/>
      <c r="K3473" s="17" t="n"/>
      <c r="L3473" s="17" t="n"/>
      <c r="N3473">
        <f>IF($B3473="","",IF($C3473="SUPERSTORE","Superstore","DH"))</f>
        <v/>
      </c>
      <c r="O3473">
        <f>IF($B3473="","",IFERROR(VLOOKUP($B3473,Mapping!$A:$C,2,0),"Not Mapped"))</f>
        <v/>
      </c>
      <c r="P3473">
        <f>IF($B3473="","",IFERROR(VLOOKUP($B3473,Mapping!$A:$C,3,0),"Not Mapped"))</f>
        <v/>
      </c>
      <c r="Q3473">
        <f>IF($B3473="","",IF(COUNTIF(Exclusions!$A:$A,$B3473)&gt;0,"Yes","No"))</f>
        <v/>
      </c>
      <c r="R3473" s="17">
        <f>IF($B3473="","",MIN(1,DAY($A3473)/IF($N3473="Superstore",Settings!$B$5,Settings!$B$4)))</f>
        <v/>
      </c>
      <c r="S3473" s="17">
        <f>IF(OR($B3473="",$G3473="",$R3473=0),"",$G3473/$R3473)</f>
        <v/>
      </c>
      <c r="T3473">
        <f>IF($S3473="","",IF($S3473&lt;Settings!$B$8,"Critical",IF($S3473&lt;Settings!$B$9,"Semi Critical","Non Critical")))</f>
        <v/>
      </c>
      <c r="U3473">
        <f>IF($B3473="","",IFERROR(VLOOKUP($O3473,Leaders!$A:$B,2,0),"Not Mapped"))</f>
        <v/>
      </c>
    </row>
    <row r="3474">
      <c r="A3474" s="16" t="n"/>
      <c r="G3474" s="17" t="n"/>
      <c r="H3474" s="17" t="n"/>
      <c r="I3474" s="17" t="n"/>
      <c r="J3474" s="17" t="n"/>
      <c r="K3474" s="17" t="n"/>
      <c r="L3474" s="17" t="n"/>
      <c r="N3474">
        <f>IF($B3474="","",IF($C3474="SUPERSTORE","Superstore","DH"))</f>
        <v/>
      </c>
      <c r="O3474">
        <f>IF($B3474="","",IFERROR(VLOOKUP($B3474,Mapping!$A:$C,2,0),"Not Mapped"))</f>
        <v/>
      </c>
      <c r="P3474">
        <f>IF($B3474="","",IFERROR(VLOOKUP($B3474,Mapping!$A:$C,3,0),"Not Mapped"))</f>
        <v/>
      </c>
      <c r="Q3474">
        <f>IF($B3474="","",IF(COUNTIF(Exclusions!$A:$A,$B3474)&gt;0,"Yes","No"))</f>
        <v/>
      </c>
      <c r="R3474" s="17">
        <f>IF($B3474="","",MIN(1,DAY($A3474)/IF($N3474="Superstore",Settings!$B$5,Settings!$B$4)))</f>
        <v/>
      </c>
      <c r="S3474" s="17">
        <f>IF(OR($B3474="",$G3474="",$R3474=0),"",$G3474/$R3474)</f>
        <v/>
      </c>
      <c r="T3474">
        <f>IF($S3474="","",IF($S3474&lt;Settings!$B$8,"Critical",IF($S3474&lt;Settings!$B$9,"Semi Critical","Non Critical")))</f>
        <v/>
      </c>
      <c r="U3474">
        <f>IF($B3474="","",IFERROR(VLOOKUP($O3474,Leaders!$A:$B,2,0),"Not Mapped"))</f>
        <v/>
      </c>
    </row>
    <row r="3475">
      <c r="A3475" s="16" t="n"/>
      <c r="G3475" s="17" t="n"/>
      <c r="H3475" s="17" t="n"/>
      <c r="I3475" s="17" t="n"/>
      <c r="J3475" s="17" t="n"/>
      <c r="K3475" s="17" t="n"/>
      <c r="L3475" s="17" t="n"/>
      <c r="N3475">
        <f>IF($B3475="","",IF($C3475="SUPERSTORE","Superstore","DH"))</f>
        <v/>
      </c>
      <c r="O3475">
        <f>IF($B3475="","",IFERROR(VLOOKUP($B3475,Mapping!$A:$C,2,0),"Not Mapped"))</f>
        <v/>
      </c>
      <c r="P3475">
        <f>IF($B3475="","",IFERROR(VLOOKUP($B3475,Mapping!$A:$C,3,0),"Not Mapped"))</f>
        <v/>
      </c>
      <c r="Q3475">
        <f>IF($B3475="","",IF(COUNTIF(Exclusions!$A:$A,$B3475)&gt;0,"Yes","No"))</f>
        <v/>
      </c>
      <c r="R3475" s="17">
        <f>IF($B3475="","",MIN(1,DAY($A3475)/IF($N3475="Superstore",Settings!$B$5,Settings!$B$4)))</f>
        <v/>
      </c>
      <c r="S3475" s="17">
        <f>IF(OR($B3475="",$G3475="",$R3475=0),"",$G3475/$R3475)</f>
        <v/>
      </c>
      <c r="T3475">
        <f>IF($S3475="","",IF($S3475&lt;Settings!$B$8,"Critical",IF($S3475&lt;Settings!$B$9,"Semi Critical","Non Critical")))</f>
        <v/>
      </c>
      <c r="U3475">
        <f>IF($B3475="","",IFERROR(VLOOKUP($O3475,Leaders!$A:$B,2,0),"Not Mapped"))</f>
        <v/>
      </c>
    </row>
    <row r="3476">
      <c r="A3476" s="16" t="n"/>
      <c r="G3476" s="17" t="n"/>
      <c r="H3476" s="17" t="n"/>
      <c r="I3476" s="17" t="n"/>
      <c r="J3476" s="17" t="n"/>
      <c r="K3476" s="17" t="n"/>
      <c r="L3476" s="17" t="n"/>
      <c r="N3476">
        <f>IF($B3476="","",IF($C3476="SUPERSTORE","Superstore","DH"))</f>
        <v/>
      </c>
      <c r="O3476">
        <f>IF($B3476="","",IFERROR(VLOOKUP($B3476,Mapping!$A:$C,2,0),"Not Mapped"))</f>
        <v/>
      </c>
      <c r="P3476">
        <f>IF($B3476="","",IFERROR(VLOOKUP($B3476,Mapping!$A:$C,3,0),"Not Mapped"))</f>
        <v/>
      </c>
      <c r="Q3476">
        <f>IF($B3476="","",IF(COUNTIF(Exclusions!$A:$A,$B3476)&gt;0,"Yes","No"))</f>
        <v/>
      </c>
      <c r="R3476" s="17">
        <f>IF($B3476="","",MIN(1,DAY($A3476)/IF($N3476="Superstore",Settings!$B$5,Settings!$B$4)))</f>
        <v/>
      </c>
      <c r="S3476" s="17">
        <f>IF(OR($B3476="",$G3476="",$R3476=0),"",$G3476/$R3476)</f>
        <v/>
      </c>
      <c r="T3476">
        <f>IF($S3476="","",IF($S3476&lt;Settings!$B$8,"Critical",IF($S3476&lt;Settings!$B$9,"Semi Critical","Non Critical")))</f>
        <v/>
      </c>
      <c r="U3476">
        <f>IF($B3476="","",IFERROR(VLOOKUP($O3476,Leaders!$A:$B,2,0),"Not Mapped"))</f>
        <v/>
      </c>
    </row>
    <row r="3477">
      <c r="A3477" s="16" t="n"/>
      <c r="G3477" s="17" t="n"/>
      <c r="H3477" s="17" t="n"/>
      <c r="I3477" s="17" t="n"/>
      <c r="J3477" s="17" t="n"/>
      <c r="K3477" s="17" t="n"/>
      <c r="L3477" s="17" t="n"/>
      <c r="N3477">
        <f>IF($B3477="","",IF($C3477="SUPERSTORE","Superstore","DH"))</f>
        <v/>
      </c>
      <c r="O3477">
        <f>IF($B3477="","",IFERROR(VLOOKUP($B3477,Mapping!$A:$C,2,0),"Not Mapped"))</f>
        <v/>
      </c>
      <c r="P3477">
        <f>IF($B3477="","",IFERROR(VLOOKUP($B3477,Mapping!$A:$C,3,0),"Not Mapped"))</f>
        <v/>
      </c>
      <c r="Q3477">
        <f>IF($B3477="","",IF(COUNTIF(Exclusions!$A:$A,$B3477)&gt;0,"Yes","No"))</f>
        <v/>
      </c>
      <c r="R3477" s="17">
        <f>IF($B3477="","",MIN(1,DAY($A3477)/IF($N3477="Superstore",Settings!$B$5,Settings!$B$4)))</f>
        <v/>
      </c>
      <c r="S3477" s="17">
        <f>IF(OR($B3477="",$G3477="",$R3477=0),"",$G3477/$R3477)</f>
        <v/>
      </c>
      <c r="T3477">
        <f>IF($S3477="","",IF($S3477&lt;Settings!$B$8,"Critical",IF($S3477&lt;Settings!$B$9,"Semi Critical","Non Critical")))</f>
        <v/>
      </c>
      <c r="U3477">
        <f>IF($B3477="","",IFERROR(VLOOKUP($O3477,Leaders!$A:$B,2,0),"Not Mapped"))</f>
        <v/>
      </c>
    </row>
    <row r="3478">
      <c r="A3478" s="16" t="n"/>
      <c r="G3478" s="17" t="n"/>
      <c r="H3478" s="17" t="n"/>
      <c r="I3478" s="17" t="n"/>
      <c r="J3478" s="17" t="n"/>
      <c r="K3478" s="17" t="n"/>
      <c r="L3478" s="17" t="n"/>
      <c r="N3478">
        <f>IF($B3478="","",IF($C3478="SUPERSTORE","Superstore","DH"))</f>
        <v/>
      </c>
      <c r="O3478">
        <f>IF($B3478="","",IFERROR(VLOOKUP($B3478,Mapping!$A:$C,2,0),"Not Mapped"))</f>
        <v/>
      </c>
      <c r="P3478">
        <f>IF($B3478="","",IFERROR(VLOOKUP($B3478,Mapping!$A:$C,3,0),"Not Mapped"))</f>
        <v/>
      </c>
      <c r="Q3478">
        <f>IF($B3478="","",IF(COUNTIF(Exclusions!$A:$A,$B3478)&gt;0,"Yes","No"))</f>
        <v/>
      </c>
      <c r="R3478" s="17">
        <f>IF($B3478="","",MIN(1,DAY($A3478)/IF($N3478="Superstore",Settings!$B$5,Settings!$B$4)))</f>
        <v/>
      </c>
      <c r="S3478" s="17">
        <f>IF(OR($B3478="",$G3478="",$R3478=0),"",$G3478/$R3478)</f>
        <v/>
      </c>
      <c r="T3478">
        <f>IF($S3478="","",IF($S3478&lt;Settings!$B$8,"Critical",IF($S3478&lt;Settings!$B$9,"Semi Critical","Non Critical")))</f>
        <v/>
      </c>
      <c r="U3478">
        <f>IF($B3478="","",IFERROR(VLOOKUP($O3478,Leaders!$A:$B,2,0),"Not Mapped"))</f>
        <v/>
      </c>
    </row>
    <row r="3479">
      <c r="A3479" s="16" t="n"/>
      <c r="G3479" s="17" t="n"/>
      <c r="H3479" s="17" t="n"/>
      <c r="I3479" s="17" t="n"/>
      <c r="J3479" s="17" t="n"/>
      <c r="K3479" s="17" t="n"/>
      <c r="L3479" s="17" t="n"/>
      <c r="N3479">
        <f>IF($B3479="","",IF($C3479="SUPERSTORE","Superstore","DH"))</f>
        <v/>
      </c>
      <c r="O3479">
        <f>IF($B3479="","",IFERROR(VLOOKUP($B3479,Mapping!$A:$C,2,0),"Not Mapped"))</f>
        <v/>
      </c>
      <c r="P3479">
        <f>IF($B3479="","",IFERROR(VLOOKUP($B3479,Mapping!$A:$C,3,0),"Not Mapped"))</f>
        <v/>
      </c>
      <c r="Q3479">
        <f>IF($B3479="","",IF(COUNTIF(Exclusions!$A:$A,$B3479)&gt;0,"Yes","No"))</f>
        <v/>
      </c>
      <c r="R3479" s="17">
        <f>IF($B3479="","",MIN(1,DAY($A3479)/IF($N3479="Superstore",Settings!$B$5,Settings!$B$4)))</f>
        <v/>
      </c>
      <c r="S3479" s="17">
        <f>IF(OR($B3479="",$G3479="",$R3479=0),"",$G3479/$R3479)</f>
        <v/>
      </c>
      <c r="T3479">
        <f>IF($S3479="","",IF($S3479&lt;Settings!$B$8,"Critical",IF($S3479&lt;Settings!$B$9,"Semi Critical","Non Critical")))</f>
        <v/>
      </c>
      <c r="U3479">
        <f>IF($B3479="","",IFERROR(VLOOKUP($O3479,Leaders!$A:$B,2,0),"Not Mapped"))</f>
        <v/>
      </c>
    </row>
    <row r="3480">
      <c r="A3480" s="16" t="n"/>
      <c r="G3480" s="17" t="n"/>
      <c r="H3480" s="17" t="n"/>
      <c r="I3480" s="17" t="n"/>
      <c r="J3480" s="17" t="n"/>
      <c r="K3480" s="17" t="n"/>
      <c r="L3480" s="17" t="n"/>
      <c r="N3480">
        <f>IF($B3480="","",IF($C3480="SUPERSTORE","Superstore","DH"))</f>
        <v/>
      </c>
      <c r="O3480">
        <f>IF($B3480="","",IFERROR(VLOOKUP($B3480,Mapping!$A:$C,2,0),"Not Mapped"))</f>
        <v/>
      </c>
      <c r="P3480">
        <f>IF($B3480="","",IFERROR(VLOOKUP($B3480,Mapping!$A:$C,3,0),"Not Mapped"))</f>
        <v/>
      </c>
      <c r="Q3480">
        <f>IF($B3480="","",IF(COUNTIF(Exclusions!$A:$A,$B3480)&gt;0,"Yes","No"))</f>
        <v/>
      </c>
      <c r="R3480" s="17">
        <f>IF($B3480="","",MIN(1,DAY($A3480)/IF($N3480="Superstore",Settings!$B$5,Settings!$B$4)))</f>
        <v/>
      </c>
      <c r="S3480" s="17">
        <f>IF(OR($B3480="",$G3480="",$R3480=0),"",$G3480/$R3480)</f>
        <v/>
      </c>
      <c r="T3480">
        <f>IF($S3480="","",IF($S3480&lt;Settings!$B$8,"Critical",IF($S3480&lt;Settings!$B$9,"Semi Critical","Non Critical")))</f>
        <v/>
      </c>
      <c r="U3480">
        <f>IF($B3480="","",IFERROR(VLOOKUP($O3480,Leaders!$A:$B,2,0),"Not Mapped"))</f>
        <v/>
      </c>
    </row>
    <row r="3481">
      <c r="A3481" s="16" t="n"/>
      <c r="G3481" s="17" t="n"/>
      <c r="H3481" s="17" t="n"/>
      <c r="I3481" s="17" t="n"/>
      <c r="J3481" s="17" t="n"/>
      <c r="K3481" s="17" t="n"/>
      <c r="L3481" s="17" t="n"/>
      <c r="N3481">
        <f>IF($B3481="","",IF($C3481="SUPERSTORE","Superstore","DH"))</f>
        <v/>
      </c>
      <c r="O3481">
        <f>IF($B3481="","",IFERROR(VLOOKUP($B3481,Mapping!$A:$C,2,0),"Not Mapped"))</f>
        <v/>
      </c>
      <c r="P3481">
        <f>IF($B3481="","",IFERROR(VLOOKUP($B3481,Mapping!$A:$C,3,0),"Not Mapped"))</f>
        <v/>
      </c>
      <c r="Q3481">
        <f>IF($B3481="","",IF(COUNTIF(Exclusions!$A:$A,$B3481)&gt;0,"Yes","No"))</f>
        <v/>
      </c>
      <c r="R3481" s="17">
        <f>IF($B3481="","",MIN(1,DAY($A3481)/IF($N3481="Superstore",Settings!$B$5,Settings!$B$4)))</f>
        <v/>
      </c>
      <c r="S3481" s="17">
        <f>IF(OR($B3481="",$G3481="",$R3481=0),"",$G3481/$R3481)</f>
        <v/>
      </c>
      <c r="T3481">
        <f>IF($S3481="","",IF($S3481&lt;Settings!$B$8,"Critical",IF($S3481&lt;Settings!$B$9,"Semi Critical","Non Critical")))</f>
        <v/>
      </c>
      <c r="U3481">
        <f>IF($B3481="","",IFERROR(VLOOKUP($O3481,Leaders!$A:$B,2,0),"Not Mapped"))</f>
        <v/>
      </c>
    </row>
    <row r="3482">
      <c r="A3482" s="16" t="n"/>
      <c r="G3482" s="17" t="n"/>
      <c r="H3482" s="17" t="n"/>
      <c r="I3482" s="17" t="n"/>
      <c r="J3482" s="17" t="n"/>
      <c r="K3482" s="17" t="n"/>
      <c r="L3482" s="17" t="n"/>
      <c r="N3482">
        <f>IF($B3482="","",IF($C3482="SUPERSTORE","Superstore","DH"))</f>
        <v/>
      </c>
      <c r="O3482">
        <f>IF($B3482="","",IFERROR(VLOOKUP($B3482,Mapping!$A:$C,2,0),"Not Mapped"))</f>
        <v/>
      </c>
      <c r="P3482">
        <f>IF($B3482="","",IFERROR(VLOOKUP($B3482,Mapping!$A:$C,3,0),"Not Mapped"))</f>
        <v/>
      </c>
      <c r="Q3482">
        <f>IF($B3482="","",IF(COUNTIF(Exclusions!$A:$A,$B3482)&gt;0,"Yes","No"))</f>
        <v/>
      </c>
      <c r="R3482" s="17">
        <f>IF($B3482="","",MIN(1,DAY($A3482)/IF($N3482="Superstore",Settings!$B$5,Settings!$B$4)))</f>
        <v/>
      </c>
      <c r="S3482" s="17">
        <f>IF(OR($B3482="",$G3482="",$R3482=0),"",$G3482/$R3482)</f>
        <v/>
      </c>
      <c r="T3482">
        <f>IF($S3482="","",IF($S3482&lt;Settings!$B$8,"Critical",IF($S3482&lt;Settings!$B$9,"Semi Critical","Non Critical")))</f>
        <v/>
      </c>
      <c r="U3482">
        <f>IF($B3482="","",IFERROR(VLOOKUP($O3482,Leaders!$A:$B,2,0),"Not Mapped"))</f>
        <v/>
      </c>
    </row>
    <row r="3483">
      <c r="A3483" s="16" t="n"/>
      <c r="G3483" s="17" t="n"/>
      <c r="H3483" s="17" t="n"/>
      <c r="I3483" s="17" t="n"/>
      <c r="J3483" s="17" t="n"/>
      <c r="K3483" s="17" t="n"/>
      <c r="L3483" s="17" t="n"/>
      <c r="N3483">
        <f>IF($B3483="","",IF($C3483="SUPERSTORE","Superstore","DH"))</f>
        <v/>
      </c>
      <c r="O3483">
        <f>IF($B3483="","",IFERROR(VLOOKUP($B3483,Mapping!$A:$C,2,0),"Not Mapped"))</f>
        <v/>
      </c>
      <c r="P3483">
        <f>IF($B3483="","",IFERROR(VLOOKUP($B3483,Mapping!$A:$C,3,0),"Not Mapped"))</f>
        <v/>
      </c>
      <c r="Q3483">
        <f>IF($B3483="","",IF(COUNTIF(Exclusions!$A:$A,$B3483)&gt;0,"Yes","No"))</f>
        <v/>
      </c>
      <c r="R3483" s="17">
        <f>IF($B3483="","",MIN(1,DAY($A3483)/IF($N3483="Superstore",Settings!$B$5,Settings!$B$4)))</f>
        <v/>
      </c>
      <c r="S3483" s="17">
        <f>IF(OR($B3483="",$G3483="",$R3483=0),"",$G3483/$R3483)</f>
        <v/>
      </c>
      <c r="T3483">
        <f>IF($S3483="","",IF($S3483&lt;Settings!$B$8,"Critical",IF($S3483&lt;Settings!$B$9,"Semi Critical","Non Critical")))</f>
        <v/>
      </c>
      <c r="U3483">
        <f>IF($B3483="","",IFERROR(VLOOKUP($O3483,Leaders!$A:$B,2,0),"Not Mapped"))</f>
        <v/>
      </c>
    </row>
    <row r="3484">
      <c r="A3484" s="16" t="n"/>
      <c r="G3484" s="17" t="n"/>
      <c r="H3484" s="17" t="n"/>
      <c r="I3484" s="17" t="n"/>
      <c r="J3484" s="17" t="n"/>
      <c r="K3484" s="17" t="n"/>
      <c r="L3484" s="17" t="n"/>
      <c r="N3484">
        <f>IF($B3484="","",IF($C3484="SUPERSTORE","Superstore","DH"))</f>
        <v/>
      </c>
      <c r="O3484">
        <f>IF($B3484="","",IFERROR(VLOOKUP($B3484,Mapping!$A:$C,2,0),"Not Mapped"))</f>
        <v/>
      </c>
      <c r="P3484">
        <f>IF($B3484="","",IFERROR(VLOOKUP($B3484,Mapping!$A:$C,3,0),"Not Mapped"))</f>
        <v/>
      </c>
      <c r="Q3484">
        <f>IF($B3484="","",IF(COUNTIF(Exclusions!$A:$A,$B3484)&gt;0,"Yes","No"))</f>
        <v/>
      </c>
      <c r="R3484" s="17">
        <f>IF($B3484="","",MIN(1,DAY($A3484)/IF($N3484="Superstore",Settings!$B$5,Settings!$B$4)))</f>
        <v/>
      </c>
      <c r="S3484" s="17">
        <f>IF(OR($B3484="",$G3484="",$R3484=0),"",$G3484/$R3484)</f>
        <v/>
      </c>
      <c r="T3484">
        <f>IF($S3484="","",IF($S3484&lt;Settings!$B$8,"Critical",IF($S3484&lt;Settings!$B$9,"Semi Critical","Non Critical")))</f>
        <v/>
      </c>
      <c r="U3484">
        <f>IF($B3484="","",IFERROR(VLOOKUP($O3484,Leaders!$A:$B,2,0),"Not Mapped"))</f>
        <v/>
      </c>
    </row>
    <row r="3485">
      <c r="A3485" s="16" t="n"/>
      <c r="G3485" s="17" t="n"/>
      <c r="H3485" s="17" t="n"/>
      <c r="I3485" s="17" t="n"/>
      <c r="J3485" s="17" t="n"/>
      <c r="K3485" s="17" t="n"/>
      <c r="L3485" s="17" t="n"/>
      <c r="N3485">
        <f>IF($B3485="","",IF($C3485="SUPERSTORE","Superstore","DH"))</f>
        <v/>
      </c>
      <c r="O3485">
        <f>IF($B3485="","",IFERROR(VLOOKUP($B3485,Mapping!$A:$C,2,0),"Not Mapped"))</f>
        <v/>
      </c>
      <c r="P3485">
        <f>IF($B3485="","",IFERROR(VLOOKUP($B3485,Mapping!$A:$C,3,0),"Not Mapped"))</f>
        <v/>
      </c>
      <c r="Q3485">
        <f>IF($B3485="","",IF(COUNTIF(Exclusions!$A:$A,$B3485)&gt;0,"Yes","No"))</f>
        <v/>
      </c>
      <c r="R3485" s="17">
        <f>IF($B3485="","",MIN(1,DAY($A3485)/IF($N3485="Superstore",Settings!$B$5,Settings!$B$4)))</f>
        <v/>
      </c>
      <c r="S3485" s="17">
        <f>IF(OR($B3485="",$G3485="",$R3485=0),"",$G3485/$R3485)</f>
        <v/>
      </c>
      <c r="T3485">
        <f>IF($S3485="","",IF($S3485&lt;Settings!$B$8,"Critical",IF($S3485&lt;Settings!$B$9,"Semi Critical","Non Critical")))</f>
        <v/>
      </c>
      <c r="U3485">
        <f>IF($B3485="","",IFERROR(VLOOKUP($O3485,Leaders!$A:$B,2,0),"Not Mapped"))</f>
        <v/>
      </c>
    </row>
    <row r="3486">
      <c r="A3486" s="16" t="n"/>
      <c r="G3486" s="17" t="n"/>
      <c r="H3486" s="17" t="n"/>
      <c r="I3486" s="17" t="n"/>
      <c r="J3486" s="17" t="n"/>
      <c r="K3486" s="17" t="n"/>
      <c r="L3486" s="17" t="n"/>
      <c r="N3486">
        <f>IF($B3486="","",IF($C3486="SUPERSTORE","Superstore","DH"))</f>
        <v/>
      </c>
      <c r="O3486">
        <f>IF($B3486="","",IFERROR(VLOOKUP($B3486,Mapping!$A:$C,2,0),"Not Mapped"))</f>
        <v/>
      </c>
      <c r="P3486">
        <f>IF($B3486="","",IFERROR(VLOOKUP($B3486,Mapping!$A:$C,3,0),"Not Mapped"))</f>
        <v/>
      </c>
      <c r="Q3486">
        <f>IF($B3486="","",IF(COUNTIF(Exclusions!$A:$A,$B3486)&gt;0,"Yes","No"))</f>
        <v/>
      </c>
      <c r="R3486" s="17">
        <f>IF($B3486="","",MIN(1,DAY($A3486)/IF($N3486="Superstore",Settings!$B$5,Settings!$B$4)))</f>
        <v/>
      </c>
      <c r="S3486" s="17">
        <f>IF(OR($B3486="",$G3486="",$R3486=0),"",$G3486/$R3486)</f>
        <v/>
      </c>
      <c r="T3486">
        <f>IF($S3486="","",IF($S3486&lt;Settings!$B$8,"Critical",IF($S3486&lt;Settings!$B$9,"Semi Critical","Non Critical")))</f>
        <v/>
      </c>
      <c r="U3486">
        <f>IF($B3486="","",IFERROR(VLOOKUP($O3486,Leaders!$A:$B,2,0),"Not Mapped"))</f>
        <v/>
      </c>
    </row>
    <row r="3487">
      <c r="A3487" s="16" t="n"/>
      <c r="G3487" s="17" t="n"/>
      <c r="H3487" s="17" t="n"/>
      <c r="I3487" s="17" t="n"/>
      <c r="J3487" s="17" t="n"/>
      <c r="K3487" s="17" t="n"/>
      <c r="L3487" s="17" t="n"/>
      <c r="N3487">
        <f>IF($B3487="","",IF($C3487="SUPERSTORE","Superstore","DH"))</f>
        <v/>
      </c>
      <c r="O3487">
        <f>IF($B3487="","",IFERROR(VLOOKUP($B3487,Mapping!$A:$C,2,0),"Not Mapped"))</f>
        <v/>
      </c>
      <c r="P3487">
        <f>IF($B3487="","",IFERROR(VLOOKUP($B3487,Mapping!$A:$C,3,0),"Not Mapped"))</f>
        <v/>
      </c>
      <c r="Q3487">
        <f>IF($B3487="","",IF(COUNTIF(Exclusions!$A:$A,$B3487)&gt;0,"Yes","No"))</f>
        <v/>
      </c>
      <c r="R3487" s="17">
        <f>IF($B3487="","",MIN(1,DAY($A3487)/IF($N3487="Superstore",Settings!$B$5,Settings!$B$4)))</f>
        <v/>
      </c>
      <c r="S3487" s="17">
        <f>IF(OR($B3487="",$G3487="",$R3487=0),"",$G3487/$R3487)</f>
        <v/>
      </c>
      <c r="T3487">
        <f>IF($S3487="","",IF($S3487&lt;Settings!$B$8,"Critical",IF($S3487&lt;Settings!$B$9,"Semi Critical","Non Critical")))</f>
        <v/>
      </c>
      <c r="U3487">
        <f>IF($B3487="","",IFERROR(VLOOKUP($O3487,Leaders!$A:$B,2,0),"Not Mapped"))</f>
        <v/>
      </c>
    </row>
    <row r="3488">
      <c r="A3488" s="16" t="n"/>
      <c r="G3488" s="17" t="n"/>
      <c r="H3488" s="17" t="n"/>
      <c r="I3488" s="17" t="n"/>
      <c r="J3488" s="17" t="n"/>
      <c r="K3488" s="17" t="n"/>
      <c r="L3488" s="17" t="n"/>
      <c r="N3488">
        <f>IF($B3488="","",IF($C3488="SUPERSTORE","Superstore","DH"))</f>
        <v/>
      </c>
      <c r="O3488">
        <f>IF($B3488="","",IFERROR(VLOOKUP($B3488,Mapping!$A:$C,2,0),"Not Mapped"))</f>
        <v/>
      </c>
      <c r="P3488">
        <f>IF($B3488="","",IFERROR(VLOOKUP($B3488,Mapping!$A:$C,3,0),"Not Mapped"))</f>
        <v/>
      </c>
      <c r="Q3488">
        <f>IF($B3488="","",IF(COUNTIF(Exclusions!$A:$A,$B3488)&gt;0,"Yes","No"))</f>
        <v/>
      </c>
      <c r="R3488" s="17">
        <f>IF($B3488="","",MIN(1,DAY($A3488)/IF($N3488="Superstore",Settings!$B$5,Settings!$B$4)))</f>
        <v/>
      </c>
      <c r="S3488" s="17">
        <f>IF(OR($B3488="",$G3488="",$R3488=0),"",$G3488/$R3488)</f>
        <v/>
      </c>
      <c r="T3488">
        <f>IF($S3488="","",IF($S3488&lt;Settings!$B$8,"Critical",IF($S3488&lt;Settings!$B$9,"Semi Critical","Non Critical")))</f>
        <v/>
      </c>
      <c r="U3488">
        <f>IF($B3488="","",IFERROR(VLOOKUP($O3488,Leaders!$A:$B,2,0),"Not Mapped"))</f>
        <v/>
      </c>
    </row>
    <row r="3489">
      <c r="A3489" s="16" t="n"/>
      <c r="G3489" s="17" t="n"/>
      <c r="H3489" s="17" t="n"/>
      <c r="I3489" s="17" t="n"/>
      <c r="J3489" s="17" t="n"/>
      <c r="K3489" s="17" t="n"/>
      <c r="L3489" s="17" t="n"/>
      <c r="N3489">
        <f>IF($B3489="","",IF($C3489="SUPERSTORE","Superstore","DH"))</f>
        <v/>
      </c>
      <c r="O3489">
        <f>IF($B3489="","",IFERROR(VLOOKUP($B3489,Mapping!$A:$C,2,0),"Not Mapped"))</f>
        <v/>
      </c>
      <c r="P3489">
        <f>IF($B3489="","",IFERROR(VLOOKUP($B3489,Mapping!$A:$C,3,0),"Not Mapped"))</f>
        <v/>
      </c>
      <c r="Q3489">
        <f>IF($B3489="","",IF(COUNTIF(Exclusions!$A:$A,$B3489)&gt;0,"Yes","No"))</f>
        <v/>
      </c>
      <c r="R3489" s="17">
        <f>IF($B3489="","",MIN(1,DAY($A3489)/IF($N3489="Superstore",Settings!$B$5,Settings!$B$4)))</f>
        <v/>
      </c>
      <c r="S3489" s="17">
        <f>IF(OR($B3489="",$G3489="",$R3489=0),"",$G3489/$R3489)</f>
        <v/>
      </c>
      <c r="T3489">
        <f>IF($S3489="","",IF($S3489&lt;Settings!$B$8,"Critical",IF($S3489&lt;Settings!$B$9,"Semi Critical","Non Critical")))</f>
        <v/>
      </c>
      <c r="U3489">
        <f>IF($B3489="","",IFERROR(VLOOKUP($O3489,Leaders!$A:$B,2,0),"Not Mapped"))</f>
        <v/>
      </c>
    </row>
    <row r="3490">
      <c r="A3490" s="16" t="n"/>
      <c r="G3490" s="17" t="n"/>
      <c r="H3490" s="17" t="n"/>
      <c r="I3490" s="17" t="n"/>
      <c r="J3490" s="17" t="n"/>
      <c r="K3490" s="17" t="n"/>
      <c r="L3490" s="17" t="n"/>
      <c r="N3490">
        <f>IF($B3490="","",IF($C3490="SUPERSTORE","Superstore","DH"))</f>
        <v/>
      </c>
      <c r="O3490">
        <f>IF($B3490="","",IFERROR(VLOOKUP($B3490,Mapping!$A:$C,2,0),"Not Mapped"))</f>
        <v/>
      </c>
      <c r="P3490">
        <f>IF($B3490="","",IFERROR(VLOOKUP($B3490,Mapping!$A:$C,3,0),"Not Mapped"))</f>
        <v/>
      </c>
      <c r="Q3490">
        <f>IF($B3490="","",IF(COUNTIF(Exclusions!$A:$A,$B3490)&gt;0,"Yes","No"))</f>
        <v/>
      </c>
      <c r="R3490" s="17">
        <f>IF($B3490="","",MIN(1,DAY($A3490)/IF($N3490="Superstore",Settings!$B$5,Settings!$B$4)))</f>
        <v/>
      </c>
      <c r="S3490" s="17">
        <f>IF(OR($B3490="",$G3490="",$R3490=0),"",$G3490/$R3490)</f>
        <v/>
      </c>
      <c r="T3490">
        <f>IF($S3490="","",IF($S3490&lt;Settings!$B$8,"Critical",IF($S3490&lt;Settings!$B$9,"Semi Critical","Non Critical")))</f>
        <v/>
      </c>
      <c r="U3490">
        <f>IF($B3490="","",IFERROR(VLOOKUP($O3490,Leaders!$A:$B,2,0),"Not Mapped"))</f>
        <v/>
      </c>
    </row>
    <row r="3491">
      <c r="A3491" s="16" t="n"/>
      <c r="G3491" s="17" t="n"/>
      <c r="H3491" s="17" t="n"/>
      <c r="I3491" s="17" t="n"/>
      <c r="J3491" s="17" t="n"/>
      <c r="K3491" s="17" t="n"/>
      <c r="L3491" s="17" t="n"/>
      <c r="N3491">
        <f>IF($B3491="","",IF($C3491="SUPERSTORE","Superstore","DH"))</f>
        <v/>
      </c>
      <c r="O3491">
        <f>IF($B3491="","",IFERROR(VLOOKUP($B3491,Mapping!$A:$C,2,0),"Not Mapped"))</f>
        <v/>
      </c>
      <c r="P3491">
        <f>IF($B3491="","",IFERROR(VLOOKUP($B3491,Mapping!$A:$C,3,0),"Not Mapped"))</f>
        <v/>
      </c>
      <c r="Q3491">
        <f>IF($B3491="","",IF(COUNTIF(Exclusions!$A:$A,$B3491)&gt;0,"Yes","No"))</f>
        <v/>
      </c>
      <c r="R3491" s="17">
        <f>IF($B3491="","",MIN(1,DAY($A3491)/IF($N3491="Superstore",Settings!$B$5,Settings!$B$4)))</f>
        <v/>
      </c>
      <c r="S3491" s="17">
        <f>IF(OR($B3491="",$G3491="",$R3491=0),"",$G3491/$R3491)</f>
        <v/>
      </c>
      <c r="T3491">
        <f>IF($S3491="","",IF($S3491&lt;Settings!$B$8,"Critical",IF($S3491&lt;Settings!$B$9,"Semi Critical","Non Critical")))</f>
        <v/>
      </c>
      <c r="U3491">
        <f>IF($B3491="","",IFERROR(VLOOKUP($O3491,Leaders!$A:$B,2,0),"Not Mapped"))</f>
        <v/>
      </c>
    </row>
    <row r="3492">
      <c r="A3492" s="16" t="n"/>
      <c r="G3492" s="17" t="n"/>
      <c r="H3492" s="17" t="n"/>
      <c r="I3492" s="17" t="n"/>
      <c r="J3492" s="17" t="n"/>
      <c r="K3492" s="17" t="n"/>
      <c r="L3492" s="17" t="n"/>
      <c r="N3492">
        <f>IF($B3492="","",IF($C3492="SUPERSTORE","Superstore","DH"))</f>
        <v/>
      </c>
      <c r="O3492">
        <f>IF($B3492="","",IFERROR(VLOOKUP($B3492,Mapping!$A:$C,2,0),"Not Mapped"))</f>
        <v/>
      </c>
      <c r="P3492">
        <f>IF($B3492="","",IFERROR(VLOOKUP($B3492,Mapping!$A:$C,3,0),"Not Mapped"))</f>
        <v/>
      </c>
      <c r="Q3492">
        <f>IF($B3492="","",IF(COUNTIF(Exclusions!$A:$A,$B3492)&gt;0,"Yes","No"))</f>
        <v/>
      </c>
      <c r="R3492" s="17">
        <f>IF($B3492="","",MIN(1,DAY($A3492)/IF($N3492="Superstore",Settings!$B$5,Settings!$B$4)))</f>
        <v/>
      </c>
      <c r="S3492" s="17">
        <f>IF(OR($B3492="",$G3492="",$R3492=0),"",$G3492/$R3492)</f>
        <v/>
      </c>
      <c r="T3492">
        <f>IF($S3492="","",IF($S3492&lt;Settings!$B$8,"Critical",IF($S3492&lt;Settings!$B$9,"Semi Critical","Non Critical")))</f>
        <v/>
      </c>
      <c r="U3492">
        <f>IF($B3492="","",IFERROR(VLOOKUP($O3492,Leaders!$A:$B,2,0),"Not Mapped"))</f>
        <v/>
      </c>
    </row>
    <row r="3493">
      <c r="A3493" s="16" t="n"/>
      <c r="G3493" s="17" t="n"/>
      <c r="H3493" s="17" t="n"/>
      <c r="I3493" s="17" t="n"/>
      <c r="J3493" s="17" t="n"/>
      <c r="K3493" s="17" t="n"/>
      <c r="L3493" s="17" t="n"/>
      <c r="N3493">
        <f>IF($B3493="","",IF($C3493="SUPERSTORE","Superstore","DH"))</f>
        <v/>
      </c>
      <c r="O3493">
        <f>IF($B3493="","",IFERROR(VLOOKUP($B3493,Mapping!$A:$C,2,0),"Not Mapped"))</f>
        <v/>
      </c>
      <c r="P3493">
        <f>IF($B3493="","",IFERROR(VLOOKUP($B3493,Mapping!$A:$C,3,0),"Not Mapped"))</f>
        <v/>
      </c>
      <c r="Q3493">
        <f>IF($B3493="","",IF(COUNTIF(Exclusions!$A:$A,$B3493)&gt;0,"Yes","No"))</f>
        <v/>
      </c>
      <c r="R3493" s="17">
        <f>IF($B3493="","",MIN(1,DAY($A3493)/IF($N3493="Superstore",Settings!$B$5,Settings!$B$4)))</f>
        <v/>
      </c>
      <c r="S3493" s="17">
        <f>IF(OR($B3493="",$G3493="",$R3493=0),"",$G3493/$R3493)</f>
        <v/>
      </c>
      <c r="T3493">
        <f>IF($S3493="","",IF($S3493&lt;Settings!$B$8,"Critical",IF($S3493&lt;Settings!$B$9,"Semi Critical","Non Critical")))</f>
        <v/>
      </c>
      <c r="U3493">
        <f>IF($B3493="","",IFERROR(VLOOKUP($O3493,Leaders!$A:$B,2,0),"Not Mapped"))</f>
        <v/>
      </c>
    </row>
    <row r="3494">
      <c r="A3494" s="16" t="n"/>
      <c r="G3494" s="17" t="n"/>
      <c r="H3494" s="17" t="n"/>
      <c r="I3494" s="17" t="n"/>
      <c r="J3494" s="17" t="n"/>
      <c r="K3494" s="17" t="n"/>
      <c r="L3494" s="17" t="n"/>
      <c r="N3494">
        <f>IF($B3494="","",IF($C3494="SUPERSTORE","Superstore","DH"))</f>
        <v/>
      </c>
      <c r="O3494">
        <f>IF($B3494="","",IFERROR(VLOOKUP($B3494,Mapping!$A:$C,2,0),"Not Mapped"))</f>
        <v/>
      </c>
      <c r="P3494">
        <f>IF($B3494="","",IFERROR(VLOOKUP($B3494,Mapping!$A:$C,3,0),"Not Mapped"))</f>
        <v/>
      </c>
      <c r="Q3494">
        <f>IF($B3494="","",IF(COUNTIF(Exclusions!$A:$A,$B3494)&gt;0,"Yes","No"))</f>
        <v/>
      </c>
      <c r="R3494" s="17">
        <f>IF($B3494="","",MIN(1,DAY($A3494)/IF($N3494="Superstore",Settings!$B$5,Settings!$B$4)))</f>
        <v/>
      </c>
      <c r="S3494" s="17">
        <f>IF(OR($B3494="",$G3494="",$R3494=0),"",$G3494/$R3494)</f>
        <v/>
      </c>
      <c r="T3494">
        <f>IF($S3494="","",IF($S3494&lt;Settings!$B$8,"Critical",IF($S3494&lt;Settings!$B$9,"Semi Critical","Non Critical")))</f>
        <v/>
      </c>
      <c r="U3494">
        <f>IF($B3494="","",IFERROR(VLOOKUP($O3494,Leaders!$A:$B,2,0),"Not Mapped"))</f>
        <v/>
      </c>
    </row>
    <row r="3495">
      <c r="A3495" s="16" t="n"/>
      <c r="G3495" s="17" t="n"/>
      <c r="H3495" s="17" t="n"/>
      <c r="I3495" s="17" t="n"/>
      <c r="J3495" s="17" t="n"/>
      <c r="K3495" s="17" t="n"/>
      <c r="L3495" s="17" t="n"/>
      <c r="N3495">
        <f>IF($B3495="","",IF($C3495="SUPERSTORE","Superstore","DH"))</f>
        <v/>
      </c>
      <c r="O3495">
        <f>IF($B3495="","",IFERROR(VLOOKUP($B3495,Mapping!$A:$C,2,0),"Not Mapped"))</f>
        <v/>
      </c>
      <c r="P3495">
        <f>IF($B3495="","",IFERROR(VLOOKUP($B3495,Mapping!$A:$C,3,0),"Not Mapped"))</f>
        <v/>
      </c>
      <c r="Q3495">
        <f>IF($B3495="","",IF(COUNTIF(Exclusions!$A:$A,$B3495)&gt;0,"Yes","No"))</f>
        <v/>
      </c>
      <c r="R3495" s="17">
        <f>IF($B3495="","",MIN(1,DAY($A3495)/IF($N3495="Superstore",Settings!$B$5,Settings!$B$4)))</f>
        <v/>
      </c>
      <c r="S3495" s="17">
        <f>IF(OR($B3495="",$G3495="",$R3495=0),"",$G3495/$R3495)</f>
        <v/>
      </c>
      <c r="T3495">
        <f>IF($S3495="","",IF($S3495&lt;Settings!$B$8,"Critical",IF($S3495&lt;Settings!$B$9,"Semi Critical","Non Critical")))</f>
        <v/>
      </c>
      <c r="U3495">
        <f>IF($B3495="","",IFERROR(VLOOKUP($O3495,Leaders!$A:$B,2,0),"Not Mapped"))</f>
        <v/>
      </c>
    </row>
    <row r="3496">
      <c r="A3496" s="16" t="n"/>
      <c r="G3496" s="17" t="n"/>
      <c r="H3496" s="17" t="n"/>
      <c r="I3496" s="17" t="n"/>
      <c r="J3496" s="17" t="n"/>
      <c r="K3496" s="17" t="n"/>
      <c r="L3496" s="17" t="n"/>
      <c r="N3496">
        <f>IF($B3496="","",IF($C3496="SUPERSTORE","Superstore","DH"))</f>
        <v/>
      </c>
      <c r="O3496">
        <f>IF($B3496="","",IFERROR(VLOOKUP($B3496,Mapping!$A:$C,2,0),"Not Mapped"))</f>
        <v/>
      </c>
      <c r="P3496">
        <f>IF($B3496="","",IFERROR(VLOOKUP($B3496,Mapping!$A:$C,3,0),"Not Mapped"))</f>
        <v/>
      </c>
      <c r="Q3496">
        <f>IF($B3496="","",IF(COUNTIF(Exclusions!$A:$A,$B3496)&gt;0,"Yes","No"))</f>
        <v/>
      </c>
      <c r="R3496" s="17">
        <f>IF($B3496="","",MIN(1,DAY($A3496)/IF($N3496="Superstore",Settings!$B$5,Settings!$B$4)))</f>
        <v/>
      </c>
      <c r="S3496" s="17">
        <f>IF(OR($B3496="",$G3496="",$R3496=0),"",$G3496/$R3496)</f>
        <v/>
      </c>
      <c r="T3496">
        <f>IF($S3496="","",IF($S3496&lt;Settings!$B$8,"Critical",IF($S3496&lt;Settings!$B$9,"Semi Critical","Non Critical")))</f>
        <v/>
      </c>
      <c r="U3496">
        <f>IF($B3496="","",IFERROR(VLOOKUP($O3496,Leaders!$A:$B,2,0),"Not Mapped"))</f>
        <v/>
      </c>
    </row>
    <row r="3497">
      <c r="A3497" s="16" t="n"/>
      <c r="G3497" s="17" t="n"/>
      <c r="H3497" s="17" t="n"/>
      <c r="I3497" s="17" t="n"/>
      <c r="J3497" s="17" t="n"/>
      <c r="K3497" s="17" t="n"/>
      <c r="L3497" s="17" t="n"/>
      <c r="N3497">
        <f>IF($B3497="","",IF($C3497="SUPERSTORE","Superstore","DH"))</f>
        <v/>
      </c>
      <c r="O3497">
        <f>IF($B3497="","",IFERROR(VLOOKUP($B3497,Mapping!$A:$C,2,0),"Not Mapped"))</f>
        <v/>
      </c>
      <c r="P3497">
        <f>IF($B3497="","",IFERROR(VLOOKUP($B3497,Mapping!$A:$C,3,0),"Not Mapped"))</f>
        <v/>
      </c>
      <c r="Q3497">
        <f>IF($B3497="","",IF(COUNTIF(Exclusions!$A:$A,$B3497)&gt;0,"Yes","No"))</f>
        <v/>
      </c>
      <c r="R3497" s="17">
        <f>IF($B3497="","",MIN(1,DAY($A3497)/IF($N3497="Superstore",Settings!$B$5,Settings!$B$4)))</f>
        <v/>
      </c>
      <c r="S3497" s="17">
        <f>IF(OR($B3497="",$G3497="",$R3497=0),"",$G3497/$R3497)</f>
        <v/>
      </c>
      <c r="T3497">
        <f>IF($S3497="","",IF($S3497&lt;Settings!$B$8,"Critical",IF($S3497&lt;Settings!$B$9,"Semi Critical","Non Critical")))</f>
        <v/>
      </c>
      <c r="U3497">
        <f>IF($B3497="","",IFERROR(VLOOKUP($O3497,Leaders!$A:$B,2,0),"Not Mapped"))</f>
        <v/>
      </c>
    </row>
    <row r="3498">
      <c r="A3498" s="16" t="n"/>
      <c r="G3498" s="17" t="n"/>
      <c r="H3498" s="17" t="n"/>
      <c r="I3498" s="17" t="n"/>
      <c r="J3498" s="17" t="n"/>
      <c r="K3498" s="17" t="n"/>
      <c r="L3498" s="17" t="n"/>
      <c r="N3498">
        <f>IF($B3498="","",IF($C3498="SUPERSTORE","Superstore","DH"))</f>
        <v/>
      </c>
      <c r="O3498">
        <f>IF($B3498="","",IFERROR(VLOOKUP($B3498,Mapping!$A:$C,2,0),"Not Mapped"))</f>
        <v/>
      </c>
      <c r="P3498">
        <f>IF($B3498="","",IFERROR(VLOOKUP($B3498,Mapping!$A:$C,3,0),"Not Mapped"))</f>
        <v/>
      </c>
      <c r="Q3498">
        <f>IF($B3498="","",IF(COUNTIF(Exclusions!$A:$A,$B3498)&gt;0,"Yes","No"))</f>
        <v/>
      </c>
      <c r="R3498" s="17">
        <f>IF($B3498="","",MIN(1,DAY($A3498)/IF($N3498="Superstore",Settings!$B$5,Settings!$B$4)))</f>
        <v/>
      </c>
      <c r="S3498" s="17">
        <f>IF(OR($B3498="",$G3498="",$R3498=0),"",$G3498/$R3498)</f>
        <v/>
      </c>
      <c r="T3498">
        <f>IF($S3498="","",IF($S3498&lt;Settings!$B$8,"Critical",IF($S3498&lt;Settings!$B$9,"Semi Critical","Non Critical")))</f>
        <v/>
      </c>
      <c r="U3498">
        <f>IF($B3498="","",IFERROR(VLOOKUP($O3498,Leaders!$A:$B,2,0),"Not Mapped"))</f>
        <v/>
      </c>
    </row>
    <row r="3499">
      <c r="A3499" s="16" t="n"/>
      <c r="G3499" s="17" t="n"/>
      <c r="H3499" s="17" t="n"/>
      <c r="I3499" s="17" t="n"/>
      <c r="J3499" s="17" t="n"/>
      <c r="K3499" s="17" t="n"/>
      <c r="L3499" s="17" t="n"/>
      <c r="N3499">
        <f>IF($B3499="","",IF($C3499="SUPERSTORE","Superstore","DH"))</f>
        <v/>
      </c>
      <c r="O3499">
        <f>IF($B3499="","",IFERROR(VLOOKUP($B3499,Mapping!$A:$C,2,0),"Not Mapped"))</f>
        <v/>
      </c>
      <c r="P3499">
        <f>IF($B3499="","",IFERROR(VLOOKUP($B3499,Mapping!$A:$C,3,0),"Not Mapped"))</f>
        <v/>
      </c>
      <c r="Q3499">
        <f>IF($B3499="","",IF(COUNTIF(Exclusions!$A:$A,$B3499)&gt;0,"Yes","No"))</f>
        <v/>
      </c>
      <c r="R3499" s="17">
        <f>IF($B3499="","",MIN(1,DAY($A3499)/IF($N3499="Superstore",Settings!$B$5,Settings!$B$4)))</f>
        <v/>
      </c>
      <c r="S3499" s="17">
        <f>IF(OR($B3499="",$G3499="",$R3499=0),"",$G3499/$R3499)</f>
        <v/>
      </c>
      <c r="T3499">
        <f>IF($S3499="","",IF($S3499&lt;Settings!$B$8,"Critical",IF($S3499&lt;Settings!$B$9,"Semi Critical","Non Critical")))</f>
        <v/>
      </c>
      <c r="U3499">
        <f>IF($B3499="","",IFERROR(VLOOKUP($O3499,Leaders!$A:$B,2,0),"Not Mapped"))</f>
        <v/>
      </c>
    </row>
    <row r="3500">
      <c r="A3500" s="16" t="n"/>
      <c r="G3500" s="17" t="n"/>
      <c r="H3500" s="17" t="n"/>
      <c r="I3500" s="17" t="n"/>
      <c r="J3500" s="17" t="n"/>
      <c r="K3500" s="17" t="n"/>
      <c r="L3500" s="17" t="n"/>
      <c r="N3500">
        <f>IF($B3500="","",IF($C3500="SUPERSTORE","Superstore","DH"))</f>
        <v/>
      </c>
      <c r="O3500">
        <f>IF($B3500="","",IFERROR(VLOOKUP($B3500,Mapping!$A:$C,2,0),"Not Mapped"))</f>
        <v/>
      </c>
      <c r="P3500">
        <f>IF($B3500="","",IFERROR(VLOOKUP($B3500,Mapping!$A:$C,3,0),"Not Mapped"))</f>
        <v/>
      </c>
      <c r="Q3500">
        <f>IF($B3500="","",IF(COUNTIF(Exclusions!$A:$A,$B3500)&gt;0,"Yes","No"))</f>
        <v/>
      </c>
      <c r="R3500" s="17">
        <f>IF($B3500="","",MIN(1,DAY($A3500)/IF($N3500="Superstore",Settings!$B$5,Settings!$B$4)))</f>
        <v/>
      </c>
      <c r="S3500" s="17">
        <f>IF(OR($B3500="",$G3500="",$R3500=0),"",$G3500/$R3500)</f>
        <v/>
      </c>
      <c r="T3500">
        <f>IF($S3500="","",IF($S3500&lt;Settings!$B$8,"Critical",IF($S3500&lt;Settings!$B$9,"Semi Critical","Non Critical")))</f>
        <v/>
      </c>
      <c r="U3500">
        <f>IF($B3500="","",IFERROR(VLOOKUP($O3500,Leaders!$A:$B,2,0),"Not Mapped"))</f>
        <v/>
      </c>
    </row>
    <row r="3501">
      <c r="A3501" s="16" t="n"/>
      <c r="G3501" s="17" t="n"/>
      <c r="H3501" s="17" t="n"/>
      <c r="I3501" s="17" t="n"/>
      <c r="J3501" s="17" t="n"/>
      <c r="K3501" s="17" t="n"/>
      <c r="L3501" s="17" t="n"/>
      <c r="N3501">
        <f>IF($B3501="","",IF($C3501="SUPERSTORE","Superstore","DH"))</f>
        <v/>
      </c>
      <c r="O3501">
        <f>IF($B3501="","",IFERROR(VLOOKUP($B3501,Mapping!$A:$C,2,0),"Not Mapped"))</f>
        <v/>
      </c>
      <c r="P3501">
        <f>IF($B3501="","",IFERROR(VLOOKUP($B3501,Mapping!$A:$C,3,0),"Not Mapped"))</f>
        <v/>
      </c>
      <c r="Q3501">
        <f>IF($B3501="","",IF(COUNTIF(Exclusions!$A:$A,$B3501)&gt;0,"Yes","No"))</f>
        <v/>
      </c>
      <c r="R3501" s="17">
        <f>IF($B3501="","",MIN(1,DAY($A3501)/IF($N3501="Superstore",Settings!$B$5,Settings!$B$4)))</f>
        <v/>
      </c>
      <c r="S3501" s="17">
        <f>IF(OR($B3501="",$G3501="",$R3501=0),"",$G3501/$R3501)</f>
        <v/>
      </c>
      <c r="T3501">
        <f>IF($S3501="","",IF($S3501&lt;Settings!$B$8,"Critical",IF($S3501&lt;Settings!$B$9,"Semi Critical","Non Critical")))</f>
        <v/>
      </c>
      <c r="U3501">
        <f>IF($B3501="","",IFERROR(VLOOKUP($O3501,Leaders!$A:$B,2,0),"Not Mapped"))</f>
        <v/>
      </c>
    </row>
    <row r="3502">
      <c r="A3502" s="16" t="n"/>
      <c r="G3502" s="17" t="n"/>
      <c r="H3502" s="17" t="n"/>
      <c r="I3502" s="17" t="n"/>
      <c r="J3502" s="17" t="n"/>
      <c r="K3502" s="17" t="n"/>
      <c r="L3502" s="17" t="n"/>
      <c r="N3502">
        <f>IF($B3502="","",IF($C3502="SUPERSTORE","Superstore","DH"))</f>
        <v/>
      </c>
      <c r="O3502">
        <f>IF($B3502="","",IFERROR(VLOOKUP($B3502,Mapping!$A:$C,2,0),"Not Mapped"))</f>
        <v/>
      </c>
      <c r="P3502">
        <f>IF($B3502="","",IFERROR(VLOOKUP($B3502,Mapping!$A:$C,3,0),"Not Mapped"))</f>
        <v/>
      </c>
      <c r="Q3502">
        <f>IF($B3502="","",IF(COUNTIF(Exclusions!$A:$A,$B3502)&gt;0,"Yes","No"))</f>
        <v/>
      </c>
      <c r="R3502" s="17">
        <f>IF($B3502="","",MIN(1,DAY($A3502)/IF($N3502="Superstore",Settings!$B$5,Settings!$B$4)))</f>
        <v/>
      </c>
      <c r="S3502" s="17">
        <f>IF(OR($B3502="",$G3502="",$R3502=0),"",$G3502/$R3502)</f>
        <v/>
      </c>
      <c r="T3502">
        <f>IF($S3502="","",IF($S3502&lt;Settings!$B$8,"Critical",IF($S3502&lt;Settings!$B$9,"Semi Critical","Non Critical")))</f>
        <v/>
      </c>
      <c r="U3502">
        <f>IF($B3502="","",IFERROR(VLOOKUP($O3502,Leaders!$A:$B,2,0),"Not Mapped"))</f>
        <v/>
      </c>
    </row>
    <row r="3503">
      <c r="A3503" s="16" t="n"/>
      <c r="G3503" s="17" t="n"/>
      <c r="H3503" s="17" t="n"/>
      <c r="I3503" s="17" t="n"/>
      <c r="J3503" s="17" t="n"/>
      <c r="K3503" s="17" t="n"/>
      <c r="L3503" s="17" t="n"/>
      <c r="N3503">
        <f>IF($B3503="","",IF($C3503="SUPERSTORE","Superstore","DH"))</f>
        <v/>
      </c>
      <c r="O3503">
        <f>IF($B3503="","",IFERROR(VLOOKUP($B3503,Mapping!$A:$C,2,0),"Not Mapped"))</f>
        <v/>
      </c>
      <c r="P3503">
        <f>IF($B3503="","",IFERROR(VLOOKUP($B3503,Mapping!$A:$C,3,0),"Not Mapped"))</f>
        <v/>
      </c>
      <c r="Q3503">
        <f>IF($B3503="","",IF(COUNTIF(Exclusions!$A:$A,$B3503)&gt;0,"Yes","No"))</f>
        <v/>
      </c>
      <c r="R3503" s="17">
        <f>IF($B3503="","",MIN(1,DAY($A3503)/IF($N3503="Superstore",Settings!$B$5,Settings!$B$4)))</f>
        <v/>
      </c>
      <c r="S3503" s="17">
        <f>IF(OR($B3503="",$G3503="",$R3503=0),"",$G3503/$R3503)</f>
        <v/>
      </c>
      <c r="T3503">
        <f>IF($S3503="","",IF($S3503&lt;Settings!$B$8,"Critical",IF($S3503&lt;Settings!$B$9,"Semi Critical","Non Critical")))</f>
        <v/>
      </c>
      <c r="U3503">
        <f>IF($B3503="","",IFERROR(VLOOKUP($O3503,Leaders!$A:$B,2,0),"Not Mapped"))</f>
        <v/>
      </c>
    </row>
    <row r="3504">
      <c r="A3504" s="16" t="n"/>
      <c r="G3504" s="17" t="n"/>
      <c r="H3504" s="17" t="n"/>
      <c r="I3504" s="17" t="n"/>
      <c r="J3504" s="17" t="n"/>
      <c r="K3504" s="17" t="n"/>
      <c r="L3504" s="17" t="n"/>
      <c r="N3504">
        <f>IF($B3504="","",IF($C3504="SUPERSTORE","Superstore","DH"))</f>
        <v/>
      </c>
      <c r="O3504">
        <f>IF($B3504="","",IFERROR(VLOOKUP($B3504,Mapping!$A:$C,2,0),"Not Mapped"))</f>
        <v/>
      </c>
      <c r="P3504">
        <f>IF($B3504="","",IFERROR(VLOOKUP($B3504,Mapping!$A:$C,3,0),"Not Mapped"))</f>
        <v/>
      </c>
      <c r="Q3504">
        <f>IF($B3504="","",IF(COUNTIF(Exclusions!$A:$A,$B3504)&gt;0,"Yes","No"))</f>
        <v/>
      </c>
      <c r="R3504" s="17">
        <f>IF($B3504="","",MIN(1,DAY($A3504)/IF($N3504="Superstore",Settings!$B$5,Settings!$B$4)))</f>
        <v/>
      </c>
      <c r="S3504" s="17">
        <f>IF(OR($B3504="",$G3504="",$R3504=0),"",$G3504/$R3504)</f>
        <v/>
      </c>
      <c r="T3504">
        <f>IF($S3504="","",IF($S3504&lt;Settings!$B$8,"Critical",IF($S3504&lt;Settings!$B$9,"Semi Critical","Non Critical")))</f>
        <v/>
      </c>
      <c r="U3504">
        <f>IF($B3504="","",IFERROR(VLOOKUP($O3504,Leaders!$A:$B,2,0),"Not Mapped"))</f>
        <v/>
      </c>
    </row>
    <row r="3505">
      <c r="A3505" s="16" t="n"/>
      <c r="G3505" s="17" t="n"/>
      <c r="H3505" s="17" t="n"/>
      <c r="I3505" s="17" t="n"/>
      <c r="J3505" s="17" t="n"/>
      <c r="K3505" s="17" t="n"/>
      <c r="L3505" s="17" t="n"/>
      <c r="N3505">
        <f>IF($B3505="","",IF($C3505="SUPERSTORE","Superstore","DH"))</f>
        <v/>
      </c>
      <c r="O3505">
        <f>IF($B3505="","",IFERROR(VLOOKUP($B3505,Mapping!$A:$C,2,0),"Not Mapped"))</f>
        <v/>
      </c>
      <c r="P3505">
        <f>IF($B3505="","",IFERROR(VLOOKUP($B3505,Mapping!$A:$C,3,0),"Not Mapped"))</f>
        <v/>
      </c>
      <c r="Q3505">
        <f>IF($B3505="","",IF(COUNTIF(Exclusions!$A:$A,$B3505)&gt;0,"Yes","No"))</f>
        <v/>
      </c>
      <c r="R3505" s="17">
        <f>IF($B3505="","",MIN(1,DAY($A3505)/IF($N3505="Superstore",Settings!$B$5,Settings!$B$4)))</f>
        <v/>
      </c>
      <c r="S3505" s="17">
        <f>IF(OR($B3505="",$G3505="",$R3505=0),"",$G3505/$R3505)</f>
        <v/>
      </c>
      <c r="T3505">
        <f>IF($S3505="","",IF($S3505&lt;Settings!$B$8,"Critical",IF($S3505&lt;Settings!$B$9,"Semi Critical","Non Critical")))</f>
        <v/>
      </c>
      <c r="U3505">
        <f>IF($B3505="","",IFERROR(VLOOKUP($O3505,Leaders!$A:$B,2,0),"Not Mapped"))</f>
        <v/>
      </c>
    </row>
    <row r="3506">
      <c r="A3506" s="16" t="n"/>
      <c r="G3506" s="17" t="n"/>
      <c r="H3506" s="17" t="n"/>
      <c r="I3506" s="17" t="n"/>
      <c r="J3506" s="17" t="n"/>
      <c r="K3506" s="17" t="n"/>
      <c r="L3506" s="17" t="n"/>
      <c r="N3506">
        <f>IF($B3506="","",IF($C3506="SUPERSTORE","Superstore","DH"))</f>
        <v/>
      </c>
      <c r="O3506">
        <f>IF($B3506="","",IFERROR(VLOOKUP($B3506,Mapping!$A:$C,2,0),"Not Mapped"))</f>
        <v/>
      </c>
      <c r="P3506">
        <f>IF($B3506="","",IFERROR(VLOOKUP($B3506,Mapping!$A:$C,3,0),"Not Mapped"))</f>
        <v/>
      </c>
      <c r="Q3506">
        <f>IF($B3506="","",IF(COUNTIF(Exclusions!$A:$A,$B3506)&gt;0,"Yes","No"))</f>
        <v/>
      </c>
      <c r="R3506" s="17">
        <f>IF($B3506="","",MIN(1,DAY($A3506)/IF($N3506="Superstore",Settings!$B$5,Settings!$B$4)))</f>
        <v/>
      </c>
      <c r="S3506" s="17">
        <f>IF(OR($B3506="",$G3506="",$R3506=0),"",$G3506/$R3506)</f>
        <v/>
      </c>
      <c r="T3506">
        <f>IF($S3506="","",IF($S3506&lt;Settings!$B$8,"Critical",IF($S3506&lt;Settings!$B$9,"Semi Critical","Non Critical")))</f>
        <v/>
      </c>
      <c r="U3506">
        <f>IF($B3506="","",IFERROR(VLOOKUP($O3506,Leaders!$A:$B,2,0),"Not Mapped"))</f>
        <v/>
      </c>
    </row>
    <row r="3507">
      <c r="A3507" s="16" t="n"/>
      <c r="G3507" s="17" t="n"/>
      <c r="H3507" s="17" t="n"/>
      <c r="I3507" s="17" t="n"/>
      <c r="J3507" s="17" t="n"/>
      <c r="K3507" s="17" t="n"/>
      <c r="L3507" s="17" t="n"/>
      <c r="N3507">
        <f>IF($B3507="","",IF($C3507="SUPERSTORE","Superstore","DH"))</f>
        <v/>
      </c>
      <c r="O3507">
        <f>IF($B3507="","",IFERROR(VLOOKUP($B3507,Mapping!$A:$C,2,0),"Not Mapped"))</f>
        <v/>
      </c>
      <c r="P3507">
        <f>IF($B3507="","",IFERROR(VLOOKUP($B3507,Mapping!$A:$C,3,0),"Not Mapped"))</f>
        <v/>
      </c>
      <c r="Q3507">
        <f>IF($B3507="","",IF(COUNTIF(Exclusions!$A:$A,$B3507)&gt;0,"Yes","No"))</f>
        <v/>
      </c>
      <c r="R3507" s="17">
        <f>IF($B3507="","",MIN(1,DAY($A3507)/IF($N3507="Superstore",Settings!$B$5,Settings!$B$4)))</f>
        <v/>
      </c>
      <c r="S3507" s="17">
        <f>IF(OR($B3507="",$G3507="",$R3507=0),"",$G3507/$R3507)</f>
        <v/>
      </c>
      <c r="T3507">
        <f>IF($S3507="","",IF($S3507&lt;Settings!$B$8,"Critical",IF($S3507&lt;Settings!$B$9,"Semi Critical","Non Critical")))</f>
        <v/>
      </c>
      <c r="U3507">
        <f>IF($B3507="","",IFERROR(VLOOKUP($O3507,Leaders!$A:$B,2,0),"Not Mapped"))</f>
        <v/>
      </c>
    </row>
    <row r="3508">
      <c r="A3508" s="16" t="n"/>
      <c r="G3508" s="17" t="n"/>
      <c r="H3508" s="17" t="n"/>
      <c r="I3508" s="17" t="n"/>
      <c r="J3508" s="17" t="n"/>
      <c r="K3508" s="17" t="n"/>
      <c r="L3508" s="17" t="n"/>
      <c r="N3508">
        <f>IF($B3508="","",IF($C3508="SUPERSTORE","Superstore","DH"))</f>
        <v/>
      </c>
      <c r="O3508">
        <f>IF($B3508="","",IFERROR(VLOOKUP($B3508,Mapping!$A:$C,2,0),"Not Mapped"))</f>
        <v/>
      </c>
      <c r="P3508">
        <f>IF($B3508="","",IFERROR(VLOOKUP($B3508,Mapping!$A:$C,3,0),"Not Mapped"))</f>
        <v/>
      </c>
      <c r="Q3508">
        <f>IF($B3508="","",IF(COUNTIF(Exclusions!$A:$A,$B3508)&gt;0,"Yes","No"))</f>
        <v/>
      </c>
      <c r="R3508" s="17">
        <f>IF($B3508="","",MIN(1,DAY($A3508)/IF($N3508="Superstore",Settings!$B$5,Settings!$B$4)))</f>
        <v/>
      </c>
      <c r="S3508" s="17">
        <f>IF(OR($B3508="",$G3508="",$R3508=0),"",$G3508/$R3508)</f>
        <v/>
      </c>
      <c r="T3508">
        <f>IF($S3508="","",IF($S3508&lt;Settings!$B$8,"Critical",IF($S3508&lt;Settings!$B$9,"Semi Critical","Non Critical")))</f>
        <v/>
      </c>
      <c r="U3508">
        <f>IF($B3508="","",IFERROR(VLOOKUP($O3508,Leaders!$A:$B,2,0),"Not Mapped"))</f>
        <v/>
      </c>
    </row>
    <row r="3509">
      <c r="A3509" s="16" t="n"/>
      <c r="G3509" s="17" t="n"/>
      <c r="H3509" s="17" t="n"/>
      <c r="I3509" s="17" t="n"/>
      <c r="J3509" s="17" t="n"/>
      <c r="K3509" s="17" t="n"/>
      <c r="L3509" s="17" t="n"/>
      <c r="N3509">
        <f>IF($B3509="","",IF($C3509="SUPERSTORE","Superstore","DH"))</f>
        <v/>
      </c>
      <c r="O3509">
        <f>IF($B3509="","",IFERROR(VLOOKUP($B3509,Mapping!$A:$C,2,0),"Not Mapped"))</f>
        <v/>
      </c>
      <c r="P3509">
        <f>IF($B3509="","",IFERROR(VLOOKUP($B3509,Mapping!$A:$C,3,0),"Not Mapped"))</f>
        <v/>
      </c>
      <c r="Q3509">
        <f>IF($B3509="","",IF(COUNTIF(Exclusions!$A:$A,$B3509)&gt;0,"Yes","No"))</f>
        <v/>
      </c>
      <c r="R3509" s="17">
        <f>IF($B3509="","",MIN(1,DAY($A3509)/IF($N3509="Superstore",Settings!$B$5,Settings!$B$4)))</f>
        <v/>
      </c>
      <c r="S3509" s="17">
        <f>IF(OR($B3509="",$G3509="",$R3509=0),"",$G3509/$R3509)</f>
        <v/>
      </c>
      <c r="T3509">
        <f>IF($S3509="","",IF($S3509&lt;Settings!$B$8,"Critical",IF($S3509&lt;Settings!$B$9,"Semi Critical","Non Critical")))</f>
        <v/>
      </c>
      <c r="U3509">
        <f>IF($B3509="","",IFERROR(VLOOKUP($O3509,Leaders!$A:$B,2,0),"Not Mapped"))</f>
        <v/>
      </c>
    </row>
    <row r="3510">
      <c r="A3510" s="16" t="n"/>
      <c r="G3510" s="17" t="n"/>
      <c r="H3510" s="17" t="n"/>
      <c r="I3510" s="17" t="n"/>
      <c r="J3510" s="17" t="n"/>
      <c r="K3510" s="17" t="n"/>
      <c r="L3510" s="17" t="n"/>
      <c r="N3510">
        <f>IF($B3510="","",IF($C3510="SUPERSTORE","Superstore","DH"))</f>
        <v/>
      </c>
      <c r="O3510">
        <f>IF($B3510="","",IFERROR(VLOOKUP($B3510,Mapping!$A:$C,2,0),"Not Mapped"))</f>
        <v/>
      </c>
      <c r="P3510">
        <f>IF($B3510="","",IFERROR(VLOOKUP($B3510,Mapping!$A:$C,3,0),"Not Mapped"))</f>
        <v/>
      </c>
      <c r="Q3510">
        <f>IF($B3510="","",IF(COUNTIF(Exclusions!$A:$A,$B3510)&gt;0,"Yes","No"))</f>
        <v/>
      </c>
      <c r="R3510" s="17">
        <f>IF($B3510="","",MIN(1,DAY($A3510)/IF($N3510="Superstore",Settings!$B$5,Settings!$B$4)))</f>
        <v/>
      </c>
      <c r="S3510" s="17">
        <f>IF(OR($B3510="",$G3510="",$R3510=0),"",$G3510/$R3510)</f>
        <v/>
      </c>
      <c r="T3510">
        <f>IF($S3510="","",IF($S3510&lt;Settings!$B$8,"Critical",IF($S3510&lt;Settings!$B$9,"Semi Critical","Non Critical")))</f>
        <v/>
      </c>
      <c r="U3510">
        <f>IF($B3510="","",IFERROR(VLOOKUP($O3510,Leaders!$A:$B,2,0),"Not Mapped"))</f>
        <v/>
      </c>
    </row>
    <row r="3511">
      <c r="A3511" s="16" t="n"/>
      <c r="G3511" s="17" t="n"/>
      <c r="H3511" s="17" t="n"/>
      <c r="I3511" s="17" t="n"/>
      <c r="J3511" s="17" t="n"/>
      <c r="K3511" s="17" t="n"/>
      <c r="L3511" s="17" t="n"/>
      <c r="N3511">
        <f>IF($B3511="","",IF($C3511="SUPERSTORE","Superstore","DH"))</f>
        <v/>
      </c>
      <c r="O3511">
        <f>IF($B3511="","",IFERROR(VLOOKUP($B3511,Mapping!$A:$C,2,0),"Not Mapped"))</f>
        <v/>
      </c>
      <c r="P3511">
        <f>IF($B3511="","",IFERROR(VLOOKUP($B3511,Mapping!$A:$C,3,0),"Not Mapped"))</f>
        <v/>
      </c>
      <c r="Q3511">
        <f>IF($B3511="","",IF(COUNTIF(Exclusions!$A:$A,$B3511)&gt;0,"Yes","No"))</f>
        <v/>
      </c>
      <c r="R3511" s="17">
        <f>IF($B3511="","",MIN(1,DAY($A3511)/IF($N3511="Superstore",Settings!$B$5,Settings!$B$4)))</f>
        <v/>
      </c>
      <c r="S3511" s="17">
        <f>IF(OR($B3511="",$G3511="",$R3511=0),"",$G3511/$R3511)</f>
        <v/>
      </c>
      <c r="T3511">
        <f>IF($S3511="","",IF($S3511&lt;Settings!$B$8,"Critical",IF($S3511&lt;Settings!$B$9,"Semi Critical","Non Critical")))</f>
        <v/>
      </c>
      <c r="U3511">
        <f>IF($B3511="","",IFERROR(VLOOKUP($O3511,Leaders!$A:$B,2,0),"Not Mapped"))</f>
        <v/>
      </c>
    </row>
    <row r="3512">
      <c r="A3512" s="16" t="n"/>
      <c r="G3512" s="17" t="n"/>
      <c r="H3512" s="17" t="n"/>
      <c r="I3512" s="17" t="n"/>
      <c r="J3512" s="17" t="n"/>
      <c r="K3512" s="17" t="n"/>
      <c r="L3512" s="17" t="n"/>
      <c r="N3512">
        <f>IF($B3512="","",IF($C3512="SUPERSTORE","Superstore","DH"))</f>
        <v/>
      </c>
      <c r="O3512">
        <f>IF($B3512="","",IFERROR(VLOOKUP($B3512,Mapping!$A:$C,2,0),"Not Mapped"))</f>
        <v/>
      </c>
      <c r="P3512">
        <f>IF($B3512="","",IFERROR(VLOOKUP($B3512,Mapping!$A:$C,3,0),"Not Mapped"))</f>
        <v/>
      </c>
      <c r="Q3512">
        <f>IF($B3512="","",IF(COUNTIF(Exclusions!$A:$A,$B3512)&gt;0,"Yes","No"))</f>
        <v/>
      </c>
      <c r="R3512" s="17">
        <f>IF($B3512="","",MIN(1,DAY($A3512)/IF($N3512="Superstore",Settings!$B$5,Settings!$B$4)))</f>
        <v/>
      </c>
      <c r="S3512" s="17">
        <f>IF(OR($B3512="",$G3512="",$R3512=0),"",$G3512/$R3512)</f>
        <v/>
      </c>
      <c r="T3512">
        <f>IF($S3512="","",IF($S3512&lt;Settings!$B$8,"Critical",IF($S3512&lt;Settings!$B$9,"Semi Critical","Non Critical")))</f>
        <v/>
      </c>
      <c r="U3512">
        <f>IF($B3512="","",IFERROR(VLOOKUP($O3512,Leaders!$A:$B,2,0),"Not Mapped"))</f>
        <v/>
      </c>
    </row>
    <row r="3513">
      <c r="A3513" s="16" t="n"/>
      <c r="G3513" s="17" t="n"/>
      <c r="H3513" s="17" t="n"/>
      <c r="I3513" s="17" t="n"/>
      <c r="J3513" s="17" t="n"/>
      <c r="K3513" s="17" t="n"/>
      <c r="L3513" s="17" t="n"/>
      <c r="N3513">
        <f>IF($B3513="","",IF($C3513="SUPERSTORE","Superstore","DH"))</f>
        <v/>
      </c>
      <c r="O3513">
        <f>IF($B3513="","",IFERROR(VLOOKUP($B3513,Mapping!$A:$C,2,0),"Not Mapped"))</f>
        <v/>
      </c>
      <c r="P3513">
        <f>IF($B3513="","",IFERROR(VLOOKUP($B3513,Mapping!$A:$C,3,0),"Not Mapped"))</f>
        <v/>
      </c>
      <c r="Q3513">
        <f>IF($B3513="","",IF(COUNTIF(Exclusions!$A:$A,$B3513)&gt;0,"Yes","No"))</f>
        <v/>
      </c>
      <c r="R3513" s="17">
        <f>IF($B3513="","",MIN(1,DAY($A3513)/IF($N3513="Superstore",Settings!$B$5,Settings!$B$4)))</f>
        <v/>
      </c>
      <c r="S3513" s="17">
        <f>IF(OR($B3513="",$G3513="",$R3513=0),"",$G3513/$R3513)</f>
        <v/>
      </c>
      <c r="T3513">
        <f>IF($S3513="","",IF($S3513&lt;Settings!$B$8,"Critical",IF($S3513&lt;Settings!$B$9,"Semi Critical","Non Critical")))</f>
        <v/>
      </c>
      <c r="U3513">
        <f>IF($B3513="","",IFERROR(VLOOKUP($O3513,Leaders!$A:$B,2,0),"Not Mapped"))</f>
        <v/>
      </c>
    </row>
    <row r="3514">
      <c r="A3514" s="16" t="n"/>
      <c r="G3514" s="17" t="n"/>
      <c r="H3514" s="17" t="n"/>
      <c r="I3514" s="17" t="n"/>
      <c r="J3514" s="17" t="n"/>
      <c r="K3514" s="17" t="n"/>
      <c r="L3514" s="17" t="n"/>
      <c r="N3514">
        <f>IF($B3514="","",IF($C3514="SUPERSTORE","Superstore","DH"))</f>
        <v/>
      </c>
      <c r="O3514">
        <f>IF($B3514="","",IFERROR(VLOOKUP($B3514,Mapping!$A:$C,2,0),"Not Mapped"))</f>
        <v/>
      </c>
      <c r="P3514">
        <f>IF($B3514="","",IFERROR(VLOOKUP($B3514,Mapping!$A:$C,3,0),"Not Mapped"))</f>
        <v/>
      </c>
      <c r="Q3514">
        <f>IF($B3514="","",IF(COUNTIF(Exclusions!$A:$A,$B3514)&gt;0,"Yes","No"))</f>
        <v/>
      </c>
      <c r="R3514" s="17">
        <f>IF($B3514="","",MIN(1,DAY($A3514)/IF($N3514="Superstore",Settings!$B$5,Settings!$B$4)))</f>
        <v/>
      </c>
      <c r="S3514" s="17">
        <f>IF(OR($B3514="",$G3514="",$R3514=0),"",$G3514/$R3514)</f>
        <v/>
      </c>
      <c r="T3514">
        <f>IF($S3514="","",IF($S3514&lt;Settings!$B$8,"Critical",IF($S3514&lt;Settings!$B$9,"Semi Critical","Non Critical")))</f>
        <v/>
      </c>
      <c r="U3514">
        <f>IF($B3514="","",IFERROR(VLOOKUP($O3514,Leaders!$A:$B,2,0),"Not Mapped"))</f>
        <v/>
      </c>
    </row>
    <row r="3515">
      <c r="A3515" s="16" t="n"/>
      <c r="G3515" s="17" t="n"/>
      <c r="H3515" s="17" t="n"/>
      <c r="I3515" s="17" t="n"/>
      <c r="J3515" s="17" t="n"/>
      <c r="K3515" s="17" t="n"/>
      <c r="L3515" s="17" t="n"/>
      <c r="N3515">
        <f>IF($B3515="","",IF($C3515="SUPERSTORE","Superstore","DH"))</f>
        <v/>
      </c>
      <c r="O3515">
        <f>IF($B3515="","",IFERROR(VLOOKUP($B3515,Mapping!$A:$C,2,0),"Not Mapped"))</f>
        <v/>
      </c>
      <c r="P3515">
        <f>IF($B3515="","",IFERROR(VLOOKUP($B3515,Mapping!$A:$C,3,0),"Not Mapped"))</f>
        <v/>
      </c>
      <c r="Q3515">
        <f>IF($B3515="","",IF(COUNTIF(Exclusions!$A:$A,$B3515)&gt;0,"Yes","No"))</f>
        <v/>
      </c>
      <c r="R3515" s="17">
        <f>IF($B3515="","",MIN(1,DAY($A3515)/IF($N3515="Superstore",Settings!$B$5,Settings!$B$4)))</f>
        <v/>
      </c>
      <c r="S3515" s="17">
        <f>IF(OR($B3515="",$G3515="",$R3515=0),"",$G3515/$R3515)</f>
        <v/>
      </c>
      <c r="T3515">
        <f>IF($S3515="","",IF($S3515&lt;Settings!$B$8,"Critical",IF($S3515&lt;Settings!$B$9,"Semi Critical","Non Critical")))</f>
        <v/>
      </c>
      <c r="U3515">
        <f>IF($B3515="","",IFERROR(VLOOKUP($O3515,Leaders!$A:$B,2,0),"Not Mapped"))</f>
        <v/>
      </c>
    </row>
    <row r="3516">
      <c r="A3516" s="16" t="n"/>
      <c r="G3516" s="17" t="n"/>
      <c r="H3516" s="17" t="n"/>
      <c r="I3516" s="17" t="n"/>
      <c r="J3516" s="17" t="n"/>
      <c r="K3516" s="17" t="n"/>
      <c r="L3516" s="17" t="n"/>
      <c r="N3516">
        <f>IF($B3516="","",IF($C3516="SUPERSTORE","Superstore","DH"))</f>
        <v/>
      </c>
      <c r="O3516">
        <f>IF($B3516="","",IFERROR(VLOOKUP($B3516,Mapping!$A:$C,2,0),"Not Mapped"))</f>
        <v/>
      </c>
      <c r="P3516">
        <f>IF($B3516="","",IFERROR(VLOOKUP($B3516,Mapping!$A:$C,3,0),"Not Mapped"))</f>
        <v/>
      </c>
      <c r="Q3516">
        <f>IF($B3516="","",IF(COUNTIF(Exclusions!$A:$A,$B3516)&gt;0,"Yes","No"))</f>
        <v/>
      </c>
      <c r="R3516" s="17">
        <f>IF($B3516="","",MIN(1,DAY($A3516)/IF($N3516="Superstore",Settings!$B$5,Settings!$B$4)))</f>
        <v/>
      </c>
      <c r="S3516" s="17">
        <f>IF(OR($B3516="",$G3516="",$R3516=0),"",$G3516/$R3516)</f>
        <v/>
      </c>
      <c r="T3516">
        <f>IF($S3516="","",IF($S3516&lt;Settings!$B$8,"Critical",IF($S3516&lt;Settings!$B$9,"Semi Critical","Non Critical")))</f>
        <v/>
      </c>
      <c r="U3516">
        <f>IF($B3516="","",IFERROR(VLOOKUP($O3516,Leaders!$A:$B,2,0),"Not Mapped"))</f>
        <v/>
      </c>
    </row>
    <row r="3517">
      <c r="A3517" s="16" t="n"/>
      <c r="G3517" s="17" t="n"/>
      <c r="H3517" s="17" t="n"/>
      <c r="I3517" s="17" t="n"/>
      <c r="J3517" s="17" t="n"/>
      <c r="K3517" s="17" t="n"/>
      <c r="L3517" s="17" t="n"/>
      <c r="N3517">
        <f>IF($B3517="","",IF($C3517="SUPERSTORE","Superstore","DH"))</f>
        <v/>
      </c>
      <c r="O3517">
        <f>IF($B3517="","",IFERROR(VLOOKUP($B3517,Mapping!$A:$C,2,0),"Not Mapped"))</f>
        <v/>
      </c>
      <c r="P3517">
        <f>IF($B3517="","",IFERROR(VLOOKUP($B3517,Mapping!$A:$C,3,0),"Not Mapped"))</f>
        <v/>
      </c>
      <c r="Q3517">
        <f>IF($B3517="","",IF(COUNTIF(Exclusions!$A:$A,$B3517)&gt;0,"Yes","No"))</f>
        <v/>
      </c>
      <c r="R3517" s="17">
        <f>IF($B3517="","",MIN(1,DAY($A3517)/IF($N3517="Superstore",Settings!$B$5,Settings!$B$4)))</f>
        <v/>
      </c>
      <c r="S3517" s="17">
        <f>IF(OR($B3517="",$G3517="",$R3517=0),"",$G3517/$R3517)</f>
        <v/>
      </c>
      <c r="T3517">
        <f>IF($S3517="","",IF($S3517&lt;Settings!$B$8,"Critical",IF($S3517&lt;Settings!$B$9,"Semi Critical","Non Critical")))</f>
        <v/>
      </c>
      <c r="U3517">
        <f>IF($B3517="","",IFERROR(VLOOKUP($O3517,Leaders!$A:$B,2,0),"Not Mapped"))</f>
        <v/>
      </c>
    </row>
    <row r="3518">
      <c r="A3518" s="16" t="n"/>
      <c r="G3518" s="17" t="n"/>
      <c r="H3518" s="17" t="n"/>
      <c r="I3518" s="17" t="n"/>
      <c r="J3518" s="17" t="n"/>
      <c r="K3518" s="17" t="n"/>
      <c r="L3518" s="17" t="n"/>
      <c r="N3518">
        <f>IF($B3518="","",IF($C3518="SUPERSTORE","Superstore","DH"))</f>
        <v/>
      </c>
      <c r="O3518">
        <f>IF($B3518="","",IFERROR(VLOOKUP($B3518,Mapping!$A:$C,2,0),"Not Mapped"))</f>
        <v/>
      </c>
      <c r="P3518">
        <f>IF($B3518="","",IFERROR(VLOOKUP($B3518,Mapping!$A:$C,3,0),"Not Mapped"))</f>
        <v/>
      </c>
      <c r="Q3518">
        <f>IF($B3518="","",IF(COUNTIF(Exclusions!$A:$A,$B3518)&gt;0,"Yes","No"))</f>
        <v/>
      </c>
      <c r="R3518" s="17">
        <f>IF($B3518="","",MIN(1,DAY($A3518)/IF($N3518="Superstore",Settings!$B$5,Settings!$B$4)))</f>
        <v/>
      </c>
      <c r="S3518" s="17">
        <f>IF(OR($B3518="",$G3518="",$R3518=0),"",$G3518/$R3518)</f>
        <v/>
      </c>
      <c r="T3518">
        <f>IF($S3518="","",IF($S3518&lt;Settings!$B$8,"Critical",IF($S3518&lt;Settings!$B$9,"Semi Critical","Non Critical")))</f>
        <v/>
      </c>
      <c r="U3518">
        <f>IF($B3518="","",IFERROR(VLOOKUP($O3518,Leaders!$A:$B,2,0),"Not Mapped"))</f>
        <v/>
      </c>
    </row>
    <row r="3519">
      <c r="A3519" s="16" t="n"/>
      <c r="G3519" s="17" t="n"/>
      <c r="H3519" s="17" t="n"/>
      <c r="I3519" s="17" t="n"/>
      <c r="J3519" s="17" t="n"/>
      <c r="K3519" s="17" t="n"/>
      <c r="L3519" s="17" t="n"/>
      <c r="N3519">
        <f>IF($B3519="","",IF($C3519="SUPERSTORE","Superstore","DH"))</f>
        <v/>
      </c>
      <c r="O3519">
        <f>IF($B3519="","",IFERROR(VLOOKUP($B3519,Mapping!$A:$C,2,0),"Not Mapped"))</f>
        <v/>
      </c>
      <c r="P3519">
        <f>IF($B3519="","",IFERROR(VLOOKUP($B3519,Mapping!$A:$C,3,0),"Not Mapped"))</f>
        <v/>
      </c>
      <c r="Q3519">
        <f>IF($B3519="","",IF(COUNTIF(Exclusions!$A:$A,$B3519)&gt;0,"Yes","No"))</f>
        <v/>
      </c>
      <c r="R3519" s="17">
        <f>IF($B3519="","",MIN(1,DAY($A3519)/IF($N3519="Superstore",Settings!$B$5,Settings!$B$4)))</f>
        <v/>
      </c>
      <c r="S3519" s="17">
        <f>IF(OR($B3519="",$G3519="",$R3519=0),"",$G3519/$R3519)</f>
        <v/>
      </c>
      <c r="T3519">
        <f>IF($S3519="","",IF($S3519&lt;Settings!$B$8,"Critical",IF($S3519&lt;Settings!$B$9,"Semi Critical","Non Critical")))</f>
        <v/>
      </c>
      <c r="U3519">
        <f>IF($B3519="","",IFERROR(VLOOKUP($O3519,Leaders!$A:$B,2,0),"Not Mapped"))</f>
        <v/>
      </c>
    </row>
    <row r="3520">
      <c r="A3520" s="16" t="n"/>
      <c r="G3520" s="17" t="n"/>
      <c r="H3520" s="17" t="n"/>
      <c r="I3520" s="17" t="n"/>
      <c r="J3520" s="17" t="n"/>
      <c r="K3520" s="17" t="n"/>
      <c r="L3520" s="17" t="n"/>
      <c r="N3520">
        <f>IF($B3520="","",IF($C3520="SUPERSTORE","Superstore","DH"))</f>
        <v/>
      </c>
      <c r="O3520">
        <f>IF($B3520="","",IFERROR(VLOOKUP($B3520,Mapping!$A:$C,2,0),"Not Mapped"))</f>
        <v/>
      </c>
      <c r="P3520">
        <f>IF($B3520="","",IFERROR(VLOOKUP($B3520,Mapping!$A:$C,3,0),"Not Mapped"))</f>
        <v/>
      </c>
      <c r="Q3520">
        <f>IF($B3520="","",IF(COUNTIF(Exclusions!$A:$A,$B3520)&gt;0,"Yes","No"))</f>
        <v/>
      </c>
      <c r="R3520" s="17">
        <f>IF($B3520="","",MIN(1,DAY($A3520)/IF($N3520="Superstore",Settings!$B$5,Settings!$B$4)))</f>
        <v/>
      </c>
      <c r="S3520" s="17">
        <f>IF(OR($B3520="",$G3520="",$R3520=0),"",$G3520/$R3520)</f>
        <v/>
      </c>
      <c r="T3520">
        <f>IF($S3520="","",IF($S3520&lt;Settings!$B$8,"Critical",IF($S3520&lt;Settings!$B$9,"Semi Critical","Non Critical")))</f>
        <v/>
      </c>
      <c r="U3520">
        <f>IF($B3520="","",IFERROR(VLOOKUP($O3520,Leaders!$A:$B,2,0),"Not Mapped"))</f>
        <v/>
      </c>
    </row>
    <row r="3521">
      <c r="A3521" s="16" t="n"/>
      <c r="G3521" s="17" t="n"/>
      <c r="H3521" s="17" t="n"/>
      <c r="I3521" s="17" t="n"/>
      <c r="J3521" s="17" t="n"/>
      <c r="K3521" s="17" t="n"/>
      <c r="L3521" s="17" t="n"/>
      <c r="N3521">
        <f>IF($B3521="","",IF($C3521="SUPERSTORE","Superstore","DH"))</f>
        <v/>
      </c>
      <c r="O3521">
        <f>IF($B3521="","",IFERROR(VLOOKUP($B3521,Mapping!$A:$C,2,0),"Not Mapped"))</f>
        <v/>
      </c>
      <c r="P3521">
        <f>IF($B3521="","",IFERROR(VLOOKUP($B3521,Mapping!$A:$C,3,0),"Not Mapped"))</f>
        <v/>
      </c>
      <c r="Q3521">
        <f>IF($B3521="","",IF(COUNTIF(Exclusions!$A:$A,$B3521)&gt;0,"Yes","No"))</f>
        <v/>
      </c>
      <c r="R3521" s="17">
        <f>IF($B3521="","",MIN(1,DAY($A3521)/IF($N3521="Superstore",Settings!$B$5,Settings!$B$4)))</f>
        <v/>
      </c>
      <c r="S3521" s="17">
        <f>IF(OR($B3521="",$G3521="",$R3521=0),"",$G3521/$R3521)</f>
        <v/>
      </c>
      <c r="T3521">
        <f>IF($S3521="","",IF($S3521&lt;Settings!$B$8,"Critical",IF($S3521&lt;Settings!$B$9,"Semi Critical","Non Critical")))</f>
        <v/>
      </c>
      <c r="U3521">
        <f>IF($B3521="","",IFERROR(VLOOKUP($O3521,Leaders!$A:$B,2,0),"Not Mapped"))</f>
        <v/>
      </c>
    </row>
    <row r="3522">
      <c r="A3522" s="16" t="n"/>
      <c r="G3522" s="17" t="n"/>
      <c r="H3522" s="17" t="n"/>
      <c r="I3522" s="17" t="n"/>
      <c r="J3522" s="17" t="n"/>
      <c r="K3522" s="17" t="n"/>
      <c r="L3522" s="17" t="n"/>
      <c r="N3522">
        <f>IF($B3522="","",IF($C3522="SUPERSTORE","Superstore","DH"))</f>
        <v/>
      </c>
      <c r="O3522">
        <f>IF($B3522="","",IFERROR(VLOOKUP($B3522,Mapping!$A:$C,2,0),"Not Mapped"))</f>
        <v/>
      </c>
      <c r="P3522">
        <f>IF($B3522="","",IFERROR(VLOOKUP($B3522,Mapping!$A:$C,3,0),"Not Mapped"))</f>
        <v/>
      </c>
      <c r="Q3522">
        <f>IF($B3522="","",IF(COUNTIF(Exclusions!$A:$A,$B3522)&gt;0,"Yes","No"))</f>
        <v/>
      </c>
      <c r="R3522" s="17">
        <f>IF($B3522="","",MIN(1,DAY($A3522)/IF($N3522="Superstore",Settings!$B$5,Settings!$B$4)))</f>
        <v/>
      </c>
      <c r="S3522" s="17">
        <f>IF(OR($B3522="",$G3522="",$R3522=0),"",$G3522/$R3522)</f>
        <v/>
      </c>
      <c r="T3522">
        <f>IF($S3522="","",IF($S3522&lt;Settings!$B$8,"Critical",IF($S3522&lt;Settings!$B$9,"Semi Critical","Non Critical")))</f>
        <v/>
      </c>
      <c r="U3522">
        <f>IF($B3522="","",IFERROR(VLOOKUP($O3522,Leaders!$A:$B,2,0),"Not Mapped"))</f>
        <v/>
      </c>
    </row>
    <row r="3523">
      <c r="A3523" s="16" t="n"/>
      <c r="G3523" s="17" t="n"/>
      <c r="H3523" s="17" t="n"/>
      <c r="I3523" s="17" t="n"/>
      <c r="J3523" s="17" t="n"/>
      <c r="K3523" s="17" t="n"/>
      <c r="L3523" s="17" t="n"/>
      <c r="N3523">
        <f>IF($B3523="","",IF($C3523="SUPERSTORE","Superstore","DH"))</f>
        <v/>
      </c>
      <c r="O3523">
        <f>IF($B3523="","",IFERROR(VLOOKUP($B3523,Mapping!$A:$C,2,0),"Not Mapped"))</f>
        <v/>
      </c>
      <c r="P3523">
        <f>IF($B3523="","",IFERROR(VLOOKUP($B3523,Mapping!$A:$C,3,0),"Not Mapped"))</f>
        <v/>
      </c>
      <c r="Q3523">
        <f>IF($B3523="","",IF(COUNTIF(Exclusions!$A:$A,$B3523)&gt;0,"Yes","No"))</f>
        <v/>
      </c>
      <c r="R3523" s="17">
        <f>IF($B3523="","",MIN(1,DAY($A3523)/IF($N3523="Superstore",Settings!$B$5,Settings!$B$4)))</f>
        <v/>
      </c>
      <c r="S3523" s="17">
        <f>IF(OR($B3523="",$G3523="",$R3523=0),"",$G3523/$R3523)</f>
        <v/>
      </c>
      <c r="T3523">
        <f>IF($S3523="","",IF($S3523&lt;Settings!$B$8,"Critical",IF($S3523&lt;Settings!$B$9,"Semi Critical","Non Critical")))</f>
        <v/>
      </c>
      <c r="U3523">
        <f>IF($B3523="","",IFERROR(VLOOKUP($O3523,Leaders!$A:$B,2,0),"Not Mapped"))</f>
        <v/>
      </c>
    </row>
    <row r="3524">
      <c r="A3524" s="16" t="n"/>
      <c r="G3524" s="17" t="n"/>
      <c r="H3524" s="17" t="n"/>
      <c r="I3524" s="17" t="n"/>
      <c r="J3524" s="17" t="n"/>
      <c r="K3524" s="17" t="n"/>
      <c r="L3524" s="17" t="n"/>
      <c r="N3524">
        <f>IF($B3524="","",IF($C3524="SUPERSTORE","Superstore","DH"))</f>
        <v/>
      </c>
      <c r="O3524">
        <f>IF($B3524="","",IFERROR(VLOOKUP($B3524,Mapping!$A:$C,2,0),"Not Mapped"))</f>
        <v/>
      </c>
      <c r="P3524">
        <f>IF($B3524="","",IFERROR(VLOOKUP($B3524,Mapping!$A:$C,3,0),"Not Mapped"))</f>
        <v/>
      </c>
      <c r="Q3524">
        <f>IF($B3524="","",IF(COUNTIF(Exclusions!$A:$A,$B3524)&gt;0,"Yes","No"))</f>
        <v/>
      </c>
      <c r="R3524" s="17">
        <f>IF($B3524="","",MIN(1,DAY($A3524)/IF($N3524="Superstore",Settings!$B$5,Settings!$B$4)))</f>
        <v/>
      </c>
      <c r="S3524" s="17">
        <f>IF(OR($B3524="",$G3524="",$R3524=0),"",$G3524/$R3524)</f>
        <v/>
      </c>
      <c r="T3524">
        <f>IF($S3524="","",IF($S3524&lt;Settings!$B$8,"Critical",IF($S3524&lt;Settings!$B$9,"Semi Critical","Non Critical")))</f>
        <v/>
      </c>
      <c r="U3524">
        <f>IF($B3524="","",IFERROR(VLOOKUP($O3524,Leaders!$A:$B,2,0),"Not Mapped"))</f>
        <v/>
      </c>
    </row>
    <row r="3525">
      <c r="A3525" s="16" t="n"/>
      <c r="G3525" s="17" t="n"/>
      <c r="H3525" s="17" t="n"/>
      <c r="I3525" s="17" t="n"/>
      <c r="J3525" s="17" t="n"/>
      <c r="K3525" s="17" t="n"/>
      <c r="L3525" s="17" t="n"/>
      <c r="N3525">
        <f>IF($B3525="","",IF($C3525="SUPERSTORE","Superstore","DH"))</f>
        <v/>
      </c>
      <c r="O3525">
        <f>IF($B3525="","",IFERROR(VLOOKUP($B3525,Mapping!$A:$C,2,0),"Not Mapped"))</f>
        <v/>
      </c>
      <c r="P3525">
        <f>IF($B3525="","",IFERROR(VLOOKUP($B3525,Mapping!$A:$C,3,0),"Not Mapped"))</f>
        <v/>
      </c>
      <c r="Q3525">
        <f>IF($B3525="","",IF(COUNTIF(Exclusions!$A:$A,$B3525)&gt;0,"Yes","No"))</f>
        <v/>
      </c>
      <c r="R3525" s="17">
        <f>IF($B3525="","",MIN(1,DAY($A3525)/IF($N3525="Superstore",Settings!$B$5,Settings!$B$4)))</f>
        <v/>
      </c>
      <c r="S3525" s="17">
        <f>IF(OR($B3525="",$G3525="",$R3525=0),"",$G3525/$R3525)</f>
        <v/>
      </c>
      <c r="T3525">
        <f>IF($S3525="","",IF($S3525&lt;Settings!$B$8,"Critical",IF($S3525&lt;Settings!$B$9,"Semi Critical","Non Critical")))</f>
        <v/>
      </c>
      <c r="U3525">
        <f>IF($B3525="","",IFERROR(VLOOKUP($O3525,Leaders!$A:$B,2,0),"Not Mapped"))</f>
        <v/>
      </c>
    </row>
    <row r="3526">
      <c r="A3526" s="16" t="n"/>
      <c r="G3526" s="17" t="n"/>
      <c r="H3526" s="17" t="n"/>
      <c r="I3526" s="17" t="n"/>
      <c r="J3526" s="17" t="n"/>
      <c r="K3526" s="17" t="n"/>
      <c r="L3526" s="17" t="n"/>
      <c r="N3526">
        <f>IF($B3526="","",IF($C3526="SUPERSTORE","Superstore","DH"))</f>
        <v/>
      </c>
      <c r="O3526">
        <f>IF($B3526="","",IFERROR(VLOOKUP($B3526,Mapping!$A:$C,2,0),"Not Mapped"))</f>
        <v/>
      </c>
      <c r="P3526">
        <f>IF($B3526="","",IFERROR(VLOOKUP($B3526,Mapping!$A:$C,3,0),"Not Mapped"))</f>
        <v/>
      </c>
      <c r="Q3526">
        <f>IF($B3526="","",IF(COUNTIF(Exclusions!$A:$A,$B3526)&gt;0,"Yes","No"))</f>
        <v/>
      </c>
      <c r="R3526" s="17">
        <f>IF($B3526="","",MIN(1,DAY($A3526)/IF($N3526="Superstore",Settings!$B$5,Settings!$B$4)))</f>
        <v/>
      </c>
      <c r="S3526" s="17">
        <f>IF(OR($B3526="",$G3526="",$R3526=0),"",$G3526/$R3526)</f>
        <v/>
      </c>
      <c r="T3526">
        <f>IF($S3526="","",IF($S3526&lt;Settings!$B$8,"Critical",IF($S3526&lt;Settings!$B$9,"Semi Critical","Non Critical")))</f>
        <v/>
      </c>
      <c r="U3526">
        <f>IF($B3526="","",IFERROR(VLOOKUP($O3526,Leaders!$A:$B,2,0),"Not Mapped"))</f>
        <v/>
      </c>
    </row>
    <row r="3527">
      <c r="A3527" s="16" t="n"/>
      <c r="G3527" s="17" t="n"/>
      <c r="H3527" s="17" t="n"/>
      <c r="I3527" s="17" t="n"/>
      <c r="J3527" s="17" t="n"/>
      <c r="K3527" s="17" t="n"/>
      <c r="L3527" s="17" t="n"/>
      <c r="N3527">
        <f>IF($B3527="","",IF($C3527="SUPERSTORE","Superstore","DH"))</f>
        <v/>
      </c>
      <c r="O3527">
        <f>IF($B3527="","",IFERROR(VLOOKUP($B3527,Mapping!$A:$C,2,0),"Not Mapped"))</f>
        <v/>
      </c>
      <c r="P3527">
        <f>IF($B3527="","",IFERROR(VLOOKUP($B3527,Mapping!$A:$C,3,0),"Not Mapped"))</f>
        <v/>
      </c>
      <c r="Q3527">
        <f>IF($B3527="","",IF(COUNTIF(Exclusions!$A:$A,$B3527)&gt;0,"Yes","No"))</f>
        <v/>
      </c>
      <c r="R3527" s="17">
        <f>IF($B3527="","",MIN(1,DAY($A3527)/IF($N3527="Superstore",Settings!$B$5,Settings!$B$4)))</f>
        <v/>
      </c>
      <c r="S3527" s="17">
        <f>IF(OR($B3527="",$G3527="",$R3527=0),"",$G3527/$R3527)</f>
        <v/>
      </c>
      <c r="T3527">
        <f>IF($S3527="","",IF($S3527&lt;Settings!$B$8,"Critical",IF($S3527&lt;Settings!$B$9,"Semi Critical","Non Critical")))</f>
        <v/>
      </c>
      <c r="U3527">
        <f>IF($B3527="","",IFERROR(VLOOKUP($O3527,Leaders!$A:$B,2,0),"Not Mapped"))</f>
        <v/>
      </c>
    </row>
    <row r="3528">
      <c r="A3528" s="16" t="n"/>
      <c r="G3528" s="17" t="n"/>
      <c r="H3528" s="17" t="n"/>
      <c r="I3528" s="17" t="n"/>
      <c r="J3528" s="17" t="n"/>
      <c r="K3528" s="17" t="n"/>
      <c r="L3528" s="17" t="n"/>
      <c r="N3528">
        <f>IF($B3528="","",IF($C3528="SUPERSTORE","Superstore","DH"))</f>
        <v/>
      </c>
      <c r="O3528">
        <f>IF($B3528="","",IFERROR(VLOOKUP($B3528,Mapping!$A:$C,2,0),"Not Mapped"))</f>
        <v/>
      </c>
      <c r="P3528">
        <f>IF($B3528="","",IFERROR(VLOOKUP($B3528,Mapping!$A:$C,3,0),"Not Mapped"))</f>
        <v/>
      </c>
      <c r="Q3528">
        <f>IF($B3528="","",IF(COUNTIF(Exclusions!$A:$A,$B3528)&gt;0,"Yes","No"))</f>
        <v/>
      </c>
      <c r="R3528" s="17">
        <f>IF($B3528="","",MIN(1,DAY($A3528)/IF($N3528="Superstore",Settings!$B$5,Settings!$B$4)))</f>
        <v/>
      </c>
      <c r="S3528" s="17">
        <f>IF(OR($B3528="",$G3528="",$R3528=0),"",$G3528/$R3528)</f>
        <v/>
      </c>
      <c r="T3528">
        <f>IF($S3528="","",IF($S3528&lt;Settings!$B$8,"Critical",IF($S3528&lt;Settings!$B$9,"Semi Critical","Non Critical")))</f>
        <v/>
      </c>
      <c r="U3528">
        <f>IF($B3528="","",IFERROR(VLOOKUP($O3528,Leaders!$A:$B,2,0),"Not Mapped"))</f>
        <v/>
      </c>
    </row>
    <row r="3529">
      <c r="A3529" s="16" t="n"/>
      <c r="G3529" s="17" t="n"/>
      <c r="H3529" s="17" t="n"/>
      <c r="I3529" s="17" t="n"/>
      <c r="J3529" s="17" t="n"/>
      <c r="K3529" s="17" t="n"/>
      <c r="L3529" s="17" t="n"/>
      <c r="N3529">
        <f>IF($B3529="","",IF($C3529="SUPERSTORE","Superstore","DH"))</f>
        <v/>
      </c>
      <c r="O3529">
        <f>IF($B3529="","",IFERROR(VLOOKUP($B3529,Mapping!$A:$C,2,0),"Not Mapped"))</f>
        <v/>
      </c>
      <c r="P3529">
        <f>IF($B3529="","",IFERROR(VLOOKUP($B3529,Mapping!$A:$C,3,0),"Not Mapped"))</f>
        <v/>
      </c>
      <c r="Q3529">
        <f>IF($B3529="","",IF(COUNTIF(Exclusions!$A:$A,$B3529)&gt;0,"Yes","No"))</f>
        <v/>
      </c>
      <c r="R3529" s="17">
        <f>IF($B3529="","",MIN(1,DAY($A3529)/IF($N3529="Superstore",Settings!$B$5,Settings!$B$4)))</f>
        <v/>
      </c>
      <c r="S3529" s="17">
        <f>IF(OR($B3529="",$G3529="",$R3529=0),"",$G3529/$R3529)</f>
        <v/>
      </c>
      <c r="T3529">
        <f>IF($S3529="","",IF($S3529&lt;Settings!$B$8,"Critical",IF($S3529&lt;Settings!$B$9,"Semi Critical","Non Critical")))</f>
        <v/>
      </c>
      <c r="U3529">
        <f>IF($B3529="","",IFERROR(VLOOKUP($O3529,Leaders!$A:$B,2,0),"Not Mapped"))</f>
        <v/>
      </c>
    </row>
    <row r="3530">
      <c r="A3530" s="16" t="n"/>
      <c r="G3530" s="17" t="n"/>
      <c r="H3530" s="17" t="n"/>
      <c r="I3530" s="17" t="n"/>
      <c r="J3530" s="17" t="n"/>
      <c r="K3530" s="17" t="n"/>
      <c r="L3530" s="17" t="n"/>
      <c r="N3530">
        <f>IF($B3530="","",IF($C3530="SUPERSTORE","Superstore","DH"))</f>
        <v/>
      </c>
      <c r="O3530">
        <f>IF($B3530="","",IFERROR(VLOOKUP($B3530,Mapping!$A:$C,2,0),"Not Mapped"))</f>
        <v/>
      </c>
      <c r="P3530">
        <f>IF($B3530="","",IFERROR(VLOOKUP($B3530,Mapping!$A:$C,3,0),"Not Mapped"))</f>
        <v/>
      </c>
      <c r="Q3530">
        <f>IF($B3530="","",IF(COUNTIF(Exclusions!$A:$A,$B3530)&gt;0,"Yes","No"))</f>
        <v/>
      </c>
      <c r="R3530" s="17">
        <f>IF($B3530="","",MIN(1,DAY($A3530)/IF($N3530="Superstore",Settings!$B$5,Settings!$B$4)))</f>
        <v/>
      </c>
      <c r="S3530" s="17">
        <f>IF(OR($B3530="",$G3530="",$R3530=0),"",$G3530/$R3530)</f>
        <v/>
      </c>
      <c r="T3530">
        <f>IF($S3530="","",IF($S3530&lt;Settings!$B$8,"Critical",IF($S3530&lt;Settings!$B$9,"Semi Critical","Non Critical")))</f>
        <v/>
      </c>
      <c r="U3530">
        <f>IF($B3530="","",IFERROR(VLOOKUP($O3530,Leaders!$A:$B,2,0),"Not Mapped"))</f>
        <v/>
      </c>
    </row>
    <row r="3531">
      <c r="A3531" s="16" t="n"/>
      <c r="G3531" s="17" t="n"/>
      <c r="H3531" s="17" t="n"/>
      <c r="I3531" s="17" t="n"/>
      <c r="J3531" s="17" t="n"/>
      <c r="K3531" s="17" t="n"/>
      <c r="L3531" s="17" t="n"/>
      <c r="N3531">
        <f>IF($B3531="","",IF($C3531="SUPERSTORE","Superstore","DH"))</f>
        <v/>
      </c>
      <c r="O3531">
        <f>IF($B3531="","",IFERROR(VLOOKUP($B3531,Mapping!$A:$C,2,0),"Not Mapped"))</f>
        <v/>
      </c>
      <c r="P3531">
        <f>IF($B3531="","",IFERROR(VLOOKUP($B3531,Mapping!$A:$C,3,0),"Not Mapped"))</f>
        <v/>
      </c>
      <c r="Q3531">
        <f>IF($B3531="","",IF(COUNTIF(Exclusions!$A:$A,$B3531)&gt;0,"Yes","No"))</f>
        <v/>
      </c>
      <c r="R3531" s="17">
        <f>IF($B3531="","",MIN(1,DAY($A3531)/IF($N3531="Superstore",Settings!$B$5,Settings!$B$4)))</f>
        <v/>
      </c>
      <c r="S3531" s="17">
        <f>IF(OR($B3531="",$G3531="",$R3531=0),"",$G3531/$R3531)</f>
        <v/>
      </c>
      <c r="T3531">
        <f>IF($S3531="","",IF($S3531&lt;Settings!$B$8,"Critical",IF($S3531&lt;Settings!$B$9,"Semi Critical","Non Critical")))</f>
        <v/>
      </c>
      <c r="U3531">
        <f>IF($B3531="","",IFERROR(VLOOKUP($O3531,Leaders!$A:$B,2,0),"Not Mapped"))</f>
        <v/>
      </c>
    </row>
    <row r="3532">
      <c r="A3532" s="16" t="n"/>
      <c r="G3532" s="17" t="n"/>
      <c r="H3532" s="17" t="n"/>
      <c r="I3532" s="17" t="n"/>
      <c r="J3532" s="17" t="n"/>
      <c r="K3532" s="17" t="n"/>
      <c r="L3532" s="17" t="n"/>
      <c r="N3532">
        <f>IF($B3532="","",IF($C3532="SUPERSTORE","Superstore","DH"))</f>
        <v/>
      </c>
      <c r="O3532">
        <f>IF($B3532="","",IFERROR(VLOOKUP($B3532,Mapping!$A:$C,2,0),"Not Mapped"))</f>
        <v/>
      </c>
      <c r="P3532">
        <f>IF($B3532="","",IFERROR(VLOOKUP($B3532,Mapping!$A:$C,3,0),"Not Mapped"))</f>
        <v/>
      </c>
      <c r="Q3532">
        <f>IF($B3532="","",IF(COUNTIF(Exclusions!$A:$A,$B3532)&gt;0,"Yes","No"))</f>
        <v/>
      </c>
      <c r="R3532" s="17">
        <f>IF($B3532="","",MIN(1,DAY($A3532)/IF($N3532="Superstore",Settings!$B$5,Settings!$B$4)))</f>
        <v/>
      </c>
      <c r="S3532" s="17">
        <f>IF(OR($B3532="",$G3532="",$R3532=0),"",$G3532/$R3532)</f>
        <v/>
      </c>
      <c r="T3532">
        <f>IF($S3532="","",IF($S3532&lt;Settings!$B$8,"Critical",IF($S3532&lt;Settings!$B$9,"Semi Critical","Non Critical")))</f>
        <v/>
      </c>
      <c r="U3532">
        <f>IF($B3532="","",IFERROR(VLOOKUP($O3532,Leaders!$A:$B,2,0),"Not Mapped"))</f>
        <v/>
      </c>
    </row>
    <row r="3533">
      <c r="A3533" s="16" t="n"/>
      <c r="G3533" s="17" t="n"/>
      <c r="H3533" s="17" t="n"/>
      <c r="I3533" s="17" t="n"/>
      <c r="J3533" s="17" t="n"/>
      <c r="K3533" s="17" t="n"/>
      <c r="L3533" s="17" t="n"/>
      <c r="N3533">
        <f>IF($B3533="","",IF($C3533="SUPERSTORE","Superstore","DH"))</f>
        <v/>
      </c>
      <c r="O3533">
        <f>IF($B3533="","",IFERROR(VLOOKUP($B3533,Mapping!$A:$C,2,0),"Not Mapped"))</f>
        <v/>
      </c>
      <c r="P3533">
        <f>IF($B3533="","",IFERROR(VLOOKUP($B3533,Mapping!$A:$C,3,0),"Not Mapped"))</f>
        <v/>
      </c>
      <c r="Q3533">
        <f>IF($B3533="","",IF(COUNTIF(Exclusions!$A:$A,$B3533)&gt;0,"Yes","No"))</f>
        <v/>
      </c>
      <c r="R3533" s="17">
        <f>IF($B3533="","",MIN(1,DAY($A3533)/IF($N3533="Superstore",Settings!$B$5,Settings!$B$4)))</f>
        <v/>
      </c>
      <c r="S3533" s="17">
        <f>IF(OR($B3533="",$G3533="",$R3533=0),"",$G3533/$R3533)</f>
        <v/>
      </c>
      <c r="T3533">
        <f>IF($S3533="","",IF($S3533&lt;Settings!$B$8,"Critical",IF($S3533&lt;Settings!$B$9,"Semi Critical","Non Critical")))</f>
        <v/>
      </c>
      <c r="U3533">
        <f>IF($B3533="","",IFERROR(VLOOKUP($O3533,Leaders!$A:$B,2,0),"Not Mapped"))</f>
        <v/>
      </c>
    </row>
    <row r="3534">
      <c r="A3534" s="16" t="n"/>
      <c r="G3534" s="17" t="n"/>
      <c r="H3534" s="17" t="n"/>
      <c r="I3534" s="17" t="n"/>
      <c r="J3534" s="17" t="n"/>
      <c r="K3534" s="17" t="n"/>
      <c r="L3534" s="17" t="n"/>
      <c r="N3534">
        <f>IF($B3534="","",IF($C3534="SUPERSTORE","Superstore","DH"))</f>
        <v/>
      </c>
      <c r="O3534">
        <f>IF($B3534="","",IFERROR(VLOOKUP($B3534,Mapping!$A:$C,2,0),"Not Mapped"))</f>
        <v/>
      </c>
      <c r="P3534">
        <f>IF($B3534="","",IFERROR(VLOOKUP($B3534,Mapping!$A:$C,3,0),"Not Mapped"))</f>
        <v/>
      </c>
      <c r="Q3534">
        <f>IF($B3534="","",IF(COUNTIF(Exclusions!$A:$A,$B3534)&gt;0,"Yes","No"))</f>
        <v/>
      </c>
      <c r="R3534" s="17">
        <f>IF($B3534="","",MIN(1,DAY($A3534)/IF($N3534="Superstore",Settings!$B$5,Settings!$B$4)))</f>
        <v/>
      </c>
      <c r="S3534" s="17">
        <f>IF(OR($B3534="",$G3534="",$R3534=0),"",$G3534/$R3534)</f>
        <v/>
      </c>
      <c r="T3534">
        <f>IF($S3534="","",IF($S3534&lt;Settings!$B$8,"Critical",IF($S3534&lt;Settings!$B$9,"Semi Critical","Non Critical")))</f>
        <v/>
      </c>
      <c r="U3534">
        <f>IF($B3534="","",IFERROR(VLOOKUP($O3534,Leaders!$A:$B,2,0),"Not Mapped"))</f>
        <v/>
      </c>
    </row>
    <row r="3535">
      <c r="A3535" s="16" t="n"/>
      <c r="G3535" s="17" t="n"/>
      <c r="H3535" s="17" t="n"/>
      <c r="I3535" s="17" t="n"/>
      <c r="J3535" s="17" t="n"/>
      <c r="K3535" s="17" t="n"/>
      <c r="L3535" s="17" t="n"/>
      <c r="N3535">
        <f>IF($B3535="","",IF($C3535="SUPERSTORE","Superstore","DH"))</f>
        <v/>
      </c>
      <c r="O3535">
        <f>IF($B3535="","",IFERROR(VLOOKUP($B3535,Mapping!$A:$C,2,0),"Not Mapped"))</f>
        <v/>
      </c>
      <c r="P3535">
        <f>IF($B3535="","",IFERROR(VLOOKUP($B3535,Mapping!$A:$C,3,0),"Not Mapped"))</f>
        <v/>
      </c>
      <c r="Q3535">
        <f>IF($B3535="","",IF(COUNTIF(Exclusions!$A:$A,$B3535)&gt;0,"Yes","No"))</f>
        <v/>
      </c>
      <c r="R3535" s="17">
        <f>IF($B3535="","",MIN(1,DAY($A3535)/IF($N3535="Superstore",Settings!$B$5,Settings!$B$4)))</f>
        <v/>
      </c>
      <c r="S3535" s="17">
        <f>IF(OR($B3535="",$G3535="",$R3535=0),"",$G3535/$R3535)</f>
        <v/>
      </c>
      <c r="T3535">
        <f>IF($S3535="","",IF($S3535&lt;Settings!$B$8,"Critical",IF($S3535&lt;Settings!$B$9,"Semi Critical","Non Critical")))</f>
        <v/>
      </c>
      <c r="U3535">
        <f>IF($B3535="","",IFERROR(VLOOKUP($O3535,Leaders!$A:$B,2,0),"Not Mapped"))</f>
        <v/>
      </c>
    </row>
    <row r="3536">
      <c r="A3536" s="16" t="n"/>
      <c r="G3536" s="17" t="n"/>
      <c r="H3536" s="17" t="n"/>
      <c r="I3536" s="17" t="n"/>
      <c r="J3536" s="17" t="n"/>
      <c r="K3536" s="17" t="n"/>
      <c r="L3536" s="17" t="n"/>
      <c r="N3536">
        <f>IF($B3536="","",IF($C3536="SUPERSTORE","Superstore","DH"))</f>
        <v/>
      </c>
      <c r="O3536">
        <f>IF($B3536="","",IFERROR(VLOOKUP($B3536,Mapping!$A:$C,2,0),"Not Mapped"))</f>
        <v/>
      </c>
      <c r="P3536">
        <f>IF($B3536="","",IFERROR(VLOOKUP($B3536,Mapping!$A:$C,3,0),"Not Mapped"))</f>
        <v/>
      </c>
      <c r="Q3536">
        <f>IF($B3536="","",IF(COUNTIF(Exclusions!$A:$A,$B3536)&gt;0,"Yes","No"))</f>
        <v/>
      </c>
      <c r="R3536" s="17">
        <f>IF($B3536="","",MIN(1,DAY($A3536)/IF($N3536="Superstore",Settings!$B$5,Settings!$B$4)))</f>
        <v/>
      </c>
      <c r="S3536" s="17">
        <f>IF(OR($B3536="",$G3536="",$R3536=0),"",$G3536/$R3536)</f>
        <v/>
      </c>
      <c r="T3536">
        <f>IF($S3536="","",IF($S3536&lt;Settings!$B$8,"Critical",IF($S3536&lt;Settings!$B$9,"Semi Critical","Non Critical")))</f>
        <v/>
      </c>
      <c r="U3536">
        <f>IF($B3536="","",IFERROR(VLOOKUP($O3536,Leaders!$A:$B,2,0),"Not Mapped"))</f>
        <v/>
      </c>
    </row>
    <row r="3537">
      <c r="A3537" s="16" t="n"/>
      <c r="G3537" s="17" t="n"/>
      <c r="H3537" s="17" t="n"/>
      <c r="I3537" s="17" t="n"/>
      <c r="J3537" s="17" t="n"/>
      <c r="K3537" s="17" t="n"/>
      <c r="L3537" s="17" t="n"/>
      <c r="N3537">
        <f>IF($B3537="","",IF($C3537="SUPERSTORE","Superstore","DH"))</f>
        <v/>
      </c>
      <c r="O3537">
        <f>IF($B3537="","",IFERROR(VLOOKUP($B3537,Mapping!$A:$C,2,0),"Not Mapped"))</f>
        <v/>
      </c>
      <c r="P3537">
        <f>IF($B3537="","",IFERROR(VLOOKUP($B3537,Mapping!$A:$C,3,0),"Not Mapped"))</f>
        <v/>
      </c>
      <c r="Q3537">
        <f>IF($B3537="","",IF(COUNTIF(Exclusions!$A:$A,$B3537)&gt;0,"Yes","No"))</f>
        <v/>
      </c>
      <c r="R3537" s="17">
        <f>IF($B3537="","",MIN(1,DAY($A3537)/IF($N3537="Superstore",Settings!$B$5,Settings!$B$4)))</f>
        <v/>
      </c>
      <c r="S3537" s="17">
        <f>IF(OR($B3537="",$G3537="",$R3537=0),"",$G3537/$R3537)</f>
        <v/>
      </c>
      <c r="T3537">
        <f>IF($S3537="","",IF($S3537&lt;Settings!$B$8,"Critical",IF($S3537&lt;Settings!$B$9,"Semi Critical","Non Critical")))</f>
        <v/>
      </c>
      <c r="U3537">
        <f>IF($B3537="","",IFERROR(VLOOKUP($O3537,Leaders!$A:$B,2,0),"Not Mapped"))</f>
        <v/>
      </c>
    </row>
    <row r="3538">
      <c r="A3538" s="16" t="n"/>
      <c r="G3538" s="17" t="n"/>
      <c r="H3538" s="17" t="n"/>
      <c r="I3538" s="17" t="n"/>
      <c r="J3538" s="17" t="n"/>
      <c r="K3538" s="17" t="n"/>
      <c r="L3538" s="17" t="n"/>
      <c r="N3538">
        <f>IF($B3538="","",IF($C3538="SUPERSTORE","Superstore","DH"))</f>
        <v/>
      </c>
      <c r="O3538">
        <f>IF($B3538="","",IFERROR(VLOOKUP($B3538,Mapping!$A:$C,2,0),"Not Mapped"))</f>
        <v/>
      </c>
      <c r="P3538">
        <f>IF($B3538="","",IFERROR(VLOOKUP($B3538,Mapping!$A:$C,3,0),"Not Mapped"))</f>
        <v/>
      </c>
      <c r="Q3538">
        <f>IF($B3538="","",IF(COUNTIF(Exclusions!$A:$A,$B3538)&gt;0,"Yes","No"))</f>
        <v/>
      </c>
      <c r="R3538" s="17">
        <f>IF($B3538="","",MIN(1,DAY($A3538)/IF($N3538="Superstore",Settings!$B$5,Settings!$B$4)))</f>
        <v/>
      </c>
      <c r="S3538" s="17">
        <f>IF(OR($B3538="",$G3538="",$R3538=0),"",$G3538/$R3538)</f>
        <v/>
      </c>
      <c r="T3538">
        <f>IF($S3538="","",IF($S3538&lt;Settings!$B$8,"Critical",IF($S3538&lt;Settings!$B$9,"Semi Critical","Non Critical")))</f>
        <v/>
      </c>
      <c r="U3538">
        <f>IF($B3538="","",IFERROR(VLOOKUP($O3538,Leaders!$A:$B,2,0),"Not Mapped"))</f>
        <v/>
      </c>
    </row>
    <row r="3539">
      <c r="A3539" s="16" t="n"/>
      <c r="G3539" s="17" t="n"/>
      <c r="H3539" s="17" t="n"/>
      <c r="I3539" s="17" t="n"/>
      <c r="J3539" s="17" t="n"/>
      <c r="K3539" s="17" t="n"/>
      <c r="L3539" s="17" t="n"/>
      <c r="N3539">
        <f>IF($B3539="","",IF($C3539="SUPERSTORE","Superstore","DH"))</f>
        <v/>
      </c>
      <c r="O3539">
        <f>IF($B3539="","",IFERROR(VLOOKUP($B3539,Mapping!$A:$C,2,0),"Not Mapped"))</f>
        <v/>
      </c>
      <c r="P3539">
        <f>IF($B3539="","",IFERROR(VLOOKUP($B3539,Mapping!$A:$C,3,0),"Not Mapped"))</f>
        <v/>
      </c>
      <c r="Q3539">
        <f>IF($B3539="","",IF(COUNTIF(Exclusions!$A:$A,$B3539)&gt;0,"Yes","No"))</f>
        <v/>
      </c>
      <c r="R3539" s="17">
        <f>IF($B3539="","",MIN(1,DAY($A3539)/IF($N3539="Superstore",Settings!$B$5,Settings!$B$4)))</f>
        <v/>
      </c>
      <c r="S3539" s="17">
        <f>IF(OR($B3539="",$G3539="",$R3539=0),"",$G3539/$R3539)</f>
        <v/>
      </c>
      <c r="T3539">
        <f>IF($S3539="","",IF($S3539&lt;Settings!$B$8,"Critical",IF($S3539&lt;Settings!$B$9,"Semi Critical","Non Critical")))</f>
        <v/>
      </c>
      <c r="U3539">
        <f>IF($B3539="","",IFERROR(VLOOKUP($O3539,Leaders!$A:$B,2,0),"Not Mapped"))</f>
        <v/>
      </c>
    </row>
    <row r="3540">
      <c r="A3540" s="16" t="n"/>
      <c r="G3540" s="17" t="n"/>
      <c r="H3540" s="17" t="n"/>
      <c r="I3540" s="17" t="n"/>
      <c r="J3540" s="17" t="n"/>
      <c r="K3540" s="17" t="n"/>
      <c r="L3540" s="17" t="n"/>
      <c r="N3540">
        <f>IF($B3540="","",IF($C3540="SUPERSTORE","Superstore","DH"))</f>
        <v/>
      </c>
      <c r="O3540">
        <f>IF($B3540="","",IFERROR(VLOOKUP($B3540,Mapping!$A:$C,2,0),"Not Mapped"))</f>
        <v/>
      </c>
      <c r="P3540">
        <f>IF($B3540="","",IFERROR(VLOOKUP($B3540,Mapping!$A:$C,3,0),"Not Mapped"))</f>
        <v/>
      </c>
      <c r="Q3540">
        <f>IF($B3540="","",IF(COUNTIF(Exclusions!$A:$A,$B3540)&gt;0,"Yes","No"))</f>
        <v/>
      </c>
      <c r="R3540" s="17">
        <f>IF($B3540="","",MIN(1,DAY($A3540)/IF($N3540="Superstore",Settings!$B$5,Settings!$B$4)))</f>
        <v/>
      </c>
      <c r="S3540" s="17">
        <f>IF(OR($B3540="",$G3540="",$R3540=0),"",$G3540/$R3540)</f>
        <v/>
      </c>
      <c r="T3540">
        <f>IF($S3540="","",IF($S3540&lt;Settings!$B$8,"Critical",IF($S3540&lt;Settings!$B$9,"Semi Critical","Non Critical")))</f>
        <v/>
      </c>
      <c r="U3540">
        <f>IF($B3540="","",IFERROR(VLOOKUP($O3540,Leaders!$A:$B,2,0),"Not Mapped"))</f>
        <v/>
      </c>
    </row>
    <row r="3541">
      <c r="A3541" s="16" t="n"/>
      <c r="G3541" s="17" t="n"/>
      <c r="H3541" s="17" t="n"/>
      <c r="I3541" s="17" t="n"/>
      <c r="J3541" s="17" t="n"/>
      <c r="K3541" s="17" t="n"/>
      <c r="L3541" s="17" t="n"/>
      <c r="N3541">
        <f>IF($B3541="","",IF($C3541="SUPERSTORE","Superstore","DH"))</f>
        <v/>
      </c>
      <c r="O3541">
        <f>IF($B3541="","",IFERROR(VLOOKUP($B3541,Mapping!$A:$C,2,0),"Not Mapped"))</f>
        <v/>
      </c>
      <c r="P3541">
        <f>IF($B3541="","",IFERROR(VLOOKUP($B3541,Mapping!$A:$C,3,0),"Not Mapped"))</f>
        <v/>
      </c>
      <c r="Q3541">
        <f>IF($B3541="","",IF(COUNTIF(Exclusions!$A:$A,$B3541)&gt;0,"Yes","No"))</f>
        <v/>
      </c>
      <c r="R3541" s="17">
        <f>IF($B3541="","",MIN(1,DAY($A3541)/IF($N3541="Superstore",Settings!$B$5,Settings!$B$4)))</f>
        <v/>
      </c>
      <c r="S3541" s="17">
        <f>IF(OR($B3541="",$G3541="",$R3541=0),"",$G3541/$R3541)</f>
        <v/>
      </c>
      <c r="T3541">
        <f>IF($S3541="","",IF($S3541&lt;Settings!$B$8,"Critical",IF($S3541&lt;Settings!$B$9,"Semi Critical","Non Critical")))</f>
        <v/>
      </c>
      <c r="U3541">
        <f>IF($B3541="","",IFERROR(VLOOKUP($O3541,Leaders!$A:$B,2,0),"Not Mapped"))</f>
        <v/>
      </c>
    </row>
    <row r="3542">
      <c r="A3542" s="16" t="n"/>
      <c r="G3542" s="17" t="n"/>
      <c r="H3542" s="17" t="n"/>
      <c r="I3542" s="17" t="n"/>
      <c r="J3542" s="17" t="n"/>
      <c r="K3542" s="17" t="n"/>
      <c r="L3542" s="17" t="n"/>
      <c r="N3542">
        <f>IF($B3542="","",IF($C3542="SUPERSTORE","Superstore","DH"))</f>
        <v/>
      </c>
      <c r="O3542">
        <f>IF($B3542="","",IFERROR(VLOOKUP($B3542,Mapping!$A:$C,2,0),"Not Mapped"))</f>
        <v/>
      </c>
      <c r="P3542">
        <f>IF($B3542="","",IFERROR(VLOOKUP($B3542,Mapping!$A:$C,3,0),"Not Mapped"))</f>
        <v/>
      </c>
      <c r="Q3542">
        <f>IF($B3542="","",IF(COUNTIF(Exclusions!$A:$A,$B3542)&gt;0,"Yes","No"))</f>
        <v/>
      </c>
      <c r="R3542" s="17">
        <f>IF($B3542="","",MIN(1,DAY($A3542)/IF($N3542="Superstore",Settings!$B$5,Settings!$B$4)))</f>
        <v/>
      </c>
      <c r="S3542" s="17">
        <f>IF(OR($B3542="",$G3542="",$R3542=0),"",$G3542/$R3542)</f>
        <v/>
      </c>
      <c r="T3542">
        <f>IF($S3542="","",IF($S3542&lt;Settings!$B$8,"Critical",IF($S3542&lt;Settings!$B$9,"Semi Critical","Non Critical")))</f>
        <v/>
      </c>
      <c r="U3542">
        <f>IF($B3542="","",IFERROR(VLOOKUP($O3542,Leaders!$A:$B,2,0),"Not Mapped"))</f>
        <v/>
      </c>
    </row>
    <row r="3543">
      <c r="A3543" s="16" t="n"/>
      <c r="G3543" s="17" t="n"/>
      <c r="H3543" s="17" t="n"/>
      <c r="I3543" s="17" t="n"/>
      <c r="J3543" s="17" t="n"/>
      <c r="K3543" s="17" t="n"/>
      <c r="L3543" s="17" t="n"/>
      <c r="N3543">
        <f>IF($B3543="","",IF($C3543="SUPERSTORE","Superstore","DH"))</f>
        <v/>
      </c>
      <c r="O3543">
        <f>IF($B3543="","",IFERROR(VLOOKUP($B3543,Mapping!$A:$C,2,0),"Not Mapped"))</f>
        <v/>
      </c>
      <c r="P3543">
        <f>IF($B3543="","",IFERROR(VLOOKUP($B3543,Mapping!$A:$C,3,0),"Not Mapped"))</f>
        <v/>
      </c>
      <c r="Q3543">
        <f>IF($B3543="","",IF(COUNTIF(Exclusions!$A:$A,$B3543)&gt;0,"Yes","No"))</f>
        <v/>
      </c>
      <c r="R3543" s="17">
        <f>IF($B3543="","",MIN(1,DAY($A3543)/IF($N3543="Superstore",Settings!$B$5,Settings!$B$4)))</f>
        <v/>
      </c>
      <c r="S3543" s="17">
        <f>IF(OR($B3543="",$G3543="",$R3543=0),"",$G3543/$R3543)</f>
        <v/>
      </c>
      <c r="T3543">
        <f>IF($S3543="","",IF($S3543&lt;Settings!$B$8,"Critical",IF($S3543&lt;Settings!$B$9,"Semi Critical","Non Critical")))</f>
        <v/>
      </c>
      <c r="U3543">
        <f>IF($B3543="","",IFERROR(VLOOKUP($O3543,Leaders!$A:$B,2,0),"Not Mapped"))</f>
        <v/>
      </c>
    </row>
    <row r="3544">
      <c r="A3544" s="16" t="n"/>
      <c r="G3544" s="17" t="n"/>
      <c r="H3544" s="17" t="n"/>
      <c r="I3544" s="17" t="n"/>
      <c r="J3544" s="17" t="n"/>
      <c r="K3544" s="17" t="n"/>
      <c r="L3544" s="17" t="n"/>
      <c r="N3544">
        <f>IF($B3544="","",IF($C3544="SUPERSTORE","Superstore","DH"))</f>
        <v/>
      </c>
      <c r="O3544">
        <f>IF($B3544="","",IFERROR(VLOOKUP($B3544,Mapping!$A:$C,2,0),"Not Mapped"))</f>
        <v/>
      </c>
      <c r="P3544">
        <f>IF($B3544="","",IFERROR(VLOOKUP($B3544,Mapping!$A:$C,3,0),"Not Mapped"))</f>
        <v/>
      </c>
      <c r="Q3544">
        <f>IF($B3544="","",IF(COUNTIF(Exclusions!$A:$A,$B3544)&gt;0,"Yes","No"))</f>
        <v/>
      </c>
      <c r="R3544" s="17">
        <f>IF($B3544="","",MIN(1,DAY($A3544)/IF($N3544="Superstore",Settings!$B$5,Settings!$B$4)))</f>
        <v/>
      </c>
      <c r="S3544" s="17">
        <f>IF(OR($B3544="",$G3544="",$R3544=0),"",$G3544/$R3544)</f>
        <v/>
      </c>
      <c r="T3544">
        <f>IF($S3544="","",IF($S3544&lt;Settings!$B$8,"Critical",IF($S3544&lt;Settings!$B$9,"Semi Critical","Non Critical")))</f>
        <v/>
      </c>
      <c r="U3544">
        <f>IF($B3544="","",IFERROR(VLOOKUP($O3544,Leaders!$A:$B,2,0),"Not Mapped"))</f>
        <v/>
      </c>
    </row>
    <row r="3545">
      <c r="A3545" s="16" t="n"/>
      <c r="G3545" s="17" t="n"/>
      <c r="H3545" s="17" t="n"/>
      <c r="I3545" s="17" t="n"/>
      <c r="J3545" s="17" t="n"/>
      <c r="K3545" s="17" t="n"/>
      <c r="L3545" s="17" t="n"/>
      <c r="N3545">
        <f>IF($B3545="","",IF($C3545="SUPERSTORE","Superstore","DH"))</f>
        <v/>
      </c>
      <c r="O3545">
        <f>IF($B3545="","",IFERROR(VLOOKUP($B3545,Mapping!$A:$C,2,0),"Not Mapped"))</f>
        <v/>
      </c>
      <c r="P3545">
        <f>IF($B3545="","",IFERROR(VLOOKUP($B3545,Mapping!$A:$C,3,0),"Not Mapped"))</f>
        <v/>
      </c>
      <c r="Q3545">
        <f>IF($B3545="","",IF(COUNTIF(Exclusions!$A:$A,$B3545)&gt;0,"Yes","No"))</f>
        <v/>
      </c>
      <c r="R3545" s="17">
        <f>IF($B3545="","",MIN(1,DAY($A3545)/IF($N3545="Superstore",Settings!$B$5,Settings!$B$4)))</f>
        <v/>
      </c>
      <c r="S3545" s="17">
        <f>IF(OR($B3545="",$G3545="",$R3545=0),"",$G3545/$R3545)</f>
        <v/>
      </c>
      <c r="T3545">
        <f>IF($S3545="","",IF($S3545&lt;Settings!$B$8,"Critical",IF($S3545&lt;Settings!$B$9,"Semi Critical","Non Critical")))</f>
        <v/>
      </c>
      <c r="U3545">
        <f>IF($B3545="","",IFERROR(VLOOKUP($O3545,Leaders!$A:$B,2,0),"Not Mapped"))</f>
        <v/>
      </c>
    </row>
    <row r="3546">
      <c r="A3546" s="16" t="n"/>
      <c r="G3546" s="17" t="n"/>
      <c r="H3546" s="17" t="n"/>
      <c r="I3546" s="17" t="n"/>
      <c r="J3546" s="17" t="n"/>
      <c r="K3546" s="17" t="n"/>
      <c r="L3546" s="17" t="n"/>
      <c r="N3546">
        <f>IF($B3546="","",IF($C3546="SUPERSTORE","Superstore","DH"))</f>
        <v/>
      </c>
      <c r="O3546">
        <f>IF($B3546="","",IFERROR(VLOOKUP($B3546,Mapping!$A:$C,2,0),"Not Mapped"))</f>
        <v/>
      </c>
      <c r="P3546">
        <f>IF($B3546="","",IFERROR(VLOOKUP($B3546,Mapping!$A:$C,3,0),"Not Mapped"))</f>
        <v/>
      </c>
      <c r="Q3546">
        <f>IF($B3546="","",IF(COUNTIF(Exclusions!$A:$A,$B3546)&gt;0,"Yes","No"))</f>
        <v/>
      </c>
      <c r="R3546" s="17">
        <f>IF($B3546="","",MIN(1,DAY($A3546)/IF($N3546="Superstore",Settings!$B$5,Settings!$B$4)))</f>
        <v/>
      </c>
      <c r="S3546" s="17">
        <f>IF(OR($B3546="",$G3546="",$R3546=0),"",$G3546/$R3546)</f>
        <v/>
      </c>
      <c r="T3546">
        <f>IF($S3546="","",IF($S3546&lt;Settings!$B$8,"Critical",IF($S3546&lt;Settings!$B$9,"Semi Critical","Non Critical")))</f>
        <v/>
      </c>
      <c r="U3546">
        <f>IF($B3546="","",IFERROR(VLOOKUP($O3546,Leaders!$A:$B,2,0),"Not Mapped"))</f>
        <v/>
      </c>
    </row>
    <row r="3547">
      <c r="A3547" s="16" t="n"/>
      <c r="G3547" s="17" t="n"/>
      <c r="H3547" s="17" t="n"/>
      <c r="I3547" s="17" t="n"/>
      <c r="J3547" s="17" t="n"/>
      <c r="K3547" s="17" t="n"/>
      <c r="L3547" s="17" t="n"/>
      <c r="N3547">
        <f>IF($B3547="","",IF($C3547="SUPERSTORE","Superstore","DH"))</f>
        <v/>
      </c>
      <c r="O3547">
        <f>IF($B3547="","",IFERROR(VLOOKUP($B3547,Mapping!$A:$C,2,0),"Not Mapped"))</f>
        <v/>
      </c>
      <c r="P3547">
        <f>IF($B3547="","",IFERROR(VLOOKUP($B3547,Mapping!$A:$C,3,0),"Not Mapped"))</f>
        <v/>
      </c>
      <c r="Q3547">
        <f>IF($B3547="","",IF(COUNTIF(Exclusions!$A:$A,$B3547)&gt;0,"Yes","No"))</f>
        <v/>
      </c>
      <c r="R3547" s="17">
        <f>IF($B3547="","",MIN(1,DAY($A3547)/IF($N3547="Superstore",Settings!$B$5,Settings!$B$4)))</f>
        <v/>
      </c>
      <c r="S3547" s="17">
        <f>IF(OR($B3547="",$G3547="",$R3547=0),"",$G3547/$R3547)</f>
        <v/>
      </c>
      <c r="T3547">
        <f>IF($S3547="","",IF($S3547&lt;Settings!$B$8,"Critical",IF($S3547&lt;Settings!$B$9,"Semi Critical","Non Critical")))</f>
        <v/>
      </c>
      <c r="U3547">
        <f>IF($B3547="","",IFERROR(VLOOKUP($O3547,Leaders!$A:$B,2,0),"Not Mapped"))</f>
        <v/>
      </c>
    </row>
    <row r="3548">
      <c r="A3548" s="16" t="n"/>
      <c r="G3548" s="17" t="n"/>
      <c r="H3548" s="17" t="n"/>
      <c r="I3548" s="17" t="n"/>
      <c r="J3548" s="17" t="n"/>
      <c r="K3548" s="17" t="n"/>
      <c r="L3548" s="17" t="n"/>
      <c r="N3548">
        <f>IF($B3548="","",IF($C3548="SUPERSTORE","Superstore","DH"))</f>
        <v/>
      </c>
      <c r="O3548">
        <f>IF($B3548="","",IFERROR(VLOOKUP($B3548,Mapping!$A:$C,2,0),"Not Mapped"))</f>
        <v/>
      </c>
      <c r="P3548">
        <f>IF($B3548="","",IFERROR(VLOOKUP($B3548,Mapping!$A:$C,3,0),"Not Mapped"))</f>
        <v/>
      </c>
      <c r="Q3548">
        <f>IF($B3548="","",IF(COUNTIF(Exclusions!$A:$A,$B3548)&gt;0,"Yes","No"))</f>
        <v/>
      </c>
      <c r="R3548" s="17">
        <f>IF($B3548="","",MIN(1,DAY($A3548)/IF($N3548="Superstore",Settings!$B$5,Settings!$B$4)))</f>
        <v/>
      </c>
      <c r="S3548" s="17">
        <f>IF(OR($B3548="",$G3548="",$R3548=0),"",$G3548/$R3548)</f>
        <v/>
      </c>
      <c r="T3548">
        <f>IF($S3548="","",IF($S3548&lt;Settings!$B$8,"Critical",IF($S3548&lt;Settings!$B$9,"Semi Critical","Non Critical")))</f>
        <v/>
      </c>
      <c r="U3548">
        <f>IF($B3548="","",IFERROR(VLOOKUP($O3548,Leaders!$A:$B,2,0),"Not Mapped"))</f>
        <v/>
      </c>
    </row>
    <row r="3549">
      <c r="A3549" s="16" t="n"/>
      <c r="G3549" s="17" t="n"/>
      <c r="H3549" s="17" t="n"/>
      <c r="I3549" s="17" t="n"/>
      <c r="J3549" s="17" t="n"/>
      <c r="K3549" s="17" t="n"/>
      <c r="L3549" s="17" t="n"/>
      <c r="N3549">
        <f>IF($B3549="","",IF($C3549="SUPERSTORE","Superstore","DH"))</f>
        <v/>
      </c>
      <c r="O3549">
        <f>IF($B3549="","",IFERROR(VLOOKUP($B3549,Mapping!$A:$C,2,0),"Not Mapped"))</f>
        <v/>
      </c>
      <c r="P3549">
        <f>IF($B3549="","",IFERROR(VLOOKUP($B3549,Mapping!$A:$C,3,0),"Not Mapped"))</f>
        <v/>
      </c>
      <c r="Q3549">
        <f>IF($B3549="","",IF(COUNTIF(Exclusions!$A:$A,$B3549)&gt;0,"Yes","No"))</f>
        <v/>
      </c>
      <c r="R3549" s="17">
        <f>IF($B3549="","",MIN(1,DAY($A3549)/IF($N3549="Superstore",Settings!$B$5,Settings!$B$4)))</f>
        <v/>
      </c>
      <c r="S3549" s="17">
        <f>IF(OR($B3549="",$G3549="",$R3549=0),"",$G3549/$R3549)</f>
        <v/>
      </c>
      <c r="T3549">
        <f>IF($S3549="","",IF($S3549&lt;Settings!$B$8,"Critical",IF($S3549&lt;Settings!$B$9,"Semi Critical","Non Critical")))</f>
        <v/>
      </c>
      <c r="U3549">
        <f>IF($B3549="","",IFERROR(VLOOKUP($O3549,Leaders!$A:$B,2,0),"Not Mapped"))</f>
        <v/>
      </c>
    </row>
    <row r="3550">
      <c r="A3550" s="16" t="n"/>
      <c r="G3550" s="17" t="n"/>
      <c r="H3550" s="17" t="n"/>
      <c r="I3550" s="17" t="n"/>
      <c r="J3550" s="17" t="n"/>
      <c r="K3550" s="17" t="n"/>
      <c r="L3550" s="17" t="n"/>
      <c r="N3550">
        <f>IF($B3550="","",IF($C3550="SUPERSTORE","Superstore","DH"))</f>
        <v/>
      </c>
      <c r="O3550">
        <f>IF($B3550="","",IFERROR(VLOOKUP($B3550,Mapping!$A:$C,2,0),"Not Mapped"))</f>
        <v/>
      </c>
      <c r="P3550">
        <f>IF($B3550="","",IFERROR(VLOOKUP($B3550,Mapping!$A:$C,3,0),"Not Mapped"))</f>
        <v/>
      </c>
      <c r="Q3550">
        <f>IF($B3550="","",IF(COUNTIF(Exclusions!$A:$A,$B3550)&gt;0,"Yes","No"))</f>
        <v/>
      </c>
      <c r="R3550" s="17">
        <f>IF($B3550="","",MIN(1,DAY($A3550)/IF($N3550="Superstore",Settings!$B$5,Settings!$B$4)))</f>
        <v/>
      </c>
      <c r="S3550" s="17">
        <f>IF(OR($B3550="",$G3550="",$R3550=0),"",$G3550/$R3550)</f>
        <v/>
      </c>
      <c r="T3550">
        <f>IF($S3550="","",IF($S3550&lt;Settings!$B$8,"Critical",IF($S3550&lt;Settings!$B$9,"Semi Critical","Non Critical")))</f>
        <v/>
      </c>
      <c r="U3550">
        <f>IF($B3550="","",IFERROR(VLOOKUP($O3550,Leaders!$A:$B,2,0),"Not Mapped"))</f>
        <v/>
      </c>
    </row>
    <row r="3551">
      <c r="A3551" s="16" t="n"/>
      <c r="G3551" s="17" t="n"/>
      <c r="H3551" s="17" t="n"/>
      <c r="I3551" s="17" t="n"/>
      <c r="J3551" s="17" t="n"/>
      <c r="K3551" s="17" t="n"/>
      <c r="L3551" s="17" t="n"/>
      <c r="N3551">
        <f>IF($B3551="","",IF($C3551="SUPERSTORE","Superstore","DH"))</f>
        <v/>
      </c>
      <c r="O3551">
        <f>IF($B3551="","",IFERROR(VLOOKUP($B3551,Mapping!$A:$C,2,0),"Not Mapped"))</f>
        <v/>
      </c>
      <c r="P3551">
        <f>IF($B3551="","",IFERROR(VLOOKUP($B3551,Mapping!$A:$C,3,0),"Not Mapped"))</f>
        <v/>
      </c>
      <c r="Q3551">
        <f>IF($B3551="","",IF(COUNTIF(Exclusions!$A:$A,$B3551)&gt;0,"Yes","No"))</f>
        <v/>
      </c>
      <c r="R3551" s="17">
        <f>IF($B3551="","",MIN(1,DAY($A3551)/IF($N3551="Superstore",Settings!$B$5,Settings!$B$4)))</f>
        <v/>
      </c>
      <c r="S3551" s="17">
        <f>IF(OR($B3551="",$G3551="",$R3551=0),"",$G3551/$R3551)</f>
        <v/>
      </c>
      <c r="T3551">
        <f>IF($S3551="","",IF($S3551&lt;Settings!$B$8,"Critical",IF($S3551&lt;Settings!$B$9,"Semi Critical","Non Critical")))</f>
        <v/>
      </c>
      <c r="U3551">
        <f>IF($B3551="","",IFERROR(VLOOKUP($O3551,Leaders!$A:$B,2,0),"Not Mapped"))</f>
        <v/>
      </c>
    </row>
    <row r="3552">
      <c r="A3552" s="16" t="n"/>
      <c r="G3552" s="17" t="n"/>
      <c r="H3552" s="17" t="n"/>
      <c r="I3552" s="17" t="n"/>
      <c r="J3552" s="17" t="n"/>
      <c r="K3552" s="17" t="n"/>
      <c r="L3552" s="17" t="n"/>
      <c r="N3552">
        <f>IF($B3552="","",IF($C3552="SUPERSTORE","Superstore","DH"))</f>
        <v/>
      </c>
      <c r="O3552">
        <f>IF($B3552="","",IFERROR(VLOOKUP($B3552,Mapping!$A:$C,2,0),"Not Mapped"))</f>
        <v/>
      </c>
      <c r="P3552">
        <f>IF($B3552="","",IFERROR(VLOOKUP($B3552,Mapping!$A:$C,3,0),"Not Mapped"))</f>
        <v/>
      </c>
      <c r="Q3552">
        <f>IF($B3552="","",IF(COUNTIF(Exclusions!$A:$A,$B3552)&gt;0,"Yes","No"))</f>
        <v/>
      </c>
      <c r="R3552" s="17">
        <f>IF($B3552="","",MIN(1,DAY($A3552)/IF($N3552="Superstore",Settings!$B$5,Settings!$B$4)))</f>
        <v/>
      </c>
      <c r="S3552" s="17">
        <f>IF(OR($B3552="",$G3552="",$R3552=0),"",$G3552/$R3552)</f>
        <v/>
      </c>
      <c r="T3552">
        <f>IF($S3552="","",IF($S3552&lt;Settings!$B$8,"Critical",IF($S3552&lt;Settings!$B$9,"Semi Critical","Non Critical")))</f>
        <v/>
      </c>
      <c r="U3552">
        <f>IF($B3552="","",IFERROR(VLOOKUP($O3552,Leaders!$A:$B,2,0),"Not Mapped"))</f>
        <v/>
      </c>
    </row>
    <row r="3553">
      <c r="A3553" s="16" t="n"/>
      <c r="G3553" s="17" t="n"/>
      <c r="H3553" s="17" t="n"/>
      <c r="I3553" s="17" t="n"/>
      <c r="J3553" s="17" t="n"/>
      <c r="K3553" s="17" t="n"/>
      <c r="L3553" s="17" t="n"/>
      <c r="N3553">
        <f>IF($B3553="","",IF($C3553="SUPERSTORE","Superstore","DH"))</f>
        <v/>
      </c>
      <c r="O3553">
        <f>IF($B3553="","",IFERROR(VLOOKUP($B3553,Mapping!$A:$C,2,0),"Not Mapped"))</f>
        <v/>
      </c>
      <c r="P3553">
        <f>IF($B3553="","",IFERROR(VLOOKUP($B3553,Mapping!$A:$C,3,0),"Not Mapped"))</f>
        <v/>
      </c>
      <c r="Q3553">
        <f>IF($B3553="","",IF(COUNTIF(Exclusions!$A:$A,$B3553)&gt;0,"Yes","No"))</f>
        <v/>
      </c>
      <c r="R3553" s="17">
        <f>IF($B3553="","",MIN(1,DAY($A3553)/IF($N3553="Superstore",Settings!$B$5,Settings!$B$4)))</f>
        <v/>
      </c>
      <c r="S3553" s="17">
        <f>IF(OR($B3553="",$G3553="",$R3553=0),"",$G3553/$R3553)</f>
        <v/>
      </c>
      <c r="T3553">
        <f>IF($S3553="","",IF($S3553&lt;Settings!$B$8,"Critical",IF($S3553&lt;Settings!$B$9,"Semi Critical","Non Critical")))</f>
        <v/>
      </c>
      <c r="U3553">
        <f>IF($B3553="","",IFERROR(VLOOKUP($O3553,Leaders!$A:$B,2,0),"Not Mapped"))</f>
        <v/>
      </c>
    </row>
    <row r="3554">
      <c r="A3554" s="16" t="n"/>
      <c r="G3554" s="17" t="n"/>
      <c r="H3554" s="17" t="n"/>
      <c r="I3554" s="17" t="n"/>
      <c r="J3554" s="17" t="n"/>
      <c r="K3554" s="17" t="n"/>
      <c r="L3554" s="17" t="n"/>
      <c r="N3554">
        <f>IF($B3554="","",IF($C3554="SUPERSTORE","Superstore","DH"))</f>
        <v/>
      </c>
      <c r="O3554">
        <f>IF($B3554="","",IFERROR(VLOOKUP($B3554,Mapping!$A:$C,2,0),"Not Mapped"))</f>
        <v/>
      </c>
      <c r="P3554">
        <f>IF($B3554="","",IFERROR(VLOOKUP($B3554,Mapping!$A:$C,3,0),"Not Mapped"))</f>
        <v/>
      </c>
      <c r="Q3554">
        <f>IF($B3554="","",IF(COUNTIF(Exclusions!$A:$A,$B3554)&gt;0,"Yes","No"))</f>
        <v/>
      </c>
      <c r="R3554" s="17">
        <f>IF($B3554="","",MIN(1,DAY($A3554)/IF($N3554="Superstore",Settings!$B$5,Settings!$B$4)))</f>
        <v/>
      </c>
      <c r="S3554" s="17">
        <f>IF(OR($B3554="",$G3554="",$R3554=0),"",$G3554/$R3554)</f>
        <v/>
      </c>
      <c r="T3554">
        <f>IF($S3554="","",IF($S3554&lt;Settings!$B$8,"Critical",IF($S3554&lt;Settings!$B$9,"Semi Critical","Non Critical")))</f>
        <v/>
      </c>
      <c r="U3554">
        <f>IF($B3554="","",IFERROR(VLOOKUP($O3554,Leaders!$A:$B,2,0),"Not Mapped"))</f>
        <v/>
      </c>
    </row>
    <row r="3555">
      <c r="A3555" s="16" t="n"/>
      <c r="G3555" s="17" t="n"/>
      <c r="H3555" s="17" t="n"/>
      <c r="I3555" s="17" t="n"/>
      <c r="J3555" s="17" t="n"/>
      <c r="K3555" s="17" t="n"/>
      <c r="L3555" s="17" t="n"/>
      <c r="N3555">
        <f>IF($B3555="","",IF($C3555="SUPERSTORE","Superstore","DH"))</f>
        <v/>
      </c>
      <c r="O3555">
        <f>IF($B3555="","",IFERROR(VLOOKUP($B3555,Mapping!$A:$C,2,0),"Not Mapped"))</f>
        <v/>
      </c>
      <c r="P3555">
        <f>IF($B3555="","",IFERROR(VLOOKUP($B3555,Mapping!$A:$C,3,0),"Not Mapped"))</f>
        <v/>
      </c>
      <c r="Q3555">
        <f>IF($B3555="","",IF(COUNTIF(Exclusions!$A:$A,$B3555)&gt;0,"Yes","No"))</f>
        <v/>
      </c>
      <c r="R3555" s="17">
        <f>IF($B3555="","",MIN(1,DAY($A3555)/IF($N3555="Superstore",Settings!$B$5,Settings!$B$4)))</f>
        <v/>
      </c>
      <c r="S3555" s="17">
        <f>IF(OR($B3555="",$G3555="",$R3555=0),"",$G3555/$R3555)</f>
        <v/>
      </c>
      <c r="T3555">
        <f>IF($S3555="","",IF($S3555&lt;Settings!$B$8,"Critical",IF($S3555&lt;Settings!$B$9,"Semi Critical","Non Critical")))</f>
        <v/>
      </c>
      <c r="U3555">
        <f>IF($B3555="","",IFERROR(VLOOKUP($O3555,Leaders!$A:$B,2,0),"Not Mapped"))</f>
        <v/>
      </c>
    </row>
    <row r="3556">
      <c r="A3556" s="16" t="n"/>
      <c r="G3556" s="17" t="n"/>
      <c r="H3556" s="17" t="n"/>
      <c r="I3556" s="17" t="n"/>
      <c r="J3556" s="17" t="n"/>
      <c r="K3556" s="17" t="n"/>
      <c r="L3556" s="17" t="n"/>
      <c r="N3556">
        <f>IF($B3556="","",IF($C3556="SUPERSTORE","Superstore","DH"))</f>
        <v/>
      </c>
      <c r="O3556">
        <f>IF($B3556="","",IFERROR(VLOOKUP($B3556,Mapping!$A:$C,2,0),"Not Mapped"))</f>
        <v/>
      </c>
      <c r="P3556">
        <f>IF($B3556="","",IFERROR(VLOOKUP($B3556,Mapping!$A:$C,3,0),"Not Mapped"))</f>
        <v/>
      </c>
      <c r="Q3556">
        <f>IF($B3556="","",IF(COUNTIF(Exclusions!$A:$A,$B3556)&gt;0,"Yes","No"))</f>
        <v/>
      </c>
      <c r="R3556" s="17">
        <f>IF($B3556="","",MIN(1,DAY($A3556)/IF($N3556="Superstore",Settings!$B$5,Settings!$B$4)))</f>
        <v/>
      </c>
      <c r="S3556" s="17">
        <f>IF(OR($B3556="",$G3556="",$R3556=0),"",$G3556/$R3556)</f>
        <v/>
      </c>
      <c r="T3556">
        <f>IF($S3556="","",IF($S3556&lt;Settings!$B$8,"Critical",IF($S3556&lt;Settings!$B$9,"Semi Critical","Non Critical")))</f>
        <v/>
      </c>
      <c r="U3556">
        <f>IF($B3556="","",IFERROR(VLOOKUP($O3556,Leaders!$A:$B,2,0),"Not Mapped"))</f>
        <v/>
      </c>
    </row>
    <row r="3557">
      <c r="A3557" s="16" t="n"/>
      <c r="G3557" s="17" t="n"/>
      <c r="H3557" s="17" t="n"/>
      <c r="I3557" s="17" t="n"/>
      <c r="J3557" s="17" t="n"/>
      <c r="K3557" s="17" t="n"/>
      <c r="L3557" s="17" t="n"/>
      <c r="N3557">
        <f>IF($B3557="","",IF($C3557="SUPERSTORE","Superstore","DH"))</f>
        <v/>
      </c>
      <c r="O3557">
        <f>IF($B3557="","",IFERROR(VLOOKUP($B3557,Mapping!$A:$C,2,0),"Not Mapped"))</f>
        <v/>
      </c>
      <c r="P3557">
        <f>IF($B3557="","",IFERROR(VLOOKUP($B3557,Mapping!$A:$C,3,0),"Not Mapped"))</f>
        <v/>
      </c>
      <c r="Q3557">
        <f>IF($B3557="","",IF(COUNTIF(Exclusions!$A:$A,$B3557)&gt;0,"Yes","No"))</f>
        <v/>
      </c>
      <c r="R3557" s="17">
        <f>IF($B3557="","",MIN(1,DAY($A3557)/IF($N3557="Superstore",Settings!$B$5,Settings!$B$4)))</f>
        <v/>
      </c>
      <c r="S3557" s="17">
        <f>IF(OR($B3557="",$G3557="",$R3557=0),"",$G3557/$R3557)</f>
        <v/>
      </c>
      <c r="T3557">
        <f>IF($S3557="","",IF($S3557&lt;Settings!$B$8,"Critical",IF($S3557&lt;Settings!$B$9,"Semi Critical","Non Critical")))</f>
        <v/>
      </c>
      <c r="U3557">
        <f>IF($B3557="","",IFERROR(VLOOKUP($O3557,Leaders!$A:$B,2,0),"Not Mapped"))</f>
        <v/>
      </c>
    </row>
    <row r="3558">
      <c r="A3558" s="16" t="n"/>
      <c r="G3558" s="17" t="n"/>
      <c r="H3558" s="17" t="n"/>
      <c r="I3558" s="17" t="n"/>
      <c r="J3558" s="17" t="n"/>
      <c r="K3558" s="17" t="n"/>
      <c r="L3558" s="17" t="n"/>
      <c r="N3558">
        <f>IF($B3558="","",IF($C3558="SUPERSTORE","Superstore","DH"))</f>
        <v/>
      </c>
      <c r="O3558">
        <f>IF($B3558="","",IFERROR(VLOOKUP($B3558,Mapping!$A:$C,2,0),"Not Mapped"))</f>
        <v/>
      </c>
      <c r="P3558">
        <f>IF($B3558="","",IFERROR(VLOOKUP($B3558,Mapping!$A:$C,3,0),"Not Mapped"))</f>
        <v/>
      </c>
      <c r="Q3558">
        <f>IF($B3558="","",IF(COUNTIF(Exclusions!$A:$A,$B3558)&gt;0,"Yes","No"))</f>
        <v/>
      </c>
      <c r="R3558" s="17">
        <f>IF($B3558="","",MIN(1,DAY($A3558)/IF($N3558="Superstore",Settings!$B$5,Settings!$B$4)))</f>
        <v/>
      </c>
      <c r="S3558" s="17">
        <f>IF(OR($B3558="",$G3558="",$R3558=0),"",$G3558/$R3558)</f>
        <v/>
      </c>
      <c r="T3558">
        <f>IF($S3558="","",IF($S3558&lt;Settings!$B$8,"Critical",IF($S3558&lt;Settings!$B$9,"Semi Critical","Non Critical")))</f>
        <v/>
      </c>
      <c r="U3558">
        <f>IF($B3558="","",IFERROR(VLOOKUP($O3558,Leaders!$A:$B,2,0),"Not Mapped"))</f>
        <v/>
      </c>
    </row>
    <row r="3559">
      <c r="A3559" s="16" t="n"/>
      <c r="G3559" s="17" t="n"/>
      <c r="H3559" s="17" t="n"/>
      <c r="I3559" s="17" t="n"/>
      <c r="J3559" s="17" t="n"/>
      <c r="K3559" s="17" t="n"/>
      <c r="L3559" s="17" t="n"/>
      <c r="N3559">
        <f>IF($B3559="","",IF($C3559="SUPERSTORE","Superstore","DH"))</f>
        <v/>
      </c>
      <c r="O3559">
        <f>IF($B3559="","",IFERROR(VLOOKUP($B3559,Mapping!$A:$C,2,0),"Not Mapped"))</f>
        <v/>
      </c>
      <c r="P3559">
        <f>IF($B3559="","",IFERROR(VLOOKUP($B3559,Mapping!$A:$C,3,0),"Not Mapped"))</f>
        <v/>
      </c>
      <c r="Q3559">
        <f>IF($B3559="","",IF(COUNTIF(Exclusions!$A:$A,$B3559)&gt;0,"Yes","No"))</f>
        <v/>
      </c>
      <c r="R3559" s="17">
        <f>IF($B3559="","",MIN(1,DAY($A3559)/IF($N3559="Superstore",Settings!$B$5,Settings!$B$4)))</f>
        <v/>
      </c>
      <c r="S3559" s="17">
        <f>IF(OR($B3559="",$G3559="",$R3559=0),"",$G3559/$R3559)</f>
        <v/>
      </c>
      <c r="T3559">
        <f>IF($S3559="","",IF($S3559&lt;Settings!$B$8,"Critical",IF($S3559&lt;Settings!$B$9,"Semi Critical","Non Critical")))</f>
        <v/>
      </c>
      <c r="U3559">
        <f>IF($B3559="","",IFERROR(VLOOKUP($O3559,Leaders!$A:$B,2,0),"Not Mapped"))</f>
        <v/>
      </c>
    </row>
    <row r="3560">
      <c r="A3560" s="16" t="n"/>
      <c r="G3560" s="17" t="n"/>
      <c r="H3560" s="17" t="n"/>
      <c r="I3560" s="17" t="n"/>
      <c r="J3560" s="17" t="n"/>
      <c r="K3560" s="17" t="n"/>
      <c r="L3560" s="17" t="n"/>
      <c r="N3560">
        <f>IF($B3560="","",IF($C3560="SUPERSTORE","Superstore","DH"))</f>
        <v/>
      </c>
      <c r="O3560">
        <f>IF($B3560="","",IFERROR(VLOOKUP($B3560,Mapping!$A:$C,2,0),"Not Mapped"))</f>
        <v/>
      </c>
      <c r="P3560">
        <f>IF($B3560="","",IFERROR(VLOOKUP($B3560,Mapping!$A:$C,3,0),"Not Mapped"))</f>
        <v/>
      </c>
      <c r="Q3560">
        <f>IF($B3560="","",IF(COUNTIF(Exclusions!$A:$A,$B3560)&gt;0,"Yes","No"))</f>
        <v/>
      </c>
      <c r="R3560" s="17">
        <f>IF($B3560="","",MIN(1,DAY($A3560)/IF($N3560="Superstore",Settings!$B$5,Settings!$B$4)))</f>
        <v/>
      </c>
      <c r="S3560" s="17">
        <f>IF(OR($B3560="",$G3560="",$R3560=0),"",$G3560/$R3560)</f>
        <v/>
      </c>
      <c r="T3560">
        <f>IF($S3560="","",IF($S3560&lt;Settings!$B$8,"Critical",IF($S3560&lt;Settings!$B$9,"Semi Critical","Non Critical")))</f>
        <v/>
      </c>
      <c r="U3560">
        <f>IF($B3560="","",IFERROR(VLOOKUP($O3560,Leaders!$A:$B,2,0),"Not Mapped"))</f>
        <v/>
      </c>
    </row>
    <row r="3561">
      <c r="A3561" s="16" t="n"/>
      <c r="G3561" s="17" t="n"/>
      <c r="H3561" s="17" t="n"/>
      <c r="I3561" s="17" t="n"/>
      <c r="J3561" s="17" t="n"/>
      <c r="K3561" s="17" t="n"/>
      <c r="L3561" s="17" t="n"/>
      <c r="N3561">
        <f>IF($B3561="","",IF($C3561="SUPERSTORE","Superstore","DH"))</f>
        <v/>
      </c>
      <c r="O3561">
        <f>IF($B3561="","",IFERROR(VLOOKUP($B3561,Mapping!$A:$C,2,0),"Not Mapped"))</f>
        <v/>
      </c>
      <c r="P3561">
        <f>IF($B3561="","",IFERROR(VLOOKUP($B3561,Mapping!$A:$C,3,0),"Not Mapped"))</f>
        <v/>
      </c>
      <c r="Q3561">
        <f>IF($B3561="","",IF(COUNTIF(Exclusions!$A:$A,$B3561)&gt;0,"Yes","No"))</f>
        <v/>
      </c>
      <c r="R3561" s="17">
        <f>IF($B3561="","",MIN(1,DAY($A3561)/IF($N3561="Superstore",Settings!$B$5,Settings!$B$4)))</f>
        <v/>
      </c>
      <c r="S3561" s="17">
        <f>IF(OR($B3561="",$G3561="",$R3561=0),"",$G3561/$R3561)</f>
        <v/>
      </c>
      <c r="T3561">
        <f>IF($S3561="","",IF($S3561&lt;Settings!$B$8,"Critical",IF($S3561&lt;Settings!$B$9,"Semi Critical","Non Critical")))</f>
        <v/>
      </c>
      <c r="U3561">
        <f>IF($B3561="","",IFERROR(VLOOKUP($O3561,Leaders!$A:$B,2,0),"Not Mapped"))</f>
        <v/>
      </c>
    </row>
    <row r="3562">
      <c r="A3562" s="16" t="n"/>
      <c r="G3562" s="17" t="n"/>
      <c r="H3562" s="17" t="n"/>
      <c r="I3562" s="17" t="n"/>
      <c r="J3562" s="17" t="n"/>
      <c r="K3562" s="17" t="n"/>
      <c r="L3562" s="17" t="n"/>
      <c r="N3562">
        <f>IF($B3562="","",IF($C3562="SUPERSTORE","Superstore","DH"))</f>
        <v/>
      </c>
      <c r="O3562">
        <f>IF($B3562="","",IFERROR(VLOOKUP($B3562,Mapping!$A:$C,2,0),"Not Mapped"))</f>
        <v/>
      </c>
      <c r="P3562">
        <f>IF($B3562="","",IFERROR(VLOOKUP($B3562,Mapping!$A:$C,3,0),"Not Mapped"))</f>
        <v/>
      </c>
      <c r="Q3562">
        <f>IF($B3562="","",IF(COUNTIF(Exclusions!$A:$A,$B3562)&gt;0,"Yes","No"))</f>
        <v/>
      </c>
      <c r="R3562" s="17">
        <f>IF($B3562="","",MIN(1,DAY($A3562)/IF($N3562="Superstore",Settings!$B$5,Settings!$B$4)))</f>
        <v/>
      </c>
      <c r="S3562" s="17">
        <f>IF(OR($B3562="",$G3562="",$R3562=0),"",$G3562/$R3562)</f>
        <v/>
      </c>
      <c r="T3562">
        <f>IF($S3562="","",IF($S3562&lt;Settings!$B$8,"Critical",IF($S3562&lt;Settings!$B$9,"Semi Critical","Non Critical")))</f>
        <v/>
      </c>
      <c r="U3562">
        <f>IF($B3562="","",IFERROR(VLOOKUP($O3562,Leaders!$A:$B,2,0),"Not Mapped"))</f>
        <v/>
      </c>
    </row>
    <row r="3563">
      <c r="A3563" s="16" t="n"/>
      <c r="G3563" s="17" t="n"/>
      <c r="H3563" s="17" t="n"/>
      <c r="I3563" s="17" t="n"/>
      <c r="J3563" s="17" t="n"/>
      <c r="K3563" s="17" t="n"/>
      <c r="L3563" s="17" t="n"/>
      <c r="N3563">
        <f>IF($B3563="","",IF($C3563="SUPERSTORE","Superstore","DH"))</f>
        <v/>
      </c>
      <c r="O3563">
        <f>IF($B3563="","",IFERROR(VLOOKUP($B3563,Mapping!$A:$C,2,0),"Not Mapped"))</f>
        <v/>
      </c>
      <c r="P3563">
        <f>IF($B3563="","",IFERROR(VLOOKUP($B3563,Mapping!$A:$C,3,0),"Not Mapped"))</f>
        <v/>
      </c>
      <c r="Q3563">
        <f>IF($B3563="","",IF(COUNTIF(Exclusions!$A:$A,$B3563)&gt;0,"Yes","No"))</f>
        <v/>
      </c>
      <c r="R3563" s="17">
        <f>IF($B3563="","",MIN(1,DAY($A3563)/IF($N3563="Superstore",Settings!$B$5,Settings!$B$4)))</f>
        <v/>
      </c>
      <c r="S3563" s="17">
        <f>IF(OR($B3563="",$G3563="",$R3563=0),"",$G3563/$R3563)</f>
        <v/>
      </c>
      <c r="T3563">
        <f>IF($S3563="","",IF($S3563&lt;Settings!$B$8,"Critical",IF($S3563&lt;Settings!$B$9,"Semi Critical","Non Critical")))</f>
        <v/>
      </c>
      <c r="U3563">
        <f>IF($B3563="","",IFERROR(VLOOKUP($O3563,Leaders!$A:$B,2,0),"Not Mapped"))</f>
        <v/>
      </c>
    </row>
    <row r="3564">
      <c r="A3564" s="16" t="n"/>
      <c r="G3564" s="17" t="n"/>
      <c r="H3564" s="17" t="n"/>
      <c r="I3564" s="17" t="n"/>
      <c r="J3564" s="17" t="n"/>
      <c r="K3564" s="17" t="n"/>
      <c r="L3564" s="17" t="n"/>
      <c r="N3564">
        <f>IF($B3564="","",IF($C3564="SUPERSTORE","Superstore","DH"))</f>
        <v/>
      </c>
      <c r="O3564">
        <f>IF($B3564="","",IFERROR(VLOOKUP($B3564,Mapping!$A:$C,2,0),"Not Mapped"))</f>
        <v/>
      </c>
      <c r="P3564">
        <f>IF($B3564="","",IFERROR(VLOOKUP($B3564,Mapping!$A:$C,3,0),"Not Mapped"))</f>
        <v/>
      </c>
      <c r="Q3564">
        <f>IF($B3564="","",IF(COUNTIF(Exclusions!$A:$A,$B3564)&gt;0,"Yes","No"))</f>
        <v/>
      </c>
      <c r="R3564" s="17">
        <f>IF($B3564="","",MIN(1,DAY($A3564)/IF($N3564="Superstore",Settings!$B$5,Settings!$B$4)))</f>
        <v/>
      </c>
      <c r="S3564" s="17">
        <f>IF(OR($B3564="",$G3564="",$R3564=0),"",$G3564/$R3564)</f>
        <v/>
      </c>
      <c r="T3564">
        <f>IF($S3564="","",IF($S3564&lt;Settings!$B$8,"Critical",IF($S3564&lt;Settings!$B$9,"Semi Critical","Non Critical")))</f>
        <v/>
      </c>
      <c r="U3564">
        <f>IF($B3564="","",IFERROR(VLOOKUP($O3564,Leaders!$A:$B,2,0),"Not Mapped"))</f>
        <v/>
      </c>
    </row>
    <row r="3565">
      <c r="A3565" s="16" t="n"/>
      <c r="G3565" s="17" t="n"/>
      <c r="H3565" s="17" t="n"/>
      <c r="I3565" s="17" t="n"/>
      <c r="J3565" s="17" t="n"/>
      <c r="K3565" s="17" t="n"/>
      <c r="L3565" s="17" t="n"/>
      <c r="N3565">
        <f>IF($B3565="","",IF($C3565="SUPERSTORE","Superstore","DH"))</f>
        <v/>
      </c>
      <c r="O3565">
        <f>IF($B3565="","",IFERROR(VLOOKUP($B3565,Mapping!$A:$C,2,0),"Not Mapped"))</f>
        <v/>
      </c>
      <c r="P3565">
        <f>IF($B3565="","",IFERROR(VLOOKUP($B3565,Mapping!$A:$C,3,0),"Not Mapped"))</f>
        <v/>
      </c>
      <c r="Q3565">
        <f>IF($B3565="","",IF(COUNTIF(Exclusions!$A:$A,$B3565)&gt;0,"Yes","No"))</f>
        <v/>
      </c>
      <c r="R3565" s="17">
        <f>IF($B3565="","",MIN(1,DAY($A3565)/IF($N3565="Superstore",Settings!$B$5,Settings!$B$4)))</f>
        <v/>
      </c>
      <c r="S3565" s="17">
        <f>IF(OR($B3565="",$G3565="",$R3565=0),"",$G3565/$R3565)</f>
        <v/>
      </c>
      <c r="T3565">
        <f>IF($S3565="","",IF($S3565&lt;Settings!$B$8,"Critical",IF($S3565&lt;Settings!$B$9,"Semi Critical","Non Critical")))</f>
        <v/>
      </c>
      <c r="U3565">
        <f>IF($B3565="","",IFERROR(VLOOKUP($O3565,Leaders!$A:$B,2,0),"Not Mapped"))</f>
        <v/>
      </c>
    </row>
    <row r="3566">
      <c r="A3566" s="16" t="n"/>
      <c r="G3566" s="17" t="n"/>
      <c r="H3566" s="17" t="n"/>
      <c r="I3566" s="17" t="n"/>
      <c r="J3566" s="17" t="n"/>
      <c r="K3566" s="17" t="n"/>
      <c r="L3566" s="17" t="n"/>
      <c r="N3566">
        <f>IF($B3566="","",IF($C3566="SUPERSTORE","Superstore","DH"))</f>
        <v/>
      </c>
      <c r="O3566">
        <f>IF($B3566="","",IFERROR(VLOOKUP($B3566,Mapping!$A:$C,2,0),"Not Mapped"))</f>
        <v/>
      </c>
      <c r="P3566">
        <f>IF($B3566="","",IFERROR(VLOOKUP($B3566,Mapping!$A:$C,3,0),"Not Mapped"))</f>
        <v/>
      </c>
      <c r="Q3566">
        <f>IF($B3566="","",IF(COUNTIF(Exclusions!$A:$A,$B3566)&gt;0,"Yes","No"))</f>
        <v/>
      </c>
      <c r="R3566" s="17">
        <f>IF($B3566="","",MIN(1,DAY($A3566)/IF($N3566="Superstore",Settings!$B$5,Settings!$B$4)))</f>
        <v/>
      </c>
      <c r="S3566" s="17">
        <f>IF(OR($B3566="",$G3566="",$R3566=0),"",$G3566/$R3566)</f>
        <v/>
      </c>
      <c r="T3566">
        <f>IF($S3566="","",IF($S3566&lt;Settings!$B$8,"Critical",IF($S3566&lt;Settings!$B$9,"Semi Critical","Non Critical")))</f>
        <v/>
      </c>
      <c r="U3566">
        <f>IF($B3566="","",IFERROR(VLOOKUP($O3566,Leaders!$A:$B,2,0),"Not Mapped"))</f>
        <v/>
      </c>
    </row>
    <row r="3567">
      <c r="A3567" s="16" t="n"/>
      <c r="G3567" s="17" t="n"/>
      <c r="H3567" s="17" t="n"/>
      <c r="I3567" s="17" t="n"/>
      <c r="J3567" s="17" t="n"/>
      <c r="K3567" s="17" t="n"/>
      <c r="L3567" s="17" t="n"/>
      <c r="N3567">
        <f>IF($B3567="","",IF($C3567="SUPERSTORE","Superstore","DH"))</f>
        <v/>
      </c>
      <c r="O3567">
        <f>IF($B3567="","",IFERROR(VLOOKUP($B3567,Mapping!$A:$C,2,0),"Not Mapped"))</f>
        <v/>
      </c>
      <c r="P3567">
        <f>IF($B3567="","",IFERROR(VLOOKUP($B3567,Mapping!$A:$C,3,0),"Not Mapped"))</f>
        <v/>
      </c>
      <c r="Q3567">
        <f>IF($B3567="","",IF(COUNTIF(Exclusions!$A:$A,$B3567)&gt;0,"Yes","No"))</f>
        <v/>
      </c>
      <c r="R3567" s="17">
        <f>IF($B3567="","",MIN(1,DAY($A3567)/IF($N3567="Superstore",Settings!$B$5,Settings!$B$4)))</f>
        <v/>
      </c>
      <c r="S3567" s="17">
        <f>IF(OR($B3567="",$G3567="",$R3567=0),"",$G3567/$R3567)</f>
        <v/>
      </c>
      <c r="T3567">
        <f>IF($S3567="","",IF($S3567&lt;Settings!$B$8,"Critical",IF($S3567&lt;Settings!$B$9,"Semi Critical","Non Critical")))</f>
        <v/>
      </c>
      <c r="U3567">
        <f>IF($B3567="","",IFERROR(VLOOKUP($O3567,Leaders!$A:$B,2,0),"Not Mapped"))</f>
        <v/>
      </c>
    </row>
    <row r="3568">
      <c r="A3568" s="16" t="n"/>
      <c r="G3568" s="17" t="n"/>
      <c r="H3568" s="17" t="n"/>
      <c r="I3568" s="17" t="n"/>
      <c r="J3568" s="17" t="n"/>
      <c r="K3568" s="17" t="n"/>
      <c r="L3568" s="17" t="n"/>
      <c r="N3568">
        <f>IF($B3568="","",IF($C3568="SUPERSTORE","Superstore","DH"))</f>
        <v/>
      </c>
      <c r="O3568">
        <f>IF($B3568="","",IFERROR(VLOOKUP($B3568,Mapping!$A:$C,2,0),"Not Mapped"))</f>
        <v/>
      </c>
      <c r="P3568">
        <f>IF($B3568="","",IFERROR(VLOOKUP($B3568,Mapping!$A:$C,3,0),"Not Mapped"))</f>
        <v/>
      </c>
      <c r="Q3568">
        <f>IF($B3568="","",IF(COUNTIF(Exclusions!$A:$A,$B3568)&gt;0,"Yes","No"))</f>
        <v/>
      </c>
      <c r="R3568" s="17">
        <f>IF($B3568="","",MIN(1,DAY($A3568)/IF($N3568="Superstore",Settings!$B$5,Settings!$B$4)))</f>
        <v/>
      </c>
      <c r="S3568" s="17">
        <f>IF(OR($B3568="",$G3568="",$R3568=0),"",$G3568/$R3568)</f>
        <v/>
      </c>
      <c r="T3568">
        <f>IF($S3568="","",IF($S3568&lt;Settings!$B$8,"Critical",IF($S3568&lt;Settings!$B$9,"Semi Critical","Non Critical")))</f>
        <v/>
      </c>
      <c r="U3568">
        <f>IF($B3568="","",IFERROR(VLOOKUP($O3568,Leaders!$A:$B,2,0),"Not Mapped"))</f>
        <v/>
      </c>
    </row>
    <row r="3569">
      <c r="A3569" s="16" t="n"/>
      <c r="G3569" s="17" t="n"/>
      <c r="H3569" s="17" t="n"/>
      <c r="I3569" s="17" t="n"/>
      <c r="J3569" s="17" t="n"/>
      <c r="K3569" s="17" t="n"/>
      <c r="L3569" s="17" t="n"/>
      <c r="N3569">
        <f>IF($B3569="","",IF($C3569="SUPERSTORE","Superstore","DH"))</f>
        <v/>
      </c>
      <c r="O3569">
        <f>IF($B3569="","",IFERROR(VLOOKUP($B3569,Mapping!$A:$C,2,0),"Not Mapped"))</f>
        <v/>
      </c>
      <c r="P3569">
        <f>IF($B3569="","",IFERROR(VLOOKUP($B3569,Mapping!$A:$C,3,0),"Not Mapped"))</f>
        <v/>
      </c>
      <c r="Q3569">
        <f>IF($B3569="","",IF(COUNTIF(Exclusions!$A:$A,$B3569)&gt;0,"Yes","No"))</f>
        <v/>
      </c>
      <c r="R3569" s="17">
        <f>IF($B3569="","",MIN(1,DAY($A3569)/IF($N3569="Superstore",Settings!$B$5,Settings!$B$4)))</f>
        <v/>
      </c>
      <c r="S3569" s="17">
        <f>IF(OR($B3569="",$G3569="",$R3569=0),"",$G3569/$R3569)</f>
        <v/>
      </c>
      <c r="T3569">
        <f>IF($S3569="","",IF($S3569&lt;Settings!$B$8,"Critical",IF($S3569&lt;Settings!$B$9,"Semi Critical","Non Critical")))</f>
        <v/>
      </c>
      <c r="U3569">
        <f>IF($B3569="","",IFERROR(VLOOKUP($O3569,Leaders!$A:$B,2,0),"Not Mapped"))</f>
        <v/>
      </c>
    </row>
    <row r="3570">
      <c r="A3570" s="16" t="n"/>
      <c r="G3570" s="17" t="n"/>
      <c r="H3570" s="17" t="n"/>
      <c r="I3570" s="17" t="n"/>
      <c r="J3570" s="17" t="n"/>
      <c r="K3570" s="17" t="n"/>
      <c r="L3570" s="17" t="n"/>
      <c r="N3570">
        <f>IF($B3570="","",IF($C3570="SUPERSTORE","Superstore","DH"))</f>
        <v/>
      </c>
      <c r="O3570">
        <f>IF($B3570="","",IFERROR(VLOOKUP($B3570,Mapping!$A:$C,2,0),"Not Mapped"))</f>
        <v/>
      </c>
      <c r="P3570">
        <f>IF($B3570="","",IFERROR(VLOOKUP($B3570,Mapping!$A:$C,3,0),"Not Mapped"))</f>
        <v/>
      </c>
      <c r="Q3570">
        <f>IF($B3570="","",IF(COUNTIF(Exclusions!$A:$A,$B3570)&gt;0,"Yes","No"))</f>
        <v/>
      </c>
      <c r="R3570" s="17">
        <f>IF($B3570="","",MIN(1,DAY($A3570)/IF($N3570="Superstore",Settings!$B$5,Settings!$B$4)))</f>
        <v/>
      </c>
      <c r="S3570" s="17">
        <f>IF(OR($B3570="",$G3570="",$R3570=0),"",$G3570/$R3570)</f>
        <v/>
      </c>
      <c r="T3570">
        <f>IF($S3570="","",IF($S3570&lt;Settings!$B$8,"Critical",IF($S3570&lt;Settings!$B$9,"Semi Critical","Non Critical")))</f>
        <v/>
      </c>
      <c r="U3570">
        <f>IF($B3570="","",IFERROR(VLOOKUP($O3570,Leaders!$A:$B,2,0),"Not Mapped"))</f>
        <v/>
      </c>
    </row>
    <row r="3571">
      <c r="A3571" s="16" t="n"/>
      <c r="G3571" s="17" t="n"/>
      <c r="H3571" s="17" t="n"/>
      <c r="I3571" s="17" t="n"/>
      <c r="J3571" s="17" t="n"/>
      <c r="K3571" s="17" t="n"/>
      <c r="L3571" s="17" t="n"/>
      <c r="N3571">
        <f>IF($B3571="","",IF($C3571="SUPERSTORE","Superstore","DH"))</f>
        <v/>
      </c>
      <c r="O3571">
        <f>IF($B3571="","",IFERROR(VLOOKUP($B3571,Mapping!$A:$C,2,0),"Not Mapped"))</f>
        <v/>
      </c>
      <c r="P3571">
        <f>IF($B3571="","",IFERROR(VLOOKUP($B3571,Mapping!$A:$C,3,0),"Not Mapped"))</f>
        <v/>
      </c>
      <c r="Q3571">
        <f>IF($B3571="","",IF(COUNTIF(Exclusions!$A:$A,$B3571)&gt;0,"Yes","No"))</f>
        <v/>
      </c>
      <c r="R3571" s="17">
        <f>IF($B3571="","",MIN(1,DAY($A3571)/IF($N3571="Superstore",Settings!$B$5,Settings!$B$4)))</f>
        <v/>
      </c>
      <c r="S3571" s="17">
        <f>IF(OR($B3571="",$G3571="",$R3571=0),"",$G3571/$R3571)</f>
        <v/>
      </c>
      <c r="T3571">
        <f>IF($S3571="","",IF($S3571&lt;Settings!$B$8,"Critical",IF($S3571&lt;Settings!$B$9,"Semi Critical","Non Critical")))</f>
        <v/>
      </c>
      <c r="U3571">
        <f>IF($B3571="","",IFERROR(VLOOKUP($O3571,Leaders!$A:$B,2,0),"Not Mapped"))</f>
        <v/>
      </c>
    </row>
    <row r="3572">
      <c r="A3572" s="16" t="n"/>
      <c r="G3572" s="17" t="n"/>
      <c r="H3572" s="17" t="n"/>
      <c r="I3572" s="17" t="n"/>
      <c r="J3572" s="17" t="n"/>
      <c r="K3572" s="17" t="n"/>
      <c r="L3572" s="17" t="n"/>
      <c r="N3572">
        <f>IF($B3572="","",IF($C3572="SUPERSTORE","Superstore","DH"))</f>
        <v/>
      </c>
      <c r="O3572">
        <f>IF($B3572="","",IFERROR(VLOOKUP($B3572,Mapping!$A:$C,2,0),"Not Mapped"))</f>
        <v/>
      </c>
      <c r="P3572">
        <f>IF($B3572="","",IFERROR(VLOOKUP($B3572,Mapping!$A:$C,3,0),"Not Mapped"))</f>
        <v/>
      </c>
      <c r="Q3572">
        <f>IF($B3572="","",IF(COUNTIF(Exclusions!$A:$A,$B3572)&gt;0,"Yes","No"))</f>
        <v/>
      </c>
      <c r="R3572" s="17">
        <f>IF($B3572="","",MIN(1,DAY($A3572)/IF($N3572="Superstore",Settings!$B$5,Settings!$B$4)))</f>
        <v/>
      </c>
      <c r="S3572" s="17">
        <f>IF(OR($B3572="",$G3572="",$R3572=0),"",$G3572/$R3572)</f>
        <v/>
      </c>
      <c r="T3572">
        <f>IF($S3572="","",IF($S3572&lt;Settings!$B$8,"Critical",IF($S3572&lt;Settings!$B$9,"Semi Critical","Non Critical")))</f>
        <v/>
      </c>
      <c r="U3572">
        <f>IF($B3572="","",IFERROR(VLOOKUP($O3572,Leaders!$A:$B,2,0),"Not Mapped"))</f>
        <v/>
      </c>
    </row>
    <row r="3573">
      <c r="A3573" s="16" t="n"/>
      <c r="G3573" s="17" t="n"/>
      <c r="H3573" s="17" t="n"/>
      <c r="I3573" s="17" t="n"/>
      <c r="J3573" s="17" t="n"/>
      <c r="K3573" s="17" t="n"/>
      <c r="L3573" s="17" t="n"/>
      <c r="N3573">
        <f>IF($B3573="","",IF($C3573="SUPERSTORE","Superstore","DH"))</f>
        <v/>
      </c>
      <c r="O3573">
        <f>IF($B3573="","",IFERROR(VLOOKUP($B3573,Mapping!$A:$C,2,0),"Not Mapped"))</f>
        <v/>
      </c>
      <c r="P3573">
        <f>IF($B3573="","",IFERROR(VLOOKUP($B3573,Mapping!$A:$C,3,0),"Not Mapped"))</f>
        <v/>
      </c>
      <c r="Q3573">
        <f>IF($B3573="","",IF(COUNTIF(Exclusions!$A:$A,$B3573)&gt;0,"Yes","No"))</f>
        <v/>
      </c>
      <c r="R3573" s="17">
        <f>IF($B3573="","",MIN(1,DAY($A3573)/IF($N3573="Superstore",Settings!$B$5,Settings!$B$4)))</f>
        <v/>
      </c>
      <c r="S3573" s="17">
        <f>IF(OR($B3573="",$G3573="",$R3573=0),"",$G3573/$R3573)</f>
        <v/>
      </c>
      <c r="T3573">
        <f>IF($S3573="","",IF($S3573&lt;Settings!$B$8,"Critical",IF($S3573&lt;Settings!$B$9,"Semi Critical","Non Critical")))</f>
        <v/>
      </c>
      <c r="U3573">
        <f>IF($B3573="","",IFERROR(VLOOKUP($O3573,Leaders!$A:$B,2,0),"Not Mapped"))</f>
        <v/>
      </c>
    </row>
    <row r="3574">
      <c r="A3574" s="16" t="n"/>
      <c r="G3574" s="17" t="n"/>
      <c r="H3574" s="17" t="n"/>
      <c r="I3574" s="17" t="n"/>
      <c r="J3574" s="17" t="n"/>
      <c r="K3574" s="17" t="n"/>
      <c r="L3574" s="17" t="n"/>
      <c r="N3574">
        <f>IF($B3574="","",IF($C3574="SUPERSTORE","Superstore","DH"))</f>
        <v/>
      </c>
      <c r="O3574">
        <f>IF($B3574="","",IFERROR(VLOOKUP($B3574,Mapping!$A:$C,2,0),"Not Mapped"))</f>
        <v/>
      </c>
      <c r="P3574">
        <f>IF($B3574="","",IFERROR(VLOOKUP($B3574,Mapping!$A:$C,3,0),"Not Mapped"))</f>
        <v/>
      </c>
      <c r="Q3574">
        <f>IF($B3574="","",IF(COUNTIF(Exclusions!$A:$A,$B3574)&gt;0,"Yes","No"))</f>
        <v/>
      </c>
      <c r="R3574" s="17">
        <f>IF($B3574="","",MIN(1,DAY($A3574)/IF($N3574="Superstore",Settings!$B$5,Settings!$B$4)))</f>
        <v/>
      </c>
      <c r="S3574" s="17">
        <f>IF(OR($B3574="",$G3574="",$R3574=0),"",$G3574/$R3574)</f>
        <v/>
      </c>
      <c r="T3574">
        <f>IF($S3574="","",IF($S3574&lt;Settings!$B$8,"Critical",IF($S3574&lt;Settings!$B$9,"Semi Critical","Non Critical")))</f>
        <v/>
      </c>
      <c r="U3574">
        <f>IF($B3574="","",IFERROR(VLOOKUP($O3574,Leaders!$A:$B,2,0),"Not Mapped"))</f>
        <v/>
      </c>
    </row>
    <row r="3575">
      <c r="A3575" s="16" t="n"/>
      <c r="G3575" s="17" t="n"/>
      <c r="H3575" s="17" t="n"/>
      <c r="I3575" s="17" t="n"/>
      <c r="J3575" s="17" t="n"/>
      <c r="K3575" s="17" t="n"/>
      <c r="L3575" s="17" t="n"/>
      <c r="N3575">
        <f>IF($B3575="","",IF($C3575="SUPERSTORE","Superstore","DH"))</f>
        <v/>
      </c>
      <c r="O3575">
        <f>IF($B3575="","",IFERROR(VLOOKUP($B3575,Mapping!$A:$C,2,0),"Not Mapped"))</f>
        <v/>
      </c>
      <c r="P3575">
        <f>IF($B3575="","",IFERROR(VLOOKUP($B3575,Mapping!$A:$C,3,0),"Not Mapped"))</f>
        <v/>
      </c>
      <c r="Q3575">
        <f>IF($B3575="","",IF(COUNTIF(Exclusions!$A:$A,$B3575)&gt;0,"Yes","No"))</f>
        <v/>
      </c>
      <c r="R3575" s="17">
        <f>IF($B3575="","",MIN(1,DAY($A3575)/IF($N3575="Superstore",Settings!$B$5,Settings!$B$4)))</f>
        <v/>
      </c>
      <c r="S3575" s="17">
        <f>IF(OR($B3575="",$G3575="",$R3575=0),"",$G3575/$R3575)</f>
        <v/>
      </c>
      <c r="T3575">
        <f>IF($S3575="","",IF($S3575&lt;Settings!$B$8,"Critical",IF($S3575&lt;Settings!$B$9,"Semi Critical","Non Critical")))</f>
        <v/>
      </c>
      <c r="U3575">
        <f>IF($B3575="","",IFERROR(VLOOKUP($O3575,Leaders!$A:$B,2,0),"Not Mapped"))</f>
        <v/>
      </c>
    </row>
    <row r="3576">
      <c r="A3576" s="16" t="n"/>
      <c r="G3576" s="17" t="n"/>
      <c r="H3576" s="17" t="n"/>
      <c r="I3576" s="17" t="n"/>
      <c r="J3576" s="17" t="n"/>
      <c r="K3576" s="17" t="n"/>
      <c r="L3576" s="17" t="n"/>
      <c r="N3576">
        <f>IF($B3576="","",IF($C3576="SUPERSTORE","Superstore","DH"))</f>
        <v/>
      </c>
      <c r="O3576">
        <f>IF($B3576="","",IFERROR(VLOOKUP($B3576,Mapping!$A:$C,2,0),"Not Mapped"))</f>
        <v/>
      </c>
      <c r="P3576">
        <f>IF($B3576="","",IFERROR(VLOOKUP($B3576,Mapping!$A:$C,3,0),"Not Mapped"))</f>
        <v/>
      </c>
      <c r="Q3576">
        <f>IF($B3576="","",IF(COUNTIF(Exclusions!$A:$A,$B3576)&gt;0,"Yes","No"))</f>
        <v/>
      </c>
      <c r="R3576" s="17">
        <f>IF($B3576="","",MIN(1,DAY($A3576)/IF($N3576="Superstore",Settings!$B$5,Settings!$B$4)))</f>
        <v/>
      </c>
      <c r="S3576" s="17">
        <f>IF(OR($B3576="",$G3576="",$R3576=0),"",$G3576/$R3576)</f>
        <v/>
      </c>
      <c r="T3576">
        <f>IF($S3576="","",IF($S3576&lt;Settings!$B$8,"Critical",IF($S3576&lt;Settings!$B$9,"Semi Critical","Non Critical")))</f>
        <v/>
      </c>
      <c r="U3576">
        <f>IF($B3576="","",IFERROR(VLOOKUP($O3576,Leaders!$A:$B,2,0),"Not Mapped"))</f>
        <v/>
      </c>
    </row>
    <row r="3577">
      <c r="A3577" s="16" t="n"/>
      <c r="G3577" s="17" t="n"/>
      <c r="H3577" s="17" t="n"/>
      <c r="I3577" s="17" t="n"/>
      <c r="J3577" s="17" t="n"/>
      <c r="K3577" s="17" t="n"/>
      <c r="L3577" s="17" t="n"/>
      <c r="N3577">
        <f>IF($B3577="","",IF($C3577="SUPERSTORE","Superstore","DH"))</f>
        <v/>
      </c>
      <c r="O3577">
        <f>IF($B3577="","",IFERROR(VLOOKUP($B3577,Mapping!$A:$C,2,0),"Not Mapped"))</f>
        <v/>
      </c>
      <c r="P3577">
        <f>IF($B3577="","",IFERROR(VLOOKUP($B3577,Mapping!$A:$C,3,0),"Not Mapped"))</f>
        <v/>
      </c>
      <c r="Q3577">
        <f>IF($B3577="","",IF(COUNTIF(Exclusions!$A:$A,$B3577)&gt;0,"Yes","No"))</f>
        <v/>
      </c>
      <c r="R3577" s="17">
        <f>IF($B3577="","",MIN(1,DAY($A3577)/IF($N3577="Superstore",Settings!$B$5,Settings!$B$4)))</f>
        <v/>
      </c>
      <c r="S3577" s="17">
        <f>IF(OR($B3577="",$G3577="",$R3577=0),"",$G3577/$R3577)</f>
        <v/>
      </c>
      <c r="T3577">
        <f>IF($S3577="","",IF($S3577&lt;Settings!$B$8,"Critical",IF($S3577&lt;Settings!$B$9,"Semi Critical","Non Critical")))</f>
        <v/>
      </c>
      <c r="U3577">
        <f>IF($B3577="","",IFERROR(VLOOKUP($O3577,Leaders!$A:$B,2,0),"Not Mapped"))</f>
        <v/>
      </c>
    </row>
    <row r="3578">
      <c r="A3578" s="16" t="n"/>
      <c r="G3578" s="17" t="n"/>
      <c r="H3578" s="17" t="n"/>
      <c r="I3578" s="17" t="n"/>
      <c r="J3578" s="17" t="n"/>
      <c r="K3578" s="17" t="n"/>
      <c r="L3578" s="17" t="n"/>
      <c r="N3578">
        <f>IF($B3578="","",IF($C3578="SUPERSTORE","Superstore","DH"))</f>
        <v/>
      </c>
      <c r="O3578">
        <f>IF($B3578="","",IFERROR(VLOOKUP($B3578,Mapping!$A:$C,2,0),"Not Mapped"))</f>
        <v/>
      </c>
      <c r="P3578">
        <f>IF($B3578="","",IFERROR(VLOOKUP($B3578,Mapping!$A:$C,3,0),"Not Mapped"))</f>
        <v/>
      </c>
      <c r="Q3578">
        <f>IF($B3578="","",IF(COUNTIF(Exclusions!$A:$A,$B3578)&gt;0,"Yes","No"))</f>
        <v/>
      </c>
      <c r="R3578" s="17">
        <f>IF($B3578="","",MIN(1,DAY($A3578)/IF($N3578="Superstore",Settings!$B$5,Settings!$B$4)))</f>
        <v/>
      </c>
      <c r="S3578" s="17">
        <f>IF(OR($B3578="",$G3578="",$R3578=0),"",$G3578/$R3578)</f>
        <v/>
      </c>
      <c r="T3578">
        <f>IF($S3578="","",IF($S3578&lt;Settings!$B$8,"Critical",IF($S3578&lt;Settings!$B$9,"Semi Critical","Non Critical")))</f>
        <v/>
      </c>
      <c r="U3578">
        <f>IF($B3578="","",IFERROR(VLOOKUP($O3578,Leaders!$A:$B,2,0),"Not Mapped"))</f>
        <v/>
      </c>
    </row>
    <row r="3579">
      <c r="A3579" s="16" t="n"/>
      <c r="G3579" s="17" t="n"/>
      <c r="H3579" s="17" t="n"/>
      <c r="I3579" s="17" t="n"/>
      <c r="J3579" s="17" t="n"/>
      <c r="K3579" s="17" t="n"/>
      <c r="L3579" s="17" t="n"/>
      <c r="N3579">
        <f>IF($B3579="","",IF($C3579="SUPERSTORE","Superstore","DH"))</f>
        <v/>
      </c>
      <c r="O3579">
        <f>IF($B3579="","",IFERROR(VLOOKUP($B3579,Mapping!$A:$C,2,0),"Not Mapped"))</f>
        <v/>
      </c>
      <c r="P3579">
        <f>IF($B3579="","",IFERROR(VLOOKUP($B3579,Mapping!$A:$C,3,0),"Not Mapped"))</f>
        <v/>
      </c>
      <c r="Q3579">
        <f>IF($B3579="","",IF(COUNTIF(Exclusions!$A:$A,$B3579)&gt;0,"Yes","No"))</f>
        <v/>
      </c>
      <c r="R3579" s="17">
        <f>IF($B3579="","",MIN(1,DAY($A3579)/IF($N3579="Superstore",Settings!$B$5,Settings!$B$4)))</f>
        <v/>
      </c>
      <c r="S3579" s="17">
        <f>IF(OR($B3579="",$G3579="",$R3579=0),"",$G3579/$R3579)</f>
        <v/>
      </c>
      <c r="T3579">
        <f>IF($S3579="","",IF($S3579&lt;Settings!$B$8,"Critical",IF($S3579&lt;Settings!$B$9,"Semi Critical","Non Critical")))</f>
        <v/>
      </c>
      <c r="U3579">
        <f>IF($B3579="","",IFERROR(VLOOKUP($O3579,Leaders!$A:$B,2,0),"Not Mapped"))</f>
        <v/>
      </c>
    </row>
    <row r="3580">
      <c r="A3580" s="16" t="n"/>
      <c r="G3580" s="17" t="n"/>
      <c r="H3580" s="17" t="n"/>
      <c r="I3580" s="17" t="n"/>
      <c r="J3580" s="17" t="n"/>
      <c r="K3580" s="17" t="n"/>
      <c r="L3580" s="17" t="n"/>
      <c r="N3580">
        <f>IF($B3580="","",IF($C3580="SUPERSTORE","Superstore","DH"))</f>
        <v/>
      </c>
      <c r="O3580">
        <f>IF($B3580="","",IFERROR(VLOOKUP($B3580,Mapping!$A:$C,2,0),"Not Mapped"))</f>
        <v/>
      </c>
      <c r="P3580">
        <f>IF($B3580="","",IFERROR(VLOOKUP($B3580,Mapping!$A:$C,3,0),"Not Mapped"))</f>
        <v/>
      </c>
      <c r="Q3580">
        <f>IF($B3580="","",IF(COUNTIF(Exclusions!$A:$A,$B3580)&gt;0,"Yes","No"))</f>
        <v/>
      </c>
      <c r="R3580" s="17">
        <f>IF($B3580="","",MIN(1,DAY($A3580)/IF($N3580="Superstore",Settings!$B$5,Settings!$B$4)))</f>
        <v/>
      </c>
      <c r="S3580" s="17">
        <f>IF(OR($B3580="",$G3580="",$R3580=0),"",$G3580/$R3580)</f>
        <v/>
      </c>
      <c r="T3580">
        <f>IF($S3580="","",IF($S3580&lt;Settings!$B$8,"Critical",IF($S3580&lt;Settings!$B$9,"Semi Critical","Non Critical")))</f>
        <v/>
      </c>
      <c r="U3580">
        <f>IF($B3580="","",IFERROR(VLOOKUP($O3580,Leaders!$A:$B,2,0),"Not Mapped"))</f>
        <v/>
      </c>
    </row>
    <row r="3581">
      <c r="A3581" s="16" t="n"/>
      <c r="G3581" s="17" t="n"/>
      <c r="H3581" s="17" t="n"/>
      <c r="I3581" s="17" t="n"/>
      <c r="J3581" s="17" t="n"/>
      <c r="K3581" s="17" t="n"/>
      <c r="L3581" s="17" t="n"/>
      <c r="N3581">
        <f>IF($B3581="","",IF($C3581="SUPERSTORE","Superstore","DH"))</f>
        <v/>
      </c>
      <c r="O3581">
        <f>IF($B3581="","",IFERROR(VLOOKUP($B3581,Mapping!$A:$C,2,0),"Not Mapped"))</f>
        <v/>
      </c>
      <c r="P3581">
        <f>IF($B3581="","",IFERROR(VLOOKUP($B3581,Mapping!$A:$C,3,0),"Not Mapped"))</f>
        <v/>
      </c>
      <c r="Q3581">
        <f>IF($B3581="","",IF(COUNTIF(Exclusions!$A:$A,$B3581)&gt;0,"Yes","No"))</f>
        <v/>
      </c>
      <c r="R3581" s="17">
        <f>IF($B3581="","",MIN(1,DAY($A3581)/IF($N3581="Superstore",Settings!$B$5,Settings!$B$4)))</f>
        <v/>
      </c>
      <c r="S3581" s="17">
        <f>IF(OR($B3581="",$G3581="",$R3581=0),"",$G3581/$R3581)</f>
        <v/>
      </c>
      <c r="T3581">
        <f>IF($S3581="","",IF($S3581&lt;Settings!$B$8,"Critical",IF($S3581&lt;Settings!$B$9,"Semi Critical","Non Critical")))</f>
        <v/>
      </c>
      <c r="U3581">
        <f>IF($B3581="","",IFERROR(VLOOKUP($O3581,Leaders!$A:$B,2,0),"Not Mapped"))</f>
        <v/>
      </c>
    </row>
    <row r="3582">
      <c r="A3582" s="16" t="n"/>
      <c r="G3582" s="17" t="n"/>
      <c r="H3582" s="17" t="n"/>
      <c r="I3582" s="17" t="n"/>
      <c r="J3582" s="17" t="n"/>
      <c r="K3582" s="17" t="n"/>
      <c r="L3582" s="17" t="n"/>
      <c r="N3582">
        <f>IF($B3582="","",IF($C3582="SUPERSTORE","Superstore","DH"))</f>
        <v/>
      </c>
      <c r="O3582">
        <f>IF($B3582="","",IFERROR(VLOOKUP($B3582,Mapping!$A:$C,2,0),"Not Mapped"))</f>
        <v/>
      </c>
      <c r="P3582">
        <f>IF($B3582="","",IFERROR(VLOOKUP($B3582,Mapping!$A:$C,3,0),"Not Mapped"))</f>
        <v/>
      </c>
      <c r="Q3582">
        <f>IF($B3582="","",IF(COUNTIF(Exclusions!$A:$A,$B3582)&gt;0,"Yes","No"))</f>
        <v/>
      </c>
      <c r="R3582" s="17">
        <f>IF($B3582="","",MIN(1,DAY($A3582)/IF($N3582="Superstore",Settings!$B$5,Settings!$B$4)))</f>
        <v/>
      </c>
      <c r="S3582" s="17">
        <f>IF(OR($B3582="",$G3582="",$R3582=0),"",$G3582/$R3582)</f>
        <v/>
      </c>
      <c r="T3582">
        <f>IF($S3582="","",IF($S3582&lt;Settings!$B$8,"Critical",IF($S3582&lt;Settings!$B$9,"Semi Critical","Non Critical")))</f>
        <v/>
      </c>
      <c r="U3582">
        <f>IF($B3582="","",IFERROR(VLOOKUP($O3582,Leaders!$A:$B,2,0),"Not Mapped"))</f>
        <v/>
      </c>
    </row>
    <row r="3583">
      <c r="A3583" s="16" t="n"/>
      <c r="G3583" s="17" t="n"/>
      <c r="H3583" s="17" t="n"/>
      <c r="I3583" s="17" t="n"/>
      <c r="J3583" s="17" t="n"/>
      <c r="K3583" s="17" t="n"/>
      <c r="L3583" s="17" t="n"/>
      <c r="N3583">
        <f>IF($B3583="","",IF($C3583="SUPERSTORE","Superstore","DH"))</f>
        <v/>
      </c>
      <c r="O3583">
        <f>IF($B3583="","",IFERROR(VLOOKUP($B3583,Mapping!$A:$C,2,0),"Not Mapped"))</f>
        <v/>
      </c>
      <c r="P3583">
        <f>IF($B3583="","",IFERROR(VLOOKUP($B3583,Mapping!$A:$C,3,0),"Not Mapped"))</f>
        <v/>
      </c>
      <c r="Q3583">
        <f>IF($B3583="","",IF(COUNTIF(Exclusions!$A:$A,$B3583)&gt;0,"Yes","No"))</f>
        <v/>
      </c>
      <c r="R3583" s="17">
        <f>IF($B3583="","",MIN(1,DAY($A3583)/IF($N3583="Superstore",Settings!$B$5,Settings!$B$4)))</f>
        <v/>
      </c>
      <c r="S3583" s="17">
        <f>IF(OR($B3583="",$G3583="",$R3583=0),"",$G3583/$R3583)</f>
        <v/>
      </c>
      <c r="T3583">
        <f>IF($S3583="","",IF($S3583&lt;Settings!$B$8,"Critical",IF($S3583&lt;Settings!$B$9,"Semi Critical","Non Critical")))</f>
        <v/>
      </c>
      <c r="U3583">
        <f>IF($B3583="","",IFERROR(VLOOKUP($O3583,Leaders!$A:$B,2,0),"Not Mapped"))</f>
        <v/>
      </c>
    </row>
    <row r="3584">
      <c r="A3584" s="16" t="n"/>
      <c r="G3584" s="17" t="n"/>
      <c r="H3584" s="17" t="n"/>
      <c r="I3584" s="17" t="n"/>
      <c r="J3584" s="17" t="n"/>
      <c r="K3584" s="17" t="n"/>
      <c r="L3584" s="17" t="n"/>
      <c r="N3584">
        <f>IF($B3584="","",IF($C3584="SUPERSTORE","Superstore","DH"))</f>
        <v/>
      </c>
      <c r="O3584">
        <f>IF($B3584="","",IFERROR(VLOOKUP($B3584,Mapping!$A:$C,2,0),"Not Mapped"))</f>
        <v/>
      </c>
      <c r="P3584">
        <f>IF($B3584="","",IFERROR(VLOOKUP($B3584,Mapping!$A:$C,3,0),"Not Mapped"))</f>
        <v/>
      </c>
      <c r="Q3584">
        <f>IF($B3584="","",IF(COUNTIF(Exclusions!$A:$A,$B3584)&gt;0,"Yes","No"))</f>
        <v/>
      </c>
      <c r="R3584" s="17">
        <f>IF($B3584="","",MIN(1,DAY($A3584)/IF($N3584="Superstore",Settings!$B$5,Settings!$B$4)))</f>
        <v/>
      </c>
      <c r="S3584" s="17">
        <f>IF(OR($B3584="",$G3584="",$R3584=0),"",$G3584/$R3584)</f>
        <v/>
      </c>
      <c r="T3584">
        <f>IF($S3584="","",IF($S3584&lt;Settings!$B$8,"Critical",IF($S3584&lt;Settings!$B$9,"Semi Critical","Non Critical")))</f>
        <v/>
      </c>
      <c r="U3584">
        <f>IF($B3584="","",IFERROR(VLOOKUP($O3584,Leaders!$A:$B,2,0),"Not Mapped"))</f>
        <v/>
      </c>
    </row>
    <row r="3585">
      <c r="A3585" s="16" t="n"/>
      <c r="G3585" s="17" t="n"/>
      <c r="H3585" s="17" t="n"/>
      <c r="I3585" s="17" t="n"/>
      <c r="J3585" s="17" t="n"/>
      <c r="K3585" s="17" t="n"/>
      <c r="L3585" s="17" t="n"/>
      <c r="N3585">
        <f>IF($B3585="","",IF($C3585="SUPERSTORE","Superstore","DH"))</f>
        <v/>
      </c>
      <c r="O3585">
        <f>IF($B3585="","",IFERROR(VLOOKUP($B3585,Mapping!$A:$C,2,0),"Not Mapped"))</f>
        <v/>
      </c>
      <c r="P3585">
        <f>IF($B3585="","",IFERROR(VLOOKUP($B3585,Mapping!$A:$C,3,0),"Not Mapped"))</f>
        <v/>
      </c>
      <c r="Q3585">
        <f>IF($B3585="","",IF(COUNTIF(Exclusions!$A:$A,$B3585)&gt;0,"Yes","No"))</f>
        <v/>
      </c>
      <c r="R3585" s="17">
        <f>IF($B3585="","",MIN(1,DAY($A3585)/IF($N3585="Superstore",Settings!$B$5,Settings!$B$4)))</f>
        <v/>
      </c>
      <c r="S3585" s="17">
        <f>IF(OR($B3585="",$G3585="",$R3585=0),"",$G3585/$R3585)</f>
        <v/>
      </c>
      <c r="T3585">
        <f>IF($S3585="","",IF($S3585&lt;Settings!$B$8,"Critical",IF($S3585&lt;Settings!$B$9,"Semi Critical","Non Critical")))</f>
        <v/>
      </c>
      <c r="U3585">
        <f>IF($B3585="","",IFERROR(VLOOKUP($O3585,Leaders!$A:$B,2,0),"Not Mapped"))</f>
        <v/>
      </c>
    </row>
    <row r="3586">
      <c r="A3586" s="16" t="n"/>
      <c r="G3586" s="17" t="n"/>
      <c r="H3586" s="17" t="n"/>
      <c r="I3586" s="17" t="n"/>
      <c r="J3586" s="17" t="n"/>
      <c r="K3586" s="17" t="n"/>
      <c r="L3586" s="17" t="n"/>
      <c r="N3586">
        <f>IF($B3586="","",IF($C3586="SUPERSTORE","Superstore","DH"))</f>
        <v/>
      </c>
      <c r="O3586">
        <f>IF($B3586="","",IFERROR(VLOOKUP($B3586,Mapping!$A:$C,2,0),"Not Mapped"))</f>
        <v/>
      </c>
      <c r="P3586">
        <f>IF($B3586="","",IFERROR(VLOOKUP($B3586,Mapping!$A:$C,3,0),"Not Mapped"))</f>
        <v/>
      </c>
      <c r="Q3586">
        <f>IF($B3586="","",IF(COUNTIF(Exclusions!$A:$A,$B3586)&gt;0,"Yes","No"))</f>
        <v/>
      </c>
      <c r="R3586" s="17">
        <f>IF($B3586="","",MIN(1,DAY($A3586)/IF($N3586="Superstore",Settings!$B$5,Settings!$B$4)))</f>
        <v/>
      </c>
      <c r="S3586" s="17">
        <f>IF(OR($B3586="",$G3586="",$R3586=0),"",$G3586/$R3586)</f>
        <v/>
      </c>
      <c r="T3586">
        <f>IF($S3586="","",IF($S3586&lt;Settings!$B$8,"Critical",IF($S3586&lt;Settings!$B$9,"Semi Critical","Non Critical")))</f>
        <v/>
      </c>
      <c r="U3586">
        <f>IF($B3586="","",IFERROR(VLOOKUP($O3586,Leaders!$A:$B,2,0),"Not Mapped"))</f>
        <v/>
      </c>
    </row>
    <row r="3587">
      <c r="A3587" s="16" t="n"/>
      <c r="G3587" s="17" t="n"/>
      <c r="H3587" s="17" t="n"/>
      <c r="I3587" s="17" t="n"/>
      <c r="J3587" s="17" t="n"/>
      <c r="K3587" s="17" t="n"/>
      <c r="L3587" s="17" t="n"/>
      <c r="N3587">
        <f>IF($B3587="","",IF($C3587="SUPERSTORE","Superstore","DH"))</f>
        <v/>
      </c>
      <c r="O3587">
        <f>IF($B3587="","",IFERROR(VLOOKUP($B3587,Mapping!$A:$C,2,0),"Not Mapped"))</f>
        <v/>
      </c>
      <c r="P3587">
        <f>IF($B3587="","",IFERROR(VLOOKUP($B3587,Mapping!$A:$C,3,0),"Not Mapped"))</f>
        <v/>
      </c>
      <c r="Q3587">
        <f>IF($B3587="","",IF(COUNTIF(Exclusions!$A:$A,$B3587)&gt;0,"Yes","No"))</f>
        <v/>
      </c>
      <c r="R3587" s="17">
        <f>IF($B3587="","",MIN(1,DAY($A3587)/IF($N3587="Superstore",Settings!$B$5,Settings!$B$4)))</f>
        <v/>
      </c>
      <c r="S3587" s="17">
        <f>IF(OR($B3587="",$G3587="",$R3587=0),"",$G3587/$R3587)</f>
        <v/>
      </c>
      <c r="T3587">
        <f>IF($S3587="","",IF($S3587&lt;Settings!$B$8,"Critical",IF($S3587&lt;Settings!$B$9,"Semi Critical","Non Critical")))</f>
        <v/>
      </c>
      <c r="U3587">
        <f>IF($B3587="","",IFERROR(VLOOKUP($O3587,Leaders!$A:$B,2,0),"Not Mapped"))</f>
        <v/>
      </c>
    </row>
    <row r="3588">
      <c r="A3588" s="16" t="n"/>
      <c r="G3588" s="17" t="n"/>
      <c r="H3588" s="17" t="n"/>
      <c r="I3588" s="17" t="n"/>
      <c r="J3588" s="17" t="n"/>
      <c r="K3588" s="17" t="n"/>
      <c r="L3588" s="17" t="n"/>
      <c r="N3588">
        <f>IF($B3588="","",IF($C3588="SUPERSTORE","Superstore","DH"))</f>
        <v/>
      </c>
      <c r="O3588">
        <f>IF($B3588="","",IFERROR(VLOOKUP($B3588,Mapping!$A:$C,2,0),"Not Mapped"))</f>
        <v/>
      </c>
      <c r="P3588">
        <f>IF($B3588="","",IFERROR(VLOOKUP($B3588,Mapping!$A:$C,3,0),"Not Mapped"))</f>
        <v/>
      </c>
      <c r="Q3588">
        <f>IF($B3588="","",IF(COUNTIF(Exclusions!$A:$A,$B3588)&gt;0,"Yes","No"))</f>
        <v/>
      </c>
      <c r="R3588" s="17">
        <f>IF($B3588="","",MIN(1,DAY($A3588)/IF($N3588="Superstore",Settings!$B$5,Settings!$B$4)))</f>
        <v/>
      </c>
      <c r="S3588" s="17">
        <f>IF(OR($B3588="",$G3588="",$R3588=0),"",$G3588/$R3588)</f>
        <v/>
      </c>
      <c r="T3588">
        <f>IF($S3588="","",IF($S3588&lt;Settings!$B$8,"Critical",IF($S3588&lt;Settings!$B$9,"Semi Critical","Non Critical")))</f>
        <v/>
      </c>
      <c r="U3588">
        <f>IF($B3588="","",IFERROR(VLOOKUP($O3588,Leaders!$A:$B,2,0),"Not Mapped"))</f>
        <v/>
      </c>
    </row>
    <row r="3589">
      <c r="A3589" s="16" t="n"/>
      <c r="G3589" s="17" t="n"/>
      <c r="H3589" s="17" t="n"/>
      <c r="I3589" s="17" t="n"/>
      <c r="J3589" s="17" t="n"/>
      <c r="K3589" s="17" t="n"/>
      <c r="L3589" s="17" t="n"/>
      <c r="N3589">
        <f>IF($B3589="","",IF($C3589="SUPERSTORE","Superstore","DH"))</f>
        <v/>
      </c>
      <c r="O3589">
        <f>IF($B3589="","",IFERROR(VLOOKUP($B3589,Mapping!$A:$C,2,0),"Not Mapped"))</f>
        <v/>
      </c>
      <c r="P3589">
        <f>IF($B3589="","",IFERROR(VLOOKUP($B3589,Mapping!$A:$C,3,0),"Not Mapped"))</f>
        <v/>
      </c>
      <c r="Q3589">
        <f>IF($B3589="","",IF(COUNTIF(Exclusions!$A:$A,$B3589)&gt;0,"Yes","No"))</f>
        <v/>
      </c>
      <c r="R3589" s="17">
        <f>IF($B3589="","",MIN(1,DAY($A3589)/IF($N3589="Superstore",Settings!$B$5,Settings!$B$4)))</f>
        <v/>
      </c>
      <c r="S3589" s="17">
        <f>IF(OR($B3589="",$G3589="",$R3589=0),"",$G3589/$R3589)</f>
        <v/>
      </c>
      <c r="T3589">
        <f>IF($S3589="","",IF($S3589&lt;Settings!$B$8,"Critical",IF($S3589&lt;Settings!$B$9,"Semi Critical","Non Critical")))</f>
        <v/>
      </c>
      <c r="U3589">
        <f>IF($B3589="","",IFERROR(VLOOKUP($O3589,Leaders!$A:$B,2,0),"Not Mapped"))</f>
        <v/>
      </c>
    </row>
    <row r="3590">
      <c r="A3590" s="16" t="n"/>
      <c r="G3590" s="17" t="n"/>
      <c r="H3590" s="17" t="n"/>
      <c r="I3590" s="17" t="n"/>
      <c r="J3590" s="17" t="n"/>
      <c r="K3590" s="17" t="n"/>
      <c r="L3590" s="17" t="n"/>
      <c r="N3590">
        <f>IF($B3590="","",IF($C3590="SUPERSTORE","Superstore","DH"))</f>
        <v/>
      </c>
      <c r="O3590">
        <f>IF($B3590="","",IFERROR(VLOOKUP($B3590,Mapping!$A:$C,2,0),"Not Mapped"))</f>
        <v/>
      </c>
      <c r="P3590">
        <f>IF($B3590="","",IFERROR(VLOOKUP($B3590,Mapping!$A:$C,3,0),"Not Mapped"))</f>
        <v/>
      </c>
      <c r="Q3590">
        <f>IF($B3590="","",IF(COUNTIF(Exclusions!$A:$A,$B3590)&gt;0,"Yes","No"))</f>
        <v/>
      </c>
      <c r="R3590" s="17">
        <f>IF($B3590="","",MIN(1,DAY($A3590)/IF($N3590="Superstore",Settings!$B$5,Settings!$B$4)))</f>
        <v/>
      </c>
      <c r="S3590" s="17">
        <f>IF(OR($B3590="",$G3590="",$R3590=0),"",$G3590/$R3590)</f>
        <v/>
      </c>
      <c r="T3590">
        <f>IF($S3590="","",IF($S3590&lt;Settings!$B$8,"Critical",IF($S3590&lt;Settings!$B$9,"Semi Critical","Non Critical")))</f>
        <v/>
      </c>
      <c r="U3590">
        <f>IF($B3590="","",IFERROR(VLOOKUP($O3590,Leaders!$A:$B,2,0),"Not Mapped"))</f>
        <v/>
      </c>
    </row>
    <row r="3591">
      <c r="A3591" s="16" t="n"/>
      <c r="G3591" s="17" t="n"/>
      <c r="H3591" s="17" t="n"/>
      <c r="I3591" s="17" t="n"/>
      <c r="J3591" s="17" t="n"/>
      <c r="K3591" s="17" t="n"/>
      <c r="L3591" s="17" t="n"/>
      <c r="N3591">
        <f>IF($B3591="","",IF($C3591="SUPERSTORE","Superstore","DH"))</f>
        <v/>
      </c>
      <c r="O3591">
        <f>IF($B3591="","",IFERROR(VLOOKUP($B3591,Mapping!$A:$C,2,0),"Not Mapped"))</f>
        <v/>
      </c>
      <c r="P3591">
        <f>IF($B3591="","",IFERROR(VLOOKUP($B3591,Mapping!$A:$C,3,0),"Not Mapped"))</f>
        <v/>
      </c>
      <c r="Q3591">
        <f>IF($B3591="","",IF(COUNTIF(Exclusions!$A:$A,$B3591)&gt;0,"Yes","No"))</f>
        <v/>
      </c>
      <c r="R3591" s="17">
        <f>IF($B3591="","",MIN(1,DAY($A3591)/IF($N3591="Superstore",Settings!$B$5,Settings!$B$4)))</f>
        <v/>
      </c>
      <c r="S3591" s="17">
        <f>IF(OR($B3591="",$G3591="",$R3591=0),"",$G3591/$R3591)</f>
        <v/>
      </c>
      <c r="T3591">
        <f>IF($S3591="","",IF($S3591&lt;Settings!$B$8,"Critical",IF($S3591&lt;Settings!$B$9,"Semi Critical","Non Critical")))</f>
        <v/>
      </c>
      <c r="U3591">
        <f>IF($B3591="","",IFERROR(VLOOKUP($O3591,Leaders!$A:$B,2,0),"Not Mapped"))</f>
        <v/>
      </c>
    </row>
    <row r="3592">
      <c r="A3592" s="16" t="n"/>
      <c r="G3592" s="17" t="n"/>
      <c r="H3592" s="17" t="n"/>
      <c r="I3592" s="17" t="n"/>
      <c r="J3592" s="17" t="n"/>
      <c r="K3592" s="17" t="n"/>
      <c r="L3592" s="17" t="n"/>
      <c r="N3592">
        <f>IF($B3592="","",IF($C3592="SUPERSTORE","Superstore","DH"))</f>
        <v/>
      </c>
      <c r="O3592">
        <f>IF($B3592="","",IFERROR(VLOOKUP($B3592,Mapping!$A:$C,2,0),"Not Mapped"))</f>
        <v/>
      </c>
      <c r="P3592">
        <f>IF($B3592="","",IFERROR(VLOOKUP($B3592,Mapping!$A:$C,3,0),"Not Mapped"))</f>
        <v/>
      </c>
      <c r="Q3592">
        <f>IF($B3592="","",IF(COUNTIF(Exclusions!$A:$A,$B3592)&gt;0,"Yes","No"))</f>
        <v/>
      </c>
      <c r="R3592" s="17">
        <f>IF($B3592="","",MIN(1,DAY($A3592)/IF($N3592="Superstore",Settings!$B$5,Settings!$B$4)))</f>
        <v/>
      </c>
      <c r="S3592" s="17">
        <f>IF(OR($B3592="",$G3592="",$R3592=0),"",$G3592/$R3592)</f>
        <v/>
      </c>
      <c r="T3592">
        <f>IF($S3592="","",IF($S3592&lt;Settings!$B$8,"Critical",IF($S3592&lt;Settings!$B$9,"Semi Critical","Non Critical")))</f>
        <v/>
      </c>
      <c r="U3592">
        <f>IF($B3592="","",IFERROR(VLOOKUP($O3592,Leaders!$A:$B,2,0),"Not Mapped"))</f>
        <v/>
      </c>
    </row>
    <row r="3593">
      <c r="A3593" s="16" t="n"/>
      <c r="G3593" s="17" t="n"/>
      <c r="H3593" s="17" t="n"/>
      <c r="I3593" s="17" t="n"/>
      <c r="J3593" s="17" t="n"/>
      <c r="K3593" s="17" t="n"/>
      <c r="L3593" s="17" t="n"/>
      <c r="N3593">
        <f>IF($B3593="","",IF($C3593="SUPERSTORE","Superstore","DH"))</f>
        <v/>
      </c>
      <c r="O3593">
        <f>IF($B3593="","",IFERROR(VLOOKUP($B3593,Mapping!$A:$C,2,0),"Not Mapped"))</f>
        <v/>
      </c>
      <c r="P3593">
        <f>IF($B3593="","",IFERROR(VLOOKUP($B3593,Mapping!$A:$C,3,0),"Not Mapped"))</f>
        <v/>
      </c>
      <c r="Q3593">
        <f>IF($B3593="","",IF(COUNTIF(Exclusions!$A:$A,$B3593)&gt;0,"Yes","No"))</f>
        <v/>
      </c>
      <c r="R3593" s="17">
        <f>IF($B3593="","",MIN(1,DAY($A3593)/IF($N3593="Superstore",Settings!$B$5,Settings!$B$4)))</f>
        <v/>
      </c>
      <c r="S3593" s="17">
        <f>IF(OR($B3593="",$G3593="",$R3593=0),"",$G3593/$R3593)</f>
        <v/>
      </c>
      <c r="T3593">
        <f>IF($S3593="","",IF($S3593&lt;Settings!$B$8,"Critical",IF($S3593&lt;Settings!$B$9,"Semi Critical","Non Critical")))</f>
        <v/>
      </c>
      <c r="U3593">
        <f>IF($B3593="","",IFERROR(VLOOKUP($O3593,Leaders!$A:$B,2,0),"Not Mapped"))</f>
        <v/>
      </c>
    </row>
    <row r="3594">
      <c r="A3594" s="16" t="n"/>
      <c r="G3594" s="17" t="n"/>
      <c r="H3594" s="17" t="n"/>
      <c r="I3594" s="17" t="n"/>
      <c r="J3594" s="17" t="n"/>
      <c r="K3594" s="17" t="n"/>
      <c r="L3594" s="17" t="n"/>
      <c r="N3594">
        <f>IF($B3594="","",IF($C3594="SUPERSTORE","Superstore","DH"))</f>
        <v/>
      </c>
      <c r="O3594">
        <f>IF($B3594="","",IFERROR(VLOOKUP($B3594,Mapping!$A:$C,2,0),"Not Mapped"))</f>
        <v/>
      </c>
      <c r="P3594">
        <f>IF($B3594="","",IFERROR(VLOOKUP($B3594,Mapping!$A:$C,3,0),"Not Mapped"))</f>
        <v/>
      </c>
      <c r="Q3594">
        <f>IF($B3594="","",IF(COUNTIF(Exclusions!$A:$A,$B3594)&gt;0,"Yes","No"))</f>
        <v/>
      </c>
      <c r="R3594" s="17">
        <f>IF($B3594="","",MIN(1,DAY($A3594)/IF($N3594="Superstore",Settings!$B$5,Settings!$B$4)))</f>
        <v/>
      </c>
      <c r="S3594" s="17">
        <f>IF(OR($B3594="",$G3594="",$R3594=0),"",$G3594/$R3594)</f>
        <v/>
      </c>
      <c r="T3594">
        <f>IF($S3594="","",IF($S3594&lt;Settings!$B$8,"Critical",IF($S3594&lt;Settings!$B$9,"Semi Critical","Non Critical")))</f>
        <v/>
      </c>
      <c r="U3594">
        <f>IF($B3594="","",IFERROR(VLOOKUP($O3594,Leaders!$A:$B,2,0),"Not Mapped"))</f>
        <v/>
      </c>
    </row>
    <row r="3595">
      <c r="A3595" s="16" t="n"/>
      <c r="G3595" s="17" t="n"/>
      <c r="H3595" s="17" t="n"/>
      <c r="I3595" s="17" t="n"/>
      <c r="J3595" s="17" t="n"/>
      <c r="K3595" s="17" t="n"/>
      <c r="L3595" s="17" t="n"/>
      <c r="N3595">
        <f>IF($B3595="","",IF($C3595="SUPERSTORE","Superstore","DH"))</f>
        <v/>
      </c>
      <c r="O3595">
        <f>IF($B3595="","",IFERROR(VLOOKUP($B3595,Mapping!$A:$C,2,0),"Not Mapped"))</f>
        <v/>
      </c>
      <c r="P3595">
        <f>IF($B3595="","",IFERROR(VLOOKUP($B3595,Mapping!$A:$C,3,0),"Not Mapped"))</f>
        <v/>
      </c>
      <c r="Q3595">
        <f>IF($B3595="","",IF(COUNTIF(Exclusions!$A:$A,$B3595)&gt;0,"Yes","No"))</f>
        <v/>
      </c>
      <c r="R3595" s="17">
        <f>IF($B3595="","",MIN(1,DAY($A3595)/IF($N3595="Superstore",Settings!$B$5,Settings!$B$4)))</f>
        <v/>
      </c>
      <c r="S3595" s="17">
        <f>IF(OR($B3595="",$G3595="",$R3595=0),"",$G3595/$R3595)</f>
        <v/>
      </c>
      <c r="T3595">
        <f>IF($S3595="","",IF($S3595&lt;Settings!$B$8,"Critical",IF($S3595&lt;Settings!$B$9,"Semi Critical","Non Critical")))</f>
        <v/>
      </c>
      <c r="U3595">
        <f>IF($B3595="","",IFERROR(VLOOKUP($O3595,Leaders!$A:$B,2,0),"Not Mapped"))</f>
        <v/>
      </c>
    </row>
    <row r="3596">
      <c r="A3596" s="16" t="n"/>
      <c r="G3596" s="17" t="n"/>
      <c r="H3596" s="17" t="n"/>
      <c r="I3596" s="17" t="n"/>
      <c r="J3596" s="17" t="n"/>
      <c r="K3596" s="17" t="n"/>
      <c r="L3596" s="17" t="n"/>
      <c r="N3596">
        <f>IF($B3596="","",IF($C3596="SUPERSTORE","Superstore","DH"))</f>
        <v/>
      </c>
      <c r="O3596">
        <f>IF($B3596="","",IFERROR(VLOOKUP($B3596,Mapping!$A:$C,2,0),"Not Mapped"))</f>
        <v/>
      </c>
      <c r="P3596">
        <f>IF($B3596="","",IFERROR(VLOOKUP($B3596,Mapping!$A:$C,3,0),"Not Mapped"))</f>
        <v/>
      </c>
      <c r="Q3596">
        <f>IF($B3596="","",IF(COUNTIF(Exclusions!$A:$A,$B3596)&gt;0,"Yes","No"))</f>
        <v/>
      </c>
      <c r="R3596" s="17">
        <f>IF($B3596="","",MIN(1,DAY($A3596)/IF($N3596="Superstore",Settings!$B$5,Settings!$B$4)))</f>
        <v/>
      </c>
      <c r="S3596" s="17">
        <f>IF(OR($B3596="",$G3596="",$R3596=0),"",$G3596/$R3596)</f>
        <v/>
      </c>
      <c r="T3596">
        <f>IF($S3596="","",IF($S3596&lt;Settings!$B$8,"Critical",IF($S3596&lt;Settings!$B$9,"Semi Critical","Non Critical")))</f>
        <v/>
      </c>
      <c r="U3596">
        <f>IF($B3596="","",IFERROR(VLOOKUP($O3596,Leaders!$A:$B,2,0),"Not Mapped"))</f>
        <v/>
      </c>
    </row>
    <row r="3597">
      <c r="A3597" s="16" t="n"/>
      <c r="G3597" s="17" t="n"/>
      <c r="H3597" s="17" t="n"/>
      <c r="I3597" s="17" t="n"/>
      <c r="J3597" s="17" t="n"/>
      <c r="K3597" s="17" t="n"/>
      <c r="L3597" s="17" t="n"/>
      <c r="N3597">
        <f>IF($B3597="","",IF($C3597="SUPERSTORE","Superstore","DH"))</f>
        <v/>
      </c>
      <c r="O3597">
        <f>IF($B3597="","",IFERROR(VLOOKUP($B3597,Mapping!$A:$C,2,0),"Not Mapped"))</f>
        <v/>
      </c>
      <c r="P3597">
        <f>IF($B3597="","",IFERROR(VLOOKUP($B3597,Mapping!$A:$C,3,0),"Not Mapped"))</f>
        <v/>
      </c>
      <c r="Q3597">
        <f>IF($B3597="","",IF(COUNTIF(Exclusions!$A:$A,$B3597)&gt;0,"Yes","No"))</f>
        <v/>
      </c>
      <c r="R3597" s="17">
        <f>IF($B3597="","",MIN(1,DAY($A3597)/IF($N3597="Superstore",Settings!$B$5,Settings!$B$4)))</f>
        <v/>
      </c>
      <c r="S3597" s="17">
        <f>IF(OR($B3597="",$G3597="",$R3597=0),"",$G3597/$R3597)</f>
        <v/>
      </c>
      <c r="T3597">
        <f>IF($S3597="","",IF($S3597&lt;Settings!$B$8,"Critical",IF($S3597&lt;Settings!$B$9,"Semi Critical","Non Critical")))</f>
        <v/>
      </c>
      <c r="U3597">
        <f>IF($B3597="","",IFERROR(VLOOKUP($O3597,Leaders!$A:$B,2,0),"Not Mapped"))</f>
        <v/>
      </c>
    </row>
    <row r="3598">
      <c r="A3598" s="16" t="n"/>
      <c r="G3598" s="17" t="n"/>
      <c r="H3598" s="17" t="n"/>
      <c r="I3598" s="17" t="n"/>
      <c r="J3598" s="17" t="n"/>
      <c r="K3598" s="17" t="n"/>
      <c r="L3598" s="17" t="n"/>
      <c r="N3598">
        <f>IF($B3598="","",IF($C3598="SUPERSTORE","Superstore","DH"))</f>
        <v/>
      </c>
      <c r="O3598">
        <f>IF($B3598="","",IFERROR(VLOOKUP($B3598,Mapping!$A:$C,2,0),"Not Mapped"))</f>
        <v/>
      </c>
      <c r="P3598">
        <f>IF($B3598="","",IFERROR(VLOOKUP($B3598,Mapping!$A:$C,3,0),"Not Mapped"))</f>
        <v/>
      </c>
      <c r="Q3598">
        <f>IF($B3598="","",IF(COUNTIF(Exclusions!$A:$A,$B3598)&gt;0,"Yes","No"))</f>
        <v/>
      </c>
      <c r="R3598" s="17">
        <f>IF($B3598="","",MIN(1,DAY($A3598)/IF($N3598="Superstore",Settings!$B$5,Settings!$B$4)))</f>
        <v/>
      </c>
      <c r="S3598" s="17">
        <f>IF(OR($B3598="",$G3598="",$R3598=0),"",$G3598/$R3598)</f>
        <v/>
      </c>
      <c r="T3598">
        <f>IF($S3598="","",IF($S3598&lt;Settings!$B$8,"Critical",IF($S3598&lt;Settings!$B$9,"Semi Critical","Non Critical")))</f>
        <v/>
      </c>
      <c r="U3598">
        <f>IF($B3598="","",IFERROR(VLOOKUP($O3598,Leaders!$A:$B,2,0),"Not Mapped"))</f>
        <v/>
      </c>
    </row>
    <row r="3599">
      <c r="A3599" s="16" t="n"/>
      <c r="G3599" s="17" t="n"/>
      <c r="H3599" s="17" t="n"/>
      <c r="I3599" s="17" t="n"/>
      <c r="J3599" s="17" t="n"/>
      <c r="K3599" s="17" t="n"/>
      <c r="L3599" s="17" t="n"/>
      <c r="N3599">
        <f>IF($B3599="","",IF($C3599="SUPERSTORE","Superstore","DH"))</f>
        <v/>
      </c>
      <c r="O3599">
        <f>IF($B3599="","",IFERROR(VLOOKUP($B3599,Mapping!$A:$C,2,0),"Not Mapped"))</f>
        <v/>
      </c>
      <c r="P3599">
        <f>IF($B3599="","",IFERROR(VLOOKUP($B3599,Mapping!$A:$C,3,0),"Not Mapped"))</f>
        <v/>
      </c>
      <c r="Q3599">
        <f>IF($B3599="","",IF(COUNTIF(Exclusions!$A:$A,$B3599)&gt;0,"Yes","No"))</f>
        <v/>
      </c>
      <c r="R3599" s="17">
        <f>IF($B3599="","",MIN(1,DAY($A3599)/IF($N3599="Superstore",Settings!$B$5,Settings!$B$4)))</f>
        <v/>
      </c>
      <c r="S3599" s="17">
        <f>IF(OR($B3599="",$G3599="",$R3599=0),"",$G3599/$R3599)</f>
        <v/>
      </c>
      <c r="T3599">
        <f>IF($S3599="","",IF($S3599&lt;Settings!$B$8,"Critical",IF($S3599&lt;Settings!$B$9,"Semi Critical","Non Critical")))</f>
        <v/>
      </c>
      <c r="U3599">
        <f>IF($B3599="","",IFERROR(VLOOKUP($O3599,Leaders!$A:$B,2,0),"Not Mapped"))</f>
        <v/>
      </c>
    </row>
    <row r="3600">
      <c r="A3600" s="16" t="n"/>
      <c r="G3600" s="17" t="n"/>
      <c r="H3600" s="17" t="n"/>
      <c r="I3600" s="17" t="n"/>
      <c r="J3600" s="17" t="n"/>
      <c r="K3600" s="17" t="n"/>
      <c r="L3600" s="17" t="n"/>
      <c r="N3600">
        <f>IF($B3600="","",IF($C3600="SUPERSTORE","Superstore","DH"))</f>
        <v/>
      </c>
      <c r="O3600">
        <f>IF($B3600="","",IFERROR(VLOOKUP($B3600,Mapping!$A:$C,2,0),"Not Mapped"))</f>
        <v/>
      </c>
      <c r="P3600">
        <f>IF($B3600="","",IFERROR(VLOOKUP($B3600,Mapping!$A:$C,3,0),"Not Mapped"))</f>
        <v/>
      </c>
      <c r="Q3600">
        <f>IF($B3600="","",IF(COUNTIF(Exclusions!$A:$A,$B3600)&gt;0,"Yes","No"))</f>
        <v/>
      </c>
      <c r="R3600" s="17">
        <f>IF($B3600="","",MIN(1,DAY($A3600)/IF($N3600="Superstore",Settings!$B$5,Settings!$B$4)))</f>
        <v/>
      </c>
      <c r="S3600" s="17">
        <f>IF(OR($B3600="",$G3600="",$R3600=0),"",$G3600/$R3600)</f>
        <v/>
      </c>
      <c r="T3600">
        <f>IF($S3600="","",IF($S3600&lt;Settings!$B$8,"Critical",IF($S3600&lt;Settings!$B$9,"Semi Critical","Non Critical")))</f>
        <v/>
      </c>
      <c r="U3600">
        <f>IF($B3600="","",IFERROR(VLOOKUP($O3600,Leaders!$A:$B,2,0),"Not Mapped"))</f>
        <v/>
      </c>
    </row>
    <row r="3601">
      <c r="A3601" s="16" t="n"/>
      <c r="G3601" s="17" t="n"/>
      <c r="H3601" s="17" t="n"/>
      <c r="I3601" s="17" t="n"/>
      <c r="J3601" s="17" t="n"/>
      <c r="K3601" s="17" t="n"/>
      <c r="L3601" s="17" t="n"/>
      <c r="N3601">
        <f>IF($B3601="","",IF($C3601="SUPERSTORE","Superstore","DH"))</f>
        <v/>
      </c>
      <c r="O3601">
        <f>IF($B3601="","",IFERROR(VLOOKUP($B3601,Mapping!$A:$C,2,0),"Not Mapped"))</f>
        <v/>
      </c>
      <c r="P3601">
        <f>IF($B3601="","",IFERROR(VLOOKUP($B3601,Mapping!$A:$C,3,0),"Not Mapped"))</f>
        <v/>
      </c>
      <c r="Q3601">
        <f>IF($B3601="","",IF(COUNTIF(Exclusions!$A:$A,$B3601)&gt;0,"Yes","No"))</f>
        <v/>
      </c>
      <c r="R3601" s="17">
        <f>IF($B3601="","",MIN(1,DAY($A3601)/IF($N3601="Superstore",Settings!$B$5,Settings!$B$4)))</f>
        <v/>
      </c>
      <c r="S3601" s="17">
        <f>IF(OR($B3601="",$G3601="",$R3601=0),"",$G3601/$R3601)</f>
        <v/>
      </c>
      <c r="T3601">
        <f>IF($S3601="","",IF($S3601&lt;Settings!$B$8,"Critical",IF($S3601&lt;Settings!$B$9,"Semi Critical","Non Critical")))</f>
        <v/>
      </c>
      <c r="U3601">
        <f>IF($B3601="","",IFERROR(VLOOKUP($O3601,Leaders!$A:$B,2,0),"Not Mapped"))</f>
        <v/>
      </c>
    </row>
    <row r="3602">
      <c r="A3602" s="16" t="n"/>
      <c r="G3602" s="17" t="n"/>
      <c r="H3602" s="17" t="n"/>
      <c r="I3602" s="17" t="n"/>
      <c r="J3602" s="17" t="n"/>
      <c r="K3602" s="17" t="n"/>
      <c r="L3602" s="17" t="n"/>
      <c r="N3602">
        <f>IF($B3602="","",IF($C3602="SUPERSTORE","Superstore","DH"))</f>
        <v/>
      </c>
      <c r="O3602">
        <f>IF($B3602="","",IFERROR(VLOOKUP($B3602,Mapping!$A:$C,2,0),"Not Mapped"))</f>
        <v/>
      </c>
      <c r="P3602">
        <f>IF($B3602="","",IFERROR(VLOOKUP($B3602,Mapping!$A:$C,3,0),"Not Mapped"))</f>
        <v/>
      </c>
      <c r="Q3602">
        <f>IF($B3602="","",IF(COUNTIF(Exclusions!$A:$A,$B3602)&gt;0,"Yes","No"))</f>
        <v/>
      </c>
      <c r="R3602" s="17">
        <f>IF($B3602="","",MIN(1,DAY($A3602)/IF($N3602="Superstore",Settings!$B$5,Settings!$B$4)))</f>
        <v/>
      </c>
      <c r="S3602" s="17">
        <f>IF(OR($B3602="",$G3602="",$R3602=0),"",$G3602/$R3602)</f>
        <v/>
      </c>
      <c r="T3602">
        <f>IF($S3602="","",IF($S3602&lt;Settings!$B$8,"Critical",IF($S3602&lt;Settings!$B$9,"Semi Critical","Non Critical")))</f>
        <v/>
      </c>
      <c r="U3602">
        <f>IF($B3602="","",IFERROR(VLOOKUP($O3602,Leaders!$A:$B,2,0),"Not Mapped"))</f>
        <v/>
      </c>
    </row>
    <row r="3603">
      <c r="A3603" s="16" t="n"/>
      <c r="G3603" s="17" t="n"/>
      <c r="H3603" s="17" t="n"/>
      <c r="I3603" s="17" t="n"/>
      <c r="J3603" s="17" t="n"/>
      <c r="K3603" s="17" t="n"/>
      <c r="L3603" s="17" t="n"/>
      <c r="N3603">
        <f>IF($B3603="","",IF($C3603="SUPERSTORE","Superstore","DH"))</f>
        <v/>
      </c>
      <c r="O3603">
        <f>IF($B3603="","",IFERROR(VLOOKUP($B3603,Mapping!$A:$C,2,0),"Not Mapped"))</f>
        <v/>
      </c>
      <c r="P3603">
        <f>IF($B3603="","",IFERROR(VLOOKUP($B3603,Mapping!$A:$C,3,0),"Not Mapped"))</f>
        <v/>
      </c>
      <c r="Q3603">
        <f>IF($B3603="","",IF(COUNTIF(Exclusions!$A:$A,$B3603)&gt;0,"Yes","No"))</f>
        <v/>
      </c>
      <c r="R3603" s="17">
        <f>IF($B3603="","",MIN(1,DAY($A3603)/IF($N3603="Superstore",Settings!$B$5,Settings!$B$4)))</f>
        <v/>
      </c>
      <c r="S3603" s="17">
        <f>IF(OR($B3603="",$G3603="",$R3603=0),"",$G3603/$R3603)</f>
        <v/>
      </c>
      <c r="T3603">
        <f>IF($S3603="","",IF($S3603&lt;Settings!$B$8,"Critical",IF($S3603&lt;Settings!$B$9,"Semi Critical","Non Critical")))</f>
        <v/>
      </c>
      <c r="U3603">
        <f>IF($B3603="","",IFERROR(VLOOKUP($O3603,Leaders!$A:$B,2,0),"Not Mapped"))</f>
        <v/>
      </c>
    </row>
    <row r="3604">
      <c r="A3604" s="16" t="n"/>
      <c r="G3604" s="17" t="n"/>
      <c r="H3604" s="17" t="n"/>
      <c r="I3604" s="17" t="n"/>
      <c r="J3604" s="17" t="n"/>
      <c r="K3604" s="17" t="n"/>
      <c r="L3604" s="17" t="n"/>
      <c r="N3604">
        <f>IF($B3604="","",IF($C3604="SUPERSTORE","Superstore","DH"))</f>
        <v/>
      </c>
      <c r="O3604">
        <f>IF($B3604="","",IFERROR(VLOOKUP($B3604,Mapping!$A:$C,2,0),"Not Mapped"))</f>
        <v/>
      </c>
      <c r="P3604">
        <f>IF($B3604="","",IFERROR(VLOOKUP($B3604,Mapping!$A:$C,3,0),"Not Mapped"))</f>
        <v/>
      </c>
      <c r="Q3604">
        <f>IF($B3604="","",IF(COUNTIF(Exclusions!$A:$A,$B3604)&gt;0,"Yes","No"))</f>
        <v/>
      </c>
      <c r="R3604" s="17">
        <f>IF($B3604="","",MIN(1,DAY($A3604)/IF($N3604="Superstore",Settings!$B$5,Settings!$B$4)))</f>
        <v/>
      </c>
      <c r="S3604" s="17">
        <f>IF(OR($B3604="",$G3604="",$R3604=0),"",$G3604/$R3604)</f>
        <v/>
      </c>
      <c r="T3604">
        <f>IF($S3604="","",IF($S3604&lt;Settings!$B$8,"Critical",IF($S3604&lt;Settings!$B$9,"Semi Critical","Non Critical")))</f>
        <v/>
      </c>
      <c r="U3604">
        <f>IF($B3604="","",IFERROR(VLOOKUP($O3604,Leaders!$A:$B,2,0),"Not Mapped"))</f>
        <v/>
      </c>
    </row>
    <row r="3605">
      <c r="A3605" s="16" t="n"/>
      <c r="G3605" s="17" t="n"/>
      <c r="H3605" s="17" t="n"/>
      <c r="I3605" s="17" t="n"/>
      <c r="J3605" s="17" t="n"/>
      <c r="K3605" s="17" t="n"/>
      <c r="L3605" s="17" t="n"/>
      <c r="N3605">
        <f>IF($B3605="","",IF($C3605="SUPERSTORE","Superstore","DH"))</f>
        <v/>
      </c>
      <c r="O3605">
        <f>IF($B3605="","",IFERROR(VLOOKUP($B3605,Mapping!$A:$C,2,0),"Not Mapped"))</f>
        <v/>
      </c>
      <c r="P3605">
        <f>IF($B3605="","",IFERROR(VLOOKUP($B3605,Mapping!$A:$C,3,0),"Not Mapped"))</f>
        <v/>
      </c>
      <c r="Q3605">
        <f>IF($B3605="","",IF(COUNTIF(Exclusions!$A:$A,$B3605)&gt;0,"Yes","No"))</f>
        <v/>
      </c>
      <c r="R3605" s="17">
        <f>IF($B3605="","",MIN(1,DAY($A3605)/IF($N3605="Superstore",Settings!$B$5,Settings!$B$4)))</f>
        <v/>
      </c>
      <c r="S3605" s="17">
        <f>IF(OR($B3605="",$G3605="",$R3605=0),"",$G3605/$R3605)</f>
        <v/>
      </c>
      <c r="T3605">
        <f>IF($S3605="","",IF($S3605&lt;Settings!$B$8,"Critical",IF($S3605&lt;Settings!$B$9,"Semi Critical","Non Critical")))</f>
        <v/>
      </c>
      <c r="U3605">
        <f>IF($B3605="","",IFERROR(VLOOKUP($O3605,Leaders!$A:$B,2,0),"Not Mapped"))</f>
        <v/>
      </c>
    </row>
    <row r="3606">
      <c r="A3606" s="16" t="n"/>
      <c r="G3606" s="17" t="n"/>
      <c r="H3606" s="17" t="n"/>
      <c r="I3606" s="17" t="n"/>
      <c r="J3606" s="17" t="n"/>
      <c r="K3606" s="17" t="n"/>
      <c r="L3606" s="17" t="n"/>
      <c r="N3606">
        <f>IF($B3606="","",IF($C3606="SUPERSTORE","Superstore","DH"))</f>
        <v/>
      </c>
      <c r="O3606">
        <f>IF($B3606="","",IFERROR(VLOOKUP($B3606,Mapping!$A:$C,2,0),"Not Mapped"))</f>
        <v/>
      </c>
      <c r="P3606">
        <f>IF($B3606="","",IFERROR(VLOOKUP($B3606,Mapping!$A:$C,3,0),"Not Mapped"))</f>
        <v/>
      </c>
      <c r="Q3606">
        <f>IF($B3606="","",IF(COUNTIF(Exclusions!$A:$A,$B3606)&gt;0,"Yes","No"))</f>
        <v/>
      </c>
      <c r="R3606" s="17">
        <f>IF($B3606="","",MIN(1,DAY($A3606)/IF($N3606="Superstore",Settings!$B$5,Settings!$B$4)))</f>
        <v/>
      </c>
      <c r="S3606" s="17">
        <f>IF(OR($B3606="",$G3606="",$R3606=0),"",$G3606/$R3606)</f>
        <v/>
      </c>
      <c r="T3606">
        <f>IF($S3606="","",IF($S3606&lt;Settings!$B$8,"Critical",IF($S3606&lt;Settings!$B$9,"Semi Critical","Non Critical")))</f>
        <v/>
      </c>
      <c r="U3606">
        <f>IF($B3606="","",IFERROR(VLOOKUP($O3606,Leaders!$A:$B,2,0),"Not Mapped"))</f>
        <v/>
      </c>
    </row>
    <row r="3607">
      <c r="A3607" s="16" t="n"/>
      <c r="G3607" s="17" t="n"/>
      <c r="H3607" s="17" t="n"/>
      <c r="I3607" s="17" t="n"/>
      <c r="J3607" s="17" t="n"/>
      <c r="K3607" s="17" t="n"/>
      <c r="L3607" s="17" t="n"/>
      <c r="N3607">
        <f>IF($B3607="","",IF($C3607="SUPERSTORE","Superstore","DH"))</f>
        <v/>
      </c>
      <c r="O3607">
        <f>IF($B3607="","",IFERROR(VLOOKUP($B3607,Mapping!$A:$C,2,0),"Not Mapped"))</f>
        <v/>
      </c>
      <c r="P3607">
        <f>IF($B3607="","",IFERROR(VLOOKUP($B3607,Mapping!$A:$C,3,0),"Not Mapped"))</f>
        <v/>
      </c>
      <c r="Q3607">
        <f>IF($B3607="","",IF(COUNTIF(Exclusions!$A:$A,$B3607)&gt;0,"Yes","No"))</f>
        <v/>
      </c>
      <c r="R3607" s="17">
        <f>IF($B3607="","",MIN(1,DAY($A3607)/IF($N3607="Superstore",Settings!$B$5,Settings!$B$4)))</f>
        <v/>
      </c>
      <c r="S3607" s="17">
        <f>IF(OR($B3607="",$G3607="",$R3607=0),"",$G3607/$R3607)</f>
        <v/>
      </c>
      <c r="T3607">
        <f>IF($S3607="","",IF($S3607&lt;Settings!$B$8,"Critical",IF($S3607&lt;Settings!$B$9,"Semi Critical","Non Critical")))</f>
        <v/>
      </c>
      <c r="U3607">
        <f>IF($B3607="","",IFERROR(VLOOKUP($O3607,Leaders!$A:$B,2,0),"Not Mapped"))</f>
        <v/>
      </c>
    </row>
    <row r="3608">
      <c r="A3608" s="16" t="n"/>
      <c r="G3608" s="17" t="n"/>
      <c r="H3608" s="17" t="n"/>
      <c r="I3608" s="17" t="n"/>
      <c r="J3608" s="17" t="n"/>
      <c r="K3608" s="17" t="n"/>
      <c r="L3608" s="17" t="n"/>
      <c r="N3608">
        <f>IF($B3608="","",IF($C3608="SUPERSTORE","Superstore","DH"))</f>
        <v/>
      </c>
      <c r="O3608">
        <f>IF($B3608="","",IFERROR(VLOOKUP($B3608,Mapping!$A:$C,2,0),"Not Mapped"))</f>
        <v/>
      </c>
      <c r="P3608">
        <f>IF($B3608="","",IFERROR(VLOOKUP($B3608,Mapping!$A:$C,3,0),"Not Mapped"))</f>
        <v/>
      </c>
      <c r="Q3608">
        <f>IF($B3608="","",IF(COUNTIF(Exclusions!$A:$A,$B3608)&gt;0,"Yes","No"))</f>
        <v/>
      </c>
      <c r="R3608" s="17">
        <f>IF($B3608="","",MIN(1,DAY($A3608)/IF($N3608="Superstore",Settings!$B$5,Settings!$B$4)))</f>
        <v/>
      </c>
      <c r="S3608" s="17">
        <f>IF(OR($B3608="",$G3608="",$R3608=0),"",$G3608/$R3608)</f>
        <v/>
      </c>
      <c r="T3608">
        <f>IF($S3608="","",IF($S3608&lt;Settings!$B$8,"Critical",IF($S3608&lt;Settings!$B$9,"Semi Critical","Non Critical")))</f>
        <v/>
      </c>
      <c r="U3608">
        <f>IF($B3608="","",IFERROR(VLOOKUP($O3608,Leaders!$A:$B,2,0),"Not Mapped"))</f>
        <v/>
      </c>
    </row>
    <row r="3609">
      <c r="A3609" s="16" t="n"/>
      <c r="G3609" s="17" t="n"/>
      <c r="H3609" s="17" t="n"/>
      <c r="I3609" s="17" t="n"/>
      <c r="J3609" s="17" t="n"/>
      <c r="K3609" s="17" t="n"/>
      <c r="L3609" s="17" t="n"/>
      <c r="N3609">
        <f>IF($B3609="","",IF($C3609="SUPERSTORE","Superstore","DH"))</f>
        <v/>
      </c>
      <c r="O3609">
        <f>IF($B3609="","",IFERROR(VLOOKUP($B3609,Mapping!$A:$C,2,0),"Not Mapped"))</f>
        <v/>
      </c>
      <c r="P3609">
        <f>IF($B3609="","",IFERROR(VLOOKUP($B3609,Mapping!$A:$C,3,0),"Not Mapped"))</f>
        <v/>
      </c>
      <c r="Q3609">
        <f>IF($B3609="","",IF(COUNTIF(Exclusions!$A:$A,$B3609)&gt;0,"Yes","No"))</f>
        <v/>
      </c>
      <c r="R3609" s="17">
        <f>IF($B3609="","",MIN(1,DAY($A3609)/IF($N3609="Superstore",Settings!$B$5,Settings!$B$4)))</f>
        <v/>
      </c>
      <c r="S3609" s="17">
        <f>IF(OR($B3609="",$G3609="",$R3609=0),"",$G3609/$R3609)</f>
        <v/>
      </c>
      <c r="T3609">
        <f>IF($S3609="","",IF($S3609&lt;Settings!$B$8,"Critical",IF($S3609&lt;Settings!$B$9,"Semi Critical","Non Critical")))</f>
        <v/>
      </c>
      <c r="U3609">
        <f>IF($B3609="","",IFERROR(VLOOKUP($O3609,Leaders!$A:$B,2,0),"Not Mapped"))</f>
        <v/>
      </c>
    </row>
    <row r="3610">
      <c r="A3610" s="16" t="n"/>
      <c r="G3610" s="17" t="n"/>
      <c r="H3610" s="17" t="n"/>
      <c r="I3610" s="17" t="n"/>
      <c r="J3610" s="17" t="n"/>
      <c r="K3610" s="17" t="n"/>
      <c r="L3610" s="17" t="n"/>
      <c r="N3610">
        <f>IF($B3610="","",IF($C3610="SUPERSTORE","Superstore","DH"))</f>
        <v/>
      </c>
      <c r="O3610">
        <f>IF($B3610="","",IFERROR(VLOOKUP($B3610,Mapping!$A:$C,2,0),"Not Mapped"))</f>
        <v/>
      </c>
      <c r="P3610">
        <f>IF($B3610="","",IFERROR(VLOOKUP($B3610,Mapping!$A:$C,3,0),"Not Mapped"))</f>
        <v/>
      </c>
      <c r="Q3610">
        <f>IF($B3610="","",IF(COUNTIF(Exclusions!$A:$A,$B3610)&gt;0,"Yes","No"))</f>
        <v/>
      </c>
      <c r="R3610" s="17">
        <f>IF($B3610="","",MIN(1,DAY($A3610)/IF($N3610="Superstore",Settings!$B$5,Settings!$B$4)))</f>
        <v/>
      </c>
      <c r="S3610" s="17">
        <f>IF(OR($B3610="",$G3610="",$R3610=0),"",$G3610/$R3610)</f>
        <v/>
      </c>
      <c r="T3610">
        <f>IF($S3610="","",IF($S3610&lt;Settings!$B$8,"Critical",IF($S3610&lt;Settings!$B$9,"Semi Critical","Non Critical")))</f>
        <v/>
      </c>
      <c r="U3610">
        <f>IF($B3610="","",IFERROR(VLOOKUP($O3610,Leaders!$A:$B,2,0),"Not Mapped"))</f>
        <v/>
      </c>
    </row>
    <row r="3611">
      <c r="A3611" s="16" t="n"/>
      <c r="G3611" s="17" t="n"/>
      <c r="H3611" s="17" t="n"/>
      <c r="I3611" s="17" t="n"/>
      <c r="J3611" s="17" t="n"/>
      <c r="K3611" s="17" t="n"/>
      <c r="L3611" s="17" t="n"/>
      <c r="N3611">
        <f>IF($B3611="","",IF($C3611="SUPERSTORE","Superstore","DH"))</f>
        <v/>
      </c>
      <c r="O3611">
        <f>IF($B3611="","",IFERROR(VLOOKUP($B3611,Mapping!$A:$C,2,0),"Not Mapped"))</f>
        <v/>
      </c>
      <c r="P3611">
        <f>IF($B3611="","",IFERROR(VLOOKUP($B3611,Mapping!$A:$C,3,0),"Not Mapped"))</f>
        <v/>
      </c>
      <c r="Q3611">
        <f>IF($B3611="","",IF(COUNTIF(Exclusions!$A:$A,$B3611)&gt;0,"Yes","No"))</f>
        <v/>
      </c>
      <c r="R3611" s="17">
        <f>IF($B3611="","",MIN(1,DAY($A3611)/IF($N3611="Superstore",Settings!$B$5,Settings!$B$4)))</f>
        <v/>
      </c>
      <c r="S3611" s="17">
        <f>IF(OR($B3611="",$G3611="",$R3611=0),"",$G3611/$R3611)</f>
        <v/>
      </c>
      <c r="T3611">
        <f>IF($S3611="","",IF($S3611&lt;Settings!$B$8,"Critical",IF($S3611&lt;Settings!$B$9,"Semi Critical","Non Critical")))</f>
        <v/>
      </c>
      <c r="U3611">
        <f>IF($B3611="","",IFERROR(VLOOKUP($O3611,Leaders!$A:$B,2,0),"Not Mapped"))</f>
        <v/>
      </c>
    </row>
    <row r="3612">
      <c r="A3612" s="16" t="n"/>
      <c r="G3612" s="17" t="n"/>
      <c r="H3612" s="17" t="n"/>
      <c r="I3612" s="17" t="n"/>
      <c r="J3612" s="17" t="n"/>
      <c r="K3612" s="17" t="n"/>
      <c r="L3612" s="17" t="n"/>
      <c r="N3612">
        <f>IF($B3612="","",IF($C3612="SUPERSTORE","Superstore","DH"))</f>
        <v/>
      </c>
      <c r="O3612">
        <f>IF($B3612="","",IFERROR(VLOOKUP($B3612,Mapping!$A:$C,2,0),"Not Mapped"))</f>
        <v/>
      </c>
      <c r="P3612">
        <f>IF($B3612="","",IFERROR(VLOOKUP($B3612,Mapping!$A:$C,3,0),"Not Mapped"))</f>
        <v/>
      </c>
      <c r="Q3612">
        <f>IF($B3612="","",IF(COUNTIF(Exclusions!$A:$A,$B3612)&gt;0,"Yes","No"))</f>
        <v/>
      </c>
      <c r="R3612" s="17">
        <f>IF($B3612="","",MIN(1,DAY($A3612)/IF($N3612="Superstore",Settings!$B$5,Settings!$B$4)))</f>
        <v/>
      </c>
      <c r="S3612" s="17">
        <f>IF(OR($B3612="",$G3612="",$R3612=0),"",$G3612/$R3612)</f>
        <v/>
      </c>
      <c r="T3612">
        <f>IF($S3612="","",IF($S3612&lt;Settings!$B$8,"Critical",IF($S3612&lt;Settings!$B$9,"Semi Critical","Non Critical")))</f>
        <v/>
      </c>
      <c r="U3612">
        <f>IF($B3612="","",IFERROR(VLOOKUP($O3612,Leaders!$A:$B,2,0),"Not Mapped"))</f>
        <v/>
      </c>
    </row>
    <row r="3613">
      <c r="A3613" s="16" t="n"/>
      <c r="G3613" s="17" t="n"/>
      <c r="H3613" s="17" t="n"/>
      <c r="I3613" s="17" t="n"/>
      <c r="J3613" s="17" t="n"/>
      <c r="K3613" s="17" t="n"/>
      <c r="L3613" s="17" t="n"/>
      <c r="N3613">
        <f>IF($B3613="","",IF($C3613="SUPERSTORE","Superstore","DH"))</f>
        <v/>
      </c>
      <c r="O3613">
        <f>IF($B3613="","",IFERROR(VLOOKUP($B3613,Mapping!$A:$C,2,0),"Not Mapped"))</f>
        <v/>
      </c>
      <c r="P3613">
        <f>IF($B3613="","",IFERROR(VLOOKUP($B3613,Mapping!$A:$C,3,0),"Not Mapped"))</f>
        <v/>
      </c>
      <c r="Q3613">
        <f>IF($B3613="","",IF(COUNTIF(Exclusions!$A:$A,$B3613)&gt;0,"Yes","No"))</f>
        <v/>
      </c>
      <c r="R3613" s="17">
        <f>IF($B3613="","",MIN(1,DAY($A3613)/IF($N3613="Superstore",Settings!$B$5,Settings!$B$4)))</f>
        <v/>
      </c>
      <c r="S3613" s="17">
        <f>IF(OR($B3613="",$G3613="",$R3613=0),"",$G3613/$R3613)</f>
        <v/>
      </c>
      <c r="T3613">
        <f>IF($S3613="","",IF($S3613&lt;Settings!$B$8,"Critical",IF($S3613&lt;Settings!$B$9,"Semi Critical","Non Critical")))</f>
        <v/>
      </c>
      <c r="U3613">
        <f>IF($B3613="","",IFERROR(VLOOKUP($O3613,Leaders!$A:$B,2,0),"Not Mapped"))</f>
        <v/>
      </c>
    </row>
    <row r="3614">
      <c r="A3614" s="16" t="n"/>
      <c r="G3614" s="17" t="n"/>
      <c r="H3614" s="17" t="n"/>
      <c r="I3614" s="17" t="n"/>
      <c r="J3614" s="17" t="n"/>
      <c r="K3614" s="17" t="n"/>
      <c r="L3614" s="17" t="n"/>
      <c r="N3614">
        <f>IF($B3614="","",IF($C3614="SUPERSTORE","Superstore","DH"))</f>
        <v/>
      </c>
      <c r="O3614">
        <f>IF($B3614="","",IFERROR(VLOOKUP($B3614,Mapping!$A:$C,2,0),"Not Mapped"))</f>
        <v/>
      </c>
      <c r="P3614">
        <f>IF($B3614="","",IFERROR(VLOOKUP($B3614,Mapping!$A:$C,3,0),"Not Mapped"))</f>
        <v/>
      </c>
      <c r="Q3614">
        <f>IF($B3614="","",IF(COUNTIF(Exclusions!$A:$A,$B3614)&gt;0,"Yes","No"))</f>
        <v/>
      </c>
      <c r="R3614" s="17">
        <f>IF($B3614="","",MIN(1,DAY($A3614)/IF($N3614="Superstore",Settings!$B$5,Settings!$B$4)))</f>
        <v/>
      </c>
      <c r="S3614" s="17">
        <f>IF(OR($B3614="",$G3614="",$R3614=0),"",$G3614/$R3614)</f>
        <v/>
      </c>
      <c r="T3614">
        <f>IF($S3614="","",IF($S3614&lt;Settings!$B$8,"Critical",IF($S3614&lt;Settings!$B$9,"Semi Critical","Non Critical")))</f>
        <v/>
      </c>
      <c r="U3614">
        <f>IF($B3614="","",IFERROR(VLOOKUP($O3614,Leaders!$A:$B,2,0),"Not Mapped"))</f>
        <v/>
      </c>
    </row>
    <row r="3615">
      <c r="A3615" s="16" t="n"/>
      <c r="G3615" s="17" t="n"/>
      <c r="H3615" s="17" t="n"/>
      <c r="I3615" s="17" t="n"/>
      <c r="J3615" s="17" t="n"/>
      <c r="K3615" s="17" t="n"/>
      <c r="L3615" s="17" t="n"/>
      <c r="N3615">
        <f>IF($B3615="","",IF($C3615="SUPERSTORE","Superstore","DH"))</f>
        <v/>
      </c>
      <c r="O3615">
        <f>IF($B3615="","",IFERROR(VLOOKUP($B3615,Mapping!$A:$C,2,0),"Not Mapped"))</f>
        <v/>
      </c>
      <c r="P3615">
        <f>IF($B3615="","",IFERROR(VLOOKUP($B3615,Mapping!$A:$C,3,0),"Not Mapped"))</f>
        <v/>
      </c>
      <c r="Q3615">
        <f>IF($B3615="","",IF(COUNTIF(Exclusions!$A:$A,$B3615)&gt;0,"Yes","No"))</f>
        <v/>
      </c>
      <c r="R3615" s="17">
        <f>IF($B3615="","",MIN(1,DAY($A3615)/IF($N3615="Superstore",Settings!$B$5,Settings!$B$4)))</f>
        <v/>
      </c>
      <c r="S3615" s="17">
        <f>IF(OR($B3615="",$G3615="",$R3615=0),"",$G3615/$R3615)</f>
        <v/>
      </c>
      <c r="T3615">
        <f>IF($S3615="","",IF($S3615&lt;Settings!$B$8,"Critical",IF($S3615&lt;Settings!$B$9,"Semi Critical","Non Critical")))</f>
        <v/>
      </c>
      <c r="U3615">
        <f>IF($B3615="","",IFERROR(VLOOKUP($O3615,Leaders!$A:$B,2,0),"Not Mapped"))</f>
        <v/>
      </c>
    </row>
    <row r="3616">
      <c r="A3616" s="16" t="n"/>
      <c r="G3616" s="17" t="n"/>
      <c r="H3616" s="17" t="n"/>
      <c r="I3616" s="17" t="n"/>
      <c r="J3616" s="17" t="n"/>
      <c r="K3616" s="17" t="n"/>
      <c r="L3616" s="17" t="n"/>
      <c r="N3616">
        <f>IF($B3616="","",IF($C3616="SUPERSTORE","Superstore","DH"))</f>
        <v/>
      </c>
      <c r="O3616">
        <f>IF($B3616="","",IFERROR(VLOOKUP($B3616,Mapping!$A:$C,2,0),"Not Mapped"))</f>
        <v/>
      </c>
      <c r="P3616">
        <f>IF($B3616="","",IFERROR(VLOOKUP($B3616,Mapping!$A:$C,3,0),"Not Mapped"))</f>
        <v/>
      </c>
      <c r="Q3616">
        <f>IF($B3616="","",IF(COUNTIF(Exclusions!$A:$A,$B3616)&gt;0,"Yes","No"))</f>
        <v/>
      </c>
      <c r="R3616" s="17">
        <f>IF($B3616="","",MIN(1,DAY($A3616)/IF($N3616="Superstore",Settings!$B$5,Settings!$B$4)))</f>
        <v/>
      </c>
      <c r="S3616" s="17">
        <f>IF(OR($B3616="",$G3616="",$R3616=0),"",$G3616/$R3616)</f>
        <v/>
      </c>
      <c r="T3616">
        <f>IF($S3616="","",IF($S3616&lt;Settings!$B$8,"Critical",IF($S3616&lt;Settings!$B$9,"Semi Critical","Non Critical")))</f>
        <v/>
      </c>
      <c r="U3616">
        <f>IF($B3616="","",IFERROR(VLOOKUP($O3616,Leaders!$A:$B,2,0),"Not Mapped"))</f>
        <v/>
      </c>
    </row>
    <row r="3617">
      <c r="A3617" s="16" t="n"/>
      <c r="G3617" s="17" t="n"/>
      <c r="H3617" s="17" t="n"/>
      <c r="I3617" s="17" t="n"/>
      <c r="J3617" s="17" t="n"/>
      <c r="K3617" s="17" t="n"/>
      <c r="L3617" s="17" t="n"/>
      <c r="N3617">
        <f>IF($B3617="","",IF($C3617="SUPERSTORE","Superstore","DH"))</f>
        <v/>
      </c>
      <c r="O3617">
        <f>IF($B3617="","",IFERROR(VLOOKUP($B3617,Mapping!$A:$C,2,0),"Not Mapped"))</f>
        <v/>
      </c>
      <c r="P3617">
        <f>IF($B3617="","",IFERROR(VLOOKUP($B3617,Mapping!$A:$C,3,0),"Not Mapped"))</f>
        <v/>
      </c>
      <c r="Q3617">
        <f>IF($B3617="","",IF(COUNTIF(Exclusions!$A:$A,$B3617)&gt;0,"Yes","No"))</f>
        <v/>
      </c>
      <c r="R3617" s="17">
        <f>IF($B3617="","",MIN(1,DAY($A3617)/IF($N3617="Superstore",Settings!$B$5,Settings!$B$4)))</f>
        <v/>
      </c>
      <c r="S3617" s="17">
        <f>IF(OR($B3617="",$G3617="",$R3617=0),"",$G3617/$R3617)</f>
        <v/>
      </c>
      <c r="T3617">
        <f>IF($S3617="","",IF($S3617&lt;Settings!$B$8,"Critical",IF($S3617&lt;Settings!$B$9,"Semi Critical","Non Critical")))</f>
        <v/>
      </c>
      <c r="U3617">
        <f>IF($B3617="","",IFERROR(VLOOKUP($O3617,Leaders!$A:$B,2,0),"Not Mapped"))</f>
        <v/>
      </c>
    </row>
    <row r="3618">
      <c r="A3618" s="16" t="n"/>
      <c r="G3618" s="17" t="n"/>
      <c r="H3618" s="17" t="n"/>
      <c r="I3618" s="17" t="n"/>
      <c r="J3618" s="17" t="n"/>
      <c r="K3618" s="17" t="n"/>
      <c r="L3618" s="17" t="n"/>
      <c r="N3618">
        <f>IF($B3618="","",IF($C3618="SUPERSTORE","Superstore","DH"))</f>
        <v/>
      </c>
      <c r="O3618">
        <f>IF($B3618="","",IFERROR(VLOOKUP($B3618,Mapping!$A:$C,2,0),"Not Mapped"))</f>
        <v/>
      </c>
      <c r="P3618">
        <f>IF($B3618="","",IFERROR(VLOOKUP($B3618,Mapping!$A:$C,3,0),"Not Mapped"))</f>
        <v/>
      </c>
      <c r="Q3618">
        <f>IF($B3618="","",IF(COUNTIF(Exclusions!$A:$A,$B3618)&gt;0,"Yes","No"))</f>
        <v/>
      </c>
      <c r="R3618" s="17">
        <f>IF($B3618="","",MIN(1,DAY($A3618)/IF($N3618="Superstore",Settings!$B$5,Settings!$B$4)))</f>
        <v/>
      </c>
      <c r="S3618" s="17">
        <f>IF(OR($B3618="",$G3618="",$R3618=0),"",$G3618/$R3618)</f>
        <v/>
      </c>
      <c r="T3618">
        <f>IF($S3618="","",IF($S3618&lt;Settings!$B$8,"Critical",IF($S3618&lt;Settings!$B$9,"Semi Critical","Non Critical")))</f>
        <v/>
      </c>
      <c r="U3618">
        <f>IF($B3618="","",IFERROR(VLOOKUP($O3618,Leaders!$A:$B,2,0),"Not Mapped"))</f>
        <v/>
      </c>
    </row>
    <row r="3619">
      <c r="A3619" s="16" t="n"/>
      <c r="G3619" s="17" t="n"/>
      <c r="H3619" s="17" t="n"/>
      <c r="I3619" s="17" t="n"/>
      <c r="J3619" s="17" t="n"/>
      <c r="K3619" s="17" t="n"/>
      <c r="L3619" s="17" t="n"/>
      <c r="N3619">
        <f>IF($B3619="","",IF($C3619="SUPERSTORE","Superstore","DH"))</f>
        <v/>
      </c>
      <c r="O3619">
        <f>IF($B3619="","",IFERROR(VLOOKUP($B3619,Mapping!$A:$C,2,0),"Not Mapped"))</f>
        <v/>
      </c>
      <c r="P3619">
        <f>IF($B3619="","",IFERROR(VLOOKUP($B3619,Mapping!$A:$C,3,0),"Not Mapped"))</f>
        <v/>
      </c>
      <c r="Q3619">
        <f>IF($B3619="","",IF(COUNTIF(Exclusions!$A:$A,$B3619)&gt;0,"Yes","No"))</f>
        <v/>
      </c>
      <c r="R3619" s="17">
        <f>IF($B3619="","",MIN(1,DAY($A3619)/IF($N3619="Superstore",Settings!$B$5,Settings!$B$4)))</f>
        <v/>
      </c>
      <c r="S3619" s="17">
        <f>IF(OR($B3619="",$G3619="",$R3619=0),"",$G3619/$R3619)</f>
        <v/>
      </c>
      <c r="T3619">
        <f>IF($S3619="","",IF($S3619&lt;Settings!$B$8,"Critical",IF($S3619&lt;Settings!$B$9,"Semi Critical","Non Critical")))</f>
        <v/>
      </c>
      <c r="U3619">
        <f>IF($B3619="","",IFERROR(VLOOKUP($O3619,Leaders!$A:$B,2,0),"Not Mapped"))</f>
        <v/>
      </c>
    </row>
    <row r="3620">
      <c r="A3620" s="16" t="n"/>
      <c r="G3620" s="17" t="n"/>
      <c r="H3620" s="17" t="n"/>
      <c r="I3620" s="17" t="n"/>
      <c r="J3620" s="17" t="n"/>
      <c r="K3620" s="17" t="n"/>
      <c r="L3620" s="17" t="n"/>
      <c r="N3620">
        <f>IF($B3620="","",IF($C3620="SUPERSTORE","Superstore","DH"))</f>
        <v/>
      </c>
      <c r="O3620">
        <f>IF($B3620="","",IFERROR(VLOOKUP($B3620,Mapping!$A:$C,2,0),"Not Mapped"))</f>
        <v/>
      </c>
      <c r="P3620">
        <f>IF($B3620="","",IFERROR(VLOOKUP($B3620,Mapping!$A:$C,3,0),"Not Mapped"))</f>
        <v/>
      </c>
      <c r="Q3620">
        <f>IF($B3620="","",IF(COUNTIF(Exclusions!$A:$A,$B3620)&gt;0,"Yes","No"))</f>
        <v/>
      </c>
      <c r="R3620" s="17">
        <f>IF($B3620="","",MIN(1,DAY($A3620)/IF($N3620="Superstore",Settings!$B$5,Settings!$B$4)))</f>
        <v/>
      </c>
      <c r="S3620" s="17">
        <f>IF(OR($B3620="",$G3620="",$R3620=0),"",$G3620/$R3620)</f>
        <v/>
      </c>
      <c r="T3620">
        <f>IF($S3620="","",IF($S3620&lt;Settings!$B$8,"Critical",IF($S3620&lt;Settings!$B$9,"Semi Critical","Non Critical")))</f>
        <v/>
      </c>
      <c r="U3620">
        <f>IF($B3620="","",IFERROR(VLOOKUP($O3620,Leaders!$A:$B,2,0),"Not Mapped"))</f>
        <v/>
      </c>
    </row>
    <row r="3621">
      <c r="A3621" s="16" t="n"/>
      <c r="G3621" s="17" t="n"/>
      <c r="H3621" s="17" t="n"/>
      <c r="I3621" s="17" t="n"/>
      <c r="J3621" s="17" t="n"/>
      <c r="K3621" s="17" t="n"/>
      <c r="L3621" s="17" t="n"/>
      <c r="N3621">
        <f>IF($B3621="","",IF($C3621="SUPERSTORE","Superstore","DH"))</f>
        <v/>
      </c>
      <c r="O3621">
        <f>IF($B3621="","",IFERROR(VLOOKUP($B3621,Mapping!$A:$C,2,0),"Not Mapped"))</f>
        <v/>
      </c>
      <c r="P3621">
        <f>IF($B3621="","",IFERROR(VLOOKUP($B3621,Mapping!$A:$C,3,0),"Not Mapped"))</f>
        <v/>
      </c>
      <c r="Q3621">
        <f>IF($B3621="","",IF(COUNTIF(Exclusions!$A:$A,$B3621)&gt;0,"Yes","No"))</f>
        <v/>
      </c>
      <c r="R3621" s="17">
        <f>IF($B3621="","",MIN(1,DAY($A3621)/IF($N3621="Superstore",Settings!$B$5,Settings!$B$4)))</f>
        <v/>
      </c>
      <c r="S3621" s="17">
        <f>IF(OR($B3621="",$G3621="",$R3621=0),"",$G3621/$R3621)</f>
        <v/>
      </c>
      <c r="T3621">
        <f>IF($S3621="","",IF($S3621&lt;Settings!$B$8,"Critical",IF($S3621&lt;Settings!$B$9,"Semi Critical","Non Critical")))</f>
        <v/>
      </c>
      <c r="U3621">
        <f>IF($B3621="","",IFERROR(VLOOKUP($O3621,Leaders!$A:$B,2,0),"Not Mapped"))</f>
        <v/>
      </c>
    </row>
    <row r="3622">
      <c r="A3622" s="16" t="n"/>
      <c r="G3622" s="17" t="n"/>
      <c r="H3622" s="17" t="n"/>
      <c r="I3622" s="17" t="n"/>
      <c r="J3622" s="17" t="n"/>
      <c r="K3622" s="17" t="n"/>
      <c r="L3622" s="17" t="n"/>
      <c r="N3622">
        <f>IF($B3622="","",IF($C3622="SUPERSTORE","Superstore","DH"))</f>
        <v/>
      </c>
      <c r="O3622">
        <f>IF($B3622="","",IFERROR(VLOOKUP($B3622,Mapping!$A:$C,2,0),"Not Mapped"))</f>
        <v/>
      </c>
      <c r="P3622">
        <f>IF($B3622="","",IFERROR(VLOOKUP($B3622,Mapping!$A:$C,3,0),"Not Mapped"))</f>
        <v/>
      </c>
      <c r="Q3622">
        <f>IF($B3622="","",IF(COUNTIF(Exclusions!$A:$A,$B3622)&gt;0,"Yes","No"))</f>
        <v/>
      </c>
      <c r="R3622" s="17">
        <f>IF($B3622="","",MIN(1,DAY($A3622)/IF($N3622="Superstore",Settings!$B$5,Settings!$B$4)))</f>
        <v/>
      </c>
      <c r="S3622" s="17">
        <f>IF(OR($B3622="",$G3622="",$R3622=0),"",$G3622/$R3622)</f>
        <v/>
      </c>
      <c r="T3622">
        <f>IF($S3622="","",IF($S3622&lt;Settings!$B$8,"Critical",IF($S3622&lt;Settings!$B$9,"Semi Critical","Non Critical")))</f>
        <v/>
      </c>
      <c r="U3622">
        <f>IF($B3622="","",IFERROR(VLOOKUP($O3622,Leaders!$A:$B,2,0),"Not Mapped"))</f>
        <v/>
      </c>
    </row>
    <row r="3623">
      <c r="A3623" s="16" t="n"/>
      <c r="G3623" s="17" t="n"/>
      <c r="H3623" s="17" t="n"/>
      <c r="I3623" s="17" t="n"/>
      <c r="J3623" s="17" t="n"/>
      <c r="K3623" s="17" t="n"/>
      <c r="L3623" s="17" t="n"/>
      <c r="N3623">
        <f>IF($B3623="","",IF($C3623="SUPERSTORE","Superstore","DH"))</f>
        <v/>
      </c>
      <c r="O3623">
        <f>IF($B3623="","",IFERROR(VLOOKUP($B3623,Mapping!$A:$C,2,0),"Not Mapped"))</f>
        <v/>
      </c>
      <c r="P3623">
        <f>IF($B3623="","",IFERROR(VLOOKUP($B3623,Mapping!$A:$C,3,0),"Not Mapped"))</f>
        <v/>
      </c>
      <c r="Q3623">
        <f>IF($B3623="","",IF(COUNTIF(Exclusions!$A:$A,$B3623)&gt;0,"Yes","No"))</f>
        <v/>
      </c>
      <c r="R3623" s="17">
        <f>IF($B3623="","",MIN(1,DAY($A3623)/IF($N3623="Superstore",Settings!$B$5,Settings!$B$4)))</f>
        <v/>
      </c>
      <c r="S3623" s="17">
        <f>IF(OR($B3623="",$G3623="",$R3623=0),"",$G3623/$R3623)</f>
        <v/>
      </c>
      <c r="T3623">
        <f>IF($S3623="","",IF($S3623&lt;Settings!$B$8,"Critical",IF($S3623&lt;Settings!$B$9,"Semi Critical","Non Critical")))</f>
        <v/>
      </c>
      <c r="U3623">
        <f>IF($B3623="","",IFERROR(VLOOKUP($O3623,Leaders!$A:$B,2,0),"Not Mapped"))</f>
        <v/>
      </c>
    </row>
    <row r="3624">
      <c r="A3624" s="16" t="n"/>
      <c r="G3624" s="17" t="n"/>
      <c r="H3624" s="17" t="n"/>
      <c r="I3624" s="17" t="n"/>
      <c r="J3624" s="17" t="n"/>
      <c r="K3624" s="17" t="n"/>
      <c r="L3624" s="17" t="n"/>
      <c r="N3624">
        <f>IF($B3624="","",IF($C3624="SUPERSTORE","Superstore","DH"))</f>
        <v/>
      </c>
      <c r="O3624">
        <f>IF($B3624="","",IFERROR(VLOOKUP($B3624,Mapping!$A:$C,2,0),"Not Mapped"))</f>
        <v/>
      </c>
      <c r="P3624">
        <f>IF($B3624="","",IFERROR(VLOOKUP($B3624,Mapping!$A:$C,3,0),"Not Mapped"))</f>
        <v/>
      </c>
      <c r="Q3624">
        <f>IF($B3624="","",IF(COUNTIF(Exclusions!$A:$A,$B3624)&gt;0,"Yes","No"))</f>
        <v/>
      </c>
      <c r="R3624" s="17">
        <f>IF($B3624="","",MIN(1,DAY($A3624)/IF($N3624="Superstore",Settings!$B$5,Settings!$B$4)))</f>
        <v/>
      </c>
      <c r="S3624" s="17">
        <f>IF(OR($B3624="",$G3624="",$R3624=0),"",$G3624/$R3624)</f>
        <v/>
      </c>
      <c r="T3624">
        <f>IF($S3624="","",IF($S3624&lt;Settings!$B$8,"Critical",IF($S3624&lt;Settings!$B$9,"Semi Critical","Non Critical")))</f>
        <v/>
      </c>
      <c r="U3624">
        <f>IF($B3624="","",IFERROR(VLOOKUP($O3624,Leaders!$A:$B,2,0),"Not Mapped"))</f>
        <v/>
      </c>
    </row>
    <row r="3625">
      <c r="A3625" s="16" t="n"/>
      <c r="G3625" s="17" t="n"/>
      <c r="H3625" s="17" t="n"/>
      <c r="I3625" s="17" t="n"/>
      <c r="J3625" s="17" t="n"/>
      <c r="K3625" s="17" t="n"/>
      <c r="L3625" s="17" t="n"/>
      <c r="N3625">
        <f>IF($B3625="","",IF($C3625="SUPERSTORE","Superstore","DH"))</f>
        <v/>
      </c>
      <c r="O3625">
        <f>IF($B3625="","",IFERROR(VLOOKUP($B3625,Mapping!$A:$C,2,0),"Not Mapped"))</f>
        <v/>
      </c>
      <c r="P3625">
        <f>IF($B3625="","",IFERROR(VLOOKUP($B3625,Mapping!$A:$C,3,0),"Not Mapped"))</f>
        <v/>
      </c>
      <c r="Q3625">
        <f>IF($B3625="","",IF(COUNTIF(Exclusions!$A:$A,$B3625)&gt;0,"Yes","No"))</f>
        <v/>
      </c>
      <c r="R3625" s="17">
        <f>IF($B3625="","",MIN(1,DAY($A3625)/IF($N3625="Superstore",Settings!$B$5,Settings!$B$4)))</f>
        <v/>
      </c>
      <c r="S3625" s="17">
        <f>IF(OR($B3625="",$G3625="",$R3625=0),"",$G3625/$R3625)</f>
        <v/>
      </c>
      <c r="T3625">
        <f>IF($S3625="","",IF($S3625&lt;Settings!$B$8,"Critical",IF($S3625&lt;Settings!$B$9,"Semi Critical","Non Critical")))</f>
        <v/>
      </c>
      <c r="U3625">
        <f>IF($B3625="","",IFERROR(VLOOKUP($O3625,Leaders!$A:$B,2,0),"Not Mapped"))</f>
        <v/>
      </c>
    </row>
    <row r="3626">
      <c r="A3626" s="16" t="n"/>
      <c r="G3626" s="17" t="n"/>
      <c r="H3626" s="17" t="n"/>
      <c r="I3626" s="17" t="n"/>
      <c r="J3626" s="17" t="n"/>
      <c r="K3626" s="17" t="n"/>
      <c r="L3626" s="17" t="n"/>
      <c r="N3626">
        <f>IF($B3626="","",IF($C3626="SUPERSTORE","Superstore","DH"))</f>
        <v/>
      </c>
      <c r="O3626">
        <f>IF($B3626="","",IFERROR(VLOOKUP($B3626,Mapping!$A:$C,2,0),"Not Mapped"))</f>
        <v/>
      </c>
      <c r="P3626">
        <f>IF($B3626="","",IFERROR(VLOOKUP($B3626,Mapping!$A:$C,3,0),"Not Mapped"))</f>
        <v/>
      </c>
      <c r="Q3626">
        <f>IF($B3626="","",IF(COUNTIF(Exclusions!$A:$A,$B3626)&gt;0,"Yes","No"))</f>
        <v/>
      </c>
      <c r="R3626" s="17">
        <f>IF($B3626="","",MIN(1,DAY($A3626)/IF($N3626="Superstore",Settings!$B$5,Settings!$B$4)))</f>
        <v/>
      </c>
      <c r="S3626" s="17">
        <f>IF(OR($B3626="",$G3626="",$R3626=0),"",$G3626/$R3626)</f>
        <v/>
      </c>
      <c r="T3626">
        <f>IF($S3626="","",IF($S3626&lt;Settings!$B$8,"Critical",IF($S3626&lt;Settings!$B$9,"Semi Critical","Non Critical")))</f>
        <v/>
      </c>
      <c r="U3626">
        <f>IF($B3626="","",IFERROR(VLOOKUP($O3626,Leaders!$A:$B,2,0),"Not Mapped"))</f>
        <v/>
      </c>
    </row>
    <row r="3627">
      <c r="A3627" s="16" t="n"/>
      <c r="G3627" s="17" t="n"/>
      <c r="H3627" s="17" t="n"/>
      <c r="I3627" s="17" t="n"/>
      <c r="J3627" s="17" t="n"/>
      <c r="K3627" s="17" t="n"/>
      <c r="L3627" s="17" t="n"/>
      <c r="N3627">
        <f>IF($B3627="","",IF($C3627="SUPERSTORE","Superstore","DH"))</f>
        <v/>
      </c>
      <c r="O3627">
        <f>IF($B3627="","",IFERROR(VLOOKUP($B3627,Mapping!$A:$C,2,0),"Not Mapped"))</f>
        <v/>
      </c>
      <c r="P3627">
        <f>IF($B3627="","",IFERROR(VLOOKUP($B3627,Mapping!$A:$C,3,0),"Not Mapped"))</f>
        <v/>
      </c>
      <c r="Q3627">
        <f>IF($B3627="","",IF(COUNTIF(Exclusions!$A:$A,$B3627)&gt;0,"Yes","No"))</f>
        <v/>
      </c>
      <c r="R3627" s="17">
        <f>IF($B3627="","",MIN(1,DAY($A3627)/IF($N3627="Superstore",Settings!$B$5,Settings!$B$4)))</f>
        <v/>
      </c>
      <c r="S3627" s="17">
        <f>IF(OR($B3627="",$G3627="",$R3627=0),"",$G3627/$R3627)</f>
        <v/>
      </c>
      <c r="T3627">
        <f>IF($S3627="","",IF($S3627&lt;Settings!$B$8,"Critical",IF($S3627&lt;Settings!$B$9,"Semi Critical","Non Critical")))</f>
        <v/>
      </c>
      <c r="U3627">
        <f>IF($B3627="","",IFERROR(VLOOKUP($O3627,Leaders!$A:$B,2,0),"Not Mapped"))</f>
        <v/>
      </c>
    </row>
    <row r="3628">
      <c r="A3628" s="16" t="n"/>
      <c r="G3628" s="17" t="n"/>
      <c r="H3628" s="17" t="n"/>
      <c r="I3628" s="17" t="n"/>
      <c r="J3628" s="17" t="n"/>
      <c r="K3628" s="17" t="n"/>
      <c r="L3628" s="17" t="n"/>
      <c r="N3628">
        <f>IF($B3628="","",IF($C3628="SUPERSTORE","Superstore","DH"))</f>
        <v/>
      </c>
      <c r="O3628">
        <f>IF($B3628="","",IFERROR(VLOOKUP($B3628,Mapping!$A:$C,2,0),"Not Mapped"))</f>
        <v/>
      </c>
      <c r="P3628">
        <f>IF($B3628="","",IFERROR(VLOOKUP($B3628,Mapping!$A:$C,3,0),"Not Mapped"))</f>
        <v/>
      </c>
      <c r="Q3628">
        <f>IF($B3628="","",IF(COUNTIF(Exclusions!$A:$A,$B3628)&gt;0,"Yes","No"))</f>
        <v/>
      </c>
      <c r="R3628" s="17">
        <f>IF($B3628="","",MIN(1,DAY($A3628)/IF($N3628="Superstore",Settings!$B$5,Settings!$B$4)))</f>
        <v/>
      </c>
      <c r="S3628" s="17">
        <f>IF(OR($B3628="",$G3628="",$R3628=0),"",$G3628/$R3628)</f>
        <v/>
      </c>
      <c r="T3628">
        <f>IF($S3628="","",IF($S3628&lt;Settings!$B$8,"Critical",IF($S3628&lt;Settings!$B$9,"Semi Critical","Non Critical")))</f>
        <v/>
      </c>
      <c r="U3628">
        <f>IF($B3628="","",IFERROR(VLOOKUP($O3628,Leaders!$A:$B,2,0),"Not Mapped"))</f>
        <v/>
      </c>
    </row>
    <row r="3629">
      <c r="A3629" s="16" t="n"/>
      <c r="G3629" s="17" t="n"/>
      <c r="H3629" s="17" t="n"/>
      <c r="I3629" s="17" t="n"/>
      <c r="J3629" s="17" t="n"/>
      <c r="K3629" s="17" t="n"/>
      <c r="L3629" s="17" t="n"/>
      <c r="N3629">
        <f>IF($B3629="","",IF($C3629="SUPERSTORE","Superstore","DH"))</f>
        <v/>
      </c>
      <c r="O3629">
        <f>IF($B3629="","",IFERROR(VLOOKUP($B3629,Mapping!$A:$C,2,0),"Not Mapped"))</f>
        <v/>
      </c>
      <c r="P3629">
        <f>IF($B3629="","",IFERROR(VLOOKUP($B3629,Mapping!$A:$C,3,0),"Not Mapped"))</f>
        <v/>
      </c>
      <c r="Q3629">
        <f>IF($B3629="","",IF(COUNTIF(Exclusions!$A:$A,$B3629)&gt;0,"Yes","No"))</f>
        <v/>
      </c>
      <c r="R3629" s="17">
        <f>IF($B3629="","",MIN(1,DAY($A3629)/IF($N3629="Superstore",Settings!$B$5,Settings!$B$4)))</f>
        <v/>
      </c>
      <c r="S3629" s="17">
        <f>IF(OR($B3629="",$G3629="",$R3629=0),"",$G3629/$R3629)</f>
        <v/>
      </c>
      <c r="T3629">
        <f>IF($S3629="","",IF($S3629&lt;Settings!$B$8,"Critical",IF($S3629&lt;Settings!$B$9,"Semi Critical","Non Critical")))</f>
        <v/>
      </c>
      <c r="U3629">
        <f>IF($B3629="","",IFERROR(VLOOKUP($O3629,Leaders!$A:$B,2,0),"Not Mapped"))</f>
        <v/>
      </c>
    </row>
    <row r="3630">
      <c r="A3630" s="16" t="n"/>
      <c r="G3630" s="17" t="n"/>
      <c r="H3630" s="17" t="n"/>
      <c r="I3630" s="17" t="n"/>
      <c r="J3630" s="17" t="n"/>
      <c r="K3630" s="17" t="n"/>
      <c r="L3630" s="17" t="n"/>
      <c r="N3630">
        <f>IF($B3630="","",IF($C3630="SUPERSTORE","Superstore","DH"))</f>
        <v/>
      </c>
      <c r="O3630">
        <f>IF($B3630="","",IFERROR(VLOOKUP($B3630,Mapping!$A:$C,2,0),"Not Mapped"))</f>
        <v/>
      </c>
      <c r="P3630">
        <f>IF($B3630="","",IFERROR(VLOOKUP($B3630,Mapping!$A:$C,3,0),"Not Mapped"))</f>
        <v/>
      </c>
      <c r="Q3630">
        <f>IF($B3630="","",IF(COUNTIF(Exclusions!$A:$A,$B3630)&gt;0,"Yes","No"))</f>
        <v/>
      </c>
      <c r="R3630" s="17">
        <f>IF($B3630="","",MIN(1,DAY($A3630)/IF($N3630="Superstore",Settings!$B$5,Settings!$B$4)))</f>
        <v/>
      </c>
      <c r="S3630" s="17">
        <f>IF(OR($B3630="",$G3630="",$R3630=0),"",$G3630/$R3630)</f>
        <v/>
      </c>
      <c r="T3630">
        <f>IF($S3630="","",IF($S3630&lt;Settings!$B$8,"Critical",IF($S3630&lt;Settings!$B$9,"Semi Critical","Non Critical")))</f>
        <v/>
      </c>
      <c r="U3630">
        <f>IF($B3630="","",IFERROR(VLOOKUP($O3630,Leaders!$A:$B,2,0),"Not Mapped"))</f>
        <v/>
      </c>
    </row>
    <row r="3631">
      <c r="A3631" s="16" t="n"/>
      <c r="G3631" s="17" t="n"/>
      <c r="H3631" s="17" t="n"/>
      <c r="I3631" s="17" t="n"/>
      <c r="J3631" s="17" t="n"/>
      <c r="K3631" s="17" t="n"/>
      <c r="L3631" s="17" t="n"/>
      <c r="N3631">
        <f>IF($B3631="","",IF($C3631="SUPERSTORE","Superstore","DH"))</f>
        <v/>
      </c>
      <c r="O3631">
        <f>IF($B3631="","",IFERROR(VLOOKUP($B3631,Mapping!$A:$C,2,0),"Not Mapped"))</f>
        <v/>
      </c>
      <c r="P3631">
        <f>IF($B3631="","",IFERROR(VLOOKUP($B3631,Mapping!$A:$C,3,0),"Not Mapped"))</f>
        <v/>
      </c>
      <c r="Q3631">
        <f>IF($B3631="","",IF(COUNTIF(Exclusions!$A:$A,$B3631)&gt;0,"Yes","No"))</f>
        <v/>
      </c>
      <c r="R3631" s="17">
        <f>IF($B3631="","",MIN(1,DAY($A3631)/IF($N3631="Superstore",Settings!$B$5,Settings!$B$4)))</f>
        <v/>
      </c>
      <c r="S3631" s="17">
        <f>IF(OR($B3631="",$G3631="",$R3631=0),"",$G3631/$R3631)</f>
        <v/>
      </c>
      <c r="T3631">
        <f>IF($S3631="","",IF($S3631&lt;Settings!$B$8,"Critical",IF($S3631&lt;Settings!$B$9,"Semi Critical","Non Critical")))</f>
        <v/>
      </c>
      <c r="U3631">
        <f>IF($B3631="","",IFERROR(VLOOKUP($O3631,Leaders!$A:$B,2,0),"Not Mapped"))</f>
        <v/>
      </c>
    </row>
    <row r="3632">
      <c r="A3632" s="16" t="n"/>
      <c r="G3632" s="17" t="n"/>
      <c r="H3632" s="17" t="n"/>
      <c r="I3632" s="17" t="n"/>
      <c r="J3632" s="17" t="n"/>
      <c r="K3632" s="17" t="n"/>
      <c r="L3632" s="17" t="n"/>
      <c r="N3632">
        <f>IF($B3632="","",IF($C3632="SUPERSTORE","Superstore","DH"))</f>
        <v/>
      </c>
      <c r="O3632">
        <f>IF($B3632="","",IFERROR(VLOOKUP($B3632,Mapping!$A:$C,2,0),"Not Mapped"))</f>
        <v/>
      </c>
      <c r="P3632">
        <f>IF($B3632="","",IFERROR(VLOOKUP($B3632,Mapping!$A:$C,3,0),"Not Mapped"))</f>
        <v/>
      </c>
      <c r="Q3632">
        <f>IF($B3632="","",IF(COUNTIF(Exclusions!$A:$A,$B3632)&gt;0,"Yes","No"))</f>
        <v/>
      </c>
      <c r="R3632" s="17">
        <f>IF($B3632="","",MIN(1,DAY($A3632)/IF($N3632="Superstore",Settings!$B$5,Settings!$B$4)))</f>
        <v/>
      </c>
      <c r="S3632" s="17">
        <f>IF(OR($B3632="",$G3632="",$R3632=0),"",$G3632/$R3632)</f>
        <v/>
      </c>
      <c r="T3632">
        <f>IF($S3632="","",IF($S3632&lt;Settings!$B$8,"Critical",IF($S3632&lt;Settings!$B$9,"Semi Critical","Non Critical")))</f>
        <v/>
      </c>
      <c r="U3632">
        <f>IF($B3632="","",IFERROR(VLOOKUP($O3632,Leaders!$A:$B,2,0),"Not Mapped"))</f>
        <v/>
      </c>
    </row>
    <row r="3633">
      <c r="A3633" s="16" t="n"/>
      <c r="G3633" s="17" t="n"/>
      <c r="H3633" s="17" t="n"/>
      <c r="I3633" s="17" t="n"/>
      <c r="J3633" s="17" t="n"/>
      <c r="K3633" s="17" t="n"/>
      <c r="L3633" s="17" t="n"/>
      <c r="N3633">
        <f>IF($B3633="","",IF($C3633="SUPERSTORE","Superstore","DH"))</f>
        <v/>
      </c>
      <c r="O3633">
        <f>IF($B3633="","",IFERROR(VLOOKUP($B3633,Mapping!$A:$C,2,0),"Not Mapped"))</f>
        <v/>
      </c>
      <c r="P3633">
        <f>IF($B3633="","",IFERROR(VLOOKUP($B3633,Mapping!$A:$C,3,0),"Not Mapped"))</f>
        <v/>
      </c>
      <c r="Q3633">
        <f>IF($B3633="","",IF(COUNTIF(Exclusions!$A:$A,$B3633)&gt;0,"Yes","No"))</f>
        <v/>
      </c>
      <c r="R3633" s="17">
        <f>IF($B3633="","",MIN(1,DAY($A3633)/IF($N3633="Superstore",Settings!$B$5,Settings!$B$4)))</f>
        <v/>
      </c>
      <c r="S3633" s="17">
        <f>IF(OR($B3633="",$G3633="",$R3633=0),"",$G3633/$R3633)</f>
        <v/>
      </c>
      <c r="T3633">
        <f>IF($S3633="","",IF($S3633&lt;Settings!$B$8,"Critical",IF($S3633&lt;Settings!$B$9,"Semi Critical","Non Critical")))</f>
        <v/>
      </c>
      <c r="U3633">
        <f>IF($B3633="","",IFERROR(VLOOKUP($O3633,Leaders!$A:$B,2,0),"Not Mapped"))</f>
        <v/>
      </c>
    </row>
    <row r="3634">
      <c r="A3634" s="16" t="n"/>
      <c r="G3634" s="17" t="n"/>
      <c r="H3634" s="17" t="n"/>
      <c r="I3634" s="17" t="n"/>
      <c r="J3634" s="17" t="n"/>
      <c r="K3634" s="17" t="n"/>
      <c r="L3634" s="17" t="n"/>
      <c r="N3634">
        <f>IF($B3634="","",IF($C3634="SUPERSTORE","Superstore","DH"))</f>
        <v/>
      </c>
      <c r="O3634">
        <f>IF($B3634="","",IFERROR(VLOOKUP($B3634,Mapping!$A:$C,2,0),"Not Mapped"))</f>
        <v/>
      </c>
      <c r="P3634">
        <f>IF($B3634="","",IFERROR(VLOOKUP($B3634,Mapping!$A:$C,3,0),"Not Mapped"))</f>
        <v/>
      </c>
      <c r="Q3634">
        <f>IF($B3634="","",IF(COUNTIF(Exclusions!$A:$A,$B3634)&gt;0,"Yes","No"))</f>
        <v/>
      </c>
      <c r="R3634" s="17">
        <f>IF($B3634="","",MIN(1,DAY($A3634)/IF($N3634="Superstore",Settings!$B$5,Settings!$B$4)))</f>
        <v/>
      </c>
      <c r="S3634" s="17">
        <f>IF(OR($B3634="",$G3634="",$R3634=0),"",$G3634/$R3634)</f>
        <v/>
      </c>
      <c r="T3634">
        <f>IF($S3634="","",IF($S3634&lt;Settings!$B$8,"Critical",IF($S3634&lt;Settings!$B$9,"Semi Critical","Non Critical")))</f>
        <v/>
      </c>
      <c r="U3634">
        <f>IF($B3634="","",IFERROR(VLOOKUP($O3634,Leaders!$A:$B,2,0),"Not Mapped"))</f>
        <v/>
      </c>
    </row>
    <row r="3635">
      <c r="A3635" s="16" t="n"/>
      <c r="G3635" s="17" t="n"/>
      <c r="H3635" s="17" t="n"/>
      <c r="I3635" s="17" t="n"/>
      <c r="J3635" s="17" t="n"/>
      <c r="K3635" s="17" t="n"/>
      <c r="L3635" s="17" t="n"/>
      <c r="N3635">
        <f>IF($B3635="","",IF($C3635="SUPERSTORE","Superstore","DH"))</f>
        <v/>
      </c>
      <c r="O3635">
        <f>IF($B3635="","",IFERROR(VLOOKUP($B3635,Mapping!$A:$C,2,0),"Not Mapped"))</f>
        <v/>
      </c>
      <c r="P3635">
        <f>IF($B3635="","",IFERROR(VLOOKUP($B3635,Mapping!$A:$C,3,0),"Not Mapped"))</f>
        <v/>
      </c>
      <c r="Q3635">
        <f>IF($B3635="","",IF(COUNTIF(Exclusions!$A:$A,$B3635)&gt;0,"Yes","No"))</f>
        <v/>
      </c>
      <c r="R3635" s="17">
        <f>IF($B3635="","",MIN(1,DAY($A3635)/IF($N3635="Superstore",Settings!$B$5,Settings!$B$4)))</f>
        <v/>
      </c>
      <c r="S3635" s="17">
        <f>IF(OR($B3635="",$G3635="",$R3635=0),"",$G3635/$R3635)</f>
        <v/>
      </c>
      <c r="T3635">
        <f>IF($S3635="","",IF($S3635&lt;Settings!$B$8,"Critical",IF($S3635&lt;Settings!$B$9,"Semi Critical","Non Critical")))</f>
        <v/>
      </c>
      <c r="U3635">
        <f>IF($B3635="","",IFERROR(VLOOKUP($O3635,Leaders!$A:$B,2,0),"Not Mapped"))</f>
        <v/>
      </c>
    </row>
    <row r="3636">
      <c r="A3636" s="16" t="n"/>
      <c r="G3636" s="17" t="n"/>
      <c r="H3636" s="17" t="n"/>
      <c r="I3636" s="17" t="n"/>
      <c r="J3636" s="17" t="n"/>
      <c r="K3636" s="17" t="n"/>
      <c r="L3636" s="17" t="n"/>
      <c r="N3636">
        <f>IF($B3636="","",IF($C3636="SUPERSTORE","Superstore","DH"))</f>
        <v/>
      </c>
      <c r="O3636">
        <f>IF($B3636="","",IFERROR(VLOOKUP($B3636,Mapping!$A:$C,2,0),"Not Mapped"))</f>
        <v/>
      </c>
      <c r="P3636">
        <f>IF($B3636="","",IFERROR(VLOOKUP($B3636,Mapping!$A:$C,3,0),"Not Mapped"))</f>
        <v/>
      </c>
      <c r="Q3636">
        <f>IF($B3636="","",IF(COUNTIF(Exclusions!$A:$A,$B3636)&gt;0,"Yes","No"))</f>
        <v/>
      </c>
      <c r="R3636" s="17">
        <f>IF($B3636="","",MIN(1,DAY($A3636)/IF($N3636="Superstore",Settings!$B$5,Settings!$B$4)))</f>
        <v/>
      </c>
      <c r="S3636" s="17">
        <f>IF(OR($B3636="",$G3636="",$R3636=0),"",$G3636/$R3636)</f>
        <v/>
      </c>
      <c r="T3636">
        <f>IF($S3636="","",IF($S3636&lt;Settings!$B$8,"Critical",IF($S3636&lt;Settings!$B$9,"Semi Critical","Non Critical")))</f>
        <v/>
      </c>
      <c r="U3636">
        <f>IF($B3636="","",IFERROR(VLOOKUP($O3636,Leaders!$A:$B,2,0),"Not Mapped"))</f>
        <v/>
      </c>
    </row>
    <row r="3637">
      <c r="A3637" s="16" t="n"/>
      <c r="G3637" s="17" t="n"/>
      <c r="H3637" s="17" t="n"/>
      <c r="I3637" s="17" t="n"/>
      <c r="J3637" s="17" t="n"/>
      <c r="K3637" s="17" t="n"/>
      <c r="L3637" s="17" t="n"/>
      <c r="N3637">
        <f>IF($B3637="","",IF($C3637="SUPERSTORE","Superstore","DH"))</f>
        <v/>
      </c>
      <c r="O3637">
        <f>IF($B3637="","",IFERROR(VLOOKUP($B3637,Mapping!$A:$C,2,0),"Not Mapped"))</f>
        <v/>
      </c>
      <c r="P3637">
        <f>IF($B3637="","",IFERROR(VLOOKUP($B3637,Mapping!$A:$C,3,0),"Not Mapped"))</f>
        <v/>
      </c>
      <c r="Q3637">
        <f>IF($B3637="","",IF(COUNTIF(Exclusions!$A:$A,$B3637)&gt;0,"Yes","No"))</f>
        <v/>
      </c>
      <c r="R3637" s="17">
        <f>IF($B3637="","",MIN(1,DAY($A3637)/IF($N3637="Superstore",Settings!$B$5,Settings!$B$4)))</f>
        <v/>
      </c>
      <c r="S3637" s="17">
        <f>IF(OR($B3637="",$G3637="",$R3637=0),"",$G3637/$R3637)</f>
        <v/>
      </c>
      <c r="T3637">
        <f>IF($S3637="","",IF($S3637&lt;Settings!$B$8,"Critical",IF($S3637&lt;Settings!$B$9,"Semi Critical","Non Critical")))</f>
        <v/>
      </c>
      <c r="U3637">
        <f>IF($B3637="","",IFERROR(VLOOKUP($O3637,Leaders!$A:$B,2,0),"Not Mapped"))</f>
        <v/>
      </c>
    </row>
    <row r="3638">
      <c r="A3638" s="16" t="n"/>
      <c r="G3638" s="17" t="n"/>
      <c r="H3638" s="17" t="n"/>
      <c r="I3638" s="17" t="n"/>
      <c r="J3638" s="17" t="n"/>
      <c r="K3638" s="17" t="n"/>
      <c r="L3638" s="17" t="n"/>
      <c r="N3638">
        <f>IF($B3638="","",IF($C3638="SUPERSTORE","Superstore","DH"))</f>
        <v/>
      </c>
      <c r="O3638">
        <f>IF($B3638="","",IFERROR(VLOOKUP($B3638,Mapping!$A:$C,2,0),"Not Mapped"))</f>
        <v/>
      </c>
      <c r="P3638">
        <f>IF($B3638="","",IFERROR(VLOOKUP($B3638,Mapping!$A:$C,3,0),"Not Mapped"))</f>
        <v/>
      </c>
      <c r="Q3638">
        <f>IF($B3638="","",IF(COUNTIF(Exclusions!$A:$A,$B3638)&gt;0,"Yes","No"))</f>
        <v/>
      </c>
      <c r="R3638" s="17">
        <f>IF($B3638="","",MIN(1,DAY($A3638)/IF($N3638="Superstore",Settings!$B$5,Settings!$B$4)))</f>
        <v/>
      </c>
      <c r="S3638" s="17">
        <f>IF(OR($B3638="",$G3638="",$R3638=0),"",$G3638/$R3638)</f>
        <v/>
      </c>
      <c r="T3638">
        <f>IF($S3638="","",IF($S3638&lt;Settings!$B$8,"Critical",IF($S3638&lt;Settings!$B$9,"Semi Critical","Non Critical")))</f>
        <v/>
      </c>
      <c r="U3638">
        <f>IF($B3638="","",IFERROR(VLOOKUP($O3638,Leaders!$A:$B,2,0),"Not Mapped"))</f>
        <v/>
      </c>
    </row>
    <row r="3639">
      <c r="A3639" s="16" t="n"/>
      <c r="G3639" s="17" t="n"/>
      <c r="H3639" s="17" t="n"/>
      <c r="I3639" s="17" t="n"/>
      <c r="J3639" s="17" t="n"/>
      <c r="K3639" s="17" t="n"/>
      <c r="L3639" s="17" t="n"/>
      <c r="N3639">
        <f>IF($B3639="","",IF($C3639="SUPERSTORE","Superstore","DH"))</f>
        <v/>
      </c>
      <c r="O3639">
        <f>IF($B3639="","",IFERROR(VLOOKUP($B3639,Mapping!$A:$C,2,0),"Not Mapped"))</f>
        <v/>
      </c>
      <c r="P3639">
        <f>IF($B3639="","",IFERROR(VLOOKUP($B3639,Mapping!$A:$C,3,0),"Not Mapped"))</f>
        <v/>
      </c>
      <c r="Q3639">
        <f>IF($B3639="","",IF(COUNTIF(Exclusions!$A:$A,$B3639)&gt;0,"Yes","No"))</f>
        <v/>
      </c>
      <c r="R3639" s="17">
        <f>IF($B3639="","",MIN(1,DAY($A3639)/IF($N3639="Superstore",Settings!$B$5,Settings!$B$4)))</f>
        <v/>
      </c>
      <c r="S3639" s="17">
        <f>IF(OR($B3639="",$G3639="",$R3639=0),"",$G3639/$R3639)</f>
        <v/>
      </c>
      <c r="T3639">
        <f>IF($S3639="","",IF($S3639&lt;Settings!$B$8,"Critical",IF($S3639&lt;Settings!$B$9,"Semi Critical","Non Critical")))</f>
        <v/>
      </c>
      <c r="U3639">
        <f>IF($B3639="","",IFERROR(VLOOKUP($O3639,Leaders!$A:$B,2,0),"Not Mapped"))</f>
        <v/>
      </c>
    </row>
    <row r="3640">
      <c r="A3640" s="16" t="n"/>
      <c r="G3640" s="17" t="n"/>
      <c r="H3640" s="17" t="n"/>
      <c r="I3640" s="17" t="n"/>
      <c r="J3640" s="17" t="n"/>
      <c r="K3640" s="17" t="n"/>
      <c r="L3640" s="17" t="n"/>
      <c r="N3640">
        <f>IF($B3640="","",IF($C3640="SUPERSTORE","Superstore","DH"))</f>
        <v/>
      </c>
      <c r="O3640">
        <f>IF($B3640="","",IFERROR(VLOOKUP($B3640,Mapping!$A:$C,2,0),"Not Mapped"))</f>
        <v/>
      </c>
      <c r="P3640">
        <f>IF($B3640="","",IFERROR(VLOOKUP($B3640,Mapping!$A:$C,3,0),"Not Mapped"))</f>
        <v/>
      </c>
      <c r="Q3640">
        <f>IF($B3640="","",IF(COUNTIF(Exclusions!$A:$A,$B3640)&gt;0,"Yes","No"))</f>
        <v/>
      </c>
      <c r="R3640" s="17">
        <f>IF($B3640="","",MIN(1,DAY($A3640)/IF($N3640="Superstore",Settings!$B$5,Settings!$B$4)))</f>
        <v/>
      </c>
      <c r="S3640" s="17">
        <f>IF(OR($B3640="",$G3640="",$R3640=0),"",$G3640/$R3640)</f>
        <v/>
      </c>
      <c r="T3640">
        <f>IF($S3640="","",IF($S3640&lt;Settings!$B$8,"Critical",IF($S3640&lt;Settings!$B$9,"Semi Critical","Non Critical")))</f>
        <v/>
      </c>
      <c r="U3640">
        <f>IF($B3640="","",IFERROR(VLOOKUP($O3640,Leaders!$A:$B,2,0),"Not Mapped"))</f>
        <v/>
      </c>
    </row>
    <row r="3641">
      <c r="A3641" s="16" t="n"/>
      <c r="G3641" s="17" t="n"/>
      <c r="H3641" s="17" t="n"/>
      <c r="I3641" s="17" t="n"/>
      <c r="J3641" s="17" t="n"/>
      <c r="K3641" s="17" t="n"/>
      <c r="L3641" s="17" t="n"/>
      <c r="N3641">
        <f>IF($B3641="","",IF($C3641="SUPERSTORE","Superstore","DH"))</f>
        <v/>
      </c>
      <c r="O3641">
        <f>IF($B3641="","",IFERROR(VLOOKUP($B3641,Mapping!$A:$C,2,0),"Not Mapped"))</f>
        <v/>
      </c>
      <c r="P3641">
        <f>IF($B3641="","",IFERROR(VLOOKUP($B3641,Mapping!$A:$C,3,0),"Not Mapped"))</f>
        <v/>
      </c>
      <c r="Q3641">
        <f>IF($B3641="","",IF(COUNTIF(Exclusions!$A:$A,$B3641)&gt;0,"Yes","No"))</f>
        <v/>
      </c>
      <c r="R3641" s="17">
        <f>IF($B3641="","",MIN(1,DAY($A3641)/IF($N3641="Superstore",Settings!$B$5,Settings!$B$4)))</f>
        <v/>
      </c>
      <c r="S3641" s="17">
        <f>IF(OR($B3641="",$G3641="",$R3641=0),"",$G3641/$R3641)</f>
        <v/>
      </c>
      <c r="T3641">
        <f>IF($S3641="","",IF($S3641&lt;Settings!$B$8,"Critical",IF($S3641&lt;Settings!$B$9,"Semi Critical","Non Critical")))</f>
        <v/>
      </c>
      <c r="U3641">
        <f>IF($B3641="","",IFERROR(VLOOKUP($O3641,Leaders!$A:$B,2,0),"Not Mapped"))</f>
        <v/>
      </c>
    </row>
    <row r="3642">
      <c r="A3642" s="16" t="n"/>
      <c r="G3642" s="17" t="n"/>
      <c r="H3642" s="17" t="n"/>
      <c r="I3642" s="17" t="n"/>
      <c r="J3642" s="17" t="n"/>
      <c r="K3642" s="17" t="n"/>
      <c r="L3642" s="17" t="n"/>
      <c r="N3642">
        <f>IF($B3642="","",IF($C3642="SUPERSTORE","Superstore","DH"))</f>
        <v/>
      </c>
      <c r="O3642">
        <f>IF($B3642="","",IFERROR(VLOOKUP($B3642,Mapping!$A:$C,2,0),"Not Mapped"))</f>
        <v/>
      </c>
      <c r="P3642">
        <f>IF($B3642="","",IFERROR(VLOOKUP($B3642,Mapping!$A:$C,3,0),"Not Mapped"))</f>
        <v/>
      </c>
      <c r="Q3642">
        <f>IF($B3642="","",IF(COUNTIF(Exclusions!$A:$A,$B3642)&gt;0,"Yes","No"))</f>
        <v/>
      </c>
      <c r="R3642" s="17">
        <f>IF($B3642="","",MIN(1,DAY($A3642)/IF($N3642="Superstore",Settings!$B$5,Settings!$B$4)))</f>
        <v/>
      </c>
      <c r="S3642" s="17">
        <f>IF(OR($B3642="",$G3642="",$R3642=0),"",$G3642/$R3642)</f>
        <v/>
      </c>
      <c r="T3642">
        <f>IF($S3642="","",IF($S3642&lt;Settings!$B$8,"Critical",IF($S3642&lt;Settings!$B$9,"Semi Critical","Non Critical")))</f>
        <v/>
      </c>
      <c r="U3642">
        <f>IF($B3642="","",IFERROR(VLOOKUP($O3642,Leaders!$A:$B,2,0),"Not Mapped"))</f>
        <v/>
      </c>
    </row>
    <row r="3643">
      <c r="A3643" s="16" t="n"/>
      <c r="G3643" s="17" t="n"/>
      <c r="H3643" s="17" t="n"/>
      <c r="I3643" s="17" t="n"/>
      <c r="J3643" s="17" t="n"/>
      <c r="K3643" s="17" t="n"/>
      <c r="L3643" s="17" t="n"/>
      <c r="N3643">
        <f>IF($B3643="","",IF($C3643="SUPERSTORE","Superstore","DH"))</f>
        <v/>
      </c>
      <c r="O3643">
        <f>IF($B3643="","",IFERROR(VLOOKUP($B3643,Mapping!$A:$C,2,0),"Not Mapped"))</f>
        <v/>
      </c>
      <c r="P3643">
        <f>IF($B3643="","",IFERROR(VLOOKUP($B3643,Mapping!$A:$C,3,0),"Not Mapped"))</f>
        <v/>
      </c>
      <c r="Q3643">
        <f>IF($B3643="","",IF(COUNTIF(Exclusions!$A:$A,$B3643)&gt;0,"Yes","No"))</f>
        <v/>
      </c>
      <c r="R3643" s="17">
        <f>IF($B3643="","",MIN(1,DAY($A3643)/IF($N3643="Superstore",Settings!$B$5,Settings!$B$4)))</f>
        <v/>
      </c>
      <c r="S3643" s="17">
        <f>IF(OR($B3643="",$G3643="",$R3643=0),"",$G3643/$R3643)</f>
        <v/>
      </c>
      <c r="T3643">
        <f>IF($S3643="","",IF($S3643&lt;Settings!$B$8,"Critical",IF($S3643&lt;Settings!$B$9,"Semi Critical","Non Critical")))</f>
        <v/>
      </c>
      <c r="U3643">
        <f>IF($B3643="","",IFERROR(VLOOKUP($O3643,Leaders!$A:$B,2,0),"Not Mapped"))</f>
        <v/>
      </c>
    </row>
    <row r="3644">
      <c r="A3644" s="16" t="n"/>
      <c r="G3644" s="17" t="n"/>
      <c r="H3644" s="17" t="n"/>
      <c r="I3644" s="17" t="n"/>
      <c r="J3644" s="17" t="n"/>
      <c r="K3644" s="17" t="n"/>
      <c r="L3644" s="17" t="n"/>
      <c r="N3644">
        <f>IF($B3644="","",IF($C3644="SUPERSTORE","Superstore","DH"))</f>
        <v/>
      </c>
      <c r="O3644">
        <f>IF($B3644="","",IFERROR(VLOOKUP($B3644,Mapping!$A:$C,2,0),"Not Mapped"))</f>
        <v/>
      </c>
      <c r="P3644">
        <f>IF($B3644="","",IFERROR(VLOOKUP($B3644,Mapping!$A:$C,3,0),"Not Mapped"))</f>
        <v/>
      </c>
      <c r="Q3644">
        <f>IF($B3644="","",IF(COUNTIF(Exclusions!$A:$A,$B3644)&gt;0,"Yes","No"))</f>
        <v/>
      </c>
      <c r="R3644" s="17">
        <f>IF($B3644="","",MIN(1,DAY($A3644)/IF($N3644="Superstore",Settings!$B$5,Settings!$B$4)))</f>
        <v/>
      </c>
      <c r="S3644" s="17">
        <f>IF(OR($B3644="",$G3644="",$R3644=0),"",$G3644/$R3644)</f>
        <v/>
      </c>
      <c r="T3644">
        <f>IF($S3644="","",IF($S3644&lt;Settings!$B$8,"Critical",IF($S3644&lt;Settings!$B$9,"Semi Critical","Non Critical")))</f>
        <v/>
      </c>
      <c r="U3644">
        <f>IF($B3644="","",IFERROR(VLOOKUP($O3644,Leaders!$A:$B,2,0),"Not Mapped"))</f>
        <v/>
      </c>
    </row>
    <row r="3645">
      <c r="A3645" s="16" t="n"/>
      <c r="G3645" s="17" t="n"/>
      <c r="H3645" s="17" t="n"/>
      <c r="I3645" s="17" t="n"/>
      <c r="J3645" s="17" t="n"/>
      <c r="K3645" s="17" t="n"/>
      <c r="L3645" s="17" t="n"/>
      <c r="N3645">
        <f>IF($B3645="","",IF($C3645="SUPERSTORE","Superstore","DH"))</f>
        <v/>
      </c>
      <c r="O3645">
        <f>IF($B3645="","",IFERROR(VLOOKUP($B3645,Mapping!$A:$C,2,0),"Not Mapped"))</f>
        <v/>
      </c>
      <c r="P3645">
        <f>IF($B3645="","",IFERROR(VLOOKUP($B3645,Mapping!$A:$C,3,0),"Not Mapped"))</f>
        <v/>
      </c>
      <c r="Q3645">
        <f>IF($B3645="","",IF(COUNTIF(Exclusions!$A:$A,$B3645)&gt;0,"Yes","No"))</f>
        <v/>
      </c>
      <c r="R3645" s="17">
        <f>IF($B3645="","",MIN(1,DAY($A3645)/IF($N3645="Superstore",Settings!$B$5,Settings!$B$4)))</f>
        <v/>
      </c>
      <c r="S3645" s="17">
        <f>IF(OR($B3645="",$G3645="",$R3645=0),"",$G3645/$R3645)</f>
        <v/>
      </c>
      <c r="T3645">
        <f>IF($S3645="","",IF($S3645&lt;Settings!$B$8,"Critical",IF($S3645&lt;Settings!$B$9,"Semi Critical","Non Critical")))</f>
        <v/>
      </c>
      <c r="U3645">
        <f>IF($B3645="","",IFERROR(VLOOKUP($O3645,Leaders!$A:$B,2,0),"Not Mapped"))</f>
        <v/>
      </c>
    </row>
    <row r="3646">
      <c r="A3646" s="16" t="n"/>
      <c r="G3646" s="17" t="n"/>
      <c r="H3646" s="17" t="n"/>
      <c r="I3646" s="17" t="n"/>
      <c r="J3646" s="17" t="n"/>
      <c r="K3646" s="17" t="n"/>
      <c r="L3646" s="17" t="n"/>
      <c r="N3646">
        <f>IF($B3646="","",IF($C3646="SUPERSTORE","Superstore","DH"))</f>
        <v/>
      </c>
      <c r="O3646">
        <f>IF($B3646="","",IFERROR(VLOOKUP($B3646,Mapping!$A:$C,2,0),"Not Mapped"))</f>
        <v/>
      </c>
      <c r="P3646">
        <f>IF($B3646="","",IFERROR(VLOOKUP($B3646,Mapping!$A:$C,3,0),"Not Mapped"))</f>
        <v/>
      </c>
      <c r="Q3646">
        <f>IF($B3646="","",IF(COUNTIF(Exclusions!$A:$A,$B3646)&gt;0,"Yes","No"))</f>
        <v/>
      </c>
      <c r="R3646" s="17">
        <f>IF($B3646="","",MIN(1,DAY($A3646)/IF($N3646="Superstore",Settings!$B$5,Settings!$B$4)))</f>
        <v/>
      </c>
      <c r="S3646" s="17">
        <f>IF(OR($B3646="",$G3646="",$R3646=0),"",$G3646/$R3646)</f>
        <v/>
      </c>
      <c r="T3646">
        <f>IF($S3646="","",IF($S3646&lt;Settings!$B$8,"Critical",IF($S3646&lt;Settings!$B$9,"Semi Critical","Non Critical")))</f>
        <v/>
      </c>
      <c r="U3646">
        <f>IF($B3646="","",IFERROR(VLOOKUP($O3646,Leaders!$A:$B,2,0),"Not Mapped"))</f>
        <v/>
      </c>
    </row>
    <row r="3647">
      <c r="A3647" s="16" t="n"/>
      <c r="G3647" s="17" t="n"/>
      <c r="H3647" s="17" t="n"/>
      <c r="I3647" s="17" t="n"/>
      <c r="J3647" s="17" t="n"/>
      <c r="K3647" s="17" t="n"/>
      <c r="L3647" s="17" t="n"/>
      <c r="N3647">
        <f>IF($B3647="","",IF($C3647="SUPERSTORE","Superstore","DH"))</f>
        <v/>
      </c>
      <c r="O3647">
        <f>IF($B3647="","",IFERROR(VLOOKUP($B3647,Mapping!$A:$C,2,0),"Not Mapped"))</f>
        <v/>
      </c>
      <c r="P3647">
        <f>IF($B3647="","",IFERROR(VLOOKUP($B3647,Mapping!$A:$C,3,0),"Not Mapped"))</f>
        <v/>
      </c>
      <c r="Q3647">
        <f>IF($B3647="","",IF(COUNTIF(Exclusions!$A:$A,$B3647)&gt;0,"Yes","No"))</f>
        <v/>
      </c>
      <c r="R3647" s="17">
        <f>IF($B3647="","",MIN(1,DAY($A3647)/IF($N3647="Superstore",Settings!$B$5,Settings!$B$4)))</f>
        <v/>
      </c>
      <c r="S3647" s="17">
        <f>IF(OR($B3647="",$G3647="",$R3647=0),"",$G3647/$R3647)</f>
        <v/>
      </c>
      <c r="T3647">
        <f>IF($S3647="","",IF($S3647&lt;Settings!$B$8,"Critical",IF($S3647&lt;Settings!$B$9,"Semi Critical","Non Critical")))</f>
        <v/>
      </c>
      <c r="U3647">
        <f>IF($B3647="","",IFERROR(VLOOKUP($O3647,Leaders!$A:$B,2,0),"Not Mapped"))</f>
        <v/>
      </c>
    </row>
    <row r="3648">
      <c r="A3648" s="16" t="n"/>
      <c r="G3648" s="17" t="n"/>
      <c r="H3648" s="17" t="n"/>
      <c r="I3648" s="17" t="n"/>
      <c r="J3648" s="17" t="n"/>
      <c r="K3648" s="17" t="n"/>
      <c r="L3648" s="17" t="n"/>
      <c r="N3648">
        <f>IF($B3648="","",IF($C3648="SUPERSTORE","Superstore","DH"))</f>
        <v/>
      </c>
      <c r="O3648">
        <f>IF($B3648="","",IFERROR(VLOOKUP($B3648,Mapping!$A:$C,2,0),"Not Mapped"))</f>
        <v/>
      </c>
      <c r="P3648">
        <f>IF($B3648="","",IFERROR(VLOOKUP($B3648,Mapping!$A:$C,3,0),"Not Mapped"))</f>
        <v/>
      </c>
      <c r="Q3648">
        <f>IF($B3648="","",IF(COUNTIF(Exclusions!$A:$A,$B3648)&gt;0,"Yes","No"))</f>
        <v/>
      </c>
      <c r="R3648" s="17">
        <f>IF($B3648="","",MIN(1,DAY($A3648)/IF($N3648="Superstore",Settings!$B$5,Settings!$B$4)))</f>
        <v/>
      </c>
      <c r="S3648" s="17">
        <f>IF(OR($B3648="",$G3648="",$R3648=0),"",$G3648/$R3648)</f>
        <v/>
      </c>
      <c r="T3648">
        <f>IF($S3648="","",IF($S3648&lt;Settings!$B$8,"Critical",IF($S3648&lt;Settings!$B$9,"Semi Critical","Non Critical")))</f>
        <v/>
      </c>
      <c r="U3648">
        <f>IF($B3648="","",IFERROR(VLOOKUP($O3648,Leaders!$A:$B,2,0),"Not Mapped"))</f>
        <v/>
      </c>
    </row>
    <row r="3649">
      <c r="A3649" s="16" t="n"/>
      <c r="G3649" s="17" t="n"/>
      <c r="H3649" s="17" t="n"/>
      <c r="I3649" s="17" t="n"/>
      <c r="J3649" s="17" t="n"/>
      <c r="K3649" s="17" t="n"/>
      <c r="L3649" s="17" t="n"/>
      <c r="N3649">
        <f>IF($B3649="","",IF($C3649="SUPERSTORE","Superstore","DH"))</f>
        <v/>
      </c>
      <c r="O3649">
        <f>IF($B3649="","",IFERROR(VLOOKUP($B3649,Mapping!$A:$C,2,0),"Not Mapped"))</f>
        <v/>
      </c>
      <c r="P3649">
        <f>IF($B3649="","",IFERROR(VLOOKUP($B3649,Mapping!$A:$C,3,0),"Not Mapped"))</f>
        <v/>
      </c>
      <c r="Q3649">
        <f>IF($B3649="","",IF(COUNTIF(Exclusions!$A:$A,$B3649)&gt;0,"Yes","No"))</f>
        <v/>
      </c>
      <c r="R3649" s="17">
        <f>IF($B3649="","",MIN(1,DAY($A3649)/IF($N3649="Superstore",Settings!$B$5,Settings!$B$4)))</f>
        <v/>
      </c>
      <c r="S3649" s="17">
        <f>IF(OR($B3649="",$G3649="",$R3649=0),"",$G3649/$R3649)</f>
        <v/>
      </c>
      <c r="T3649">
        <f>IF($S3649="","",IF($S3649&lt;Settings!$B$8,"Critical",IF($S3649&lt;Settings!$B$9,"Semi Critical","Non Critical")))</f>
        <v/>
      </c>
      <c r="U3649">
        <f>IF($B3649="","",IFERROR(VLOOKUP($O3649,Leaders!$A:$B,2,0),"Not Mapped"))</f>
        <v/>
      </c>
    </row>
    <row r="3650">
      <c r="A3650" s="16" t="n"/>
      <c r="G3650" s="17" t="n"/>
      <c r="H3650" s="17" t="n"/>
      <c r="I3650" s="17" t="n"/>
      <c r="J3650" s="17" t="n"/>
      <c r="K3650" s="17" t="n"/>
      <c r="L3650" s="17" t="n"/>
      <c r="N3650">
        <f>IF($B3650="","",IF($C3650="SUPERSTORE","Superstore","DH"))</f>
        <v/>
      </c>
      <c r="O3650">
        <f>IF($B3650="","",IFERROR(VLOOKUP($B3650,Mapping!$A:$C,2,0),"Not Mapped"))</f>
        <v/>
      </c>
      <c r="P3650">
        <f>IF($B3650="","",IFERROR(VLOOKUP($B3650,Mapping!$A:$C,3,0),"Not Mapped"))</f>
        <v/>
      </c>
      <c r="Q3650">
        <f>IF($B3650="","",IF(COUNTIF(Exclusions!$A:$A,$B3650)&gt;0,"Yes","No"))</f>
        <v/>
      </c>
      <c r="R3650" s="17">
        <f>IF($B3650="","",MIN(1,DAY($A3650)/IF($N3650="Superstore",Settings!$B$5,Settings!$B$4)))</f>
        <v/>
      </c>
      <c r="S3650" s="17">
        <f>IF(OR($B3650="",$G3650="",$R3650=0),"",$G3650/$R3650)</f>
        <v/>
      </c>
      <c r="T3650">
        <f>IF($S3650="","",IF($S3650&lt;Settings!$B$8,"Critical",IF($S3650&lt;Settings!$B$9,"Semi Critical","Non Critical")))</f>
        <v/>
      </c>
      <c r="U3650">
        <f>IF($B3650="","",IFERROR(VLOOKUP($O3650,Leaders!$A:$B,2,0),"Not Mapped"))</f>
        <v/>
      </c>
    </row>
    <row r="3651">
      <c r="A3651" s="16" t="n"/>
      <c r="G3651" s="17" t="n"/>
      <c r="H3651" s="17" t="n"/>
      <c r="I3651" s="17" t="n"/>
      <c r="J3651" s="17" t="n"/>
      <c r="K3651" s="17" t="n"/>
      <c r="L3651" s="17" t="n"/>
      <c r="N3651">
        <f>IF($B3651="","",IF($C3651="SUPERSTORE","Superstore","DH"))</f>
        <v/>
      </c>
      <c r="O3651">
        <f>IF($B3651="","",IFERROR(VLOOKUP($B3651,Mapping!$A:$C,2,0),"Not Mapped"))</f>
        <v/>
      </c>
      <c r="P3651">
        <f>IF($B3651="","",IFERROR(VLOOKUP($B3651,Mapping!$A:$C,3,0),"Not Mapped"))</f>
        <v/>
      </c>
      <c r="Q3651">
        <f>IF($B3651="","",IF(COUNTIF(Exclusions!$A:$A,$B3651)&gt;0,"Yes","No"))</f>
        <v/>
      </c>
      <c r="R3651" s="17">
        <f>IF($B3651="","",MIN(1,DAY($A3651)/IF($N3651="Superstore",Settings!$B$5,Settings!$B$4)))</f>
        <v/>
      </c>
      <c r="S3651" s="17">
        <f>IF(OR($B3651="",$G3651="",$R3651=0),"",$G3651/$R3651)</f>
        <v/>
      </c>
      <c r="T3651">
        <f>IF($S3651="","",IF($S3651&lt;Settings!$B$8,"Critical",IF($S3651&lt;Settings!$B$9,"Semi Critical","Non Critical")))</f>
        <v/>
      </c>
      <c r="U3651">
        <f>IF($B3651="","",IFERROR(VLOOKUP($O3651,Leaders!$A:$B,2,0),"Not Mapped"))</f>
        <v/>
      </c>
    </row>
    <row r="3652">
      <c r="A3652" s="16" t="n"/>
      <c r="G3652" s="17" t="n"/>
      <c r="H3652" s="17" t="n"/>
      <c r="I3652" s="17" t="n"/>
      <c r="J3652" s="17" t="n"/>
      <c r="K3652" s="17" t="n"/>
      <c r="L3652" s="17" t="n"/>
      <c r="N3652">
        <f>IF($B3652="","",IF($C3652="SUPERSTORE","Superstore","DH"))</f>
        <v/>
      </c>
      <c r="O3652">
        <f>IF($B3652="","",IFERROR(VLOOKUP($B3652,Mapping!$A:$C,2,0),"Not Mapped"))</f>
        <v/>
      </c>
      <c r="P3652">
        <f>IF($B3652="","",IFERROR(VLOOKUP($B3652,Mapping!$A:$C,3,0),"Not Mapped"))</f>
        <v/>
      </c>
      <c r="Q3652">
        <f>IF($B3652="","",IF(COUNTIF(Exclusions!$A:$A,$B3652)&gt;0,"Yes","No"))</f>
        <v/>
      </c>
      <c r="R3652" s="17">
        <f>IF($B3652="","",MIN(1,DAY($A3652)/IF($N3652="Superstore",Settings!$B$5,Settings!$B$4)))</f>
        <v/>
      </c>
      <c r="S3652" s="17">
        <f>IF(OR($B3652="",$G3652="",$R3652=0),"",$G3652/$R3652)</f>
        <v/>
      </c>
      <c r="T3652">
        <f>IF($S3652="","",IF($S3652&lt;Settings!$B$8,"Critical",IF($S3652&lt;Settings!$B$9,"Semi Critical","Non Critical")))</f>
        <v/>
      </c>
      <c r="U3652">
        <f>IF($B3652="","",IFERROR(VLOOKUP($O3652,Leaders!$A:$B,2,0),"Not Mapped"))</f>
        <v/>
      </c>
    </row>
    <row r="3653">
      <c r="A3653" s="16" t="n"/>
      <c r="G3653" s="17" t="n"/>
      <c r="H3653" s="17" t="n"/>
      <c r="I3653" s="17" t="n"/>
      <c r="J3653" s="17" t="n"/>
      <c r="K3653" s="17" t="n"/>
      <c r="L3653" s="17" t="n"/>
      <c r="N3653">
        <f>IF($B3653="","",IF($C3653="SUPERSTORE","Superstore","DH"))</f>
        <v/>
      </c>
      <c r="O3653">
        <f>IF($B3653="","",IFERROR(VLOOKUP($B3653,Mapping!$A:$C,2,0),"Not Mapped"))</f>
        <v/>
      </c>
      <c r="P3653">
        <f>IF($B3653="","",IFERROR(VLOOKUP($B3653,Mapping!$A:$C,3,0),"Not Mapped"))</f>
        <v/>
      </c>
      <c r="Q3653">
        <f>IF($B3653="","",IF(COUNTIF(Exclusions!$A:$A,$B3653)&gt;0,"Yes","No"))</f>
        <v/>
      </c>
      <c r="R3653" s="17">
        <f>IF($B3653="","",MIN(1,DAY($A3653)/IF($N3653="Superstore",Settings!$B$5,Settings!$B$4)))</f>
        <v/>
      </c>
      <c r="S3653" s="17">
        <f>IF(OR($B3653="",$G3653="",$R3653=0),"",$G3653/$R3653)</f>
        <v/>
      </c>
      <c r="T3653">
        <f>IF($S3653="","",IF($S3653&lt;Settings!$B$8,"Critical",IF($S3653&lt;Settings!$B$9,"Semi Critical","Non Critical")))</f>
        <v/>
      </c>
      <c r="U3653">
        <f>IF($B3653="","",IFERROR(VLOOKUP($O3653,Leaders!$A:$B,2,0),"Not Mapped"))</f>
        <v/>
      </c>
    </row>
    <row r="3654">
      <c r="A3654" s="16" t="n"/>
      <c r="G3654" s="17" t="n"/>
      <c r="H3654" s="17" t="n"/>
      <c r="I3654" s="17" t="n"/>
      <c r="J3654" s="17" t="n"/>
      <c r="K3654" s="17" t="n"/>
      <c r="L3654" s="17" t="n"/>
      <c r="N3654">
        <f>IF($B3654="","",IF($C3654="SUPERSTORE","Superstore","DH"))</f>
        <v/>
      </c>
      <c r="O3654">
        <f>IF($B3654="","",IFERROR(VLOOKUP($B3654,Mapping!$A:$C,2,0),"Not Mapped"))</f>
        <v/>
      </c>
      <c r="P3654">
        <f>IF($B3654="","",IFERROR(VLOOKUP($B3654,Mapping!$A:$C,3,0),"Not Mapped"))</f>
        <v/>
      </c>
      <c r="Q3654">
        <f>IF($B3654="","",IF(COUNTIF(Exclusions!$A:$A,$B3654)&gt;0,"Yes","No"))</f>
        <v/>
      </c>
      <c r="R3654" s="17">
        <f>IF($B3654="","",MIN(1,DAY($A3654)/IF($N3654="Superstore",Settings!$B$5,Settings!$B$4)))</f>
        <v/>
      </c>
      <c r="S3654" s="17">
        <f>IF(OR($B3654="",$G3654="",$R3654=0),"",$G3654/$R3654)</f>
        <v/>
      </c>
      <c r="T3654">
        <f>IF($S3654="","",IF($S3654&lt;Settings!$B$8,"Critical",IF($S3654&lt;Settings!$B$9,"Semi Critical","Non Critical")))</f>
        <v/>
      </c>
      <c r="U3654">
        <f>IF($B3654="","",IFERROR(VLOOKUP($O3654,Leaders!$A:$B,2,0),"Not Mapped"))</f>
        <v/>
      </c>
    </row>
    <row r="3655">
      <c r="A3655" s="16" t="n"/>
      <c r="G3655" s="17" t="n"/>
      <c r="H3655" s="17" t="n"/>
      <c r="I3655" s="17" t="n"/>
      <c r="J3655" s="17" t="n"/>
      <c r="K3655" s="17" t="n"/>
      <c r="L3655" s="17" t="n"/>
      <c r="N3655">
        <f>IF($B3655="","",IF($C3655="SUPERSTORE","Superstore","DH"))</f>
        <v/>
      </c>
      <c r="O3655">
        <f>IF($B3655="","",IFERROR(VLOOKUP($B3655,Mapping!$A:$C,2,0),"Not Mapped"))</f>
        <v/>
      </c>
      <c r="P3655">
        <f>IF($B3655="","",IFERROR(VLOOKUP($B3655,Mapping!$A:$C,3,0),"Not Mapped"))</f>
        <v/>
      </c>
      <c r="Q3655">
        <f>IF($B3655="","",IF(COUNTIF(Exclusions!$A:$A,$B3655)&gt;0,"Yes","No"))</f>
        <v/>
      </c>
      <c r="R3655" s="17">
        <f>IF($B3655="","",MIN(1,DAY($A3655)/IF($N3655="Superstore",Settings!$B$5,Settings!$B$4)))</f>
        <v/>
      </c>
      <c r="S3655" s="17">
        <f>IF(OR($B3655="",$G3655="",$R3655=0),"",$G3655/$R3655)</f>
        <v/>
      </c>
      <c r="T3655">
        <f>IF($S3655="","",IF($S3655&lt;Settings!$B$8,"Critical",IF($S3655&lt;Settings!$B$9,"Semi Critical","Non Critical")))</f>
        <v/>
      </c>
      <c r="U3655">
        <f>IF($B3655="","",IFERROR(VLOOKUP($O3655,Leaders!$A:$B,2,0),"Not Mapped"))</f>
        <v/>
      </c>
    </row>
    <row r="3656">
      <c r="A3656" s="16" t="n"/>
      <c r="G3656" s="17" t="n"/>
      <c r="H3656" s="17" t="n"/>
      <c r="I3656" s="17" t="n"/>
      <c r="J3656" s="17" t="n"/>
      <c r="K3656" s="17" t="n"/>
      <c r="L3656" s="17" t="n"/>
      <c r="N3656">
        <f>IF($B3656="","",IF($C3656="SUPERSTORE","Superstore","DH"))</f>
        <v/>
      </c>
      <c r="O3656">
        <f>IF($B3656="","",IFERROR(VLOOKUP($B3656,Mapping!$A:$C,2,0),"Not Mapped"))</f>
        <v/>
      </c>
      <c r="P3656">
        <f>IF($B3656="","",IFERROR(VLOOKUP($B3656,Mapping!$A:$C,3,0),"Not Mapped"))</f>
        <v/>
      </c>
      <c r="Q3656">
        <f>IF($B3656="","",IF(COUNTIF(Exclusions!$A:$A,$B3656)&gt;0,"Yes","No"))</f>
        <v/>
      </c>
      <c r="R3656" s="17">
        <f>IF($B3656="","",MIN(1,DAY($A3656)/IF($N3656="Superstore",Settings!$B$5,Settings!$B$4)))</f>
        <v/>
      </c>
      <c r="S3656" s="17">
        <f>IF(OR($B3656="",$G3656="",$R3656=0),"",$G3656/$R3656)</f>
        <v/>
      </c>
      <c r="T3656">
        <f>IF($S3656="","",IF($S3656&lt;Settings!$B$8,"Critical",IF($S3656&lt;Settings!$B$9,"Semi Critical","Non Critical")))</f>
        <v/>
      </c>
      <c r="U3656">
        <f>IF($B3656="","",IFERROR(VLOOKUP($O3656,Leaders!$A:$B,2,0),"Not Mapped"))</f>
        <v/>
      </c>
    </row>
    <row r="3657">
      <c r="A3657" s="16" t="n"/>
      <c r="G3657" s="17" t="n"/>
      <c r="H3657" s="17" t="n"/>
      <c r="I3657" s="17" t="n"/>
      <c r="J3657" s="17" t="n"/>
      <c r="K3657" s="17" t="n"/>
      <c r="L3657" s="17" t="n"/>
      <c r="N3657">
        <f>IF($B3657="","",IF($C3657="SUPERSTORE","Superstore","DH"))</f>
        <v/>
      </c>
      <c r="O3657">
        <f>IF($B3657="","",IFERROR(VLOOKUP($B3657,Mapping!$A:$C,2,0),"Not Mapped"))</f>
        <v/>
      </c>
      <c r="P3657">
        <f>IF($B3657="","",IFERROR(VLOOKUP($B3657,Mapping!$A:$C,3,0),"Not Mapped"))</f>
        <v/>
      </c>
      <c r="Q3657">
        <f>IF($B3657="","",IF(COUNTIF(Exclusions!$A:$A,$B3657)&gt;0,"Yes","No"))</f>
        <v/>
      </c>
      <c r="R3657" s="17">
        <f>IF($B3657="","",MIN(1,DAY($A3657)/IF($N3657="Superstore",Settings!$B$5,Settings!$B$4)))</f>
        <v/>
      </c>
      <c r="S3657" s="17">
        <f>IF(OR($B3657="",$G3657="",$R3657=0),"",$G3657/$R3657)</f>
        <v/>
      </c>
      <c r="T3657">
        <f>IF($S3657="","",IF($S3657&lt;Settings!$B$8,"Critical",IF($S3657&lt;Settings!$B$9,"Semi Critical","Non Critical")))</f>
        <v/>
      </c>
      <c r="U3657">
        <f>IF($B3657="","",IFERROR(VLOOKUP($O3657,Leaders!$A:$B,2,0),"Not Mapped"))</f>
        <v/>
      </c>
    </row>
    <row r="3658">
      <c r="A3658" s="16" t="n"/>
      <c r="G3658" s="17" t="n"/>
      <c r="H3658" s="17" t="n"/>
      <c r="I3658" s="17" t="n"/>
      <c r="J3658" s="17" t="n"/>
      <c r="K3658" s="17" t="n"/>
      <c r="L3658" s="17" t="n"/>
      <c r="N3658">
        <f>IF($B3658="","",IF($C3658="SUPERSTORE","Superstore","DH"))</f>
        <v/>
      </c>
      <c r="O3658">
        <f>IF($B3658="","",IFERROR(VLOOKUP($B3658,Mapping!$A:$C,2,0),"Not Mapped"))</f>
        <v/>
      </c>
      <c r="P3658">
        <f>IF($B3658="","",IFERROR(VLOOKUP($B3658,Mapping!$A:$C,3,0),"Not Mapped"))</f>
        <v/>
      </c>
      <c r="Q3658">
        <f>IF($B3658="","",IF(COUNTIF(Exclusions!$A:$A,$B3658)&gt;0,"Yes","No"))</f>
        <v/>
      </c>
      <c r="R3658" s="17">
        <f>IF($B3658="","",MIN(1,DAY($A3658)/IF($N3658="Superstore",Settings!$B$5,Settings!$B$4)))</f>
        <v/>
      </c>
      <c r="S3658" s="17">
        <f>IF(OR($B3658="",$G3658="",$R3658=0),"",$G3658/$R3658)</f>
        <v/>
      </c>
      <c r="T3658">
        <f>IF($S3658="","",IF($S3658&lt;Settings!$B$8,"Critical",IF($S3658&lt;Settings!$B$9,"Semi Critical","Non Critical")))</f>
        <v/>
      </c>
      <c r="U3658">
        <f>IF($B3658="","",IFERROR(VLOOKUP($O3658,Leaders!$A:$B,2,0),"Not Mapped"))</f>
        <v/>
      </c>
    </row>
    <row r="3659">
      <c r="A3659" s="16" t="n"/>
      <c r="G3659" s="17" t="n"/>
      <c r="H3659" s="17" t="n"/>
      <c r="I3659" s="17" t="n"/>
      <c r="J3659" s="17" t="n"/>
      <c r="K3659" s="17" t="n"/>
      <c r="L3659" s="17" t="n"/>
      <c r="N3659">
        <f>IF($B3659="","",IF($C3659="SUPERSTORE","Superstore","DH"))</f>
        <v/>
      </c>
      <c r="O3659">
        <f>IF($B3659="","",IFERROR(VLOOKUP($B3659,Mapping!$A:$C,2,0),"Not Mapped"))</f>
        <v/>
      </c>
      <c r="P3659">
        <f>IF($B3659="","",IFERROR(VLOOKUP($B3659,Mapping!$A:$C,3,0),"Not Mapped"))</f>
        <v/>
      </c>
      <c r="Q3659">
        <f>IF($B3659="","",IF(COUNTIF(Exclusions!$A:$A,$B3659)&gt;0,"Yes","No"))</f>
        <v/>
      </c>
      <c r="R3659" s="17">
        <f>IF($B3659="","",MIN(1,DAY($A3659)/IF($N3659="Superstore",Settings!$B$5,Settings!$B$4)))</f>
        <v/>
      </c>
      <c r="S3659" s="17">
        <f>IF(OR($B3659="",$G3659="",$R3659=0),"",$G3659/$R3659)</f>
        <v/>
      </c>
      <c r="T3659">
        <f>IF($S3659="","",IF($S3659&lt;Settings!$B$8,"Critical",IF($S3659&lt;Settings!$B$9,"Semi Critical","Non Critical")))</f>
        <v/>
      </c>
      <c r="U3659">
        <f>IF($B3659="","",IFERROR(VLOOKUP($O3659,Leaders!$A:$B,2,0),"Not Mapped"))</f>
        <v/>
      </c>
    </row>
    <row r="3660">
      <c r="A3660" s="16" t="n"/>
      <c r="G3660" s="17" t="n"/>
      <c r="H3660" s="17" t="n"/>
      <c r="I3660" s="17" t="n"/>
      <c r="J3660" s="17" t="n"/>
      <c r="K3660" s="17" t="n"/>
      <c r="L3660" s="17" t="n"/>
      <c r="N3660">
        <f>IF($B3660="","",IF($C3660="SUPERSTORE","Superstore","DH"))</f>
        <v/>
      </c>
      <c r="O3660">
        <f>IF($B3660="","",IFERROR(VLOOKUP($B3660,Mapping!$A:$C,2,0),"Not Mapped"))</f>
        <v/>
      </c>
      <c r="P3660">
        <f>IF($B3660="","",IFERROR(VLOOKUP($B3660,Mapping!$A:$C,3,0),"Not Mapped"))</f>
        <v/>
      </c>
      <c r="Q3660">
        <f>IF($B3660="","",IF(COUNTIF(Exclusions!$A:$A,$B3660)&gt;0,"Yes","No"))</f>
        <v/>
      </c>
      <c r="R3660" s="17">
        <f>IF($B3660="","",MIN(1,DAY($A3660)/IF($N3660="Superstore",Settings!$B$5,Settings!$B$4)))</f>
        <v/>
      </c>
      <c r="S3660" s="17">
        <f>IF(OR($B3660="",$G3660="",$R3660=0),"",$G3660/$R3660)</f>
        <v/>
      </c>
      <c r="T3660">
        <f>IF($S3660="","",IF($S3660&lt;Settings!$B$8,"Critical",IF($S3660&lt;Settings!$B$9,"Semi Critical","Non Critical")))</f>
        <v/>
      </c>
      <c r="U3660">
        <f>IF($B3660="","",IFERROR(VLOOKUP($O3660,Leaders!$A:$B,2,0),"Not Mapped"))</f>
        <v/>
      </c>
    </row>
    <row r="3661">
      <c r="A3661" s="16" t="n"/>
      <c r="G3661" s="17" t="n"/>
      <c r="H3661" s="17" t="n"/>
      <c r="I3661" s="17" t="n"/>
      <c r="J3661" s="17" t="n"/>
      <c r="K3661" s="17" t="n"/>
      <c r="L3661" s="17" t="n"/>
      <c r="N3661">
        <f>IF($B3661="","",IF($C3661="SUPERSTORE","Superstore","DH"))</f>
        <v/>
      </c>
      <c r="O3661">
        <f>IF($B3661="","",IFERROR(VLOOKUP($B3661,Mapping!$A:$C,2,0),"Not Mapped"))</f>
        <v/>
      </c>
      <c r="P3661">
        <f>IF($B3661="","",IFERROR(VLOOKUP($B3661,Mapping!$A:$C,3,0),"Not Mapped"))</f>
        <v/>
      </c>
      <c r="Q3661">
        <f>IF($B3661="","",IF(COUNTIF(Exclusions!$A:$A,$B3661)&gt;0,"Yes","No"))</f>
        <v/>
      </c>
      <c r="R3661" s="17">
        <f>IF($B3661="","",MIN(1,DAY($A3661)/IF($N3661="Superstore",Settings!$B$5,Settings!$B$4)))</f>
        <v/>
      </c>
      <c r="S3661" s="17">
        <f>IF(OR($B3661="",$G3661="",$R3661=0),"",$G3661/$R3661)</f>
        <v/>
      </c>
      <c r="T3661">
        <f>IF($S3661="","",IF($S3661&lt;Settings!$B$8,"Critical",IF($S3661&lt;Settings!$B$9,"Semi Critical","Non Critical")))</f>
        <v/>
      </c>
      <c r="U3661">
        <f>IF($B3661="","",IFERROR(VLOOKUP($O3661,Leaders!$A:$B,2,0),"Not Mapped"))</f>
        <v/>
      </c>
    </row>
    <row r="3662">
      <c r="A3662" s="16" t="n"/>
      <c r="G3662" s="17" t="n"/>
      <c r="H3662" s="17" t="n"/>
      <c r="I3662" s="17" t="n"/>
      <c r="J3662" s="17" t="n"/>
      <c r="K3662" s="17" t="n"/>
      <c r="L3662" s="17" t="n"/>
      <c r="N3662">
        <f>IF($B3662="","",IF($C3662="SUPERSTORE","Superstore","DH"))</f>
        <v/>
      </c>
      <c r="O3662">
        <f>IF($B3662="","",IFERROR(VLOOKUP($B3662,Mapping!$A:$C,2,0),"Not Mapped"))</f>
        <v/>
      </c>
      <c r="P3662">
        <f>IF($B3662="","",IFERROR(VLOOKUP($B3662,Mapping!$A:$C,3,0),"Not Mapped"))</f>
        <v/>
      </c>
      <c r="Q3662">
        <f>IF($B3662="","",IF(COUNTIF(Exclusions!$A:$A,$B3662)&gt;0,"Yes","No"))</f>
        <v/>
      </c>
      <c r="R3662" s="17">
        <f>IF($B3662="","",MIN(1,DAY($A3662)/IF($N3662="Superstore",Settings!$B$5,Settings!$B$4)))</f>
        <v/>
      </c>
      <c r="S3662" s="17">
        <f>IF(OR($B3662="",$G3662="",$R3662=0),"",$G3662/$R3662)</f>
        <v/>
      </c>
      <c r="T3662">
        <f>IF($S3662="","",IF($S3662&lt;Settings!$B$8,"Critical",IF($S3662&lt;Settings!$B$9,"Semi Critical","Non Critical")))</f>
        <v/>
      </c>
      <c r="U3662">
        <f>IF($B3662="","",IFERROR(VLOOKUP($O3662,Leaders!$A:$B,2,0),"Not Mapped"))</f>
        <v/>
      </c>
    </row>
    <row r="3663">
      <c r="A3663" s="16" t="n"/>
      <c r="G3663" s="17" t="n"/>
      <c r="H3663" s="17" t="n"/>
      <c r="I3663" s="17" t="n"/>
      <c r="J3663" s="17" t="n"/>
      <c r="K3663" s="17" t="n"/>
      <c r="L3663" s="17" t="n"/>
      <c r="N3663">
        <f>IF($B3663="","",IF($C3663="SUPERSTORE","Superstore","DH"))</f>
        <v/>
      </c>
      <c r="O3663">
        <f>IF($B3663="","",IFERROR(VLOOKUP($B3663,Mapping!$A:$C,2,0),"Not Mapped"))</f>
        <v/>
      </c>
      <c r="P3663">
        <f>IF($B3663="","",IFERROR(VLOOKUP($B3663,Mapping!$A:$C,3,0),"Not Mapped"))</f>
        <v/>
      </c>
      <c r="Q3663">
        <f>IF($B3663="","",IF(COUNTIF(Exclusions!$A:$A,$B3663)&gt;0,"Yes","No"))</f>
        <v/>
      </c>
      <c r="R3663" s="17">
        <f>IF($B3663="","",MIN(1,DAY($A3663)/IF($N3663="Superstore",Settings!$B$5,Settings!$B$4)))</f>
        <v/>
      </c>
      <c r="S3663" s="17">
        <f>IF(OR($B3663="",$G3663="",$R3663=0),"",$G3663/$R3663)</f>
        <v/>
      </c>
      <c r="T3663">
        <f>IF($S3663="","",IF($S3663&lt;Settings!$B$8,"Critical",IF($S3663&lt;Settings!$B$9,"Semi Critical","Non Critical")))</f>
        <v/>
      </c>
      <c r="U3663">
        <f>IF($B3663="","",IFERROR(VLOOKUP($O3663,Leaders!$A:$B,2,0),"Not Mapped"))</f>
        <v/>
      </c>
    </row>
    <row r="3664">
      <c r="A3664" s="16" t="n"/>
      <c r="G3664" s="17" t="n"/>
      <c r="H3664" s="17" t="n"/>
      <c r="I3664" s="17" t="n"/>
      <c r="J3664" s="17" t="n"/>
      <c r="K3664" s="17" t="n"/>
      <c r="L3664" s="17" t="n"/>
      <c r="N3664">
        <f>IF($B3664="","",IF($C3664="SUPERSTORE","Superstore","DH"))</f>
        <v/>
      </c>
      <c r="O3664">
        <f>IF($B3664="","",IFERROR(VLOOKUP($B3664,Mapping!$A:$C,2,0),"Not Mapped"))</f>
        <v/>
      </c>
      <c r="P3664">
        <f>IF($B3664="","",IFERROR(VLOOKUP($B3664,Mapping!$A:$C,3,0),"Not Mapped"))</f>
        <v/>
      </c>
      <c r="Q3664">
        <f>IF($B3664="","",IF(COUNTIF(Exclusions!$A:$A,$B3664)&gt;0,"Yes","No"))</f>
        <v/>
      </c>
      <c r="R3664" s="17">
        <f>IF($B3664="","",MIN(1,DAY($A3664)/IF($N3664="Superstore",Settings!$B$5,Settings!$B$4)))</f>
        <v/>
      </c>
      <c r="S3664" s="17">
        <f>IF(OR($B3664="",$G3664="",$R3664=0),"",$G3664/$R3664)</f>
        <v/>
      </c>
      <c r="T3664">
        <f>IF($S3664="","",IF($S3664&lt;Settings!$B$8,"Critical",IF($S3664&lt;Settings!$B$9,"Semi Critical","Non Critical")))</f>
        <v/>
      </c>
      <c r="U3664">
        <f>IF($B3664="","",IFERROR(VLOOKUP($O3664,Leaders!$A:$B,2,0),"Not Mapped"))</f>
        <v/>
      </c>
    </row>
    <row r="3665">
      <c r="A3665" s="16" t="n"/>
      <c r="G3665" s="17" t="n"/>
      <c r="H3665" s="17" t="n"/>
      <c r="I3665" s="17" t="n"/>
      <c r="J3665" s="17" t="n"/>
      <c r="K3665" s="17" t="n"/>
      <c r="L3665" s="17" t="n"/>
      <c r="N3665">
        <f>IF($B3665="","",IF($C3665="SUPERSTORE","Superstore","DH"))</f>
        <v/>
      </c>
      <c r="O3665">
        <f>IF($B3665="","",IFERROR(VLOOKUP($B3665,Mapping!$A:$C,2,0),"Not Mapped"))</f>
        <v/>
      </c>
      <c r="P3665">
        <f>IF($B3665="","",IFERROR(VLOOKUP($B3665,Mapping!$A:$C,3,0),"Not Mapped"))</f>
        <v/>
      </c>
      <c r="Q3665">
        <f>IF($B3665="","",IF(COUNTIF(Exclusions!$A:$A,$B3665)&gt;0,"Yes","No"))</f>
        <v/>
      </c>
      <c r="R3665" s="17">
        <f>IF($B3665="","",MIN(1,DAY($A3665)/IF($N3665="Superstore",Settings!$B$5,Settings!$B$4)))</f>
        <v/>
      </c>
      <c r="S3665" s="17">
        <f>IF(OR($B3665="",$G3665="",$R3665=0),"",$G3665/$R3665)</f>
        <v/>
      </c>
      <c r="T3665">
        <f>IF($S3665="","",IF($S3665&lt;Settings!$B$8,"Critical",IF($S3665&lt;Settings!$B$9,"Semi Critical","Non Critical")))</f>
        <v/>
      </c>
      <c r="U3665">
        <f>IF($B3665="","",IFERROR(VLOOKUP($O3665,Leaders!$A:$B,2,0),"Not Mapped"))</f>
        <v/>
      </c>
    </row>
    <row r="3666">
      <c r="A3666" s="16" t="n"/>
      <c r="G3666" s="17" t="n"/>
      <c r="H3666" s="17" t="n"/>
      <c r="I3666" s="17" t="n"/>
      <c r="J3666" s="17" t="n"/>
      <c r="K3666" s="17" t="n"/>
      <c r="L3666" s="17" t="n"/>
      <c r="N3666">
        <f>IF($B3666="","",IF($C3666="SUPERSTORE","Superstore","DH"))</f>
        <v/>
      </c>
      <c r="O3666">
        <f>IF($B3666="","",IFERROR(VLOOKUP($B3666,Mapping!$A:$C,2,0),"Not Mapped"))</f>
        <v/>
      </c>
      <c r="P3666">
        <f>IF($B3666="","",IFERROR(VLOOKUP($B3666,Mapping!$A:$C,3,0),"Not Mapped"))</f>
        <v/>
      </c>
      <c r="Q3666">
        <f>IF($B3666="","",IF(COUNTIF(Exclusions!$A:$A,$B3666)&gt;0,"Yes","No"))</f>
        <v/>
      </c>
      <c r="R3666" s="17">
        <f>IF($B3666="","",MIN(1,DAY($A3666)/IF($N3666="Superstore",Settings!$B$5,Settings!$B$4)))</f>
        <v/>
      </c>
      <c r="S3666" s="17">
        <f>IF(OR($B3666="",$G3666="",$R3666=0),"",$G3666/$R3666)</f>
        <v/>
      </c>
      <c r="T3666">
        <f>IF($S3666="","",IF($S3666&lt;Settings!$B$8,"Critical",IF($S3666&lt;Settings!$B$9,"Semi Critical","Non Critical")))</f>
        <v/>
      </c>
      <c r="U3666">
        <f>IF($B3666="","",IFERROR(VLOOKUP($O3666,Leaders!$A:$B,2,0),"Not Mapped"))</f>
        <v/>
      </c>
    </row>
    <row r="3667">
      <c r="A3667" s="16" t="n"/>
      <c r="G3667" s="17" t="n"/>
      <c r="H3667" s="17" t="n"/>
      <c r="I3667" s="17" t="n"/>
      <c r="J3667" s="17" t="n"/>
      <c r="K3667" s="17" t="n"/>
      <c r="L3667" s="17" t="n"/>
      <c r="N3667">
        <f>IF($B3667="","",IF($C3667="SUPERSTORE","Superstore","DH"))</f>
        <v/>
      </c>
      <c r="O3667">
        <f>IF($B3667="","",IFERROR(VLOOKUP($B3667,Mapping!$A:$C,2,0),"Not Mapped"))</f>
        <v/>
      </c>
      <c r="P3667">
        <f>IF($B3667="","",IFERROR(VLOOKUP($B3667,Mapping!$A:$C,3,0),"Not Mapped"))</f>
        <v/>
      </c>
      <c r="Q3667">
        <f>IF($B3667="","",IF(COUNTIF(Exclusions!$A:$A,$B3667)&gt;0,"Yes","No"))</f>
        <v/>
      </c>
      <c r="R3667" s="17">
        <f>IF($B3667="","",MIN(1,DAY($A3667)/IF($N3667="Superstore",Settings!$B$5,Settings!$B$4)))</f>
        <v/>
      </c>
      <c r="S3667" s="17">
        <f>IF(OR($B3667="",$G3667="",$R3667=0),"",$G3667/$R3667)</f>
        <v/>
      </c>
      <c r="T3667">
        <f>IF($S3667="","",IF($S3667&lt;Settings!$B$8,"Critical",IF($S3667&lt;Settings!$B$9,"Semi Critical","Non Critical")))</f>
        <v/>
      </c>
      <c r="U3667">
        <f>IF($B3667="","",IFERROR(VLOOKUP($O3667,Leaders!$A:$B,2,0),"Not Mapped"))</f>
        <v/>
      </c>
    </row>
    <row r="3668">
      <c r="A3668" s="16" t="n"/>
      <c r="G3668" s="17" t="n"/>
      <c r="H3668" s="17" t="n"/>
      <c r="I3668" s="17" t="n"/>
      <c r="J3668" s="17" t="n"/>
      <c r="K3668" s="17" t="n"/>
      <c r="L3668" s="17" t="n"/>
      <c r="N3668">
        <f>IF($B3668="","",IF($C3668="SUPERSTORE","Superstore","DH"))</f>
        <v/>
      </c>
      <c r="O3668">
        <f>IF($B3668="","",IFERROR(VLOOKUP($B3668,Mapping!$A:$C,2,0),"Not Mapped"))</f>
        <v/>
      </c>
      <c r="P3668">
        <f>IF($B3668="","",IFERROR(VLOOKUP($B3668,Mapping!$A:$C,3,0),"Not Mapped"))</f>
        <v/>
      </c>
      <c r="Q3668">
        <f>IF($B3668="","",IF(COUNTIF(Exclusions!$A:$A,$B3668)&gt;0,"Yes","No"))</f>
        <v/>
      </c>
      <c r="R3668" s="17">
        <f>IF($B3668="","",MIN(1,DAY($A3668)/IF($N3668="Superstore",Settings!$B$5,Settings!$B$4)))</f>
        <v/>
      </c>
      <c r="S3668" s="17">
        <f>IF(OR($B3668="",$G3668="",$R3668=0),"",$G3668/$R3668)</f>
        <v/>
      </c>
      <c r="T3668">
        <f>IF($S3668="","",IF($S3668&lt;Settings!$B$8,"Critical",IF($S3668&lt;Settings!$B$9,"Semi Critical","Non Critical")))</f>
        <v/>
      </c>
      <c r="U3668">
        <f>IF($B3668="","",IFERROR(VLOOKUP($O3668,Leaders!$A:$B,2,0),"Not Mapped"))</f>
        <v/>
      </c>
    </row>
    <row r="3669">
      <c r="A3669" s="16" t="n"/>
      <c r="G3669" s="17" t="n"/>
      <c r="H3669" s="17" t="n"/>
      <c r="I3669" s="17" t="n"/>
      <c r="J3669" s="17" t="n"/>
      <c r="K3669" s="17" t="n"/>
      <c r="L3669" s="17" t="n"/>
      <c r="N3669">
        <f>IF($B3669="","",IF($C3669="SUPERSTORE","Superstore","DH"))</f>
        <v/>
      </c>
      <c r="O3669">
        <f>IF($B3669="","",IFERROR(VLOOKUP($B3669,Mapping!$A:$C,2,0),"Not Mapped"))</f>
        <v/>
      </c>
      <c r="P3669">
        <f>IF($B3669="","",IFERROR(VLOOKUP($B3669,Mapping!$A:$C,3,0),"Not Mapped"))</f>
        <v/>
      </c>
      <c r="Q3669">
        <f>IF($B3669="","",IF(COUNTIF(Exclusions!$A:$A,$B3669)&gt;0,"Yes","No"))</f>
        <v/>
      </c>
      <c r="R3669" s="17">
        <f>IF($B3669="","",MIN(1,DAY($A3669)/IF($N3669="Superstore",Settings!$B$5,Settings!$B$4)))</f>
        <v/>
      </c>
      <c r="S3669" s="17">
        <f>IF(OR($B3669="",$G3669="",$R3669=0),"",$G3669/$R3669)</f>
        <v/>
      </c>
      <c r="T3669">
        <f>IF($S3669="","",IF($S3669&lt;Settings!$B$8,"Critical",IF($S3669&lt;Settings!$B$9,"Semi Critical","Non Critical")))</f>
        <v/>
      </c>
      <c r="U3669">
        <f>IF($B3669="","",IFERROR(VLOOKUP($O3669,Leaders!$A:$B,2,0),"Not Mapped"))</f>
        <v/>
      </c>
    </row>
    <row r="3670">
      <c r="A3670" s="16" t="n"/>
      <c r="G3670" s="17" t="n"/>
      <c r="H3670" s="17" t="n"/>
      <c r="I3670" s="17" t="n"/>
      <c r="J3670" s="17" t="n"/>
      <c r="K3670" s="17" t="n"/>
      <c r="L3670" s="17" t="n"/>
      <c r="N3670">
        <f>IF($B3670="","",IF($C3670="SUPERSTORE","Superstore","DH"))</f>
        <v/>
      </c>
      <c r="O3670">
        <f>IF($B3670="","",IFERROR(VLOOKUP($B3670,Mapping!$A:$C,2,0),"Not Mapped"))</f>
        <v/>
      </c>
      <c r="P3670">
        <f>IF($B3670="","",IFERROR(VLOOKUP($B3670,Mapping!$A:$C,3,0),"Not Mapped"))</f>
        <v/>
      </c>
      <c r="Q3670">
        <f>IF($B3670="","",IF(COUNTIF(Exclusions!$A:$A,$B3670)&gt;0,"Yes","No"))</f>
        <v/>
      </c>
      <c r="R3670" s="17">
        <f>IF($B3670="","",MIN(1,DAY($A3670)/IF($N3670="Superstore",Settings!$B$5,Settings!$B$4)))</f>
        <v/>
      </c>
      <c r="S3670" s="17">
        <f>IF(OR($B3670="",$G3670="",$R3670=0),"",$G3670/$R3670)</f>
        <v/>
      </c>
      <c r="T3670">
        <f>IF($S3670="","",IF($S3670&lt;Settings!$B$8,"Critical",IF($S3670&lt;Settings!$B$9,"Semi Critical","Non Critical")))</f>
        <v/>
      </c>
      <c r="U3670">
        <f>IF($B3670="","",IFERROR(VLOOKUP($O3670,Leaders!$A:$B,2,0),"Not Mapped"))</f>
        <v/>
      </c>
    </row>
    <row r="3671">
      <c r="A3671" s="16" t="n"/>
      <c r="G3671" s="17" t="n"/>
      <c r="H3671" s="17" t="n"/>
      <c r="I3671" s="17" t="n"/>
      <c r="J3671" s="17" t="n"/>
      <c r="K3671" s="17" t="n"/>
      <c r="L3671" s="17" t="n"/>
      <c r="N3671">
        <f>IF($B3671="","",IF($C3671="SUPERSTORE","Superstore","DH"))</f>
        <v/>
      </c>
      <c r="O3671">
        <f>IF($B3671="","",IFERROR(VLOOKUP($B3671,Mapping!$A:$C,2,0),"Not Mapped"))</f>
        <v/>
      </c>
      <c r="P3671">
        <f>IF($B3671="","",IFERROR(VLOOKUP($B3671,Mapping!$A:$C,3,0),"Not Mapped"))</f>
        <v/>
      </c>
      <c r="Q3671">
        <f>IF($B3671="","",IF(COUNTIF(Exclusions!$A:$A,$B3671)&gt;0,"Yes","No"))</f>
        <v/>
      </c>
      <c r="R3671" s="17">
        <f>IF($B3671="","",MIN(1,DAY($A3671)/IF($N3671="Superstore",Settings!$B$5,Settings!$B$4)))</f>
        <v/>
      </c>
      <c r="S3671" s="17">
        <f>IF(OR($B3671="",$G3671="",$R3671=0),"",$G3671/$R3671)</f>
        <v/>
      </c>
      <c r="T3671">
        <f>IF($S3671="","",IF($S3671&lt;Settings!$B$8,"Critical",IF($S3671&lt;Settings!$B$9,"Semi Critical","Non Critical")))</f>
        <v/>
      </c>
      <c r="U3671">
        <f>IF($B3671="","",IFERROR(VLOOKUP($O3671,Leaders!$A:$B,2,0),"Not Mapped"))</f>
        <v/>
      </c>
    </row>
    <row r="3672">
      <c r="A3672" s="16" t="n"/>
      <c r="G3672" s="17" t="n"/>
      <c r="H3672" s="17" t="n"/>
      <c r="I3672" s="17" t="n"/>
      <c r="J3672" s="17" t="n"/>
      <c r="K3672" s="17" t="n"/>
      <c r="L3672" s="17" t="n"/>
      <c r="N3672">
        <f>IF($B3672="","",IF($C3672="SUPERSTORE","Superstore","DH"))</f>
        <v/>
      </c>
      <c r="O3672">
        <f>IF($B3672="","",IFERROR(VLOOKUP($B3672,Mapping!$A:$C,2,0),"Not Mapped"))</f>
        <v/>
      </c>
      <c r="P3672">
        <f>IF($B3672="","",IFERROR(VLOOKUP($B3672,Mapping!$A:$C,3,0),"Not Mapped"))</f>
        <v/>
      </c>
      <c r="Q3672">
        <f>IF($B3672="","",IF(COUNTIF(Exclusions!$A:$A,$B3672)&gt;0,"Yes","No"))</f>
        <v/>
      </c>
      <c r="R3672" s="17">
        <f>IF($B3672="","",MIN(1,DAY($A3672)/IF($N3672="Superstore",Settings!$B$5,Settings!$B$4)))</f>
        <v/>
      </c>
      <c r="S3672" s="17">
        <f>IF(OR($B3672="",$G3672="",$R3672=0),"",$G3672/$R3672)</f>
        <v/>
      </c>
      <c r="T3672">
        <f>IF($S3672="","",IF($S3672&lt;Settings!$B$8,"Critical",IF($S3672&lt;Settings!$B$9,"Semi Critical","Non Critical")))</f>
        <v/>
      </c>
      <c r="U3672">
        <f>IF($B3672="","",IFERROR(VLOOKUP($O3672,Leaders!$A:$B,2,0),"Not Mapped"))</f>
        <v/>
      </c>
    </row>
    <row r="3673">
      <c r="A3673" s="16" t="n"/>
      <c r="G3673" s="17" t="n"/>
      <c r="H3673" s="17" t="n"/>
      <c r="I3673" s="17" t="n"/>
      <c r="J3673" s="17" t="n"/>
      <c r="K3673" s="17" t="n"/>
      <c r="L3673" s="17" t="n"/>
      <c r="N3673">
        <f>IF($B3673="","",IF($C3673="SUPERSTORE","Superstore","DH"))</f>
        <v/>
      </c>
      <c r="O3673">
        <f>IF($B3673="","",IFERROR(VLOOKUP($B3673,Mapping!$A:$C,2,0),"Not Mapped"))</f>
        <v/>
      </c>
      <c r="P3673">
        <f>IF($B3673="","",IFERROR(VLOOKUP($B3673,Mapping!$A:$C,3,0),"Not Mapped"))</f>
        <v/>
      </c>
      <c r="Q3673">
        <f>IF($B3673="","",IF(COUNTIF(Exclusions!$A:$A,$B3673)&gt;0,"Yes","No"))</f>
        <v/>
      </c>
      <c r="R3673" s="17">
        <f>IF($B3673="","",MIN(1,DAY($A3673)/IF($N3673="Superstore",Settings!$B$5,Settings!$B$4)))</f>
        <v/>
      </c>
      <c r="S3673" s="17">
        <f>IF(OR($B3673="",$G3673="",$R3673=0),"",$G3673/$R3673)</f>
        <v/>
      </c>
      <c r="T3673">
        <f>IF($S3673="","",IF($S3673&lt;Settings!$B$8,"Critical",IF($S3673&lt;Settings!$B$9,"Semi Critical","Non Critical")))</f>
        <v/>
      </c>
      <c r="U3673">
        <f>IF($B3673="","",IFERROR(VLOOKUP($O3673,Leaders!$A:$B,2,0),"Not Mapped"))</f>
        <v/>
      </c>
    </row>
    <row r="3674">
      <c r="A3674" s="16" t="n"/>
      <c r="G3674" s="17" t="n"/>
      <c r="H3674" s="17" t="n"/>
      <c r="I3674" s="17" t="n"/>
      <c r="J3674" s="17" t="n"/>
      <c r="K3674" s="17" t="n"/>
      <c r="L3674" s="17" t="n"/>
      <c r="N3674">
        <f>IF($B3674="","",IF($C3674="SUPERSTORE","Superstore","DH"))</f>
        <v/>
      </c>
      <c r="O3674">
        <f>IF($B3674="","",IFERROR(VLOOKUP($B3674,Mapping!$A:$C,2,0),"Not Mapped"))</f>
        <v/>
      </c>
      <c r="P3674">
        <f>IF($B3674="","",IFERROR(VLOOKUP($B3674,Mapping!$A:$C,3,0),"Not Mapped"))</f>
        <v/>
      </c>
      <c r="Q3674">
        <f>IF($B3674="","",IF(COUNTIF(Exclusions!$A:$A,$B3674)&gt;0,"Yes","No"))</f>
        <v/>
      </c>
      <c r="R3674" s="17">
        <f>IF($B3674="","",MIN(1,DAY($A3674)/IF($N3674="Superstore",Settings!$B$5,Settings!$B$4)))</f>
        <v/>
      </c>
      <c r="S3674" s="17">
        <f>IF(OR($B3674="",$G3674="",$R3674=0),"",$G3674/$R3674)</f>
        <v/>
      </c>
      <c r="T3674">
        <f>IF($S3674="","",IF($S3674&lt;Settings!$B$8,"Critical",IF($S3674&lt;Settings!$B$9,"Semi Critical","Non Critical")))</f>
        <v/>
      </c>
      <c r="U3674">
        <f>IF($B3674="","",IFERROR(VLOOKUP($O3674,Leaders!$A:$B,2,0),"Not Mapped"))</f>
        <v/>
      </c>
    </row>
    <row r="3675">
      <c r="A3675" s="16" t="n"/>
      <c r="G3675" s="17" t="n"/>
      <c r="H3675" s="17" t="n"/>
      <c r="I3675" s="17" t="n"/>
      <c r="J3675" s="17" t="n"/>
      <c r="K3675" s="17" t="n"/>
      <c r="L3675" s="17" t="n"/>
      <c r="N3675">
        <f>IF($B3675="","",IF($C3675="SUPERSTORE","Superstore","DH"))</f>
        <v/>
      </c>
      <c r="O3675">
        <f>IF($B3675="","",IFERROR(VLOOKUP($B3675,Mapping!$A:$C,2,0),"Not Mapped"))</f>
        <v/>
      </c>
      <c r="P3675">
        <f>IF($B3675="","",IFERROR(VLOOKUP($B3675,Mapping!$A:$C,3,0),"Not Mapped"))</f>
        <v/>
      </c>
      <c r="Q3675">
        <f>IF($B3675="","",IF(COUNTIF(Exclusions!$A:$A,$B3675)&gt;0,"Yes","No"))</f>
        <v/>
      </c>
      <c r="R3675" s="17">
        <f>IF($B3675="","",MIN(1,DAY($A3675)/IF($N3675="Superstore",Settings!$B$5,Settings!$B$4)))</f>
        <v/>
      </c>
      <c r="S3675" s="17">
        <f>IF(OR($B3675="",$G3675="",$R3675=0),"",$G3675/$R3675)</f>
        <v/>
      </c>
      <c r="T3675">
        <f>IF($S3675="","",IF($S3675&lt;Settings!$B$8,"Critical",IF($S3675&lt;Settings!$B$9,"Semi Critical","Non Critical")))</f>
        <v/>
      </c>
      <c r="U3675">
        <f>IF($B3675="","",IFERROR(VLOOKUP($O3675,Leaders!$A:$B,2,0),"Not Mapped"))</f>
        <v/>
      </c>
    </row>
    <row r="3676">
      <c r="A3676" s="16" t="n"/>
      <c r="G3676" s="17" t="n"/>
      <c r="H3676" s="17" t="n"/>
      <c r="I3676" s="17" t="n"/>
      <c r="J3676" s="17" t="n"/>
      <c r="K3676" s="17" t="n"/>
      <c r="L3676" s="17" t="n"/>
      <c r="N3676">
        <f>IF($B3676="","",IF($C3676="SUPERSTORE","Superstore","DH"))</f>
        <v/>
      </c>
      <c r="O3676">
        <f>IF($B3676="","",IFERROR(VLOOKUP($B3676,Mapping!$A:$C,2,0),"Not Mapped"))</f>
        <v/>
      </c>
      <c r="P3676">
        <f>IF($B3676="","",IFERROR(VLOOKUP($B3676,Mapping!$A:$C,3,0),"Not Mapped"))</f>
        <v/>
      </c>
      <c r="Q3676">
        <f>IF($B3676="","",IF(COUNTIF(Exclusions!$A:$A,$B3676)&gt;0,"Yes","No"))</f>
        <v/>
      </c>
      <c r="R3676" s="17">
        <f>IF($B3676="","",MIN(1,DAY($A3676)/IF($N3676="Superstore",Settings!$B$5,Settings!$B$4)))</f>
        <v/>
      </c>
      <c r="S3676" s="17">
        <f>IF(OR($B3676="",$G3676="",$R3676=0),"",$G3676/$R3676)</f>
        <v/>
      </c>
      <c r="T3676">
        <f>IF($S3676="","",IF($S3676&lt;Settings!$B$8,"Critical",IF($S3676&lt;Settings!$B$9,"Semi Critical","Non Critical")))</f>
        <v/>
      </c>
      <c r="U3676">
        <f>IF($B3676="","",IFERROR(VLOOKUP($O3676,Leaders!$A:$B,2,0),"Not Mapped"))</f>
        <v/>
      </c>
    </row>
    <row r="3677">
      <c r="A3677" s="16" t="n"/>
      <c r="G3677" s="17" t="n"/>
      <c r="H3677" s="17" t="n"/>
      <c r="I3677" s="17" t="n"/>
      <c r="J3677" s="17" t="n"/>
      <c r="K3677" s="17" t="n"/>
      <c r="L3677" s="17" t="n"/>
      <c r="N3677">
        <f>IF($B3677="","",IF($C3677="SUPERSTORE","Superstore","DH"))</f>
        <v/>
      </c>
      <c r="O3677">
        <f>IF($B3677="","",IFERROR(VLOOKUP($B3677,Mapping!$A:$C,2,0),"Not Mapped"))</f>
        <v/>
      </c>
      <c r="P3677">
        <f>IF($B3677="","",IFERROR(VLOOKUP($B3677,Mapping!$A:$C,3,0),"Not Mapped"))</f>
        <v/>
      </c>
      <c r="Q3677">
        <f>IF($B3677="","",IF(COUNTIF(Exclusions!$A:$A,$B3677)&gt;0,"Yes","No"))</f>
        <v/>
      </c>
      <c r="R3677" s="17">
        <f>IF($B3677="","",MIN(1,DAY($A3677)/IF($N3677="Superstore",Settings!$B$5,Settings!$B$4)))</f>
        <v/>
      </c>
      <c r="S3677" s="17">
        <f>IF(OR($B3677="",$G3677="",$R3677=0),"",$G3677/$R3677)</f>
        <v/>
      </c>
      <c r="T3677">
        <f>IF($S3677="","",IF($S3677&lt;Settings!$B$8,"Critical",IF($S3677&lt;Settings!$B$9,"Semi Critical","Non Critical")))</f>
        <v/>
      </c>
      <c r="U3677">
        <f>IF($B3677="","",IFERROR(VLOOKUP($O3677,Leaders!$A:$B,2,0),"Not Mapped"))</f>
        <v/>
      </c>
    </row>
    <row r="3678">
      <c r="A3678" s="16" t="n"/>
      <c r="G3678" s="17" t="n"/>
      <c r="H3678" s="17" t="n"/>
      <c r="I3678" s="17" t="n"/>
      <c r="J3678" s="17" t="n"/>
      <c r="K3678" s="17" t="n"/>
      <c r="L3678" s="17" t="n"/>
      <c r="N3678">
        <f>IF($B3678="","",IF($C3678="SUPERSTORE","Superstore","DH"))</f>
        <v/>
      </c>
      <c r="O3678">
        <f>IF($B3678="","",IFERROR(VLOOKUP($B3678,Mapping!$A:$C,2,0),"Not Mapped"))</f>
        <v/>
      </c>
      <c r="P3678">
        <f>IF($B3678="","",IFERROR(VLOOKUP($B3678,Mapping!$A:$C,3,0),"Not Mapped"))</f>
        <v/>
      </c>
      <c r="Q3678">
        <f>IF($B3678="","",IF(COUNTIF(Exclusions!$A:$A,$B3678)&gt;0,"Yes","No"))</f>
        <v/>
      </c>
      <c r="R3678" s="17">
        <f>IF($B3678="","",MIN(1,DAY($A3678)/IF($N3678="Superstore",Settings!$B$5,Settings!$B$4)))</f>
        <v/>
      </c>
      <c r="S3678" s="17">
        <f>IF(OR($B3678="",$G3678="",$R3678=0),"",$G3678/$R3678)</f>
        <v/>
      </c>
      <c r="T3678">
        <f>IF($S3678="","",IF($S3678&lt;Settings!$B$8,"Critical",IF($S3678&lt;Settings!$B$9,"Semi Critical","Non Critical")))</f>
        <v/>
      </c>
      <c r="U3678">
        <f>IF($B3678="","",IFERROR(VLOOKUP($O3678,Leaders!$A:$B,2,0),"Not Mapped"))</f>
        <v/>
      </c>
    </row>
    <row r="3679">
      <c r="A3679" s="16" t="n"/>
      <c r="G3679" s="17" t="n"/>
      <c r="H3679" s="17" t="n"/>
      <c r="I3679" s="17" t="n"/>
      <c r="J3679" s="17" t="n"/>
      <c r="K3679" s="17" t="n"/>
      <c r="L3679" s="17" t="n"/>
      <c r="N3679">
        <f>IF($B3679="","",IF($C3679="SUPERSTORE","Superstore","DH"))</f>
        <v/>
      </c>
      <c r="O3679">
        <f>IF($B3679="","",IFERROR(VLOOKUP($B3679,Mapping!$A:$C,2,0),"Not Mapped"))</f>
        <v/>
      </c>
      <c r="P3679">
        <f>IF($B3679="","",IFERROR(VLOOKUP($B3679,Mapping!$A:$C,3,0),"Not Mapped"))</f>
        <v/>
      </c>
      <c r="Q3679">
        <f>IF($B3679="","",IF(COUNTIF(Exclusions!$A:$A,$B3679)&gt;0,"Yes","No"))</f>
        <v/>
      </c>
      <c r="R3679" s="17">
        <f>IF($B3679="","",MIN(1,DAY($A3679)/IF($N3679="Superstore",Settings!$B$5,Settings!$B$4)))</f>
        <v/>
      </c>
      <c r="S3679" s="17">
        <f>IF(OR($B3679="",$G3679="",$R3679=0),"",$G3679/$R3679)</f>
        <v/>
      </c>
      <c r="T3679">
        <f>IF($S3679="","",IF($S3679&lt;Settings!$B$8,"Critical",IF($S3679&lt;Settings!$B$9,"Semi Critical","Non Critical")))</f>
        <v/>
      </c>
      <c r="U3679">
        <f>IF($B3679="","",IFERROR(VLOOKUP($O3679,Leaders!$A:$B,2,0),"Not Mapped"))</f>
        <v/>
      </c>
    </row>
    <row r="3680">
      <c r="A3680" s="16" t="n"/>
      <c r="G3680" s="17" t="n"/>
      <c r="H3680" s="17" t="n"/>
      <c r="I3680" s="17" t="n"/>
      <c r="J3680" s="17" t="n"/>
      <c r="K3680" s="17" t="n"/>
      <c r="L3680" s="17" t="n"/>
      <c r="N3680">
        <f>IF($B3680="","",IF($C3680="SUPERSTORE","Superstore","DH"))</f>
        <v/>
      </c>
      <c r="O3680">
        <f>IF($B3680="","",IFERROR(VLOOKUP($B3680,Mapping!$A:$C,2,0),"Not Mapped"))</f>
        <v/>
      </c>
      <c r="P3680">
        <f>IF($B3680="","",IFERROR(VLOOKUP($B3680,Mapping!$A:$C,3,0),"Not Mapped"))</f>
        <v/>
      </c>
      <c r="Q3680">
        <f>IF($B3680="","",IF(COUNTIF(Exclusions!$A:$A,$B3680)&gt;0,"Yes","No"))</f>
        <v/>
      </c>
      <c r="R3680" s="17">
        <f>IF($B3680="","",MIN(1,DAY($A3680)/IF($N3680="Superstore",Settings!$B$5,Settings!$B$4)))</f>
        <v/>
      </c>
      <c r="S3680" s="17">
        <f>IF(OR($B3680="",$G3680="",$R3680=0),"",$G3680/$R3680)</f>
        <v/>
      </c>
      <c r="T3680">
        <f>IF($S3680="","",IF($S3680&lt;Settings!$B$8,"Critical",IF($S3680&lt;Settings!$B$9,"Semi Critical","Non Critical")))</f>
        <v/>
      </c>
      <c r="U3680">
        <f>IF($B3680="","",IFERROR(VLOOKUP($O3680,Leaders!$A:$B,2,0),"Not Mapped"))</f>
        <v/>
      </c>
    </row>
    <row r="3681">
      <c r="A3681" s="16" t="n"/>
      <c r="G3681" s="17" t="n"/>
      <c r="H3681" s="17" t="n"/>
      <c r="I3681" s="17" t="n"/>
      <c r="J3681" s="17" t="n"/>
      <c r="K3681" s="17" t="n"/>
      <c r="L3681" s="17" t="n"/>
      <c r="N3681">
        <f>IF($B3681="","",IF($C3681="SUPERSTORE","Superstore","DH"))</f>
        <v/>
      </c>
      <c r="O3681">
        <f>IF($B3681="","",IFERROR(VLOOKUP($B3681,Mapping!$A:$C,2,0),"Not Mapped"))</f>
        <v/>
      </c>
      <c r="P3681">
        <f>IF($B3681="","",IFERROR(VLOOKUP($B3681,Mapping!$A:$C,3,0),"Not Mapped"))</f>
        <v/>
      </c>
      <c r="Q3681">
        <f>IF($B3681="","",IF(COUNTIF(Exclusions!$A:$A,$B3681)&gt;0,"Yes","No"))</f>
        <v/>
      </c>
      <c r="R3681" s="17">
        <f>IF($B3681="","",MIN(1,DAY($A3681)/IF($N3681="Superstore",Settings!$B$5,Settings!$B$4)))</f>
        <v/>
      </c>
      <c r="S3681" s="17">
        <f>IF(OR($B3681="",$G3681="",$R3681=0),"",$G3681/$R3681)</f>
        <v/>
      </c>
      <c r="T3681">
        <f>IF($S3681="","",IF($S3681&lt;Settings!$B$8,"Critical",IF($S3681&lt;Settings!$B$9,"Semi Critical","Non Critical")))</f>
        <v/>
      </c>
      <c r="U3681">
        <f>IF($B3681="","",IFERROR(VLOOKUP($O3681,Leaders!$A:$B,2,0),"Not Mapped"))</f>
        <v/>
      </c>
    </row>
    <row r="3682">
      <c r="A3682" s="16" t="n"/>
      <c r="G3682" s="17" t="n"/>
      <c r="H3682" s="17" t="n"/>
      <c r="I3682" s="17" t="n"/>
      <c r="J3682" s="17" t="n"/>
      <c r="K3682" s="17" t="n"/>
      <c r="L3682" s="17" t="n"/>
      <c r="N3682">
        <f>IF($B3682="","",IF($C3682="SUPERSTORE","Superstore","DH"))</f>
        <v/>
      </c>
      <c r="O3682">
        <f>IF($B3682="","",IFERROR(VLOOKUP($B3682,Mapping!$A:$C,2,0),"Not Mapped"))</f>
        <v/>
      </c>
      <c r="P3682">
        <f>IF($B3682="","",IFERROR(VLOOKUP($B3682,Mapping!$A:$C,3,0),"Not Mapped"))</f>
        <v/>
      </c>
      <c r="Q3682">
        <f>IF($B3682="","",IF(COUNTIF(Exclusions!$A:$A,$B3682)&gt;0,"Yes","No"))</f>
        <v/>
      </c>
      <c r="R3682" s="17">
        <f>IF($B3682="","",MIN(1,DAY($A3682)/IF($N3682="Superstore",Settings!$B$5,Settings!$B$4)))</f>
        <v/>
      </c>
      <c r="S3682" s="17">
        <f>IF(OR($B3682="",$G3682="",$R3682=0),"",$G3682/$R3682)</f>
        <v/>
      </c>
      <c r="T3682">
        <f>IF($S3682="","",IF($S3682&lt;Settings!$B$8,"Critical",IF($S3682&lt;Settings!$B$9,"Semi Critical","Non Critical")))</f>
        <v/>
      </c>
      <c r="U3682">
        <f>IF($B3682="","",IFERROR(VLOOKUP($O3682,Leaders!$A:$B,2,0),"Not Mapped"))</f>
        <v/>
      </c>
    </row>
    <row r="3683">
      <c r="A3683" s="16" t="n"/>
      <c r="G3683" s="17" t="n"/>
      <c r="H3683" s="17" t="n"/>
      <c r="I3683" s="17" t="n"/>
      <c r="J3683" s="17" t="n"/>
      <c r="K3683" s="17" t="n"/>
      <c r="L3683" s="17" t="n"/>
      <c r="N3683">
        <f>IF($B3683="","",IF($C3683="SUPERSTORE","Superstore","DH"))</f>
        <v/>
      </c>
      <c r="O3683">
        <f>IF($B3683="","",IFERROR(VLOOKUP($B3683,Mapping!$A:$C,2,0),"Not Mapped"))</f>
        <v/>
      </c>
      <c r="P3683">
        <f>IF($B3683="","",IFERROR(VLOOKUP($B3683,Mapping!$A:$C,3,0),"Not Mapped"))</f>
        <v/>
      </c>
      <c r="Q3683">
        <f>IF($B3683="","",IF(COUNTIF(Exclusions!$A:$A,$B3683)&gt;0,"Yes","No"))</f>
        <v/>
      </c>
      <c r="R3683" s="17">
        <f>IF($B3683="","",MIN(1,DAY($A3683)/IF($N3683="Superstore",Settings!$B$5,Settings!$B$4)))</f>
        <v/>
      </c>
      <c r="S3683" s="17">
        <f>IF(OR($B3683="",$G3683="",$R3683=0),"",$G3683/$R3683)</f>
        <v/>
      </c>
      <c r="T3683">
        <f>IF($S3683="","",IF($S3683&lt;Settings!$B$8,"Critical",IF($S3683&lt;Settings!$B$9,"Semi Critical","Non Critical")))</f>
        <v/>
      </c>
      <c r="U3683">
        <f>IF($B3683="","",IFERROR(VLOOKUP($O3683,Leaders!$A:$B,2,0),"Not Mapped"))</f>
        <v/>
      </c>
    </row>
    <row r="3684">
      <c r="A3684" s="16" t="n"/>
      <c r="G3684" s="17" t="n"/>
      <c r="H3684" s="17" t="n"/>
      <c r="I3684" s="17" t="n"/>
      <c r="J3684" s="17" t="n"/>
      <c r="K3684" s="17" t="n"/>
      <c r="L3684" s="17" t="n"/>
      <c r="N3684">
        <f>IF($B3684="","",IF($C3684="SUPERSTORE","Superstore","DH"))</f>
        <v/>
      </c>
      <c r="O3684">
        <f>IF($B3684="","",IFERROR(VLOOKUP($B3684,Mapping!$A:$C,2,0),"Not Mapped"))</f>
        <v/>
      </c>
      <c r="P3684">
        <f>IF($B3684="","",IFERROR(VLOOKUP($B3684,Mapping!$A:$C,3,0),"Not Mapped"))</f>
        <v/>
      </c>
      <c r="Q3684">
        <f>IF($B3684="","",IF(COUNTIF(Exclusions!$A:$A,$B3684)&gt;0,"Yes","No"))</f>
        <v/>
      </c>
      <c r="R3684" s="17">
        <f>IF($B3684="","",MIN(1,DAY($A3684)/IF($N3684="Superstore",Settings!$B$5,Settings!$B$4)))</f>
        <v/>
      </c>
      <c r="S3684" s="17">
        <f>IF(OR($B3684="",$G3684="",$R3684=0),"",$G3684/$R3684)</f>
        <v/>
      </c>
      <c r="T3684">
        <f>IF($S3684="","",IF($S3684&lt;Settings!$B$8,"Critical",IF($S3684&lt;Settings!$B$9,"Semi Critical","Non Critical")))</f>
        <v/>
      </c>
      <c r="U3684">
        <f>IF($B3684="","",IFERROR(VLOOKUP($O3684,Leaders!$A:$B,2,0),"Not Mapped"))</f>
        <v/>
      </c>
    </row>
    <row r="3685">
      <c r="A3685" s="16" t="n"/>
      <c r="G3685" s="17" t="n"/>
      <c r="H3685" s="17" t="n"/>
      <c r="I3685" s="17" t="n"/>
      <c r="J3685" s="17" t="n"/>
      <c r="K3685" s="17" t="n"/>
      <c r="L3685" s="17" t="n"/>
      <c r="N3685">
        <f>IF($B3685="","",IF($C3685="SUPERSTORE","Superstore","DH"))</f>
        <v/>
      </c>
      <c r="O3685">
        <f>IF($B3685="","",IFERROR(VLOOKUP($B3685,Mapping!$A:$C,2,0),"Not Mapped"))</f>
        <v/>
      </c>
      <c r="P3685">
        <f>IF($B3685="","",IFERROR(VLOOKUP($B3685,Mapping!$A:$C,3,0),"Not Mapped"))</f>
        <v/>
      </c>
      <c r="Q3685">
        <f>IF($B3685="","",IF(COUNTIF(Exclusions!$A:$A,$B3685)&gt;0,"Yes","No"))</f>
        <v/>
      </c>
      <c r="R3685" s="17">
        <f>IF($B3685="","",MIN(1,DAY($A3685)/IF($N3685="Superstore",Settings!$B$5,Settings!$B$4)))</f>
        <v/>
      </c>
      <c r="S3685" s="17">
        <f>IF(OR($B3685="",$G3685="",$R3685=0),"",$G3685/$R3685)</f>
        <v/>
      </c>
      <c r="T3685">
        <f>IF($S3685="","",IF($S3685&lt;Settings!$B$8,"Critical",IF($S3685&lt;Settings!$B$9,"Semi Critical","Non Critical")))</f>
        <v/>
      </c>
      <c r="U3685">
        <f>IF($B3685="","",IFERROR(VLOOKUP($O3685,Leaders!$A:$B,2,0),"Not Mapped"))</f>
        <v/>
      </c>
    </row>
    <row r="3686">
      <c r="A3686" s="16" t="n"/>
      <c r="G3686" s="17" t="n"/>
      <c r="H3686" s="17" t="n"/>
      <c r="I3686" s="17" t="n"/>
      <c r="J3686" s="17" t="n"/>
      <c r="K3686" s="17" t="n"/>
      <c r="L3686" s="17" t="n"/>
      <c r="N3686">
        <f>IF($B3686="","",IF($C3686="SUPERSTORE","Superstore","DH"))</f>
        <v/>
      </c>
      <c r="O3686">
        <f>IF($B3686="","",IFERROR(VLOOKUP($B3686,Mapping!$A:$C,2,0),"Not Mapped"))</f>
        <v/>
      </c>
      <c r="P3686">
        <f>IF($B3686="","",IFERROR(VLOOKUP($B3686,Mapping!$A:$C,3,0),"Not Mapped"))</f>
        <v/>
      </c>
      <c r="Q3686">
        <f>IF($B3686="","",IF(COUNTIF(Exclusions!$A:$A,$B3686)&gt;0,"Yes","No"))</f>
        <v/>
      </c>
      <c r="R3686" s="17">
        <f>IF($B3686="","",MIN(1,DAY($A3686)/IF($N3686="Superstore",Settings!$B$5,Settings!$B$4)))</f>
        <v/>
      </c>
      <c r="S3686" s="17">
        <f>IF(OR($B3686="",$G3686="",$R3686=0),"",$G3686/$R3686)</f>
        <v/>
      </c>
      <c r="T3686">
        <f>IF($S3686="","",IF($S3686&lt;Settings!$B$8,"Critical",IF($S3686&lt;Settings!$B$9,"Semi Critical","Non Critical")))</f>
        <v/>
      </c>
      <c r="U3686">
        <f>IF($B3686="","",IFERROR(VLOOKUP($O3686,Leaders!$A:$B,2,0),"Not Mapped"))</f>
        <v/>
      </c>
    </row>
    <row r="3687">
      <c r="A3687" s="16" t="n"/>
      <c r="G3687" s="17" t="n"/>
      <c r="H3687" s="17" t="n"/>
      <c r="I3687" s="17" t="n"/>
      <c r="J3687" s="17" t="n"/>
      <c r="K3687" s="17" t="n"/>
      <c r="L3687" s="17" t="n"/>
      <c r="N3687">
        <f>IF($B3687="","",IF($C3687="SUPERSTORE","Superstore","DH"))</f>
        <v/>
      </c>
      <c r="O3687">
        <f>IF($B3687="","",IFERROR(VLOOKUP($B3687,Mapping!$A:$C,2,0),"Not Mapped"))</f>
        <v/>
      </c>
      <c r="P3687">
        <f>IF($B3687="","",IFERROR(VLOOKUP($B3687,Mapping!$A:$C,3,0),"Not Mapped"))</f>
        <v/>
      </c>
      <c r="Q3687">
        <f>IF($B3687="","",IF(COUNTIF(Exclusions!$A:$A,$B3687)&gt;0,"Yes","No"))</f>
        <v/>
      </c>
      <c r="R3687" s="17">
        <f>IF($B3687="","",MIN(1,DAY($A3687)/IF($N3687="Superstore",Settings!$B$5,Settings!$B$4)))</f>
        <v/>
      </c>
      <c r="S3687" s="17">
        <f>IF(OR($B3687="",$G3687="",$R3687=0),"",$G3687/$R3687)</f>
        <v/>
      </c>
      <c r="T3687">
        <f>IF($S3687="","",IF($S3687&lt;Settings!$B$8,"Critical",IF($S3687&lt;Settings!$B$9,"Semi Critical","Non Critical")))</f>
        <v/>
      </c>
      <c r="U3687">
        <f>IF($B3687="","",IFERROR(VLOOKUP($O3687,Leaders!$A:$B,2,0),"Not Mapped"))</f>
        <v/>
      </c>
    </row>
    <row r="3688">
      <c r="A3688" s="16" t="n"/>
      <c r="G3688" s="17" t="n"/>
      <c r="H3688" s="17" t="n"/>
      <c r="I3688" s="17" t="n"/>
      <c r="J3688" s="17" t="n"/>
      <c r="K3688" s="17" t="n"/>
      <c r="L3688" s="17" t="n"/>
      <c r="N3688">
        <f>IF($B3688="","",IF($C3688="SUPERSTORE","Superstore","DH"))</f>
        <v/>
      </c>
      <c r="O3688">
        <f>IF($B3688="","",IFERROR(VLOOKUP($B3688,Mapping!$A:$C,2,0),"Not Mapped"))</f>
        <v/>
      </c>
      <c r="P3688">
        <f>IF($B3688="","",IFERROR(VLOOKUP($B3688,Mapping!$A:$C,3,0),"Not Mapped"))</f>
        <v/>
      </c>
      <c r="Q3688">
        <f>IF($B3688="","",IF(COUNTIF(Exclusions!$A:$A,$B3688)&gt;0,"Yes","No"))</f>
        <v/>
      </c>
      <c r="R3688" s="17">
        <f>IF($B3688="","",MIN(1,DAY($A3688)/IF($N3688="Superstore",Settings!$B$5,Settings!$B$4)))</f>
        <v/>
      </c>
      <c r="S3688" s="17">
        <f>IF(OR($B3688="",$G3688="",$R3688=0),"",$G3688/$R3688)</f>
        <v/>
      </c>
      <c r="T3688">
        <f>IF($S3688="","",IF($S3688&lt;Settings!$B$8,"Critical",IF($S3688&lt;Settings!$B$9,"Semi Critical","Non Critical")))</f>
        <v/>
      </c>
      <c r="U3688">
        <f>IF($B3688="","",IFERROR(VLOOKUP($O3688,Leaders!$A:$B,2,0),"Not Mapped"))</f>
        <v/>
      </c>
    </row>
    <row r="3689">
      <c r="A3689" s="16" t="n"/>
      <c r="G3689" s="17" t="n"/>
      <c r="H3689" s="17" t="n"/>
      <c r="I3689" s="17" t="n"/>
      <c r="J3689" s="17" t="n"/>
      <c r="K3689" s="17" t="n"/>
      <c r="L3689" s="17" t="n"/>
      <c r="N3689">
        <f>IF($B3689="","",IF($C3689="SUPERSTORE","Superstore","DH"))</f>
        <v/>
      </c>
      <c r="O3689">
        <f>IF($B3689="","",IFERROR(VLOOKUP($B3689,Mapping!$A:$C,2,0),"Not Mapped"))</f>
        <v/>
      </c>
      <c r="P3689">
        <f>IF($B3689="","",IFERROR(VLOOKUP($B3689,Mapping!$A:$C,3,0),"Not Mapped"))</f>
        <v/>
      </c>
      <c r="Q3689">
        <f>IF($B3689="","",IF(COUNTIF(Exclusions!$A:$A,$B3689)&gt;0,"Yes","No"))</f>
        <v/>
      </c>
      <c r="R3689" s="17">
        <f>IF($B3689="","",MIN(1,DAY($A3689)/IF($N3689="Superstore",Settings!$B$5,Settings!$B$4)))</f>
        <v/>
      </c>
      <c r="S3689" s="17">
        <f>IF(OR($B3689="",$G3689="",$R3689=0),"",$G3689/$R3689)</f>
        <v/>
      </c>
      <c r="T3689">
        <f>IF($S3689="","",IF($S3689&lt;Settings!$B$8,"Critical",IF($S3689&lt;Settings!$B$9,"Semi Critical","Non Critical")))</f>
        <v/>
      </c>
      <c r="U3689">
        <f>IF($B3689="","",IFERROR(VLOOKUP($O3689,Leaders!$A:$B,2,0),"Not Mapped"))</f>
        <v/>
      </c>
    </row>
    <row r="3690">
      <c r="A3690" s="16" t="n"/>
      <c r="G3690" s="17" t="n"/>
      <c r="H3690" s="17" t="n"/>
      <c r="I3690" s="17" t="n"/>
      <c r="J3690" s="17" t="n"/>
      <c r="K3690" s="17" t="n"/>
      <c r="L3690" s="17" t="n"/>
      <c r="N3690">
        <f>IF($B3690="","",IF($C3690="SUPERSTORE","Superstore","DH"))</f>
        <v/>
      </c>
      <c r="O3690">
        <f>IF($B3690="","",IFERROR(VLOOKUP($B3690,Mapping!$A:$C,2,0),"Not Mapped"))</f>
        <v/>
      </c>
      <c r="P3690">
        <f>IF($B3690="","",IFERROR(VLOOKUP($B3690,Mapping!$A:$C,3,0),"Not Mapped"))</f>
        <v/>
      </c>
      <c r="Q3690">
        <f>IF($B3690="","",IF(COUNTIF(Exclusions!$A:$A,$B3690)&gt;0,"Yes","No"))</f>
        <v/>
      </c>
      <c r="R3690" s="17">
        <f>IF($B3690="","",MIN(1,DAY($A3690)/IF($N3690="Superstore",Settings!$B$5,Settings!$B$4)))</f>
        <v/>
      </c>
      <c r="S3690" s="17">
        <f>IF(OR($B3690="",$G3690="",$R3690=0),"",$G3690/$R3690)</f>
        <v/>
      </c>
      <c r="T3690">
        <f>IF($S3690="","",IF($S3690&lt;Settings!$B$8,"Critical",IF($S3690&lt;Settings!$B$9,"Semi Critical","Non Critical")))</f>
        <v/>
      </c>
      <c r="U3690">
        <f>IF($B3690="","",IFERROR(VLOOKUP($O3690,Leaders!$A:$B,2,0),"Not Mapped"))</f>
        <v/>
      </c>
    </row>
    <row r="3691">
      <c r="A3691" s="16" t="n"/>
      <c r="G3691" s="17" t="n"/>
      <c r="H3691" s="17" t="n"/>
      <c r="I3691" s="17" t="n"/>
      <c r="J3691" s="17" t="n"/>
      <c r="K3691" s="17" t="n"/>
      <c r="L3691" s="17" t="n"/>
      <c r="N3691">
        <f>IF($B3691="","",IF($C3691="SUPERSTORE","Superstore","DH"))</f>
        <v/>
      </c>
      <c r="O3691">
        <f>IF($B3691="","",IFERROR(VLOOKUP($B3691,Mapping!$A:$C,2,0),"Not Mapped"))</f>
        <v/>
      </c>
      <c r="P3691">
        <f>IF($B3691="","",IFERROR(VLOOKUP($B3691,Mapping!$A:$C,3,0),"Not Mapped"))</f>
        <v/>
      </c>
      <c r="Q3691">
        <f>IF($B3691="","",IF(COUNTIF(Exclusions!$A:$A,$B3691)&gt;0,"Yes","No"))</f>
        <v/>
      </c>
      <c r="R3691" s="17">
        <f>IF($B3691="","",MIN(1,DAY($A3691)/IF($N3691="Superstore",Settings!$B$5,Settings!$B$4)))</f>
        <v/>
      </c>
      <c r="S3691" s="17">
        <f>IF(OR($B3691="",$G3691="",$R3691=0),"",$G3691/$R3691)</f>
        <v/>
      </c>
      <c r="T3691">
        <f>IF($S3691="","",IF($S3691&lt;Settings!$B$8,"Critical",IF($S3691&lt;Settings!$B$9,"Semi Critical","Non Critical")))</f>
        <v/>
      </c>
      <c r="U3691">
        <f>IF($B3691="","",IFERROR(VLOOKUP($O3691,Leaders!$A:$B,2,0),"Not Mapped"))</f>
        <v/>
      </c>
    </row>
    <row r="3692">
      <c r="A3692" s="16" t="n"/>
      <c r="G3692" s="17" t="n"/>
      <c r="H3692" s="17" t="n"/>
      <c r="I3692" s="17" t="n"/>
      <c r="J3692" s="17" t="n"/>
      <c r="K3692" s="17" t="n"/>
      <c r="L3692" s="17" t="n"/>
      <c r="N3692">
        <f>IF($B3692="","",IF($C3692="SUPERSTORE","Superstore","DH"))</f>
        <v/>
      </c>
      <c r="O3692">
        <f>IF($B3692="","",IFERROR(VLOOKUP($B3692,Mapping!$A:$C,2,0),"Not Mapped"))</f>
        <v/>
      </c>
      <c r="P3692">
        <f>IF($B3692="","",IFERROR(VLOOKUP($B3692,Mapping!$A:$C,3,0),"Not Mapped"))</f>
        <v/>
      </c>
      <c r="Q3692">
        <f>IF($B3692="","",IF(COUNTIF(Exclusions!$A:$A,$B3692)&gt;0,"Yes","No"))</f>
        <v/>
      </c>
      <c r="R3692" s="17">
        <f>IF($B3692="","",MIN(1,DAY($A3692)/IF($N3692="Superstore",Settings!$B$5,Settings!$B$4)))</f>
        <v/>
      </c>
      <c r="S3692" s="17">
        <f>IF(OR($B3692="",$G3692="",$R3692=0),"",$G3692/$R3692)</f>
        <v/>
      </c>
      <c r="T3692">
        <f>IF($S3692="","",IF($S3692&lt;Settings!$B$8,"Critical",IF($S3692&lt;Settings!$B$9,"Semi Critical","Non Critical")))</f>
        <v/>
      </c>
      <c r="U3692">
        <f>IF($B3692="","",IFERROR(VLOOKUP($O3692,Leaders!$A:$B,2,0),"Not Mapped"))</f>
        <v/>
      </c>
    </row>
    <row r="3693">
      <c r="A3693" s="16" t="n"/>
      <c r="G3693" s="17" t="n"/>
      <c r="H3693" s="17" t="n"/>
      <c r="I3693" s="17" t="n"/>
      <c r="J3693" s="17" t="n"/>
      <c r="K3693" s="17" t="n"/>
      <c r="L3693" s="17" t="n"/>
      <c r="N3693">
        <f>IF($B3693="","",IF($C3693="SUPERSTORE","Superstore","DH"))</f>
        <v/>
      </c>
      <c r="O3693">
        <f>IF($B3693="","",IFERROR(VLOOKUP($B3693,Mapping!$A:$C,2,0),"Not Mapped"))</f>
        <v/>
      </c>
      <c r="P3693">
        <f>IF($B3693="","",IFERROR(VLOOKUP($B3693,Mapping!$A:$C,3,0),"Not Mapped"))</f>
        <v/>
      </c>
      <c r="Q3693">
        <f>IF($B3693="","",IF(COUNTIF(Exclusions!$A:$A,$B3693)&gt;0,"Yes","No"))</f>
        <v/>
      </c>
      <c r="R3693" s="17">
        <f>IF($B3693="","",MIN(1,DAY($A3693)/IF($N3693="Superstore",Settings!$B$5,Settings!$B$4)))</f>
        <v/>
      </c>
      <c r="S3693" s="17">
        <f>IF(OR($B3693="",$G3693="",$R3693=0),"",$G3693/$R3693)</f>
        <v/>
      </c>
      <c r="T3693">
        <f>IF($S3693="","",IF($S3693&lt;Settings!$B$8,"Critical",IF($S3693&lt;Settings!$B$9,"Semi Critical","Non Critical")))</f>
        <v/>
      </c>
      <c r="U3693">
        <f>IF($B3693="","",IFERROR(VLOOKUP($O3693,Leaders!$A:$B,2,0),"Not Mapped"))</f>
        <v/>
      </c>
    </row>
    <row r="3694">
      <c r="A3694" s="16" t="n"/>
      <c r="G3694" s="17" t="n"/>
      <c r="H3694" s="17" t="n"/>
      <c r="I3694" s="17" t="n"/>
      <c r="J3694" s="17" t="n"/>
      <c r="K3694" s="17" t="n"/>
      <c r="L3694" s="17" t="n"/>
      <c r="N3694">
        <f>IF($B3694="","",IF($C3694="SUPERSTORE","Superstore","DH"))</f>
        <v/>
      </c>
      <c r="O3694">
        <f>IF($B3694="","",IFERROR(VLOOKUP($B3694,Mapping!$A:$C,2,0),"Not Mapped"))</f>
        <v/>
      </c>
      <c r="P3694">
        <f>IF($B3694="","",IFERROR(VLOOKUP($B3694,Mapping!$A:$C,3,0),"Not Mapped"))</f>
        <v/>
      </c>
      <c r="Q3694">
        <f>IF($B3694="","",IF(COUNTIF(Exclusions!$A:$A,$B3694)&gt;0,"Yes","No"))</f>
        <v/>
      </c>
      <c r="R3694" s="17">
        <f>IF($B3694="","",MIN(1,DAY($A3694)/IF($N3694="Superstore",Settings!$B$5,Settings!$B$4)))</f>
        <v/>
      </c>
      <c r="S3694" s="17">
        <f>IF(OR($B3694="",$G3694="",$R3694=0),"",$G3694/$R3694)</f>
        <v/>
      </c>
      <c r="T3694">
        <f>IF($S3694="","",IF($S3694&lt;Settings!$B$8,"Critical",IF($S3694&lt;Settings!$B$9,"Semi Critical","Non Critical")))</f>
        <v/>
      </c>
      <c r="U3694">
        <f>IF($B3694="","",IFERROR(VLOOKUP($O3694,Leaders!$A:$B,2,0),"Not Mapped"))</f>
        <v/>
      </c>
    </row>
    <row r="3695">
      <c r="A3695" s="16" t="n"/>
      <c r="G3695" s="17" t="n"/>
      <c r="H3695" s="17" t="n"/>
      <c r="I3695" s="17" t="n"/>
      <c r="J3695" s="17" t="n"/>
      <c r="K3695" s="17" t="n"/>
      <c r="L3695" s="17" t="n"/>
      <c r="N3695">
        <f>IF($B3695="","",IF($C3695="SUPERSTORE","Superstore","DH"))</f>
        <v/>
      </c>
      <c r="O3695">
        <f>IF($B3695="","",IFERROR(VLOOKUP($B3695,Mapping!$A:$C,2,0),"Not Mapped"))</f>
        <v/>
      </c>
      <c r="P3695">
        <f>IF($B3695="","",IFERROR(VLOOKUP($B3695,Mapping!$A:$C,3,0),"Not Mapped"))</f>
        <v/>
      </c>
      <c r="Q3695">
        <f>IF($B3695="","",IF(COUNTIF(Exclusions!$A:$A,$B3695)&gt;0,"Yes","No"))</f>
        <v/>
      </c>
      <c r="R3695" s="17">
        <f>IF($B3695="","",MIN(1,DAY($A3695)/IF($N3695="Superstore",Settings!$B$5,Settings!$B$4)))</f>
        <v/>
      </c>
      <c r="S3695" s="17">
        <f>IF(OR($B3695="",$G3695="",$R3695=0),"",$G3695/$R3695)</f>
        <v/>
      </c>
      <c r="T3695">
        <f>IF($S3695="","",IF($S3695&lt;Settings!$B$8,"Critical",IF($S3695&lt;Settings!$B$9,"Semi Critical","Non Critical")))</f>
        <v/>
      </c>
      <c r="U3695">
        <f>IF($B3695="","",IFERROR(VLOOKUP($O3695,Leaders!$A:$B,2,0),"Not Mapped"))</f>
        <v/>
      </c>
    </row>
    <row r="3696">
      <c r="A3696" s="16" t="n"/>
      <c r="G3696" s="17" t="n"/>
      <c r="H3696" s="17" t="n"/>
      <c r="I3696" s="17" t="n"/>
      <c r="J3696" s="17" t="n"/>
      <c r="K3696" s="17" t="n"/>
      <c r="L3696" s="17" t="n"/>
      <c r="N3696">
        <f>IF($B3696="","",IF($C3696="SUPERSTORE","Superstore","DH"))</f>
        <v/>
      </c>
      <c r="O3696">
        <f>IF($B3696="","",IFERROR(VLOOKUP($B3696,Mapping!$A:$C,2,0),"Not Mapped"))</f>
        <v/>
      </c>
      <c r="P3696">
        <f>IF($B3696="","",IFERROR(VLOOKUP($B3696,Mapping!$A:$C,3,0),"Not Mapped"))</f>
        <v/>
      </c>
      <c r="Q3696">
        <f>IF($B3696="","",IF(COUNTIF(Exclusions!$A:$A,$B3696)&gt;0,"Yes","No"))</f>
        <v/>
      </c>
      <c r="R3696" s="17">
        <f>IF($B3696="","",MIN(1,DAY($A3696)/IF($N3696="Superstore",Settings!$B$5,Settings!$B$4)))</f>
        <v/>
      </c>
      <c r="S3696" s="17">
        <f>IF(OR($B3696="",$G3696="",$R3696=0),"",$G3696/$R3696)</f>
        <v/>
      </c>
      <c r="T3696">
        <f>IF($S3696="","",IF($S3696&lt;Settings!$B$8,"Critical",IF($S3696&lt;Settings!$B$9,"Semi Critical","Non Critical")))</f>
        <v/>
      </c>
      <c r="U3696">
        <f>IF($B3696="","",IFERROR(VLOOKUP($O3696,Leaders!$A:$B,2,0),"Not Mapped"))</f>
        <v/>
      </c>
    </row>
    <row r="3697">
      <c r="A3697" s="16" t="n"/>
      <c r="G3697" s="17" t="n"/>
      <c r="H3697" s="17" t="n"/>
      <c r="I3697" s="17" t="n"/>
      <c r="J3697" s="17" t="n"/>
      <c r="K3697" s="17" t="n"/>
      <c r="L3697" s="17" t="n"/>
      <c r="N3697">
        <f>IF($B3697="","",IF($C3697="SUPERSTORE","Superstore","DH"))</f>
        <v/>
      </c>
      <c r="O3697">
        <f>IF($B3697="","",IFERROR(VLOOKUP($B3697,Mapping!$A:$C,2,0),"Not Mapped"))</f>
        <v/>
      </c>
      <c r="P3697">
        <f>IF($B3697="","",IFERROR(VLOOKUP($B3697,Mapping!$A:$C,3,0),"Not Mapped"))</f>
        <v/>
      </c>
      <c r="Q3697">
        <f>IF($B3697="","",IF(COUNTIF(Exclusions!$A:$A,$B3697)&gt;0,"Yes","No"))</f>
        <v/>
      </c>
      <c r="R3697" s="17">
        <f>IF($B3697="","",MIN(1,DAY($A3697)/IF($N3697="Superstore",Settings!$B$5,Settings!$B$4)))</f>
        <v/>
      </c>
      <c r="S3697" s="17">
        <f>IF(OR($B3697="",$G3697="",$R3697=0),"",$G3697/$R3697)</f>
        <v/>
      </c>
      <c r="T3697">
        <f>IF($S3697="","",IF($S3697&lt;Settings!$B$8,"Critical",IF($S3697&lt;Settings!$B$9,"Semi Critical","Non Critical")))</f>
        <v/>
      </c>
      <c r="U3697">
        <f>IF($B3697="","",IFERROR(VLOOKUP($O3697,Leaders!$A:$B,2,0),"Not Mapped"))</f>
        <v/>
      </c>
    </row>
    <row r="3698">
      <c r="A3698" s="16" t="n"/>
      <c r="G3698" s="17" t="n"/>
      <c r="H3698" s="17" t="n"/>
      <c r="I3698" s="17" t="n"/>
      <c r="J3698" s="17" t="n"/>
      <c r="K3698" s="17" t="n"/>
      <c r="L3698" s="17" t="n"/>
      <c r="N3698">
        <f>IF($B3698="","",IF($C3698="SUPERSTORE","Superstore","DH"))</f>
        <v/>
      </c>
      <c r="O3698">
        <f>IF($B3698="","",IFERROR(VLOOKUP($B3698,Mapping!$A:$C,2,0),"Not Mapped"))</f>
        <v/>
      </c>
      <c r="P3698">
        <f>IF($B3698="","",IFERROR(VLOOKUP($B3698,Mapping!$A:$C,3,0),"Not Mapped"))</f>
        <v/>
      </c>
      <c r="Q3698">
        <f>IF($B3698="","",IF(COUNTIF(Exclusions!$A:$A,$B3698)&gt;0,"Yes","No"))</f>
        <v/>
      </c>
      <c r="R3698" s="17">
        <f>IF($B3698="","",MIN(1,DAY($A3698)/IF($N3698="Superstore",Settings!$B$5,Settings!$B$4)))</f>
        <v/>
      </c>
      <c r="S3698" s="17">
        <f>IF(OR($B3698="",$G3698="",$R3698=0),"",$G3698/$R3698)</f>
        <v/>
      </c>
      <c r="T3698">
        <f>IF($S3698="","",IF($S3698&lt;Settings!$B$8,"Critical",IF($S3698&lt;Settings!$B$9,"Semi Critical","Non Critical")))</f>
        <v/>
      </c>
      <c r="U3698">
        <f>IF($B3698="","",IFERROR(VLOOKUP($O3698,Leaders!$A:$B,2,0),"Not Mapped"))</f>
        <v/>
      </c>
    </row>
    <row r="3699">
      <c r="A3699" s="16" t="n"/>
      <c r="G3699" s="17" t="n"/>
      <c r="H3699" s="17" t="n"/>
      <c r="I3699" s="17" t="n"/>
      <c r="J3699" s="17" t="n"/>
      <c r="K3699" s="17" t="n"/>
      <c r="L3699" s="17" t="n"/>
      <c r="N3699">
        <f>IF($B3699="","",IF($C3699="SUPERSTORE","Superstore","DH"))</f>
        <v/>
      </c>
      <c r="O3699">
        <f>IF($B3699="","",IFERROR(VLOOKUP($B3699,Mapping!$A:$C,2,0),"Not Mapped"))</f>
        <v/>
      </c>
      <c r="P3699">
        <f>IF($B3699="","",IFERROR(VLOOKUP($B3699,Mapping!$A:$C,3,0),"Not Mapped"))</f>
        <v/>
      </c>
      <c r="Q3699">
        <f>IF($B3699="","",IF(COUNTIF(Exclusions!$A:$A,$B3699)&gt;0,"Yes","No"))</f>
        <v/>
      </c>
      <c r="R3699" s="17">
        <f>IF($B3699="","",MIN(1,DAY($A3699)/IF($N3699="Superstore",Settings!$B$5,Settings!$B$4)))</f>
        <v/>
      </c>
      <c r="S3699" s="17">
        <f>IF(OR($B3699="",$G3699="",$R3699=0),"",$G3699/$R3699)</f>
        <v/>
      </c>
      <c r="T3699">
        <f>IF($S3699="","",IF($S3699&lt;Settings!$B$8,"Critical",IF($S3699&lt;Settings!$B$9,"Semi Critical","Non Critical")))</f>
        <v/>
      </c>
      <c r="U3699">
        <f>IF($B3699="","",IFERROR(VLOOKUP($O3699,Leaders!$A:$B,2,0),"Not Mapped"))</f>
        <v/>
      </c>
    </row>
    <row r="3700">
      <c r="A3700" s="16" t="n"/>
      <c r="G3700" s="17" t="n"/>
      <c r="H3700" s="17" t="n"/>
      <c r="I3700" s="17" t="n"/>
      <c r="J3700" s="17" t="n"/>
      <c r="K3700" s="17" t="n"/>
      <c r="L3700" s="17" t="n"/>
      <c r="N3700">
        <f>IF($B3700="","",IF($C3700="SUPERSTORE","Superstore","DH"))</f>
        <v/>
      </c>
      <c r="O3700">
        <f>IF($B3700="","",IFERROR(VLOOKUP($B3700,Mapping!$A:$C,2,0),"Not Mapped"))</f>
        <v/>
      </c>
      <c r="P3700">
        <f>IF($B3700="","",IFERROR(VLOOKUP($B3700,Mapping!$A:$C,3,0),"Not Mapped"))</f>
        <v/>
      </c>
      <c r="Q3700">
        <f>IF($B3700="","",IF(COUNTIF(Exclusions!$A:$A,$B3700)&gt;0,"Yes","No"))</f>
        <v/>
      </c>
      <c r="R3700" s="17">
        <f>IF($B3700="","",MIN(1,DAY($A3700)/IF($N3700="Superstore",Settings!$B$5,Settings!$B$4)))</f>
        <v/>
      </c>
      <c r="S3700" s="17">
        <f>IF(OR($B3700="",$G3700="",$R3700=0),"",$G3700/$R3700)</f>
        <v/>
      </c>
      <c r="T3700">
        <f>IF($S3700="","",IF($S3700&lt;Settings!$B$8,"Critical",IF($S3700&lt;Settings!$B$9,"Semi Critical","Non Critical")))</f>
        <v/>
      </c>
      <c r="U3700">
        <f>IF($B3700="","",IFERROR(VLOOKUP($O3700,Leaders!$A:$B,2,0),"Not Mapped"))</f>
        <v/>
      </c>
    </row>
    <row r="3701">
      <c r="A3701" s="16" t="n"/>
      <c r="G3701" s="17" t="n"/>
      <c r="H3701" s="17" t="n"/>
      <c r="I3701" s="17" t="n"/>
      <c r="J3701" s="17" t="n"/>
      <c r="K3701" s="17" t="n"/>
      <c r="L3701" s="17" t="n"/>
      <c r="N3701">
        <f>IF($B3701="","",IF($C3701="SUPERSTORE","Superstore","DH"))</f>
        <v/>
      </c>
      <c r="O3701">
        <f>IF($B3701="","",IFERROR(VLOOKUP($B3701,Mapping!$A:$C,2,0),"Not Mapped"))</f>
        <v/>
      </c>
      <c r="P3701">
        <f>IF($B3701="","",IFERROR(VLOOKUP($B3701,Mapping!$A:$C,3,0),"Not Mapped"))</f>
        <v/>
      </c>
      <c r="Q3701">
        <f>IF($B3701="","",IF(COUNTIF(Exclusions!$A:$A,$B3701)&gt;0,"Yes","No"))</f>
        <v/>
      </c>
      <c r="R3701" s="17">
        <f>IF($B3701="","",MIN(1,DAY($A3701)/IF($N3701="Superstore",Settings!$B$5,Settings!$B$4)))</f>
        <v/>
      </c>
      <c r="S3701" s="17">
        <f>IF(OR($B3701="",$G3701="",$R3701=0),"",$G3701/$R3701)</f>
        <v/>
      </c>
      <c r="T3701">
        <f>IF($S3701="","",IF($S3701&lt;Settings!$B$8,"Critical",IF($S3701&lt;Settings!$B$9,"Semi Critical","Non Critical")))</f>
        <v/>
      </c>
      <c r="U3701">
        <f>IF($B3701="","",IFERROR(VLOOKUP($O3701,Leaders!$A:$B,2,0),"Not Mapped"))</f>
        <v/>
      </c>
    </row>
    <row r="3702">
      <c r="A3702" s="16" t="n"/>
      <c r="G3702" s="17" t="n"/>
      <c r="H3702" s="17" t="n"/>
      <c r="I3702" s="17" t="n"/>
      <c r="J3702" s="17" t="n"/>
      <c r="K3702" s="17" t="n"/>
      <c r="L3702" s="17" t="n"/>
      <c r="N3702">
        <f>IF($B3702="","",IF($C3702="SUPERSTORE","Superstore","DH"))</f>
        <v/>
      </c>
      <c r="O3702">
        <f>IF($B3702="","",IFERROR(VLOOKUP($B3702,Mapping!$A:$C,2,0),"Not Mapped"))</f>
        <v/>
      </c>
      <c r="P3702">
        <f>IF($B3702="","",IFERROR(VLOOKUP($B3702,Mapping!$A:$C,3,0),"Not Mapped"))</f>
        <v/>
      </c>
      <c r="Q3702">
        <f>IF($B3702="","",IF(COUNTIF(Exclusions!$A:$A,$B3702)&gt;0,"Yes","No"))</f>
        <v/>
      </c>
      <c r="R3702" s="17">
        <f>IF($B3702="","",MIN(1,DAY($A3702)/IF($N3702="Superstore",Settings!$B$5,Settings!$B$4)))</f>
        <v/>
      </c>
      <c r="S3702" s="17">
        <f>IF(OR($B3702="",$G3702="",$R3702=0),"",$G3702/$R3702)</f>
        <v/>
      </c>
      <c r="T3702">
        <f>IF($S3702="","",IF($S3702&lt;Settings!$B$8,"Critical",IF($S3702&lt;Settings!$B$9,"Semi Critical","Non Critical")))</f>
        <v/>
      </c>
      <c r="U3702">
        <f>IF($B3702="","",IFERROR(VLOOKUP($O3702,Leaders!$A:$B,2,0),"Not Mapped"))</f>
        <v/>
      </c>
    </row>
    <row r="3703">
      <c r="A3703" s="16" t="n"/>
      <c r="G3703" s="17" t="n"/>
      <c r="H3703" s="17" t="n"/>
      <c r="I3703" s="17" t="n"/>
      <c r="J3703" s="17" t="n"/>
      <c r="K3703" s="17" t="n"/>
      <c r="L3703" s="17" t="n"/>
      <c r="N3703">
        <f>IF($B3703="","",IF($C3703="SUPERSTORE","Superstore","DH"))</f>
        <v/>
      </c>
      <c r="O3703">
        <f>IF($B3703="","",IFERROR(VLOOKUP($B3703,Mapping!$A:$C,2,0),"Not Mapped"))</f>
        <v/>
      </c>
      <c r="P3703">
        <f>IF($B3703="","",IFERROR(VLOOKUP($B3703,Mapping!$A:$C,3,0),"Not Mapped"))</f>
        <v/>
      </c>
      <c r="Q3703">
        <f>IF($B3703="","",IF(COUNTIF(Exclusions!$A:$A,$B3703)&gt;0,"Yes","No"))</f>
        <v/>
      </c>
      <c r="R3703" s="17">
        <f>IF($B3703="","",MIN(1,DAY($A3703)/IF($N3703="Superstore",Settings!$B$5,Settings!$B$4)))</f>
        <v/>
      </c>
      <c r="S3703" s="17">
        <f>IF(OR($B3703="",$G3703="",$R3703=0),"",$G3703/$R3703)</f>
        <v/>
      </c>
      <c r="T3703">
        <f>IF($S3703="","",IF($S3703&lt;Settings!$B$8,"Critical",IF($S3703&lt;Settings!$B$9,"Semi Critical","Non Critical")))</f>
        <v/>
      </c>
      <c r="U3703">
        <f>IF($B3703="","",IFERROR(VLOOKUP($O3703,Leaders!$A:$B,2,0),"Not Mapped"))</f>
        <v/>
      </c>
    </row>
    <row r="3704">
      <c r="A3704" s="16" t="n"/>
      <c r="G3704" s="17" t="n"/>
      <c r="H3704" s="17" t="n"/>
      <c r="I3704" s="17" t="n"/>
      <c r="J3704" s="17" t="n"/>
      <c r="K3704" s="17" t="n"/>
      <c r="L3704" s="17" t="n"/>
      <c r="N3704">
        <f>IF($B3704="","",IF($C3704="SUPERSTORE","Superstore","DH"))</f>
        <v/>
      </c>
      <c r="O3704">
        <f>IF($B3704="","",IFERROR(VLOOKUP($B3704,Mapping!$A:$C,2,0),"Not Mapped"))</f>
        <v/>
      </c>
      <c r="P3704">
        <f>IF($B3704="","",IFERROR(VLOOKUP($B3704,Mapping!$A:$C,3,0),"Not Mapped"))</f>
        <v/>
      </c>
      <c r="Q3704">
        <f>IF($B3704="","",IF(COUNTIF(Exclusions!$A:$A,$B3704)&gt;0,"Yes","No"))</f>
        <v/>
      </c>
      <c r="R3704" s="17">
        <f>IF($B3704="","",MIN(1,DAY($A3704)/IF($N3704="Superstore",Settings!$B$5,Settings!$B$4)))</f>
        <v/>
      </c>
      <c r="S3704" s="17">
        <f>IF(OR($B3704="",$G3704="",$R3704=0),"",$G3704/$R3704)</f>
        <v/>
      </c>
      <c r="T3704">
        <f>IF($S3704="","",IF($S3704&lt;Settings!$B$8,"Critical",IF($S3704&lt;Settings!$B$9,"Semi Critical","Non Critical")))</f>
        <v/>
      </c>
      <c r="U3704">
        <f>IF($B3704="","",IFERROR(VLOOKUP($O3704,Leaders!$A:$B,2,0),"Not Mapped"))</f>
        <v/>
      </c>
    </row>
    <row r="3705">
      <c r="A3705" s="16" t="n"/>
      <c r="G3705" s="17" t="n"/>
      <c r="H3705" s="17" t="n"/>
      <c r="I3705" s="17" t="n"/>
      <c r="J3705" s="17" t="n"/>
      <c r="K3705" s="17" t="n"/>
      <c r="L3705" s="17" t="n"/>
      <c r="N3705">
        <f>IF($B3705="","",IF($C3705="SUPERSTORE","Superstore","DH"))</f>
        <v/>
      </c>
      <c r="O3705">
        <f>IF($B3705="","",IFERROR(VLOOKUP($B3705,Mapping!$A:$C,2,0),"Not Mapped"))</f>
        <v/>
      </c>
      <c r="P3705">
        <f>IF($B3705="","",IFERROR(VLOOKUP($B3705,Mapping!$A:$C,3,0),"Not Mapped"))</f>
        <v/>
      </c>
      <c r="Q3705">
        <f>IF($B3705="","",IF(COUNTIF(Exclusions!$A:$A,$B3705)&gt;0,"Yes","No"))</f>
        <v/>
      </c>
      <c r="R3705" s="17">
        <f>IF($B3705="","",MIN(1,DAY($A3705)/IF($N3705="Superstore",Settings!$B$5,Settings!$B$4)))</f>
        <v/>
      </c>
      <c r="S3705" s="17">
        <f>IF(OR($B3705="",$G3705="",$R3705=0),"",$G3705/$R3705)</f>
        <v/>
      </c>
      <c r="T3705">
        <f>IF($S3705="","",IF($S3705&lt;Settings!$B$8,"Critical",IF($S3705&lt;Settings!$B$9,"Semi Critical","Non Critical")))</f>
        <v/>
      </c>
      <c r="U3705">
        <f>IF($B3705="","",IFERROR(VLOOKUP($O3705,Leaders!$A:$B,2,0),"Not Mapped"))</f>
        <v/>
      </c>
    </row>
    <row r="3706">
      <c r="A3706" s="16" t="n"/>
      <c r="G3706" s="17" t="n"/>
      <c r="H3706" s="17" t="n"/>
      <c r="I3706" s="17" t="n"/>
      <c r="J3706" s="17" t="n"/>
      <c r="K3706" s="17" t="n"/>
      <c r="L3706" s="17" t="n"/>
      <c r="N3706">
        <f>IF($B3706="","",IF($C3706="SUPERSTORE","Superstore","DH"))</f>
        <v/>
      </c>
      <c r="O3706">
        <f>IF($B3706="","",IFERROR(VLOOKUP($B3706,Mapping!$A:$C,2,0),"Not Mapped"))</f>
        <v/>
      </c>
      <c r="P3706">
        <f>IF($B3706="","",IFERROR(VLOOKUP($B3706,Mapping!$A:$C,3,0),"Not Mapped"))</f>
        <v/>
      </c>
      <c r="Q3706">
        <f>IF($B3706="","",IF(COUNTIF(Exclusions!$A:$A,$B3706)&gt;0,"Yes","No"))</f>
        <v/>
      </c>
      <c r="R3706" s="17">
        <f>IF($B3706="","",MIN(1,DAY($A3706)/IF($N3706="Superstore",Settings!$B$5,Settings!$B$4)))</f>
        <v/>
      </c>
      <c r="S3706" s="17">
        <f>IF(OR($B3706="",$G3706="",$R3706=0),"",$G3706/$R3706)</f>
        <v/>
      </c>
      <c r="T3706">
        <f>IF($S3706="","",IF($S3706&lt;Settings!$B$8,"Critical",IF($S3706&lt;Settings!$B$9,"Semi Critical","Non Critical")))</f>
        <v/>
      </c>
      <c r="U3706">
        <f>IF($B3706="","",IFERROR(VLOOKUP($O3706,Leaders!$A:$B,2,0),"Not Mapped"))</f>
        <v/>
      </c>
    </row>
    <row r="3707">
      <c r="A3707" s="16" t="n"/>
      <c r="G3707" s="17" t="n"/>
      <c r="H3707" s="17" t="n"/>
      <c r="I3707" s="17" t="n"/>
      <c r="J3707" s="17" t="n"/>
      <c r="K3707" s="17" t="n"/>
      <c r="L3707" s="17" t="n"/>
      <c r="N3707">
        <f>IF($B3707="","",IF($C3707="SUPERSTORE","Superstore","DH"))</f>
        <v/>
      </c>
      <c r="O3707">
        <f>IF($B3707="","",IFERROR(VLOOKUP($B3707,Mapping!$A:$C,2,0),"Not Mapped"))</f>
        <v/>
      </c>
      <c r="P3707">
        <f>IF($B3707="","",IFERROR(VLOOKUP($B3707,Mapping!$A:$C,3,0),"Not Mapped"))</f>
        <v/>
      </c>
      <c r="Q3707">
        <f>IF($B3707="","",IF(COUNTIF(Exclusions!$A:$A,$B3707)&gt;0,"Yes","No"))</f>
        <v/>
      </c>
      <c r="R3707" s="17">
        <f>IF($B3707="","",MIN(1,DAY($A3707)/IF($N3707="Superstore",Settings!$B$5,Settings!$B$4)))</f>
        <v/>
      </c>
      <c r="S3707" s="17">
        <f>IF(OR($B3707="",$G3707="",$R3707=0),"",$G3707/$R3707)</f>
        <v/>
      </c>
      <c r="T3707">
        <f>IF($S3707="","",IF($S3707&lt;Settings!$B$8,"Critical",IF($S3707&lt;Settings!$B$9,"Semi Critical","Non Critical")))</f>
        <v/>
      </c>
      <c r="U3707">
        <f>IF($B3707="","",IFERROR(VLOOKUP($O3707,Leaders!$A:$B,2,0),"Not Mapped"))</f>
        <v/>
      </c>
    </row>
    <row r="3708">
      <c r="A3708" s="16" t="n"/>
      <c r="G3708" s="17" t="n"/>
      <c r="H3708" s="17" t="n"/>
      <c r="I3708" s="17" t="n"/>
      <c r="J3708" s="17" t="n"/>
      <c r="K3708" s="17" t="n"/>
      <c r="L3708" s="17" t="n"/>
      <c r="N3708">
        <f>IF($B3708="","",IF($C3708="SUPERSTORE","Superstore","DH"))</f>
        <v/>
      </c>
      <c r="O3708">
        <f>IF($B3708="","",IFERROR(VLOOKUP($B3708,Mapping!$A:$C,2,0),"Not Mapped"))</f>
        <v/>
      </c>
      <c r="P3708">
        <f>IF($B3708="","",IFERROR(VLOOKUP($B3708,Mapping!$A:$C,3,0),"Not Mapped"))</f>
        <v/>
      </c>
      <c r="Q3708">
        <f>IF($B3708="","",IF(COUNTIF(Exclusions!$A:$A,$B3708)&gt;0,"Yes","No"))</f>
        <v/>
      </c>
      <c r="R3708" s="17">
        <f>IF($B3708="","",MIN(1,DAY($A3708)/IF($N3708="Superstore",Settings!$B$5,Settings!$B$4)))</f>
        <v/>
      </c>
      <c r="S3708" s="17">
        <f>IF(OR($B3708="",$G3708="",$R3708=0),"",$G3708/$R3708)</f>
        <v/>
      </c>
      <c r="T3708">
        <f>IF($S3708="","",IF($S3708&lt;Settings!$B$8,"Critical",IF($S3708&lt;Settings!$B$9,"Semi Critical","Non Critical")))</f>
        <v/>
      </c>
      <c r="U3708">
        <f>IF($B3708="","",IFERROR(VLOOKUP($O3708,Leaders!$A:$B,2,0),"Not Mapped"))</f>
        <v/>
      </c>
    </row>
    <row r="3709">
      <c r="A3709" s="16" t="n"/>
      <c r="G3709" s="17" t="n"/>
      <c r="H3709" s="17" t="n"/>
      <c r="I3709" s="17" t="n"/>
      <c r="J3709" s="17" t="n"/>
      <c r="K3709" s="17" t="n"/>
      <c r="L3709" s="17" t="n"/>
      <c r="N3709">
        <f>IF($B3709="","",IF($C3709="SUPERSTORE","Superstore","DH"))</f>
        <v/>
      </c>
      <c r="O3709">
        <f>IF($B3709="","",IFERROR(VLOOKUP($B3709,Mapping!$A:$C,2,0),"Not Mapped"))</f>
        <v/>
      </c>
      <c r="P3709">
        <f>IF($B3709="","",IFERROR(VLOOKUP($B3709,Mapping!$A:$C,3,0),"Not Mapped"))</f>
        <v/>
      </c>
      <c r="Q3709">
        <f>IF($B3709="","",IF(COUNTIF(Exclusions!$A:$A,$B3709)&gt;0,"Yes","No"))</f>
        <v/>
      </c>
      <c r="R3709" s="17">
        <f>IF($B3709="","",MIN(1,DAY($A3709)/IF($N3709="Superstore",Settings!$B$5,Settings!$B$4)))</f>
        <v/>
      </c>
      <c r="S3709" s="17">
        <f>IF(OR($B3709="",$G3709="",$R3709=0),"",$G3709/$R3709)</f>
        <v/>
      </c>
      <c r="T3709">
        <f>IF($S3709="","",IF($S3709&lt;Settings!$B$8,"Critical",IF($S3709&lt;Settings!$B$9,"Semi Critical","Non Critical")))</f>
        <v/>
      </c>
      <c r="U3709">
        <f>IF($B3709="","",IFERROR(VLOOKUP($O3709,Leaders!$A:$B,2,0),"Not Mapped"))</f>
        <v/>
      </c>
    </row>
    <row r="3710">
      <c r="A3710" s="16" t="n"/>
      <c r="G3710" s="17" t="n"/>
      <c r="H3710" s="17" t="n"/>
      <c r="I3710" s="17" t="n"/>
      <c r="J3710" s="17" t="n"/>
      <c r="K3710" s="17" t="n"/>
      <c r="L3710" s="17" t="n"/>
      <c r="N3710">
        <f>IF($B3710="","",IF($C3710="SUPERSTORE","Superstore","DH"))</f>
        <v/>
      </c>
      <c r="O3710">
        <f>IF($B3710="","",IFERROR(VLOOKUP($B3710,Mapping!$A:$C,2,0),"Not Mapped"))</f>
        <v/>
      </c>
      <c r="P3710">
        <f>IF($B3710="","",IFERROR(VLOOKUP($B3710,Mapping!$A:$C,3,0),"Not Mapped"))</f>
        <v/>
      </c>
      <c r="Q3710">
        <f>IF($B3710="","",IF(COUNTIF(Exclusions!$A:$A,$B3710)&gt;0,"Yes","No"))</f>
        <v/>
      </c>
      <c r="R3710" s="17">
        <f>IF($B3710="","",MIN(1,DAY($A3710)/IF($N3710="Superstore",Settings!$B$5,Settings!$B$4)))</f>
        <v/>
      </c>
      <c r="S3710" s="17">
        <f>IF(OR($B3710="",$G3710="",$R3710=0),"",$G3710/$R3710)</f>
        <v/>
      </c>
      <c r="T3710">
        <f>IF($S3710="","",IF($S3710&lt;Settings!$B$8,"Critical",IF($S3710&lt;Settings!$B$9,"Semi Critical","Non Critical")))</f>
        <v/>
      </c>
      <c r="U3710">
        <f>IF($B3710="","",IFERROR(VLOOKUP($O3710,Leaders!$A:$B,2,0),"Not Mapped"))</f>
        <v/>
      </c>
    </row>
    <row r="3711">
      <c r="A3711" s="16" t="n"/>
      <c r="G3711" s="17" t="n"/>
      <c r="H3711" s="17" t="n"/>
      <c r="I3711" s="17" t="n"/>
      <c r="J3711" s="17" t="n"/>
      <c r="K3711" s="17" t="n"/>
      <c r="L3711" s="17" t="n"/>
      <c r="N3711">
        <f>IF($B3711="","",IF($C3711="SUPERSTORE","Superstore","DH"))</f>
        <v/>
      </c>
      <c r="O3711">
        <f>IF($B3711="","",IFERROR(VLOOKUP($B3711,Mapping!$A:$C,2,0),"Not Mapped"))</f>
        <v/>
      </c>
      <c r="P3711">
        <f>IF($B3711="","",IFERROR(VLOOKUP($B3711,Mapping!$A:$C,3,0),"Not Mapped"))</f>
        <v/>
      </c>
      <c r="Q3711">
        <f>IF($B3711="","",IF(COUNTIF(Exclusions!$A:$A,$B3711)&gt;0,"Yes","No"))</f>
        <v/>
      </c>
      <c r="R3711" s="17">
        <f>IF($B3711="","",MIN(1,DAY($A3711)/IF($N3711="Superstore",Settings!$B$5,Settings!$B$4)))</f>
        <v/>
      </c>
      <c r="S3711" s="17">
        <f>IF(OR($B3711="",$G3711="",$R3711=0),"",$G3711/$R3711)</f>
        <v/>
      </c>
      <c r="T3711">
        <f>IF($S3711="","",IF($S3711&lt;Settings!$B$8,"Critical",IF($S3711&lt;Settings!$B$9,"Semi Critical","Non Critical")))</f>
        <v/>
      </c>
      <c r="U3711">
        <f>IF($B3711="","",IFERROR(VLOOKUP($O3711,Leaders!$A:$B,2,0),"Not Mapped"))</f>
        <v/>
      </c>
    </row>
    <row r="3712">
      <c r="A3712" s="16" t="n"/>
      <c r="G3712" s="17" t="n"/>
      <c r="H3712" s="17" t="n"/>
      <c r="I3712" s="17" t="n"/>
      <c r="J3712" s="17" t="n"/>
      <c r="K3712" s="17" t="n"/>
      <c r="L3712" s="17" t="n"/>
      <c r="N3712">
        <f>IF($B3712="","",IF($C3712="SUPERSTORE","Superstore","DH"))</f>
        <v/>
      </c>
      <c r="O3712">
        <f>IF($B3712="","",IFERROR(VLOOKUP($B3712,Mapping!$A:$C,2,0),"Not Mapped"))</f>
        <v/>
      </c>
      <c r="P3712">
        <f>IF($B3712="","",IFERROR(VLOOKUP($B3712,Mapping!$A:$C,3,0),"Not Mapped"))</f>
        <v/>
      </c>
      <c r="Q3712">
        <f>IF($B3712="","",IF(COUNTIF(Exclusions!$A:$A,$B3712)&gt;0,"Yes","No"))</f>
        <v/>
      </c>
      <c r="R3712" s="17">
        <f>IF($B3712="","",MIN(1,DAY($A3712)/IF($N3712="Superstore",Settings!$B$5,Settings!$B$4)))</f>
        <v/>
      </c>
      <c r="S3712" s="17">
        <f>IF(OR($B3712="",$G3712="",$R3712=0),"",$G3712/$R3712)</f>
        <v/>
      </c>
      <c r="T3712">
        <f>IF($S3712="","",IF($S3712&lt;Settings!$B$8,"Critical",IF($S3712&lt;Settings!$B$9,"Semi Critical","Non Critical")))</f>
        <v/>
      </c>
      <c r="U3712">
        <f>IF($B3712="","",IFERROR(VLOOKUP($O3712,Leaders!$A:$B,2,0),"Not Mapped"))</f>
        <v/>
      </c>
    </row>
    <row r="3713">
      <c r="A3713" s="16" t="n"/>
      <c r="G3713" s="17" t="n"/>
      <c r="H3713" s="17" t="n"/>
      <c r="I3713" s="17" t="n"/>
      <c r="J3713" s="17" t="n"/>
      <c r="K3713" s="17" t="n"/>
      <c r="L3713" s="17" t="n"/>
      <c r="N3713">
        <f>IF($B3713="","",IF($C3713="SUPERSTORE","Superstore","DH"))</f>
        <v/>
      </c>
      <c r="O3713">
        <f>IF($B3713="","",IFERROR(VLOOKUP($B3713,Mapping!$A:$C,2,0),"Not Mapped"))</f>
        <v/>
      </c>
      <c r="P3713">
        <f>IF($B3713="","",IFERROR(VLOOKUP($B3713,Mapping!$A:$C,3,0),"Not Mapped"))</f>
        <v/>
      </c>
      <c r="Q3713">
        <f>IF($B3713="","",IF(COUNTIF(Exclusions!$A:$A,$B3713)&gt;0,"Yes","No"))</f>
        <v/>
      </c>
      <c r="R3713" s="17">
        <f>IF($B3713="","",MIN(1,DAY($A3713)/IF($N3713="Superstore",Settings!$B$5,Settings!$B$4)))</f>
        <v/>
      </c>
      <c r="S3713" s="17">
        <f>IF(OR($B3713="",$G3713="",$R3713=0),"",$G3713/$R3713)</f>
        <v/>
      </c>
      <c r="T3713">
        <f>IF($S3713="","",IF($S3713&lt;Settings!$B$8,"Critical",IF($S3713&lt;Settings!$B$9,"Semi Critical","Non Critical")))</f>
        <v/>
      </c>
      <c r="U3713">
        <f>IF($B3713="","",IFERROR(VLOOKUP($O3713,Leaders!$A:$B,2,0),"Not Mapped"))</f>
        <v/>
      </c>
    </row>
    <row r="3714">
      <c r="A3714" s="16" t="n"/>
      <c r="G3714" s="17" t="n"/>
      <c r="H3714" s="17" t="n"/>
      <c r="I3714" s="17" t="n"/>
      <c r="J3714" s="17" t="n"/>
      <c r="K3714" s="17" t="n"/>
      <c r="L3714" s="17" t="n"/>
      <c r="N3714">
        <f>IF($B3714="","",IF($C3714="SUPERSTORE","Superstore","DH"))</f>
        <v/>
      </c>
      <c r="O3714">
        <f>IF($B3714="","",IFERROR(VLOOKUP($B3714,Mapping!$A:$C,2,0),"Not Mapped"))</f>
        <v/>
      </c>
      <c r="P3714">
        <f>IF($B3714="","",IFERROR(VLOOKUP($B3714,Mapping!$A:$C,3,0),"Not Mapped"))</f>
        <v/>
      </c>
      <c r="Q3714">
        <f>IF($B3714="","",IF(COUNTIF(Exclusions!$A:$A,$B3714)&gt;0,"Yes","No"))</f>
        <v/>
      </c>
      <c r="R3714" s="17">
        <f>IF($B3714="","",MIN(1,DAY($A3714)/IF($N3714="Superstore",Settings!$B$5,Settings!$B$4)))</f>
        <v/>
      </c>
      <c r="S3714" s="17">
        <f>IF(OR($B3714="",$G3714="",$R3714=0),"",$G3714/$R3714)</f>
        <v/>
      </c>
      <c r="T3714">
        <f>IF($S3714="","",IF($S3714&lt;Settings!$B$8,"Critical",IF($S3714&lt;Settings!$B$9,"Semi Critical","Non Critical")))</f>
        <v/>
      </c>
      <c r="U3714">
        <f>IF($B3714="","",IFERROR(VLOOKUP($O3714,Leaders!$A:$B,2,0),"Not Mapped"))</f>
        <v/>
      </c>
    </row>
    <row r="3715">
      <c r="A3715" s="16" t="n"/>
      <c r="G3715" s="17" t="n"/>
      <c r="H3715" s="17" t="n"/>
      <c r="I3715" s="17" t="n"/>
      <c r="J3715" s="17" t="n"/>
      <c r="K3715" s="17" t="n"/>
      <c r="L3715" s="17" t="n"/>
      <c r="N3715">
        <f>IF($B3715="","",IF($C3715="SUPERSTORE","Superstore","DH"))</f>
        <v/>
      </c>
      <c r="O3715">
        <f>IF($B3715="","",IFERROR(VLOOKUP($B3715,Mapping!$A:$C,2,0),"Not Mapped"))</f>
        <v/>
      </c>
      <c r="P3715">
        <f>IF($B3715="","",IFERROR(VLOOKUP($B3715,Mapping!$A:$C,3,0),"Not Mapped"))</f>
        <v/>
      </c>
      <c r="Q3715">
        <f>IF($B3715="","",IF(COUNTIF(Exclusions!$A:$A,$B3715)&gt;0,"Yes","No"))</f>
        <v/>
      </c>
      <c r="R3715" s="17">
        <f>IF($B3715="","",MIN(1,DAY($A3715)/IF($N3715="Superstore",Settings!$B$5,Settings!$B$4)))</f>
        <v/>
      </c>
      <c r="S3715" s="17">
        <f>IF(OR($B3715="",$G3715="",$R3715=0),"",$G3715/$R3715)</f>
        <v/>
      </c>
      <c r="T3715">
        <f>IF($S3715="","",IF($S3715&lt;Settings!$B$8,"Critical",IF($S3715&lt;Settings!$B$9,"Semi Critical","Non Critical")))</f>
        <v/>
      </c>
      <c r="U3715">
        <f>IF($B3715="","",IFERROR(VLOOKUP($O3715,Leaders!$A:$B,2,0),"Not Mapped"))</f>
        <v/>
      </c>
    </row>
    <row r="3716">
      <c r="A3716" s="16" t="n"/>
      <c r="G3716" s="17" t="n"/>
      <c r="H3716" s="17" t="n"/>
      <c r="I3716" s="17" t="n"/>
      <c r="J3716" s="17" t="n"/>
      <c r="K3716" s="17" t="n"/>
      <c r="L3716" s="17" t="n"/>
      <c r="N3716">
        <f>IF($B3716="","",IF($C3716="SUPERSTORE","Superstore","DH"))</f>
        <v/>
      </c>
      <c r="O3716">
        <f>IF($B3716="","",IFERROR(VLOOKUP($B3716,Mapping!$A:$C,2,0),"Not Mapped"))</f>
        <v/>
      </c>
      <c r="P3716">
        <f>IF($B3716="","",IFERROR(VLOOKUP($B3716,Mapping!$A:$C,3,0),"Not Mapped"))</f>
        <v/>
      </c>
      <c r="Q3716">
        <f>IF($B3716="","",IF(COUNTIF(Exclusions!$A:$A,$B3716)&gt;0,"Yes","No"))</f>
        <v/>
      </c>
      <c r="R3716" s="17">
        <f>IF($B3716="","",MIN(1,DAY($A3716)/IF($N3716="Superstore",Settings!$B$5,Settings!$B$4)))</f>
        <v/>
      </c>
      <c r="S3716" s="17">
        <f>IF(OR($B3716="",$G3716="",$R3716=0),"",$G3716/$R3716)</f>
        <v/>
      </c>
      <c r="T3716">
        <f>IF($S3716="","",IF($S3716&lt;Settings!$B$8,"Critical",IF($S3716&lt;Settings!$B$9,"Semi Critical","Non Critical")))</f>
        <v/>
      </c>
      <c r="U3716">
        <f>IF($B3716="","",IFERROR(VLOOKUP($O3716,Leaders!$A:$B,2,0),"Not Mapped"))</f>
        <v/>
      </c>
    </row>
    <row r="3717">
      <c r="A3717" s="16" t="n"/>
      <c r="G3717" s="17" t="n"/>
      <c r="H3717" s="17" t="n"/>
      <c r="I3717" s="17" t="n"/>
      <c r="J3717" s="17" t="n"/>
      <c r="K3717" s="17" t="n"/>
      <c r="L3717" s="17" t="n"/>
      <c r="N3717">
        <f>IF($B3717="","",IF($C3717="SUPERSTORE","Superstore","DH"))</f>
        <v/>
      </c>
      <c r="O3717">
        <f>IF($B3717="","",IFERROR(VLOOKUP($B3717,Mapping!$A:$C,2,0),"Not Mapped"))</f>
        <v/>
      </c>
      <c r="P3717">
        <f>IF($B3717="","",IFERROR(VLOOKUP($B3717,Mapping!$A:$C,3,0),"Not Mapped"))</f>
        <v/>
      </c>
      <c r="Q3717">
        <f>IF($B3717="","",IF(COUNTIF(Exclusions!$A:$A,$B3717)&gt;0,"Yes","No"))</f>
        <v/>
      </c>
      <c r="R3717" s="17">
        <f>IF($B3717="","",MIN(1,DAY($A3717)/IF($N3717="Superstore",Settings!$B$5,Settings!$B$4)))</f>
        <v/>
      </c>
      <c r="S3717" s="17">
        <f>IF(OR($B3717="",$G3717="",$R3717=0),"",$G3717/$R3717)</f>
        <v/>
      </c>
      <c r="T3717">
        <f>IF($S3717="","",IF($S3717&lt;Settings!$B$8,"Critical",IF($S3717&lt;Settings!$B$9,"Semi Critical","Non Critical")))</f>
        <v/>
      </c>
      <c r="U3717">
        <f>IF($B3717="","",IFERROR(VLOOKUP($O3717,Leaders!$A:$B,2,0),"Not Mapped"))</f>
        <v/>
      </c>
    </row>
    <row r="3718">
      <c r="A3718" s="16" t="n"/>
      <c r="G3718" s="17" t="n"/>
      <c r="H3718" s="17" t="n"/>
      <c r="I3718" s="17" t="n"/>
      <c r="J3718" s="17" t="n"/>
      <c r="K3718" s="17" t="n"/>
      <c r="L3718" s="17" t="n"/>
      <c r="N3718">
        <f>IF($B3718="","",IF($C3718="SUPERSTORE","Superstore","DH"))</f>
        <v/>
      </c>
      <c r="O3718">
        <f>IF($B3718="","",IFERROR(VLOOKUP($B3718,Mapping!$A:$C,2,0),"Not Mapped"))</f>
        <v/>
      </c>
      <c r="P3718">
        <f>IF($B3718="","",IFERROR(VLOOKUP($B3718,Mapping!$A:$C,3,0),"Not Mapped"))</f>
        <v/>
      </c>
      <c r="Q3718">
        <f>IF($B3718="","",IF(COUNTIF(Exclusions!$A:$A,$B3718)&gt;0,"Yes","No"))</f>
        <v/>
      </c>
      <c r="R3718" s="17">
        <f>IF($B3718="","",MIN(1,DAY($A3718)/IF($N3718="Superstore",Settings!$B$5,Settings!$B$4)))</f>
        <v/>
      </c>
      <c r="S3718" s="17">
        <f>IF(OR($B3718="",$G3718="",$R3718=0),"",$G3718/$R3718)</f>
        <v/>
      </c>
      <c r="T3718">
        <f>IF($S3718="","",IF($S3718&lt;Settings!$B$8,"Critical",IF($S3718&lt;Settings!$B$9,"Semi Critical","Non Critical")))</f>
        <v/>
      </c>
      <c r="U3718">
        <f>IF($B3718="","",IFERROR(VLOOKUP($O3718,Leaders!$A:$B,2,0),"Not Mapped"))</f>
        <v/>
      </c>
    </row>
    <row r="3719">
      <c r="A3719" s="16" t="n"/>
      <c r="G3719" s="17" t="n"/>
      <c r="H3719" s="17" t="n"/>
      <c r="I3719" s="17" t="n"/>
      <c r="J3719" s="17" t="n"/>
      <c r="K3719" s="17" t="n"/>
      <c r="L3719" s="17" t="n"/>
      <c r="N3719">
        <f>IF($B3719="","",IF($C3719="SUPERSTORE","Superstore","DH"))</f>
        <v/>
      </c>
      <c r="O3719">
        <f>IF($B3719="","",IFERROR(VLOOKUP($B3719,Mapping!$A:$C,2,0),"Not Mapped"))</f>
        <v/>
      </c>
      <c r="P3719">
        <f>IF($B3719="","",IFERROR(VLOOKUP($B3719,Mapping!$A:$C,3,0),"Not Mapped"))</f>
        <v/>
      </c>
      <c r="Q3719">
        <f>IF($B3719="","",IF(COUNTIF(Exclusions!$A:$A,$B3719)&gt;0,"Yes","No"))</f>
        <v/>
      </c>
      <c r="R3719" s="17">
        <f>IF($B3719="","",MIN(1,DAY($A3719)/IF($N3719="Superstore",Settings!$B$5,Settings!$B$4)))</f>
        <v/>
      </c>
      <c r="S3719" s="17">
        <f>IF(OR($B3719="",$G3719="",$R3719=0),"",$G3719/$R3719)</f>
        <v/>
      </c>
      <c r="T3719">
        <f>IF($S3719="","",IF($S3719&lt;Settings!$B$8,"Critical",IF($S3719&lt;Settings!$B$9,"Semi Critical","Non Critical")))</f>
        <v/>
      </c>
      <c r="U3719">
        <f>IF($B3719="","",IFERROR(VLOOKUP($O3719,Leaders!$A:$B,2,0),"Not Mapped"))</f>
        <v/>
      </c>
    </row>
    <row r="3720">
      <c r="A3720" s="16" t="n"/>
      <c r="G3720" s="17" t="n"/>
      <c r="H3720" s="17" t="n"/>
      <c r="I3720" s="17" t="n"/>
      <c r="J3720" s="17" t="n"/>
      <c r="K3720" s="17" t="n"/>
      <c r="L3720" s="17" t="n"/>
      <c r="N3720">
        <f>IF($B3720="","",IF($C3720="SUPERSTORE","Superstore","DH"))</f>
        <v/>
      </c>
      <c r="O3720">
        <f>IF($B3720="","",IFERROR(VLOOKUP($B3720,Mapping!$A:$C,2,0),"Not Mapped"))</f>
        <v/>
      </c>
      <c r="P3720">
        <f>IF($B3720="","",IFERROR(VLOOKUP($B3720,Mapping!$A:$C,3,0),"Not Mapped"))</f>
        <v/>
      </c>
      <c r="Q3720">
        <f>IF($B3720="","",IF(COUNTIF(Exclusions!$A:$A,$B3720)&gt;0,"Yes","No"))</f>
        <v/>
      </c>
      <c r="R3720" s="17">
        <f>IF($B3720="","",MIN(1,DAY($A3720)/IF($N3720="Superstore",Settings!$B$5,Settings!$B$4)))</f>
        <v/>
      </c>
      <c r="S3720" s="17">
        <f>IF(OR($B3720="",$G3720="",$R3720=0),"",$G3720/$R3720)</f>
        <v/>
      </c>
      <c r="T3720">
        <f>IF($S3720="","",IF($S3720&lt;Settings!$B$8,"Critical",IF($S3720&lt;Settings!$B$9,"Semi Critical","Non Critical")))</f>
        <v/>
      </c>
      <c r="U3720">
        <f>IF($B3720="","",IFERROR(VLOOKUP($O3720,Leaders!$A:$B,2,0),"Not Mapped"))</f>
        <v/>
      </c>
    </row>
    <row r="3721">
      <c r="A3721" s="16" t="n"/>
      <c r="G3721" s="17" t="n"/>
      <c r="H3721" s="17" t="n"/>
      <c r="I3721" s="17" t="n"/>
      <c r="J3721" s="17" t="n"/>
      <c r="K3721" s="17" t="n"/>
      <c r="L3721" s="17" t="n"/>
      <c r="N3721">
        <f>IF($B3721="","",IF($C3721="SUPERSTORE","Superstore","DH"))</f>
        <v/>
      </c>
      <c r="O3721">
        <f>IF($B3721="","",IFERROR(VLOOKUP($B3721,Mapping!$A:$C,2,0),"Not Mapped"))</f>
        <v/>
      </c>
      <c r="P3721">
        <f>IF($B3721="","",IFERROR(VLOOKUP($B3721,Mapping!$A:$C,3,0),"Not Mapped"))</f>
        <v/>
      </c>
      <c r="Q3721">
        <f>IF($B3721="","",IF(COUNTIF(Exclusions!$A:$A,$B3721)&gt;0,"Yes","No"))</f>
        <v/>
      </c>
      <c r="R3721" s="17">
        <f>IF($B3721="","",MIN(1,DAY($A3721)/IF($N3721="Superstore",Settings!$B$5,Settings!$B$4)))</f>
        <v/>
      </c>
      <c r="S3721" s="17">
        <f>IF(OR($B3721="",$G3721="",$R3721=0),"",$G3721/$R3721)</f>
        <v/>
      </c>
      <c r="T3721">
        <f>IF($S3721="","",IF($S3721&lt;Settings!$B$8,"Critical",IF($S3721&lt;Settings!$B$9,"Semi Critical","Non Critical")))</f>
        <v/>
      </c>
      <c r="U3721">
        <f>IF($B3721="","",IFERROR(VLOOKUP($O3721,Leaders!$A:$B,2,0),"Not Mapped"))</f>
        <v/>
      </c>
    </row>
    <row r="3722">
      <c r="A3722" s="16" t="n"/>
      <c r="G3722" s="17" t="n"/>
      <c r="H3722" s="17" t="n"/>
      <c r="I3722" s="17" t="n"/>
      <c r="J3722" s="17" t="n"/>
      <c r="K3722" s="17" t="n"/>
      <c r="L3722" s="17" t="n"/>
      <c r="N3722">
        <f>IF($B3722="","",IF($C3722="SUPERSTORE","Superstore","DH"))</f>
        <v/>
      </c>
      <c r="O3722">
        <f>IF($B3722="","",IFERROR(VLOOKUP($B3722,Mapping!$A:$C,2,0),"Not Mapped"))</f>
        <v/>
      </c>
      <c r="P3722">
        <f>IF($B3722="","",IFERROR(VLOOKUP($B3722,Mapping!$A:$C,3,0),"Not Mapped"))</f>
        <v/>
      </c>
      <c r="Q3722">
        <f>IF($B3722="","",IF(COUNTIF(Exclusions!$A:$A,$B3722)&gt;0,"Yes","No"))</f>
        <v/>
      </c>
      <c r="R3722" s="17">
        <f>IF($B3722="","",MIN(1,DAY($A3722)/IF($N3722="Superstore",Settings!$B$5,Settings!$B$4)))</f>
        <v/>
      </c>
      <c r="S3722" s="17">
        <f>IF(OR($B3722="",$G3722="",$R3722=0),"",$G3722/$R3722)</f>
        <v/>
      </c>
      <c r="T3722">
        <f>IF($S3722="","",IF($S3722&lt;Settings!$B$8,"Critical",IF($S3722&lt;Settings!$B$9,"Semi Critical","Non Critical")))</f>
        <v/>
      </c>
      <c r="U3722">
        <f>IF($B3722="","",IFERROR(VLOOKUP($O3722,Leaders!$A:$B,2,0),"Not Mapped"))</f>
        <v/>
      </c>
    </row>
    <row r="3723">
      <c r="A3723" s="16" t="n"/>
      <c r="G3723" s="17" t="n"/>
      <c r="H3723" s="17" t="n"/>
      <c r="I3723" s="17" t="n"/>
      <c r="J3723" s="17" t="n"/>
      <c r="K3723" s="17" t="n"/>
      <c r="L3723" s="17" t="n"/>
      <c r="N3723">
        <f>IF($B3723="","",IF($C3723="SUPERSTORE","Superstore","DH"))</f>
        <v/>
      </c>
      <c r="O3723">
        <f>IF($B3723="","",IFERROR(VLOOKUP($B3723,Mapping!$A:$C,2,0),"Not Mapped"))</f>
        <v/>
      </c>
      <c r="P3723">
        <f>IF($B3723="","",IFERROR(VLOOKUP($B3723,Mapping!$A:$C,3,0),"Not Mapped"))</f>
        <v/>
      </c>
      <c r="Q3723">
        <f>IF($B3723="","",IF(COUNTIF(Exclusions!$A:$A,$B3723)&gt;0,"Yes","No"))</f>
        <v/>
      </c>
      <c r="R3723" s="17">
        <f>IF($B3723="","",MIN(1,DAY($A3723)/IF($N3723="Superstore",Settings!$B$5,Settings!$B$4)))</f>
        <v/>
      </c>
      <c r="S3723" s="17">
        <f>IF(OR($B3723="",$G3723="",$R3723=0),"",$G3723/$R3723)</f>
        <v/>
      </c>
      <c r="T3723">
        <f>IF($S3723="","",IF($S3723&lt;Settings!$B$8,"Critical",IF($S3723&lt;Settings!$B$9,"Semi Critical","Non Critical")))</f>
        <v/>
      </c>
      <c r="U3723">
        <f>IF($B3723="","",IFERROR(VLOOKUP($O3723,Leaders!$A:$B,2,0),"Not Mapped"))</f>
        <v/>
      </c>
    </row>
    <row r="3724">
      <c r="A3724" s="16" t="n"/>
      <c r="G3724" s="17" t="n"/>
      <c r="H3724" s="17" t="n"/>
      <c r="I3724" s="17" t="n"/>
      <c r="J3724" s="17" t="n"/>
      <c r="K3724" s="17" t="n"/>
      <c r="L3724" s="17" t="n"/>
      <c r="N3724">
        <f>IF($B3724="","",IF($C3724="SUPERSTORE","Superstore","DH"))</f>
        <v/>
      </c>
      <c r="O3724">
        <f>IF($B3724="","",IFERROR(VLOOKUP($B3724,Mapping!$A:$C,2,0),"Not Mapped"))</f>
        <v/>
      </c>
      <c r="P3724">
        <f>IF($B3724="","",IFERROR(VLOOKUP($B3724,Mapping!$A:$C,3,0),"Not Mapped"))</f>
        <v/>
      </c>
      <c r="Q3724">
        <f>IF($B3724="","",IF(COUNTIF(Exclusions!$A:$A,$B3724)&gt;0,"Yes","No"))</f>
        <v/>
      </c>
      <c r="R3724" s="17">
        <f>IF($B3724="","",MIN(1,DAY($A3724)/IF($N3724="Superstore",Settings!$B$5,Settings!$B$4)))</f>
        <v/>
      </c>
      <c r="S3724" s="17">
        <f>IF(OR($B3724="",$G3724="",$R3724=0),"",$G3724/$R3724)</f>
        <v/>
      </c>
      <c r="T3724">
        <f>IF($S3724="","",IF($S3724&lt;Settings!$B$8,"Critical",IF($S3724&lt;Settings!$B$9,"Semi Critical","Non Critical")))</f>
        <v/>
      </c>
      <c r="U3724">
        <f>IF($B3724="","",IFERROR(VLOOKUP($O3724,Leaders!$A:$B,2,0),"Not Mapped"))</f>
        <v/>
      </c>
    </row>
    <row r="3725">
      <c r="A3725" s="16" t="n"/>
      <c r="G3725" s="17" t="n"/>
      <c r="H3725" s="17" t="n"/>
      <c r="I3725" s="17" t="n"/>
      <c r="J3725" s="17" t="n"/>
      <c r="K3725" s="17" t="n"/>
      <c r="L3725" s="17" t="n"/>
      <c r="N3725">
        <f>IF($B3725="","",IF($C3725="SUPERSTORE","Superstore","DH"))</f>
        <v/>
      </c>
      <c r="O3725">
        <f>IF($B3725="","",IFERROR(VLOOKUP($B3725,Mapping!$A:$C,2,0),"Not Mapped"))</f>
        <v/>
      </c>
      <c r="P3725">
        <f>IF($B3725="","",IFERROR(VLOOKUP($B3725,Mapping!$A:$C,3,0),"Not Mapped"))</f>
        <v/>
      </c>
      <c r="Q3725">
        <f>IF($B3725="","",IF(COUNTIF(Exclusions!$A:$A,$B3725)&gt;0,"Yes","No"))</f>
        <v/>
      </c>
      <c r="R3725" s="17">
        <f>IF($B3725="","",MIN(1,DAY($A3725)/IF($N3725="Superstore",Settings!$B$5,Settings!$B$4)))</f>
        <v/>
      </c>
      <c r="S3725" s="17">
        <f>IF(OR($B3725="",$G3725="",$R3725=0),"",$G3725/$R3725)</f>
        <v/>
      </c>
      <c r="T3725">
        <f>IF($S3725="","",IF($S3725&lt;Settings!$B$8,"Critical",IF($S3725&lt;Settings!$B$9,"Semi Critical","Non Critical")))</f>
        <v/>
      </c>
      <c r="U3725">
        <f>IF($B3725="","",IFERROR(VLOOKUP($O3725,Leaders!$A:$B,2,0),"Not Mapped"))</f>
        <v/>
      </c>
    </row>
    <row r="3726">
      <c r="A3726" s="16" t="n"/>
      <c r="G3726" s="17" t="n"/>
      <c r="H3726" s="17" t="n"/>
      <c r="I3726" s="17" t="n"/>
      <c r="J3726" s="17" t="n"/>
      <c r="K3726" s="17" t="n"/>
      <c r="L3726" s="17" t="n"/>
      <c r="N3726">
        <f>IF($B3726="","",IF($C3726="SUPERSTORE","Superstore","DH"))</f>
        <v/>
      </c>
      <c r="O3726">
        <f>IF($B3726="","",IFERROR(VLOOKUP($B3726,Mapping!$A:$C,2,0),"Not Mapped"))</f>
        <v/>
      </c>
      <c r="P3726">
        <f>IF($B3726="","",IFERROR(VLOOKUP($B3726,Mapping!$A:$C,3,0),"Not Mapped"))</f>
        <v/>
      </c>
      <c r="Q3726">
        <f>IF($B3726="","",IF(COUNTIF(Exclusions!$A:$A,$B3726)&gt;0,"Yes","No"))</f>
        <v/>
      </c>
      <c r="R3726" s="17">
        <f>IF($B3726="","",MIN(1,DAY($A3726)/IF($N3726="Superstore",Settings!$B$5,Settings!$B$4)))</f>
        <v/>
      </c>
      <c r="S3726" s="17">
        <f>IF(OR($B3726="",$G3726="",$R3726=0),"",$G3726/$R3726)</f>
        <v/>
      </c>
      <c r="T3726">
        <f>IF($S3726="","",IF($S3726&lt;Settings!$B$8,"Critical",IF($S3726&lt;Settings!$B$9,"Semi Critical","Non Critical")))</f>
        <v/>
      </c>
      <c r="U3726">
        <f>IF($B3726="","",IFERROR(VLOOKUP($O3726,Leaders!$A:$B,2,0),"Not Mapped"))</f>
        <v/>
      </c>
    </row>
    <row r="3727">
      <c r="A3727" s="16" t="n"/>
      <c r="G3727" s="17" t="n"/>
      <c r="H3727" s="17" t="n"/>
      <c r="I3727" s="17" t="n"/>
      <c r="J3727" s="17" t="n"/>
      <c r="K3727" s="17" t="n"/>
      <c r="L3727" s="17" t="n"/>
      <c r="N3727">
        <f>IF($B3727="","",IF($C3727="SUPERSTORE","Superstore","DH"))</f>
        <v/>
      </c>
      <c r="O3727">
        <f>IF($B3727="","",IFERROR(VLOOKUP($B3727,Mapping!$A:$C,2,0),"Not Mapped"))</f>
        <v/>
      </c>
      <c r="P3727">
        <f>IF($B3727="","",IFERROR(VLOOKUP($B3727,Mapping!$A:$C,3,0),"Not Mapped"))</f>
        <v/>
      </c>
      <c r="Q3727">
        <f>IF($B3727="","",IF(COUNTIF(Exclusions!$A:$A,$B3727)&gt;0,"Yes","No"))</f>
        <v/>
      </c>
      <c r="R3727" s="17">
        <f>IF($B3727="","",MIN(1,DAY($A3727)/IF($N3727="Superstore",Settings!$B$5,Settings!$B$4)))</f>
        <v/>
      </c>
      <c r="S3727" s="17">
        <f>IF(OR($B3727="",$G3727="",$R3727=0),"",$G3727/$R3727)</f>
        <v/>
      </c>
      <c r="T3727">
        <f>IF($S3727="","",IF($S3727&lt;Settings!$B$8,"Critical",IF($S3727&lt;Settings!$B$9,"Semi Critical","Non Critical")))</f>
        <v/>
      </c>
      <c r="U3727">
        <f>IF($B3727="","",IFERROR(VLOOKUP($O3727,Leaders!$A:$B,2,0),"Not Mapped"))</f>
        <v/>
      </c>
    </row>
    <row r="3728">
      <c r="A3728" s="16" t="n"/>
      <c r="G3728" s="17" t="n"/>
      <c r="H3728" s="17" t="n"/>
      <c r="I3728" s="17" t="n"/>
      <c r="J3728" s="17" t="n"/>
      <c r="K3728" s="17" t="n"/>
      <c r="L3728" s="17" t="n"/>
      <c r="N3728">
        <f>IF($B3728="","",IF($C3728="SUPERSTORE","Superstore","DH"))</f>
        <v/>
      </c>
      <c r="O3728">
        <f>IF($B3728="","",IFERROR(VLOOKUP($B3728,Mapping!$A:$C,2,0),"Not Mapped"))</f>
        <v/>
      </c>
      <c r="P3728">
        <f>IF($B3728="","",IFERROR(VLOOKUP($B3728,Mapping!$A:$C,3,0),"Not Mapped"))</f>
        <v/>
      </c>
      <c r="Q3728">
        <f>IF($B3728="","",IF(COUNTIF(Exclusions!$A:$A,$B3728)&gt;0,"Yes","No"))</f>
        <v/>
      </c>
      <c r="R3728" s="17">
        <f>IF($B3728="","",MIN(1,DAY($A3728)/IF($N3728="Superstore",Settings!$B$5,Settings!$B$4)))</f>
        <v/>
      </c>
      <c r="S3728" s="17">
        <f>IF(OR($B3728="",$G3728="",$R3728=0),"",$G3728/$R3728)</f>
        <v/>
      </c>
      <c r="T3728">
        <f>IF($S3728="","",IF($S3728&lt;Settings!$B$8,"Critical",IF($S3728&lt;Settings!$B$9,"Semi Critical","Non Critical")))</f>
        <v/>
      </c>
      <c r="U3728">
        <f>IF($B3728="","",IFERROR(VLOOKUP($O3728,Leaders!$A:$B,2,0),"Not Mapped"))</f>
        <v/>
      </c>
    </row>
    <row r="3729">
      <c r="A3729" s="16" t="n"/>
      <c r="G3729" s="17" t="n"/>
      <c r="H3729" s="17" t="n"/>
      <c r="I3729" s="17" t="n"/>
      <c r="J3729" s="17" t="n"/>
      <c r="K3729" s="17" t="n"/>
      <c r="L3729" s="17" t="n"/>
      <c r="N3729">
        <f>IF($B3729="","",IF($C3729="SUPERSTORE","Superstore","DH"))</f>
        <v/>
      </c>
      <c r="O3729">
        <f>IF($B3729="","",IFERROR(VLOOKUP($B3729,Mapping!$A:$C,2,0),"Not Mapped"))</f>
        <v/>
      </c>
      <c r="P3729">
        <f>IF($B3729="","",IFERROR(VLOOKUP($B3729,Mapping!$A:$C,3,0),"Not Mapped"))</f>
        <v/>
      </c>
      <c r="Q3729">
        <f>IF($B3729="","",IF(COUNTIF(Exclusions!$A:$A,$B3729)&gt;0,"Yes","No"))</f>
        <v/>
      </c>
      <c r="R3729" s="17">
        <f>IF($B3729="","",MIN(1,DAY($A3729)/IF($N3729="Superstore",Settings!$B$5,Settings!$B$4)))</f>
        <v/>
      </c>
      <c r="S3729" s="17">
        <f>IF(OR($B3729="",$G3729="",$R3729=0),"",$G3729/$R3729)</f>
        <v/>
      </c>
      <c r="T3729">
        <f>IF($S3729="","",IF($S3729&lt;Settings!$B$8,"Critical",IF($S3729&lt;Settings!$B$9,"Semi Critical","Non Critical")))</f>
        <v/>
      </c>
      <c r="U3729">
        <f>IF($B3729="","",IFERROR(VLOOKUP($O3729,Leaders!$A:$B,2,0),"Not Mapped"))</f>
        <v/>
      </c>
    </row>
    <row r="3730">
      <c r="A3730" s="16" t="n"/>
      <c r="G3730" s="17" t="n"/>
      <c r="H3730" s="17" t="n"/>
      <c r="I3730" s="17" t="n"/>
      <c r="J3730" s="17" t="n"/>
      <c r="K3730" s="17" t="n"/>
      <c r="L3730" s="17" t="n"/>
      <c r="N3730">
        <f>IF($B3730="","",IF($C3730="SUPERSTORE","Superstore","DH"))</f>
        <v/>
      </c>
      <c r="O3730">
        <f>IF($B3730="","",IFERROR(VLOOKUP($B3730,Mapping!$A:$C,2,0),"Not Mapped"))</f>
        <v/>
      </c>
      <c r="P3730">
        <f>IF($B3730="","",IFERROR(VLOOKUP($B3730,Mapping!$A:$C,3,0),"Not Mapped"))</f>
        <v/>
      </c>
      <c r="Q3730">
        <f>IF($B3730="","",IF(COUNTIF(Exclusions!$A:$A,$B3730)&gt;0,"Yes","No"))</f>
        <v/>
      </c>
      <c r="R3730" s="17">
        <f>IF($B3730="","",MIN(1,DAY($A3730)/IF($N3730="Superstore",Settings!$B$5,Settings!$B$4)))</f>
        <v/>
      </c>
      <c r="S3730" s="17">
        <f>IF(OR($B3730="",$G3730="",$R3730=0),"",$G3730/$R3730)</f>
        <v/>
      </c>
      <c r="T3730">
        <f>IF($S3730="","",IF($S3730&lt;Settings!$B$8,"Critical",IF($S3730&lt;Settings!$B$9,"Semi Critical","Non Critical")))</f>
        <v/>
      </c>
      <c r="U3730">
        <f>IF($B3730="","",IFERROR(VLOOKUP($O3730,Leaders!$A:$B,2,0),"Not Mapped"))</f>
        <v/>
      </c>
    </row>
    <row r="3731">
      <c r="A3731" s="16" t="n"/>
      <c r="G3731" s="17" t="n"/>
      <c r="H3731" s="17" t="n"/>
      <c r="I3731" s="17" t="n"/>
      <c r="J3731" s="17" t="n"/>
      <c r="K3731" s="17" t="n"/>
      <c r="L3731" s="17" t="n"/>
      <c r="N3731">
        <f>IF($B3731="","",IF($C3731="SUPERSTORE","Superstore","DH"))</f>
        <v/>
      </c>
      <c r="O3731">
        <f>IF($B3731="","",IFERROR(VLOOKUP($B3731,Mapping!$A:$C,2,0),"Not Mapped"))</f>
        <v/>
      </c>
      <c r="P3731">
        <f>IF($B3731="","",IFERROR(VLOOKUP($B3731,Mapping!$A:$C,3,0),"Not Mapped"))</f>
        <v/>
      </c>
      <c r="Q3731">
        <f>IF($B3731="","",IF(COUNTIF(Exclusions!$A:$A,$B3731)&gt;0,"Yes","No"))</f>
        <v/>
      </c>
      <c r="R3731" s="17">
        <f>IF($B3731="","",MIN(1,DAY($A3731)/IF($N3731="Superstore",Settings!$B$5,Settings!$B$4)))</f>
        <v/>
      </c>
      <c r="S3731" s="17">
        <f>IF(OR($B3731="",$G3731="",$R3731=0),"",$G3731/$R3731)</f>
        <v/>
      </c>
      <c r="T3731">
        <f>IF($S3731="","",IF($S3731&lt;Settings!$B$8,"Critical",IF($S3731&lt;Settings!$B$9,"Semi Critical","Non Critical")))</f>
        <v/>
      </c>
      <c r="U3731">
        <f>IF($B3731="","",IFERROR(VLOOKUP($O3731,Leaders!$A:$B,2,0),"Not Mapped"))</f>
        <v/>
      </c>
    </row>
    <row r="3732">
      <c r="A3732" s="16" t="n"/>
      <c r="G3732" s="17" t="n"/>
      <c r="H3732" s="17" t="n"/>
      <c r="I3732" s="17" t="n"/>
      <c r="J3732" s="17" t="n"/>
      <c r="K3732" s="17" t="n"/>
      <c r="L3732" s="17" t="n"/>
      <c r="N3732">
        <f>IF($B3732="","",IF($C3732="SUPERSTORE","Superstore","DH"))</f>
        <v/>
      </c>
      <c r="O3732">
        <f>IF($B3732="","",IFERROR(VLOOKUP($B3732,Mapping!$A:$C,2,0),"Not Mapped"))</f>
        <v/>
      </c>
      <c r="P3732">
        <f>IF($B3732="","",IFERROR(VLOOKUP($B3732,Mapping!$A:$C,3,0),"Not Mapped"))</f>
        <v/>
      </c>
      <c r="Q3732">
        <f>IF($B3732="","",IF(COUNTIF(Exclusions!$A:$A,$B3732)&gt;0,"Yes","No"))</f>
        <v/>
      </c>
      <c r="R3732" s="17">
        <f>IF($B3732="","",MIN(1,DAY($A3732)/IF($N3732="Superstore",Settings!$B$5,Settings!$B$4)))</f>
        <v/>
      </c>
      <c r="S3732" s="17">
        <f>IF(OR($B3732="",$G3732="",$R3732=0),"",$G3732/$R3732)</f>
        <v/>
      </c>
      <c r="T3732">
        <f>IF($S3732="","",IF($S3732&lt;Settings!$B$8,"Critical",IF($S3732&lt;Settings!$B$9,"Semi Critical","Non Critical")))</f>
        <v/>
      </c>
      <c r="U3732">
        <f>IF($B3732="","",IFERROR(VLOOKUP($O3732,Leaders!$A:$B,2,0),"Not Mapped"))</f>
        <v/>
      </c>
    </row>
    <row r="3733">
      <c r="A3733" s="16" t="n"/>
      <c r="G3733" s="17" t="n"/>
      <c r="H3733" s="17" t="n"/>
      <c r="I3733" s="17" t="n"/>
      <c r="J3733" s="17" t="n"/>
      <c r="K3733" s="17" t="n"/>
      <c r="L3733" s="17" t="n"/>
      <c r="N3733">
        <f>IF($B3733="","",IF($C3733="SUPERSTORE","Superstore","DH"))</f>
        <v/>
      </c>
      <c r="O3733">
        <f>IF($B3733="","",IFERROR(VLOOKUP($B3733,Mapping!$A:$C,2,0),"Not Mapped"))</f>
        <v/>
      </c>
      <c r="P3733">
        <f>IF($B3733="","",IFERROR(VLOOKUP($B3733,Mapping!$A:$C,3,0),"Not Mapped"))</f>
        <v/>
      </c>
      <c r="Q3733">
        <f>IF($B3733="","",IF(COUNTIF(Exclusions!$A:$A,$B3733)&gt;0,"Yes","No"))</f>
        <v/>
      </c>
      <c r="R3733" s="17">
        <f>IF($B3733="","",MIN(1,DAY($A3733)/IF($N3733="Superstore",Settings!$B$5,Settings!$B$4)))</f>
        <v/>
      </c>
      <c r="S3733" s="17">
        <f>IF(OR($B3733="",$G3733="",$R3733=0),"",$G3733/$R3733)</f>
        <v/>
      </c>
      <c r="T3733">
        <f>IF($S3733="","",IF($S3733&lt;Settings!$B$8,"Critical",IF($S3733&lt;Settings!$B$9,"Semi Critical","Non Critical")))</f>
        <v/>
      </c>
      <c r="U3733">
        <f>IF($B3733="","",IFERROR(VLOOKUP($O3733,Leaders!$A:$B,2,0),"Not Mapped"))</f>
        <v/>
      </c>
    </row>
    <row r="3734">
      <c r="A3734" s="16" t="n"/>
      <c r="G3734" s="17" t="n"/>
      <c r="H3734" s="17" t="n"/>
      <c r="I3734" s="17" t="n"/>
      <c r="J3734" s="17" t="n"/>
      <c r="K3734" s="17" t="n"/>
      <c r="L3734" s="17" t="n"/>
      <c r="N3734">
        <f>IF($B3734="","",IF($C3734="SUPERSTORE","Superstore","DH"))</f>
        <v/>
      </c>
      <c r="O3734">
        <f>IF($B3734="","",IFERROR(VLOOKUP($B3734,Mapping!$A:$C,2,0),"Not Mapped"))</f>
        <v/>
      </c>
      <c r="P3734">
        <f>IF($B3734="","",IFERROR(VLOOKUP($B3734,Mapping!$A:$C,3,0),"Not Mapped"))</f>
        <v/>
      </c>
      <c r="Q3734">
        <f>IF($B3734="","",IF(COUNTIF(Exclusions!$A:$A,$B3734)&gt;0,"Yes","No"))</f>
        <v/>
      </c>
      <c r="R3734" s="17">
        <f>IF($B3734="","",MIN(1,DAY($A3734)/IF($N3734="Superstore",Settings!$B$5,Settings!$B$4)))</f>
        <v/>
      </c>
      <c r="S3734" s="17">
        <f>IF(OR($B3734="",$G3734="",$R3734=0),"",$G3734/$R3734)</f>
        <v/>
      </c>
      <c r="T3734">
        <f>IF($S3734="","",IF($S3734&lt;Settings!$B$8,"Critical",IF($S3734&lt;Settings!$B$9,"Semi Critical","Non Critical")))</f>
        <v/>
      </c>
      <c r="U3734">
        <f>IF($B3734="","",IFERROR(VLOOKUP($O3734,Leaders!$A:$B,2,0),"Not Mapped"))</f>
        <v/>
      </c>
    </row>
    <row r="3735">
      <c r="A3735" s="16" t="n"/>
      <c r="G3735" s="17" t="n"/>
      <c r="H3735" s="17" t="n"/>
      <c r="I3735" s="17" t="n"/>
      <c r="J3735" s="17" t="n"/>
      <c r="K3735" s="17" t="n"/>
      <c r="L3735" s="17" t="n"/>
      <c r="N3735">
        <f>IF($B3735="","",IF($C3735="SUPERSTORE","Superstore","DH"))</f>
        <v/>
      </c>
      <c r="O3735">
        <f>IF($B3735="","",IFERROR(VLOOKUP($B3735,Mapping!$A:$C,2,0),"Not Mapped"))</f>
        <v/>
      </c>
      <c r="P3735">
        <f>IF($B3735="","",IFERROR(VLOOKUP($B3735,Mapping!$A:$C,3,0),"Not Mapped"))</f>
        <v/>
      </c>
      <c r="Q3735">
        <f>IF($B3735="","",IF(COUNTIF(Exclusions!$A:$A,$B3735)&gt;0,"Yes","No"))</f>
        <v/>
      </c>
      <c r="R3735" s="17">
        <f>IF($B3735="","",MIN(1,DAY($A3735)/IF($N3735="Superstore",Settings!$B$5,Settings!$B$4)))</f>
        <v/>
      </c>
      <c r="S3735" s="17">
        <f>IF(OR($B3735="",$G3735="",$R3735=0),"",$G3735/$R3735)</f>
        <v/>
      </c>
      <c r="T3735">
        <f>IF($S3735="","",IF($S3735&lt;Settings!$B$8,"Critical",IF($S3735&lt;Settings!$B$9,"Semi Critical","Non Critical")))</f>
        <v/>
      </c>
      <c r="U3735">
        <f>IF($B3735="","",IFERROR(VLOOKUP($O3735,Leaders!$A:$B,2,0),"Not Mapped"))</f>
        <v/>
      </c>
    </row>
    <row r="3736">
      <c r="A3736" s="16" t="n"/>
      <c r="G3736" s="17" t="n"/>
      <c r="H3736" s="17" t="n"/>
      <c r="I3736" s="17" t="n"/>
      <c r="J3736" s="17" t="n"/>
      <c r="K3736" s="17" t="n"/>
      <c r="L3736" s="17" t="n"/>
      <c r="N3736">
        <f>IF($B3736="","",IF($C3736="SUPERSTORE","Superstore","DH"))</f>
        <v/>
      </c>
      <c r="O3736">
        <f>IF($B3736="","",IFERROR(VLOOKUP($B3736,Mapping!$A:$C,2,0),"Not Mapped"))</f>
        <v/>
      </c>
      <c r="P3736">
        <f>IF($B3736="","",IFERROR(VLOOKUP($B3736,Mapping!$A:$C,3,0),"Not Mapped"))</f>
        <v/>
      </c>
      <c r="Q3736">
        <f>IF($B3736="","",IF(COUNTIF(Exclusions!$A:$A,$B3736)&gt;0,"Yes","No"))</f>
        <v/>
      </c>
      <c r="R3736" s="17">
        <f>IF($B3736="","",MIN(1,DAY($A3736)/IF($N3736="Superstore",Settings!$B$5,Settings!$B$4)))</f>
        <v/>
      </c>
      <c r="S3736" s="17">
        <f>IF(OR($B3736="",$G3736="",$R3736=0),"",$G3736/$R3736)</f>
        <v/>
      </c>
      <c r="T3736">
        <f>IF($S3736="","",IF($S3736&lt;Settings!$B$8,"Critical",IF($S3736&lt;Settings!$B$9,"Semi Critical","Non Critical")))</f>
        <v/>
      </c>
      <c r="U3736">
        <f>IF($B3736="","",IFERROR(VLOOKUP($O3736,Leaders!$A:$B,2,0),"Not Mapped"))</f>
        <v/>
      </c>
    </row>
    <row r="3737">
      <c r="A3737" s="16" t="n"/>
      <c r="G3737" s="17" t="n"/>
      <c r="H3737" s="17" t="n"/>
      <c r="I3737" s="17" t="n"/>
      <c r="J3737" s="17" t="n"/>
      <c r="K3737" s="17" t="n"/>
      <c r="L3737" s="17" t="n"/>
      <c r="N3737">
        <f>IF($B3737="","",IF($C3737="SUPERSTORE","Superstore","DH"))</f>
        <v/>
      </c>
      <c r="O3737">
        <f>IF($B3737="","",IFERROR(VLOOKUP($B3737,Mapping!$A:$C,2,0),"Not Mapped"))</f>
        <v/>
      </c>
      <c r="P3737">
        <f>IF($B3737="","",IFERROR(VLOOKUP($B3737,Mapping!$A:$C,3,0),"Not Mapped"))</f>
        <v/>
      </c>
      <c r="Q3737">
        <f>IF($B3737="","",IF(COUNTIF(Exclusions!$A:$A,$B3737)&gt;0,"Yes","No"))</f>
        <v/>
      </c>
      <c r="R3737" s="17">
        <f>IF($B3737="","",MIN(1,DAY($A3737)/IF($N3737="Superstore",Settings!$B$5,Settings!$B$4)))</f>
        <v/>
      </c>
      <c r="S3737" s="17">
        <f>IF(OR($B3737="",$G3737="",$R3737=0),"",$G3737/$R3737)</f>
        <v/>
      </c>
      <c r="T3737">
        <f>IF($S3737="","",IF($S3737&lt;Settings!$B$8,"Critical",IF($S3737&lt;Settings!$B$9,"Semi Critical","Non Critical")))</f>
        <v/>
      </c>
      <c r="U3737">
        <f>IF($B3737="","",IFERROR(VLOOKUP($O3737,Leaders!$A:$B,2,0),"Not Mapped"))</f>
        <v/>
      </c>
    </row>
    <row r="3738">
      <c r="A3738" s="16" t="n"/>
      <c r="G3738" s="17" t="n"/>
      <c r="H3738" s="17" t="n"/>
      <c r="I3738" s="17" t="n"/>
      <c r="J3738" s="17" t="n"/>
      <c r="K3738" s="17" t="n"/>
      <c r="L3738" s="17" t="n"/>
      <c r="N3738">
        <f>IF($B3738="","",IF($C3738="SUPERSTORE","Superstore","DH"))</f>
        <v/>
      </c>
      <c r="O3738">
        <f>IF($B3738="","",IFERROR(VLOOKUP($B3738,Mapping!$A:$C,2,0),"Not Mapped"))</f>
        <v/>
      </c>
      <c r="P3738">
        <f>IF($B3738="","",IFERROR(VLOOKUP($B3738,Mapping!$A:$C,3,0),"Not Mapped"))</f>
        <v/>
      </c>
      <c r="Q3738">
        <f>IF($B3738="","",IF(COUNTIF(Exclusions!$A:$A,$B3738)&gt;0,"Yes","No"))</f>
        <v/>
      </c>
      <c r="R3738" s="17">
        <f>IF($B3738="","",MIN(1,DAY($A3738)/IF($N3738="Superstore",Settings!$B$5,Settings!$B$4)))</f>
        <v/>
      </c>
      <c r="S3738" s="17">
        <f>IF(OR($B3738="",$G3738="",$R3738=0),"",$G3738/$R3738)</f>
        <v/>
      </c>
      <c r="T3738">
        <f>IF($S3738="","",IF($S3738&lt;Settings!$B$8,"Critical",IF($S3738&lt;Settings!$B$9,"Semi Critical","Non Critical")))</f>
        <v/>
      </c>
      <c r="U3738">
        <f>IF($B3738="","",IFERROR(VLOOKUP($O3738,Leaders!$A:$B,2,0),"Not Mapped"))</f>
        <v/>
      </c>
    </row>
    <row r="3739">
      <c r="A3739" s="16" t="n"/>
      <c r="G3739" s="17" t="n"/>
      <c r="H3739" s="17" t="n"/>
      <c r="I3739" s="17" t="n"/>
      <c r="J3739" s="17" t="n"/>
      <c r="K3739" s="17" t="n"/>
      <c r="L3739" s="17" t="n"/>
      <c r="N3739">
        <f>IF($B3739="","",IF($C3739="SUPERSTORE","Superstore","DH"))</f>
        <v/>
      </c>
      <c r="O3739">
        <f>IF($B3739="","",IFERROR(VLOOKUP($B3739,Mapping!$A:$C,2,0),"Not Mapped"))</f>
        <v/>
      </c>
      <c r="P3739">
        <f>IF($B3739="","",IFERROR(VLOOKUP($B3739,Mapping!$A:$C,3,0),"Not Mapped"))</f>
        <v/>
      </c>
      <c r="Q3739">
        <f>IF($B3739="","",IF(COUNTIF(Exclusions!$A:$A,$B3739)&gt;0,"Yes","No"))</f>
        <v/>
      </c>
      <c r="R3739" s="17">
        <f>IF($B3739="","",MIN(1,DAY($A3739)/IF($N3739="Superstore",Settings!$B$5,Settings!$B$4)))</f>
        <v/>
      </c>
      <c r="S3739" s="17">
        <f>IF(OR($B3739="",$G3739="",$R3739=0),"",$G3739/$R3739)</f>
        <v/>
      </c>
      <c r="T3739">
        <f>IF($S3739="","",IF($S3739&lt;Settings!$B$8,"Critical",IF($S3739&lt;Settings!$B$9,"Semi Critical","Non Critical")))</f>
        <v/>
      </c>
      <c r="U3739">
        <f>IF($B3739="","",IFERROR(VLOOKUP($O3739,Leaders!$A:$B,2,0),"Not Mapped"))</f>
        <v/>
      </c>
    </row>
    <row r="3740">
      <c r="A3740" s="16" t="n"/>
      <c r="G3740" s="17" t="n"/>
      <c r="H3740" s="17" t="n"/>
      <c r="I3740" s="17" t="n"/>
      <c r="J3740" s="17" t="n"/>
      <c r="K3740" s="17" t="n"/>
      <c r="L3740" s="17" t="n"/>
      <c r="N3740">
        <f>IF($B3740="","",IF($C3740="SUPERSTORE","Superstore","DH"))</f>
        <v/>
      </c>
      <c r="O3740">
        <f>IF($B3740="","",IFERROR(VLOOKUP($B3740,Mapping!$A:$C,2,0),"Not Mapped"))</f>
        <v/>
      </c>
      <c r="P3740">
        <f>IF($B3740="","",IFERROR(VLOOKUP($B3740,Mapping!$A:$C,3,0),"Not Mapped"))</f>
        <v/>
      </c>
      <c r="Q3740">
        <f>IF($B3740="","",IF(COUNTIF(Exclusions!$A:$A,$B3740)&gt;0,"Yes","No"))</f>
        <v/>
      </c>
      <c r="R3740" s="17">
        <f>IF($B3740="","",MIN(1,DAY($A3740)/IF($N3740="Superstore",Settings!$B$5,Settings!$B$4)))</f>
        <v/>
      </c>
      <c r="S3740" s="17">
        <f>IF(OR($B3740="",$G3740="",$R3740=0),"",$G3740/$R3740)</f>
        <v/>
      </c>
      <c r="T3740">
        <f>IF($S3740="","",IF($S3740&lt;Settings!$B$8,"Critical",IF($S3740&lt;Settings!$B$9,"Semi Critical","Non Critical")))</f>
        <v/>
      </c>
      <c r="U3740">
        <f>IF($B3740="","",IFERROR(VLOOKUP($O3740,Leaders!$A:$B,2,0),"Not Mapped"))</f>
        <v/>
      </c>
    </row>
    <row r="3741">
      <c r="A3741" s="16" t="n"/>
      <c r="G3741" s="17" t="n"/>
      <c r="H3741" s="17" t="n"/>
      <c r="I3741" s="17" t="n"/>
      <c r="J3741" s="17" t="n"/>
      <c r="K3741" s="17" t="n"/>
      <c r="L3741" s="17" t="n"/>
      <c r="N3741">
        <f>IF($B3741="","",IF($C3741="SUPERSTORE","Superstore","DH"))</f>
        <v/>
      </c>
      <c r="O3741">
        <f>IF($B3741="","",IFERROR(VLOOKUP($B3741,Mapping!$A:$C,2,0),"Not Mapped"))</f>
        <v/>
      </c>
      <c r="P3741">
        <f>IF($B3741="","",IFERROR(VLOOKUP($B3741,Mapping!$A:$C,3,0),"Not Mapped"))</f>
        <v/>
      </c>
      <c r="Q3741">
        <f>IF($B3741="","",IF(COUNTIF(Exclusions!$A:$A,$B3741)&gt;0,"Yes","No"))</f>
        <v/>
      </c>
      <c r="R3741" s="17">
        <f>IF($B3741="","",MIN(1,DAY($A3741)/IF($N3741="Superstore",Settings!$B$5,Settings!$B$4)))</f>
        <v/>
      </c>
      <c r="S3741" s="17">
        <f>IF(OR($B3741="",$G3741="",$R3741=0),"",$G3741/$R3741)</f>
        <v/>
      </c>
      <c r="T3741">
        <f>IF($S3741="","",IF($S3741&lt;Settings!$B$8,"Critical",IF($S3741&lt;Settings!$B$9,"Semi Critical","Non Critical")))</f>
        <v/>
      </c>
      <c r="U3741">
        <f>IF($B3741="","",IFERROR(VLOOKUP($O3741,Leaders!$A:$B,2,0),"Not Mapped"))</f>
        <v/>
      </c>
    </row>
    <row r="3742">
      <c r="A3742" s="16" t="n"/>
      <c r="G3742" s="17" t="n"/>
      <c r="H3742" s="17" t="n"/>
      <c r="I3742" s="17" t="n"/>
      <c r="J3742" s="17" t="n"/>
      <c r="K3742" s="17" t="n"/>
      <c r="L3742" s="17" t="n"/>
      <c r="N3742">
        <f>IF($B3742="","",IF($C3742="SUPERSTORE","Superstore","DH"))</f>
        <v/>
      </c>
      <c r="O3742">
        <f>IF($B3742="","",IFERROR(VLOOKUP($B3742,Mapping!$A:$C,2,0),"Not Mapped"))</f>
        <v/>
      </c>
      <c r="P3742">
        <f>IF($B3742="","",IFERROR(VLOOKUP($B3742,Mapping!$A:$C,3,0),"Not Mapped"))</f>
        <v/>
      </c>
      <c r="Q3742">
        <f>IF($B3742="","",IF(COUNTIF(Exclusions!$A:$A,$B3742)&gt;0,"Yes","No"))</f>
        <v/>
      </c>
      <c r="R3742" s="17">
        <f>IF($B3742="","",MIN(1,DAY($A3742)/IF($N3742="Superstore",Settings!$B$5,Settings!$B$4)))</f>
        <v/>
      </c>
      <c r="S3742" s="17">
        <f>IF(OR($B3742="",$G3742="",$R3742=0),"",$G3742/$R3742)</f>
        <v/>
      </c>
      <c r="T3742">
        <f>IF($S3742="","",IF($S3742&lt;Settings!$B$8,"Critical",IF($S3742&lt;Settings!$B$9,"Semi Critical","Non Critical")))</f>
        <v/>
      </c>
      <c r="U3742">
        <f>IF($B3742="","",IFERROR(VLOOKUP($O3742,Leaders!$A:$B,2,0),"Not Mapped"))</f>
        <v/>
      </c>
    </row>
    <row r="3743">
      <c r="A3743" s="16" t="n"/>
      <c r="G3743" s="17" t="n"/>
      <c r="H3743" s="17" t="n"/>
      <c r="I3743" s="17" t="n"/>
      <c r="J3743" s="17" t="n"/>
      <c r="K3743" s="17" t="n"/>
      <c r="L3743" s="17" t="n"/>
      <c r="N3743">
        <f>IF($B3743="","",IF($C3743="SUPERSTORE","Superstore","DH"))</f>
        <v/>
      </c>
      <c r="O3743">
        <f>IF($B3743="","",IFERROR(VLOOKUP($B3743,Mapping!$A:$C,2,0),"Not Mapped"))</f>
        <v/>
      </c>
      <c r="P3743">
        <f>IF($B3743="","",IFERROR(VLOOKUP($B3743,Mapping!$A:$C,3,0),"Not Mapped"))</f>
        <v/>
      </c>
      <c r="Q3743">
        <f>IF($B3743="","",IF(COUNTIF(Exclusions!$A:$A,$B3743)&gt;0,"Yes","No"))</f>
        <v/>
      </c>
      <c r="R3743" s="17">
        <f>IF($B3743="","",MIN(1,DAY($A3743)/IF($N3743="Superstore",Settings!$B$5,Settings!$B$4)))</f>
        <v/>
      </c>
      <c r="S3743" s="17">
        <f>IF(OR($B3743="",$G3743="",$R3743=0),"",$G3743/$R3743)</f>
        <v/>
      </c>
      <c r="T3743">
        <f>IF($S3743="","",IF($S3743&lt;Settings!$B$8,"Critical",IF($S3743&lt;Settings!$B$9,"Semi Critical","Non Critical")))</f>
        <v/>
      </c>
      <c r="U3743">
        <f>IF($B3743="","",IFERROR(VLOOKUP($O3743,Leaders!$A:$B,2,0),"Not Mapped"))</f>
        <v/>
      </c>
    </row>
    <row r="3744">
      <c r="A3744" s="16" t="n"/>
      <c r="G3744" s="17" t="n"/>
      <c r="H3744" s="17" t="n"/>
      <c r="I3744" s="17" t="n"/>
      <c r="J3744" s="17" t="n"/>
      <c r="K3744" s="17" t="n"/>
      <c r="L3744" s="17" t="n"/>
      <c r="N3744">
        <f>IF($B3744="","",IF($C3744="SUPERSTORE","Superstore","DH"))</f>
        <v/>
      </c>
      <c r="O3744">
        <f>IF($B3744="","",IFERROR(VLOOKUP($B3744,Mapping!$A:$C,2,0),"Not Mapped"))</f>
        <v/>
      </c>
      <c r="P3744">
        <f>IF($B3744="","",IFERROR(VLOOKUP($B3744,Mapping!$A:$C,3,0),"Not Mapped"))</f>
        <v/>
      </c>
      <c r="Q3744">
        <f>IF($B3744="","",IF(COUNTIF(Exclusions!$A:$A,$B3744)&gt;0,"Yes","No"))</f>
        <v/>
      </c>
      <c r="R3744" s="17">
        <f>IF($B3744="","",MIN(1,DAY($A3744)/IF($N3744="Superstore",Settings!$B$5,Settings!$B$4)))</f>
        <v/>
      </c>
      <c r="S3744" s="17">
        <f>IF(OR($B3744="",$G3744="",$R3744=0),"",$G3744/$R3744)</f>
        <v/>
      </c>
      <c r="T3744">
        <f>IF($S3744="","",IF($S3744&lt;Settings!$B$8,"Critical",IF($S3744&lt;Settings!$B$9,"Semi Critical","Non Critical")))</f>
        <v/>
      </c>
      <c r="U3744">
        <f>IF($B3744="","",IFERROR(VLOOKUP($O3744,Leaders!$A:$B,2,0),"Not Mapped"))</f>
        <v/>
      </c>
    </row>
    <row r="3745">
      <c r="A3745" s="16" t="n"/>
      <c r="G3745" s="17" t="n"/>
      <c r="H3745" s="17" t="n"/>
      <c r="I3745" s="17" t="n"/>
      <c r="J3745" s="17" t="n"/>
      <c r="K3745" s="17" t="n"/>
      <c r="L3745" s="17" t="n"/>
      <c r="N3745">
        <f>IF($B3745="","",IF($C3745="SUPERSTORE","Superstore","DH"))</f>
        <v/>
      </c>
      <c r="O3745">
        <f>IF($B3745="","",IFERROR(VLOOKUP($B3745,Mapping!$A:$C,2,0),"Not Mapped"))</f>
        <v/>
      </c>
      <c r="P3745">
        <f>IF($B3745="","",IFERROR(VLOOKUP($B3745,Mapping!$A:$C,3,0),"Not Mapped"))</f>
        <v/>
      </c>
      <c r="Q3745">
        <f>IF($B3745="","",IF(COUNTIF(Exclusions!$A:$A,$B3745)&gt;0,"Yes","No"))</f>
        <v/>
      </c>
      <c r="R3745" s="17">
        <f>IF($B3745="","",MIN(1,DAY($A3745)/IF($N3745="Superstore",Settings!$B$5,Settings!$B$4)))</f>
        <v/>
      </c>
      <c r="S3745" s="17">
        <f>IF(OR($B3745="",$G3745="",$R3745=0),"",$G3745/$R3745)</f>
        <v/>
      </c>
      <c r="T3745">
        <f>IF($S3745="","",IF($S3745&lt;Settings!$B$8,"Critical",IF($S3745&lt;Settings!$B$9,"Semi Critical","Non Critical")))</f>
        <v/>
      </c>
      <c r="U3745">
        <f>IF($B3745="","",IFERROR(VLOOKUP($O3745,Leaders!$A:$B,2,0),"Not Mapped"))</f>
        <v/>
      </c>
    </row>
    <row r="3746">
      <c r="A3746" s="16" t="n"/>
      <c r="G3746" s="17" t="n"/>
      <c r="H3746" s="17" t="n"/>
      <c r="I3746" s="17" t="n"/>
      <c r="J3746" s="17" t="n"/>
      <c r="K3746" s="17" t="n"/>
      <c r="L3746" s="17" t="n"/>
      <c r="N3746">
        <f>IF($B3746="","",IF($C3746="SUPERSTORE","Superstore","DH"))</f>
        <v/>
      </c>
      <c r="O3746">
        <f>IF($B3746="","",IFERROR(VLOOKUP($B3746,Mapping!$A:$C,2,0),"Not Mapped"))</f>
        <v/>
      </c>
      <c r="P3746">
        <f>IF($B3746="","",IFERROR(VLOOKUP($B3746,Mapping!$A:$C,3,0),"Not Mapped"))</f>
        <v/>
      </c>
      <c r="Q3746">
        <f>IF($B3746="","",IF(COUNTIF(Exclusions!$A:$A,$B3746)&gt;0,"Yes","No"))</f>
        <v/>
      </c>
      <c r="R3746" s="17">
        <f>IF($B3746="","",MIN(1,DAY($A3746)/IF($N3746="Superstore",Settings!$B$5,Settings!$B$4)))</f>
        <v/>
      </c>
      <c r="S3746" s="17">
        <f>IF(OR($B3746="",$G3746="",$R3746=0),"",$G3746/$R3746)</f>
        <v/>
      </c>
      <c r="T3746">
        <f>IF($S3746="","",IF($S3746&lt;Settings!$B$8,"Critical",IF($S3746&lt;Settings!$B$9,"Semi Critical","Non Critical")))</f>
        <v/>
      </c>
      <c r="U3746">
        <f>IF($B3746="","",IFERROR(VLOOKUP($O3746,Leaders!$A:$B,2,0),"Not Mapped"))</f>
        <v/>
      </c>
    </row>
    <row r="3747">
      <c r="A3747" s="16" t="n"/>
      <c r="G3747" s="17" t="n"/>
      <c r="H3747" s="17" t="n"/>
      <c r="I3747" s="17" t="n"/>
      <c r="J3747" s="17" t="n"/>
      <c r="K3747" s="17" t="n"/>
      <c r="L3747" s="17" t="n"/>
      <c r="N3747">
        <f>IF($B3747="","",IF($C3747="SUPERSTORE","Superstore","DH"))</f>
        <v/>
      </c>
      <c r="O3747">
        <f>IF($B3747="","",IFERROR(VLOOKUP($B3747,Mapping!$A:$C,2,0),"Not Mapped"))</f>
        <v/>
      </c>
      <c r="P3747">
        <f>IF($B3747="","",IFERROR(VLOOKUP($B3747,Mapping!$A:$C,3,0),"Not Mapped"))</f>
        <v/>
      </c>
      <c r="Q3747">
        <f>IF($B3747="","",IF(COUNTIF(Exclusions!$A:$A,$B3747)&gt;0,"Yes","No"))</f>
        <v/>
      </c>
      <c r="R3747" s="17">
        <f>IF($B3747="","",MIN(1,DAY($A3747)/IF($N3747="Superstore",Settings!$B$5,Settings!$B$4)))</f>
        <v/>
      </c>
      <c r="S3747" s="17">
        <f>IF(OR($B3747="",$G3747="",$R3747=0),"",$G3747/$R3747)</f>
        <v/>
      </c>
      <c r="T3747">
        <f>IF($S3747="","",IF($S3747&lt;Settings!$B$8,"Critical",IF($S3747&lt;Settings!$B$9,"Semi Critical","Non Critical")))</f>
        <v/>
      </c>
      <c r="U3747">
        <f>IF($B3747="","",IFERROR(VLOOKUP($O3747,Leaders!$A:$B,2,0),"Not Mapped"))</f>
        <v/>
      </c>
    </row>
    <row r="3748">
      <c r="A3748" s="16" t="n"/>
      <c r="G3748" s="17" t="n"/>
      <c r="H3748" s="17" t="n"/>
      <c r="I3748" s="17" t="n"/>
      <c r="J3748" s="17" t="n"/>
      <c r="K3748" s="17" t="n"/>
      <c r="L3748" s="17" t="n"/>
      <c r="N3748">
        <f>IF($B3748="","",IF($C3748="SUPERSTORE","Superstore","DH"))</f>
        <v/>
      </c>
      <c r="O3748">
        <f>IF($B3748="","",IFERROR(VLOOKUP($B3748,Mapping!$A:$C,2,0),"Not Mapped"))</f>
        <v/>
      </c>
      <c r="P3748">
        <f>IF($B3748="","",IFERROR(VLOOKUP($B3748,Mapping!$A:$C,3,0),"Not Mapped"))</f>
        <v/>
      </c>
      <c r="Q3748">
        <f>IF($B3748="","",IF(COUNTIF(Exclusions!$A:$A,$B3748)&gt;0,"Yes","No"))</f>
        <v/>
      </c>
      <c r="R3748" s="17">
        <f>IF($B3748="","",MIN(1,DAY($A3748)/IF($N3748="Superstore",Settings!$B$5,Settings!$B$4)))</f>
        <v/>
      </c>
      <c r="S3748" s="17">
        <f>IF(OR($B3748="",$G3748="",$R3748=0),"",$G3748/$R3748)</f>
        <v/>
      </c>
      <c r="T3748">
        <f>IF($S3748="","",IF($S3748&lt;Settings!$B$8,"Critical",IF($S3748&lt;Settings!$B$9,"Semi Critical","Non Critical")))</f>
        <v/>
      </c>
      <c r="U3748">
        <f>IF($B3748="","",IFERROR(VLOOKUP($O3748,Leaders!$A:$B,2,0),"Not Mapped"))</f>
        <v/>
      </c>
    </row>
    <row r="3749">
      <c r="A3749" s="16" t="n"/>
      <c r="G3749" s="17" t="n"/>
      <c r="H3749" s="17" t="n"/>
      <c r="I3749" s="17" t="n"/>
      <c r="J3749" s="17" t="n"/>
      <c r="K3749" s="17" t="n"/>
      <c r="L3749" s="17" t="n"/>
      <c r="N3749">
        <f>IF($B3749="","",IF($C3749="SUPERSTORE","Superstore","DH"))</f>
        <v/>
      </c>
      <c r="O3749">
        <f>IF($B3749="","",IFERROR(VLOOKUP($B3749,Mapping!$A:$C,2,0),"Not Mapped"))</f>
        <v/>
      </c>
      <c r="P3749">
        <f>IF($B3749="","",IFERROR(VLOOKUP($B3749,Mapping!$A:$C,3,0),"Not Mapped"))</f>
        <v/>
      </c>
      <c r="Q3749">
        <f>IF($B3749="","",IF(COUNTIF(Exclusions!$A:$A,$B3749)&gt;0,"Yes","No"))</f>
        <v/>
      </c>
      <c r="R3749" s="17">
        <f>IF($B3749="","",MIN(1,DAY($A3749)/IF($N3749="Superstore",Settings!$B$5,Settings!$B$4)))</f>
        <v/>
      </c>
      <c r="S3749" s="17">
        <f>IF(OR($B3749="",$G3749="",$R3749=0),"",$G3749/$R3749)</f>
        <v/>
      </c>
      <c r="T3749">
        <f>IF($S3749="","",IF($S3749&lt;Settings!$B$8,"Critical",IF($S3749&lt;Settings!$B$9,"Semi Critical","Non Critical")))</f>
        <v/>
      </c>
      <c r="U3749">
        <f>IF($B3749="","",IFERROR(VLOOKUP($O3749,Leaders!$A:$B,2,0),"Not Mapped"))</f>
        <v/>
      </c>
    </row>
    <row r="3750">
      <c r="A3750" s="16" t="n"/>
      <c r="G3750" s="17" t="n"/>
      <c r="H3750" s="17" t="n"/>
      <c r="I3750" s="17" t="n"/>
      <c r="J3750" s="17" t="n"/>
      <c r="K3750" s="17" t="n"/>
      <c r="L3750" s="17" t="n"/>
      <c r="N3750">
        <f>IF($B3750="","",IF($C3750="SUPERSTORE","Superstore","DH"))</f>
        <v/>
      </c>
      <c r="O3750">
        <f>IF($B3750="","",IFERROR(VLOOKUP($B3750,Mapping!$A:$C,2,0),"Not Mapped"))</f>
        <v/>
      </c>
      <c r="P3750">
        <f>IF($B3750="","",IFERROR(VLOOKUP($B3750,Mapping!$A:$C,3,0),"Not Mapped"))</f>
        <v/>
      </c>
      <c r="Q3750">
        <f>IF($B3750="","",IF(COUNTIF(Exclusions!$A:$A,$B3750)&gt;0,"Yes","No"))</f>
        <v/>
      </c>
      <c r="R3750" s="17">
        <f>IF($B3750="","",MIN(1,DAY($A3750)/IF($N3750="Superstore",Settings!$B$5,Settings!$B$4)))</f>
        <v/>
      </c>
      <c r="S3750" s="17">
        <f>IF(OR($B3750="",$G3750="",$R3750=0),"",$G3750/$R3750)</f>
        <v/>
      </c>
      <c r="T3750">
        <f>IF($S3750="","",IF($S3750&lt;Settings!$B$8,"Critical",IF($S3750&lt;Settings!$B$9,"Semi Critical","Non Critical")))</f>
        <v/>
      </c>
      <c r="U3750">
        <f>IF($B3750="","",IFERROR(VLOOKUP($O3750,Leaders!$A:$B,2,0),"Not Mapped"))</f>
        <v/>
      </c>
    </row>
    <row r="3751">
      <c r="A3751" s="16" t="n"/>
      <c r="G3751" s="17" t="n"/>
      <c r="H3751" s="17" t="n"/>
      <c r="I3751" s="17" t="n"/>
      <c r="J3751" s="17" t="n"/>
      <c r="K3751" s="17" t="n"/>
      <c r="L3751" s="17" t="n"/>
      <c r="N3751">
        <f>IF($B3751="","",IF($C3751="SUPERSTORE","Superstore","DH"))</f>
        <v/>
      </c>
      <c r="O3751">
        <f>IF($B3751="","",IFERROR(VLOOKUP($B3751,Mapping!$A:$C,2,0),"Not Mapped"))</f>
        <v/>
      </c>
      <c r="P3751">
        <f>IF($B3751="","",IFERROR(VLOOKUP($B3751,Mapping!$A:$C,3,0),"Not Mapped"))</f>
        <v/>
      </c>
      <c r="Q3751">
        <f>IF($B3751="","",IF(COUNTIF(Exclusions!$A:$A,$B3751)&gt;0,"Yes","No"))</f>
        <v/>
      </c>
      <c r="R3751" s="17">
        <f>IF($B3751="","",MIN(1,DAY($A3751)/IF($N3751="Superstore",Settings!$B$5,Settings!$B$4)))</f>
        <v/>
      </c>
      <c r="S3751" s="17">
        <f>IF(OR($B3751="",$G3751="",$R3751=0),"",$G3751/$R3751)</f>
        <v/>
      </c>
      <c r="T3751">
        <f>IF($S3751="","",IF($S3751&lt;Settings!$B$8,"Critical",IF($S3751&lt;Settings!$B$9,"Semi Critical","Non Critical")))</f>
        <v/>
      </c>
      <c r="U3751">
        <f>IF($B3751="","",IFERROR(VLOOKUP($O3751,Leaders!$A:$B,2,0),"Not Mapped"))</f>
        <v/>
      </c>
    </row>
    <row r="3752">
      <c r="A3752" s="16" t="n"/>
      <c r="G3752" s="17" t="n"/>
      <c r="H3752" s="17" t="n"/>
      <c r="I3752" s="17" t="n"/>
      <c r="J3752" s="17" t="n"/>
      <c r="K3752" s="17" t="n"/>
      <c r="L3752" s="17" t="n"/>
      <c r="N3752">
        <f>IF($B3752="","",IF($C3752="SUPERSTORE","Superstore","DH"))</f>
        <v/>
      </c>
      <c r="O3752">
        <f>IF($B3752="","",IFERROR(VLOOKUP($B3752,Mapping!$A:$C,2,0),"Not Mapped"))</f>
        <v/>
      </c>
      <c r="P3752">
        <f>IF($B3752="","",IFERROR(VLOOKUP($B3752,Mapping!$A:$C,3,0),"Not Mapped"))</f>
        <v/>
      </c>
      <c r="Q3752">
        <f>IF($B3752="","",IF(COUNTIF(Exclusions!$A:$A,$B3752)&gt;0,"Yes","No"))</f>
        <v/>
      </c>
      <c r="R3752" s="17">
        <f>IF($B3752="","",MIN(1,DAY($A3752)/IF($N3752="Superstore",Settings!$B$5,Settings!$B$4)))</f>
        <v/>
      </c>
      <c r="S3752" s="17">
        <f>IF(OR($B3752="",$G3752="",$R3752=0),"",$G3752/$R3752)</f>
        <v/>
      </c>
      <c r="T3752">
        <f>IF($S3752="","",IF($S3752&lt;Settings!$B$8,"Critical",IF($S3752&lt;Settings!$B$9,"Semi Critical","Non Critical")))</f>
        <v/>
      </c>
      <c r="U3752">
        <f>IF($B3752="","",IFERROR(VLOOKUP($O3752,Leaders!$A:$B,2,0),"Not Mapped"))</f>
        <v/>
      </c>
    </row>
    <row r="3753">
      <c r="A3753" s="16" t="n"/>
      <c r="G3753" s="17" t="n"/>
      <c r="H3753" s="17" t="n"/>
      <c r="I3753" s="17" t="n"/>
      <c r="J3753" s="17" t="n"/>
      <c r="K3753" s="17" t="n"/>
      <c r="L3753" s="17" t="n"/>
      <c r="N3753">
        <f>IF($B3753="","",IF($C3753="SUPERSTORE","Superstore","DH"))</f>
        <v/>
      </c>
      <c r="O3753">
        <f>IF($B3753="","",IFERROR(VLOOKUP($B3753,Mapping!$A:$C,2,0),"Not Mapped"))</f>
        <v/>
      </c>
      <c r="P3753">
        <f>IF($B3753="","",IFERROR(VLOOKUP($B3753,Mapping!$A:$C,3,0),"Not Mapped"))</f>
        <v/>
      </c>
      <c r="Q3753">
        <f>IF($B3753="","",IF(COUNTIF(Exclusions!$A:$A,$B3753)&gt;0,"Yes","No"))</f>
        <v/>
      </c>
      <c r="R3753" s="17">
        <f>IF($B3753="","",MIN(1,DAY($A3753)/IF($N3753="Superstore",Settings!$B$5,Settings!$B$4)))</f>
        <v/>
      </c>
      <c r="S3753" s="17">
        <f>IF(OR($B3753="",$G3753="",$R3753=0),"",$G3753/$R3753)</f>
        <v/>
      </c>
      <c r="T3753">
        <f>IF($S3753="","",IF($S3753&lt;Settings!$B$8,"Critical",IF($S3753&lt;Settings!$B$9,"Semi Critical","Non Critical")))</f>
        <v/>
      </c>
      <c r="U3753">
        <f>IF($B3753="","",IFERROR(VLOOKUP($O3753,Leaders!$A:$B,2,0),"Not Mapped"))</f>
        <v/>
      </c>
    </row>
    <row r="3754">
      <c r="A3754" s="16" t="n"/>
      <c r="G3754" s="17" t="n"/>
      <c r="H3754" s="17" t="n"/>
      <c r="I3754" s="17" t="n"/>
      <c r="J3754" s="17" t="n"/>
      <c r="K3754" s="17" t="n"/>
      <c r="L3754" s="17" t="n"/>
      <c r="N3754">
        <f>IF($B3754="","",IF($C3754="SUPERSTORE","Superstore","DH"))</f>
        <v/>
      </c>
      <c r="O3754">
        <f>IF($B3754="","",IFERROR(VLOOKUP($B3754,Mapping!$A:$C,2,0),"Not Mapped"))</f>
        <v/>
      </c>
      <c r="P3754">
        <f>IF($B3754="","",IFERROR(VLOOKUP($B3754,Mapping!$A:$C,3,0),"Not Mapped"))</f>
        <v/>
      </c>
      <c r="Q3754">
        <f>IF($B3754="","",IF(COUNTIF(Exclusions!$A:$A,$B3754)&gt;0,"Yes","No"))</f>
        <v/>
      </c>
      <c r="R3754" s="17">
        <f>IF($B3754="","",MIN(1,DAY($A3754)/IF($N3754="Superstore",Settings!$B$5,Settings!$B$4)))</f>
        <v/>
      </c>
      <c r="S3754" s="17">
        <f>IF(OR($B3754="",$G3754="",$R3754=0),"",$G3754/$R3754)</f>
        <v/>
      </c>
      <c r="T3754">
        <f>IF($S3754="","",IF($S3754&lt;Settings!$B$8,"Critical",IF($S3754&lt;Settings!$B$9,"Semi Critical","Non Critical")))</f>
        <v/>
      </c>
      <c r="U3754">
        <f>IF($B3754="","",IFERROR(VLOOKUP($O3754,Leaders!$A:$B,2,0),"Not Mapped"))</f>
        <v/>
      </c>
    </row>
    <row r="3755">
      <c r="A3755" s="16" t="n"/>
      <c r="G3755" s="17" t="n"/>
      <c r="H3755" s="17" t="n"/>
      <c r="I3755" s="17" t="n"/>
      <c r="J3755" s="17" t="n"/>
      <c r="K3755" s="17" t="n"/>
      <c r="L3755" s="17" t="n"/>
      <c r="N3755">
        <f>IF($B3755="","",IF($C3755="SUPERSTORE","Superstore","DH"))</f>
        <v/>
      </c>
      <c r="O3755">
        <f>IF($B3755="","",IFERROR(VLOOKUP($B3755,Mapping!$A:$C,2,0),"Not Mapped"))</f>
        <v/>
      </c>
      <c r="P3755">
        <f>IF($B3755="","",IFERROR(VLOOKUP($B3755,Mapping!$A:$C,3,0),"Not Mapped"))</f>
        <v/>
      </c>
      <c r="Q3755">
        <f>IF($B3755="","",IF(COUNTIF(Exclusions!$A:$A,$B3755)&gt;0,"Yes","No"))</f>
        <v/>
      </c>
      <c r="R3755" s="17">
        <f>IF($B3755="","",MIN(1,DAY($A3755)/IF($N3755="Superstore",Settings!$B$5,Settings!$B$4)))</f>
        <v/>
      </c>
      <c r="S3755" s="17">
        <f>IF(OR($B3755="",$G3755="",$R3755=0),"",$G3755/$R3755)</f>
        <v/>
      </c>
      <c r="T3755">
        <f>IF($S3755="","",IF($S3755&lt;Settings!$B$8,"Critical",IF($S3755&lt;Settings!$B$9,"Semi Critical","Non Critical")))</f>
        <v/>
      </c>
      <c r="U3755">
        <f>IF($B3755="","",IFERROR(VLOOKUP($O3755,Leaders!$A:$B,2,0),"Not Mapped"))</f>
        <v/>
      </c>
    </row>
    <row r="3756">
      <c r="A3756" s="16" t="n"/>
      <c r="G3756" s="17" t="n"/>
      <c r="H3756" s="17" t="n"/>
      <c r="I3756" s="17" t="n"/>
      <c r="J3756" s="17" t="n"/>
      <c r="K3756" s="17" t="n"/>
      <c r="L3756" s="17" t="n"/>
      <c r="N3756">
        <f>IF($B3756="","",IF($C3756="SUPERSTORE","Superstore","DH"))</f>
        <v/>
      </c>
      <c r="O3756">
        <f>IF($B3756="","",IFERROR(VLOOKUP($B3756,Mapping!$A:$C,2,0),"Not Mapped"))</f>
        <v/>
      </c>
      <c r="P3756">
        <f>IF($B3756="","",IFERROR(VLOOKUP($B3756,Mapping!$A:$C,3,0),"Not Mapped"))</f>
        <v/>
      </c>
      <c r="Q3756">
        <f>IF($B3756="","",IF(COUNTIF(Exclusions!$A:$A,$B3756)&gt;0,"Yes","No"))</f>
        <v/>
      </c>
      <c r="R3756" s="17">
        <f>IF($B3756="","",MIN(1,DAY($A3756)/IF($N3756="Superstore",Settings!$B$5,Settings!$B$4)))</f>
        <v/>
      </c>
      <c r="S3756" s="17">
        <f>IF(OR($B3756="",$G3756="",$R3756=0),"",$G3756/$R3756)</f>
        <v/>
      </c>
      <c r="T3756">
        <f>IF($S3756="","",IF($S3756&lt;Settings!$B$8,"Critical",IF($S3756&lt;Settings!$B$9,"Semi Critical","Non Critical")))</f>
        <v/>
      </c>
      <c r="U3756">
        <f>IF($B3756="","",IFERROR(VLOOKUP($O3756,Leaders!$A:$B,2,0),"Not Mapped"))</f>
        <v/>
      </c>
    </row>
    <row r="3757">
      <c r="A3757" s="16" t="n"/>
      <c r="G3757" s="17" t="n"/>
      <c r="H3757" s="17" t="n"/>
      <c r="I3757" s="17" t="n"/>
      <c r="J3757" s="17" t="n"/>
      <c r="K3757" s="17" t="n"/>
      <c r="L3757" s="17" t="n"/>
      <c r="N3757">
        <f>IF($B3757="","",IF($C3757="SUPERSTORE","Superstore","DH"))</f>
        <v/>
      </c>
      <c r="O3757">
        <f>IF($B3757="","",IFERROR(VLOOKUP($B3757,Mapping!$A:$C,2,0),"Not Mapped"))</f>
        <v/>
      </c>
      <c r="P3757">
        <f>IF($B3757="","",IFERROR(VLOOKUP($B3757,Mapping!$A:$C,3,0),"Not Mapped"))</f>
        <v/>
      </c>
      <c r="Q3757">
        <f>IF($B3757="","",IF(COUNTIF(Exclusions!$A:$A,$B3757)&gt;0,"Yes","No"))</f>
        <v/>
      </c>
      <c r="R3757" s="17">
        <f>IF($B3757="","",MIN(1,DAY($A3757)/IF($N3757="Superstore",Settings!$B$5,Settings!$B$4)))</f>
        <v/>
      </c>
      <c r="S3757" s="17">
        <f>IF(OR($B3757="",$G3757="",$R3757=0),"",$G3757/$R3757)</f>
        <v/>
      </c>
      <c r="T3757">
        <f>IF($S3757="","",IF($S3757&lt;Settings!$B$8,"Critical",IF($S3757&lt;Settings!$B$9,"Semi Critical","Non Critical")))</f>
        <v/>
      </c>
      <c r="U3757">
        <f>IF($B3757="","",IFERROR(VLOOKUP($O3757,Leaders!$A:$B,2,0),"Not Mapped"))</f>
        <v/>
      </c>
    </row>
    <row r="3758">
      <c r="A3758" s="16" t="n"/>
      <c r="G3758" s="17" t="n"/>
      <c r="H3758" s="17" t="n"/>
      <c r="I3758" s="17" t="n"/>
      <c r="J3758" s="17" t="n"/>
      <c r="K3758" s="17" t="n"/>
      <c r="L3758" s="17" t="n"/>
      <c r="N3758">
        <f>IF($B3758="","",IF($C3758="SUPERSTORE","Superstore","DH"))</f>
        <v/>
      </c>
      <c r="O3758">
        <f>IF($B3758="","",IFERROR(VLOOKUP($B3758,Mapping!$A:$C,2,0),"Not Mapped"))</f>
        <v/>
      </c>
      <c r="P3758">
        <f>IF($B3758="","",IFERROR(VLOOKUP($B3758,Mapping!$A:$C,3,0),"Not Mapped"))</f>
        <v/>
      </c>
      <c r="Q3758">
        <f>IF($B3758="","",IF(COUNTIF(Exclusions!$A:$A,$B3758)&gt;0,"Yes","No"))</f>
        <v/>
      </c>
      <c r="R3758" s="17">
        <f>IF($B3758="","",MIN(1,DAY($A3758)/IF($N3758="Superstore",Settings!$B$5,Settings!$B$4)))</f>
        <v/>
      </c>
      <c r="S3758" s="17">
        <f>IF(OR($B3758="",$G3758="",$R3758=0),"",$G3758/$R3758)</f>
        <v/>
      </c>
      <c r="T3758">
        <f>IF($S3758="","",IF($S3758&lt;Settings!$B$8,"Critical",IF($S3758&lt;Settings!$B$9,"Semi Critical","Non Critical")))</f>
        <v/>
      </c>
      <c r="U3758">
        <f>IF($B3758="","",IFERROR(VLOOKUP($O3758,Leaders!$A:$B,2,0),"Not Mapped"))</f>
        <v/>
      </c>
    </row>
    <row r="3759">
      <c r="A3759" s="16" t="n"/>
      <c r="G3759" s="17" t="n"/>
      <c r="H3759" s="17" t="n"/>
      <c r="I3759" s="17" t="n"/>
      <c r="J3759" s="17" t="n"/>
      <c r="K3759" s="17" t="n"/>
      <c r="L3759" s="17" t="n"/>
      <c r="N3759">
        <f>IF($B3759="","",IF($C3759="SUPERSTORE","Superstore","DH"))</f>
        <v/>
      </c>
      <c r="O3759">
        <f>IF($B3759="","",IFERROR(VLOOKUP($B3759,Mapping!$A:$C,2,0),"Not Mapped"))</f>
        <v/>
      </c>
      <c r="P3759">
        <f>IF($B3759="","",IFERROR(VLOOKUP($B3759,Mapping!$A:$C,3,0),"Not Mapped"))</f>
        <v/>
      </c>
      <c r="Q3759">
        <f>IF($B3759="","",IF(COUNTIF(Exclusions!$A:$A,$B3759)&gt;0,"Yes","No"))</f>
        <v/>
      </c>
      <c r="R3759" s="17">
        <f>IF($B3759="","",MIN(1,DAY($A3759)/IF($N3759="Superstore",Settings!$B$5,Settings!$B$4)))</f>
        <v/>
      </c>
      <c r="S3759" s="17">
        <f>IF(OR($B3759="",$G3759="",$R3759=0),"",$G3759/$R3759)</f>
        <v/>
      </c>
      <c r="T3759">
        <f>IF($S3759="","",IF($S3759&lt;Settings!$B$8,"Critical",IF($S3759&lt;Settings!$B$9,"Semi Critical","Non Critical")))</f>
        <v/>
      </c>
      <c r="U3759">
        <f>IF($B3759="","",IFERROR(VLOOKUP($O3759,Leaders!$A:$B,2,0),"Not Mapped"))</f>
        <v/>
      </c>
    </row>
    <row r="3760">
      <c r="A3760" s="16" t="n"/>
      <c r="G3760" s="17" t="n"/>
      <c r="H3760" s="17" t="n"/>
      <c r="I3760" s="17" t="n"/>
      <c r="J3760" s="17" t="n"/>
      <c r="K3760" s="17" t="n"/>
      <c r="L3760" s="17" t="n"/>
      <c r="N3760">
        <f>IF($B3760="","",IF($C3760="SUPERSTORE","Superstore","DH"))</f>
        <v/>
      </c>
      <c r="O3760">
        <f>IF($B3760="","",IFERROR(VLOOKUP($B3760,Mapping!$A:$C,2,0),"Not Mapped"))</f>
        <v/>
      </c>
      <c r="P3760">
        <f>IF($B3760="","",IFERROR(VLOOKUP($B3760,Mapping!$A:$C,3,0),"Not Mapped"))</f>
        <v/>
      </c>
      <c r="Q3760">
        <f>IF($B3760="","",IF(COUNTIF(Exclusions!$A:$A,$B3760)&gt;0,"Yes","No"))</f>
        <v/>
      </c>
      <c r="R3760" s="17">
        <f>IF($B3760="","",MIN(1,DAY($A3760)/IF($N3760="Superstore",Settings!$B$5,Settings!$B$4)))</f>
        <v/>
      </c>
      <c r="S3760" s="17">
        <f>IF(OR($B3760="",$G3760="",$R3760=0),"",$G3760/$R3760)</f>
        <v/>
      </c>
      <c r="T3760">
        <f>IF($S3760="","",IF($S3760&lt;Settings!$B$8,"Critical",IF($S3760&lt;Settings!$B$9,"Semi Critical","Non Critical")))</f>
        <v/>
      </c>
      <c r="U3760">
        <f>IF($B3760="","",IFERROR(VLOOKUP($O3760,Leaders!$A:$B,2,0),"Not Mapped"))</f>
        <v/>
      </c>
    </row>
    <row r="3761">
      <c r="A3761" s="16" t="n"/>
      <c r="G3761" s="17" t="n"/>
      <c r="H3761" s="17" t="n"/>
      <c r="I3761" s="17" t="n"/>
      <c r="J3761" s="17" t="n"/>
      <c r="K3761" s="17" t="n"/>
      <c r="L3761" s="17" t="n"/>
      <c r="N3761">
        <f>IF($B3761="","",IF($C3761="SUPERSTORE","Superstore","DH"))</f>
        <v/>
      </c>
      <c r="O3761">
        <f>IF($B3761="","",IFERROR(VLOOKUP($B3761,Mapping!$A:$C,2,0),"Not Mapped"))</f>
        <v/>
      </c>
      <c r="P3761">
        <f>IF($B3761="","",IFERROR(VLOOKUP($B3761,Mapping!$A:$C,3,0),"Not Mapped"))</f>
        <v/>
      </c>
      <c r="Q3761">
        <f>IF($B3761="","",IF(COUNTIF(Exclusions!$A:$A,$B3761)&gt;0,"Yes","No"))</f>
        <v/>
      </c>
      <c r="R3761" s="17">
        <f>IF($B3761="","",MIN(1,DAY($A3761)/IF($N3761="Superstore",Settings!$B$5,Settings!$B$4)))</f>
        <v/>
      </c>
      <c r="S3761" s="17">
        <f>IF(OR($B3761="",$G3761="",$R3761=0),"",$G3761/$R3761)</f>
        <v/>
      </c>
      <c r="T3761">
        <f>IF($S3761="","",IF($S3761&lt;Settings!$B$8,"Critical",IF($S3761&lt;Settings!$B$9,"Semi Critical","Non Critical")))</f>
        <v/>
      </c>
      <c r="U3761">
        <f>IF($B3761="","",IFERROR(VLOOKUP($O3761,Leaders!$A:$B,2,0),"Not Mapped"))</f>
        <v/>
      </c>
    </row>
    <row r="3762">
      <c r="A3762" s="16" t="n"/>
      <c r="G3762" s="17" t="n"/>
      <c r="H3762" s="17" t="n"/>
      <c r="I3762" s="17" t="n"/>
      <c r="J3762" s="17" t="n"/>
      <c r="K3762" s="17" t="n"/>
      <c r="L3762" s="17" t="n"/>
      <c r="N3762">
        <f>IF($B3762="","",IF($C3762="SUPERSTORE","Superstore","DH"))</f>
        <v/>
      </c>
      <c r="O3762">
        <f>IF($B3762="","",IFERROR(VLOOKUP($B3762,Mapping!$A:$C,2,0),"Not Mapped"))</f>
        <v/>
      </c>
      <c r="P3762">
        <f>IF($B3762="","",IFERROR(VLOOKUP($B3762,Mapping!$A:$C,3,0),"Not Mapped"))</f>
        <v/>
      </c>
      <c r="Q3762">
        <f>IF($B3762="","",IF(COUNTIF(Exclusions!$A:$A,$B3762)&gt;0,"Yes","No"))</f>
        <v/>
      </c>
      <c r="R3762" s="17">
        <f>IF($B3762="","",MIN(1,DAY($A3762)/IF($N3762="Superstore",Settings!$B$5,Settings!$B$4)))</f>
        <v/>
      </c>
      <c r="S3762" s="17">
        <f>IF(OR($B3762="",$G3762="",$R3762=0),"",$G3762/$R3762)</f>
        <v/>
      </c>
      <c r="T3762">
        <f>IF($S3762="","",IF($S3762&lt;Settings!$B$8,"Critical",IF($S3762&lt;Settings!$B$9,"Semi Critical","Non Critical")))</f>
        <v/>
      </c>
      <c r="U3762">
        <f>IF($B3762="","",IFERROR(VLOOKUP($O3762,Leaders!$A:$B,2,0),"Not Mapped"))</f>
        <v/>
      </c>
    </row>
    <row r="3763">
      <c r="A3763" s="16" t="n"/>
      <c r="G3763" s="17" t="n"/>
      <c r="H3763" s="17" t="n"/>
      <c r="I3763" s="17" t="n"/>
      <c r="J3763" s="17" t="n"/>
      <c r="K3763" s="17" t="n"/>
      <c r="L3763" s="17" t="n"/>
      <c r="N3763">
        <f>IF($B3763="","",IF($C3763="SUPERSTORE","Superstore","DH"))</f>
        <v/>
      </c>
      <c r="O3763">
        <f>IF($B3763="","",IFERROR(VLOOKUP($B3763,Mapping!$A:$C,2,0),"Not Mapped"))</f>
        <v/>
      </c>
      <c r="P3763">
        <f>IF($B3763="","",IFERROR(VLOOKUP($B3763,Mapping!$A:$C,3,0),"Not Mapped"))</f>
        <v/>
      </c>
      <c r="Q3763">
        <f>IF($B3763="","",IF(COUNTIF(Exclusions!$A:$A,$B3763)&gt;0,"Yes","No"))</f>
        <v/>
      </c>
      <c r="R3763" s="17">
        <f>IF($B3763="","",MIN(1,DAY($A3763)/IF($N3763="Superstore",Settings!$B$5,Settings!$B$4)))</f>
        <v/>
      </c>
      <c r="S3763" s="17">
        <f>IF(OR($B3763="",$G3763="",$R3763=0),"",$G3763/$R3763)</f>
        <v/>
      </c>
      <c r="T3763">
        <f>IF($S3763="","",IF($S3763&lt;Settings!$B$8,"Critical",IF($S3763&lt;Settings!$B$9,"Semi Critical","Non Critical")))</f>
        <v/>
      </c>
      <c r="U3763">
        <f>IF($B3763="","",IFERROR(VLOOKUP($O3763,Leaders!$A:$B,2,0),"Not Mapped"))</f>
        <v/>
      </c>
    </row>
    <row r="3764">
      <c r="A3764" s="16" t="n"/>
      <c r="G3764" s="17" t="n"/>
      <c r="H3764" s="17" t="n"/>
      <c r="I3764" s="17" t="n"/>
      <c r="J3764" s="17" t="n"/>
      <c r="K3764" s="17" t="n"/>
      <c r="L3764" s="17" t="n"/>
      <c r="N3764">
        <f>IF($B3764="","",IF($C3764="SUPERSTORE","Superstore","DH"))</f>
        <v/>
      </c>
      <c r="O3764">
        <f>IF($B3764="","",IFERROR(VLOOKUP($B3764,Mapping!$A:$C,2,0),"Not Mapped"))</f>
        <v/>
      </c>
      <c r="P3764">
        <f>IF($B3764="","",IFERROR(VLOOKUP($B3764,Mapping!$A:$C,3,0),"Not Mapped"))</f>
        <v/>
      </c>
      <c r="Q3764">
        <f>IF($B3764="","",IF(COUNTIF(Exclusions!$A:$A,$B3764)&gt;0,"Yes","No"))</f>
        <v/>
      </c>
      <c r="R3764" s="17">
        <f>IF($B3764="","",MIN(1,DAY($A3764)/IF($N3764="Superstore",Settings!$B$5,Settings!$B$4)))</f>
        <v/>
      </c>
      <c r="S3764" s="17">
        <f>IF(OR($B3764="",$G3764="",$R3764=0),"",$G3764/$R3764)</f>
        <v/>
      </c>
      <c r="T3764">
        <f>IF($S3764="","",IF($S3764&lt;Settings!$B$8,"Critical",IF($S3764&lt;Settings!$B$9,"Semi Critical","Non Critical")))</f>
        <v/>
      </c>
      <c r="U3764">
        <f>IF($B3764="","",IFERROR(VLOOKUP($O3764,Leaders!$A:$B,2,0),"Not Mapped"))</f>
        <v/>
      </c>
    </row>
    <row r="3765">
      <c r="A3765" s="16" t="n"/>
      <c r="G3765" s="17" t="n"/>
      <c r="H3765" s="17" t="n"/>
      <c r="I3765" s="17" t="n"/>
      <c r="J3765" s="17" t="n"/>
      <c r="K3765" s="17" t="n"/>
      <c r="L3765" s="17" t="n"/>
      <c r="N3765">
        <f>IF($B3765="","",IF($C3765="SUPERSTORE","Superstore","DH"))</f>
        <v/>
      </c>
      <c r="O3765">
        <f>IF($B3765="","",IFERROR(VLOOKUP($B3765,Mapping!$A:$C,2,0),"Not Mapped"))</f>
        <v/>
      </c>
      <c r="P3765">
        <f>IF($B3765="","",IFERROR(VLOOKUP($B3765,Mapping!$A:$C,3,0),"Not Mapped"))</f>
        <v/>
      </c>
      <c r="Q3765">
        <f>IF($B3765="","",IF(COUNTIF(Exclusions!$A:$A,$B3765)&gt;0,"Yes","No"))</f>
        <v/>
      </c>
      <c r="R3765" s="17">
        <f>IF($B3765="","",MIN(1,DAY($A3765)/IF($N3765="Superstore",Settings!$B$5,Settings!$B$4)))</f>
        <v/>
      </c>
      <c r="S3765" s="17">
        <f>IF(OR($B3765="",$G3765="",$R3765=0),"",$G3765/$R3765)</f>
        <v/>
      </c>
      <c r="T3765">
        <f>IF($S3765="","",IF($S3765&lt;Settings!$B$8,"Critical",IF($S3765&lt;Settings!$B$9,"Semi Critical","Non Critical")))</f>
        <v/>
      </c>
      <c r="U3765">
        <f>IF($B3765="","",IFERROR(VLOOKUP($O3765,Leaders!$A:$B,2,0),"Not Mapped"))</f>
        <v/>
      </c>
    </row>
    <row r="3766">
      <c r="A3766" s="16" t="n"/>
      <c r="G3766" s="17" t="n"/>
      <c r="H3766" s="17" t="n"/>
      <c r="I3766" s="17" t="n"/>
      <c r="J3766" s="17" t="n"/>
      <c r="K3766" s="17" t="n"/>
      <c r="L3766" s="17" t="n"/>
      <c r="N3766">
        <f>IF($B3766="","",IF($C3766="SUPERSTORE","Superstore","DH"))</f>
        <v/>
      </c>
      <c r="O3766">
        <f>IF($B3766="","",IFERROR(VLOOKUP($B3766,Mapping!$A:$C,2,0),"Not Mapped"))</f>
        <v/>
      </c>
      <c r="P3766">
        <f>IF($B3766="","",IFERROR(VLOOKUP($B3766,Mapping!$A:$C,3,0),"Not Mapped"))</f>
        <v/>
      </c>
      <c r="Q3766">
        <f>IF($B3766="","",IF(COUNTIF(Exclusions!$A:$A,$B3766)&gt;0,"Yes","No"))</f>
        <v/>
      </c>
      <c r="R3766" s="17">
        <f>IF($B3766="","",MIN(1,DAY($A3766)/IF($N3766="Superstore",Settings!$B$5,Settings!$B$4)))</f>
        <v/>
      </c>
      <c r="S3766" s="17">
        <f>IF(OR($B3766="",$G3766="",$R3766=0),"",$G3766/$R3766)</f>
        <v/>
      </c>
      <c r="T3766">
        <f>IF($S3766="","",IF($S3766&lt;Settings!$B$8,"Critical",IF($S3766&lt;Settings!$B$9,"Semi Critical","Non Critical")))</f>
        <v/>
      </c>
      <c r="U3766">
        <f>IF($B3766="","",IFERROR(VLOOKUP($O3766,Leaders!$A:$B,2,0),"Not Mapped"))</f>
        <v/>
      </c>
    </row>
    <row r="3767">
      <c r="A3767" s="16" t="n"/>
      <c r="G3767" s="17" t="n"/>
      <c r="H3767" s="17" t="n"/>
      <c r="I3767" s="17" t="n"/>
      <c r="J3767" s="17" t="n"/>
      <c r="K3767" s="17" t="n"/>
      <c r="L3767" s="17" t="n"/>
      <c r="N3767">
        <f>IF($B3767="","",IF($C3767="SUPERSTORE","Superstore","DH"))</f>
        <v/>
      </c>
      <c r="O3767">
        <f>IF($B3767="","",IFERROR(VLOOKUP($B3767,Mapping!$A:$C,2,0),"Not Mapped"))</f>
        <v/>
      </c>
      <c r="P3767">
        <f>IF($B3767="","",IFERROR(VLOOKUP($B3767,Mapping!$A:$C,3,0),"Not Mapped"))</f>
        <v/>
      </c>
      <c r="Q3767">
        <f>IF($B3767="","",IF(COUNTIF(Exclusions!$A:$A,$B3767)&gt;0,"Yes","No"))</f>
        <v/>
      </c>
      <c r="R3767" s="17">
        <f>IF($B3767="","",MIN(1,DAY($A3767)/IF($N3767="Superstore",Settings!$B$5,Settings!$B$4)))</f>
        <v/>
      </c>
      <c r="S3767" s="17">
        <f>IF(OR($B3767="",$G3767="",$R3767=0),"",$G3767/$R3767)</f>
        <v/>
      </c>
      <c r="T3767">
        <f>IF($S3767="","",IF($S3767&lt;Settings!$B$8,"Critical",IF($S3767&lt;Settings!$B$9,"Semi Critical","Non Critical")))</f>
        <v/>
      </c>
      <c r="U3767">
        <f>IF($B3767="","",IFERROR(VLOOKUP($O3767,Leaders!$A:$B,2,0),"Not Mapped"))</f>
        <v/>
      </c>
    </row>
    <row r="3768">
      <c r="A3768" s="16" t="n"/>
      <c r="G3768" s="17" t="n"/>
      <c r="H3768" s="17" t="n"/>
      <c r="I3768" s="17" t="n"/>
      <c r="J3768" s="17" t="n"/>
      <c r="K3768" s="17" t="n"/>
      <c r="L3768" s="17" t="n"/>
      <c r="N3768">
        <f>IF($B3768="","",IF($C3768="SUPERSTORE","Superstore","DH"))</f>
        <v/>
      </c>
      <c r="O3768">
        <f>IF($B3768="","",IFERROR(VLOOKUP($B3768,Mapping!$A:$C,2,0),"Not Mapped"))</f>
        <v/>
      </c>
      <c r="P3768">
        <f>IF($B3768="","",IFERROR(VLOOKUP($B3768,Mapping!$A:$C,3,0),"Not Mapped"))</f>
        <v/>
      </c>
      <c r="Q3768">
        <f>IF($B3768="","",IF(COUNTIF(Exclusions!$A:$A,$B3768)&gt;0,"Yes","No"))</f>
        <v/>
      </c>
      <c r="R3768" s="17">
        <f>IF($B3768="","",MIN(1,DAY($A3768)/IF($N3768="Superstore",Settings!$B$5,Settings!$B$4)))</f>
        <v/>
      </c>
      <c r="S3768" s="17">
        <f>IF(OR($B3768="",$G3768="",$R3768=0),"",$G3768/$R3768)</f>
        <v/>
      </c>
      <c r="T3768">
        <f>IF($S3768="","",IF($S3768&lt;Settings!$B$8,"Critical",IF($S3768&lt;Settings!$B$9,"Semi Critical","Non Critical")))</f>
        <v/>
      </c>
      <c r="U3768">
        <f>IF($B3768="","",IFERROR(VLOOKUP($O3768,Leaders!$A:$B,2,0),"Not Mapped"))</f>
        <v/>
      </c>
    </row>
    <row r="3769">
      <c r="A3769" s="16" t="n"/>
      <c r="G3769" s="17" t="n"/>
      <c r="H3769" s="17" t="n"/>
      <c r="I3769" s="17" t="n"/>
      <c r="J3769" s="17" t="n"/>
      <c r="K3769" s="17" t="n"/>
      <c r="L3769" s="17" t="n"/>
      <c r="N3769">
        <f>IF($B3769="","",IF($C3769="SUPERSTORE","Superstore","DH"))</f>
        <v/>
      </c>
      <c r="O3769">
        <f>IF($B3769="","",IFERROR(VLOOKUP($B3769,Mapping!$A:$C,2,0),"Not Mapped"))</f>
        <v/>
      </c>
      <c r="P3769">
        <f>IF($B3769="","",IFERROR(VLOOKUP($B3769,Mapping!$A:$C,3,0),"Not Mapped"))</f>
        <v/>
      </c>
      <c r="Q3769">
        <f>IF($B3769="","",IF(COUNTIF(Exclusions!$A:$A,$B3769)&gt;0,"Yes","No"))</f>
        <v/>
      </c>
      <c r="R3769" s="17">
        <f>IF($B3769="","",MIN(1,DAY($A3769)/IF($N3769="Superstore",Settings!$B$5,Settings!$B$4)))</f>
        <v/>
      </c>
      <c r="S3769" s="17">
        <f>IF(OR($B3769="",$G3769="",$R3769=0),"",$G3769/$R3769)</f>
        <v/>
      </c>
      <c r="T3769">
        <f>IF($S3769="","",IF($S3769&lt;Settings!$B$8,"Critical",IF($S3769&lt;Settings!$B$9,"Semi Critical","Non Critical")))</f>
        <v/>
      </c>
      <c r="U3769">
        <f>IF($B3769="","",IFERROR(VLOOKUP($O3769,Leaders!$A:$B,2,0),"Not Mapped"))</f>
        <v/>
      </c>
    </row>
    <row r="3770">
      <c r="A3770" s="16" t="n"/>
      <c r="G3770" s="17" t="n"/>
      <c r="H3770" s="17" t="n"/>
      <c r="I3770" s="17" t="n"/>
      <c r="J3770" s="17" t="n"/>
      <c r="K3770" s="17" t="n"/>
      <c r="L3770" s="17" t="n"/>
      <c r="N3770">
        <f>IF($B3770="","",IF($C3770="SUPERSTORE","Superstore","DH"))</f>
        <v/>
      </c>
      <c r="O3770">
        <f>IF($B3770="","",IFERROR(VLOOKUP($B3770,Mapping!$A:$C,2,0),"Not Mapped"))</f>
        <v/>
      </c>
      <c r="P3770">
        <f>IF($B3770="","",IFERROR(VLOOKUP($B3770,Mapping!$A:$C,3,0),"Not Mapped"))</f>
        <v/>
      </c>
      <c r="Q3770">
        <f>IF($B3770="","",IF(COUNTIF(Exclusions!$A:$A,$B3770)&gt;0,"Yes","No"))</f>
        <v/>
      </c>
      <c r="R3770" s="17">
        <f>IF($B3770="","",MIN(1,DAY($A3770)/IF($N3770="Superstore",Settings!$B$5,Settings!$B$4)))</f>
        <v/>
      </c>
      <c r="S3770" s="17">
        <f>IF(OR($B3770="",$G3770="",$R3770=0),"",$G3770/$R3770)</f>
        <v/>
      </c>
      <c r="T3770">
        <f>IF($S3770="","",IF($S3770&lt;Settings!$B$8,"Critical",IF($S3770&lt;Settings!$B$9,"Semi Critical","Non Critical")))</f>
        <v/>
      </c>
      <c r="U3770">
        <f>IF($B3770="","",IFERROR(VLOOKUP($O3770,Leaders!$A:$B,2,0),"Not Mapped"))</f>
        <v/>
      </c>
    </row>
    <row r="3771">
      <c r="A3771" s="16" t="n"/>
      <c r="G3771" s="17" t="n"/>
      <c r="H3771" s="17" t="n"/>
      <c r="I3771" s="17" t="n"/>
      <c r="J3771" s="17" t="n"/>
      <c r="K3771" s="17" t="n"/>
      <c r="L3771" s="17" t="n"/>
      <c r="N3771">
        <f>IF($B3771="","",IF($C3771="SUPERSTORE","Superstore","DH"))</f>
        <v/>
      </c>
      <c r="O3771">
        <f>IF($B3771="","",IFERROR(VLOOKUP($B3771,Mapping!$A:$C,2,0),"Not Mapped"))</f>
        <v/>
      </c>
      <c r="P3771">
        <f>IF($B3771="","",IFERROR(VLOOKUP($B3771,Mapping!$A:$C,3,0),"Not Mapped"))</f>
        <v/>
      </c>
      <c r="Q3771">
        <f>IF($B3771="","",IF(COUNTIF(Exclusions!$A:$A,$B3771)&gt;0,"Yes","No"))</f>
        <v/>
      </c>
      <c r="R3771" s="17">
        <f>IF($B3771="","",MIN(1,DAY($A3771)/IF($N3771="Superstore",Settings!$B$5,Settings!$B$4)))</f>
        <v/>
      </c>
      <c r="S3771" s="17">
        <f>IF(OR($B3771="",$G3771="",$R3771=0),"",$G3771/$R3771)</f>
        <v/>
      </c>
      <c r="T3771">
        <f>IF($S3771="","",IF($S3771&lt;Settings!$B$8,"Critical",IF($S3771&lt;Settings!$B$9,"Semi Critical","Non Critical")))</f>
        <v/>
      </c>
      <c r="U3771">
        <f>IF($B3771="","",IFERROR(VLOOKUP($O3771,Leaders!$A:$B,2,0),"Not Mapped"))</f>
        <v/>
      </c>
    </row>
    <row r="3772">
      <c r="A3772" s="16" t="n"/>
      <c r="G3772" s="17" t="n"/>
      <c r="H3772" s="17" t="n"/>
      <c r="I3772" s="17" t="n"/>
      <c r="J3772" s="17" t="n"/>
      <c r="K3772" s="17" t="n"/>
      <c r="L3772" s="17" t="n"/>
      <c r="N3772">
        <f>IF($B3772="","",IF($C3772="SUPERSTORE","Superstore","DH"))</f>
        <v/>
      </c>
      <c r="O3772">
        <f>IF($B3772="","",IFERROR(VLOOKUP($B3772,Mapping!$A:$C,2,0),"Not Mapped"))</f>
        <v/>
      </c>
      <c r="P3772">
        <f>IF($B3772="","",IFERROR(VLOOKUP($B3772,Mapping!$A:$C,3,0),"Not Mapped"))</f>
        <v/>
      </c>
      <c r="Q3772">
        <f>IF($B3772="","",IF(COUNTIF(Exclusions!$A:$A,$B3772)&gt;0,"Yes","No"))</f>
        <v/>
      </c>
      <c r="R3772" s="17">
        <f>IF($B3772="","",MIN(1,DAY($A3772)/IF($N3772="Superstore",Settings!$B$5,Settings!$B$4)))</f>
        <v/>
      </c>
      <c r="S3772" s="17">
        <f>IF(OR($B3772="",$G3772="",$R3772=0),"",$G3772/$R3772)</f>
        <v/>
      </c>
      <c r="T3772">
        <f>IF($S3772="","",IF($S3772&lt;Settings!$B$8,"Critical",IF($S3772&lt;Settings!$B$9,"Semi Critical","Non Critical")))</f>
        <v/>
      </c>
      <c r="U3772">
        <f>IF($B3772="","",IFERROR(VLOOKUP($O3772,Leaders!$A:$B,2,0),"Not Mapped"))</f>
        <v/>
      </c>
    </row>
    <row r="3773">
      <c r="A3773" s="16" t="n"/>
      <c r="G3773" s="17" t="n"/>
      <c r="H3773" s="17" t="n"/>
      <c r="I3773" s="17" t="n"/>
      <c r="J3773" s="17" t="n"/>
      <c r="K3773" s="17" t="n"/>
      <c r="L3773" s="17" t="n"/>
      <c r="N3773">
        <f>IF($B3773="","",IF($C3773="SUPERSTORE","Superstore","DH"))</f>
        <v/>
      </c>
      <c r="O3773">
        <f>IF($B3773="","",IFERROR(VLOOKUP($B3773,Mapping!$A:$C,2,0),"Not Mapped"))</f>
        <v/>
      </c>
      <c r="P3773">
        <f>IF($B3773="","",IFERROR(VLOOKUP($B3773,Mapping!$A:$C,3,0),"Not Mapped"))</f>
        <v/>
      </c>
      <c r="Q3773">
        <f>IF($B3773="","",IF(COUNTIF(Exclusions!$A:$A,$B3773)&gt;0,"Yes","No"))</f>
        <v/>
      </c>
      <c r="R3773" s="17">
        <f>IF($B3773="","",MIN(1,DAY($A3773)/IF($N3773="Superstore",Settings!$B$5,Settings!$B$4)))</f>
        <v/>
      </c>
      <c r="S3773" s="17">
        <f>IF(OR($B3773="",$G3773="",$R3773=0),"",$G3773/$R3773)</f>
        <v/>
      </c>
      <c r="T3773">
        <f>IF($S3773="","",IF($S3773&lt;Settings!$B$8,"Critical",IF($S3773&lt;Settings!$B$9,"Semi Critical","Non Critical")))</f>
        <v/>
      </c>
      <c r="U3773">
        <f>IF($B3773="","",IFERROR(VLOOKUP($O3773,Leaders!$A:$B,2,0),"Not Mapped"))</f>
        <v/>
      </c>
    </row>
    <row r="3774">
      <c r="A3774" s="16" t="n"/>
      <c r="G3774" s="17" t="n"/>
      <c r="H3774" s="17" t="n"/>
      <c r="I3774" s="17" t="n"/>
      <c r="J3774" s="17" t="n"/>
      <c r="K3774" s="17" t="n"/>
      <c r="L3774" s="17" t="n"/>
      <c r="N3774">
        <f>IF($B3774="","",IF($C3774="SUPERSTORE","Superstore","DH"))</f>
        <v/>
      </c>
      <c r="O3774">
        <f>IF($B3774="","",IFERROR(VLOOKUP($B3774,Mapping!$A:$C,2,0),"Not Mapped"))</f>
        <v/>
      </c>
      <c r="P3774">
        <f>IF($B3774="","",IFERROR(VLOOKUP($B3774,Mapping!$A:$C,3,0),"Not Mapped"))</f>
        <v/>
      </c>
      <c r="Q3774">
        <f>IF($B3774="","",IF(COUNTIF(Exclusions!$A:$A,$B3774)&gt;0,"Yes","No"))</f>
        <v/>
      </c>
      <c r="R3774" s="17">
        <f>IF($B3774="","",MIN(1,DAY($A3774)/IF($N3774="Superstore",Settings!$B$5,Settings!$B$4)))</f>
        <v/>
      </c>
      <c r="S3774" s="17">
        <f>IF(OR($B3774="",$G3774="",$R3774=0),"",$G3774/$R3774)</f>
        <v/>
      </c>
      <c r="T3774">
        <f>IF($S3774="","",IF($S3774&lt;Settings!$B$8,"Critical",IF($S3774&lt;Settings!$B$9,"Semi Critical","Non Critical")))</f>
        <v/>
      </c>
      <c r="U3774">
        <f>IF($B3774="","",IFERROR(VLOOKUP($O3774,Leaders!$A:$B,2,0),"Not Mapped"))</f>
        <v/>
      </c>
    </row>
    <row r="3775">
      <c r="A3775" s="16" t="n"/>
      <c r="G3775" s="17" t="n"/>
      <c r="H3775" s="17" t="n"/>
      <c r="I3775" s="17" t="n"/>
      <c r="J3775" s="17" t="n"/>
      <c r="K3775" s="17" t="n"/>
      <c r="L3775" s="17" t="n"/>
      <c r="N3775">
        <f>IF($B3775="","",IF($C3775="SUPERSTORE","Superstore","DH"))</f>
        <v/>
      </c>
      <c r="O3775">
        <f>IF($B3775="","",IFERROR(VLOOKUP($B3775,Mapping!$A:$C,2,0),"Not Mapped"))</f>
        <v/>
      </c>
      <c r="P3775">
        <f>IF($B3775="","",IFERROR(VLOOKUP($B3775,Mapping!$A:$C,3,0),"Not Mapped"))</f>
        <v/>
      </c>
      <c r="Q3775">
        <f>IF($B3775="","",IF(COUNTIF(Exclusions!$A:$A,$B3775)&gt;0,"Yes","No"))</f>
        <v/>
      </c>
      <c r="R3775" s="17">
        <f>IF($B3775="","",MIN(1,DAY($A3775)/IF($N3775="Superstore",Settings!$B$5,Settings!$B$4)))</f>
        <v/>
      </c>
      <c r="S3775" s="17">
        <f>IF(OR($B3775="",$G3775="",$R3775=0),"",$G3775/$R3775)</f>
        <v/>
      </c>
      <c r="T3775">
        <f>IF($S3775="","",IF($S3775&lt;Settings!$B$8,"Critical",IF($S3775&lt;Settings!$B$9,"Semi Critical","Non Critical")))</f>
        <v/>
      </c>
      <c r="U3775">
        <f>IF($B3775="","",IFERROR(VLOOKUP($O3775,Leaders!$A:$B,2,0),"Not Mapped"))</f>
        <v/>
      </c>
    </row>
    <row r="3776">
      <c r="A3776" s="16" t="n"/>
      <c r="G3776" s="17" t="n"/>
      <c r="H3776" s="17" t="n"/>
      <c r="I3776" s="17" t="n"/>
      <c r="J3776" s="17" t="n"/>
      <c r="K3776" s="17" t="n"/>
      <c r="L3776" s="17" t="n"/>
      <c r="N3776">
        <f>IF($B3776="","",IF($C3776="SUPERSTORE","Superstore","DH"))</f>
        <v/>
      </c>
      <c r="O3776">
        <f>IF($B3776="","",IFERROR(VLOOKUP($B3776,Mapping!$A:$C,2,0),"Not Mapped"))</f>
        <v/>
      </c>
      <c r="P3776">
        <f>IF($B3776="","",IFERROR(VLOOKUP($B3776,Mapping!$A:$C,3,0),"Not Mapped"))</f>
        <v/>
      </c>
      <c r="Q3776">
        <f>IF($B3776="","",IF(COUNTIF(Exclusions!$A:$A,$B3776)&gt;0,"Yes","No"))</f>
        <v/>
      </c>
      <c r="R3776" s="17">
        <f>IF($B3776="","",MIN(1,DAY($A3776)/IF($N3776="Superstore",Settings!$B$5,Settings!$B$4)))</f>
        <v/>
      </c>
      <c r="S3776" s="17">
        <f>IF(OR($B3776="",$G3776="",$R3776=0),"",$G3776/$R3776)</f>
        <v/>
      </c>
      <c r="T3776">
        <f>IF($S3776="","",IF($S3776&lt;Settings!$B$8,"Critical",IF($S3776&lt;Settings!$B$9,"Semi Critical","Non Critical")))</f>
        <v/>
      </c>
      <c r="U3776">
        <f>IF($B3776="","",IFERROR(VLOOKUP($O3776,Leaders!$A:$B,2,0),"Not Mapped"))</f>
        <v/>
      </c>
    </row>
    <row r="3777">
      <c r="A3777" s="16" t="n"/>
      <c r="G3777" s="17" t="n"/>
      <c r="H3777" s="17" t="n"/>
      <c r="I3777" s="17" t="n"/>
      <c r="J3777" s="17" t="n"/>
      <c r="K3777" s="17" t="n"/>
      <c r="L3777" s="17" t="n"/>
      <c r="N3777">
        <f>IF($B3777="","",IF($C3777="SUPERSTORE","Superstore","DH"))</f>
        <v/>
      </c>
      <c r="O3777">
        <f>IF($B3777="","",IFERROR(VLOOKUP($B3777,Mapping!$A:$C,2,0),"Not Mapped"))</f>
        <v/>
      </c>
      <c r="P3777">
        <f>IF($B3777="","",IFERROR(VLOOKUP($B3777,Mapping!$A:$C,3,0),"Not Mapped"))</f>
        <v/>
      </c>
      <c r="Q3777">
        <f>IF($B3777="","",IF(COUNTIF(Exclusions!$A:$A,$B3777)&gt;0,"Yes","No"))</f>
        <v/>
      </c>
      <c r="R3777" s="17">
        <f>IF($B3777="","",MIN(1,DAY($A3777)/IF($N3777="Superstore",Settings!$B$5,Settings!$B$4)))</f>
        <v/>
      </c>
      <c r="S3777" s="17">
        <f>IF(OR($B3777="",$G3777="",$R3777=0),"",$G3777/$R3777)</f>
        <v/>
      </c>
      <c r="T3777">
        <f>IF($S3777="","",IF($S3777&lt;Settings!$B$8,"Critical",IF($S3777&lt;Settings!$B$9,"Semi Critical","Non Critical")))</f>
        <v/>
      </c>
      <c r="U3777">
        <f>IF($B3777="","",IFERROR(VLOOKUP($O3777,Leaders!$A:$B,2,0),"Not Mapped"))</f>
        <v/>
      </c>
    </row>
    <row r="3778">
      <c r="A3778" s="16" t="n"/>
      <c r="G3778" s="17" t="n"/>
      <c r="H3778" s="17" t="n"/>
      <c r="I3778" s="17" t="n"/>
      <c r="J3778" s="17" t="n"/>
      <c r="K3778" s="17" t="n"/>
      <c r="L3778" s="17" t="n"/>
      <c r="N3778">
        <f>IF($B3778="","",IF($C3778="SUPERSTORE","Superstore","DH"))</f>
        <v/>
      </c>
      <c r="O3778">
        <f>IF($B3778="","",IFERROR(VLOOKUP($B3778,Mapping!$A:$C,2,0),"Not Mapped"))</f>
        <v/>
      </c>
      <c r="P3778">
        <f>IF($B3778="","",IFERROR(VLOOKUP($B3778,Mapping!$A:$C,3,0),"Not Mapped"))</f>
        <v/>
      </c>
      <c r="Q3778">
        <f>IF($B3778="","",IF(COUNTIF(Exclusions!$A:$A,$B3778)&gt;0,"Yes","No"))</f>
        <v/>
      </c>
      <c r="R3778" s="17">
        <f>IF($B3778="","",MIN(1,DAY($A3778)/IF($N3778="Superstore",Settings!$B$5,Settings!$B$4)))</f>
        <v/>
      </c>
      <c r="S3778" s="17">
        <f>IF(OR($B3778="",$G3778="",$R3778=0),"",$G3778/$R3778)</f>
        <v/>
      </c>
      <c r="T3778">
        <f>IF($S3778="","",IF($S3778&lt;Settings!$B$8,"Critical",IF($S3778&lt;Settings!$B$9,"Semi Critical","Non Critical")))</f>
        <v/>
      </c>
      <c r="U3778">
        <f>IF($B3778="","",IFERROR(VLOOKUP($O3778,Leaders!$A:$B,2,0),"Not Mapped"))</f>
        <v/>
      </c>
    </row>
    <row r="3779">
      <c r="A3779" s="16" t="n"/>
      <c r="G3779" s="17" t="n"/>
      <c r="H3779" s="17" t="n"/>
      <c r="I3779" s="17" t="n"/>
      <c r="J3779" s="17" t="n"/>
      <c r="K3779" s="17" t="n"/>
      <c r="L3779" s="17" t="n"/>
      <c r="N3779">
        <f>IF($B3779="","",IF($C3779="SUPERSTORE","Superstore","DH"))</f>
        <v/>
      </c>
      <c r="O3779">
        <f>IF($B3779="","",IFERROR(VLOOKUP($B3779,Mapping!$A:$C,2,0),"Not Mapped"))</f>
        <v/>
      </c>
      <c r="P3779">
        <f>IF($B3779="","",IFERROR(VLOOKUP($B3779,Mapping!$A:$C,3,0),"Not Mapped"))</f>
        <v/>
      </c>
      <c r="Q3779">
        <f>IF($B3779="","",IF(COUNTIF(Exclusions!$A:$A,$B3779)&gt;0,"Yes","No"))</f>
        <v/>
      </c>
      <c r="R3779" s="17">
        <f>IF($B3779="","",MIN(1,DAY($A3779)/IF($N3779="Superstore",Settings!$B$5,Settings!$B$4)))</f>
        <v/>
      </c>
      <c r="S3779" s="17">
        <f>IF(OR($B3779="",$G3779="",$R3779=0),"",$G3779/$R3779)</f>
        <v/>
      </c>
      <c r="T3779">
        <f>IF($S3779="","",IF($S3779&lt;Settings!$B$8,"Critical",IF($S3779&lt;Settings!$B$9,"Semi Critical","Non Critical")))</f>
        <v/>
      </c>
      <c r="U3779">
        <f>IF($B3779="","",IFERROR(VLOOKUP($O3779,Leaders!$A:$B,2,0),"Not Mapped"))</f>
        <v/>
      </c>
    </row>
    <row r="3780">
      <c r="A3780" s="16" t="n"/>
      <c r="G3780" s="17" t="n"/>
      <c r="H3780" s="17" t="n"/>
      <c r="I3780" s="17" t="n"/>
      <c r="J3780" s="17" t="n"/>
      <c r="K3780" s="17" t="n"/>
      <c r="L3780" s="17" t="n"/>
      <c r="N3780">
        <f>IF($B3780="","",IF($C3780="SUPERSTORE","Superstore","DH"))</f>
        <v/>
      </c>
      <c r="O3780">
        <f>IF($B3780="","",IFERROR(VLOOKUP($B3780,Mapping!$A:$C,2,0),"Not Mapped"))</f>
        <v/>
      </c>
      <c r="P3780">
        <f>IF($B3780="","",IFERROR(VLOOKUP($B3780,Mapping!$A:$C,3,0),"Not Mapped"))</f>
        <v/>
      </c>
      <c r="Q3780">
        <f>IF($B3780="","",IF(COUNTIF(Exclusions!$A:$A,$B3780)&gt;0,"Yes","No"))</f>
        <v/>
      </c>
      <c r="R3780" s="17">
        <f>IF($B3780="","",MIN(1,DAY($A3780)/IF($N3780="Superstore",Settings!$B$5,Settings!$B$4)))</f>
        <v/>
      </c>
      <c r="S3780" s="17">
        <f>IF(OR($B3780="",$G3780="",$R3780=0),"",$G3780/$R3780)</f>
        <v/>
      </c>
      <c r="T3780">
        <f>IF($S3780="","",IF($S3780&lt;Settings!$B$8,"Critical",IF($S3780&lt;Settings!$B$9,"Semi Critical","Non Critical")))</f>
        <v/>
      </c>
      <c r="U3780">
        <f>IF($B3780="","",IFERROR(VLOOKUP($O3780,Leaders!$A:$B,2,0),"Not Mapped"))</f>
        <v/>
      </c>
    </row>
    <row r="3781">
      <c r="A3781" s="16" t="n"/>
      <c r="G3781" s="17" t="n"/>
      <c r="H3781" s="17" t="n"/>
      <c r="I3781" s="17" t="n"/>
      <c r="J3781" s="17" t="n"/>
      <c r="K3781" s="17" t="n"/>
      <c r="L3781" s="17" t="n"/>
      <c r="N3781">
        <f>IF($B3781="","",IF($C3781="SUPERSTORE","Superstore","DH"))</f>
        <v/>
      </c>
      <c r="O3781">
        <f>IF($B3781="","",IFERROR(VLOOKUP($B3781,Mapping!$A:$C,2,0),"Not Mapped"))</f>
        <v/>
      </c>
      <c r="P3781">
        <f>IF($B3781="","",IFERROR(VLOOKUP($B3781,Mapping!$A:$C,3,0),"Not Mapped"))</f>
        <v/>
      </c>
      <c r="Q3781">
        <f>IF($B3781="","",IF(COUNTIF(Exclusions!$A:$A,$B3781)&gt;0,"Yes","No"))</f>
        <v/>
      </c>
      <c r="R3781" s="17">
        <f>IF($B3781="","",MIN(1,DAY($A3781)/IF($N3781="Superstore",Settings!$B$5,Settings!$B$4)))</f>
        <v/>
      </c>
      <c r="S3781" s="17">
        <f>IF(OR($B3781="",$G3781="",$R3781=0),"",$G3781/$R3781)</f>
        <v/>
      </c>
      <c r="T3781">
        <f>IF($S3781="","",IF($S3781&lt;Settings!$B$8,"Critical",IF($S3781&lt;Settings!$B$9,"Semi Critical","Non Critical")))</f>
        <v/>
      </c>
      <c r="U3781">
        <f>IF($B3781="","",IFERROR(VLOOKUP($O3781,Leaders!$A:$B,2,0),"Not Mapped"))</f>
        <v/>
      </c>
    </row>
    <row r="3782">
      <c r="A3782" s="16" t="n"/>
      <c r="G3782" s="17" t="n"/>
      <c r="H3782" s="17" t="n"/>
      <c r="I3782" s="17" t="n"/>
      <c r="J3782" s="17" t="n"/>
      <c r="K3782" s="17" t="n"/>
      <c r="L3782" s="17" t="n"/>
      <c r="N3782">
        <f>IF($B3782="","",IF($C3782="SUPERSTORE","Superstore","DH"))</f>
        <v/>
      </c>
      <c r="O3782">
        <f>IF($B3782="","",IFERROR(VLOOKUP($B3782,Mapping!$A:$C,2,0),"Not Mapped"))</f>
        <v/>
      </c>
      <c r="P3782">
        <f>IF($B3782="","",IFERROR(VLOOKUP($B3782,Mapping!$A:$C,3,0),"Not Mapped"))</f>
        <v/>
      </c>
      <c r="Q3782">
        <f>IF($B3782="","",IF(COUNTIF(Exclusions!$A:$A,$B3782)&gt;0,"Yes","No"))</f>
        <v/>
      </c>
      <c r="R3782" s="17">
        <f>IF($B3782="","",MIN(1,DAY($A3782)/IF($N3782="Superstore",Settings!$B$5,Settings!$B$4)))</f>
        <v/>
      </c>
      <c r="S3782" s="17">
        <f>IF(OR($B3782="",$G3782="",$R3782=0),"",$G3782/$R3782)</f>
        <v/>
      </c>
      <c r="T3782">
        <f>IF($S3782="","",IF($S3782&lt;Settings!$B$8,"Critical",IF($S3782&lt;Settings!$B$9,"Semi Critical","Non Critical")))</f>
        <v/>
      </c>
      <c r="U3782">
        <f>IF($B3782="","",IFERROR(VLOOKUP($O3782,Leaders!$A:$B,2,0),"Not Mapped"))</f>
        <v/>
      </c>
    </row>
    <row r="3783">
      <c r="A3783" s="16" t="n"/>
      <c r="G3783" s="17" t="n"/>
      <c r="H3783" s="17" t="n"/>
      <c r="I3783" s="17" t="n"/>
      <c r="J3783" s="17" t="n"/>
      <c r="K3783" s="17" t="n"/>
      <c r="L3783" s="17" t="n"/>
      <c r="N3783">
        <f>IF($B3783="","",IF($C3783="SUPERSTORE","Superstore","DH"))</f>
        <v/>
      </c>
      <c r="O3783">
        <f>IF($B3783="","",IFERROR(VLOOKUP($B3783,Mapping!$A:$C,2,0),"Not Mapped"))</f>
        <v/>
      </c>
      <c r="P3783">
        <f>IF($B3783="","",IFERROR(VLOOKUP($B3783,Mapping!$A:$C,3,0),"Not Mapped"))</f>
        <v/>
      </c>
      <c r="Q3783">
        <f>IF($B3783="","",IF(COUNTIF(Exclusions!$A:$A,$B3783)&gt;0,"Yes","No"))</f>
        <v/>
      </c>
      <c r="R3783" s="17">
        <f>IF($B3783="","",MIN(1,DAY($A3783)/IF($N3783="Superstore",Settings!$B$5,Settings!$B$4)))</f>
        <v/>
      </c>
      <c r="S3783" s="17">
        <f>IF(OR($B3783="",$G3783="",$R3783=0),"",$G3783/$R3783)</f>
        <v/>
      </c>
      <c r="T3783">
        <f>IF($S3783="","",IF($S3783&lt;Settings!$B$8,"Critical",IF($S3783&lt;Settings!$B$9,"Semi Critical","Non Critical")))</f>
        <v/>
      </c>
      <c r="U3783">
        <f>IF($B3783="","",IFERROR(VLOOKUP($O3783,Leaders!$A:$B,2,0),"Not Mapped"))</f>
        <v/>
      </c>
    </row>
    <row r="3784">
      <c r="A3784" s="16" t="n"/>
      <c r="G3784" s="17" t="n"/>
      <c r="H3784" s="17" t="n"/>
      <c r="I3784" s="17" t="n"/>
      <c r="J3784" s="17" t="n"/>
      <c r="K3784" s="17" t="n"/>
      <c r="L3784" s="17" t="n"/>
      <c r="N3784">
        <f>IF($B3784="","",IF($C3784="SUPERSTORE","Superstore","DH"))</f>
        <v/>
      </c>
      <c r="O3784">
        <f>IF($B3784="","",IFERROR(VLOOKUP($B3784,Mapping!$A:$C,2,0),"Not Mapped"))</f>
        <v/>
      </c>
      <c r="P3784">
        <f>IF($B3784="","",IFERROR(VLOOKUP($B3784,Mapping!$A:$C,3,0),"Not Mapped"))</f>
        <v/>
      </c>
      <c r="Q3784">
        <f>IF($B3784="","",IF(COUNTIF(Exclusions!$A:$A,$B3784)&gt;0,"Yes","No"))</f>
        <v/>
      </c>
      <c r="R3784" s="17">
        <f>IF($B3784="","",MIN(1,DAY($A3784)/IF($N3784="Superstore",Settings!$B$5,Settings!$B$4)))</f>
        <v/>
      </c>
      <c r="S3784" s="17">
        <f>IF(OR($B3784="",$G3784="",$R3784=0),"",$G3784/$R3784)</f>
        <v/>
      </c>
      <c r="T3784">
        <f>IF($S3784="","",IF($S3784&lt;Settings!$B$8,"Critical",IF($S3784&lt;Settings!$B$9,"Semi Critical","Non Critical")))</f>
        <v/>
      </c>
      <c r="U3784">
        <f>IF($B3784="","",IFERROR(VLOOKUP($O3784,Leaders!$A:$B,2,0),"Not Mapped"))</f>
        <v/>
      </c>
    </row>
    <row r="3785">
      <c r="A3785" s="16" t="n"/>
      <c r="G3785" s="17" t="n"/>
      <c r="H3785" s="17" t="n"/>
      <c r="I3785" s="17" t="n"/>
      <c r="J3785" s="17" t="n"/>
      <c r="K3785" s="17" t="n"/>
      <c r="L3785" s="17" t="n"/>
      <c r="N3785">
        <f>IF($B3785="","",IF($C3785="SUPERSTORE","Superstore","DH"))</f>
        <v/>
      </c>
      <c r="O3785">
        <f>IF($B3785="","",IFERROR(VLOOKUP($B3785,Mapping!$A:$C,2,0),"Not Mapped"))</f>
        <v/>
      </c>
      <c r="P3785">
        <f>IF($B3785="","",IFERROR(VLOOKUP($B3785,Mapping!$A:$C,3,0),"Not Mapped"))</f>
        <v/>
      </c>
      <c r="Q3785">
        <f>IF($B3785="","",IF(COUNTIF(Exclusions!$A:$A,$B3785)&gt;0,"Yes","No"))</f>
        <v/>
      </c>
      <c r="R3785" s="17">
        <f>IF($B3785="","",MIN(1,DAY($A3785)/IF($N3785="Superstore",Settings!$B$5,Settings!$B$4)))</f>
        <v/>
      </c>
      <c r="S3785" s="17">
        <f>IF(OR($B3785="",$G3785="",$R3785=0),"",$G3785/$R3785)</f>
        <v/>
      </c>
      <c r="T3785">
        <f>IF($S3785="","",IF($S3785&lt;Settings!$B$8,"Critical",IF($S3785&lt;Settings!$B$9,"Semi Critical","Non Critical")))</f>
        <v/>
      </c>
      <c r="U3785">
        <f>IF($B3785="","",IFERROR(VLOOKUP($O3785,Leaders!$A:$B,2,0),"Not Mapped"))</f>
        <v/>
      </c>
    </row>
    <row r="3786">
      <c r="A3786" s="16" t="n"/>
      <c r="G3786" s="17" t="n"/>
      <c r="H3786" s="17" t="n"/>
      <c r="I3786" s="17" t="n"/>
      <c r="J3786" s="17" t="n"/>
      <c r="K3786" s="17" t="n"/>
      <c r="L3786" s="17" t="n"/>
      <c r="N3786">
        <f>IF($B3786="","",IF($C3786="SUPERSTORE","Superstore","DH"))</f>
        <v/>
      </c>
      <c r="O3786">
        <f>IF($B3786="","",IFERROR(VLOOKUP($B3786,Mapping!$A:$C,2,0),"Not Mapped"))</f>
        <v/>
      </c>
      <c r="P3786">
        <f>IF($B3786="","",IFERROR(VLOOKUP($B3786,Mapping!$A:$C,3,0),"Not Mapped"))</f>
        <v/>
      </c>
      <c r="Q3786">
        <f>IF($B3786="","",IF(COUNTIF(Exclusions!$A:$A,$B3786)&gt;0,"Yes","No"))</f>
        <v/>
      </c>
      <c r="R3786" s="17">
        <f>IF($B3786="","",MIN(1,DAY($A3786)/IF($N3786="Superstore",Settings!$B$5,Settings!$B$4)))</f>
        <v/>
      </c>
      <c r="S3786" s="17">
        <f>IF(OR($B3786="",$G3786="",$R3786=0),"",$G3786/$R3786)</f>
        <v/>
      </c>
      <c r="T3786">
        <f>IF($S3786="","",IF($S3786&lt;Settings!$B$8,"Critical",IF($S3786&lt;Settings!$B$9,"Semi Critical","Non Critical")))</f>
        <v/>
      </c>
      <c r="U3786">
        <f>IF($B3786="","",IFERROR(VLOOKUP($O3786,Leaders!$A:$B,2,0),"Not Mapped"))</f>
        <v/>
      </c>
    </row>
    <row r="3787">
      <c r="A3787" s="16" t="n"/>
      <c r="G3787" s="17" t="n"/>
      <c r="H3787" s="17" t="n"/>
      <c r="I3787" s="17" t="n"/>
      <c r="J3787" s="17" t="n"/>
      <c r="K3787" s="17" t="n"/>
      <c r="L3787" s="17" t="n"/>
      <c r="N3787">
        <f>IF($B3787="","",IF($C3787="SUPERSTORE","Superstore","DH"))</f>
        <v/>
      </c>
      <c r="O3787">
        <f>IF($B3787="","",IFERROR(VLOOKUP($B3787,Mapping!$A:$C,2,0),"Not Mapped"))</f>
        <v/>
      </c>
      <c r="P3787">
        <f>IF($B3787="","",IFERROR(VLOOKUP($B3787,Mapping!$A:$C,3,0),"Not Mapped"))</f>
        <v/>
      </c>
      <c r="Q3787">
        <f>IF($B3787="","",IF(COUNTIF(Exclusions!$A:$A,$B3787)&gt;0,"Yes","No"))</f>
        <v/>
      </c>
      <c r="R3787" s="17">
        <f>IF($B3787="","",MIN(1,DAY($A3787)/IF($N3787="Superstore",Settings!$B$5,Settings!$B$4)))</f>
        <v/>
      </c>
      <c r="S3787" s="17">
        <f>IF(OR($B3787="",$G3787="",$R3787=0),"",$G3787/$R3787)</f>
        <v/>
      </c>
      <c r="T3787">
        <f>IF($S3787="","",IF($S3787&lt;Settings!$B$8,"Critical",IF($S3787&lt;Settings!$B$9,"Semi Critical","Non Critical")))</f>
        <v/>
      </c>
      <c r="U3787">
        <f>IF($B3787="","",IFERROR(VLOOKUP($O3787,Leaders!$A:$B,2,0),"Not Mapped"))</f>
        <v/>
      </c>
    </row>
    <row r="3788">
      <c r="A3788" s="16" t="n"/>
      <c r="G3788" s="17" t="n"/>
      <c r="H3788" s="17" t="n"/>
      <c r="I3788" s="17" t="n"/>
      <c r="J3788" s="17" t="n"/>
      <c r="K3788" s="17" t="n"/>
      <c r="L3788" s="17" t="n"/>
      <c r="N3788">
        <f>IF($B3788="","",IF($C3788="SUPERSTORE","Superstore","DH"))</f>
        <v/>
      </c>
      <c r="O3788">
        <f>IF($B3788="","",IFERROR(VLOOKUP($B3788,Mapping!$A:$C,2,0),"Not Mapped"))</f>
        <v/>
      </c>
      <c r="P3788">
        <f>IF($B3788="","",IFERROR(VLOOKUP($B3788,Mapping!$A:$C,3,0),"Not Mapped"))</f>
        <v/>
      </c>
      <c r="Q3788">
        <f>IF($B3788="","",IF(COUNTIF(Exclusions!$A:$A,$B3788)&gt;0,"Yes","No"))</f>
        <v/>
      </c>
      <c r="R3788" s="17">
        <f>IF($B3788="","",MIN(1,DAY($A3788)/IF($N3788="Superstore",Settings!$B$5,Settings!$B$4)))</f>
        <v/>
      </c>
      <c r="S3788" s="17">
        <f>IF(OR($B3788="",$G3788="",$R3788=0),"",$G3788/$R3788)</f>
        <v/>
      </c>
      <c r="T3788">
        <f>IF($S3788="","",IF($S3788&lt;Settings!$B$8,"Critical",IF($S3788&lt;Settings!$B$9,"Semi Critical","Non Critical")))</f>
        <v/>
      </c>
      <c r="U3788">
        <f>IF($B3788="","",IFERROR(VLOOKUP($O3788,Leaders!$A:$B,2,0),"Not Mapped"))</f>
        <v/>
      </c>
    </row>
    <row r="3789">
      <c r="A3789" s="16" t="n"/>
      <c r="G3789" s="17" t="n"/>
      <c r="H3789" s="17" t="n"/>
      <c r="I3789" s="17" t="n"/>
      <c r="J3789" s="17" t="n"/>
      <c r="K3789" s="17" t="n"/>
      <c r="L3789" s="17" t="n"/>
      <c r="N3789">
        <f>IF($B3789="","",IF($C3789="SUPERSTORE","Superstore","DH"))</f>
        <v/>
      </c>
      <c r="O3789">
        <f>IF($B3789="","",IFERROR(VLOOKUP($B3789,Mapping!$A:$C,2,0),"Not Mapped"))</f>
        <v/>
      </c>
      <c r="P3789">
        <f>IF($B3789="","",IFERROR(VLOOKUP($B3789,Mapping!$A:$C,3,0),"Not Mapped"))</f>
        <v/>
      </c>
      <c r="Q3789">
        <f>IF($B3789="","",IF(COUNTIF(Exclusions!$A:$A,$B3789)&gt;0,"Yes","No"))</f>
        <v/>
      </c>
      <c r="R3789" s="17">
        <f>IF($B3789="","",MIN(1,DAY($A3789)/IF($N3789="Superstore",Settings!$B$5,Settings!$B$4)))</f>
        <v/>
      </c>
      <c r="S3789" s="17">
        <f>IF(OR($B3789="",$G3789="",$R3789=0),"",$G3789/$R3789)</f>
        <v/>
      </c>
      <c r="T3789">
        <f>IF($S3789="","",IF($S3789&lt;Settings!$B$8,"Critical",IF($S3789&lt;Settings!$B$9,"Semi Critical","Non Critical")))</f>
        <v/>
      </c>
      <c r="U3789">
        <f>IF($B3789="","",IFERROR(VLOOKUP($O3789,Leaders!$A:$B,2,0),"Not Mapped"))</f>
        <v/>
      </c>
    </row>
    <row r="3790">
      <c r="A3790" s="16" t="n"/>
      <c r="G3790" s="17" t="n"/>
      <c r="H3790" s="17" t="n"/>
      <c r="I3790" s="17" t="n"/>
      <c r="J3790" s="17" t="n"/>
      <c r="K3790" s="17" t="n"/>
      <c r="L3790" s="17" t="n"/>
      <c r="N3790">
        <f>IF($B3790="","",IF($C3790="SUPERSTORE","Superstore","DH"))</f>
        <v/>
      </c>
      <c r="O3790">
        <f>IF($B3790="","",IFERROR(VLOOKUP($B3790,Mapping!$A:$C,2,0),"Not Mapped"))</f>
        <v/>
      </c>
      <c r="P3790">
        <f>IF($B3790="","",IFERROR(VLOOKUP($B3790,Mapping!$A:$C,3,0),"Not Mapped"))</f>
        <v/>
      </c>
      <c r="Q3790">
        <f>IF($B3790="","",IF(COUNTIF(Exclusions!$A:$A,$B3790)&gt;0,"Yes","No"))</f>
        <v/>
      </c>
      <c r="R3790" s="17">
        <f>IF($B3790="","",MIN(1,DAY($A3790)/IF($N3790="Superstore",Settings!$B$5,Settings!$B$4)))</f>
        <v/>
      </c>
      <c r="S3790" s="17">
        <f>IF(OR($B3790="",$G3790="",$R3790=0),"",$G3790/$R3790)</f>
        <v/>
      </c>
      <c r="T3790">
        <f>IF($S3790="","",IF($S3790&lt;Settings!$B$8,"Critical",IF($S3790&lt;Settings!$B$9,"Semi Critical","Non Critical")))</f>
        <v/>
      </c>
      <c r="U3790">
        <f>IF($B3790="","",IFERROR(VLOOKUP($O3790,Leaders!$A:$B,2,0),"Not Mapped"))</f>
        <v/>
      </c>
    </row>
    <row r="3791">
      <c r="A3791" s="16" t="n"/>
      <c r="G3791" s="17" t="n"/>
      <c r="H3791" s="17" t="n"/>
      <c r="I3791" s="17" t="n"/>
      <c r="J3791" s="17" t="n"/>
      <c r="K3791" s="17" t="n"/>
      <c r="L3791" s="17" t="n"/>
      <c r="N3791">
        <f>IF($B3791="","",IF($C3791="SUPERSTORE","Superstore","DH"))</f>
        <v/>
      </c>
      <c r="O3791">
        <f>IF($B3791="","",IFERROR(VLOOKUP($B3791,Mapping!$A:$C,2,0),"Not Mapped"))</f>
        <v/>
      </c>
      <c r="P3791">
        <f>IF($B3791="","",IFERROR(VLOOKUP($B3791,Mapping!$A:$C,3,0),"Not Mapped"))</f>
        <v/>
      </c>
      <c r="Q3791">
        <f>IF($B3791="","",IF(COUNTIF(Exclusions!$A:$A,$B3791)&gt;0,"Yes","No"))</f>
        <v/>
      </c>
      <c r="R3791" s="17">
        <f>IF($B3791="","",MIN(1,DAY($A3791)/IF($N3791="Superstore",Settings!$B$5,Settings!$B$4)))</f>
        <v/>
      </c>
      <c r="S3791" s="17">
        <f>IF(OR($B3791="",$G3791="",$R3791=0),"",$G3791/$R3791)</f>
        <v/>
      </c>
      <c r="T3791">
        <f>IF($S3791="","",IF($S3791&lt;Settings!$B$8,"Critical",IF($S3791&lt;Settings!$B$9,"Semi Critical","Non Critical")))</f>
        <v/>
      </c>
      <c r="U3791">
        <f>IF($B3791="","",IFERROR(VLOOKUP($O3791,Leaders!$A:$B,2,0),"Not Mapped"))</f>
        <v/>
      </c>
    </row>
    <row r="3792">
      <c r="A3792" s="16" t="n"/>
      <c r="G3792" s="17" t="n"/>
      <c r="H3792" s="17" t="n"/>
      <c r="I3792" s="17" t="n"/>
      <c r="J3792" s="17" t="n"/>
      <c r="K3792" s="17" t="n"/>
      <c r="L3792" s="17" t="n"/>
      <c r="N3792">
        <f>IF($B3792="","",IF($C3792="SUPERSTORE","Superstore","DH"))</f>
        <v/>
      </c>
      <c r="O3792">
        <f>IF($B3792="","",IFERROR(VLOOKUP($B3792,Mapping!$A:$C,2,0),"Not Mapped"))</f>
        <v/>
      </c>
      <c r="P3792">
        <f>IF($B3792="","",IFERROR(VLOOKUP($B3792,Mapping!$A:$C,3,0),"Not Mapped"))</f>
        <v/>
      </c>
      <c r="Q3792">
        <f>IF($B3792="","",IF(COUNTIF(Exclusions!$A:$A,$B3792)&gt;0,"Yes","No"))</f>
        <v/>
      </c>
      <c r="R3792" s="17">
        <f>IF($B3792="","",MIN(1,DAY($A3792)/IF($N3792="Superstore",Settings!$B$5,Settings!$B$4)))</f>
        <v/>
      </c>
      <c r="S3792" s="17">
        <f>IF(OR($B3792="",$G3792="",$R3792=0),"",$G3792/$R3792)</f>
        <v/>
      </c>
      <c r="T3792">
        <f>IF($S3792="","",IF($S3792&lt;Settings!$B$8,"Critical",IF($S3792&lt;Settings!$B$9,"Semi Critical","Non Critical")))</f>
        <v/>
      </c>
      <c r="U3792">
        <f>IF($B3792="","",IFERROR(VLOOKUP($O3792,Leaders!$A:$B,2,0),"Not Mapped"))</f>
        <v/>
      </c>
    </row>
    <row r="3793">
      <c r="A3793" s="16" t="n"/>
      <c r="G3793" s="17" t="n"/>
      <c r="H3793" s="17" t="n"/>
      <c r="I3793" s="17" t="n"/>
      <c r="J3793" s="17" t="n"/>
      <c r="K3793" s="17" t="n"/>
      <c r="L3793" s="17" t="n"/>
      <c r="N3793">
        <f>IF($B3793="","",IF($C3793="SUPERSTORE","Superstore","DH"))</f>
        <v/>
      </c>
      <c r="O3793">
        <f>IF($B3793="","",IFERROR(VLOOKUP($B3793,Mapping!$A:$C,2,0),"Not Mapped"))</f>
        <v/>
      </c>
      <c r="P3793">
        <f>IF($B3793="","",IFERROR(VLOOKUP($B3793,Mapping!$A:$C,3,0),"Not Mapped"))</f>
        <v/>
      </c>
      <c r="Q3793">
        <f>IF($B3793="","",IF(COUNTIF(Exclusions!$A:$A,$B3793)&gt;0,"Yes","No"))</f>
        <v/>
      </c>
      <c r="R3793" s="17">
        <f>IF($B3793="","",MIN(1,DAY($A3793)/IF($N3793="Superstore",Settings!$B$5,Settings!$B$4)))</f>
        <v/>
      </c>
      <c r="S3793" s="17">
        <f>IF(OR($B3793="",$G3793="",$R3793=0),"",$G3793/$R3793)</f>
        <v/>
      </c>
      <c r="T3793">
        <f>IF($S3793="","",IF($S3793&lt;Settings!$B$8,"Critical",IF($S3793&lt;Settings!$B$9,"Semi Critical","Non Critical")))</f>
        <v/>
      </c>
      <c r="U3793">
        <f>IF($B3793="","",IFERROR(VLOOKUP($O3793,Leaders!$A:$B,2,0),"Not Mapped"))</f>
        <v/>
      </c>
    </row>
    <row r="3794">
      <c r="A3794" s="16" t="n"/>
      <c r="G3794" s="17" t="n"/>
      <c r="H3794" s="17" t="n"/>
      <c r="I3794" s="17" t="n"/>
      <c r="J3794" s="17" t="n"/>
      <c r="K3794" s="17" t="n"/>
      <c r="L3794" s="17" t="n"/>
      <c r="N3794">
        <f>IF($B3794="","",IF($C3794="SUPERSTORE","Superstore","DH"))</f>
        <v/>
      </c>
      <c r="O3794">
        <f>IF($B3794="","",IFERROR(VLOOKUP($B3794,Mapping!$A:$C,2,0),"Not Mapped"))</f>
        <v/>
      </c>
      <c r="P3794">
        <f>IF($B3794="","",IFERROR(VLOOKUP($B3794,Mapping!$A:$C,3,0),"Not Mapped"))</f>
        <v/>
      </c>
      <c r="Q3794">
        <f>IF($B3794="","",IF(COUNTIF(Exclusions!$A:$A,$B3794)&gt;0,"Yes","No"))</f>
        <v/>
      </c>
      <c r="R3794" s="17">
        <f>IF($B3794="","",MIN(1,DAY($A3794)/IF($N3794="Superstore",Settings!$B$5,Settings!$B$4)))</f>
        <v/>
      </c>
      <c r="S3794" s="17">
        <f>IF(OR($B3794="",$G3794="",$R3794=0),"",$G3794/$R3794)</f>
        <v/>
      </c>
      <c r="T3794">
        <f>IF($S3794="","",IF($S3794&lt;Settings!$B$8,"Critical",IF($S3794&lt;Settings!$B$9,"Semi Critical","Non Critical")))</f>
        <v/>
      </c>
      <c r="U3794">
        <f>IF($B3794="","",IFERROR(VLOOKUP($O3794,Leaders!$A:$B,2,0),"Not Mapped"))</f>
        <v/>
      </c>
    </row>
    <row r="3795">
      <c r="A3795" s="16" t="n"/>
      <c r="G3795" s="17" t="n"/>
      <c r="H3795" s="17" t="n"/>
      <c r="I3795" s="17" t="n"/>
      <c r="J3795" s="17" t="n"/>
      <c r="K3795" s="17" t="n"/>
      <c r="L3795" s="17" t="n"/>
      <c r="N3795">
        <f>IF($B3795="","",IF($C3795="SUPERSTORE","Superstore","DH"))</f>
        <v/>
      </c>
      <c r="O3795">
        <f>IF($B3795="","",IFERROR(VLOOKUP($B3795,Mapping!$A:$C,2,0),"Not Mapped"))</f>
        <v/>
      </c>
      <c r="P3795">
        <f>IF($B3795="","",IFERROR(VLOOKUP($B3795,Mapping!$A:$C,3,0),"Not Mapped"))</f>
        <v/>
      </c>
      <c r="Q3795">
        <f>IF($B3795="","",IF(COUNTIF(Exclusions!$A:$A,$B3795)&gt;0,"Yes","No"))</f>
        <v/>
      </c>
      <c r="R3795" s="17">
        <f>IF($B3795="","",MIN(1,DAY($A3795)/IF($N3795="Superstore",Settings!$B$5,Settings!$B$4)))</f>
        <v/>
      </c>
      <c r="S3795" s="17">
        <f>IF(OR($B3795="",$G3795="",$R3795=0),"",$G3795/$R3795)</f>
        <v/>
      </c>
      <c r="T3795">
        <f>IF($S3795="","",IF($S3795&lt;Settings!$B$8,"Critical",IF($S3795&lt;Settings!$B$9,"Semi Critical","Non Critical")))</f>
        <v/>
      </c>
      <c r="U3795">
        <f>IF($B3795="","",IFERROR(VLOOKUP($O3795,Leaders!$A:$B,2,0),"Not Mapped"))</f>
        <v/>
      </c>
    </row>
    <row r="3796">
      <c r="A3796" s="16" t="n"/>
      <c r="G3796" s="17" t="n"/>
      <c r="H3796" s="17" t="n"/>
      <c r="I3796" s="17" t="n"/>
      <c r="J3796" s="17" t="n"/>
      <c r="K3796" s="17" t="n"/>
      <c r="L3796" s="17" t="n"/>
      <c r="N3796">
        <f>IF($B3796="","",IF($C3796="SUPERSTORE","Superstore","DH"))</f>
        <v/>
      </c>
      <c r="O3796">
        <f>IF($B3796="","",IFERROR(VLOOKUP($B3796,Mapping!$A:$C,2,0),"Not Mapped"))</f>
        <v/>
      </c>
      <c r="P3796">
        <f>IF($B3796="","",IFERROR(VLOOKUP($B3796,Mapping!$A:$C,3,0),"Not Mapped"))</f>
        <v/>
      </c>
      <c r="Q3796">
        <f>IF($B3796="","",IF(COUNTIF(Exclusions!$A:$A,$B3796)&gt;0,"Yes","No"))</f>
        <v/>
      </c>
      <c r="R3796" s="17">
        <f>IF($B3796="","",MIN(1,DAY($A3796)/IF($N3796="Superstore",Settings!$B$5,Settings!$B$4)))</f>
        <v/>
      </c>
      <c r="S3796" s="17">
        <f>IF(OR($B3796="",$G3796="",$R3796=0),"",$G3796/$R3796)</f>
        <v/>
      </c>
      <c r="T3796">
        <f>IF($S3796="","",IF($S3796&lt;Settings!$B$8,"Critical",IF($S3796&lt;Settings!$B$9,"Semi Critical","Non Critical")))</f>
        <v/>
      </c>
      <c r="U3796">
        <f>IF($B3796="","",IFERROR(VLOOKUP($O3796,Leaders!$A:$B,2,0),"Not Mapped"))</f>
        <v/>
      </c>
    </row>
    <row r="3797">
      <c r="A3797" s="16" t="n"/>
      <c r="G3797" s="17" t="n"/>
      <c r="H3797" s="17" t="n"/>
      <c r="I3797" s="17" t="n"/>
      <c r="J3797" s="17" t="n"/>
      <c r="K3797" s="17" t="n"/>
      <c r="L3797" s="17" t="n"/>
      <c r="N3797">
        <f>IF($B3797="","",IF($C3797="SUPERSTORE","Superstore","DH"))</f>
        <v/>
      </c>
      <c r="O3797">
        <f>IF($B3797="","",IFERROR(VLOOKUP($B3797,Mapping!$A:$C,2,0),"Not Mapped"))</f>
        <v/>
      </c>
      <c r="P3797">
        <f>IF($B3797="","",IFERROR(VLOOKUP($B3797,Mapping!$A:$C,3,0),"Not Mapped"))</f>
        <v/>
      </c>
      <c r="Q3797">
        <f>IF($B3797="","",IF(COUNTIF(Exclusions!$A:$A,$B3797)&gt;0,"Yes","No"))</f>
        <v/>
      </c>
      <c r="R3797" s="17">
        <f>IF($B3797="","",MIN(1,DAY($A3797)/IF($N3797="Superstore",Settings!$B$5,Settings!$B$4)))</f>
        <v/>
      </c>
      <c r="S3797" s="17">
        <f>IF(OR($B3797="",$G3797="",$R3797=0),"",$G3797/$R3797)</f>
        <v/>
      </c>
      <c r="T3797">
        <f>IF($S3797="","",IF($S3797&lt;Settings!$B$8,"Critical",IF($S3797&lt;Settings!$B$9,"Semi Critical","Non Critical")))</f>
        <v/>
      </c>
      <c r="U3797">
        <f>IF($B3797="","",IFERROR(VLOOKUP($O3797,Leaders!$A:$B,2,0),"Not Mapped"))</f>
        <v/>
      </c>
    </row>
    <row r="3798">
      <c r="A3798" s="16" t="n"/>
      <c r="G3798" s="17" t="n"/>
      <c r="H3798" s="17" t="n"/>
      <c r="I3798" s="17" t="n"/>
      <c r="J3798" s="17" t="n"/>
      <c r="K3798" s="17" t="n"/>
      <c r="L3798" s="17" t="n"/>
      <c r="N3798">
        <f>IF($B3798="","",IF($C3798="SUPERSTORE","Superstore","DH"))</f>
        <v/>
      </c>
      <c r="O3798">
        <f>IF($B3798="","",IFERROR(VLOOKUP($B3798,Mapping!$A:$C,2,0),"Not Mapped"))</f>
        <v/>
      </c>
      <c r="P3798">
        <f>IF($B3798="","",IFERROR(VLOOKUP($B3798,Mapping!$A:$C,3,0),"Not Mapped"))</f>
        <v/>
      </c>
      <c r="Q3798">
        <f>IF($B3798="","",IF(COUNTIF(Exclusions!$A:$A,$B3798)&gt;0,"Yes","No"))</f>
        <v/>
      </c>
      <c r="R3798" s="17">
        <f>IF($B3798="","",MIN(1,DAY($A3798)/IF($N3798="Superstore",Settings!$B$5,Settings!$B$4)))</f>
        <v/>
      </c>
      <c r="S3798" s="17">
        <f>IF(OR($B3798="",$G3798="",$R3798=0),"",$G3798/$R3798)</f>
        <v/>
      </c>
      <c r="T3798">
        <f>IF($S3798="","",IF($S3798&lt;Settings!$B$8,"Critical",IF($S3798&lt;Settings!$B$9,"Semi Critical","Non Critical")))</f>
        <v/>
      </c>
      <c r="U3798">
        <f>IF($B3798="","",IFERROR(VLOOKUP($O3798,Leaders!$A:$B,2,0),"Not Mapped"))</f>
        <v/>
      </c>
    </row>
    <row r="3799">
      <c r="A3799" s="16" t="n"/>
      <c r="G3799" s="17" t="n"/>
      <c r="H3799" s="17" t="n"/>
      <c r="I3799" s="17" t="n"/>
      <c r="J3799" s="17" t="n"/>
      <c r="K3799" s="17" t="n"/>
      <c r="L3799" s="17" t="n"/>
      <c r="N3799">
        <f>IF($B3799="","",IF($C3799="SUPERSTORE","Superstore","DH"))</f>
        <v/>
      </c>
      <c r="O3799">
        <f>IF($B3799="","",IFERROR(VLOOKUP($B3799,Mapping!$A:$C,2,0),"Not Mapped"))</f>
        <v/>
      </c>
      <c r="P3799">
        <f>IF($B3799="","",IFERROR(VLOOKUP($B3799,Mapping!$A:$C,3,0),"Not Mapped"))</f>
        <v/>
      </c>
      <c r="Q3799">
        <f>IF($B3799="","",IF(COUNTIF(Exclusions!$A:$A,$B3799)&gt;0,"Yes","No"))</f>
        <v/>
      </c>
      <c r="R3799" s="17">
        <f>IF($B3799="","",MIN(1,DAY($A3799)/IF($N3799="Superstore",Settings!$B$5,Settings!$B$4)))</f>
        <v/>
      </c>
      <c r="S3799" s="17">
        <f>IF(OR($B3799="",$G3799="",$R3799=0),"",$G3799/$R3799)</f>
        <v/>
      </c>
      <c r="T3799">
        <f>IF($S3799="","",IF($S3799&lt;Settings!$B$8,"Critical",IF($S3799&lt;Settings!$B$9,"Semi Critical","Non Critical")))</f>
        <v/>
      </c>
      <c r="U3799">
        <f>IF($B3799="","",IFERROR(VLOOKUP($O3799,Leaders!$A:$B,2,0),"Not Mapped"))</f>
        <v/>
      </c>
    </row>
    <row r="3800">
      <c r="A3800" s="16" t="n"/>
      <c r="G3800" s="17" t="n"/>
      <c r="H3800" s="17" t="n"/>
      <c r="I3800" s="17" t="n"/>
      <c r="J3800" s="17" t="n"/>
      <c r="K3800" s="17" t="n"/>
      <c r="L3800" s="17" t="n"/>
      <c r="N3800">
        <f>IF($B3800="","",IF($C3800="SUPERSTORE","Superstore","DH"))</f>
        <v/>
      </c>
      <c r="O3800">
        <f>IF($B3800="","",IFERROR(VLOOKUP($B3800,Mapping!$A:$C,2,0),"Not Mapped"))</f>
        <v/>
      </c>
      <c r="P3800">
        <f>IF($B3800="","",IFERROR(VLOOKUP($B3800,Mapping!$A:$C,3,0),"Not Mapped"))</f>
        <v/>
      </c>
      <c r="Q3800">
        <f>IF($B3800="","",IF(COUNTIF(Exclusions!$A:$A,$B3800)&gt;0,"Yes","No"))</f>
        <v/>
      </c>
      <c r="R3800" s="17">
        <f>IF($B3800="","",MIN(1,DAY($A3800)/IF($N3800="Superstore",Settings!$B$5,Settings!$B$4)))</f>
        <v/>
      </c>
      <c r="S3800" s="17">
        <f>IF(OR($B3800="",$G3800="",$R3800=0),"",$G3800/$R3800)</f>
        <v/>
      </c>
      <c r="T3800">
        <f>IF($S3800="","",IF($S3800&lt;Settings!$B$8,"Critical",IF($S3800&lt;Settings!$B$9,"Semi Critical","Non Critical")))</f>
        <v/>
      </c>
      <c r="U3800">
        <f>IF($B3800="","",IFERROR(VLOOKUP($O3800,Leaders!$A:$B,2,0),"Not Mapped"))</f>
        <v/>
      </c>
    </row>
    <row r="3801">
      <c r="A3801" s="16" t="n"/>
      <c r="G3801" s="17" t="n"/>
      <c r="H3801" s="17" t="n"/>
      <c r="I3801" s="17" t="n"/>
      <c r="J3801" s="17" t="n"/>
      <c r="K3801" s="17" t="n"/>
      <c r="L3801" s="17" t="n"/>
      <c r="N3801">
        <f>IF($B3801="","",IF($C3801="SUPERSTORE","Superstore","DH"))</f>
        <v/>
      </c>
      <c r="O3801">
        <f>IF($B3801="","",IFERROR(VLOOKUP($B3801,Mapping!$A:$C,2,0),"Not Mapped"))</f>
        <v/>
      </c>
      <c r="P3801">
        <f>IF($B3801="","",IFERROR(VLOOKUP($B3801,Mapping!$A:$C,3,0),"Not Mapped"))</f>
        <v/>
      </c>
      <c r="Q3801">
        <f>IF($B3801="","",IF(COUNTIF(Exclusions!$A:$A,$B3801)&gt;0,"Yes","No"))</f>
        <v/>
      </c>
      <c r="R3801" s="17">
        <f>IF($B3801="","",MIN(1,DAY($A3801)/IF($N3801="Superstore",Settings!$B$5,Settings!$B$4)))</f>
        <v/>
      </c>
      <c r="S3801" s="17">
        <f>IF(OR($B3801="",$G3801="",$R3801=0),"",$G3801/$R3801)</f>
        <v/>
      </c>
      <c r="T3801">
        <f>IF($S3801="","",IF($S3801&lt;Settings!$B$8,"Critical",IF($S3801&lt;Settings!$B$9,"Semi Critical","Non Critical")))</f>
        <v/>
      </c>
      <c r="U3801">
        <f>IF($B3801="","",IFERROR(VLOOKUP($O3801,Leaders!$A:$B,2,0),"Not Mapped"))</f>
        <v/>
      </c>
    </row>
    <row r="3802">
      <c r="A3802" s="16" t="n"/>
      <c r="G3802" s="17" t="n"/>
      <c r="H3802" s="17" t="n"/>
      <c r="I3802" s="17" t="n"/>
      <c r="J3802" s="17" t="n"/>
      <c r="K3802" s="17" t="n"/>
      <c r="L3802" s="17" t="n"/>
      <c r="N3802">
        <f>IF($B3802="","",IF($C3802="SUPERSTORE","Superstore","DH"))</f>
        <v/>
      </c>
      <c r="O3802">
        <f>IF($B3802="","",IFERROR(VLOOKUP($B3802,Mapping!$A:$C,2,0),"Not Mapped"))</f>
        <v/>
      </c>
      <c r="P3802">
        <f>IF($B3802="","",IFERROR(VLOOKUP($B3802,Mapping!$A:$C,3,0),"Not Mapped"))</f>
        <v/>
      </c>
      <c r="Q3802">
        <f>IF($B3802="","",IF(COUNTIF(Exclusions!$A:$A,$B3802)&gt;0,"Yes","No"))</f>
        <v/>
      </c>
      <c r="R3802" s="17">
        <f>IF($B3802="","",MIN(1,DAY($A3802)/IF($N3802="Superstore",Settings!$B$5,Settings!$B$4)))</f>
        <v/>
      </c>
      <c r="S3802" s="17">
        <f>IF(OR($B3802="",$G3802="",$R3802=0),"",$G3802/$R3802)</f>
        <v/>
      </c>
      <c r="T3802">
        <f>IF($S3802="","",IF($S3802&lt;Settings!$B$8,"Critical",IF($S3802&lt;Settings!$B$9,"Semi Critical","Non Critical")))</f>
        <v/>
      </c>
      <c r="U3802">
        <f>IF($B3802="","",IFERROR(VLOOKUP($O3802,Leaders!$A:$B,2,0),"Not Mapped"))</f>
        <v/>
      </c>
    </row>
    <row r="3803">
      <c r="A3803" s="16" t="n"/>
      <c r="G3803" s="17" t="n"/>
      <c r="H3803" s="17" t="n"/>
      <c r="I3803" s="17" t="n"/>
      <c r="J3803" s="17" t="n"/>
      <c r="K3803" s="17" t="n"/>
      <c r="L3803" s="17" t="n"/>
      <c r="N3803">
        <f>IF($B3803="","",IF($C3803="SUPERSTORE","Superstore","DH"))</f>
        <v/>
      </c>
      <c r="O3803">
        <f>IF($B3803="","",IFERROR(VLOOKUP($B3803,Mapping!$A:$C,2,0),"Not Mapped"))</f>
        <v/>
      </c>
      <c r="P3803">
        <f>IF($B3803="","",IFERROR(VLOOKUP($B3803,Mapping!$A:$C,3,0),"Not Mapped"))</f>
        <v/>
      </c>
      <c r="Q3803">
        <f>IF($B3803="","",IF(COUNTIF(Exclusions!$A:$A,$B3803)&gt;0,"Yes","No"))</f>
        <v/>
      </c>
      <c r="R3803" s="17">
        <f>IF($B3803="","",MIN(1,DAY($A3803)/IF($N3803="Superstore",Settings!$B$5,Settings!$B$4)))</f>
        <v/>
      </c>
      <c r="S3803" s="17">
        <f>IF(OR($B3803="",$G3803="",$R3803=0),"",$G3803/$R3803)</f>
        <v/>
      </c>
      <c r="T3803">
        <f>IF($S3803="","",IF($S3803&lt;Settings!$B$8,"Critical",IF($S3803&lt;Settings!$B$9,"Semi Critical","Non Critical")))</f>
        <v/>
      </c>
      <c r="U3803">
        <f>IF($B3803="","",IFERROR(VLOOKUP($O3803,Leaders!$A:$B,2,0),"Not Mapped"))</f>
        <v/>
      </c>
    </row>
    <row r="3804">
      <c r="A3804" s="16" t="n"/>
      <c r="G3804" s="17" t="n"/>
      <c r="H3804" s="17" t="n"/>
      <c r="I3804" s="17" t="n"/>
      <c r="J3804" s="17" t="n"/>
      <c r="K3804" s="17" t="n"/>
      <c r="L3804" s="17" t="n"/>
      <c r="N3804">
        <f>IF($B3804="","",IF($C3804="SUPERSTORE","Superstore","DH"))</f>
        <v/>
      </c>
      <c r="O3804">
        <f>IF($B3804="","",IFERROR(VLOOKUP($B3804,Mapping!$A:$C,2,0),"Not Mapped"))</f>
        <v/>
      </c>
      <c r="P3804">
        <f>IF($B3804="","",IFERROR(VLOOKUP($B3804,Mapping!$A:$C,3,0),"Not Mapped"))</f>
        <v/>
      </c>
      <c r="Q3804">
        <f>IF($B3804="","",IF(COUNTIF(Exclusions!$A:$A,$B3804)&gt;0,"Yes","No"))</f>
        <v/>
      </c>
      <c r="R3804" s="17">
        <f>IF($B3804="","",MIN(1,DAY($A3804)/IF($N3804="Superstore",Settings!$B$5,Settings!$B$4)))</f>
        <v/>
      </c>
      <c r="S3804" s="17">
        <f>IF(OR($B3804="",$G3804="",$R3804=0),"",$G3804/$R3804)</f>
        <v/>
      </c>
      <c r="T3804">
        <f>IF($S3804="","",IF($S3804&lt;Settings!$B$8,"Critical",IF($S3804&lt;Settings!$B$9,"Semi Critical","Non Critical")))</f>
        <v/>
      </c>
      <c r="U3804">
        <f>IF($B3804="","",IFERROR(VLOOKUP($O3804,Leaders!$A:$B,2,0),"Not Mapped"))</f>
        <v/>
      </c>
    </row>
    <row r="3805">
      <c r="A3805" s="16" t="n"/>
      <c r="G3805" s="17" t="n"/>
      <c r="H3805" s="17" t="n"/>
      <c r="I3805" s="17" t="n"/>
      <c r="J3805" s="17" t="n"/>
      <c r="K3805" s="17" t="n"/>
      <c r="L3805" s="17" t="n"/>
      <c r="N3805">
        <f>IF($B3805="","",IF($C3805="SUPERSTORE","Superstore","DH"))</f>
        <v/>
      </c>
      <c r="O3805">
        <f>IF($B3805="","",IFERROR(VLOOKUP($B3805,Mapping!$A:$C,2,0),"Not Mapped"))</f>
        <v/>
      </c>
      <c r="P3805">
        <f>IF($B3805="","",IFERROR(VLOOKUP($B3805,Mapping!$A:$C,3,0),"Not Mapped"))</f>
        <v/>
      </c>
      <c r="Q3805">
        <f>IF($B3805="","",IF(COUNTIF(Exclusions!$A:$A,$B3805)&gt;0,"Yes","No"))</f>
        <v/>
      </c>
      <c r="R3805" s="17">
        <f>IF($B3805="","",MIN(1,DAY($A3805)/IF($N3805="Superstore",Settings!$B$5,Settings!$B$4)))</f>
        <v/>
      </c>
      <c r="S3805" s="17">
        <f>IF(OR($B3805="",$G3805="",$R3805=0),"",$G3805/$R3805)</f>
        <v/>
      </c>
      <c r="T3805">
        <f>IF($S3805="","",IF($S3805&lt;Settings!$B$8,"Critical",IF($S3805&lt;Settings!$B$9,"Semi Critical","Non Critical")))</f>
        <v/>
      </c>
      <c r="U3805">
        <f>IF($B3805="","",IFERROR(VLOOKUP($O3805,Leaders!$A:$B,2,0),"Not Mapped"))</f>
        <v/>
      </c>
    </row>
    <row r="3806">
      <c r="A3806" s="16" t="n"/>
      <c r="G3806" s="17" t="n"/>
      <c r="H3806" s="17" t="n"/>
      <c r="I3806" s="17" t="n"/>
      <c r="J3806" s="17" t="n"/>
      <c r="K3806" s="17" t="n"/>
      <c r="L3806" s="17" t="n"/>
      <c r="N3806">
        <f>IF($B3806="","",IF($C3806="SUPERSTORE","Superstore","DH"))</f>
        <v/>
      </c>
      <c r="O3806">
        <f>IF($B3806="","",IFERROR(VLOOKUP($B3806,Mapping!$A:$C,2,0),"Not Mapped"))</f>
        <v/>
      </c>
      <c r="P3806">
        <f>IF($B3806="","",IFERROR(VLOOKUP($B3806,Mapping!$A:$C,3,0),"Not Mapped"))</f>
        <v/>
      </c>
      <c r="Q3806">
        <f>IF($B3806="","",IF(COUNTIF(Exclusions!$A:$A,$B3806)&gt;0,"Yes","No"))</f>
        <v/>
      </c>
      <c r="R3806" s="17">
        <f>IF($B3806="","",MIN(1,DAY($A3806)/IF($N3806="Superstore",Settings!$B$5,Settings!$B$4)))</f>
        <v/>
      </c>
      <c r="S3806" s="17">
        <f>IF(OR($B3806="",$G3806="",$R3806=0),"",$G3806/$R3806)</f>
        <v/>
      </c>
      <c r="T3806">
        <f>IF($S3806="","",IF($S3806&lt;Settings!$B$8,"Critical",IF($S3806&lt;Settings!$B$9,"Semi Critical","Non Critical")))</f>
        <v/>
      </c>
      <c r="U3806">
        <f>IF($B3806="","",IFERROR(VLOOKUP($O3806,Leaders!$A:$B,2,0),"Not Mapped"))</f>
        <v/>
      </c>
    </row>
    <row r="3807">
      <c r="A3807" s="16" t="n"/>
      <c r="G3807" s="17" t="n"/>
      <c r="H3807" s="17" t="n"/>
      <c r="I3807" s="17" t="n"/>
      <c r="J3807" s="17" t="n"/>
      <c r="K3807" s="17" t="n"/>
      <c r="L3807" s="17" t="n"/>
      <c r="N3807">
        <f>IF($B3807="","",IF($C3807="SUPERSTORE","Superstore","DH"))</f>
        <v/>
      </c>
      <c r="O3807">
        <f>IF($B3807="","",IFERROR(VLOOKUP($B3807,Mapping!$A:$C,2,0),"Not Mapped"))</f>
        <v/>
      </c>
      <c r="P3807">
        <f>IF($B3807="","",IFERROR(VLOOKUP($B3807,Mapping!$A:$C,3,0),"Not Mapped"))</f>
        <v/>
      </c>
      <c r="Q3807">
        <f>IF($B3807="","",IF(COUNTIF(Exclusions!$A:$A,$B3807)&gt;0,"Yes","No"))</f>
        <v/>
      </c>
      <c r="R3807" s="17">
        <f>IF($B3807="","",MIN(1,DAY($A3807)/IF($N3807="Superstore",Settings!$B$5,Settings!$B$4)))</f>
        <v/>
      </c>
      <c r="S3807" s="17">
        <f>IF(OR($B3807="",$G3807="",$R3807=0),"",$G3807/$R3807)</f>
        <v/>
      </c>
      <c r="T3807">
        <f>IF($S3807="","",IF($S3807&lt;Settings!$B$8,"Critical",IF($S3807&lt;Settings!$B$9,"Semi Critical","Non Critical")))</f>
        <v/>
      </c>
      <c r="U3807">
        <f>IF($B3807="","",IFERROR(VLOOKUP($O3807,Leaders!$A:$B,2,0),"Not Mapped"))</f>
        <v/>
      </c>
    </row>
    <row r="3808">
      <c r="A3808" s="16" t="n"/>
      <c r="G3808" s="17" t="n"/>
      <c r="H3808" s="17" t="n"/>
      <c r="I3808" s="17" t="n"/>
      <c r="J3808" s="17" t="n"/>
      <c r="K3808" s="17" t="n"/>
      <c r="L3808" s="17" t="n"/>
      <c r="N3808">
        <f>IF($B3808="","",IF($C3808="SUPERSTORE","Superstore","DH"))</f>
        <v/>
      </c>
      <c r="O3808">
        <f>IF($B3808="","",IFERROR(VLOOKUP($B3808,Mapping!$A:$C,2,0),"Not Mapped"))</f>
        <v/>
      </c>
      <c r="P3808">
        <f>IF($B3808="","",IFERROR(VLOOKUP($B3808,Mapping!$A:$C,3,0),"Not Mapped"))</f>
        <v/>
      </c>
      <c r="Q3808">
        <f>IF($B3808="","",IF(COUNTIF(Exclusions!$A:$A,$B3808)&gt;0,"Yes","No"))</f>
        <v/>
      </c>
      <c r="R3808" s="17">
        <f>IF($B3808="","",MIN(1,DAY($A3808)/IF($N3808="Superstore",Settings!$B$5,Settings!$B$4)))</f>
        <v/>
      </c>
      <c r="S3808" s="17">
        <f>IF(OR($B3808="",$G3808="",$R3808=0),"",$G3808/$R3808)</f>
        <v/>
      </c>
      <c r="T3808">
        <f>IF($S3808="","",IF($S3808&lt;Settings!$B$8,"Critical",IF($S3808&lt;Settings!$B$9,"Semi Critical","Non Critical")))</f>
        <v/>
      </c>
      <c r="U3808">
        <f>IF($B3808="","",IFERROR(VLOOKUP($O3808,Leaders!$A:$B,2,0),"Not Mapped"))</f>
        <v/>
      </c>
    </row>
    <row r="3809">
      <c r="A3809" s="16" t="n"/>
      <c r="G3809" s="17" t="n"/>
      <c r="H3809" s="17" t="n"/>
      <c r="I3809" s="17" t="n"/>
      <c r="J3809" s="17" t="n"/>
      <c r="K3809" s="17" t="n"/>
      <c r="L3809" s="17" t="n"/>
      <c r="N3809">
        <f>IF($B3809="","",IF($C3809="SUPERSTORE","Superstore","DH"))</f>
        <v/>
      </c>
      <c r="O3809">
        <f>IF($B3809="","",IFERROR(VLOOKUP($B3809,Mapping!$A:$C,2,0),"Not Mapped"))</f>
        <v/>
      </c>
      <c r="P3809">
        <f>IF($B3809="","",IFERROR(VLOOKUP($B3809,Mapping!$A:$C,3,0),"Not Mapped"))</f>
        <v/>
      </c>
      <c r="Q3809">
        <f>IF($B3809="","",IF(COUNTIF(Exclusions!$A:$A,$B3809)&gt;0,"Yes","No"))</f>
        <v/>
      </c>
      <c r="R3809" s="17">
        <f>IF($B3809="","",MIN(1,DAY($A3809)/IF($N3809="Superstore",Settings!$B$5,Settings!$B$4)))</f>
        <v/>
      </c>
      <c r="S3809" s="17">
        <f>IF(OR($B3809="",$G3809="",$R3809=0),"",$G3809/$R3809)</f>
        <v/>
      </c>
      <c r="T3809">
        <f>IF($S3809="","",IF($S3809&lt;Settings!$B$8,"Critical",IF($S3809&lt;Settings!$B$9,"Semi Critical","Non Critical")))</f>
        <v/>
      </c>
      <c r="U3809">
        <f>IF($B3809="","",IFERROR(VLOOKUP($O3809,Leaders!$A:$B,2,0),"Not Mapped"))</f>
        <v/>
      </c>
    </row>
    <row r="3810">
      <c r="A3810" s="16" t="n"/>
      <c r="G3810" s="17" t="n"/>
      <c r="H3810" s="17" t="n"/>
      <c r="I3810" s="17" t="n"/>
      <c r="J3810" s="17" t="n"/>
      <c r="K3810" s="17" t="n"/>
      <c r="L3810" s="17" t="n"/>
      <c r="N3810">
        <f>IF($B3810="","",IF($C3810="SUPERSTORE","Superstore","DH"))</f>
        <v/>
      </c>
      <c r="O3810">
        <f>IF($B3810="","",IFERROR(VLOOKUP($B3810,Mapping!$A:$C,2,0),"Not Mapped"))</f>
        <v/>
      </c>
      <c r="P3810">
        <f>IF($B3810="","",IFERROR(VLOOKUP($B3810,Mapping!$A:$C,3,0),"Not Mapped"))</f>
        <v/>
      </c>
      <c r="Q3810">
        <f>IF($B3810="","",IF(COUNTIF(Exclusions!$A:$A,$B3810)&gt;0,"Yes","No"))</f>
        <v/>
      </c>
      <c r="R3810" s="17">
        <f>IF($B3810="","",MIN(1,DAY($A3810)/IF($N3810="Superstore",Settings!$B$5,Settings!$B$4)))</f>
        <v/>
      </c>
      <c r="S3810" s="17">
        <f>IF(OR($B3810="",$G3810="",$R3810=0),"",$G3810/$R3810)</f>
        <v/>
      </c>
      <c r="T3810">
        <f>IF($S3810="","",IF($S3810&lt;Settings!$B$8,"Critical",IF($S3810&lt;Settings!$B$9,"Semi Critical","Non Critical")))</f>
        <v/>
      </c>
      <c r="U3810">
        <f>IF($B3810="","",IFERROR(VLOOKUP($O3810,Leaders!$A:$B,2,0),"Not Mapped"))</f>
        <v/>
      </c>
    </row>
    <row r="3811">
      <c r="A3811" s="16" t="n"/>
      <c r="G3811" s="17" t="n"/>
      <c r="H3811" s="17" t="n"/>
      <c r="I3811" s="17" t="n"/>
      <c r="J3811" s="17" t="n"/>
      <c r="K3811" s="17" t="n"/>
      <c r="L3811" s="17" t="n"/>
      <c r="N3811">
        <f>IF($B3811="","",IF($C3811="SUPERSTORE","Superstore","DH"))</f>
        <v/>
      </c>
      <c r="O3811">
        <f>IF($B3811="","",IFERROR(VLOOKUP($B3811,Mapping!$A:$C,2,0),"Not Mapped"))</f>
        <v/>
      </c>
      <c r="P3811">
        <f>IF($B3811="","",IFERROR(VLOOKUP($B3811,Mapping!$A:$C,3,0),"Not Mapped"))</f>
        <v/>
      </c>
      <c r="Q3811">
        <f>IF($B3811="","",IF(COUNTIF(Exclusions!$A:$A,$B3811)&gt;0,"Yes","No"))</f>
        <v/>
      </c>
      <c r="R3811" s="17">
        <f>IF($B3811="","",MIN(1,DAY($A3811)/IF($N3811="Superstore",Settings!$B$5,Settings!$B$4)))</f>
        <v/>
      </c>
      <c r="S3811" s="17">
        <f>IF(OR($B3811="",$G3811="",$R3811=0),"",$G3811/$R3811)</f>
        <v/>
      </c>
      <c r="T3811">
        <f>IF($S3811="","",IF($S3811&lt;Settings!$B$8,"Critical",IF($S3811&lt;Settings!$B$9,"Semi Critical","Non Critical")))</f>
        <v/>
      </c>
      <c r="U3811">
        <f>IF($B3811="","",IFERROR(VLOOKUP($O3811,Leaders!$A:$B,2,0),"Not Mapped"))</f>
        <v/>
      </c>
    </row>
    <row r="3812">
      <c r="A3812" s="16" t="n"/>
      <c r="G3812" s="17" t="n"/>
      <c r="H3812" s="17" t="n"/>
      <c r="I3812" s="17" t="n"/>
      <c r="J3812" s="17" t="n"/>
      <c r="K3812" s="17" t="n"/>
      <c r="L3812" s="17" t="n"/>
      <c r="N3812">
        <f>IF($B3812="","",IF($C3812="SUPERSTORE","Superstore","DH"))</f>
        <v/>
      </c>
      <c r="O3812">
        <f>IF($B3812="","",IFERROR(VLOOKUP($B3812,Mapping!$A:$C,2,0),"Not Mapped"))</f>
        <v/>
      </c>
      <c r="P3812">
        <f>IF($B3812="","",IFERROR(VLOOKUP($B3812,Mapping!$A:$C,3,0),"Not Mapped"))</f>
        <v/>
      </c>
      <c r="Q3812">
        <f>IF($B3812="","",IF(COUNTIF(Exclusions!$A:$A,$B3812)&gt;0,"Yes","No"))</f>
        <v/>
      </c>
      <c r="R3812" s="17">
        <f>IF($B3812="","",MIN(1,DAY($A3812)/IF($N3812="Superstore",Settings!$B$5,Settings!$B$4)))</f>
        <v/>
      </c>
      <c r="S3812" s="17">
        <f>IF(OR($B3812="",$G3812="",$R3812=0),"",$G3812/$R3812)</f>
        <v/>
      </c>
      <c r="T3812">
        <f>IF($S3812="","",IF($S3812&lt;Settings!$B$8,"Critical",IF($S3812&lt;Settings!$B$9,"Semi Critical","Non Critical")))</f>
        <v/>
      </c>
      <c r="U3812">
        <f>IF($B3812="","",IFERROR(VLOOKUP($O3812,Leaders!$A:$B,2,0),"Not Mapped"))</f>
        <v/>
      </c>
    </row>
    <row r="3813">
      <c r="A3813" s="16" t="n"/>
      <c r="G3813" s="17" t="n"/>
      <c r="H3813" s="17" t="n"/>
      <c r="I3813" s="17" t="n"/>
      <c r="J3813" s="17" t="n"/>
      <c r="K3813" s="17" t="n"/>
      <c r="L3813" s="17" t="n"/>
      <c r="N3813">
        <f>IF($B3813="","",IF($C3813="SUPERSTORE","Superstore","DH"))</f>
        <v/>
      </c>
      <c r="O3813">
        <f>IF($B3813="","",IFERROR(VLOOKUP($B3813,Mapping!$A:$C,2,0),"Not Mapped"))</f>
        <v/>
      </c>
      <c r="P3813">
        <f>IF($B3813="","",IFERROR(VLOOKUP($B3813,Mapping!$A:$C,3,0),"Not Mapped"))</f>
        <v/>
      </c>
      <c r="Q3813">
        <f>IF($B3813="","",IF(COUNTIF(Exclusions!$A:$A,$B3813)&gt;0,"Yes","No"))</f>
        <v/>
      </c>
      <c r="R3813" s="17">
        <f>IF($B3813="","",MIN(1,DAY($A3813)/IF($N3813="Superstore",Settings!$B$5,Settings!$B$4)))</f>
        <v/>
      </c>
      <c r="S3813" s="17">
        <f>IF(OR($B3813="",$G3813="",$R3813=0),"",$G3813/$R3813)</f>
        <v/>
      </c>
      <c r="T3813">
        <f>IF($S3813="","",IF($S3813&lt;Settings!$B$8,"Critical",IF($S3813&lt;Settings!$B$9,"Semi Critical","Non Critical")))</f>
        <v/>
      </c>
      <c r="U3813">
        <f>IF($B3813="","",IFERROR(VLOOKUP($O3813,Leaders!$A:$B,2,0),"Not Mapped"))</f>
        <v/>
      </c>
    </row>
    <row r="3814">
      <c r="A3814" s="16" t="n"/>
      <c r="G3814" s="17" t="n"/>
      <c r="H3814" s="17" t="n"/>
      <c r="I3814" s="17" t="n"/>
      <c r="J3814" s="17" t="n"/>
      <c r="K3814" s="17" t="n"/>
      <c r="L3814" s="17" t="n"/>
      <c r="N3814">
        <f>IF($B3814="","",IF($C3814="SUPERSTORE","Superstore","DH"))</f>
        <v/>
      </c>
      <c r="O3814">
        <f>IF($B3814="","",IFERROR(VLOOKUP($B3814,Mapping!$A:$C,2,0),"Not Mapped"))</f>
        <v/>
      </c>
      <c r="P3814">
        <f>IF($B3814="","",IFERROR(VLOOKUP($B3814,Mapping!$A:$C,3,0),"Not Mapped"))</f>
        <v/>
      </c>
      <c r="Q3814">
        <f>IF($B3814="","",IF(COUNTIF(Exclusions!$A:$A,$B3814)&gt;0,"Yes","No"))</f>
        <v/>
      </c>
      <c r="R3814" s="17">
        <f>IF($B3814="","",MIN(1,DAY($A3814)/IF($N3814="Superstore",Settings!$B$5,Settings!$B$4)))</f>
        <v/>
      </c>
      <c r="S3814" s="17">
        <f>IF(OR($B3814="",$G3814="",$R3814=0),"",$G3814/$R3814)</f>
        <v/>
      </c>
      <c r="T3814">
        <f>IF($S3814="","",IF($S3814&lt;Settings!$B$8,"Critical",IF($S3814&lt;Settings!$B$9,"Semi Critical","Non Critical")))</f>
        <v/>
      </c>
      <c r="U3814">
        <f>IF($B3814="","",IFERROR(VLOOKUP($O3814,Leaders!$A:$B,2,0),"Not Mapped"))</f>
        <v/>
      </c>
    </row>
    <row r="3815">
      <c r="A3815" s="16" t="n"/>
      <c r="G3815" s="17" t="n"/>
      <c r="H3815" s="17" t="n"/>
      <c r="I3815" s="17" t="n"/>
      <c r="J3815" s="17" t="n"/>
      <c r="K3815" s="17" t="n"/>
      <c r="L3815" s="17" t="n"/>
      <c r="N3815">
        <f>IF($B3815="","",IF($C3815="SUPERSTORE","Superstore","DH"))</f>
        <v/>
      </c>
      <c r="O3815">
        <f>IF($B3815="","",IFERROR(VLOOKUP($B3815,Mapping!$A:$C,2,0),"Not Mapped"))</f>
        <v/>
      </c>
      <c r="P3815">
        <f>IF($B3815="","",IFERROR(VLOOKUP($B3815,Mapping!$A:$C,3,0),"Not Mapped"))</f>
        <v/>
      </c>
      <c r="Q3815">
        <f>IF($B3815="","",IF(COUNTIF(Exclusions!$A:$A,$B3815)&gt;0,"Yes","No"))</f>
        <v/>
      </c>
      <c r="R3815" s="17">
        <f>IF($B3815="","",MIN(1,DAY($A3815)/IF($N3815="Superstore",Settings!$B$5,Settings!$B$4)))</f>
        <v/>
      </c>
      <c r="S3815" s="17">
        <f>IF(OR($B3815="",$G3815="",$R3815=0),"",$G3815/$R3815)</f>
        <v/>
      </c>
      <c r="T3815">
        <f>IF($S3815="","",IF($S3815&lt;Settings!$B$8,"Critical",IF($S3815&lt;Settings!$B$9,"Semi Critical","Non Critical")))</f>
        <v/>
      </c>
      <c r="U3815">
        <f>IF($B3815="","",IFERROR(VLOOKUP($O3815,Leaders!$A:$B,2,0),"Not Mapped"))</f>
        <v/>
      </c>
    </row>
    <row r="3816">
      <c r="A3816" s="16" t="n"/>
      <c r="G3816" s="17" t="n"/>
      <c r="H3816" s="17" t="n"/>
      <c r="I3816" s="17" t="n"/>
      <c r="J3816" s="17" t="n"/>
      <c r="K3816" s="17" t="n"/>
      <c r="L3816" s="17" t="n"/>
      <c r="N3816">
        <f>IF($B3816="","",IF($C3816="SUPERSTORE","Superstore","DH"))</f>
        <v/>
      </c>
      <c r="O3816">
        <f>IF($B3816="","",IFERROR(VLOOKUP($B3816,Mapping!$A:$C,2,0),"Not Mapped"))</f>
        <v/>
      </c>
      <c r="P3816">
        <f>IF($B3816="","",IFERROR(VLOOKUP($B3816,Mapping!$A:$C,3,0),"Not Mapped"))</f>
        <v/>
      </c>
      <c r="Q3816">
        <f>IF($B3816="","",IF(COUNTIF(Exclusions!$A:$A,$B3816)&gt;0,"Yes","No"))</f>
        <v/>
      </c>
      <c r="R3816" s="17">
        <f>IF($B3816="","",MIN(1,DAY($A3816)/IF($N3816="Superstore",Settings!$B$5,Settings!$B$4)))</f>
        <v/>
      </c>
      <c r="S3816" s="17">
        <f>IF(OR($B3816="",$G3816="",$R3816=0),"",$G3816/$R3816)</f>
        <v/>
      </c>
      <c r="T3816">
        <f>IF($S3816="","",IF($S3816&lt;Settings!$B$8,"Critical",IF($S3816&lt;Settings!$B$9,"Semi Critical","Non Critical")))</f>
        <v/>
      </c>
      <c r="U3816">
        <f>IF($B3816="","",IFERROR(VLOOKUP($O3816,Leaders!$A:$B,2,0),"Not Mapped"))</f>
        <v/>
      </c>
    </row>
    <row r="3817">
      <c r="A3817" s="16" t="n"/>
      <c r="G3817" s="17" t="n"/>
      <c r="H3817" s="17" t="n"/>
      <c r="I3817" s="17" t="n"/>
      <c r="J3817" s="17" t="n"/>
      <c r="K3817" s="17" t="n"/>
      <c r="L3817" s="17" t="n"/>
      <c r="N3817">
        <f>IF($B3817="","",IF($C3817="SUPERSTORE","Superstore","DH"))</f>
        <v/>
      </c>
      <c r="O3817">
        <f>IF($B3817="","",IFERROR(VLOOKUP($B3817,Mapping!$A:$C,2,0),"Not Mapped"))</f>
        <v/>
      </c>
      <c r="P3817">
        <f>IF($B3817="","",IFERROR(VLOOKUP($B3817,Mapping!$A:$C,3,0),"Not Mapped"))</f>
        <v/>
      </c>
      <c r="Q3817">
        <f>IF($B3817="","",IF(COUNTIF(Exclusions!$A:$A,$B3817)&gt;0,"Yes","No"))</f>
        <v/>
      </c>
      <c r="R3817" s="17">
        <f>IF($B3817="","",MIN(1,DAY($A3817)/IF($N3817="Superstore",Settings!$B$5,Settings!$B$4)))</f>
        <v/>
      </c>
      <c r="S3817" s="17">
        <f>IF(OR($B3817="",$G3817="",$R3817=0),"",$G3817/$R3817)</f>
        <v/>
      </c>
      <c r="T3817">
        <f>IF($S3817="","",IF($S3817&lt;Settings!$B$8,"Critical",IF($S3817&lt;Settings!$B$9,"Semi Critical","Non Critical")))</f>
        <v/>
      </c>
      <c r="U3817">
        <f>IF($B3817="","",IFERROR(VLOOKUP($O3817,Leaders!$A:$B,2,0),"Not Mapped"))</f>
        <v/>
      </c>
    </row>
    <row r="3818">
      <c r="A3818" s="16" t="n"/>
      <c r="G3818" s="17" t="n"/>
      <c r="H3818" s="17" t="n"/>
      <c r="I3818" s="17" t="n"/>
      <c r="J3818" s="17" t="n"/>
      <c r="K3818" s="17" t="n"/>
      <c r="L3818" s="17" t="n"/>
      <c r="N3818">
        <f>IF($B3818="","",IF($C3818="SUPERSTORE","Superstore","DH"))</f>
        <v/>
      </c>
      <c r="O3818">
        <f>IF($B3818="","",IFERROR(VLOOKUP($B3818,Mapping!$A:$C,2,0),"Not Mapped"))</f>
        <v/>
      </c>
      <c r="P3818">
        <f>IF($B3818="","",IFERROR(VLOOKUP($B3818,Mapping!$A:$C,3,0),"Not Mapped"))</f>
        <v/>
      </c>
      <c r="Q3818">
        <f>IF($B3818="","",IF(COUNTIF(Exclusions!$A:$A,$B3818)&gt;0,"Yes","No"))</f>
        <v/>
      </c>
      <c r="R3818" s="17">
        <f>IF($B3818="","",MIN(1,DAY($A3818)/IF($N3818="Superstore",Settings!$B$5,Settings!$B$4)))</f>
        <v/>
      </c>
      <c r="S3818" s="17">
        <f>IF(OR($B3818="",$G3818="",$R3818=0),"",$G3818/$R3818)</f>
        <v/>
      </c>
      <c r="T3818">
        <f>IF($S3818="","",IF($S3818&lt;Settings!$B$8,"Critical",IF($S3818&lt;Settings!$B$9,"Semi Critical","Non Critical")))</f>
        <v/>
      </c>
      <c r="U3818">
        <f>IF($B3818="","",IFERROR(VLOOKUP($O3818,Leaders!$A:$B,2,0),"Not Mapped"))</f>
        <v/>
      </c>
    </row>
    <row r="3819">
      <c r="A3819" s="16" t="n"/>
      <c r="G3819" s="17" t="n"/>
      <c r="H3819" s="17" t="n"/>
      <c r="I3819" s="17" t="n"/>
      <c r="J3819" s="17" t="n"/>
      <c r="K3819" s="17" t="n"/>
      <c r="L3819" s="17" t="n"/>
      <c r="N3819">
        <f>IF($B3819="","",IF($C3819="SUPERSTORE","Superstore","DH"))</f>
        <v/>
      </c>
      <c r="O3819">
        <f>IF($B3819="","",IFERROR(VLOOKUP($B3819,Mapping!$A:$C,2,0),"Not Mapped"))</f>
        <v/>
      </c>
      <c r="P3819">
        <f>IF($B3819="","",IFERROR(VLOOKUP($B3819,Mapping!$A:$C,3,0),"Not Mapped"))</f>
        <v/>
      </c>
      <c r="Q3819">
        <f>IF($B3819="","",IF(COUNTIF(Exclusions!$A:$A,$B3819)&gt;0,"Yes","No"))</f>
        <v/>
      </c>
      <c r="R3819" s="17">
        <f>IF($B3819="","",MIN(1,DAY($A3819)/IF($N3819="Superstore",Settings!$B$5,Settings!$B$4)))</f>
        <v/>
      </c>
      <c r="S3819" s="17">
        <f>IF(OR($B3819="",$G3819="",$R3819=0),"",$G3819/$R3819)</f>
        <v/>
      </c>
      <c r="T3819">
        <f>IF($S3819="","",IF($S3819&lt;Settings!$B$8,"Critical",IF($S3819&lt;Settings!$B$9,"Semi Critical","Non Critical")))</f>
        <v/>
      </c>
      <c r="U3819">
        <f>IF($B3819="","",IFERROR(VLOOKUP($O3819,Leaders!$A:$B,2,0),"Not Mapped"))</f>
        <v/>
      </c>
    </row>
    <row r="3820">
      <c r="A3820" s="16" t="n"/>
      <c r="G3820" s="17" t="n"/>
      <c r="H3820" s="17" t="n"/>
      <c r="I3820" s="17" t="n"/>
      <c r="J3820" s="17" t="n"/>
      <c r="K3820" s="17" t="n"/>
      <c r="L3820" s="17" t="n"/>
      <c r="N3820">
        <f>IF($B3820="","",IF($C3820="SUPERSTORE","Superstore","DH"))</f>
        <v/>
      </c>
      <c r="O3820">
        <f>IF($B3820="","",IFERROR(VLOOKUP($B3820,Mapping!$A:$C,2,0),"Not Mapped"))</f>
        <v/>
      </c>
      <c r="P3820">
        <f>IF($B3820="","",IFERROR(VLOOKUP($B3820,Mapping!$A:$C,3,0),"Not Mapped"))</f>
        <v/>
      </c>
      <c r="Q3820">
        <f>IF($B3820="","",IF(COUNTIF(Exclusions!$A:$A,$B3820)&gt;0,"Yes","No"))</f>
        <v/>
      </c>
      <c r="R3820" s="17">
        <f>IF($B3820="","",MIN(1,DAY($A3820)/IF($N3820="Superstore",Settings!$B$5,Settings!$B$4)))</f>
        <v/>
      </c>
      <c r="S3820" s="17">
        <f>IF(OR($B3820="",$G3820="",$R3820=0),"",$G3820/$R3820)</f>
        <v/>
      </c>
      <c r="T3820">
        <f>IF($S3820="","",IF($S3820&lt;Settings!$B$8,"Critical",IF($S3820&lt;Settings!$B$9,"Semi Critical","Non Critical")))</f>
        <v/>
      </c>
      <c r="U3820">
        <f>IF($B3820="","",IFERROR(VLOOKUP($O3820,Leaders!$A:$B,2,0),"Not Mapped"))</f>
        <v/>
      </c>
    </row>
    <row r="3821">
      <c r="A3821" s="16" t="n"/>
      <c r="G3821" s="17" t="n"/>
      <c r="H3821" s="17" t="n"/>
      <c r="I3821" s="17" t="n"/>
      <c r="J3821" s="17" t="n"/>
      <c r="K3821" s="17" t="n"/>
      <c r="L3821" s="17" t="n"/>
      <c r="N3821">
        <f>IF($B3821="","",IF($C3821="SUPERSTORE","Superstore","DH"))</f>
        <v/>
      </c>
      <c r="O3821">
        <f>IF($B3821="","",IFERROR(VLOOKUP($B3821,Mapping!$A:$C,2,0),"Not Mapped"))</f>
        <v/>
      </c>
      <c r="P3821">
        <f>IF($B3821="","",IFERROR(VLOOKUP($B3821,Mapping!$A:$C,3,0),"Not Mapped"))</f>
        <v/>
      </c>
      <c r="Q3821">
        <f>IF($B3821="","",IF(COUNTIF(Exclusions!$A:$A,$B3821)&gt;0,"Yes","No"))</f>
        <v/>
      </c>
      <c r="R3821" s="17">
        <f>IF($B3821="","",MIN(1,DAY($A3821)/IF($N3821="Superstore",Settings!$B$5,Settings!$B$4)))</f>
        <v/>
      </c>
      <c r="S3821" s="17">
        <f>IF(OR($B3821="",$G3821="",$R3821=0),"",$G3821/$R3821)</f>
        <v/>
      </c>
      <c r="T3821">
        <f>IF($S3821="","",IF($S3821&lt;Settings!$B$8,"Critical",IF($S3821&lt;Settings!$B$9,"Semi Critical","Non Critical")))</f>
        <v/>
      </c>
      <c r="U3821">
        <f>IF($B3821="","",IFERROR(VLOOKUP($O3821,Leaders!$A:$B,2,0),"Not Mapped"))</f>
        <v/>
      </c>
    </row>
    <row r="3822">
      <c r="A3822" s="16" t="n"/>
      <c r="G3822" s="17" t="n"/>
      <c r="H3822" s="17" t="n"/>
      <c r="I3822" s="17" t="n"/>
      <c r="J3822" s="17" t="n"/>
      <c r="K3822" s="17" t="n"/>
      <c r="L3822" s="17" t="n"/>
      <c r="N3822">
        <f>IF($B3822="","",IF($C3822="SUPERSTORE","Superstore","DH"))</f>
        <v/>
      </c>
      <c r="O3822">
        <f>IF($B3822="","",IFERROR(VLOOKUP($B3822,Mapping!$A:$C,2,0),"Not Mapped"))</f>
        <v/>
      </c>
      <c r="P3822">
        <f>IF($B3822="","",IFERROR(VLOOKUP($B3822,Mapping!$A:$C,3,0),"Not Mapped"))</f>
        <v/>
      </c>
      <c r="Q3822">
        <f>IF($B3822="","",IF(COUNTIF(Exclusions!$A:$A,$B3822)&gt;0,"Yes","No"))</f>
        <v/>
      </c>
      <c r="R3822" s="17">
        <f>IF($B3822="","",MIN(1,DAY($A3822)/IF($N3822="Superstore",Settings!$B$5,Settings!$B$4)))</f>
        <v/>
      </c>
      <c r="S3822" s="17">
        <f>IF(OR($B3822="",$G3822="",$R3822=0),"",$G3822/$R3822)</f>
        <v/>
      </c>
      <c r="T3822">
        <f>IF($S3822="","",IF($S3822&lt;Settings!$B$8,"Critical",IF($S3822&lt;Settings!$B$9,"Semi Critical","Non Critical")))</f>
        <v/>
      </c>
      <c r="U3822">
        <f>IF($B3822="","",IFERROR(VLOOKUP($O3822,Leaders!$A:$B,2,0),"Not Mapped"))</f>
        <v/>
      </c>
    </row>
    <row r="3823">
      <c r="A3823" s="16" t="n"/>
      <c r="G3823" s="17" t="n"/>
      <c r="H3823" s="17" t="n"/>
      <c r="I3823" s="17" t="n"/>
      <c r="J3823" s="17" t="n"/>
      <c r="K3823" s="17" t="n"/>
      <c r="L3823" s="17" t="n"/>
      <c r="N3823">
        <f>IF($B3823="","",IF($C3823="SUPERSTORE","Superstore","DH"))</f>
        <v/>
      </c>
      <c r="O3823">
        <f>IF($B3823="","",IFERROR(VLOOKUP($B3823,Mapping!$A:$C,2,0),"Not Mapped"))</f>
        <v/>
      </c>
      <c r="P3823">
        <f>IF($B3823="","",IFERROR(VLOOKUP($B3823,Mapping!$A:$C,3,0),"Not Mapped"))</f>
        <v/>
      </c>
      <c r="Q3823">
        <f>IF($B3823="","",IF(COUNTIF(Exclusions!$A:$A,$B3823)&gt;0,"Yes","No"))</f>
        <v/>
      </c>
      <c r="R3823" s="17">
        <f>IF($B3823="","",MIN(1,DAY($A3823)/IF($N3823="Superstore",Settings!$B$5,Settings!$B$4)))</f>
        <v/>
      </c>
      <c r="S3823" s="17">
        <f>IF(OR($B3823="",$G3823="",$R3823=0),"",$G3823/$R3823)</f>
        <v/>
      </c>
      <c r="T3823">
        <f>IF($S3823="","",IF($S3823&lt;Settings!$B$8,"Critical",IF($S3823&lt;Settings!$B$9,"Semi Critical","Non Critical")))</f>
        <v/>
      </c>
      <c r="U3823">
        <f>IF($B3823="","",IFERROR(VLOOKUP($O3823,Leaders!$A:$B,2,0),"Not Mapped"))</f>
        <v/>
      </c>
    </row>
    <row r="3824">
      <c r="A3824" s="16" t="n"/>
      <c r="G3824" s="17" t="n"/>
      <c r="H3824" s="17" t="n"/>
      <c r="I3824" s="17" t="n"/>
      <c r="J3824" s="17" t="n"/>
      <c r="K3824" s="17" t="n"/>
      <c r="L3824" s="17" t="n"/>
      <c r="N3824">
        <f>IF($B3824="","",IF($C3824="SUPERSTORE","Superstore","DH"))</f>
        <v/>
      </c>
      <c r="O3824">
        <f>IF($B3824="","",IFERROR(VLOOKUP($B3824,Mapping!$A:$C,2,0),"Not Mapped"))</f>
        <v/>
      </c>
      <c r="P3824">
        <f>IF($B3824="","",IFERROR(VLOOKUP($B3824,Mapping!$A:$C,3,0),"Not Mapped"))</f>
        <v/>
      </c>
      <c r="Q3824">
        <f>IF($B3824="","",IF(COUNTIF(Exclusions!$A:$A,$B3824)&gt;0,"Yes","No"))</f>
        <v/>
      </c>
      <c r="R3824" s="17">
        <f>IF($B3824="","",MIN(1,DAY($A3824)/IF($N3824="Superstore",Settings!$B$5,Settings!$B$4)))</f>
        <v/>
      </c>
      <c r="S3824" s="17">
        <f>IF(OR($B3824="",$G3824="",$R3824=0),"",$G3824/$R3824)</f>
        <v/>
      </c>
      <c r="T3824">
        <f>IF($S3824="","",IF($S3824&lt;Settings!$B$8,"Critical",IF($S3824&lt;Settings!$B$9,"Semi Critical","Non Critical")))</f>
        <v/>
      </c>
      <c r="U3824">
        <f>IF($B3824="","",IFERROR(VLOOKUP($O3824,Leaders!$A:$B,2,0),"Not Mapped"))</f>
        <v/>
      </c>
    </row>
    <row r="3825">
      <c r="A3825" s="16" t="n"/>
      <c r="G3825" s="17" t="n"/>
      <c r="H3825" s="17" t="n"/>
      <c r="I3825" s="17" t="n"/>
      <c r="J3825" s="17" t="n"/>
      <c r="K3825" s="17" t="n"/>
      <c r="L3825" s="17" t="n"/>
      <c r="N3825">
        <f>IF($B3825="","",IF($C3825="SUPERSTORE","Superstore","DH"))</f>
        <v/>
      </c>
      <c r="O3825">
        <f>IF($B3825="","",IFERROR(VLOOKUP($B3825,Mapping!$A:$C,2,0),"Not Mapped"))</f>
        <v/>
      </c>
      <c r="P3825">
        <f>IF($B3825="","",IFERROR(VLOOKUP($B3825,Mapping!$A:$C,3,0),"Not Mapped"))</f>
        <v/>
      </c>
      <c r="Q3825">
        <f>IF($B3825="","",IF(COUNTIF(Exclusions!$A:$A,$B3825)&gt;0,"Yes","No"))</f>
        <v/>
      </c>
      <c r="R3825" s="17">
        <f>IF($B3825="","",MIN(1,DAY($A3825)/IF($N3825="Superstore",Settings!$B$5,Settings!$B$4)))</f>
        <v/>
      </c>
      <c r="S3825" s="17">
        <f>IF(OR($B3825="",$G3825="",$R3825=0),"",$G3825/$R3825)</f>
        <v/>
      </c>
      <c r="T3825">
        <f>IF($S3825="","",IF($S3825&lt;Settings!$B$8,"Critical",IF($S3825&lt;Settings!$B$9,"Semi Critical","Non Critical")))</f>
        <v/>
      </c>
      <c r="U3825">
        <f>IF($B3825="","",IFERROR(VLOOKUP($O3825,Leaders!$A:$B,2,0),"Not Mapped"))</f>
        <v/>
      </c>
    </row>
    <row r="3826">
      <c r="A3826" s="16" t="n"/>
      <c r="G3826" s="17" t="n"/>
      <c r="H3826" s="17" t="n"/>
      <c r="I3826" s="17" t="n"/>
      <c r="J3826" s="17" t="n"/>
      <c r="K3826" s="17" t="n"/>
      <c r="L3826" s="17" t="n"/>
      <c r="N3826">
        <f>IF($B3826="","",IF($C3826="SUPERSTORE","Superstore","DH"))</f>
        <v/>
      </c>
      <c r="O3826">
        <f>IF($B3826="","",IFERROR(VLOOKUP($B3826,Mapping!$A:$C,2,0),"Not Mapped"))</f>
        <v/>
      </c>
      <c r="P3826">
        <f>IF($B3826="","",IFERROR(VLOOKUP($B3826,Mapping!$A:$C,3,0),"Not Mapped"))</f>
        <v/>
      </c>
      <c r="Q3826">
        <f>IF($B3826="","",IF(COUNTIF(Exclusions!$A:$A,$B3826)&gt;0,"Yes","No"))</f>
        <v/>
      </c>
      <c r="R3826" s="17">
        <f>IF($B3826="","",MIN(1,DAY($A3826)/IF($N3826="Superstore",Settings!$B$5,Settings!$B$4)))</f>
        <v/>
      </c>
      <c r="S3826" s="17">
        <f>IF(OR($B3826="",$G3826="",$R3826=0),"",$G3826/$R3826)</f>
        <v/>
      </c>
      <c r="T3826">
        <f>IF($S3826="","",IF($S3826&lt;Settings!$B$8,"Critical",IF($S3826&lt;Settings!$B$9,"Semi Critical","Non Critical")))</f>
        <v/>
      </c>
      <c r="U3826">
        <f>IF($B3826="","",IFERROR(VLOOKUP($O3826,Leaders!$A:$B,2,0),"Not Mapped"))</f>
        <v/>
      </c>
    </row>
    <row r="3827">
      <c r="A3827" s="16" t="n"/>
      <c r="G3827" s="17" t="n"/>
      <c r="H3827" s="17" t="n"/>
      <c r="I3827" s="17" t="n"/>
      <c r="J3827" s="17" t="n"/>
      <c r="K3827" s="17" t="n"/>
      <c r="L3827" s="17" t="n"/>
      <c r="N3827">
        <f>IF($B3827="","",IF($C3827="SUPERSTORE","Superstore","DH"))</f>
        <v/>
      </c>
      <c r="O3827">
        <f>IF($B3827="","",IFERROR(VLOOKUP($B3827,Mapping!$A:$C,2,0),"Not Mapped"))</f>
        <v/>
      </c>
      <c r="P3827">
        <f>IF($B3827="","",IFERROR(VLOOKUP($B3827,Mapping!$A:$C,3,0),"Not Mapped"))</f>
        <v/>
      </c>
      <c r="Q3827">
        <f>IF($B3827="","",IF(COUNTIF(Exclusions!$A:$A,$B3827)&gt;0,"Yes","No"))</f>
        <v/>
      </c>
      <c r="R3827" s="17">
        <f>IF($B3827="","",MIN(1,DAY($A3827)/IF($N3827="Superstore",Settings!$B$5,Settings!$B$4)))</f>
        <v/>
      </c>
      <c r="S3827" s="17">
        <f>IF(OR($B3827="",$G3827="",$R3827=0),"",$G3827/$R3827)</f>
        <v/>
      </c>
      <c r="T3827">
        <f>IF($S3827="","",IF($S3827&lt;Settings!$B$8,"Critical",IF($S3827&lt;Settings!$B$9,"Semi Critical","Non Critical")))</f>
        <v/>
      </c>
      <c r="U3827">
        <f>IF($B3827="","",IFERROR(VLOOKUP($O3827,Leaders!$A:$B,2,0),"Not Mapped"))</f>
        <v/>
      </c>
    </row>
    <row r="3828">
      <c r="A3828" s="16" t="n"/>
      <c r="G3828" s="17" t="n"/>
      <c r="H3828" s="17" t="n"/>
      <c r="I3828" s="17" t="n"/>
      <c r="J3828" s="17" t="n"/>
      <c r="K3828" s="17" t="n"/>
      <c r="L3828" s="17" t="n"/>
      <c r="N3828">
        <f>IF($B3828="","",IF($C3828="SUPERSTORE","Superstore","DH"))</f>
        <v/>
      </c>
      <c r="O3828">
        <f>IF($B3828="","",IFERROR(VLOOKUP($B3828,Mapping!$A:$C,2,0),"Not Mapped"))</f>
        <v/>
      </c>
      <c r="P3828">
        <f>IF($B3828="","",IFERROR(VLOOKUP($B3828,Mapping!$A:$C,3,0),"Not Mapped"))</f>
        <v/>
      </c>
      <c r="Q3828">
        <f>IF($B3828="","",IF(COUNTIF(Exclusions!$A:$A,$B3828)&gt;0,"Yes","No"))</f>
        <v/>
      </c>
      <c r="R3828" s="17">
        <f>IF($B3828="","",MIN(1,DAY($A3828)/IF($N3828="Superstore",Settings!$B$5,Settings!$B$4)))</f>
        <v/>
      </c>
      <c r="S3828" s="17">
        <f>IF(OR($B3828="",$G3828="",$R3828=0),"",$G3828/$R3828)</f>
        <v/>
      </c>
      <c r="T3828">
        <f>IF($S3828="","",IF($S3828&lt;Settings!$B$8,"Critical",IF($S3828&lt;Settings!$B$9,"Semi Critical","Non Critical")))</f>
        <v/>
      </c>
      <c r="U3828">
        <f>IF($B3828="","",IFERROR(VLOOKUP($O3828,Leaders!$A:$B,2,0),"Not Mapped"))</f>
        <v/>
      </c>
    </row>
    <row r="3829">
      <c r="A3829" s="16" t="n"/>
      <c r="G3829" s="17" t="n"/>
      <c r="H3829" s="17" t="n"/>
      <c r="I3829" s="17" t="n"/>
      <c r="J3829" s="17" t="n"/>
      <c r="K3829" s="17" t="n"/>
      <c r="L3829" s="17" t="n"/>
      <c r="N3829">
        <f>IF($B3829="","",IF($C3829="SUPERSTORE","Superstore","DH"))</f>
        <v/>
      </c>
      <c r="O3829">
        <f>IF($B3829="","",IFERROR(VLOOKUP($B3829,Mapping!$A:$C,2,0),"Not Mapped"))</f>
        <v/>
      </c>
      <c r="P3829">
        <f>IF($B3829="","",IFERROR(VLOOKUP($B3829,Mapping!$A:$C,3,0),"Not Mapped"))</f>
        <v/>
      </c>
      <c r="Q3829">
        <f>IF($B3829="","",IF(COUNTIF(Exclusions!$A:$A,$B3829)&gt;0,"Yes","No"))</f>
        <v/>
      </c>
      <c r="R3829" s="17">
        <f>IF($B3829="","",MIN(1,DAY($A3829)/IF($N3829="Superstore",Settings!$B$5,Settings!$B$4)))</f>
        <v/>
      </c>
      <c r="S3829" s="17">
        <f>IF(OR($B3829="",$G3829="",$R3829=0),"",$G3829/$R3829)</f>
        <v/>
      </c>
      <c r="T3829">
        <f>IF($S3829="","",IF($S3829&lt;Settings!$B$8,"Critical",IF($S3829&lt;Settings!$B$9,"Semi Critical","Non Critical")))</f>
        <v/>
      </c>
      <c r="U3829">
        <f>IF($B3829="","",IFERROR(VLOOKUP($O3829,Leaders!$A:$B,2,0),"Not Mapped"))</f>
        <v/>
      </c>
    </row>
    <row r="3830">
      <c r="A3830" s="16" t="n"/>
      <c r="G3830" s="17" t="n"/>
      <c r="H3830" s="17" t="n"/>
      <c r="I3830" s="17" t="n"/>
      <c r="J3830" s="17" t="n"/>
      <c r="K3830" s="17" t="n"/>
      <c r="L3830" s="17" t="n"/>
      <c r="N3830">
        <f>IF($B3830="","",IF($C3830="SUPERSTORE","Superstore","DH"))</f>
        <v/>
      </c>
      <c r="O3830">
        <f>IF($B3830="","",IFERROR(VLOOKUP($B3830,Mapping!$A:$C,2,0),"Not Mapped"))</f>
        <v/>
      </c>
      <c r="P3830">
        <f>IF($B3830="","",IFERROR(VLOOKUP($B3830,Mapping!$A:$C,3,0),"Not Mapped"))</f>
        <v/>
      </c>
      <c r="Q3830">
        <f>IF($B3830="","",IF(COUNTIF(Exclusions!$A:$A,$B3830)&gt;0,"Yes","No"))</f>
        <v/>
      </c>
      <c r="R3830" s="17">
        <f>IF($B3830="","",MIN(1,DAY($A3830)/IF($N3830="Superstore",Settings!$B$5,Settings!$B$4)))</f>
        <v/>
      </c>
      <c r="S3830" s="17">
        <f>IF(OR($B3830="",$G3830="",$R3830=0),"",$G3830/$R3830)</f>
        <v/>
      </c>
      <c r="T3830">
        <f>IF($S3830="","",IF($S3830&lt;Settings!$B$8,"Critical",IF($S3830&lt;Settings!$B$9,"Semi Critical","Non Critical")))</f>
        <v/>
      </c>
      <c r="U3830">
        <f>IF($B3830="","",IFERROR(VLOOKUP($O3830,Leaders!$A:$B,2,0),"Not Mapped"))</f>
        <v/>
      </c>
    </row>
    <row r="3831">
      <c r="A3831" s="16" t="n"/>
      <c r="G3831" s="17" t="n"/>
      <c r="H3831" s="17" t="n"/>
      <c r="I3831" s="17" t="n"/>
      <c r="J3831" s="17" t="n"/>
      <c r="K3831" s="17" t="n"/>
      <c r="L3831" s="17" t="n"/>
      <c r="N3831">
        <f>IF($B3831="","",IF($C3831="SUPERSTORE","Superstore","DH"))</f>
        <v/>
      </c>
      <c r="O3831">
        <f>IF($B3831="","",IFERROR(VLOOKUP($B3831,Mapping!$A:$C,2,0),"Not Mapped"))</f>
        <v/>
      </c>
      <c r="P3831">
        <f>IF($B3831="","",IFERROR(VLOOKUP($B3831,Mapping!$A:$C,3,0),"Not Mapped"))</f>
        <v/>
      </c>
      <c r="Q3831">
        <f>IF($B3831="","",IF(COUNTIF(Exclusions!$A:$A,$B3831)&gt;0,"Yes","No"))</f>
        <v/>
      </c>
      <c r="R3831" s="17">
        <f>IF($B3831="","",MIN(1,DAY($A3831)/IF($N3831="Superstore",Settings!$B$5,Settings!$B$4)))</f>
        <v/>
      </c>
      <c r="S3831" s="17">
        <f>IF(OR($B3831="",$G3831="",$R3831=0),"",$G3831/$R3831)</f>
        <v/>
      </c>
      <c r="T3831">
        <f>IF($S3831="","",IF($S3831&lt;Settings!$B$8,"Critical",IF($S3831&lt;Settings!$B$9,"Semi Critical","Non Critical")))</f>
        <v/>
      </c>
      <c r="U3831">
        <f>IF($B3831="","",IFERROR(VLOOKUP($O3831,Leaders!$A:$B,2,0),"Not Mapped"))</f>
        <v/>
      </c>
    </row>
    <row r="3832">
      <c r="A3832" s="16" t="n"/>
      <c r="G3832" s="17" t="n"/>
      <c r="H3832" s="17" t="n"/>
      <c r="I3832" s="17" t="n"/>
      <c r="J3832" s="17" t="n"/>
      <c r="K3832" s="17" t="n"/>
      <c r="L3832" s="17" t="n"/>
      <c r="N3832">
        <f>IF($B3832="","",IF($C3832="SUPERSTORE","Superstore","DH"))</f>
        <v/>
      </c>
      <c r="O3832">
        <f>IF($B3832="","",IFERROR(VLOOKUP($B3832,Mapping!$A:$C,2,0),"Not Mapped"))</f>
        <v/>
      </c>
      <c r="P3832">
        <f>IF($B3832="","",IFERROR(VLOOKUP($B3832,Mapping!$A:$C,3,0),"Not Mapped"))</f>
        <v/>
      </c>
      <c r="Q3832">
        <f>IF($B3832="","",IF(COUNTIF(Exclusions!$A:$A,$B3832)&gt;0,"Yes","No"))</f>
        <v/>
      </c>
      <c r="R3832" s="17">
        <f>IF($B3832="","",MIN(1,DAY($A3832)/IF($N3832="Superstore",Settings!$B$5,Settings!$B$4)))</f>
        <v/>
      </c>
      <c r="S3832" s="17">
        <f>IF(OR($B3832="",$G3832="",$R3832=0),"",$G3832/$R3832)</f>
        <v/>
      </c>
      <c r="T3832">
        <f>IF($S3832="","",IF($S3832&lt;Settings!$B$8,"Critical",IF($S3832&lt;Settings!$B$9,"Semi Critical","Non Critical")))</f>
        <v/>
      </c>
      <c r="U3832">
        <f>IF($B3832="","",IFERROR(VLOOKUP($O3832,Leaders!$A:$B,2,0),"Not Mapped"))</f>
        <v/>
      </c>
    </row>
    <row r="3833">
      <c r="A3833" s="16" t="n"/>
      <c r="G3833" s="17" t="n"/>
      <c r="H3833" s="17" t="n"/>
      <c r="I3833" s="17" t="n"/>
      <c r="J3833" s="17" t="n"/>
      <c r="K3833" s="17" t="n"/>
      <c r="L3833" s="17" t="n"/>
      <c r="N3833">
        <f>IF($B3833="","",IF($C3833="SUPERSTORE","Superstore","DH"))</f>
        <v/>
      </c>
      <c r="O3833">
        <f>IF($B3833="","",IFERROR(VLOOKUP($B3833,Mapping!$A:$C,2,0),"Not Mapped"))</f>
        <v/>
      </c>
      <c r="P3833">
        <f>IF($B3833="","",IFERROR(VLOOKUP($B3833,Mapping!$A:$C,3,0),"Not Mapped"))</f>
        <v/>
      </c>
      <c r="Q3833">
        <f>IF($B3833="","",IF(COUNTIF(Exclusions!$A:$A,$B3833)&gt;0,"Yes","No"))</f>
        <v/>
      </c>
      <c r="R3833" s="17">
        <f>IF($B3833="","",MIN(1,DAY($A3833)/IF($N3833="Superstore",Settings!$B$5,Settings!$B$4)))</f>
        <v/>
      </c>
      <c r="S3833" s="17">
        <f>IF(OR($B3833="",$G3833="",$R3833=0),"",$G3833/$R3833)</f>
        <v/>
      </c>
      <c r="T3833">
        <f>IF($S3833="","",IF($S3833&lt;Settings!$B$8,"Critical",IF($S3833&lt;Settings!$B$9,"Semi Critical","Non Critical")))</f>
        <v/>
      </c>
      <c r="U3833">
        <f>IF($B3833="","",IFERROR(VLOOKUP($O3833,Leaders!$A:$B,2,0),"Not Mapped"))</f>
        <v/>
      </c>
    </row>
    <row r="3834">
      <c r="A3834" s="16" t="n"/>
      <c r="G3834" s="17" t="n"/>
      <c r="H3834" s="17" t="n"/>
      <c r="I3834" s="17" t="n"/>
      <c r="J3834" s="17" t="n"/>
      <c r="K3834" s="17" t="n"/>
      <c r="L3834" s="17" t="n"/>
      <c r="N3834">
        <f>IF($B3834="","",IF($C3834="SUPERSTORE","Superstore","DH"))</f>
        <v/>
      </c>
      <c r="O3834">
        <f>IF($B3834="","",IFERROR(VLOOKUP($B3834,Mapping!$A:$C,2,0),"Not Mapped"))</f>
        <v/>
      </c>
      <c r="P3834">
        <f>IF($B3834="","",IFERROR(VLOOKUP($B3834,Mapping!$A:$C,3,0),"Not Mapped"))</f>
        <v/>
      </c>
      <c r="Q3834">
        <f>IF($B3834="","",IF(COUNTIF(Exclusions!$A:$A,$B3834)&gt;0,"Yes","No"))</f>
        <v/>
      </c>
      <c r="R3834" s="17">
        <f>IF($B3834="","",MIN(1,DAY($A3834)/IF($N3834="Superstore",Settings!$B$5,Settings!$B$4)))</f>
        <v/>
      </c>
      <c r="S3834" s="17">
        <f>IF(OR($B3834="",$G3834="",$R3834=0),"",$G3834/$R3834)</f>
        <v/>
      </c>
      <c r="T3834">
        <f>IF($S3834="","",IF($S3834&lt;Settings!$B$8,"Critical",IF($S3834&lt;Settings!$B$9,"Semi Critical","Non Critical")))</f>
        <v/>
      </c>
      <c r="U3834">
        <f>IF($B3834="","",IFERROR(VLOOKUP($O3834,Leaders!$A:$B,2,0),"Not Mapped"))</f>
        <v/>
      </c>
    </row>
    <row r="3835">
      <c r="A3835" s="16" t="n"/>
      <c r="G3835" s="17" t="n"/>
      <c r="H3835" s="17" t="n"/>
      <c r="I3835" s="17" t="n"/>
      <c r="J3835" s="17" t="n"/>
      <c r="K3835" s="17" t="n"/>
      <c r="L3835" s="17" t="n"/>
      <c r="N3835">
        <f>IF($B3835="","",IF($C3835="SUPERSTORE","Superstore","DH"))</f>
        <v/>
      </c>
      <c r="O3835">
        <f>IF($B3835="","",IFERROR(VLOOKUP($B3835,Mapping!$A:$C,2,0),"Not Mapped"))</f>
        <v/>
      </c>
      <c r="P3835">
        <f>IF($B3835="","",IFERROR(VLOOKUP($B3835,Mapping!$A:$C,3,0),"Not Mapped"))</f>
        <v/>
      </c>
      <c r="Q3835">
        <f>IF($B3835="","",IF(COUNTIF(Exclusions!$A:$A,$B3835)&gt;0,"Yes","No"))</f>
        <v/>
      </c>
      <c r="R3835" s="17">
        <f>IF($B3835="","",MIN(1,DAY($A3835)/IF($N3835="Superstore",Settings!$B$5,Settings!$B$4)))</f>
        <v/>
      </c>
      <c r="S3835" s="17">
        <f>IF(OR($B3835="",$G3835="",$R3835=0),"",$G3835/$R3835)</f>
        <v/>
      </c>
      <c r="T3835">
        <f>IF($S3835="","",IF($S3835&lt;Settings!$B$8,"Critical",IF($S3835&lt;Settings!$B$9,"Semi Critical","Non Critical")))</f>
        <v/>
      </c>
      <c r="U3835">
        <f>IF($B3835="","",IFERROR(VLOOKUP($O3835,Leaders!$A:$B,2,0),"Not Mapped"))</f>
        <v/>
      </c>
    </row>
    <row r="3836">
      <c r="A3836" s="16" t="n"/>
      <c r="G3836" s="17" t="n"/>
      <c r="H3836" s="17" t="n"/>
      <c r="I3836" s="17" t="n"/>
      <c r="J3836" s="17" t="n"/>
      <c r="K3836" s="17" t="n"/>
      <c r="L3836" s="17" t="n"/>
      <c r="N3836">
        <f>IF($B3836="","",IF($C3836="SUPERSTORE","Superstore","DH"))</f>
        <v/>
      </c>
      <c r="O3836">
        <f>IF($B3836="","",IFERROR(VLOOKUP($B3836,Mapping!$A:$C,2,0),"Not Mapped"))</f>
        <v/>
      </c>
      <c r="P3836">
        <f>IF($B3836="","",IFERROR(VLOOKUP($B3836,Mapping!$A:$C,3,0),"Not Mapped"))</f>
        <v/>
      </c>
      <c r="Q3836">
        <f>IF($B3836="","",IF(COUNTIF(Exclusions!$A:$A,$B3836)&gt;0,"Yes","No"))</f>
        <v/>
      </c>
      <c r="R3836" s="17">
        <f>IF($B3836="","",MIN(1,DAY($A3836)/IF($N3836="Superstore",Settings!$B$5,Settings!$B$4)))</f>
        <v/>
      </c>
      <c r="S3836" s="17">
        <f>IF(OR($B3836="",$G3836="",$R3836=0),"",$G3836/$R3836)</f>
        <v/>
      </c>
      <c r="T3836">
        <f>IF($S3836="","",IF($S3836&lt;Settings!$B$8,"Critical",IF($S3836&lt;Settings!$B$9,"Semi Critical","Non Critical")))</f>
        <v/>
      </c>
      <c r="U3836">
        <f>IF($B3836="","",IFERROR(VLOOKUP($O3836,Leaders!$A:$B,2,0),"Not Mapped"))</f>
        <v/>
      </c>
    </row>
    <row r="3837">
      <c r="A3837" s="16" t="n"/>
      <c r="G3837" s="17" t="n"/>
      <c r="H3837" s="17" t="n"/>
      <c r="I3837" s="17" t="n"/>
      <c r="J3837" s="17" t="n"/>
      <c r="K3837" s="17" t="n"/>
      <c r="L3837" s="17" t="n"/>
      <c r="N3837">
        <f>IF($B3837="","",IF($C3837="SUPERSTORE","Superstore","DH"))</f>
        <v/>
      </c>
      <c r="O3837">
        <f>IF($B3837="","",IFERROR(VLOOKUP($B3837,Mapping!$A:$C,2,0),"Not Mapped"))</f>
        <v/>
      </c>
      <c r="P3837">
        <f>IF($B3837="","",IFERROR(VLOOKUP($B3837,Mapping!$A:$C,3,0),"Not Mapped"))</f>
        <v/>
      </c>
      <c r="Q3837">
        <f>IF($B3837="","",IF(COUNTIF(Exclusions!$A:$A,$B3837)&gt;0,"Yes","No"))</f>
        <v/>
      </c>
      <c r="R3837" s="17">
        <f>IF($B3837="","",MIN(1,DAY($A3837)/IF($N3837="Superstore",Settings!$B$5,Settings!$B$4)))</f>
        <v/>
      </c>
      <c r="S3837" s="17">
        <f>IF(OR($B3837="",$G3837="",$R3837=0),"",$G3837/$R3837)</f>
        <v/>
      </c>
      <c r="T3837">
        <f>IF($S3837="","",IF($S3837&lt;Settings!$B$8,"Critical",IF($S3837&lt;Settings!$B$9,"Semi Critical","Non Critical")))</f>
        <v/>
      </c>
      <c r="U3837">
        <f>IF($B3837="","",IFERROR(VLOOKUP($O3837,Leaders!$A:$B,2,0),"Not Mapped"))</f>
        <v/>
      </c>
    </row>
    <row r="3838">
      <c r="A3838" s="16" t="n"/>
      <c r="G3838" s="17" t="n"/>
      <c r="H3838" s="17" t="n"/>
      <c r="I3838" s="17" t="n"/>
      <c r="J3838" s="17" t="n"/>
      <c r="K3838" s="17" t="n"/>
      <c r="L3838" s="17" t="n"/>
      <c r="N3838">
        <f>IF($B3838="","",IF($C3838="SUPERSTORE","Superstore","DH"))</f>
        <v/>
      </c>
      <c r="O3838">
        <f>IF($B3838="","",IFERROR(VLOOKUP($B3838,Mapping!$A:$C,2,0),"Not Mapped"))</f>
        <v/>
      </c>
      <c r="P3838">
        <f>IF($B3838="","",IFERROR(VLOOKUP($B3838,Mapping!$A:$C,3,0),"Not Mapped"))</f>
        <v/>
      </c>
      <c r="Q3838">
        <f>IF($B3838="","",IF(COUNTIF(Exclusions!$A:$A,$B3838)&gt;0,"Yes","No"))</f>
        <v/>
      </c>
      <c r="R3838" s="17">
        <f>IF($B3838="","",MIN(1,DAY($A3838)/IF($N3838="Superstore",Settings!$B$5,Settings!$B$4)))</f>
        <v/>
      </c>
      <c r="S3838" s="17">
        <f>IF(OR($B3838="",$G3838="",$R3838=0),"",$G3838/$R3838)</f>
        <v/>
      </c>
      <c r="T3838">
        <f>IF($S3838="","",IF($S3838&lt;Settings!$B$8,"Critical",IF($S3838&lt;Settings!$B$9,"Semi Critical","Non Critical")))</f>
        <v/>
      </c>
      <c r="U3838">
        <f>IF($B3838="","",IFERROR(VLOOKUP($O3838,Leaders!$A:$B,2,0),"Not Mapped"))</f>
        <v/>
      </c>
    </row>
    <row r="3839">
      <c r="A3839" s="16" t="n"/>
      <c r="G3839" s="17" t="n"/>
      <c r="H3839" s="17" t="n"/>
      <c r="I3839" s="17" t="n"/>
      <c r="J3839" s="17" t="n"/>
      <c r="K3839" s="17" t="n"/>
      <c r="L3839" s="17" t="n"/>
      <c r="N3839">
        <f>IF($B3839="","",IF($C3839="SUPERSTORE","Superstore","DH"))</f>
        <v/>
      </c>
      <c r="O3839">
        <f>IF($B3839="","",IFERROR(VLOOKUP($B3839,Mapping!$A:$C,2,0),"Not Mapped"))</f>
        <v/>
      </c>
      <c r="P3839">
        <f>IF($B3839="","",IFERROR(VLOOKUP($B3839,Mapping!$A:$C,3,0),"Not Mapped"))</f>
        <v/>
      </c>
      <c r="Q3839">
        <f>IF($B3839="","",IF(COUNTIF(Exclusions!$A:$A,$B3839)&gt;0,"Yes","No"))</f>
        <v/>
      </c>
      <c r="R3839" s="17">
        <f>IF($B3839="","",MIN(1,DAY($A3839)/IF($N3839="Superstore",Settings!$B$5,Settings!$B$4)))</f>
        <v/>
      </c>
      <c r="S3839" s="17">
        <f>IF(OR($B3839="",$G3839="",$R3839=0),"",$G3839/$R3839)</f>
        <v/>
      </c>
      <c r="T3839">
        <f>IF($S3839="","",IF($S3839&lt;Settings!$B$8,"Critical",IF($S3839&lt;Settings!$B$9,"Semi Critical","Non Critical")))</f>
        <v/>
      </c>
      <c r="U3839">
        <f>IF($B3839="","",IFERROR(VLOOKUP($O3839,Leaders!$A:$B,2,0),"Not Mapped"))</f>
        <v/>
      </c>
    </row>
    <row r="3840">
      <c r="A3840" s="16" t="n"/>
      <c r="G3840" s="17" t="n"/>
      <c r="H3840" s="17" t="n"/>
      <c r="I3840" s="17" t="n"/>
      <c r="J3840" s="17" t="n"/>
      <c r="K3840" s="17" t="n"/>
      <c r="L3840" s="17" t="n"/>
      <c r="N3840">
        <f>IF($B3840="","",IF($C3840="SUPERSTORE","Superstore","DH"))</f>
        <v/>
      </c>
      <c r="O3840">
        <f>IF($B3840="","",IFERROR(VLOOKUP($B3840,Mapping!$A:$C,2,0),"Not Mapped"))</f>
        <v/>
      </c>
      <c r="P3840">
        <f>IF($B3840="","",IFERROR(VLOOKUP($B3840,Mapping!$A:$C,3,0),"Not Mapped"))</f>
        <v/>
      </c>
      <c r="Q3840">
        <f>IF($B3840="","",IF(COUNTIF(Exclusions!$A:$A,$B3840)&gt;0,"Yes","No"))</f>
        <v/>
      </c>
      <c r="R3840" s="17">
        <f>IF($B3840="","",MIN(1,DAY($A3840)/IF($N3840="Superstore",Settings!$B$5,Settings!$B$4)))</f>
        <v/>
      </c>
      <c r="S3840" s="17">
        <f>IF(OR($B3840="",$G3840="",$R3840=0),"",$G3840/$R3840)</f>
        <v/>
      </c>
      <c r="T3840">
        <f>IF($S3840="","",IF($S3840&lt;Settings!$B$8,"Critical",IF($S3840&lt;Settings!$B$9,"Semi Critical","Non Critical")))</f>
        <v/>
      </c>
      <c r="U3840">
        <f>IF($B3840="","",IFERROR(VLOOKUP($O3840,Leaders!$A:$B,2,0),"Not Mapped"))</f>
        <v/>
      </c>
    </row>
    <row r="3841">
      <c r="A3841" s="16" t="n"/>
      <c r="G3841" s="17" t="n"/>
      <c r="H3841" s="17" t="n"/>
      <c r="I3841" s="17" t="n"/>
      <c r="J3841" s="17" t="n"/>
      <c r="K3841" s="17" t="n"/>
      <c r="L3841" s="17" t="n"/>
      <c r="N3841">
        <f>IF($B3841="","",IF($C3841="SUPERSTORE","Superstore","DH"))</f>
        <v/>
      </c>
      <c r="O3841">
        <f>IF($B3841="","",IFERROR(VLOOKUP($B3841,Mapping!$A:$C,2,0),"Not Mapped"))</f>
        <v/>
      </c>
      <c r="P3841">
        <f>IF($B3841="","",IFERROR(VLOOKUP($B3841,Mapping!$A:$C,3,0),"Not Mapped"))</f>
        <v/>
      </c>
      <c r="Q3841">
        <f>IF($B3841="","",IF(COUNTIF(Exclusions!$A:$A,$B3841)&gt;0,"Yes","No"))</f>
        <v/>
      </c>
      <c r="R3841" s="17">
        <f>IF($B3841="","",MIN(1,DAY($A3841)/IF($N3841="Superstore",Settings!$B$5,Settings!$B$4)))</f>
        <v/>
      </c>
      <c r="S3841" s="17">
        <f>IF(OR($B3841="",$G3841="",$R3841=0),"",$G3841/$R3841)</f>
        <v/>
      </c>
      <c r="T3841">
        <f>IF($S3841="","",IF($S3841&lt;Settings!$B$8,"Critical",IF($S3841&lt;Settings!$B$9,"Semi Critical","Non Critical")))</f>
        <v/>
      </c>
      <c r="U3841">
        <f>IF($B3841="","",IFERROR(VLOOKUP($O3841,Leaders!$A:$B,2,0),"Not Mapped"))</f>
        <v/>
      </c>
    </row>
    <row r="3842">
      <c r="A3842" s="16" t="n"/>
      <c r="G3842" s="17" t="n"/>
      <c r="H3842" s="17" t="n"/>
      <c r="I3842" s="17" t="n"/>
      <c r="J3842" s="17" t="n"/>
      <c r="K3842" s="17" t="n"/>
      <c r="L3842" s="17" t="n"/>
      <c r="N3842">
        <f>IF($B3842="","",IF($C3842="SUPERSTORE","Superstore","DH"))</f>
        <v/>
      </c>
      <c r="O3842">
        <f>IF($B3842="","",IFERROR(VLOOKUP($B3842,Mapping!$A:$C,2,0),"Not Mapped"))</f>
        <v/>
      </c>
      <c r="P3842">
        <f>IF($B3842="","",IFERROR(VLOOKUP($B3842,Mapping!$A:$C,3,0),"Not Mapped"))</f>
        <v/>
      </c>
      <c r="Q3842">
        <f>IF($B3842="","",IF(COUNTIF(Exclusions!$A:$A,$B3842)&gt;0,"Yes","No"))</f>
        <v/>
      </c>
      <c r="R3842" s="17">
        <f>IF($B3842="","",MIN(1,DAY($A3842)/IF($N3842="Superstore",Settings!$B$5,Settings!$B$4)))</f>
        <v/>
      </c>
      <c r="S3842" s="17">
        <f>IF(OR($B3842="",$G3842="",$R3842=0),"",$G3842/$R3842)</f>
        <v/>
      </c>
      <c r="T3842">
        <f>IF($S3842="","",IF($S3842&lt;Settings!$B$8,"Critical",IF($S3842&lt;Settings!$B$9,"Semi Critical","Non Critical")))</f>
        <v/>
      </c>
      <c r="U3842">
        <f>IF($B3842="","",IFERROR(VLOOKUP($O3842,Leaders!$A:$B,2,0),"Not Mapped"))</f>
        <v/>
      </c>
    </row>
    <row r="3843">
      <c r="A3843" s="16" t="n"/>
      <c r="G3843" s="17" t="n"/>
      <c r="H3843" s="17" t="n"/>
      <c r="I3843" s="17" t="n"/>
      <c r="J3843" s="17" t="n"/>
      <c r="K3843" s="17" t="n"/>
      <c r="L3843" s="17" t="n"/>
      <c r="N3843">
        <f>IF($B3843="","",IF($C3843="SUPERSTORE","Superstore","DH"))</f>
        <v/>
      </c>
      <c r="O3843">
        <f>IF($B3843="","",IFERROR(VLOOKUP($B3843,Mapping!$A:$C,2,0),"Not Mapped"))</f>
        <v/>
      </c>
      <c r="P3843">
        <f>IF($B3843="","",IFERROR(VLOOKUP($B3843,Mapping!$A:$C,3,0),"Not Mapped"))</f>
        <v/>
      </c>
      <c r="Q3843">
        <f>IF($B3843="","",IF(COUNTIF(Exclusions!$A:$A,$B3843)&gt;0,"Yes","No"))</f>
        <v/>
      </c>
      <c r="R3843" s="17">
        <f>IF($B3843="","",MIN(1,DAY($A3843)/IF($N3843="Superstore",Settings!$B$5,Settings!$B$4)))</f>
        <v/>
      </c>
      <c r="S3843" s="17">
        <f>IF(OR($B3843="",$G3843="",$R3843=0),"",$G3843/$R3843)</f>
        <v/>
      </c>
      <c r="T3843">
        <f>IF($S3843="","",IF($S3843&lt;Settings!$B$8,"Critical",IF($S3843&lt;Settings!$B$9,"Semi Critical","Non Critical")))</f>
        <v/>
      </c>
      <c r="U3843">
        <f>IF($B3843="","",IFERROR(VLOOKUP($O3843,Leaders!$A:$B,2,0),"Not Mapped"))</f>
        <v/>
      </c>
    </row>
    <row r="3844">
      <c r="A3844" s="16" t="n"/>
      <c r="G3844" s="17" t="n"/>
      <c r="H3844" s="17" t="n"/>
      <c r="I3844" s="17" t="n"/>
      <c r="J3844" s="17" t="n"/>
      <c r="K3844" s="17" t="n"/>
      <c r="L3844" s="17" t="n"/>
      <c r="N3844">
        <f>IF($B3844="","",IF($C3844="SUPERSTORE","Superstore","DH"))</f>
        <v/>
      </c>
      <c r="O3844">
        <f>IF($B3844="","",IFERROR(VLOOKUP($B3844,Mapping!$A:$C,2,0),"Not Mapped"))</f>
        <v/>
      </c>
      <c r="P3844">
        <f>IF($B3844="","",IFERROR(VLOOKUP($B3844,Mapping!$A:$C,3,0),"Not Mapped"))</f>
        <v/>
      </c>
      <c r="Q3844">
        <f>IF($B3844="","",IF(COUNTIF(Exclusions!$A:$A,$B3844)&gt;0,"Yes","No"))</f>
        <v/>
      </c>
      <c r="R3844" s="17">
        <f>IF($B3844="","",MIN(1,DAY($A3844)/IF($N3844="Superstore",Settings!$B$5,Settings!$B$4)))</f>
        <v/>
      </c>
      <c r="S3844" s="17">
        <f>IF(OR($B3844="",$G3844="",$R3844=0),"",$G3844/$R3844)</f>
        <v/>
      </c>
      <c r="T3844">
        <f>IF($S3844="","",IF($S3844&lt;Settings!$B$8,"Critical",IF($S3844&lt;Settings!$B$9,"Semi Critical","Non Critical")))</f>
        <v/>
      </c>
      <c r="U3844">
        <f>IF($B3844="","",IFERROR(VLOOKUP($O3844,Leaders!$A:$B,2,0),"Not Mapped"))</f>
        <v/>
      </c>
    </row>
    <row r="3845">
      <c r="A3845" s="16" t="n"/>
      <c r="G3845" s="17" t="n"/>
      <c r="H3845" s="17" t="n"/>
      <c r="I3845" s="17" t="n"/>
      <c r="J3845" s="17" t="n"/>
      <c r="K3845" s="17" t="n"/>
      <c r="L3845" s="17" t="n"/>
      <c r="N3845">
        <f>IF($B3845="","",IF($C3845="SUPERSTORE","Superstore","DH"))</f>
        <v/>
      </c>
      <c r="O3845">
        <f>IF($B3845="","",IFERROR(VLOOKUP($B3845,Mapping!$A:$C,2,0),"Not Mapped"))</f>
        <v/>
      </c>
      <c r="P3845">
        <f>IF($B3845="","",IFERROR(VLOOKUP($B3845,Mapping!$A:$C,3,0),"Not Mapped"))</f>
        <v/>
      </c>
      <c r="Q3845">
        <f>IF($B3845="","",IF(COUNTIF(Exclusions!$A:$A,$B3845)&gt;0,"Yes","No"))</f>
        <v/>
      </c>
      <c r="R3845" s="17">
        <f>IF($B3845="","",MIN(1,DAY($A3845)/IF($N3845="Superstore",Settings!$B$5,Settings!$B$4)))</f>
        <v/>
      </c>
      <c r="S3845" s="17">
        <f>IF(OR($B3845="",$G3845="",$R3845=0),"",$G3845/$R3845)</f>
        <v/>
      </c>
      <c r="T3845">
        <f>IF($S3845="","",IF($S3845&lt;Settings!$B$8,"Critical",IF($S3845&lt;Settings!$B$9,"Semi Critical","Non Critical")))</f>
        <v/>
      </c>
      <c r="U3845">
        <f>IF($B3845="","",IFERROR(VLOOKUP($O3845,Leaders!$A:$B,2,0),"Not Mapped"))</f>
        <v/>
      </c>
    </row>
    <row r="3846">
      <c r="A3846" s="16" t="n"/>
      <c r="G3846" s="17" t="n"/>
      <c r="H3846" s="17" t="n"/>
      <c r="I3846" s="17" t="n"/>
      <c r="J3846" s="17" t="n"/>
      <c r="K3846" s="17" t="n"/>
      <c r="L3846" s="17" t="n"/>
      <c r="N3846">
        <f>IF($B3846="","",IF($C3846="SUPERSTORE","Superstore","DH"))</f>
        <v/>
      </c>
      <c r="O3846">
        <f>IF($B3846="","",IFERROR(VLOOKUP($B3846,Mapping!$A:$C,2,0),"Not Mapped"))</f>
        <v/>
      </c>
      <c r="P3846">
        <f>IF($B3846="","",IFERROR(VLOOKUP($B3846,Mapping!$A:$C,3,0),"Not Mapped"))</f>
        <v/>
      </c>
      <c r="Q3846">
        <f>IF($B3846="","",IF(COUNTIF(Exclusions!$A:$A,$B3846)&gt;0,"Yes","No"))</f>
        <v/>
      </c>
      <c r="R3846" s="17">
        <f>IF($B3846="","",MIN(1,DAY($A3846)/IF($N3846="Superstore",Settings!$B$5,Settings!$B$4)))</f>
        <v/>
      </c>
      <c r="S3846" s="17">
        <f>IF(OR($B3846="",$G3846="",$R3846=0),"",$G3846/$R3846)</f>
        <v/>
      </c>
      <c r="T3846">
        <f>IF($S3846="","",IF($S3846&lt;Settings!$B$8,"Critical",IF($S3846&lt;Settings!$B$9,"Semi Critical","Non Critical")))</f>
        <v/>
      </c>
      <c r="U3846">
        <f>IF($B3846="","",IFERROR(VLOOKUP($O3846,Leaders!$A:$B,2,0),"Not Mapped"))</f>
        <v/>
      </c>
    </row>
    <row r="3847">
      <c r="A3847" s="16" t="n"/>
      <c r="G3847" s="17" t="n"/>
      <c r="H3847" s="17" t="n"/>
      <c r="I3847" s="17" t="n"/>
      <c r="J3847" s="17" t="n"/>
      <c r="K3847" s="17" t="n"/>
      <c r="L3847" s="17" t="n"/>
      <c r="N3847">
        <f>IF($B3847="","",IF($C3847="SUPERSTORE","Superstore","DH"))</f>
        <v/>
      </c>
      <c r="O3847">
        <f>IF($B3847="","",IFERROR(VLOOKUP($B3847,Mapping!$A:$C,2,0),"Not Mapped"))</f>
        <v/>
      </c>
      <c r="P3847">
        <f>IF($B3847="","",IFERROR(VLOOKUP($B3847,Mapping!$A:$C,3,0),"Not Mapped"))</f>
        <v/>
      </c>
      <c r="Q3847">
        <f>IF($B3847="","",IF(COUNTIF(Exclusions!$A:$A,$B3847)&gt;0,"Yes","No"))</f>
        <v/>
      </c>
      <c r="R3847" s="17">
        <f>IF($B3847="","",MIN(1,DAY($A3847)/IF($N3847="Superstore",Settings!$B$5,Settings!$B$4)))</f>
        <v/>
      </c>
      <c r="S3847" s="17">
        <f>IF(OR($B3847="",$G3847="",$R3847=0),"",$G3847/$R3847)</f>
        <v/>
      </c>
      <c r="T3847">
        <f>IF($S3847="","",IF($S3847&lt;Settings!$B$8,"Critical",IF($S3847&lt;Settings!$B$9,"Semi Critical","Non Critical")))</f>
        <v/>
      </c>
      <c r="U3847">
        <f>IF($B3847="","",IFERROR(VLOOKUP($O3847,Leaders!$A:$B,2,0),"Not Mapped"))</f>
        <v/>
      </c>
    </row>
    <row r="3848">
      <c r="A3848" s="16" t="n"/>
      <c r="G3848" s="17" t="n"/>
      <c r="H3848" s="17" t="n"/>
      <c r="I3848" s="17" t="n"/>
      <c r="J3848" s="17" t="n"/>
      <c r="K3848" s="17" t="n"/>
      <c r="L3848" s="17" t="n"/>
      <c r="N3848">
        <f>IF($B3848="","",IF($C3848="SUPERSTORE","Superstore","DH"))</f>
        <v/>
      </c>
      <c r="O3848">
        <f>IF($B3848="","",IFERROR(VLOOKUP($B3848,Mapping!$A:$C,2,0),"Not Mapped"))</f>
        <v/>
      </c>
      <c r="P3848">
        <f>IF($B3848="","",IFERROR(VLOOKUP($B3848,Mapping!$A:$C,3,0),"Not Mapped"))</f>
        <v/>
      </c>
      <c r="Q3848">
        <f>IF($B3848="","",IF(COUNTIF(Exclusions!$A:$A,$B3848)&gt;0,"Yes","No"))</f>
        <v/>
      </c>
      <c r="R3848" s="17">
        <f>IF($B3848="","",MIN(1,DAY($A3848)/IF($N3848="Superstore",Settings!$B$5,Settings!$B$4)))</f>
        <v/>
      </c>
      <c r="S3848" s="17">
        <f>IF(OR($B3848="",$G3848="",$R3848=0),"",$G3848/$R3848)</f>
        <v/>
      </c>
      <c r="T3848">
        <f>IF($S3848="","",IF($S3848&lt;Settings!$B$8,"Critical",IF($S3848&lt;Settings!$B$9,"Semi Critical","Non Critical")))</f>
        <v/>
      </c>
      <c r="U3848">
        <f>IF($B3848="","",IFERROR(VLOOKUP($O3848,Leaders!$A:$B,2,0),"Not Mapped"))</f>
        <v/>
      </c>
    </row>
    <row r="3849">
      <c r="A3849" s="16" t="n"/>
      <c r="G3849" s="17" t="n"/>
      <c r="H3849" s="17" t="n"/>
      <c r="I3849" s="17" t="n"/>
      <c r="J3849" s="17" t="n"/>
      <c r="K3849" s="17" t="n"/>
      <c r="L3849" s="17" t="n"/>
      <c r="N3849">
        <f>IF($B3849="","",IF($C3849="SUPERSTORE","Superstore","DH"))</f>
        <v/>
      </c>
      <c r="O3849">
        <f>IF($B3849="","",IFERROR(VLOOKUP($B3849,Mapping!$A:$C,2,0),"Not Mapped"))</f>
        <v/>
      </c>
      <c r="P3849">
        <f>IF($B3849="","",IFERROR(VLOOKUP($B3849,Mapping!$A:$C,3,0),"Not Mapped"))</f>
        <v/>
      </c>
      <c r="Q3849">
        <f>IF($B3849="","",IF(COUNTIF(Exclusions!$A:$A,$B3849)&gt;0,"Yes","No"))</f>
        <v/>
      </c>
      <c r="R3849" s="17">
        <f>IF($B3849="","",MIN(1,DAY($A3849)/IF($N3849="Superstore",Settings!$B$5,Settings!$B$4)))</f>
        <v/>
      </c>
      <c r="S3849" s="17">
        <f>IF(OR($B3849="",$G3849="",$R3849=0),"",$G3849/$R3849)</f>
        <v/>
      </c>
      <c r="T3849">
        <f>IF($S3849="","",IF($S3849&lt;Settings!$B$8,"Critical",IF($S3849&lt;Settings!$B$9,"Semi Critical","Non Critical")))</f>
        <v/>
      </c>
      <c r="U3849">
        <f>IF($B3849="","",IFERROR(VLOOKUP($O3849,Leaders!$A:$B,2,0),"Not Mapped"))</f>
        <v/>
      </c>
    </row>
    <row r="3850">
      <c r="A3850" s="16" t="n"/>
      <c r="G3850" s="17" t="n"/>
      <c r="H3850" s="17" t="n"/>
      <c r="I3850" s="17" t="n"/>
      <c r="J3850" s="17" t="n"/>
      <c r="K3850" s="17" t="n"/>
      <c r="L3850" s="17" t="n"/>
      <c r="N3850">
        <f>IF($B3850="","",IF($C3850="SUPERSTORE","Superstore","DH"))</f>
        <v/>
      </c>
      <c r="O3850">
        <f>IF($B3850="","",IFERROR(VLOOKUP($B3850,Mapping!$A:$C,2,0),"Not Mapped"))</f>
        <v/>
      </c>
      <c r="P3850">
        <f>IF($B3850="","",IFERROR(VLOOKUP($B3850,Mapping!$A:$C,3,0),"Not Mapped"))</f>
        <v/>
      </c>
      <c r="Q3850">
        <f>IF($B3850="","",IF(COUNTIF(Exclusions!$A:$A,$B3850)&gt;0,"Yes","No"))</f>
        <v/>
      </c>
      <c r="R3850" s="17">
        <f>IF($B3850="","",MIN(1,DAY($A3850)/IF($N3850="Superstore",Settings!$B$5,Settings!$B$4)))</f>
        <v/>
      </c>
      <c r="S3850" s="17">
        <f>IF(OR($B3850="",$G3850="",$R3850=0),"",$G3850/$R3850)</f>
        <v/>
      </c>
      <c r="T3850">
        <f>IF($S3850="","",IF($S3850&lt;Settings!$B$8,"Critical",IF($S3850&lt;Settings!$B$9,"Semi Critical","Non Critical")))</f>
        <v/>
      </c>
      <c r="U3850">
        <f>IF($B3850="","",IFERROR(VLOOKUP($O3850,Leaders!$A:$B,2,0),"Not Mapped"))</f>
        <v/>
      </c>
    </row>
    <row r="3851">
      <c r="A3851" s="16" t="n"/>
      <c r="G3851" s="17" t="n"/>
      <c r="H3851" s="17" t="n"/>
      <c r="I3851" s="17" t="n"/>
      <c r="J3851" s="17" t="n"/>
      <c r="K3851" s="17" t="n"/>
      <c r="L3851" s="17" t="n"/>
      <c r="N3851">
        <f>IF($B3851="","",IF($C3851="SUPERSTORE","Superstore","DH"))</f>
        <v/>
      </c>
      <c r="O3851">
        <f>IF($B3851="","",IFERROR(VLOOKUP($B3851,Mapping!$A:$C,2,0),"Not Mapped"))</f>
        <v/>
      </c>
      <c r="P3851">
        <f>IF($B3851="","",IFERROR(VLOOKUP($B3851,Mapping!$A:$C,3,0),"Not Mapped"))</f>
        <v/>
      </c>
      <c r="Q3851">
        <f>IF($B3851="","",IF(COUNTIF(Exclusions!$A:$A,$B3851)&gt;0,"Yes","No"))</f>
        <v/>
      </c>
      <c r="R3851" s="17">
        <f>IF($B3851="","",MIN(1,DAY($A3851)/IF($N3851="Superstore",Settings!$B$5,Settings!$B$4)))</f>
        <v/>
      </c>
      <c r="S3851" s="17">
        <f>IF(OR($B3851="",$G3851="",$R3851=0),"",$G3851/$R3851)</f>
        <v/>
      </c>
      <c r="T3851">
        <f>IF($S3851="","",IF($S3851&lt;Settings!$B$8,"Critical",IF($S3851&lt;Settings!$B$9,"Semi Critical","Non Critical")))</f>
        <v/>
      </c>
      <c r="U3851">
        <f>IF($B3851="","",IFERROR(VLOOKUP($O3851,Leaders!$A:$B,2,0),"Not Mapped"))</f>
        <v/>
      </c>
    </row>
    <row r="3852">
      <c r="A3852" s="16" t="n"/>
      <c r="G3852" s="17" t="n"/>
      <c r="H3852" s="17" t="n"/>
      <c r="I3852" s="17" t="n"/>
      <c r="J3852" s="17" t="n"/>
      <c r="K3852" s="17" t="n"/>
      <c r="L3852" s="17" t="n"/>
      <c r="N3852">
        <f>IF($B3852="","",IF($C3852="SUPERSTORE","Superstore","DH"))</f>
        <v/>
      </c>
      <c r="O3852">
        <f>IF($B3852="","",IFERROR(VLOOKUP($B3852,Mapping!$A:$C,2,0),"Not Mapped"))</f>
        <v/>
      </c>
      <c r="P3852">
        <f>IF($B3852="","",IFERROR(VLOOKUP($B3852,Mapping!$A:$C,3,0),"Not Mapped"))</f>
        <v/>
      </c>
      <c r="Q3852">
        <f>IF($B3852="","",IF(COUNTIF(Exclusions!$A:$A,$B3852)&gt;0,"Yes","No"))</f>
        <v/>
      </c>
      <c r="R3852" s="17">
        <f>IF($B3852="","",MIN(1,DAY($A3852)/IF($N3852="Superstore",Settings!$B$5,Settings!$B$4)))</f>
        <v/>
      </c>
      <c r="S3852" s="17">
        <f>IF(OR($B3852="",$G3852="",$R3852=0),"",$G3852/$R3852)</f>
        <v/>
      </c>
      <c r="T3852">
        <f>IF($S3852="","",IF($S3852&lt;Settings!$B$8,"Critical",IF($S3852&lt;Settings!$B$9,"Semi Critical","Non Critical")))</f>
        <v/>
      </c>
      <c r="U3852">
        <f>IF($B3852="","",IFERROR(VLOOKUP($O3852,Leaders!$A:$B,2,0),"Not Mapped"))</f>
        <v/>
      </c>
    </row>
    <row r="3853">
      <c r="A3853" s="16" t="n"/>
      <c r="G3853" s="17" t="n"/>
      <c r="H3853" s="17" t="n"/>
      <c r="I3853" s="17" t="n"/>
      <c r="J3853" s="17" t="n"/>
      <c r="K3853" s="17" t="n"/>
      <c r="L3853" s="17" t="n"/>
      <c r="N3853">
        <f>IF($B3853="","",IF($C3853="SUPERSTORE","Superstore","DH"))</f>
        <v/>
      </c>
      <c r="O3853">
        <f>IF($B3853="","",IFERROR(VLOOKUP($B3853,Mapping!$A:$C,2,0),"Not Mapped"))</f>
        <v/>
      </c>
      <c r="P3853">
        <f>IF($B3853="","",IFERROR(VLOOKUP($B3853,Mapping!$A:$C,3,0),"Not Mapped"))</f>
        <v/>
      </c>
      <c r="Q3853">
        <f>IF($B3853="","",IF(COUNTIF(Exclusions!$A:$A,$B3853)&gt;0,"Yes","No"))</f>
        <v/>
      </c>
      <c r="R3853" s="17">
        <f>IF($B3853="","",MIN(1,DAY($A3853)/IF($N3853="Superstore",Settings!$B$5,Settings!$B$4)))</f>
        <v/>
      </c>
      <c r="S3853" s="17">
        <f>IF(OR($B3853="",$G3853="",$R3853=0),"",$G3853/$R3853)</f>
        <v/>
      </c>
      <c r="T3853">
        <f>IF($S3853="","",IF($S3853&lt;Settings!$B$8,"Critical",IF($S3853&lt;Settings!$B$9,"Semi Critical","Non Critical")))</f>
        <v/>
      </c>
      <c r="U3853">
        <f>IF($B3853="","",IFERROR(VLOOKUP($O3853,Leaders!$A:$B,2,0),"Not Mapped"))</f>
        <v/>
      </c>
    </row>
    <row r="3854">
      <c r="A3854" s="16" t="n"/>
      <c r="G3854" s="17" t="n"/>
      <c r="H3854" s="17" t="n"/>
      <c r="I3854" s="17" t="n"/>
      <c r="J3854" s="17" t="n"/>
      <c r="K3854" s="17" t="n"/>
      <c r="L3854" s="17" t="n"/>
      <c r="N3854">
        <f>IF($B3854="","",IF($C3854="SUPERSTORE","Superstore","DH"))</f>
        <v/>
      </c>
      <c r="O3854">
        <f>IF($B3854="","",IFERROR(VLOOKUP($B3854,Mapping!$A:$C,2,0),"Not Mapped"))</f>
        <v/>
      </c>
      <c r="P3854">
        <f>IF($B3854="","",IFERROR(VLOOKUP($B3854,Mapping!$A:$C,3,0),"Not Mapped"))</f>
        <v/>
      </c>
      <c r="Q3854">
        <f>IF($B3854="","",IF(COUNTIF(Exclusions!$A:$A,$B3854)&gt;0,"Yes","No"))</f>
        <v/>
      </c>
      <c r="R3854" s="17">
        <f>IF($B3854="","",MIN(1,DAY($A3854)/IF($N3854="Superstore",Settings!$B$5,Settings!$B$4)))</f>
        <v/>
      </c>
      <c r="S3854" s="17">
        <f>IF(OR($B3854="",$G3854="",$R3854=0),"",$G3854/$R3854)</f>
        <v/>
      </c>
      <c r="T3854">
        <f>IF($S3854="","",IF($S3854&lt;Settings!$B$8,"Critical",IF($S3854&lt;Settings!$B$9,"Semi Critical","Non Critical")))</f>
        <v/>
      </c>
      <c r="U3854">
        <f>IF($B3854="","",IFERROR(VLOOKUP($O3854,Leaders!$A:$B,2,0),"Not Mapped"))</f>
        <v/>
      </c>
    </row>
    <row r="3855">
      <c r="A3855" s="16" t="n"/>
      <c r="G3855" s="17" t="n"/>
      <c r="H3855" s="17" t="n"/>
      <c r="I3855" s="17" t="n"/>
      <c r="J3855" s="17" t="n"/>
      <c r="K3855" s="17" t="n"/>
      <c r="L3855" s="17" t="n"/>
      <c r="N3855">
        <f>IF($B3855="","",IF($C3855="SUPERSTORE","Superstore","DH"))</f>
        <v/>
      </c>
      <c r="O3855">
        <f>IF($B3855="","",IFERROR(VLOOKUP($B3855,Mapping!$A:$C,2,0),"Not Mapped"))</f>
        <v/>
      </c>
      <c r="P3855">
        <f>IF($B3855="","",IFERROR(VLOOKUP($B3855,Mapping!$A:$C,3,0),"Not Mapped"))</f>
        <v/>
      </c>
      <c r="Q3855">
        <f>IF($B3855="","",IF(COUNTIF(Exclusions!$A:$A,$B3855)&gt;0,"Yes","No"))</f>
        <v/>
      </c>
      <c r="R3855" s="17">
        <f>IF($B3855="","",MIN(1,DAY($A3855)/IF($N3855="Superstore",Settings!$B$5,Settings!$B$4)))</f>
        <v/>
      </c>
      <c r="S3855" s="17">
        <f>IF(OR($B3855="",$G3855="",$R3855=0),"",$G3855/$R3855)</f>
        <v/>
      </c>
      <c r="T3855">
        <f>IF($S3855="","",IF($S3855&lt;Settings!$B$8,"Critical",IF($S3855&lt;Settings!$B$9,"Semi Critical","Non Critical")))</f>
        <v/>
      </c>
      <c r="U3855">
        <f>IF($B3855="","",IFERROR(VLOOKUP($O3855,Leaders!$A:$B,2,0),"Not Mapped"))</f>
        <v/>
      </c>
    </row>
    <row r="3856">
      <c r="A3856" s="16" t="n"/>
      <c r="G3856" s="17" t="n"/>
      <c r="H3856" s="17" t="n"/>
      <c r="I3856" s="17" t="n"/>
      <c r="J3856" s="17" t="n"/>
      <c r="K3856" s="17" t="n"/>
      <c r="L3856" s="17" t="n"/>
      <c r="N3856">
        <f>IF($B3856="","",IF($C3856="SUPERSTORE","Superstore","DH"))</f>
        <v/>
      </c>
      <c r="O3856">
        <f>IF($B3856="","",IFERROR(VLOOKUP($B3856,Mapping!$A:$C,2,0),"Not Mapped"))</f>
        <v/>
      </c>
      <c r="P3856">
        <f>IF($B3856="","",IFERROR(VLOOKUP($B3856,Mapping!$A:$C,3,0),"Not Mapped"))</f>
        <v/>
      </c>
      <c r="Q3856">
        <f>IF($B3856="","",IF(COUNTIF(Exclusions!$A:$A,$B3856)&gt;0,"Yes","No"))</f>
        <v/>
      </c>
      <c r="R3856" s="17">
        <f>IF($B3856="","",MIN(1,DAY($A3856)/IF($N3856="Superstore",Settings!$B$5,Settings!$B$4)))</f>
        <v/>
      </c>
      <c r="S3856" s="17">
        <f>IF(OR($B3856="",$G3856="",$R3856=0),"",$G3856/$R3856)</f>
        <v/>
      </c>
      <c r="T3856">
        <f>IF($S3856="","",IF($S3856&lt;Settings!$B$8,"Critical",IF($S3856&lt;Settings!$B$9,"Semi Critical","Non Critical")))</f>
        <v/>
      </c>
      <c r="U3856">
        <f>IF($B3856="","",IFERROR(VLOOKUP($O3856,Leaders!$A:$B,2,0),"Not Mapped"))</f>
        <v/>
      </c>
    </row>
    <row r="3857">
      <c r="A3857" s="16" t="n"/>
      <c r="G3857" s="17" t="n"/>
      <c r="H3857" s="17" t="n"/>
      <c r="I3857" s="17" t="n"/>
      <c r="J3857" s="17" t="n"/>
      <c r="K3857" s="17" t="n"/>
      <c r="L3857" s="17" t="n"/>
      <c r="N3857">
        <f>IF($B3857="","",IF($C3857="SUPERSTORE","Superstore","DH"))</f>
        <v/>
      </c>
      <c r="O3857">
        <f>IF($B3857="","",IFERROR(VLOOKUP($B3857,Mapping!$A:$C,2,0),"Not Mapped"))</f>
        <v/>
      </c>
      <c r="P3857">
        <f>IF($B3857="","",IFERROR(VLOOKUP($B3857,Mapping!$A:$C,3,0),"Not Mapped"))</f>
        <v/>
      </c>
      <c r="Q3857">
        <f>IF($B3857="","",IF(COUNTIF(Exclusions!$A:$A,$B3857)&gt;0,"Yes","No"))</f>
        <v/>
      </c>
      <c r="R3857" s="17">
        <f>IF($B3857="","",MIN(1,DAY($A3857)/IF($N3857="Superstore",Settings!$B$5,Settings!$B$4)))</f>
        <v/>
      </c>
      <c r="S3857" s="17">
        <f>IF(OR($B3857="",$G3857="",$R3857=0),"",$G3857/$R3857)</f>
        <v/>
      </c>
      <c r="T3857">
        <f>IF($S3857="","",IF($S3857&lt;Settings!$B$8,"Critical",IF($S3857&lt;Settings!$B$9,"Semi Critical","Non Critical")))</f>
        <v/>
      </c>
      <c r="U3857">
        <f>IF($B3857="","",IFERROR(VLOOKUP($O3857,Leaders!$A:$B,2,0),"Not Mapped"))</f>
        <v/>
      </c>
    </row>
    <row r="3858">
      <c r="A3858" s="16" t="n"/>
      <c r="G3858" s="17" t="n"/>
      <c r="H3858" s="17" t="n"/>
      <c r="I3858" s="17" t="n"/>
      <c r="J3858" s="17" t="n"/>
      <c r="K3858" s="17" t="n"/>
      <c r="L3858" s="17" t="n"/>
      <c r="N3858">
        <f>IF($B3858="","",IF($C3858="SUPERSTORE","Superstore","DH"))</f>
        <v/>
      </c>
      <c r="O3858">
        <f>IF($B3858="","",IFERROR(VLOOKUP($B3858,Mapping!$A:$C,2,0),"Not Mapped"))</f>
        <v/>
      </c>
      <c r="P3858">
        <f>IF($B3858="","",IFERROR(VLOOKUP($B3858,Mapping!$A:$C,3,0),"Not Mapped"))</f>
        <v/>
      </c>
      <c r="Q3858">
        <f>IF($B3858="","",IF(COUNTIF(Exclusions!$A:$A,$B3858)&gt;0,"Yes","No"))</f>
        <v/>
      </c>
      <c r="R3858" s="17">
        <f>IF($B3858="","",MIN(1,DAY($A3858)/IF($N3858="Superstore",Settings!$B$5,Settings!$B$4)))</f>
        <v/>
      </c>
      <c r="S3858" s="17">
        <f>IF(OR($B3858="",$G3858="",$R3858=0),"",$G3858/$R3858)</f>
        <v/>
      </c>
      <c r="T3858">
        <f>IF($S3858="","",IF($S3858&lt;Settings!$B$8,"Critical",IF($S3858&lt;Settings!$B$9,"Semi Critical","Non Critical")))</f>
        <v/>
      </c>
      <c r="U3858">
        <f>IF($B3858="","",IFERROR(VLOOKUP($O3858,Leaders!$A:$B,2,0),"Not Mapped"))</f>
        <v/>
      </c>
    </row>
    <row r="3859">
      <c r="A3859" s="16" t="n"/>
      <c r="G3859" s="17" t="n"/>
      <c r="H3859" s="17" t="n"/>
      <c r="I3859" s="17" t="n"/>
      <c r="J3859" s="17" t="n"/>
      <c r="K3859" s="17" t="n"/>
      <c r="L3859" s="17" t="n"/>
      <c r="N3859">
        <f>IF($B3859="","",IF($C3859="SUPERSTORE","Superstore","DH"))</f>
        <v/>
      </c>
      <c r="O3859">
        <f>IF($B3859="","",IFERROR(VLOOKUP($B3859,Mapping!$A:$C,2,0),"Not Mapped"))</f>
        <v/>
      </c>
      <c r="P3859">
        <f>IF($B3859="","",IFERROR(VLOOKUP($B3859,Mapping!$A:$C,3,0),"Not Mapped"))</f>
        <v/>
      </c>
      <c r="Q3859">
        <f>IF($B3859="","",IF(COUNTIF(Exclusions!$A:$A,$B3859)&gt;0,"Yes","No"))</f>
        <v/>
      </c>
      <c r="R3859" s="17">
        <f>IF($B3859="","",MIN(1,DAY($A3859)/IF($N3859="Superstore",Settings!$B$5,Settings!$B$4)))</f>
        <v/>
      </c>
      <c r="S3859" s="17">
        <f>IF(OR($B3859="",$G3859="",$R3859=0),"",$G3859/$R3859)</f>
        <v/>
      </c>
      <c r="T3859">
        <f>IF($S3859="","",IF($S3859&lt;Settings!$B$8,"Critical",IF($S3859&lt;Settings!$B$9,"Semi Critical","Non Critical")))</f>
        <v/>
      </c>
      <c r="U3859">
        <f>IF($B3859="","",IFERROR(VLOOKUP($O3859,Leaders!$A:$B,2,0),"Not Mapped"))</f>
        <v/>
      </c>
    </row>
    <row r="3860">
      <c r="A3860" s="16" t="n"/>
      <c r="G3860" s="17" t="n"/>
      <c r="H3860" s="17" t="n"/>
      <c r="I3860" s="17" t="n"/>
      <c r="J3860" s="17" t="n"/>
      <c r="K3860" s="17" t="n"/>
      <c r="L3860" s="17" t="n"/>
      <c r="N3860">
        <f>IF($B3860="","",IF($C3860="SUPERSTORE","Superstore","DH"))</f>
        <v/>
      </c>
      <c r="O3860">
        <f>IF($B3860="","",IFERROR(VLOOKUP($B3860,Mapping!$A:$C,2,0),"Not Mapped"))</f>
        <v/>
      </c>
      <c r="P3860">
        <f>IF($B3860="","",IFERROR(VLOOKUP($B3860,Mapping!$A:$C,3,0),"Not Mapped"))</f>
        <v/>
      </c>
      <c r="Q3860">
        <f>IF($B3860="","",IF(COUNTIF(Exclusions!$A:$A,$B3860)&gt;0,"Yes","No"))</f>
        <v/>
      </c>
      <c r="R3860" s="17">
        <f>IF($B3860="","",MIN(1,DAY($A3860)/IF($N3860="Superstore",Settings!$B$5,Settings!$B$4)))</f>
        <v/>
      </c>
      <c r="S3860" s="17">
        <f>IF(OR($B3860="",$G3860="",$R3860=0),"",$G3860/$R3860)</f>
        <v/>
      </c>
      <c r="T3860">
        <f>IF($S3860="","",IF($S3860&lt;Settings!$B$8,"Critical",IF($S3860&lt;Settings!$B$9,"Semi Critical","Non Critical")))</f>
        <v/>
      </c>
      <c r="U3860">
        <f>IF($B3860="","",IFERROR(VLOOKUP($O3860,Leaders!$A:$B,2,0),"Not Mapped"))</f>
        <v/>
      </c>
    </row>
    <row r="3861">
      <c r="A3861" s="16" t="n"/>
      <c r="G3861" s="17" t="n"/>
      <c r="H3861" s="17" t="n"/>
      <c r="I3861" s="17" t="n"/>
      <c r="J3861" s="17" t="n"/>
      <c r="K3861" s="17" t="n"/>
      <c r="L3861" s="17" t="n"/>
      <c r="N3861">
        <f>IF($B3861="","",IF($C3861="SUPERSTORE","Superstore","DH"))</f>
        <v/>
      </c>
      <c r="O3861">
        <f>IF($B3861="","",IFERROR(VLOOKUP($B3861,Mapping!$A:$C,2,0),"Not Mapped"))</f>
        <v/>
      </c>
      <c r="P3861">
        <f>IF($B3861="","",IFERROR(VLOOKUP($B3861,Mapping!$A:$C,3,0),"Not Mapped"))</f>
        <v/>
      </c>
      <c r="Q3861">
        <f>IF($B3861="","",IF(COUNTIF(Exclusions!$A:$A,$B3861)&gt;0,"Yes","No"))</f>
        <v/>
      </c>
      <c r="R3861" s="17">
        <f>IF($B3861="","",MIN(1,DAY($A3861)/IF($N3861="Superstore",Settings!$B$5,Settings!$B$4)))</f>
        <v/>
      </c>
      <c r="S3861" s="17">
        <f>IF(OR($B3861="",$G3861="",$R3861=0),"",$G3861/$R3861)</f>
        <v/>
      </c>
      <c r="T3861">
        <f>IF($S3861="","",IF($S3861&lt;Settings!$B$8,"Critical",IF($S3861&lt;Settings!$B$9,"Semi Critical","Non Critical")))</f>
        <v/>
      </c>
      <c r="U3861">
        <f>IF($B3861="","",IFERROR(VLOOKUP($O3861,Leaders!$A:$B,2,0),"Not Mapped"))</f>
        <v/>
      </c>
    </row>
    <row r="3862">
      <c r="A3862" s="16" t="n"/>
      <c r="G3862" s="17" t="n"/>
      <c r="H3862" s="17" t="n"/>
      <c r="I3862" s="17" t="n"/>
      <c r="J3862" s="17" t="n"/>
      <c r="K3862" s="17" t="n"/>
      <c r="L3862" s="17" t="n"/>
      <c r="N3862">
        <f>IF($B3862="","",IF($C3862="SUPERSTORE","Superstore","DH"))</f>
        <v/>
      </c>
      <c r="O3862">
        <f>IF($B3862="","",IFERROR(VLOOKUP($B3862,Mapping!$A:$C,2,0),"Not Mapped"))</f>
        <v/>
      </c>
      <c r="P3862">
        <f>IF($B3862="","",IFERROR(VLOOKUP($B3862,Mapping!$A:$C,3,0),"Not Mapped"))</f>
        <v/>
      </c>
      <c r="Q3862">
        <f>IF($B3862="","",IF(COUNTIF(Exclusions!$A:$A,$B3862)&gt;0,"Yes","No"))</f>
        <v/>
      </c>
      <c r="R3862" s="17">
        <f>IF($B3862="","",MIN(1,DAY($A3862)/IF($N3862="Superstore",Settings!$B$5,Settings!$B$4)))</f>
        <v/>
      </c>
      <c r="S3862" s="17">
        <f>IF(OR($B3862="",$G3862="",$R3862=0),"",$G3862/$R3862)</f>
        <v/>
      </c>
      <c r="T3862">
        <f>IF($S3862="","",IF($S3862&lt;Settings!$B$8,"Critical",IF($S3862&lt;Settings!$B$9,"Semi Critical","Non Critical")))</f>
        <v/>
      </c>
      <c r="U3862">
        <f>IF($B3862="","",IFERROR(VLOOKUP($O3862,Leaders!$A:$B,2,0),"Not Mapped"))</f>
        <v/>
      </c>
    </row>
    <row r="3863">
      <c r="A3863" s="16" t="n"/>
      <c r="G3863" s="17" t="n"/>
      <c r="H3863" s="17" t="n"/>
      <c r="I3863" s="17" t="n"/>
      <c r="J3863" s="17" t="n"/>
      <c r="K3863" s="17" t="n"/>
      <c r="L3863" s="17" t="n"/>
      <c r="N3863">
        <f>IF($B3863="","",IF($C3863="SUPERSTORE","Superstore","DH"))</f>
        <v/>
      </c>
      <c r="O3863">
        <f>IF($B3863="","",IFERROR(VLOOKUP($B3863,Mapping!$A:$C,2,0),"Not Mapped"))</f>
        <v/>
      </c>
      <c r="P3863">
        <f>IF($B3863="","",IFERROR(VLOOKUP($B3863,Mapping!$A:$C,3,0),"Not Mapped"))</f>
        <v/>
      </c>
      <c r="Q3863">
        <f>IF($B3863="","",IF(COUNTIF(Exclusions!$A:$A,$B3863)&gt;0,"Yes","No"))</f>
        <v/>
      </c>
      <c r="R3863" s="17">
        <f>IF($B3863="","",MIN(1,DAY($A3863)/IF($N3863="Superstore",Settings!$B$5,Settings!$B$4)))</f>
        <v/>
      </c>
      <c r="S3863" s="17">
        <f>IF(OR($B3863="",$G3863="",$R3863=0),"",$G3863/$R3863)</f>
        <v/>
      </c>
      <c r="T3863">
        <f>IF($S3863="","",IF($S3863&lt;Settings!$B$8,"Critical",IF($S3863&lt;Settings!$B$9,"Semi Critical","Non Critical")))</f>
        <v/>
      </c>
      <c r="U3863">
        <f>IF($B3863="","",IFERROR(VLOOKUP($O3863,Leaders!$A:$B,2,0),"Not Mapped"))</f>
        <v/>
      </c>
    </row>
    <row r="3864">
      <c r="A3864" s="16" t="n"/>
      <c r="G3864" s="17" t="n"/>
      <c r="H3864" s="17" t="n"/>
      <c r="I3864" s="17" t="n"/>
      <c r="J3864" s="17" t="n"/>
      <c r="K3864" s="17" t="n"/>
      <c r="L3864" s="17" t="n"/>
      <c r="N3864">
        <f>IF($B3864="","",IF($C3864="SUPERSTORE","Superstore","DH"))</f>
        <v/>
      </c>
      <c r="O3864">
        <f>IF($B3864="","",IFERROR(VLOOKUP($B3864,Mapping!$A:$C,2,0),"Not Mapped"))</f>
        <v/>
      </c>
      <c r="P3864">
        <f>IF($B3864="","",IFERROR(VLOOKUP($B3864,Mapping!$A:$C,3,0),"Not Mapped"))</f>
        <v/>
      </c>
      <c r="Q3864">
        <f>IF($B3864="","",IF(COUNTIF(Exclusions!$A:$A,$B3864)&gt;0,"Yes","No"))</f>
        <v/>
      </c>
      <c r="R3864" s="17">
        <f>IF($B3864="","",MIN(1,DAY($A3864)/IF($N3864="Superstore",Settings!$B$5,Settings!$B$4)))</f>
        <v/>
      </c>
      <c r="S3864" s="17">
        <f>IF(OR($B3864="",$G3864="",$R3864=0),"",$G3864/$R3864)</f>
        <v/>
      </c>
      <c r="T3864">
        <f>IF($S3864="","",IF($S3864&lt;Settings!$B$8,"Critical",IF($S3864&lt;Settings!$B$9,"Semi Critical","Non Critical")))</f>
        <v/>
      </c>
      <c r="U3864">
        <f>IF($B3864="","",IFERROR(VLOOKUP($O3864,Leaders!$A:$B,2,0),"Not Mapped"))</f>
        <v/>
      </c>
    </row>
    <row r="3865">
      <c r="A3865" s="16" t="n"/>
      <c r="G3865" s="17" t="n"/>
      <c r="H3865" s="17" t="n"/>
      <c r="I3865" s="17" t="n"/>
      <c r="J3865" s="17" t="n"/>
      <c r="K3865" s="17" t="n"/>
      <c r="L3865" s="17" t="n"/>
      <c r="N3865">
        <f>IF($B3865="","",IF($C3865="SUPERSTORE","Superstore","DH"))</f>
        <v/>
      </c>
      <c r="O3865">
        <f>IF($B3865="","",IFERROR(VLOOKUP($B3865,Mapping!$A:$C,2,0),"Not Mapped"))</f>
        <v/>
      </c>
      <c r="P3865">
        <f>IF($B3865="","",IFERROR(VLOOKUP($B3865,Mapping!$A:$C,3,0),"Not Mapped"))</f>
        <v/>
      </c>
      <c r="Q3865">
        <f>IF($B3865="","",IF(COUNTIF(Exclusions!$A:$A,$B3865)&gt;0,"Yes","No"))</f>
        <v/>
      </c>
      <c r="R3865" s="17">
        <f>IF($B3865="","",MIN(1,DAY($A3865)/IF($N3865="Superstore",Settings!$B$5,Settings!$B$4)))</f>
        <v/>
      </c>
      <c r="S3865" s="17">
        <f>IF(OR($B3865="",$G3865="",$R3865=0),"",$G3865/$R3865)</f>
        <v/>
      </c>
      <c r="T3865">
        <f>IF($S3865="","",IF($S3865&lt;Settings!$B$8,"Critical",IF($S3865&lt;Settings!$B$9,"Semi Critical","Non Critical")))</f>
        <v/>
      </c>
      <c r="U3865">
        <f>IF($B3865="","",IFERROR(VLOOKUP($O3865,Leaders!$A:$B,2,0),"Not Mapped"))</f>
        <v/>
      </c>
    </row>
    <row r="3866">
      <c r="A3866" s="16" t="n"/>
      <c r="G3866" s="17" t="n"/>
      <c r="H3866" s="17" t="n"/>
      <c r="I3866" s="17" t="n"/>
      <c r="J3866" s="17" t="n"/>
      <c r="K3866" s="17" t="n"/>
      <c r="L3866" s="17" t="n"/>
      <c r="N3866">
        <f>IF($B3866="","",IF($C3866="SUPERSTORE","Superstore","DH"))</f>
        <v/>
      </c>
      <c r="O3866">
        <f>IF($B3866="","",IFERROR(VLOOKUP($B3866,Mapping!$A:$C,2,0),"Not Mapped"))</f>
        <v/>
      </c>
      <c r="P3866">
        <f>IF($B3866="","",IFERROR(VLOOKUP($B3866,Mapping!$A:$C,3,0),"Not Mapped"))</f>
        <v/>
      </c>
      <c r="Q3866">
        <f>IF($B3866="","",IF(COUNTIF(Exclusions!$A:$A,$B3866)&gt;0,"Yes","No"))</f>
        <v/>
      </c>
      <c r="R3866" s="17">
        <f>IF($B3866="","",MIN(1,DAY($A3866)/IF($N3866="Superstore",Settings!$B$5,Settings!$B$4)))</f>
        <v/>
      </c>
      <c r="S3866" s="17">
        <f>IF(OR($B3866="",$G3866="",$R3866=0),"",$G3866/$R3866)</f>
        <v/>
      </c>
      <c r="T3866">
        <f>IF($S3866="","",IF($S3866&lt;Settings!$B$8,"Critical",IF($S3866&lt;Settings!$B$9,"Semi Critical","Non Critical")))</f>
        <v/>
      </c>
      <c r="U3866">
        <f>IF($B3866="","",IFERROR(VLOOKUP($O3866,Leaders!$A:$B,2,0),"Not Mapped"))</f>
        <v/>
      </c>
    </row>
    <row r="3867">
      <c r="A3867" s="16" t="n"/>
      <c r="G3867" s="17" t="n"/>
      <c r="H3867" s="17" t="n"/>
      <c r="I3867" s="17" t="n"/>
      <c r="J3867" s="17" t="n"/>
      <c r="K3867" s="17" t="n"/>
      <c r="L3867" s="17" t="n"/>
      <c r="N3867">
        <f>IF($B3867="","",IF($C3867="SUPERSTORE","Superstore","DH"))</f>
        <v/>
      </c>
      <c r="O3867">
        <f>IF($B3867="","",IFERROR(VLOOKUP($B3867,Mapping!$A:$C,2,0),"Not Mapped"))</f>
        <v/>
      </c>
      <c r="P3867">
        <f>IF($B3867="","",IFERROR(VLOOKUP($B3867,Mapping!$A:$C,3,0),"Not Mapped"))</f>
        <v/>
      </c>
      <c r="Q3867">
        <f>IF($B3867="","",IF(COUNTIF(Exclusions!$A:$A,$B3867)&gt;0,"Yes","No"))</f>
        <v/>
      </c>
      <c r="R3867" s="17">
        <f>IF($B3867="","",MIN(1,DAY($A3867)/IF($N3867="Superstore",Settings!$B$5,Settings!$B$4)))</f>
        <v/>
      </c>
      <c r="S3867" s="17">
        <f>IF(OR($B3867="",$G3867="",$R3867=0),"",$G3867/$R3867)</f>
        <v/>
      </c>
      <c r="T3867">
        <f>IF($S3867="","",IF($S3867&lt;Settings!$B$8,"Critical",IF($S3867&lt;Settings!$B$9,"Semi Critical","Non Critical")))</f>
        <v/>
      </c>
      <c r="U3867">
        <f>IF($B3867="","",IFERROR(VLOOKUP($O3867,Leaders!$A:$B,2,0),"Not Mapped"))</f>
        <v/>
      </c>
    </row>
    <row r="3868">
      <c r="A3868" s="16" t="n"/>
      <c r="G3868" s="17" t="n"/>
      <c r="H3868" s="17" t="n"/>
      <c r="I3868" s="17" t="n"/>
      <c r="J3868" s="17" t="n"/>
      <c r="K3868" s="17" t="n"/>
      <c r="L3868" s="17" t="n"/>
      <c r="N3868">
        <f>IF($B3868="","",IF($C3868="SUPERSTORE","Superstore","DH"))</f>
        <v/>
      </c>
      <c r="O3868">
        <f>IF($B3868="","",IFERROR(VLOOKUP($B3868,Mapping!$A:$C,2,0),"Not Mapped"))</f>
        <v/>
      </c>
      <c r="P3868">
        <f>IF($B3868="","",IFERROR(VLOOKUP($B3868,Mapping!$A:$C,3,0),"Not Mapped"))</f>
        <v/>
      </c>
      <c r="Q3868">
        <f>IF($B3868="","",IF(COUNTIF(Exclusions!$A:$A,$B3868)&gt;0,"Yes","No"))</f>
        <v/>
      </c>
      <c r="R3868" s="17">
        <f>IF($B3868="","",MIN(1,DAY($A3868)/IF($N3868="Superstore",Settings!$B$5,Settings!$B$4)))</f>
        <v/>
      </c>
      <c r="S3868" s="17">
        <f>IF(OR($B3868="",$G3868="",$R3868=0),"",$G3868/$R3868)</f>
        <v/>
      </c>
      <c r="T3868">
        <f>IF($S3868="","",IF($S3868&lt;Settings!$B$8,"Critical",IF($S3868&lt;Settings!$B$9,"Semi Critical","Non Critical")))</f>
        <v/>
      </c>
      <c r="U3868">
        <f>IF($B3868="","",IFERROR(VLOOKUP($O3868,Leaders!$A:$B,2,0),"Not Mapped"))</f>
        <v/>
      </c>
    </row>
    <row r="3869">
      <c r="A3869" s="16" t="n"/>
      <c r="G3869" s="17" t="n"/>
      <c r="H3869" s="17" t="n"/>
      <c r="I3869" s="17" t="n"/>
      <c r="J3869" s="17" t="n"/>
      <c r="K3869" s="17" t="n"/>
      <c r="L3869" s="17" t="n"/>
      <c r="N3869">
        <f>IF($B3869="","",IF($C3869="SUPERSTORE","Superstore","DH"))</f>
        <v/>
      </c>
      <c r="O3869">
        <f>IF($B3869="","",IFERROR(VLOOKUP($B3869,Mapping!$A:$C,2,0),"Not Mapped"))</f>
        <v/>
      </c>
      <c r="P3869">
        <f>IF($B3869="","",IFERROR(VLOOKUP($B3869,Mapping!$A:$C,3,0),"Not Mapped"))</f>
        <v/>
      </c>
      <c r="Q3869">
        <f>IF($B3869="","",IF(COUNTIF(Exclusions!$A:$A,$B3869)&gt;0,"Yes","No"))</f>
        <v/>
      </c>
      <c r="R3869" s="17">
        <f>IF($B3869="","",MIN(1,DAY($A3869)/IF($N3869="Superstore",Settings!$B$5,Settings!$B$4)))</f>
        <v/>
      </c>
      <c r="S3869" s="17">
        <f>IF(OR($B3869="",$G3869="",$R3869=0),"",$G3869/$R3869)</f>
        <v/>
      </c>
      <c r="T3869">
        <f>IF($S3869="","",IF($S3869&lt;Settings!$B$8,"Critical",IF($S3869&lt;Settings!$B$9,"Semi Critical","Non Critical")))</f>
        <v/>
      </c>
      <c r="U3869">
        <f>IF($B3869="","",IFERROR(VLOOKUP($O3869,Leaders!$A:$B,2,0),"Not Mapped"))</f>
        <v/>
      </c>
    </row>
    <row r="3870">
      <c r="A3870" s="16" t="n"/>
      <c r="G3870" s="17" t="n"/>
      <c r="H3870" s="17" t="n"/>
      <c r="I3870" s="17" t="n"/>
      <c r="J3870" s="17" t="n"/>
      <c r="K3870" s="17" t="n"/>
      <c r="L3870" s="17" t="n"/>
      <c r="N3870">
        <f>IF($B3870="","",IF($C3870="SUPERSTORE","Superstore","DH"))</f>
        <v/>
      </c>
      <c r="O3870">
        <f>IF($B3870="","",IFERROR(VLOOKUP($B3870,Mapping!$A:$C,2,0),"Not Mapped"))</f>
        <v/>
      </c>
      <c r="P3870">
        <f>IF($B3870="","",IFERROR(VLOOKUP($B3870,Mapping!$A:$C,3,0),"Not Mapped"))</f>
        <v/>
      </c>
      <c r="Q3870">
        <f>IF($B3870="","",IF(COUNTIF(Exclusions!$A:$A,$B3870)&gt;0,"Yes","No"))</f>
        <v/>
      </c>
      <c r="R3870" s="17">
        <f>IF($B3870="","",MIN(1,DAY($A3870)/IF($N3870="Superstore",Settings!$B$5,Settings!$B$4)))</f>
        <v/>
      </c>
      <c r="S3870" s="17">
        <f>IF(OR($B3870="",$G3870="",$R3870=0),"",$G3870/$R3870)</f>
        <v/>
      </c>
      <c r="T3870">
        <f>IF($S3870="","",IF($S3870&lt;Settings!$B$8,"Critical",IF($S3870&lt;Settings!$B$9,"Semi Critical","Non Critical")))</f>
        <v/>
      </c>
      <c r="U3870">
        <f>IF($B3870="","",IFERROR(VLOOKUP($O3870,Leaders!$A:$B,2,0),"Not Mapped"))</f>
        <v/>
      </c>
    </row>
    <row r="3871">
      <c r="A3871" s="16" t="n"/>
      <c r="G3871" s="17" t="n"/>
      <c r="H3871" s="17" t="n"/>
      <c r="I3871" s="17" t="n"/>
      <c r="J3871" s="17" t="n"/>
      <c r="K3871" s="17" t="n"/>
      <c r="L3871" s="17" t="n"/>
      <c r="N3871">
        <f>IF($B3871="","",IF($C3871="SUPERSTORE","Superstore","DH"))</f>
        <v/>
      </c>
      <c r="O3871">
        <f>IF($B3871="","",IFERROR(VLOOKUP($B3871,Mapping!$A:$C,2,0),"Not Mapped"))</f>
        <v/>
      </c>
      <c r="P3871">
        <f>IF($B3871="","",IFERROR(VLOOKUP($B3871,Mapping!$A:$C,3,0),"Not Mapped"))</f>
        <v/>
      </c>
      <c r="Q3871">
        <f>IF($B3871="","",IF(COUNTIF(Exclusions!$A:$A,$B3871)&gt;0,"Yes","No"))</f>
        <v/>
      </c>
      <c r="R3871" s="17">
        <f>IF($B3871="","",MIN(1,DAY($A3871)/IF($N3871="Superstore",Settings!$B$5,Settings!$B$4)))</f>
        <v/>
      </c>
      <c r="S3871" s="17">
        <f>IF(OR($B3871="",$G3871="",$R3871=0),"",$G3871/$R3871)</f>
        <v/>
      </c>
      <c r="T3871">
        <f>IF($S3871="","",IF($S3871&lt;Settings!$B$8,"Critical",IF($S3871&lt;Settings!$B$9,"Semi Critical","Non Critical")))</f>
        <v/>
      </c>
      <c r="U3871">
        <f>IF($B3871="","",IFERROR(VLOOKUP($O3871,Leaders!$A:$B,2,0),"Not Mapped"))</f>
        <v/>
      </c>
    </row>
    <row r="3872">
      <c r="A3872" s="16" t="n"/>
      <c r="G3872" s="17" t="n"/>
      <c r="H3872" s="17" t="n"/>
      <c r="I3872" s="17" t="n"/>
      <c r="J3872" s="17" t="n"/>
      <c r="K3872" s="17" t="n"/>
      <c r="L3872" s="17" t="n"/>
      <c r="N3872">
        <f>IF($B3872="","",IF($C3872="SUPERSTORE","Superstore","DH"))</f>
        <v/>
      </c>
      <c r="O3872">
        <f>IF($B3872="","",IFERROR(VLOOKUP($B3872,Mapping!$A:$C,2,0),"Not Mapped"))</f>
        <v/>
      </c>
      <c r="P3872">
        <f>IF($B3872="","",IFERROR(VLOOKUP($B3872,Mapping!$A:$C,3,0),"Not Mapped"))</f>
        <v/>
      </c>
      <c r="Q3872">
        <f>IF($B3872="","",IF(COUNTIF(Exclusions!$A:$A,$B3872)&gt;0,"Yes","No"))</f>
        <v/>
      </c>
      <c r="R3872" s="17">
        <f>IF($B3872="","",MIN(1,DAY($A3872)/IF($N3872="Superstore",Settings!$B$5,Settings!$B$4)))</f>
        <v/>
      </c>
      <c r="S3872" s="17">
        <f>IF(OR($B3872="",$G3872="",$R3872=0),"",$G3872/$R3872)</f>
        <v/>
      </c>
      <c r="T3872">
        <f>IF($S3872="","",IF($S3872&lt;Settings!$B$8,"Critical",IF($S3872&lt;Settings!$B$9,"Semi Critical","Non Critical")))</f>
        <v/>
      </c>
      <c r="U3872">
        <f>IF($B3872="","",IFERROR(VLOOKUP($O3872,Leaders!$A:$B,2,0),"Not Mapped"))</f>
        <v/>
      </c>
    </row>
    <row r="3873">
      <c r="A3873" s="16" t="n"/>
      <c r="G3873" s="17" t="n"/>
      <c r="H3873" s="17" t="n"/>
      <c r="I3873" s="17" t="n"/>
      <c r="J3873" s="17" t="n"/>
      <c r="K3873" s="17" t="n"/>
      <c r="L3873" s="17" t="n"/>
      <c r="N3873">
        <f>IF($B3873="","",IF($C3873="SUPERSTORE","Superstore","DH"))</f>
        <v/>
      </c>
      <c r="O3873">
        <f>IF($B3873="","",IFERROR(VLOOKUP($B3873,Mapping!$A:$C,2,0),"Not Mapped"))</f>
        <v/>
      </c>
      <c r="P3873">
        <f>IF($B3873="","",IFERROR(VLOOKUP($B3873,Mapping!$A:$C,3,0),"Not Mapped"))</f>
        <v/>
      </c>
      <c r="Q3873">
        <f>IF($B3873="","",IF(COUNTIF(Exclusions!$A:$A,$B3873)&gt;0,"Yes","No"))</f>
        <v/>
      </c>
      <c r="R3873" s="17">
        <f>IF($B3873="","",MIN(1,DAY($A3873)/IF($N3873="Superstore",Settings!$B$5,Settings!$B$4)))</f>
        <v/>
      </c>
      <c r="S3873" s="17">
        <f>IF(OR($B3873="",$G3873="",$R3873=0),"",$G3873/$R3873)</f>
        <v/>
      </c>
      <c r="T3873">
        <f>IF($S3873="","",IF($S3873&lt;Settings!$B$8,"Critical",IF($S3873&lt;Settings!$B$9,"Semi Critical","Non Critical")))</f>
        <v/>
      </c>
      <c r="U3873">
        <f>IF($B3873="","",IFERROR(VLOOKUP($O3873,Leaders!$A:$B,2,0),"Not Mapped"))</f>
        <v/>
      </c>
    </row>
    <row r="3874">
      <c r="A3874" s="16" t="n"/>
      <c r="G3874" s="17" t="n"/>
      <c r="H3874" s="17" t="n"/>
      <c r="I3874" s="17" t="n"/>
      <c r="J3874" s="17" t="n"/>
      <c r="K3874" s="17" t="n"/>
      <c r="L3874" s="17" t="n"/>
      <c r="N3874">
        <f>IF($B3874="","",IF($C3874="SUPERSTORE","Superstore","DH"))</f>
        <v/>
      </c>
      <c r="O3874">
        <f>IF($B3874="","",IFERROR(VLOOKUP($B3874,Mapping!$A:$C,2,0),"Not Mapped"))</f>
        <v/>
      </c>
      <c r="P3874">
        <f>IF($B3874="","",IFERROR(VLOOKUP($B3874,Mapping!$A:$C,3,0),"Not Mapped"))</f>
        <v/>
      </c>
      <c r="Q3874">
        <f>IF($B3874="","",IF(COUNTIF(Exclusions!$A:$A,$B3874)&gt;0,"Yes","No"))</f>
        <v/>
      </c>
      <c r="R3874" s="17">
        <f>IF($B3874="","",MIN(1,DAY($A3874)/IF($N3874="Superstore",Settings!$B$5,Settings!$B$4)))</f>
        <v/>
      </c>
      <c r="S3874" s="17">
        <f>IF(OR($B3874="",$G3874="",$R3874=0),"",$G3874/$R3874)</f>
        <v/>
      </c>
      <c r="T3874">
        <f>IF($S3874="","",IF($S3874&lt;Settings!$B$8,"Critical",IF($S3874&lt;Settings!$B$9,"Semi Critical","Non Critical")))</f>
        <v/>
      </c>
      <c r="U3874">
        <f>IF($B3874="","",IFERROR(VLOOKUP($O3874,Leaders!$A:$B,2,0),"Not Mapped"))</f>
        <v/>
      </c>
    </row>
    <row r="3875">
      <c r="A3875" s="16" t="n"/>
      <c r="G3875" s="17" t="n"/>
      <c r="H3875" s="17" t="n"/>
      <c r="I3875" s="17" t="n"/>
      <c r="J3875" s="17" t="n"/>
      <c r="K3875" s="17" t="n"/>
      <c r="L3875" s="17" t="n"/>
      <c r="N3875">
        <f>IF($B3875="","",IF($C3875="SUPERSTORE","Superstore","DH"))</f>
        <v/>
      </c>
      <c r="O3875">
        <f>IF($B3875="","",IFERROR(VLOOKUP($B3875,Mapping!$A:$C,2,0),"Not Mapped"))</f>
        <v/>
      </c>
      <c r="P3875">
        <f>IF($B3875="","",IFERROR(VLOOKUP($B3875,Mapping!$A:$C,3,0),"Not Mapped"))</f>
        <v/>
      </c>
      <c r="Q3875">
        <f>IF($B3875="","",IF(COUNTIF(Exclusions!$A:$A,$B3875)&gt;0,"Yes","No"))</f>
        <v/>
      </c>
      <c r="R3875" s="17">
        <f>IF($B3875="","",MIN(1,DAY($A3875)/IF($N3875="Superstore",Settings!$B$5,Settings!$B$4)))</f>
        <v/>
      </c>
      <c r="S3875" s="17">
        <f>IF(OR($B3875="",$G3875="",$R3875=0),"",$G3875/$R3875)</f>
        <v/>
      </c>
      <c r="T3875">
        <f>IF($S3875="","",IF($S3875&lt;Settings!$B$8,"Critical",IF($S3875&lt;Settings!$B$9,"Semi Critical","Non Critical")))</f>
        <v/>
      </c>
      <c r="U3875">
        <f>IF($B3875="","",IFERROR(VLOOKUP($O3875,Leaders!$A:$B,2,0),"Not Mapped"))</f>
        <v/>
      </c>
    </row>
    <row r="3876">
      <c r="A3876" s="16" t="n"/>
      <c r="G3876" s="17" t="n"/>
      <c r="H3876" s="17" t="n"/>
      <c r="I3876" s="17" t="n"/>
      <c r="J3876" s="17" t="n"/>
      <c r="K3876" s="17" t="n"/>
      <c r="L3876" s="17" t="n"/>
      <c r="N3876">
        <f>IF($B3876="","",IF($C3876="SUPERSTORE","Superstore","DH"))</f>
        <v/>
      </c>
      <c r="O3876">
        <f>IF($B3876="","",IFERROR(VLOOKUP($B3876,Mapping!$A:$C,2,0),"Not Mapped"))</f>
        <v/>
      </c>
      <c r="P3876">
        <f>IF($B3876="","",IFERROR(VLOOKUP($B3876,Mapping!$A:$C,3,0),"Not Mapped"))</f>
        <v/>
      </c>
      <c r="Q3876">
        <f>IF($B3876="","",IF(COUNTIF(Exclusions!$A:$A,$B3876)&gt;0,"Yes","No"))</f>
        <v/>
      </c>
      <c r="R3876" s="17">
        <f>IF($B3876="","",MIN(1,DAY($A3876)/IF($N3876="Superstore",Settings!$B$5,Settings!$B$4)))</f>
        <v/>
      </c>
      <c r="S3876" s="17">
        <f>IF(OR($B3876="",$G3876="",$R3876=0),"",$G3876/$R3876)</f>
        <v/>
      </c>
      <c r="T3876">
        <f>IF($S3876="","",IF($S3876&lt;Settings!$B$8,"Critical",IF($S3876&lt;Settings!$B$9,"Semi Critical","Non Critical")))</f>
        <v/>
      </c>
      <c r="U3876">
        <f>IF($B3876="","",IFERROR(VLOOKUP($O3876,Leaders!$A:$B,2,0),"Not Mapped"))</f>
        <v/>
      </c>
    </row>
    <row r="3877">
      <c r="A3877" s="16" t="n"/>
      <c r="G3877" s="17" t="n"/>
      <c r="H3877" s="17" t="n"/>
      <c r="I3877" s="17" t="n"/>
      <c r="J3877" s="17" t="n"/>
      <c r="K3877" s="17" t="n"/>
      <c r="L3877" s="17" t="n"/>
      <c r="N3877">
        <f>IF($B3877="","",IF($C3877="SUPERSTORE","Superstore","DH"))</f>
        <v/>
      </c>
      <c r="O3877">
        <f>IF($B3877="","",IFERROR(VLOOKUP($B3877,Mapping!$A:$C,2,0),"Not Mapped"))</f>
        <v/>
      </c>
      <c r="P3877">
        <f>IF($B3877="","",IFERROR(VLOOKUP($B3877,Mapping!$A:$C,3,0),"Not Mapped"))</f>
        <v/>
      </c>
      <c r="Q3877">
        <f>IF($B3877="","",IF(COUNTIF(Exclusions!$A:$A,$B3877)&gt;0,"Yes","No"))</f>
        <v/>
      </c>
      <c r="R3877" s="17">
        <f>IF($B3877="","",MIN(1,DAY($A3877)/IF($N3877="Superstore",Settings!$B$5,Settings!$B$4)))</f>
        <v/>
      </c>
      <c r="S3877" s="17">
        <f>IF(OR($B3877="",$G3877="",$R3877=0),"",$G3877/$R3877)</f>
        <v/>
      </c>
      <c r="T3877">
        <f>IF($S3877="","",IF($S3877&lt;Settings!$B$8,"Critical",IF($S3877&lt;Settings!$B$9,"Semi Critical","Non Critical")))</f>
        <v/>
      </c>
      <c r="U3877">
        <f>IF($B3877="","",IFERROR(VLOOKUP($O3877,Leaders!$A:$B,2,0),"Not Mapped"))</f>
        <v/>
      </c>
    </row>
    <row r="3878">
      <c r="A3878" s="16" t="n"/>
      <c r="G3878" s="17" t="n"/>
      <c r="H3878" s="17" t="n"/>
      <c r="I3878" s="17" t="n"/>
      <c r="J3878" s="17" t="n"/>
      <c r="K3878" s="17" t="n"/>
      <c r="L3878" s="17" t="n"/>
      <c r="N3878">
        <f>IF($B3878="","",IF($C3878="SUPERSTORE","Superstore","DH"))</f>
        <v/>
      </c>
      <c r="O3878">
        <f>IF($B3878="","",IFERROR(VLOOKUP($B3878,Mapping!$A:$C,2,0),"Not Mapped"))</f>
        <v/>
      </c>
      <c r="P3878">
        <f>IF($B3878="","",IFERROR(VLOOKUP($B3878,Mapping!$A:$C,3,0),"Not Mapped"))</f>
        <v/>
      </c>
      <c r="Q3878">
        <f>IF($B3878="","",IF(COUNTIF(Exclusions!$A:$A,$B3878)&gt;0,"Yes","No"))</f>
        <v/>
      </c>
      <c r="R3878" s="17">
        <f>IF($B3878="","",MIN(1,DAY($A3878)/IF($N3878="Superstore",Settings!$B$5,Settings!$B$4)))</f>
        <v/>
      </c>
      <c r="S3878" s="17">
        <f>IF(OR($B3878="",$G3878="",$R3878=0),"",$G3878/$R3878)</f>
        <v/>
      </c>
      <c r="T3878">
        <f>IF($S3878="","",IF($S3878&lt;Settings!$B$8,"Critical",IF($S3878&lt;Settings!$B$9,"Semi Critical","Non Critical")))</f>
        <v/>
      </c>
      <c r="U3878">
        <f>IF($B3878="","",IFERROR(VLOOKUP($O3878,Leaders!$A:$B,2,0),"Not Mapped"))</f>
        <v/>
      </c>
    </row>
    <row r="3879">
      <c r="A3879" s="16" t="n"/>
      <c r="G3879" s="17" t="n"/>
      <c r="H3879" s="17" t="n"/>
      <c r="I3879" s="17" t="n"/>
      <c r="J3879" s="17" t="n"/>
      <c r="K3879" s="17" t="n"/>
      <c r="L3879" s="17" t="n"/>
      <c r="N3879">
        <f>IF($B3879="","",IF($C3879="SUPERSTORE","Superstore","DH"))</f>
        <v/>
      </c>
      <c r="O3879">
        <f>IF($B3879="","",IFERROR(VLOOKUP($B3879,Mapping!$A:$C,2,0),"Not Mapped"))</f>
        <v/>
      </c>
      <c r="P3879">
        <f>IF($B3879="","",IFERROR(VLOOKUP($B3879,Mapping!$A:$C,3,0),"Not Mapped"))</f>
        <v/>
      </c>
      <c r="Q3879">
        <f>IF($B3879="","",IF(COUNTIF(Exclusions!$A:$A,$B3879)&gt;0,"Yes","No"))</f>
        <v/>
      </c>
      <c r="R3879" s="17">
        <f>IF($B3879="","",MIN(1,DAY($A3879)/IF($N3879="Superstore",Settings!$B$5,Settings!$B$4)))</f>
        <v/>
      </c>
      <c r="S3879" s="17">
        <f>IF(OR($B3879="",$G3879="",$R3879=0),"",$G3879/$R3879)</f>
        <v/>
      </c>
      <c r="T3879">
        <f>IF($S3879="","",IF($S3879&lt;Settings!$B$8,"Critical",IF($S3879&lt;Settings!$B$9,"Semi Critical","Non Critical")))</f>
        <v/>
      </c>
      <c r="U3879">
        <f>IF($B3879="","",IFERROR(VLOOKUP($O3879,Leaders!$A:$B,2,0),"Not Mapped"))</f>
        <v/>
      </c>
    </row>
    <row r="3880">
      <c r="A3880" s="16" t="n"/>
      <c r="G3880" s="17" t="n"/>
      <c r="H3880" s="17" t="n"/>
      <c r="I3880" s="17" t="n"/>
      <c r="J3880" s="17" t="n"/>
      <c r="K3880" s="17" t="n"/>
      <c r="L3880" s="17" t="n"/>
      <c r="N3880">
        <f>IF($B3880="","",IF($C3880="SUPERSTORE","Superstore","DH"))</f>
        <v/>
      </c>
      <c r="O3880">
        <f>IF($B3880="","",IFERROR(VLOOKUP($B3880,Mapping!$A:$C,2,0),"Not Mapped"))</f>
        <v/>
      </c>
      <c r="P3880">
        <f>IF($B3880="","",IFERROR(VLOOKUP($B3880,Mapping!$A:$C,3,0),"Not Mapped"))</f>
        <v/>
      </c>
      <c r="Q3880">
        <f>IF($B3880="","",IF(COUNTIF(Exclusions!$A:$A,$B3880)&gt;0,"Yes","No"))</f>
        <v/>
      </c>
      <c r="R3880" s="17">
        <f>IF($B3880="","",MIN(1,DAY($A3880)/IF($N3880="Superstore",Settings!$B$5,Settings!$B$4)))</f>
        <v/>
      </c>
      <c r="S3880" s="17">
        <f>IF(OR($B3880="",$G3880="",$R3880=0),"",$G3880/$R3880)</f>
        <v/>
      </c>
      <c r="T3880">
        <f>IF($S3880="","",IF($S3880&lt;Settings!$B$8,"Critical",IF($S3880&lt;Settings!$B$9,"Semi Critical","Non Critical")))</f>
        <v/>
      </c>
      <c r="U3880">
        <f>IF($B3880="","",IFERROR(VLOOKUP($O3880,Leaders!$A:$B,2,0),"Not Mapped"))</f>
        <v/>
      </c>
    </row>
    <row r="3881">
      <c r="A3881" s="16" t="n"/>
      <c r="G3881" s="17" t="n"/>
      <c r="H3881" s="17" t="n"/>
      <c r="I3881" s="17" t="n"/>
      <c r="J3881" s="17" t="n"/>
      <c r="K3881" s="17" t="n"/>
      <c r="L3881" s="17" t="n"/>
      <c r="N3881">
        <f>IF($B3881="","",IF($C3881="SUPERSTORE","Superstore","DH"))</f>
        <v/>
      </c>
      <c r="O3881">
        <f>IF($B3881="","",IFERROR(VLOOKUP($B3881,Mapping!$A:$C,2,0),"Not Mapped"))</f>
        <v/>
      </c>
      <c r="P3881">
        <f>IF($B3881="","",IFERROR(VLOOKUP($B3881,Mapping!$A:$C,3,0),"Not Mapped"))</f>
        <v/>
      </c>
      <c r="Q3881">
        <f>IF($B3881="","",IF(COUNTIF(Exclusions!$A:$A,$B3881)&gt;0,"Yes","No"))</f>
        <v/>
      </c>
      <c r="R3881" s="17">
        <f>IF($B3881="","",MIN(1,DAY($A3881)/IF($N3881="Superstore",Settings!$B$5,Settings!$B$4)))</f>
        <v/>
      </c>
      <c r="S3881" s="17">
        <f>IF(OR($B3881="",$G3881="",$R3881=0),"",$G3881/$R3881)</f>
        <v/>
      </c>
      <c r="T3881">
        <f>IF($S3881="","",IF($S3881&lt;Settings!$B$8,"Critical",IF($S3881&lt;Settings!$B$9,"Semi Critical","Non Critical")))</f>
        <v/>
      </c>
      <c r="U3881">
        <f>IF($B3881="","",IFERROR(VLOOKUP($O3881,Leaders!$A:$B,2,0),"Not Mapped"))</f>
        <v/>
      </c>
    </row>
    <row r="3882">
      <c r="A3882" s="16" t="n"/>
      <c r="G3882" s="17" t="n"/>
      <c r="H3882" s="17" t="n"/>
      <c r="I3882" s="17" t="n"/>
      <c r="J3882" s="17" t="n"/>
      <c r="K3882" s="17" t="n"/>
      <c r="L3882" s="17" t="n"/>
      <c r="N3882">
        <f>IF($B3882="","",IF($C3882="SUPERSTORE","Superstore","DH"))</f>
        <v/>
      </c>
      <c r="O3882">
        <f>IF($B3882="","",IFERROR(VLOOKUP($B3882,Mapping!$A:$C,2,0),"Not Mapped"))</f>
        <v/>
      </c>
      <c r="P3882">
        <f>IF($B3882="","",IFERROR(VLOOKUP($B3882,Mapping!$A:$C,3,0),"Not Mapped"))</f>
        <v/>
      </c>
      <c r="Q3882">
        <f>IF($B3882="","",IF(COUNTIF(Exclusions!$A:$A,$B3882)&gt;0,"Yes","No"))</f>
        <v/>
      </c>
      <c r="R3882" s="17">
        <f>IF($B3882="","",MIN(1,DAY($A3882)/IF($N3882="Superstore",Settings!$B$5,Settings!$B$4)))</f>
        <v/>
      </c>
      <c r="S3882" s="17">
        <f>IF(OR($B3882="",$G3882="",$R3882=0),"",$G3882/$R3882)</f>
        <v/>
      </c>
      <c r="T3882">
        <f>IF($S3882="","",IF($S3882&lt;Settings!$B$8,"Critical",IF($S3882&lt;Settings!$B$9,"Semi Critical","Non Critical")))</f>
        <v/>
      </c>
      <c r="U3882">
        <f>IF($B3882="","",IFERROR(VLOOKUP($O3882,Leaders!$A:$B,2,0),"Not Mapped"))</f>
        <v/>
      </c>
    </row>
    <row r="3883">
      <c r="A3883" s="16" t="n"/>
      <c r="G3883" s="17" t="n"/>
      <c r="H3883" s="17" t="n"/>
      <c r="I3883" s="17" t="n"/>
      <c r="J3883" s="17" t="n"/>
      <c r="K3883" s="17" t="n"/>
      <c r="L3883" s="17" t="n"/>
      <c r="N3883">
        <f>IF($B3883="","",IF($C3883="SUPERSTORE","Superstore","DH"))</f>
        <v/>
      </c>
      <c r="O3883">
        <f>IF($B3883="","",IFERROR(VLOOKUP($B3883,Mapping!$A:$C,2,0),"Not Mapped"))</f>
        <v/>
      </c>
      <c r="P3883">
        <f>IF($B3883="","",IFERROR(VLOOKUP($B3883,Mapping!$A:$C,3,0),"Not Mapped"))</f>
        <v/>
      </c>
      <c r="Q3883">
        <f>IF($B3883="","",IF(COUNTIF(Exclusions!$A:$A,$B3883)&gt;0,"Yes","No"))</f>
        <v/>
      </c>
      <c r="R3883" s="17">
        <f>IF($B3883="","",MIN(1,DAY($A3883)/IF($N3883="Superstore",Settings!$B$5,Settings!$B$4)))</f>
        <v/>
      </c>
      <c r="S3883" s="17">
        <f>IF(OR($B3883="",$G3883="",$R3883=0),"",$G3883/$R3883)</f>
        <v/>
      </c>
      <c r="T3883">
        <f>IF($S3883="","",IF($S3883&lt;Settings!$B$8,"Critical",IF($S3883&lt;Settings!$B$9,"Semi Critical","Non Critical")))</f>
        <v/>
      </c>
      <c r="U3883">
        <f>IF($B3883="","",IFERROR(VLOOKUP($O3883,Leaders!$A:$B,2,0),"Not Mapped"))</f>
        <v/>
      </c>
    </row>
    <row r="3884">
      <c r="A3884" s="16" t="n"/>
      <c r="G3884" s="17" t="n"/>
      <c r="H3884" s="17" t="n"/>
      <c r="I3884" s="17" t="n"/>
      <c r="J3884" s="17" t="n"/>
      <c r="K3884" s="17" t="n"/>
      <c r="L3884" s="17" t="n"/>
      <c r="N3884">
        <f>IF($B3884="","",IF($C3884="SUPERSTORE","Superstore","DH"))</f>
        <v/>
      </c>
      <c r="O3884">
        <f>IF($B3884="","",IFERROR(VLOOKUP($B3884,Mapping!$A:$C,2,0),"Not Mapped"))</f>
        <v/>
      </c>
      <c r="P3884">
        <f>IF($B3884="","",IFERROR(VLOOKUP($B3884,Mapping!$A:$C,3,0),"Not Mapped"))</f>
        <v/>
      </c>
      <c r="Q3884">
        <f>IF($B3884="","",IF(COUNTIF(Exclusions!$A:$A,$B3884)&gt;0,"Yes","No"))</f>
        <v/>
      </c>
      <c r="R3884" s="17">
        <f>IF($B3884="","",MIN(1,DAY($A3884)/IF($N3884="Superstore",Settings!$B$5,Settings!$B$4)))</f>
        <v/>
      </c>
      <c r="S3884" s="17">
        <f>IF(OR($B3884="",$G3884="",$R3884=0),"",$G3884/$R3884)</f>
        <v/>
      </c>
      <c r="T3884">
        <f>IF($S3884="","",IF($S3884&lt;Settings!$B$8,"Critical",IF($S3884&lt;Settings!$B$9,"Semi Critical","Non Critical")))</f>
        <v/>
      </c>
      <c r="U3884">
        <f>IF($B3884="","",IFERROR(VLOOKUP($O3884,Leaders!$A:$B,2,0),"Not Mapped"))</f>
        <v/>
      </c>
    </row>
    <row r="3885">
      <c r="A3885" s="16" t="n"/>
      <c r="G3885" s="17" t="n"/>
      <c r="H3885" s="17" t="n"/>
      <c r="I3885" s="17" t="n"/>
      <c r="J3885" s="17" t="n"/>
      <c r="K3885" s="17" t="n"/>
      <c r="L3885" s="17" t="n"/>
      <c r="N3885">
        <f>IF($B3885="","",IF($C3885="SUPERSTORE","Superstore","DH"))</f>
        <v/>
      </c>
      <c r="O3885">
        <f>IF($B3885="","",IFERROR(VLOOKUP($B3885,Mapping!$A:$C,2,0),"Not Mapped"))</f>
        <v/>
      </c>
      <c r="P3885">
        <f>IF($B3885="","",IFERROR(VLOOKUP($B3885,Mapping!$A:$C,3,0),"Not Mapped"))</f>
        <v/>
      </c>
      <c r="Q3885">
        <f>IF($B3885="","",IF(COUNTIF(Exclusions!$A:$A,$B3885)&gt;0,"Yes","No"))</f>
        <v/>
      </c>
      <c r="R3885" s="17">
        <f>IF($B3885="","",MIN(1,DAY($A3885)/IF($N3885="Superstore",Settings!$B$5,Settings!$B$4)))</f>
        <v/>
      </c>
      <c r="S3885" s="17">
        <f>IF(OR($B3885="",$G3885="",$R3885=0),"",$G3885/$R3885)</f>
        <v/>
      </c>
      <c r="T3885">
        <f>IF($S3885="","",IF($S3885&lt;Settings!$B$8,"Critical",IF($S3885&lt;Settings!$B$9,"Semi Critical","Non Critical")))</f>
        <v/>
      </c>
      <c r="U3885">
        <f>IF($B3885="","",IFERROR(VLOOKUP($O3885,Leaders!$A:$B,2,0),"Not Mapped"))</f>
        <v/>
      </c>
    </row>
    <row r="3886">
      <c r="A3886" s="16" t="n"/>
      <c r="G3886" s="17" t="n"/>
      <c r="H3886" s="17" t="n"/>
      <c r="I3886" s="17" t="n"/>
      <c r="J3886" s="17" t="n"/>
      <c r="K3886" s="17" t="n"/>
      <c r="L3886" s="17" t="n"/>
      <c r="N3886">
        <f>IF($B3886="","",IF($C3886="SUPERSTORE","Superstore","DH"))</f>
        <v/>
      </c>
      <c r="O3886">
        <f>IF($B3886="","",IFERROR(VLOOKUP($B3886,Mapping!$A:$C,2,0),"Not Mapped"))</f>
        <v/>
      </c>
      <c r="P3886">
        <f>IF($B3886="","",IFERROR(VLOOKUP($B3886,Mapping!$A:$C,3,0),"Not Mapped"))</f>
        <v/>
      </c>
      <c r="Q3886">
        <f>IF($B3886="","",IF(COUNTIF(Exclusions!$A:$A,$B3886)&gt;0,"Yes","No"))</f>
        <v/>
      </c>
      <c r="R3886" s="17">
        <f>IF($B3886="","",MIN(1,DAY($A3886)/IF($N3886="Superstore",Settings!$B$5,Settings!$B$4)))</f>
        <v/>
      </c>
      <c r="S3886" s="17">
        <f>IF(OR($B3886="",$G3886="",$R3886=0),"",$G3886/$R3886)</f>
        <v/>
      </c>
      <c r="T3886">
        <f>IF($S3886="","",IF($S3886&lt;Settings!$B$8,"Critical",IF($S3886&lt;Settings!$B$9,"Semi Critical","Non Critical")))</f>
        <v/>
      </c>
      <c r="U3886">
        <f>IF($B3886="","",IFERROR(VLOOKUP($O3886,Leaders!$A:$B,2,0),"Not Mapped"))</f>
        <v/>
      </c>
    </row>
    <row r="3887">
      <c r="A3887" s="16" t="n"/>
      <c r="G3887" s="17" t="n"/>
      <c r="H3887" s="17" t="n"/>
      <c r="I3887" s="17" t="n"/>
      <c r="J3887" s="17" t="n"/>
      <c r="K3887" s="17" t="n"/>
      <c r="L3887" s="17" t="n"/>
      <c r="N3887">
        <f>IF($B3887="","",IF($C3887="SUPERSTORE","Superstore","DH"))</f>
        <v/>
      </c>
      <c r="O3887">
        <f>IF($B3887="","",IFERROR(VLOOKUP($B3887,Mapping!$A:$C,2,0),"Not Mapped"))</f>
        <v/>
      </c>
      <c r="P3887">
        <f>IF($B3887="","",IFERROR(VLOOKUP($B3887,Mapping!$A:$C,3,0),"Not Mapped"))</f>
        <v/>
      </c>
      <c r="Q3887">
        <f>IF($B3887="","",IF(COUNTIF(Exclusions!$A:$A,$B3887)&gt;0,"Yes","No"))</f>
        <v/>
      </c>
      <c r="R3887" s="17">
        <f>IF($B3887="","",MIN(1,DAY($A3887)/IF($N3887="Superstore",Settings!$B$5,Settings!$B$4)))</f>
        <v/>
      </c>
      <c r="S3887" s="17">
        <f>IF(OR($B3887="",$G3887="",$R3887=0),"",$G3887/$R3887)</f>
        <v/>
      </c>
      <c r="T3887">
        <f>IF($S3887="","",IF($S3887&lt;Settings!$B$8,"Critical",IF($S3887&lt;Settings!$B$9,"Semi Critical","Non Critical")))</f>
        <v/>
      </c>
      <c r="U3887">
        <f>IF($B3887="","",IFERROR(VLOOKUP($O3887,Leaders!$A:$B,2,0),"Not Mapped"))</f>
        <v/>
      </c>
    </row>
    <row r="3888">
      <c r="A3888" s="16" t="n"/>
      <c r="G3888" s="17" t="n"/>
      <c r="H3888" s="17" t="n"/>
      <c r="I3888" s="17" t="n"/>
      <c r="J3888" s="17" t="n"/>
      <c r="K3888" s="17" t="n"/>
      <c r="L3888" s="17" t="n"/>
      <c r="N3888">
        <f>IF($B3888="","",IF($C3888="SUPERSTORE","Superstore","DH"))</f>
        <v/>
      </c>
      <c r="O3888">
        <f>IF($B3888="","",IFERROR(VLOOKUP($B3888,Mapping!$A:$C,2,0),"Not Mapped"))</f>
        <v/>
      </c>
      <c r="P3888">
        <f>IF($B3888="","",IFERROR(VLOOKUP($B3888,Mapping!$A:$C,3,0),"Not Mapped"))</f>
        <v/>
      </c>
      <c r="Q3888">
        <f>IF($B3888="","",IF(COUNTIF(Exclusions!$A:$A,$B3888)&gt;0,"Yes","No"))</f>
        <v/>
      </c>
      <c r="R3888" s="17">
        <f>IF($B3888="","",MIN(1,DAY($A3888)/IF($N3888="Superstore",Settings!$B$5,Settings!$B$4)))</f>
        <v/>
      </c>
      <c r="S3888" s="17">
        <f>IF(OR($B3888="",$G3888="",$R3888=0),"",$G3888/$R3888)</f>
        <v/>
      </c>
      <c r="T3888">
        <f>IF($S3888="","",IF($S3888&lt;Settings!$B$8,"Critical",IF($S3888&lt;Settings!$B$9,"Semi Critical","Non Critical")))</f>
        <v/>
      </c>
      <c r="U3888">
        <f>IF($B3888="","",IFERROR(VLOOKUP($O3888,Leaders!$A:$B,2,0),"Not Mapped"))</f>
        <v/>
      </c>
    </row>
    <row r="3889">
      <c r="A3889" s="16" t="n"/>
      <c r="G3889" s="17" t="n"/>
      <c r="H3889" s="17" t="n"/>
      <c r="I3889" s="17" t="n"/>
      <c r="J3889" s="17" t="n"/>
      <c r="K3889" s="17" t="n"/>
      <c r="L3889" s="17" t="n"/>
      <c r="N3889">
        <f>IF($B3889="","",IF($C3889="SUPERSTORE","Superstore","DH"))</f>
        <v/>
      </c>
      <c r="O3889">
        <f>IF($B3889="","",IFERROR(VLOOKUP($B3889,Mapping!$A:$C,2,0),"Not Mapped"))</f>
        <v/>
      </c>
      <c r="P3889">
        <f>IF($B3889="","",IFERROR(VLOOKUP($B3889,Mapping!$A:$C,3,0),"Not Mapped"))</f>
        <v/>
      </c>
      <c r="Q3889">
        <f>IF($B3889="","",IF(COUNTIF(Exclusions!$A:$A,$B3889)&gt;0,"Yes","No"))</f>
        <v/>
      </c>
      <c r="R3889" s="17">
        <f>IF($B3889="","",MIN(1,DAY($A3889)/IF($N3889="Superstore",Settings!$B$5,Settings!$B$4)))</f>
        <v/>
      </c>
      <c r="S3889" s="17">
        <f>IF(OR($B3889="",$G3889="",$R3889=0),"",$G3889/$R3889)</f>
        <v/>
      </c>
      <c r="T3889">
        <f>IF($S3889="","",IF($S3889&lt;Settings!$B$8,"Critical",IF($S3889&lt;Settings!$B$9,"Semi Critical","Non Critical")))</f>
        <v/>
      </c>
      <c r="U3889">
        <f>IF($B3889="","",IFERROR(VLOOKUP($O3889,Leaders!$A:$B,2,0),"Not Mapped"))</f>
        <v/>
      </c>
    </row>
    <row r="3890">
      <c r="A3890" s="16" t="n"/>
      <c r="G3890" s="17" t="n"/>
      <c r="H3890" s="17" t="n"/>
      <c r="I3890" s="17" t="n"/>
      <c r="J3890" s="17" t="n"/>
      <c r="K3890" s="17" t="n"/>
      <c r="L3890" s="17" t="n"/>
      <c r="N3890">
        <f>IF($B3890="","",IF($C3890="SUPERSTORE","Superstore","DH"))</f>
        <v/>
      </c>
      <c r="O3890">
        <f>IF($B3890="","",IFERROR(VLOOKUP($B3890,Mapping!$A:$C,2,0),"Not Mapped"))</f>
        <v/>
      </c>
      <c r="P3890">
        <f>IF($B3890="","",IFERROR(VLOOKUP($B3890,Mapping!$A:$C,3,0),"Not Mapped"))</f>
        <v/>
      </c>
      <c r="Q3890">
        <f>IF($B3890="","",IF(COUNTIF(Exclusions!$A:$A,$B3890)&gt;0,"Yes","No"))</f>
        <v/>
      </c>
      <c r="R3890" s="17">
        <f>IF($B3890="","",MIN(1,DAY($A3890)/IF($N3890="Superstore",Settings!$B$5,Settings!$B$4)))</f>
        <v/>
      </c>
      <c r="S3890" s="17">
        <f>IF(OR($B3890="",$G3890="",$R3890=0),"",$G3890/$R3890)</f>
        <v/>
      </c>
      <c r="T3890">
        <f>IF($S3890="","",IF($S3890&lt;Settings!$B$8,"Critical",IF($S3890&lt;Settings!$B$9,"Semi Critical","Non Critical")))</f>
        <v/>
      </c>
      <c r="U3890">
        <f>IF($B3890="","",IFERROR(VLOOKUP($O3890,Leaders!$A:$B,2,0),"Not Mapped"))</f>
        <v/>
      </c>
    </row>
    <row r="3891">
      <c r="A3891" s="16" t="n"/>
      <c r="G3891" s="17" t="n"/>
      <c r="H3891" s="17" t="n"/>
      <c r="I3891" s="17" t="n"/>
      <c r="J3891" s="17" t="n"/>
      <c r="K3891" s="17" t="n"/>
      <c r="L3891" s="17" t="n"/>
      <c r="N3891">
        <f>IF($B3891="","",IF($C3891="SUPERSTORE","Superstore","DH"))</f>
        <v/>
      </c>
      <c r="O3891">
        <f>IF($B3891="","",IFERROR(VLOOKUP($B3891,Mapping!$A:$C,2,0),"Not Mapped"))</f>
        <v/>
      </c>
      <c r="P3891">
        <f>IF($B3891="","",IFERROR(VLOOKUP($B3891,Mapping!$A:$C,3,0),"Not Mapped"))</f>
        <v/>
      </c>
      <c r="Q3891">
        <f>IF($B3891="","",IF(COUNTIF(Exclusions!$A:$A,$B3891)&gt;0,"Yes","No"))</f>
        <v/>
      </c>
      <c r="R3891" s="17">
        <f>IF($B3891="","",MIN(1,DAY($A3891)/IF($N3891="Superstore",Settings!$B$5,Settings!$B$4)))</f>
        <v/>
      </c>
      <c r="S3891" s="17">
        <f>IF(OR($B3891="",$G3891="",$R3891=0),"",$G3891/$R3891)</f>
        <v/>
      </c>
      <c r="T3891">
        <f>IF($S3891="","",IF($S3891&lt;Settings!$B$8,"Critical",IF($S3891&lt;Settings!$B$9,"Semi Critical","Non Critical")))</f>
        <v/>
      </c>
      <c r="U3891">
        <f>IF($B3891="","",IFERROR(VLOOKUP($O3891,Leaders!$A:$B,2,0),"Not Mapped"))</f>
        <v/>
      </c>
    </row>
    <row r="3892">
      <c r="A3892" s="16" t="n"/>
      <c r="G3892" s="17" t="n"/>
      <c r="H3892" s="17" t="n"/>
      <c r="I3892" s="17" t="n"/>
      <c r="J3892" s="17" t="n"/>
      <c r="K3892" s="17" t="n"/>
      <c r="L3892" s="17" t="n"/>
      <c r="N3892">
        <f>IF($B3892="","",IF($C3892="SUPERSTORE","Superstore","DH"))</f>
        <v/>
      </c>
      <c r="O3892">
        <f>IF($B3892="","",IFERROR(VLOOKUP($B3892,Mapping!$A:$C,2,0),"Not Mapped"))</f>
        <v/>
      </c>
      <c r="P3892">
        <f>IF($B3892="","",IFERROR(VLOOKUP($B3892,Mapping!$A:$C,3,0),"Not Mapped"))</f>
        <v/>
      </c>
      <c r="Q3892">
        <f>IF($B3892="","",IF(COUNTIF(Exclusions!$A:$A,$B3892)&gt;0,"Yes","No"))</f>
        <v/>
      </c>
      <c r="R3892" s="17">
        <f>IF($B3892="","",MIN(1,DAY($A3892)/IF($N3892="Superstore",Settings!$B$5,Settings!$B$4)))</f>
        <v/>
      </c>
      <c r="S3892" s="17">
        <f>IF(OR($B3892="",$G3892="",$R3892=0),"",$G3892/$R3892)</f>
        <v/>
      </c>
      <c r="T3892">
        <f>IF($S3892="","",IF($S3892&lt;Settings!$B$8,"Critical",IF($S3892&lt;Settings!$B$9,"Semi Critical","Non Critical")))</f>
        <v/>
      </c>
      <c r="U3892">
        <f>IF($B3892="","",IFERROR(VLOOKUP($O3892,Leaders!$A:$B,2,0),"Not Mapped"))</f>
        <v/>
      </c>
    </row>
    <row r="3893">
      <c r="A3893" s="16" t="n"/>
      <c r="G3893" s="17" t="n"/>
      <c r="H3893" s="17" t="n"/>
      <c r="I3893" s="17" t="n"/>
      <c r="J3893" s="17" t="n"/>
      <c r="K3893" s="17" t="n"/>
      <c r="L3893" s="17" t="n"/>
      <c r="N3893">
        <f>IF($B3893="","",IF($C3893="SUPERSTORE","Superstore","DH"))</f>
        <v/>
      </c>
      <c r="O3893">
        <f>IF($B3893="","",IFERROR(VLOOKUP($B3893,Mapping!$A:$C,2,0),"Not Mapped"))</f>
        <v/>
      </c>
      <c r="P3893">
        <f>IF($B3893="","",IFERROR(VLOOKUP($B3893,Mapping!$A:$C,3,0),"Not Mapped"))</f>
        <v/>
      </c>
      <c r="Q3893">
        <f>IF($B3893="","",IF(COUNTIF(Exclusions!$A:$A,$B3893)&gt;0,"Yes","No"))</f>
        <v/>
      </c>
      <c r="R3893" s="17">
        <f>IF($B3893="","",MIN(1,DAY($A3893)/IF($N3893="Superstore",Settings!$B$5,Settings!$B$4)))</f>
        <v/>
      </c>
      <c r="S3893" s="17">
        <f>IF(OR($B3893="",$G3893="",$R3893=0),"",$G3893/$R3893)</f>
        <v/>
      </c>
      <c r="T3893">
        <f>IF($S3893="","",IF($S3893&lt;Settings!$B$8,"Critical",IF($S3893&lt;Settings!$B$9,"Semi Critical","Non Critical")))</f>
        <v/>
      </c>
      <c r="U3893">
        <f>IF($B3893="","",IFERROR(VLOOKUP($O3893,Leaders!$A:$B,2,0),"Not Mapped"))</f>
        <v/>
      </c>
    </row>
    <row r="3894">
      <c r="A3894" s="16" t="n"/>
      <c r="G3894" s="17" t="n"/>
      <c r="H3894" s="17" t="n"/>
      <c r="I3894" s="17" t="n"/>
      <c r="J3894" s="17" t="n"/>
      <c r="K3894" s="17" t="n"/>
      <c r="L3894" s="17" t="n"/>
      <c r="N3894">
        <f>IF($B3894="","",IF($C3894="SUPERSTORE","Superstore","DH"))</f>
        <v/>
      </c>
      <c r="O3894">
        <f>IF($B3894="","",IFERROR(VLOOKUP($B3894,Mapping!$A:$C,2,0),"Not Mapped"))</f>
        <v/>
      </c>
      <c r="P3894">
        <f>IF($B3894="","",IFERROR(VLOOKUP($B3894,Mapping!$A:$C,3,0),"Not Mapped"))</f>
        <v/>
      </c>
      <c r="Q3894">
        <f>IF($B3894="","",IF(COUNTIF(Exclusions!$A:$A,$B3894)&gt;0,"Yes","No"))</f>
        <v/>
      </c>
      <c r="R3894" s="17">
        <f>IF($B3894="","",MIN(1,DAY($A3894)/IF($N3894="Superstore",Settings!$B$5,Settings!$B$4)))</f>
        <v/>
      </c>
      <c r="S3894" s="17">
        <f>IF(OR($B3894="",$G3894="",$R3894=0),"",$G3894/$R3894)</f>
        <v/>
      </c>
      <c r="T3894">
        <f>IF($S3894="","",IF($S3894&lt;Settings!$B$8,"Critical",IF($S3894&lt;Settings!$B$9,"Semi Critical","Non Critical")))</f>
        <v/>
      </c>
      <c r="U3894">
        <f>IF($B3894="","",IFERROR(VLOOKUP($O3894,Leaders!$A:$B,2,0),"Not Mapped"))</f>
        <v/>
      </c>
    </row>
    <row r="3895">
      <c r="A3895" s="16" t="n"/>
      <c r="G3895" s="17" t="n"/>
      <c r="H3895" s="17" t="n"/>
      <c r="I3895" s="17" t="n"/>
      <c r="J3895" s="17" t="n"/>
      <c r="K3895" s="17" t="n"/>
      <c r="L3895" s="17" t="n"/>
      <c r="N3895">
        <f>IF($B3895="","",IF($C3895="SUPERSTORE","Superstore","DH"))</f>
        <v/>
      </c>
      <c r="O3895">
        <f>IF($B3895="","",IFERROR(VLOOKUP($B3895,Mapping!$A:$C,2,0),"Not Mapped"))</f>
        <v/>
      </c>
      <c r="P3895">
        <f>IF($B3895="","",IFERROR(VLOOKUP($B3895,Mapping!$A:$C,3,0),"Not Mapped"))</f>
        <v/>
      </c>
      <c r="Q3895">
        <f>IF($B3895="","",IF(COUNTIF(Exclusions!$A:$A,$B3895)&gt;0,"Yes","No"))</f>
        <v/>
      </c>
      <c r="R3895" s="17">
        <f>IF($B3895="","",MIN(1,DAY($A3895)/IF($N3895="Superstore",Settings!$B$5,Settings!$B$4)))</f>
        <v/>
      </c>
      <c r="S3895" s="17">
        <f>IF(OR($B3895="",$G3895="",$R3895=0),"",$G3895/$R3895)</f>
        <v/>
      </c>
      <c r="T3895">
        <f>IF($S3895="","",IF($S3895&lt;Settings!$B$8,"Critical",IF($S3895&lt;Settings!$B$9,"Semi Critical","Non Critical")))</f>
        <v/>
      </c>
      <c r="U3895">
        <f>IF($B3895="","",IFERROR(VLOOKUP($O3895,Leaders!$A:$B,2,0),"Not Mapped"))</f>
        <v/>
      </c>
    </row>
    <row r="3896">
      <c r="A3896" s="16" t="n"/>
      <c r="G3896" s="17" t="n"/>
      <c r="H3896" s="17" t="n"/>
      <c r="I3896" s="17" t="n"/>
      <c r="J3896" s="17" t="n"/>
      <c r="K3896" s="17" t="n"/>
      <c r="L3896" s="17" t="n"/>
      <c r="N3896">
        <f>IF($B3896="","",IF($C3896="SUPERSTORE","Superstore","DH"))</f>
        <v/>
      </c>
      <c r="O3896">
        <f>IF($B3896="","",IFERROR(VLOOKUP($B3896,Mapping!$A:$C,2,0),"Not Mapped"))</f>
        <v/>
      </c>
      <c r="P3896">
        <f>IF($B3896="","",IFERROR(VLOOKUP($B3896,Mapping!$A:$C,3,0),"Not Mapped"))</f>
        <v/>
      </c>
      <c r="Q3896">
        <f>IF($B3896="","",IF(COUNTIF(Exclusions!$A:$A,$B3896)&gt;0,"Yes","No"))</f>
        <v/>
      </c>
      <c r="R3896" s="17">
        <f>IF($B3896="","",MIN(1,DAY($A3896)/IF($N3896="Superstore",Settings!$B$5,Settings!$B$4)))</f>
        <v/>
      </c>
      <c r="S3896" s="17">
        <f>IF(OR($B3896="",$G3896="",$R3896=0),"",$G3896/$R3896)</f>
        <v/>
      </c>
      <c r="T3896">
        <f>IF($S3896="","",IF($S3896&lt;Settings!$B$8,"Critical",IF($S3896&lt;Settings!$B$9,"Semi Critical","Non Critical")))</f>
        <v/>
      </c>
      <c r="U3896">
        <f>IF($B3896="","",IFERROR(VLOOKUP($O3896,Leaders!$A:$B,2,0),"Not Mapped"))</f>
        <v/>
      </c>
    </row>
    <row r="3897">
      <c r="A3897" s="16" t="n"/>
      <c r="G3897" s="17" t="n"/>
      <c r="H3897" s="17" t="n"/>
      <c r="I3897" s="17" t="n"/>
      <c r="J3897" s="17" t="n"/>
      <c r="K3897" s="17" t="n"/>
      <c r="L3897" s="17" t="n"/>
      <c r="N3897">
        <f>IF($B3897="","",IF($C3897="SUPERSTORE","Superstore","DH"))</f>
        <v/>
      </c>
      <c r="O3897">
        <f>IF($B3897="","",IFERROR(VLOOKUP($B3897,Mapping!$A:$C,2,0),"Not Mapped"))</f>
        <v/>
      </c>
      <c r="P3897">
        <f>IF($B3897="","",IFERROR(VLOOKUP($B3897,Mapping!$A:$C,3,0),"Not Mapped"))</f>
        <v/>
      </c>
      <c r="Q3897">
        <f>IF($B3897="","",IF(COUNTIF(Exclusions!$A:$A,$B3897)&gt;0,"Yes","No"))</f>
        <v/>
      </c>
      <c r="R3897" s="17">
        <f>IF($B3897="","",MIN(1,DAY($A3897)/IF($N3897="Superstore",Settings!$B$5,Settings!$B$4)))</f>
        <v/>
      </c>
      <c r="S3897" s="17">
        <f>IF(OR($B3897="",$G3897="",$R3897=0),"",$G3897/$R3897)</f>
        <v/>
      </c>
      <c r="T3897">
        <f>IF($S3897="","",IF($S3897&lt;Settings!$B$8,"Critical",IF($S3897&lt;Settings!$B$9,"Semi Critical","Non Critical")))</f>
        <v/>
      </c>
      <c r="U3897">
        <f>IF($B3897="","",IFERROR(VLOOKUP($O3897,Leaders!$A:$B,2,0),"Not Mapped"))</f>
        <v/>
      </c>
    </row>
    <row r="3898">
      <c r="A3898" s="16" t="n"/>
      <c r="G3898" s="17" t="n"/>
      <c r="H3898" s="17" t="n"/>
      <c r="I3898" s="17" t="n"/>
      <c r="J3898" s="17" t="n"/>
      <c r="K3898" s="17" t="n"/>
      <c r="L3898" s="17" t="n"/>
      <c r="N3898">
        <f>IF($B3898="","",IF($C3898="SUPERSTORE","Superstore","DH"))</f>
        <v/>
      </c>
      <c r="O3898">
        <f>IF($B3898="","",IFERROR(VLOOKUP($B3898,Mapping!$A:$C,2,0),"Not Mapped"))</f>
        <v/>
      </c>
      <c r="P3898">
        <f>IF($B3898="","",IFERROR(VLOOKUP($B3898,Mapping!$A:$C,3,0),"Not Mapped"))</f>
        <v/>
      </c>
      <c r="Q3898">
        <f>IF($B3898="","",IF(COUNTIF(Exclusions!$A:$A,$B3898)&gt;0,"Yes","No"))</f>
        <v/>
      </c>
      <c r="R3898" s="17">
        <f>IF($B3898="","",MIN(1,DAY($A3898)/IF($N3898="Superstore",Settings!$B$5,Settings!$B$4)))</f>
        <v/>
      </c>
      <c r="S3898" s="17">
        <f>IF(OR($B3898="",$G3898="",$R3898=0),"",$G3898/$R3898)</f>
        <v/>
      </c>
      <c r="T3898">
        <f>IF($S3898="","",IF($S3898&lt;Settings!$B$8,"Critical",IF($S3898&lt;Settings!$B$9,"Semi Critical","Non Critical")))</f>
        <v/>
      </c>
      <c r="U3898">
        <f>IF($B3898="","",IFERROR(VLOOKUP($O3898,Leaders!$A:$B,2,0),"Not Mapped"))</f>
        <v/>
      </c>
    </row>
    <row r="3899">
      <c r="A3899" s="16" t="n"/>
      <c r="G3899" s="17" t="n"/>
      <c r="H3899" s="17" t="n"/>
      <c r="I3899" s="17" t="n"/>
      <c r="J3899" s="17" t="n"/>
      <c r="K3899" s="17" t="n"/>
      <c r="L3899" s="17" t="n"/>
      <c r="N3899">
        <f>IF($B3899="","",IF($C3899="SUPERSTORE","Superstore","DH"))</f>
        <v/>
      </c>
      <c r="O3899">
        <f>IF($B3899="","",IFERROR(VLOOKUP($B3899,Mapping!$A:$C,2,0),"Not Mapped"))</f>
        <v/>
      </c>
      <c r="P3899">
        <f>IF($B3899="","",IFERROR(VLOOKUP($B3899,Mapping!$A:$C,3,0),"Not Mapped"))</f>
        <v/>
      </c>
      <c r="Q3899">
        <f>IF($B3899="","",IF(COUNTIF(Exclusions!$A:$A,$B3899)&gt;0,"Yes","No"))</f>
        <v/>
      </c>
      <c r="R3899" s="17">
        <f>IF($B3899="","",MIN(1,DAY($A3899)/IF($N3899="Superstore",Settings!$B$5,Settings!$B$4)))</f>
        <v/>
      </c>
      <c r="S3899" s="17">
        <f>IF(OR($B3899="",$G3899="",$R3899=0),"",$G3899/$R3899)</f>
        <v/>
      </c>
      <c r="T3899">
        <f>IF($S3899="","",IF($S3899&lt;Settings!$B$8,"Critical",IF($S3899&lt;Settings!$B$9,"Semi Critical","Non Critical")))</f>
        <v/>
      </c>
      <c r="U3899">
        <f>IF($B3899="","",IFERROR(VLOOKUP($O3899,Leaders!$A:$B,2,0),"Not Mapped"))</f>
        <v/>
      </c>
    </row>
    <row r="3900">
      <c r="A3900" s="16" t="n"/>
      <c r="G3900" s="17" t="n"/>
      <c r="H3900" s="17" t="n"/>
      <c r="I3900" s="17" t="n"/>
      <c r="J3900" s="17" t="n"/>
      <c r="K3900" s="17" t="n"/>
      <c r="L3900" s="17" t="n"/>
      <c r="N3900">
        <f>IF($B3900="","",IF($C3900="SUPERSTORE","Superstore","DH"))</f>
        <v/>
      </c>
      <c r="O3900">
        <f>IF($B3900="","",IFERROR(VLOOKUP($B3900,Mapping!$A:$C,2,0),"Not Mapped"))</f>
        <v/>
      </c>
      <c r="P3900">
        <f>IF($B3900="","",IFERROR(VLOOKUP($B3900,Mapping!$A:$C,3,0),"Not Mapped"))</f>
        <v/>
      </c>
      <c r="Q3900">
        <f>IF($B3900="","",IF(COUNTIF(Exclusions!$A:$A,$B3900)&gt;0,"Yes","No"))</f>
        <v/>
      </c>
      <c r="R3900" s="17">
        <f>IF($B3900="","",MIN(1,DAY($A3900)/IF($N3900="Superstore",Settings!$B$5,Settings!$B$4)))</f>
        <v/>
      </c>
      <c r="S3900" s="17">
        <f>IF(OR($B3900="",$G3900="",$R3900=0),"",$G3900/$R3900)</f>
        <v/>
      </c>
      <c r="T3900">
        <f>IF($S3900="","",IF($S3900&lt;Settings!$B$8,"Critical",IF($S3900&lt;Settings!$B$9,"Semi Critical","Non Critical")))</f>
        <v/>
      </c>
      <c r="U3900">
        <f>IF($B3900="","",IFERROR(VLOOKUP($O3900,Leaders!$A:$B,2,0),"Not Mapped"))</f>
        <v/>
      </c>
    </row>
    <row r="3901">
      <c r="A3901" s="16" t="n"/>
      <c r="G3901" s="17" t="n"/>
      <c r="H3901" s="17" t="n"/>
      <c r="I3901" s="17" t="n"/>
      <c r="J3901" s="17" t="n"/>
      <c r="K3901" s="17" t="n"/>
      <c r="L3901" s="17" t="n"/>
      <c r="N3901">
        <f>IF($B3901="","",IF($C3901="SUPERSTORE","Superstore","DH"))</f>
        <v/>
      </c>
      <c r="O3901">
        <f>IF($B3901="","",IFERROR(VLOOKUP($B3901,Mapping!$A:$C,2,0),"Not Mapped"))</f>
        <v/>
      </c>
      <c r="P3901">
        <f>IF($B3901="","",IFERROR(VLOOKUP($B3901,Mapping!$A:$C,3,0),"Not Mapped"))</f>
        <v/>
      </c>
      <c r="Q3901">
        <f>IF($B3901="","",IF(COUNTIF(Exclusions!$A:$A,$B3901)&gt;0,"Yes","No"))</f>
        <v/>
      </c>
      <c r="R3901" s="17">
        <f>IF($B3901="","",MIN(1,DAY($A3901)/IF($N3901="Superstore",Settings!$B$5,Settings!$B$4)))</f>
        <v/>
      </c>
      <c r="S3901" s="17">
        <f>IF(OR($B3901="",$G3901="",$R3901=0),"",$G3901/$R3901)</f>
        <v/>
      </c>
      <c r="T3901">
        <f>IF($S3901="","",IF($S3901&lt;Settings!$B$8,"Critical",IF($S3901&lt;Settings!$B$9,"Semi Critical","Non Critical")))</f>
        <v/>
      </c>
      <c r="U3901">
        <f>IF($B3901="","",IFERROR(VLOOKUP($O3901,Leaders!$A:$B,2,0),"Not Mapped"))</f>
        <v/>
      </c>
    </row>
    <row r="3902">
      <c r="A3902" s="16" t="n"/>
      <c r="G3902" s="17" t="n"/>
      <c r="H3902" s="17" t="n"/>
      <c r="I3902" s="17" t="n"/>
      <c r="J3902" s="17" t="n"/>
      <c r="K3902" s="17" t="n"/>
      <c r="L3902" s="17" t="n"/>
      <c r="N3902">
        <f>IF($B3902="","",IF($C3902="SUPERSTORE","Superstore","DH"))</f>
        <v/>
      </c>
      <c r="O3902">
        <f>IF($B3902="","",IFERROR(VLOOKUP($B3902,Mapping!$A:$C,2,0),"Not Mapped"))</f>
        <v/>
      </c>
      <c r="P3902">
        <f>IF($B3902="","",IFERROR(VLOOKUP($B3902,Mapping!$A:$C,3,0),"Not Mapped"))</f>
        <v/>
      </c>
      <c r="Q3902">
        <f>IF($B3902="","",IF(COUNTIF(Exclusions!$A:$A,$B3902)&gt;0,"Yes","No"))</f>
        <v/>
      </c>
      <c r="R3902" s="17">
        <f>IF($B3902="","",MIN(1,DAY($A3902)/IF($N3902="Superstore",Settings!$B$5,Settings!$B$4)))</f>
        <v/>
      </c>
      <c r="S3902" s="17">
        <f>IF(OR($B3902="",$G3902="",$R3902=0),"",$G3902/$R3902)</f>
        <v/>
      </c>
      <c r="T3902">
        <f>IF($S3902="","",IF($S3902&lt;Settings!$B$8,"Critical",IF($S3902&lt;Settings!$B$9,"Semi Critical","Non Critical")))</f>
        <v/>
      </c>
      <c r="U3902">
        <f>IF($B3902="","",IFERROR(VLOOKUP($O3902,Leaders!$A:$B,2,0),"Not Mapped"))</f>
        <v/>
      </c>
    </row>
    <row r="3903">
      <c r="A3903" s="16" t="n"/>
      <c r="G3903" s="17" t="n"/>
      <c r="H3903" s="17" t="n"/>
      <c r="I3903" s="17" t="n"/>
      <c r="J3903" s="17" t="n"/>
      <c r="K3903" s="17" t="n"/>
      <c r="L3903" s="17" t="n"/>
      <c r="N3903">
        <f>IF($B3903="","",IF($C3903="SUPERSTORE","Superstore","DH"))</f>
        <v/>
      </c>
      <c r="O3903">
        <f>IF($B3903="","",IFERROR(VLOOKUP($B3903,Mapping!$A:$C,2,0),"Not Mapped"))</f>
        <v/>
      </c>
      <c r="P3903">
        <f>IF($B3903="","",IFERROR(VLOOKUP($B3903,Mapping!$A:$C,3,0),"Not Mapped"))</f>
        <v/>
      </c>
      <c r="Q3903">
        <f>IF($B3903="","",IF(COUNTIF(Exclusions!$A:$A,$B3903)&gt;0,"Yes","No"))</f>
        <v/>
      </c>
      <c r="R3903" s="17">
        <f>IF($B3903="","",MIN(1,DAY($A3903)/IF($N3903="Superstore",Settings!$B$5,Settings!$B$4)))</f>
        <v/>
      </c>
      <c r="S3903" s="17">
        <f>IF(OR($B3903="",$G3903="",$R3903=0),"",$G3903/$R3903)</f>
        <v/>
      </c>
      <c r="T3903">
        <f>IF($S3903="","",IF($S3903&lt;Settings!$B$8,"Critical",IF($S3903&lt;Settings!$B$9,"Semi Critical","Non Critical")))</f>
        <v/>
      </c>
      <c r="U3903">
        <f>IF($B3903="","",IFERROR(VLOOKUP($O3903,Leaders!$A:$B,2,0),"Not Mapped"))</f>
        <v/>
      </c>
    </row>
    <row r="3904">
      <c r="A3904" s="16" t="n"/>
      <c r="G3904" s="17" t="n"/>
      <c r="H3904" s="17" t="n"/>
      <c r="I3904" s="17" t="n"/>
      <c r="J3904" s="17" t="n"/>
      <c r="K3904" s="17" t="n"/>
      <c r="L3904" s="17" t="n"/>
      <c r="N3904">
        <f>IF($B3904="","",IF($C3904="SUPERSTORE","Superstore","DH"))</f>
        <v/>
      </c>
      <c r="O3904">
        <f>IF($B3904="","",IFERROR(VLOOKUP($B3904,Mapping!$A:$C,2,0),"Not Mapped"))</f>
        <v/>
      </c>
      <c r="P3904">
        <f>IF($B3904="","",IFERROR(VLOOKUP($B3904,Mapping!$A:$C,3,0),"Not Mapped"))</f>
        <v/>
      </c>
      <c r="Q3904">
        <f>IF($B3904="","",IF(COUNTIF(Exclusions!$A:$A,$B3904)&gt;0,"Yes","No"))</f>
        <v/>
      </c>
      <c r="R3904" s="17">
        <f>IF($B3904="","",MIN(1,DAY($A3904)/IF($N3904="Superstore",Settings!$B$5,Settings!$B$4)))</f>
        <v/>
      </c>
      <c r="S3904" s="17">
        <f>IF(OR($B3904="",$G3904="",$R3904=0),"",$G3904/$R3904)</f>
        <v/>
      </c>
      <c r="T3904">
        <f>IF($S3904="","",IF($S3904&lt;Settings!$B$8,"Critical",IF($S3904&lt;Settings!$B$9,"Semi Critical","Non Critical")))</f>
        <v/>
      </c>
      <c r="U3904">
        <f>IF($B3904="","",IFERROR(VLOOKUP($O3904,Leaders!$A:$B,2,0),"Not Mapped"))</f>
        <v/>
      </c>
    </row>
    <row r="3905">
      <c r="A3905" s="16" t="n"/>
      <c r="G3905" s="17" t="n"/>
      <c r="H3905" s="17" t="n"/>
      <c r="I3905" s="17" t="n"/>
      <c r="J3905" s="17" t="n"/>
      <c r="K3905" s="17" t="n"/>
      <c r="L3905" s="17" t="n"/>
      <c r="N3905">
        <f>IF($B3905="","",IF($C3905="SUPERSTORE","Superstore","DH"))</f>
        <v/>
      </c>
      <c r="O3905">
        <f>IF($B3905="","",IFERROR(VLOOKUP($B3905,Mapping!$A:$C,2,0),"Not Mapped"))</f>
        <v/>
      </c>
      <c r="P3905">
        <f>IF($B3905="","",IFERROR(VLOOKUP($B3905,Mapping!$A:$C,3,0),"Not Mapped"))</f>
        <v/>
      </c>
      <c r="Q3905">
        <f>IF($B3905="","",IF(COUNTIF(Exclusions!$A:$A,$B3905)&gt;0,"Yes","No"))</f>
        <v/>
      </c>
      <c r="R3905" s="17">
        <f>IF($B3905="","",MIN(1,DAY($A3905)/IF($N3905="Superstore",Settings!$B$5,Settings!$B$4)))</f>
        <v/>
      </c>
      <c r="S3905" s="17">
        <f>IF(OR($B3905="",$G3905="",$R3905=0),"",$G3905/$R3905)</f>
        <v/>
      </c>
      <c r="T3905">
        <f>IF($S3905="","",IF($S3905&lt;Settings!$B$8,"Critical",IF($S3905&lt;Settings!$B$9,"Semi Critical","Non Critical")))</f>
        <v/>
      </c>
      <c r="U3905">
        <f>IF($B3905="","",IFERROR(VLOOKUP($O3905,Leaders!$A:$B,2,0),"Not Mapped"))</f>
        <v/>
      </c>
    </row>
    <row r="3906">
      <c r="A3906" s="16" t="n"/>
      <c r="G3906" s="17" t="n"/>
      <c r="H3906" s="17" t="n"/>
      <c r="I3906" s="17" t="n"/>
      <c r="J3906" s="17" t="n"/>
      <c r="K3906" s="17" t="n"/>
      <c r="L3906" s="17" t="n"/>
      <c r="N3906">
        <f>IF($B3906="","",IF($C3906="SUPERSTORE","Superstore","DH"))</f>
        <v/>
      </c>
      <c r="O3906">
        <f>IF($B3906="","",IFERROR(VLOOKUP($B3906,Mapping!$A:$C,2,0),"Not Mapped"))</f>
        <v/>
      </c>
      <c r="P3906">
        <f>IF($B3906="","",IFERROR(VLOOKUP($B3906,Mapping!$A:$C,3,0),"Not Mapped"))</f>
        <v/>
      </c>
      <c r="Q3906">
        <f>IF($B3906="","",IF(COUNTIF(Exclusions!$A:$A,$B3906)&gt;0,"Yes","No"))</f>
        <v/>
      </c>
      <c r="R3906" s="17">
        <f>IF($B3906="","",MIN(1,DAY($A3906)/IF($N3906="Superstore",Settings!$B$5,Settings!$B$4)))</f>
        <v/>
      </c>
      <c r="S3906" s="17">
        <f>IF(OR($B3906="",$G3906="",$R3906=0),"",$G3906/$R3906)</f>
        <v/>
      </c>
      <c r="T3906">
        <f>IF($S3906="","",IF($S3906&lt;Settings!$B$8,"Critical",IF($S3906&lt;Settings!$B$9,"Semi Critical","Non Critical")))</f>
        <v/>
      </c>
      <c r="U3906">
        <f>IF($B3906="","",IFERROR(VLOOKUP($O3906,Leaders!$A:$B,2,0),"Not Mapped"))</f>
        <v/>
      </c>
    </row>
    <row r="3907">
      <c r="A3907" s="16" t="n"/>
      <c r="G3907" s="17" t="n"/>
      <c r="H3907" s="17" t="n"/>
      <c r="I3907" s="17" t="n"/>
      <c r="J3907" s="17" t="n"/>
      <c r="K3907" s="17" t="n"/>
      <c r="L3907" s="17" t="n"/>
      <c r="N3907">
        <f>IF($B3907="","",IF($C3907="SUPERSTORE","Superstore","DH"))</f>
        <v/>
      </c>
      <c r="O3907">
        <f>IF($B3907="","",IFERROR(VLOOKUP($B3907,Mapping!$A:$C,2,0),"Not Mapped"))</f>
        <v/>
      </c>
      <c r="P3907">
        <f>IF($B3907="","",IFERROR(VLOOKUP($B3907,Mapping!$A:$C,3,0),"Not Mapped"))</f>
        <v/>
      </c>
      <c r="Q3907">
        <f>IF($B3907="","",IF(COUNTIF(Exclusions!$A:$A,$B3907)&gt;0,"Yes","No"))</f>
        <v/>
      </c>
      <c r="R3907" s="17">
        <f>IF($B3907="","",MIN(1,DAY($A3907)/IF($N3907="Superstore",Settings!$B$5,Settings!$B$4)))</f>
        <v/>
      </c>
      <c r="S3907" s="17">
        <f>IF(OR($B3907="",$G3907="",$R3907=0),"",$G3907/$R3907)</f>
        <v/>
      </c>
      <c r="T3907">
        <f>IF($S3907="","",IF($S3907&lt;Settings!$B$8,"Critical",IF($S3907&lt;Settings!$B$9,"Semi Critical","Non Critical")))</f>
        <v/>
      </c>
      <c r="U3907">
        <f>IF($B3907="","",IFERROR(VLOOKUP($O3907,Leaders!$A:$B,2,0),"Not Mapped"))</f>
        <v/>
      </c>
    </row>
    <row r="3908">
      <c r="A3908" s="16" t="n"/>
      <c r="G3908" s="17" t="n"/>
      <c r="H3908" s="17" t="n"/>
      <c r="I3908" s="17" t="n"/>
      <c r="J3908" s="17" t="n"/>
      <c r="K3908" s="17" t="n"/>
      <c r="L3908" s="17" t="n"/>
      <c r="N3908">
        <f>IF($B3908="","",IF($C3908="SUPERSTORE","Superstore","DH"))</f>
        <v/>
      </c>
      <c r="O3908">
        <f>IF($B3908="","",IFERROR(VLOOKUP($B3908,Mapping!$A:$C,2,0),"Not Mapped"))</f>
        <v/>
      </c>
      <c r="P3908">
        <f>IF($B3908="","",IFERROR(VLOOKUP($B3908,Mapping!$A:$C,3,0),"Not Mapped"))</f>
        <v/>
      </c>
      <c r="Q3908">
        <f>IF($B3908="","",IF(COUNTIF(Exclusions!$A:$A,$B3908)&gt;0,"Yes","No"))</f>
        <v/>
      </c>
      <c r="R3908" s="17">
        <f>IF($B3908="","",MIN(1,DAY($A3908)/IF($N3908="Superstore",Settings!$B$5,Settings!$B$4)))</f>
        <v/>
      </c>
      <c r="S3908" s="17">
        <f>IF(OR($B3908="",$G3908="",$R3908=0),"",$G3908/$R3908)</f>
        <v/>
      </c>
      <c r="T3908">
        <f>IF($S3908="","",IF($S3908&lt;Settings!$B$8,"Critical",IF($S3908&lt;Settings!$B$9,"Semi Critical","Non Critical")))</f>
        <v/>
      </c>
      <c r="U3908">
        <f>IF($B3908="","",IFERROR(VLOOKUP($O3908,Leaders!$A:$B,2,0),"Not Mapped"))</f>
        <v/>
      </c>
    </row>
    <row r="3909">
      <c r="A3909" s="16" t="n"/>
      <c r="G3909" s="17" t="n"/>
      <c r="H3909" s="17" t="n"/>
      <c r="I3909" s="17" t="n"/>
      <c r="J3909" s="17" t="n"/>
      <c r="K3909" s="17" t="n"/>
      <c r="L3909" s="17" t="n"/>
      <c r="N3909">
        <f>IF($B3909="","",IF($C3909="SUPERSTORE","Superstore","DH"))</f>
        <v/>
      </c>
      <c r="O3909">
        <f>IF($B3909="","",IFERROR(VLOOKUP($B3909,Mapping!$A:$C,2,0),"Not Mapped"))</f>
        <v/>
      </c>
      <c r="P3909">
        <f>IF($B3909="","",IFERROR(VLOOKUP($B3909,Mapping!$A:$C,3,0),"Not Mapped"))</f>
        <v/>
      </c>
      <c r="Q3909">
        <f>IF($B3909="","",IF(COUNTIF(Exclusions!$A:$A,$B3909)&gt;0,"Yes","No"))</f>
        <v/>
      </c>
      <c r="R3909" s="17">
        <f>IF($B3909="","",MIN(1,DAY($A3909)/IF($N3909="Superstore",Settings!$B$5,Settings!$B$4)))</f>
        <v/>
      </c>
      <c r="S3909" s="17">
        <f>IF(OR($B3909="",$G3909="",$R3909=0),"",$G3909/$R3909)</f>
        <v/>
      </c>
      <c r="T3909">
        <f>IF($S3909="","",IF($S3909&lt;Settings!$B$8,"Critical",IF($S3909&lt;Settings!$B$9,"Semi Critical","Non Critical")))</f>
        <v/>
      </c>
      <c r="U3909">
        <f>IF($B3909="","",IFERROR(VLOOKUP($O3909,Leaders!$A:$B,2,0),"Not Mapped"))</f>
        <v/>
      </c>
    </row>
    <row r="3910">
      <c r="A3910" s="16" t="n"/>
      <c r="G3910" s="17" t="n"/>
      <c r="H3910" s="17" t="n"/>
      <c r="I3910" s="17" t="n"/>
      <c r="J3910" s="17" t="n"/>
      <c r="K3910" s="17" t="n"/>
      <c r="L3910" s="17" t="n"/>
      <c r="N3910">
        <f>IF($B3910="","",IF($C3910="SUPERSTORE","Superstore","DH"))</f>
        <v/>
      </c>
      <c r="O3910">
        <f>IF($B3910="","",IFERROR(VLOOKUP($B3910,Mapping!$A:$C,2,0),"Not Mapped"))</f>
        <v/>
      </c>
      <c r="P3910">
        <f>IF($B3910="","",IFERROR(VLOOKUP($B3910,Mapping!$A:$C,3,0),"Not Mapped"))</f>
        <v/>
      </c>
      <c r="Q3910">
        <f>IF($B3910="","",IF(COUNTIF(Exclusions!$A:$A,$B3910)&gt;0,"Yes","No"))</f>
        <v/>
      </c>
      <c r="R3910" s="17">
        <f>IF($B3910="","",MIN(1,DAY($A3910)/IF($N3910="Superstore",Settings!$B$5,Settings!$B$4)))</f>
        <v/>
      </c>
      <c r="S3910" s="17">
        <f>IF(OR($B3910="",$G3910="",$R3910=0),"",$G3910/$R3910)</f>
        <v/>
      </c>
      <c r="T3910">
        <f>IF($S3910="","",IF($S3910&lt;Settings!$B$8,"Critical",IF($S3910&lt;Settings!$B$9,"Semi Critical","Non Critical")))</f>
        <v/>
      </c>
      <c r="U3910">
        <f>IF($B3910="","",IFERROR(VLOOKUP($O3910,Leaders!$A:$B,2,0),"Not Mapped"))</f>
        <v/>
      </c>
    </row>
    <row r="3911">
      <c r="A3911" s="16" t="n"/>
      <c r="G3911" s="17" t="n"/>
      <c r="H3911" s="17" t="n"/>
      <c r="I3911" s="17" t="n"/>
      <c r="J3911" s="17" t="n"/>
      <c r="K3911" s="17" t="n"/>
      <c r="L3911" s="17" t="n"/>
      <c r="N3911">
        <f>IF($B3911="","",IF($C3911="SUPERSTORE","Superstore","DH"))</f>
        <v/>
      </c>
      <c r="O3911">
        <f>IF($B3911="","",IFERROR(VLOOKUP($B3911,Mapping!$A:$C,2,0),"Not Mapped"))</f>
        <v/>
      </c>
      <c r="P3911">
        <f>IF($B3911="","",IFERROR(VLOOKUP($B3911,Mapping!$A:$C,3,0),"Not Mapped"))</f>
        <v/>
      </c>
      <c r="Q3911">
        <f>IF($B3911="","",IF(COUNTIF(Exclusions!$A:$A,$B3911)&gt;0,"Yes","No"))</f>
        <v/>
      </c>
      <c r="R3911" s="17">
        <f>IF($B3911="","",MIN(1,DAY($A3911)/IF($N3911="Superstore",Settings!$B$5,Settings!$B$4)))</f>
        <v/>
      </c>
      <c r="S3911" s="17">
        <f>IF(OR($B3911="",$G3911="",$R3911=0),"",$G3911/$R3911)</f>
        <v/>
      </c>
      <c r="T3911">
        <f>IF($S3911="","",IF($S3911&lt;Settings!$B$8,"Critical",IF($S3911&lt;Settings!$B$9,"Semi Critical","Non Critical")))</f>
        <v/>
      </c>
      <c r="U3911">
        <f>IF($B3911="","",IFERROR(VLOOKUP($O3911,Leaders!$A:$B,2,0),"Not Mapped"))</f>
        <v/>
      </c>
    </row>
    <row r="3912">
      <c r="A3912" s="16" t="n"/>
      <c r="G3912" s="17" t="n"/>
      <c r="H3912" s="17" t="n"/>
      <c r="I3912" s="17" t="n"/>
      <c r="J3912" s="17" t="n"/>
      <c r="K3912" s="17" t="n"/>
      <c r="L3912" s="17" t="n"/>
      <c r="N3912">
        <f>IF($B3912="","",IF($C3912="SUPERSTORE","Superstore","DH"))</f>
        <v/>
      </c>
      <c r="O3912">
        <f>IF($B3912="","",IFERROR(VLOOKUP($B3912,Mapping!$A:$C,2,0),"Not Mapped"))</f>
        <v/>
      </c>
      <c r="P3912">
        <f>IF($B3912="","",IFERROR(VLOOKUP($B3912,Mapping!$A:$C,3,0),"Not Mapped"))</f>
        <v/>
      </c>
      <c r="Q3912">
        <f>IF($B3912="","",IF(COUNTIF(Exclusions!$A:$A,$B3912)&gt;0,"Yes","No"))</f>
        <v/>
      </c>
      <c r="R3912" s="17">
        <f>IF($B3912="","",MIN(1,DAY($A3912)/IF($N3912="Superstore",Settings!$B$5,Settings!$B$4)))</f>
        <v/>
      </c>
      <c r="S3912" s="17">
        <f>IF(OR($B3912="",$G3912="",$R3912=0),"",$G3912/$R3912)</f>
        <v/>
      </c>
      <c r="T3912">
        <f>IF($S3912="","",IF($S3912&lt;Settings!$B$8,"Critical",IF($S3912&lt;Settings!$B$9,"Semi Critical","Non Critical")))</f>
        <v/>
      </c>
      <c r="U3912">
        <f>IF($B3912="","",IFERROR(VLOOKUP($O3912,Leaders!$A:$B,2,0),"Not Mapped"))</f>
        <v/>
      </c>
    </row>
    <row r="3913">
      <c r="A3913" s="16" t="n"/>
      <c r="G3913" s="17" t="n"/>
      <c r="H3913" s="17" t="n"/>
      <c r="I3913" s="17" t="n"/>
      <c r="J3913" s="17" t="n"/>
      <c r="K3913" s="17" t="n"/>
      <c r="L3913" s="17" t="n"/>
      <c r="N3913">
        <f>IF($B3913="","",IF($C3913="SUPERSTORE","Superstore","DH"))</f>
        <v/>
      </c>
      <c r="O3913">
        <f>IF($B3913="","",IFERROR(VLOOKUP($B3913,Mapping!$A:$C,2,0),"Not Mapped"))</f>
        <v/>
      </c>
      <c r="P3913">
        <f>IF($B3913="","",IFERROR(VLOOKUP($B3913,Mapping!$A:$C,3,0),"Not Mapped"))</f>
        <v/>
      </c>
      <c r="Q3913">
        <f>IF($B3913="","",IF(COUNTIF(Exclusions!$A:$A,$B3913)&gt;0,"Yes","No"))</f>
        <v/>
      </c>
      <c r="R3913" s="17">
        <f>IF($B3913="","",MIN(1,DAY($A3913)/IF($N3913="Superstore",Settings!$B$5,Settings!$B$4)))</f>
        <v/>
      </c>
      <c r="S3913" s="17">
        <f>IF(OR($B3913="",$G3913="",$R3913=0),"",$G3913/$R3913)</f>
        <v/>
      </c>
      <c r="T3913">
        <f>IF($S3913="","",IF($S3913&lt;Settings!$B$8,"Critical",IF($S3913&lt;Settings!$B$9,"Semi Critical","Non Critical")))</f>
        <v/>
      </c>
      <c r="U3913">
        <f>IF($B3913="","",IFERROR(VLOOKUP($O3913,Leaders!$A:$B,2,0),"Not Mapped"))</f>
        <v/>
      </c>
    </row>
    <row r="3914">
      <c r="A3914" s="16" t="n"/>
      <c r="G3914" s="17" t="n"/>
      <c r="H3914" s="17" t="n"/>
      <c r="I3914" s="17" t="n"/>
      <c r="J3914" s="17" t="n"/>
      <c r="K3914" s="17" t="n"/>
      <c r="L3914" s="17" t="n"/>
      <c r="N3914">
        <f>IF($B3914="","",IF($C3914="SUPERSTORE","Superstore","DH"))</f>
        <v/>
      </c>
      <c r="O3914">
        <f>IF($B3914="","",IFERROR(VLOOKUP($B3914,Mapping!$A:$C,2,0),"Not Mapped"))</f>
        <v/>
      </c>
      <c r="P3914">
        <f>IF($B3914="","",IFERROR(VLOOKUP($B3914,Mapping!$A:$C,3,0),"Not Mapped"))</f>
        <v/>
      </c>
      <c r="Q3914">
        <f>IF($B3914="","",IF(COUNTIF(Exclusions!$A:$A,$B3914)&gt;0,"Yes","No"))</f>
        <v/>
      </c>
      <c r="R3914" s="17">
        <f>IF($B3914="","",MIN(1,DAY($A3914)/IF($N3914="Superstore",Settings!$B$5,Settings!$B$4)))</f>
        <v/>
      </c>
      <c r="S3914" s="17">
        <f>IF(OR($B3914="",$G3914="",$R3914=0),"",$G3914/$R3914)</f>
        <v/>
      </c>
      <c r="T3914">
        <f>IF($S3914="","",IF($S3914&lt;Settings!$B$8,"Critical",IF($S3914&lt;Settings!$B$9,"Semi Critical","Non Critical")))</f>
        <v/>
      </c>
      <c r="U3914">
        <f>IF($B3914="","",IFERROR(VLOOKUP($O3914,Leaders!$A:$B,2,0),"Not Mapped"))</f>
        <v/>
      </c>
    </row>
    <row r="3915">
      <c r="A3915" s="16" t="n"/>
      <c r="G3915" s="17" t="n"/>
      <c r="H3915" s="17" t="n"/>
      <c r="I3915" s="17" t="n"/>
      <c r="J3915" s="17" t="n"/>
      <c r="K3915" s="17" t="n"/>
      <c r="L3915" s="17" t="n"/>
      <c r="N3915">
        <f>IF($B3915="","",IF($C3915="SUPERSTORE","Superstore","DH"))</f>
        <v/>
      </c>
      <c r="O3915">
        <f>IF($B3915="","",IFERROR(VLOOKUP($B3915,Mapping!$A:$C,2,0),"Not Mapped"))</f>
        <v/>
      </c>
      <c r="P3915">
        <f>IF($B3915="","",IFERROR(VLOOKUP($B3915,Mapping!$A:$C,3,0),"Not Mapped"))</f>
        <v/>
      </c>
      <c r="Q3915">
        <f>IF($B3915="","",IF(COUNTIF(Exclusions!$A:$A,$B3915)&gt;0,"Yes","No"))</f>
        <v/>
      </c>
      <c r="R3915" s="17">
        <f>IF($B3915="","",MIN(1,DAY($A3915)/IF($N3915="Superstore",Settings!$B$5,Settings!$B$4)))</f>
        <v/>
      </c>
      <c r="S3915" s="17">
        <f>IF(OR($B3915="",$G3915="",$R3915=0),"",$G3915/$R3915)</f>
        <v/>
      </c>
      <c r="T3915">
        <f>IF($S3915="","",IF($S3915&lt;Settings!$B$8,"Critical",IF($S3915&lt;Settings!$B$9,"Semi Critical","Non Critical")))</f>
        <v/>
      </c>
      <c r="U3915">
        <f>IF($B3915="","",IFERROR(VLOOKUP($O3915,Leaders!$A:$B,2,0),"Not Mapped"))</f>
        <v/>
      </c>
    </row>
    <row r="3916">
      <c r="A3916" s="16" t="n"/>
      <c r="G3916" s="17" t="n"/>
      <c r="H3916" s="17" t="n"/>
      <c r="I3916" s="17" t="n"/>
      <c r="J3916" s="17" t="n"/>
      <c r="K3916" s="17" t="n"/>
      <c r="L3916" s="17" t="n"/>
      <c r="N3916">
        <f>IF($B3916="","",IF($C3916="SUPERSTORE","Superstore","DH"))</f>
        <v/>
      </c>
      <c r="O3916">
        <f>IF($B3916="","",IFERROR(VLOOKUP($B3916,Mapping!$A:$C,2,0),"Not Mapped"))</f>
        <v/>
      </c>
      <c r="P3916">
        <f>IF($B3916="","",IFERROR(VLOOKUP($B3916,Mapping!$A:$C,3,0),"Not Mapped"))</f>
        <v/>
      </c>
      <c r="Q3916">
        <f>IF($B3916="","",IF(COUNTIF(Exclusions!$A:$A,$B3916)&gt;0,"Yes","No"))</f>
        <v/>
      </c>
      <c r="R3916" s="17">
        <f>IF($B3916="","",MIN(1,DAY($A3916)/IF($N3916="Superstore",Settings!$B$5,Settings!$B$4)))</f>
        <v/>
      </c>
      <c r="S3916" s="17">
        <f>IF(OR($B3916="",$G3916="",$R3916=0),"",$G3916/$R3916)</f>
        <v/>
      </c>
      <c r="T3916">
        <f>IF($S3916="","",IF($S3916&lt;Settings!$B$8,"Critical",IF($S3916&lt;Settings!$B$9,"Semi Critical","Non Critical")))</f>
        <v/>
      </c>
      <c r="U3916">
        <f>IF($B3916="","",IFERROR(VLOOKUP($O3916,Leaders!$A:$B,2,0),"Not Mapped"))</f>
        <v/>
      </c>
    </row>
    <row r="3917">
      <c r="A3917" s="16" t="n"/>
      <c r="G3917" s="17" t="n"/>
      <c r="H3917" s="17" t="n"/>
      <c r="I3917" s="17" t="n"/>
      <c r="J3917" s="17" t="n"/>
      <c r="K3917" s="17" t="n"/>
      <c r="L3917" s="17" t="n"/>
      <c r="N3917">
        <f>IF($B3917="","",IF($C3917="SUPERSTORE","Superstore","DH"))</f>
        <v/>
      </c>
      <c r="O3917">
        <f>IF($B3917="","",IFERROR(VLOOKUP($B3917,Mapping!$A:$C,2,0),"Not Mapped"))</f>
        <v/>
      </c>
      <c r="P3917">
        <f>IF($B3917="","",IFERROR(VLOOKUP($B3917,Mapping!$A:$C,3,0),"Not Mapped"))</f>
        <v/>
      </c>
      <c r="Q3917">
        <f>IF($B3917="","",IF(COUNTIF(Exclusions!$A:$A,$B3917)&gt;0,"Yes","No"))</f>
        <v/>
      </c>
      <c r="R3917" s="17">
        <f>IF($B3917="","",MIN(1,DAY($A3917)/IF($N3917="Superstore",Settings!$B$5,Settings!$B$4)))</f>
        <v/>
      </c>
      <c r="S3917" s="17">
        <f>IF(OR($B3917="",$G3917="",$R3917=0),"",$G3917/$R3917)</f>
        <v/>
      </c>
      <c r="T3917">
        <f>IF($S3917="","",IF($S3917&lt;Settings!$B$8,"Critical",IF($S3917&lt;Settings!$B$9,"Semi Critical","Non Critical")))</f>
        <v/>
      </c>
      <c r="U3917">
        <f>IF($B3917="","",IFERROR(VLOOKUP($O3917,Leaders!$A:$B,2,0),"Not Mapped"))</f>
        <v/>
      </c>
    </row>
    <row r="3918">
      <c r="A3918" s="16" t="n"/>
      <c r="G3918" s="17" t="n"/>
      <c r="H3918" s="17" t="n"/>
      <c r="I3918" s="17" t="n"/>
      <c r="J3918" s="17" t="n"/>
      <c r="K3918" s="17" t="n"/>
      <c r="L3918" s="17" t="n"/>
      <c r="N3918">
        <f>IF($B3918="","",IF($C3918="SUPERSTORE","Superstore","DH"))</f>
        <v/>
      </c>
      <c r="O3918">
        <f>IF($B3918="","",IFERROR(VLOOKUP($B3918,Mapping!$A:$C,2,0),"Not Mapped"))</f>
        <v/>
      </c>
      <c r="P3918">
        <f>IF($B3918="","",IFERROR(VLOOKUP($B3918,Mapping!$A:$C,3,0),"Not Mapped"))</f>
        <v/>
      </c>
      <c r="Q3918">
        <f>IF($B3918="","",IF(COUNTIF(Exclusions!$A:$A,$B3918)&gt;0,"Yes","No"))</f>
        <v/>
      </c>
      <c r="R3918" s="17">
        <f>IF($B3918="","",MIN(1,DAY($A3918)/IF($N3918="Superstore",Settings!$B$5,Settings!$B$4)))</f>
        <v/>
      </c>
      <c r="S3918" s="17">
        <f>IF(OR($B3918="",$G3918="",$R3918=0),"",$G3918/$R3918)</f>
        <v/>
      </c>
      <c r="T3918">
        <f>IF($S3918="","",IF($S3918&lt;Settings!$B$8,"Critical",IF($S3918&lt;Settings!$B$9,"Semi Critical","Non Critical")))</f>
        <v/>
      </c>
      <c r="U3918">
        <f>IF($B3918="","",IFERROR(VLOOKUP($O3918,Leaders!$A:$B,2,0),"Not Mapped"))</f>
        <v/>
      </c>
    </row>
    <row r="3919">
      <c r="A3919" s="16" t="n"/>
      <c r="G3919" s="17" t="n"/>
      <c r="H3919" s="17" t="n"/>
      <c r="I3919" s="17" t="n"/>
      <c r="J3919" s="17" t="n"/>
      <c r="K3919" s="17" t="n"/>
      <c r="L3919" s="17" t="n"/>
      <c r="N3919">
        <f>IF($B3919="","",IF($C3919="SUPERSTORE","Superstore","DH"))</f>
        <v/>
      </c>
      <c r="O3919">
        <f>IF($B3919="","",IFERROR(VLOOKUP($B3919,Mapping!$A:$C,2,0),"Not Mapped"))</f>
        <v/>
      </c>
      <c r="P3919">
        <f>IF($B3919="","",IFERROR(VLOOKUP($B3919,Mapping!$A:$C,3,0),"Not Mapped"))</f>
        <v/>
      </c>
      <c r="Q3919">
        <f>IF($B3919="","",IF(COUNTIF(Exclusions!$A:$A,$B3919)&gt;0,"Yes","No"))</f>
        <v/>
      </c>
      <c r="R3919" s="17">
        <f>IF($B3919="","",MIN(1,DAY($A3919)/IF($N3919="Superstore",Settings!$B$5,Settings!$B$4)))</f>
        <v/>
      </c>
      <c r="S3919" s="17">
        <f>IF(OR($B3919="",$G3919="",$R3919=0),"",$G3919/$R3919)</f>
        <v/>
      </c>
      <c r="T3919">
        <f>IF($S3919="","",IF($S3919&lt;Settings!$B$8,"Critical",IF($S3919&lt;Settings!$B$9,"Semi Critical","Non Critical")))</f>
        <v/>
      </c>
      <c r="U3919">
        <f>IF($B3919="","",IFERROR(VLOOKUP($O3919,Leaders!$A:$B,2,0),"Not Mapped"))</f>
        <v/>
      </c>
    </row>
    <row r="3920">
      <c r="A3920" s="16" t="n"/>
      <c r="G3920" s="17" t="n"/>
      <c r="H3920" s="17" t="n"/>
      <c r="I3920" s="17" t="n"/>
      <c r="J3920" s="17" t="n"/>
      <c r="K3920" s="17" t="n"/>
      <c r="L3920" s="17" t="n"/>
      <c r="N3920">
        <f>IF($B3920="","",IF($C3920="SUPERSTORE","Superstore","DH"))</f>
        <v/>
      </c>
      <c r="O3920">
        <f>IF($B3920="","",IFERROR(VLOOKUP($B3920,Mapping!$A:$C,2,0),"Not Mapped"))</f>
        <v/>
      </c>
      <c r="P3920">
        <f>IF($B3920="","",IFERROR(VLOOKUP($B3920,Mapping!$A:$C,3,0),"Not Mapped"))</f>
        <v/>
      </c>
      <c r="Q3920">
        <f>IF($B3920="","",IF(COUNTIF(Exclusions!$A:$A,$B3920)&gt;0,"Yes","No"))</f>
        <v/>
      </c>
      <c r="R3920" s="17">
        <f>IF($B3920="","",MIN(1,DAY($A3920)/IF($N3920="Superstore",Settings!$B$5,Settings!$B$4)))</f>
        <v/>
      </c>
      <c r="S3920" s="17">
        <f>IF(OR($B3920="",$G3920="",$R3920=0),"",$G3920/$R3920)</f>
        <v/>
      </c>
      <c r="T3920">
        <f>IF($S3920="","",IF($S3920&lt;Settings!$B$8,"Critical",IF($S3920&lt;Settings!$B$9,"Semi Critical","Non Critical")))</f>
        <v/>
      </c>
      <c r="U3920">
        <f>IF($B3920="","",IFERROR(VLOOKUP($O3920,Leaders!$A:$B,2,0),"Not Mapped"))</f>
        <v/>
      </c>
    </row>
    <row r="3921">
      <c r="A3921" s="16" t="n"/>
      <c r="G3921" s="17" t="n"/>
      <c r="H3921" s="17" t="n"/>
      <c r="I3921" s="17" t="n"/>
      <c r="J3921" s="17" t="n"/>
      <c r="K3921" s="17" t="n"/>
      <c r="L3921" s="17" t="n"/>
      <c r="N3921">
        <f>IF($B3921="","",IF($C3921="SUPERSTORE","Superstore","DH"))</f>
        <v/>
      </c>
      <c r="O3921">
        <f>IF($B3921="","",IFERROR(VLOOKUP($B3921,Mapping!$A:$C,2,0),"Not Mapped"))</f>
        <v/>
      </c>
      <c r="P3921">
        <f>IF($B3921="","",IFERROR(VLOOKUP($B3921,Mapping!$A:$C,3,0),"Not Mapped"))</f>
        <v/>
      </c>
      <c r="Q3921">
        <f>IF($B3921="","",IF(COUNTIF(Exclusions!$A:$A,$B3921)&gt;0,"Yes","No"))</f>
        <v/>
      </c>
      <c r="R3921" s="17">
        <f>IF($B3921="","",MIN(1,DAY($A3921)/IF($N3921="Superstore",Settings!$B$5,Settings!$B$4)))</f>
        <v/>
      </c>
      <c r="S3921" s="17">
        <f>IF(OR($B3921="",$G3921="",$R3921=0),"",$G3921/$R3921)</f>
        <v/>
      </c>
      <c r="T3921">
        <f>IF($S3921="","",IF($S3921&lt;Settings!$B$8,"Critical",IF($S3921&lt;Settings!$B$9,"Semi Critical","Non Critical")))</f>
        <v/>
      </c>
      <c r="U3921">
        <f>IF($B3921="","",IFERROR(VLOOKUP($O3921,Leaders!$A:$B,2,0),"Not Mapped"))</f>
        <v/>
      </c>
    </row>
    <row r="3922">
      <c r="A3922" s="16" t="n"/>
      <c r="G3922" s="17" t="n"/>
      <c r="H3922" s="17" t="n"/>
      <c r="I3922" s="17" t="n"/>
      <c r="J3922" s="17" t="n"/>
      <c r="K3922" s="17" t="n"/>
      <c r="L3922" s="17" t="n"/>
      <c r="N3922">
        <f>IF($B3922="","",IF($C3922="SUPERSTORE","Superstore","DH"))</f>
        <v/>
      </c>
      <c r="O3922">
        <f>IF($B3922="","",IFERROR(VLOOKUP($B3922,Mapping!$A:$C,2,0),"Not Mapped"))</f>
        <v/>
      </c>
      <c r="P3922">
        <f>IF($B3922="","",IFERROR(VLOOKUP($B3922,Mapping!$A:$C,3,0),"Not Mapped"))</f>
        <v/>
      </c>
      <c r="Q3922">
        <f>IF($B3922="","",IF(COUNTIF(Exclusions!$A:$A,$B3922)&gt;0,"Yes","No"))</f>
        <v/>
      </c>
      <c r="R3922" s="17">
        <f>IF($B3922="","",MIN(1,DAY($A3922)/IF($N3922="Superstore",Settings!$B$5,Settings!$B$4)))</f>
        <v/>
      </c>
      <c r="S3922" s="17">
        <f>IF(OR($B3922="",$G3922="",$R3922=0),"",$G3922/$R3922)</f>
        <v/>
      </c>
      <c r="T3922">
        <f>IF($S3922="","",IF($S3922&lt;Settings!$B$8,"Critical",IF($S3922&lt;Settings!$B$9,"Semi Critical","Non Critical")))</f>
        <v/>
      </c>
      <c r="U3922">
        <f>IF($B3922="","",IFERROR(VLOOKUP($O3922,Leaders!$A:$B,2,0),"Not Mapped"))</f>
        <v/>
      </c>
    </row>
    <row r="3923">
      <c r="A3923" s="16" t="n"/>
      <c r="G3923" s="17" t="n"/>
      <c r="H3923" s="17" t="n"/>
      <c r="I3923" s="17" t="n"/>
      <c r="J3923" s="17" t="n"/>
      <c r="K3923" s="17" t="n"/>
      <c r="L3923" s="17" t="n"/>
      <c r="N3923">
        <f>IF($B3923="","",IF($C3923="SUPERSTORE","Superstore","DH"))</f>
        <v/>
      </c>
      <c r="O3923">
        <f>IF($B3923="","",IFERROR(VLOOKUP($B3923,Mapping!$A:$C,2,0),"Not Mapped"))</f>
        <v/>
      </c>
      <c r="P3923">
        <f>IF($B3923="","",IFERROR(VLOOKUP($B3923,Mapping!$A:$C,3,0),"Not Mapped"))</f>
        <v/>
      </c>
      <c r="Q3923">
        <f>IF($B3923="","",IF(COUNTIF(Exclusions!$A:$A,$B3923)&gt;0,"Yes","No"))</f>
        <v/>
      </c>
      <c r="R3923" s="17">
        <f>IF($B3923="","",MIN(1,DAY($A3923)/IF($N3923="Superstore",Settings!$B$5,Settings!$B$4)))</f>
        <v/>
      </c>
      <c r="S3923" s="17">
        <f>IF(OR($B3923="",$G3923="",$R3923=0),"",$G3923/$R3923)</f>
        <v/>
      </c>
      <c r="T3923">
        <f>IF($S3923="","",IF($S3923&lt;Settings!$B$8,"Critical",IF($S3923&lt;Settings!$B$9,"Semi Critical","Non Critical")))</f>
        <v/>
      </c>
      <c r="U3923">
        <f>IF($B3923="","",IFERROR(VLOOKUP($O3923,Leaders!$A:$B,2,0),"Not Mapped"))</f>
        <v/>
      </c>
    </row>
    <row r="3924">
      <c r="A3924" s="16" t="n"/>
      <c r="G3924" s="17" t="n"/>
      <c r="H3924" s="17" t="n"/>
      <c r="I3924" s="17" t="n"/>
      <c r="J3924" s="17" t="n"/>
      <c r="K3924" s="17" t="n"/>
      <c r="L3924" s="17" t="n"/>
      <c r="N3924">
        <f>IF($B3924="","",IF($C3924="SUPERSTORE","Superstore","DH"))</f>
        <v/>
      </c>
      <c r="O3924">
        <f>IF($B3924="","",IFERROR(VLOOKUP($B3924,Mapping!$A:$C,2,0),"Not Mapped"))</f>
        <v/>
      </c>
      <c r="P3924">
        <f>IF($B3924="","",IFERROR(VLOOKUP($B3924,Mapping!$A:$C,3,0),"Not Mapped"))</f>
        <v/>
      </c>
      <c r="Q3924">
        <f>IF($B3924="","",IF(COUNTIF(Exclusions!$A:$A,$B3924)&gt;0,"Yes","No"))</f>
        <v/>
      </c>
      <c r="R3924" s="17">
        <f>IF($B3924="","",MIN(1,DAY($A3924)/IF($N3924="Superstore",Settings!$B$5,Settings!$B$4)))</f>
        <v/>
      </c>
      <c r="S3924" s="17">
        <f>IF(OR($B3924="",$G3924="",$R3924=0),"",$G3924/$R3924)</f>
        <v/>
      </c>
      <c r="T3924">
        <f>IF($S3924="","",IF($S3924&lt;Settings!$B$8,"Critical",IF($S3924&lt;Settings!$B$9,"Semi Critical","Non Critical")))</f>
        <v/>
      </c>
      <c r="U3924">
        <f>IF($B3924="","",IFERROR(VLOOKUP($O3924,Leaders!$A:$B,2,0),"Not Mapped"))</f>
        <v/>
      </c>
    </row>
    <row r="3925">
      <c r="A3925" s="16" t="n"/>
      <c r="G3925" s="17" t="n"/>
      <c r="H3925" s="17" t="n"/>
      <c r="I3925" s="17" t="n"/>
      <c r="J3925" s="17" t="n"/>
      <c r="K3925" s="17" t="n"/>
      <c r="L3925" s="17" t="n"/>
      <c r="N3925">
        <f>IF($B3925="","",IF($C3925="SUPERSTORE","Superstore","DH"))</f>
        <v/>
      </c>
      <c r="O3925">
        <f>IF($B3925="","",IFERROR(VLOOKUP($B3925,Mapping!$A:$C,2,0),"Not Mapped"))</f>
        <v/>
      </c>
      <c r="P3925">
        <f>IF($B3925="","",IFERROR(VLOOKUP($B3925,Mapping!$A:$C,3,0),"Not Mapped"))</f>
        <v/>
      </c>
      <c r="Q3925">
        <f>IF($B3925="","",IF(COUNTIF(Exclusions!$A:$A,$B3925)&gt;0,"Yes","No"))</f>
        <v/>
      </c>
      <c r="R3925" s="17">
        <f>IF($B3925="","",MIN(1,DAY($A3925)/IF($N3925="Superstore",Settings!$B$5,Settings!$B$4)))</f>
        <v/>
      </c>
      <c r="S3925" s="17">
        <f>IF(OR($B3925="",$G3925="",$R3925=0),"",$G3925/$R3925)</f>
        <v/>
      </c>
      <c r="T3925">
        <f>IF($S3925="","",IF($S3925&lt;Settings!$B$8,"Critical",IF($S3925&lt;Settings!$B$9,"Semi Critical","Non Critical")))</f>
        <v/>
      </c>
      <c r="U3925">
        <f>IF($B3925="","",IFERROR(VLOOKUP($O3925,Leaders!$A:$B,2,0),"Not Mapped"))</f>
        <v/>
      </c>
    </row>
    <row r="3926">
      <c r="A3926" s="16" t="n"/>
      <c r="G3926" s="17" t="n"/>
      <c r="H3926" s="17" t="n"/>
      <c r="I3926" s="17" t="n"/>
      <c r="J3926" s="17" t="n"/>
      <c r="K3926" s="17" t="n"/>
      <c r="L3926" s="17" t="n"/>
      <c r="N3926">
        <f>IF($B3926="","",IF($C3926="SUPERSTORE","Superstore","DH"))</f>
        <v/>
      </c>
      <c r="O3926">
        <f>IF($B3926="","",IFERROR(VLOOKUP($B3926,Mapping!$A:$C,2,0),"Not Mapped"))</f>
        <v/>
      </c>
      <c r="P3926">
        <f>IF($B3926="","",IFERROR(VLOOKUP($B3926,Mapping!$A:$C,3,0),"Not Mapped"))</f>
        <v/>
      </c>
      <c r="Q3926">
        <f>IF($B3926="","",IF(COUNTIF(Exclusions!$A:$A,$B3926)&gt;0,"Yes","No"))</f>
        <v/>
      </c>
      <c r="R3926" s="17">
        <f>IF($B3926="","",MIN(1,DAY($A3926)/IF($N3926="Superstore",Settings!$B$5,Settings!$B$4)))</f>
        <v/>
      </c>
      <c r="S3926" s="17">
        <f>IF(OR($B3926="",$G3926="",$R3926=0),"",$G3926/$R3926)</f>
        <v/>
      </c>
      <c r="T3926">
        <f>IF($S3926="","",IF($S3926&lt;Settings!$B$8,"Critical",IF($S3926&lt;Settings!$B$9,"Semi Critical","Non Critical")))</f>
        <v/>
      </c>
      <c r="U3926">
        <f>IF($B3926="","",IFERROR(VLOOKUP($O3926,Leaders!$A:$B,2,0),"Not Mapped"))</f>
        <v/>
      </c>
    </row>
    <row r="3927">
      <c r="A3927" s="16" t="n"/>
      <c r="G3927" s="17" t="n"/>
      <c r="H3927" s="17" t="n"/>
      <c r="I3927" s="17" t="n"/>
      <c r="J3927" s="17" t="n"/>
      <c r="K3927" s="17" t="n"/>
      <c r="L3927" s="17" t="n"/>
      <c r="N3927">
        <f>IF($B3927="","",IF($C3927="SUPERSTORE","Superstore","DH"))</f>
        <v/>
      </c>
      <c r="O3927">
        <f>IF($B3927="","",IFERROR(VLOOKUP($B3927,Mapping!$A:$C,2,0),"Not Mapped"))</f>
        <v/>
      </c>
      <c r="P3927">
        <f>IF($B3927="","",IFERROR(VLOOKUP($B3927,Mapping!$A:$C,3,0),"Not Mapped"))</f>
        <v/>
      </c>
      <c r="Q3927">
        <f>IF($B3927="","",IF(COUNTIF(Exclusions!$A:$A,$B3927)&gt;0,"Yes","No"))</f>
        <v/>
      </c>
      <c r="R3927" s="17">
        <f>IF($B3927="","",MIN(1,DAY($A3927)/IF($N3927="Superstore",Settings!$B$5,Settings!$B$4)))</f>
        <v/>
      </c>
      <c r="S3927" s="17">
        <f>IF(OR($B3927="",$G3927="",$R3927=0),"",$G3927/$R3927)</f>
        <v/>
      </c>
      <c r="T3927">
        <f>IF($S3927="","",IF($S3927&lt;Settings!$B$8,"Critical",IF($S3927&lt;Settings!$B$9,"Semi Critical","Non Critical")))</f>
        <v/>
      </c>
      <c r="U3927">
        <f>IF($B3927="","",IFERROR(VLOOKUP($O3927,Leaders!$A:$B,2,0),"Not Mapped"))</f>
        <v/>
      </c>
    </row>
    <row r="3928">
      <c r="A3928" s="16" t="n"/>
      <c r="G3928" s="17" t="n"/>
      <c r="H3928" s="17" t="n"/>
      <c r="I3928" s="17" t="n"/>
      <c r="J3928" s="17" t="n"/>
      <c r="K3928" s="17" t="n"/>
      <c r="L3928" s="17" t="n"/>
      <c r="N3928">
        <f>IF($B3928="","",IF($C3928="SUPERSTORE","Superstore","DH"))</f>
        <v/>
      </c>
      <c r="O3928">
        <f>IF($B3928="","",IFERROR(VLOOKUP($B3928,Mapping!$A:$C,2,0),"Not Mapped"))</f>
        <v/>
      </c>
      <c r="P3928">
        <f>IF($B3928="","",IFERROR(VLOOKUP($B3928,Mapping!$A:$C,3,0),"Not Mapped"))</f>
        <v/>
      </c>
      <c r="Q3928">
        <f>IF($B3928="","",IF(COUNTIF(Exclusions!$A:$A,$B3928)&gt;0,"Yes","No"))</f>
        <v/>
      </c>
      <c r="R3928" s="17">
        <f>IF($B3928="","",MIN(1,DAY($A3928)/IF($N3928="Superstore",Settings!$B$5,Settings!$B$4)))</f>
        <v/>
      </c>
      <c r="S3928" s="17">
        <f>IF(OR($B3928="",$G3928="",$R3928=0),"",$G3928/$R3928)</f>
        <v/>
      </c>
      <c r="T3928">
        <f>IF($S3928="","",IF($S3928&lt;Settings!$B$8,"Critical",IF($S3928&lt;Settings!$B$9,"Semi Critical","Non Critical")))</f>
        <v/>
      </c>
      <c r="U3928">
        <f>IF($B3928="","",IFERROR(VLOOKUP($O3928,Leaders!$A:$B,2,0),"Not Mapped"))</f>
        <v/>
      </c>
    </row>
    <row r="3929">
      <c r="A3929" s="16" t="n"/>
      <c r="G3929" s="17" t="n"/>
      <c r="H3929" s="17" t="n"/>
      <c r="I3929" s="17" t="n"/>
      <c r="J3929" s="17" t="n"/>
      <c r="K3929" s="17" t="n"/>
      <c r="L3929" s="17" t="n"/>
      <c r="N3929">
        <f>IF($B3929="","",IF($C3929="SUPERSTORE","Superstore","DH"))</f>
        <v/>
      </c>
      <c r="O3929">
        <f>IF($B3929="","",IFERROR(VLOOKUP($B3929,Mapping!$A:$C,2,0),"Not Mapped"))</f>
        <v/>
      </c>
      <c r="P3929">
        <f>IF($B3929="","",IFERROR(VLOOKUP($B3929,Mapping!$A:$C,3,0),"Not Mapped"))</f>
        <v/>
      </c>
      <c r="Q3929">
        <f>IF($B3929="","",IF(COUNTIF(Exclusions!$A:$A,$B3929)&gt;0,"Yes","No"))</f>
        <v/>
      </c>
      <c r="R3929" s="17">
        <f>IF($B3929="","",MIN(1,DAY($A3929)/IF($N3929="Superstore",Settings!$B$5,Settings!$B$4)))</f>
        <v/>
      </c>
      <c r="S3929" s="17">
        <f>IF(OR($B3929="",$G3929="",$R3929=0),"",$G3929/$R3929)</f>
        <v/>
      </c>
      <c r="T3929">
        <f>IF($S3929="","",IF($S3929&lt;Settings!$B$8,"Critical",IF($S3929&lt;Settings!$B$9,"Semi Critical","Non Critical")))</f>
        <v/>
      </c>
      <c r="U3929">
        <f>IF($B3929="","",IFERROR(VLOOKUP($O3929,Leaders!$A:$B,2,0),"Not Mapped"))</f>
        <v/>
      </c>
    </row>
    <row r="3930">
      <c r="A3930" s="16" t="n"/>
      <c r="G3930" s="17" t="n"/>
      <c r="H3930" s="17" t="n"/>
      <c r="I3930" s="17" t="n"/>
      <c r="J3930" s="17" t="n"/>
      <c r="K3930" s="17" t="n"/>
      <c r="L3930" s="17" t="n"/>
      <c r="N3930">
        <f>IF($B3930="","",IF($C3930="SUPERSTORE","Superstore","DH"))</f>
        <v/>
      </c>
      <c r="O3930">
        <f>IF($B3930="","",IFERROR(VLOOKUP($B3930,Mapping!$A:$C,2,0),"Not Mapped"))</f>
        <v/>
      </c>
      <c r="P3930">
        <f>IF($B3930="","",IFERROR(VLOOKUP($B3930,Mapping!$A:$C,3,0),"Not Mapped"))</f>
        <v/>
      </c>
      <c r="Q3930">
        <f>IF($B3930="","",IF(COUNTIF(Exclusions!$A:$A,$B3930)&gt;0,"Yes","No"))</f>
        <v/>
      </c>
      <c r="R3930" s="17">
        <f>IF($B3930="","",MIN(1,DAY($A3930)/IF($N3930="Superstore",Settings!$B$5,Settings!$B$4)))</f>
        <v/>
      </c>
      <c r="S3930" s="17">
        <f>IF(OR($B3930="",$G3930="",$R3930=0),"",$G3930/$R3930)</f>
        <v/>
      </c>
      <c r="T3930">
        <f>IF($S3930="","",IF($S3930&lt;Settings!$B$8,"Critical",IF($S3930&lt;Settings!$B$9,"Semi Critical","Non Critical")))</f>
        <v/>
      </c>
      <c r="U3930">
        <f>IF($B3930="","",IFERROR(VLOOKUP($O3930,Leaders!$A:$B,2,0),"Not Mapped"))</f>
        <v/>
      </c>
    </row>
    <row r="3931">
      <c r="A3931" s="16" t="n"/>
      <c r="G3931" s="17" t="n"/>
      <c r="H3931" s="17" t="n"/>
      <c r="I3931" s="17" t="n"/>
      <c r="J3931" s="17" t="n"/>
      <c r="K3931" s="17" t="n"/>
      <c r="L3931" s="17" t="n"/>
      <c r="N3931">
        <f>IF($B3931="","",IF($C3931="SUPERSTORE","Superstore","DH"))</f>
        <v/>
      </c>
      <c r="O3931">
        <f>IF($B3931="","",IFERROR(VLOOKUP($B3931,Mapping!$A:$C,2,0),"Not Mapped"))</f>
        <v/>
      </c>
      <c r="P3931">
        <f>IF($B3931="","",IFERROR(VLOOKUP($B3931,Mapping!$A:$C,3,0),"Not Mapped"))</f>
        <v/>
      </c>
      <c r="Q3931">
        <f>IF($B3931="","",IF(COUNTIF(Exclusions!$A:$A,$B3931)&gt;0,"Yes","No"))</f>
        <v/>
      </c>
      <c r="R3931" s="17">
        <f>IF($B3931="","",MIN(1,DAY($A3931)/IF($N3931="Superstore",Settings!$B$5,Settings!$B$4)))</f>
        <v/>
      </c>
      <c r="S3931" s="17">
        <f>IF(OR($B3931="",$G3931="",$R3931=0),"",$G3931/$R3931)</f>
        <v/>
      </c>
      <c r="T3931">
        <f>IF($S3931="","",IF($S3931&lt;Settings!$B$8,"Critical",IF($S3931&lt;Settings!$B$9,"Semi Critical","Non Critical")))</f>
        <v/>
      </c>
      <c r="U3931">
        <f>IF($B3931="","",IFERROR(VLOOKUP($O3931,Leaders!$A:$B,2,0),"Not Mapped"))</f>
        <v/>
      </c>
    </row>
    <row r="3932">
      <c r="A3932" s="16" t="n"/>
      <c r="G3932" s="17" t="n"/>
      <c r="H3932" s="17" t="n"/>
      <c r="I3932" s="17" t="n"/>
      <c r="J3932" s="17" t="n"/>
      <c r="K3932" s="17" t="n"/>
      <c r="L3932" s="17" t="n"/>
      <c r="N3932">
        <f>IF($B3932="","",IF($C3932="SUPERSTORE","Superstore","DH"))</f>
        <v/>
      </c>
      <c r="O3932">
        <f>IF($B3932="","",IFERROR(VLOOKUP($B3932,Mapping!$A:$C,2,0),"Not Mapped"))</f>
        <v/>
      </c>
      <c r="P3932">
        <f>IF($B3932="","",IFERROR(VLOOKUP($B3932,Mapping!$A:$C,3,0),"Not Mapped"))</f>
        <v/>
      </c>
      <c r="Q3932">
        <f>IF($B3932="","",IF(COUNTIF(Exclusions!$A:$A,$B3932)&gt;0,"Yes","No"))</f>
        <v/>
      </c>
      <c r="R3932" s="17">
        <f>IF($B3932="","",MIN(1,DAY($A3932)/IF($N3932="Superstore",Settings!$B$5,Settings!$B$4)))</f>
        <v/>
      </c>
      <c r="S3932" s="17">
        <f>IF(OR($B3932="",$G3932="",$R3932=0),"",$G3932/$R3932)</f>
        <v/>
      </c>
      <c r="T3932">
        <f>IF($S3932="","",IF($S3932&lt;Settings!$B$8,"Critical",IF($S3932&lt;Settings!$B$9,"Semi Critical","Non Critical")))</f>
        <v/>
      </c>
      <c r="U3932">
        <f>IF($B3932="","",IFERROR(VLOOKUP($O3932,Leaders!$A:$B,2,0),"Not Mapped"))</f>
        <v/>
      </c>
    </row>
    <row r="3933">
      <c r="A3933" s="16" t="n"/>
      <c r="G3933" s="17" t="n"/>
      <c r="H3933" s="17" t="n"/>
      <c r="I3933" s="17" t="n"/>
      <c r="J3933" s="17" t="n"/>
      <c r="K3933" s="17" t="n"/>
      <c r="L3933" s="17" t="n"/>
      <c r="N3933">
        <f>IF($B3933="","",IF($C3933="SUPERSTORE","Superstore","DH"))</f>
        <v/>
      </c>
      <c r="O3933">
        <f>IF($B3933="","",IFERROR(VLOOKUP($B3933,Mapping!$A:$C,2,0),"Not Mapped"))</f>
        <v/>
      </c>
      <c r="P3933">
        <f>IF($B3933="","",IFERROR(VLOOKUP($B3933,Mapping!$A:$C,3,0),"Not Mapped"))</f>
        <v/>
      </c>
      <c r="Q3933">
        <f>IF($B3933="","",IF(COUNTIF(Exclusions!$A:$A,$B3933)&gt;0,"Yes","No"))</f>
        <v/>
      </c>
      <c r="R3933" s="17">
        <f>IF($B3933="","",MIN(1,DAY($A3933)/IF($N3933="Superstore",Settings!$B$5,Settings!$B$4)))</f>
        <v/>
      </c>
      <c r="S3933" s="17">
        <f>IF(OR($B3933="",$G3933="",$R3933=0),"",$G3933/$R3933)</f>
        <v/>
      </c>
      <c r="T3933">
        <f>IF($S3933="","",IF($S3933&lt;Settings!$B$8,"Critical",IF($S3933&lt;Settings!$B$9,"Semi Critical","Non Critical")))</f>
        <v/>
      </c>
      <c r="U3933">
        <f>IF($B3933="","",IFERROR(VLOOKUP($O3933,Leaders!$A:$B,2,0),"Not Mapped"))</f>
        <v/>
      </c>
    </row>
    <row r="3934">
      <c r="A3934" s="16" t="n"/>
      <c r="G3934" s="17" t="n"/>
      <c r="H3934" s="17" t="n"/>
      <c r="I3934" s="17" t="n"/>
      <c r="J3934" s="17" t="n"/>
      <c r="K3934" s="17" t="n"/>
      <c r="L3934" s="17" t="n"/>
      <c r="N3934">
        <f>IF($B3934="","",IF($C3934="SUPERSTORE","Superstore","DH"))</f>
        <v/>
      </c>
      <c r="O3934">
        <f>IF($B3934="","",IFERROR(VLOOKUP($B3934,Mapping!$A:$C,2,0),"Not Mapped"))</f>
        <v/>
      </c>
      <c r="P3934">
        <f>IF($B3934="","",IFERROR(VLOOKUP($B3934,Mapping!$A:$C,3,0),"Not Mapped"))</f>
        <v/>
      </c>
      <c r="Q3934">
        <f>IF($B3934="","",IF(COUNTIF(Exclusions!$A:$A,$B3934)&gt;0,"Yes","No"))</f>
        <v/>
      </c>
      <c r="R3934" s="17">
        <f>IF($B3934="","",MIN(1,DAY($A3934)/IF($N3934="Superstore",Settings!$B$5,Settings!$B$4)))</f>
        <v/>
      </c>
      <c r="S3934" s="17">
        <f>IF(OR($B3934="",$G3934="",$R3934=0),"",$G3934/$R3934)</f>
        <v/>
      </c>
      <c r="T3934">
        <f>IF($S3934="","",IF($S3934&lt;Settings!$B$8,"Critical",IF($S3934&lt;Settings!$B$9,"Semi Critical","Non Critical")))</f>
        <v/>
      </c>
      <c r="U3934">
        <f>IF($B3934="","",IFERROR(VLOOKUP($O3934,Leaders!$A:$B,2,0),"Not Mapped"))</f>
        <v/>
      </c>
    </row>
    <row r="3935">
      <c r="A3935" s="16" t="n"/>
      <c r="G3935" s="17" t="n"/>
      <c r="H3935" s="17" t="n"/>
      <c r="I3935" s="17" t="n"/>
      <c r="J3935" s="17" t="n"/>
      <c r="K3935" s="17" t="n"/>
      <c r="L3935" s="17" t="n"/>
      <c r="N3935">
        <f>IF($B3935="","",IF($C3935="SUPERSTORE","Superstore","DH"))</f>
        <v/>
      </c>
      <c r="O3935">
        <f>IF($B3935="","",IFERROR(VLOOKUP($B3935,Mapping!$A:$C,2,0),"Not Mapped"))</f>
        <v/>
      </c>
      <c r="P3935">
        <f>IF($B3935="","",IFERROR(VLOOKUP($B3935,Mapping!$A:$C,3,0),"Not Mapped"))</f>
        <v/>
      </c>
      <c r="Q3935">
        <f>IF($B3935="","",IF(COUNTIF(Exclusions!$A:$A,$B3935)&gt;0,"Yes","No"))</f>
        <v/>
      </c>
      <c r="R3935" s="17">
        <f>IF($B3935="","",MIN(1,DAY($A3935)/IF($N3935="Superstore",Settings!$B$5,Settings!$B$4)))</f>
        <v/>
      </c>
      <c r="S3935" s="17">
        <f>IF(OR($B3935="",$G3935="",$R3935=0),"",$G3935/$R3935)</f>
        <v/>
      </c>
      <c r="T3935">
        <f>IF($S3935="","",IF($S3935&lt;Settings!$B$8,"Critical",IF($S3935&lt;Settings!$B$9,"Semi Critical","Non Critical")))</f>
        <v/>
      </c>
      <c r="U3935">
        <f>IF($B3935="","",IFERROR(VLOOKUP($O3935,Leaders!$A:$B,2,0),"Not Mapped"))</f>
        <v/>
      </c>
    </row>
    <row r="3936">
      <c r="A3936" s="16" t="n"/>
      <c r="G3936" s="17" t="n"/>
      <c r="H3936" s="17" t="n"/>
      <c r="I3936" s="17" t="n"/>
      <c r="J3936" s="17" t="n"/>
      <c r="K3936" s="17" t="n"/>
      <c r="L3936" s="17" t="n"/>
      <c r="N3936">
        <f>IF($B3936="","",IF($C3936="SUPERSTORE","Superstore","DH"))</f>
        <v/>
      </c>
      <c r="O3936">
        <f>IF($B3936="","",IFERROR(VLOOKUP($B3936,Mapping!$A:$C,2,0),"Not Mapped"))</f>
        <v/>
      </c>
      <c r="P3936">
        <f>IF($B3936="","",IFERROR(VLOOKUP($B3936,Mapping!$A:$C,3,0),"Not Mapped"))</f>
        <v/>
      </c>
      <c r="Q3936">
        <f>IF($B3936="","",IF(COUNTIF(Exclusions!$A:$A,$B3936)&gt;0,"Yes","No"))</f>
        <v/>
      </c>
      <c r="R3936" s="17">
        <f>IF($B3936="","",MIN(1,DAY($A3936)/IF($N3936="Superstore",Settings!$B$5,Settings!$B$4)))</f>
        <v/>
      </c>
      <c r="S3936" s="17">
        <f>IF(OR($B3936="",$G3936="",$R3936=0),"",$G3936/$R3936)</f>
        <v/>
      </c>
      <c r="T3936">
        <f>IF($S3936="","",IF($S3936&lt;Settings!$B$8,"Critical",IF($S3936&lt;Settings!$B$9,"Semi Critical","Non Critical")))</f>
        <v/>
      </c>
      <c r="U3936">
        <f>IF($B3936="","",IFERROR(VLOOKUP($O3936,Leaders!$A:$B,2,0),"Not Mapped"))</f>
        <v/>
      </c>
    </row>
    <row r="3937">
      <c r="A3937" s="16" t="n"/>
      <c r="G3937" s="17" t="n"/>
      <c r="H3937" s="17" t="n"/>
      <c r="I3937" s="17" t="n"/>
      <c r="J3937" s="17" t="n"/>
      <c r="K3937" s="17" t="n"/>
      <c r="L3937" s="17" t="n"/>
      <c r="N3937">
        <f>IF($B3937="","",IF($C3937="SUPERSTORE","Superstore","DH"))</f>
        <v/>
      </c>
      <c r="O3937">
        <f>IF($B3937="","",IFERROR(VLOOKUP($B3937,Mapping!$A:$C,2,0),"Not Mapped"))</f>
        <v/>
      </c>
      <c r="P3937">
        <f>IF($B3937="","",IFERROR(VLOOKUP($B3937,Mapping!$A:$C,3,0),"Not Mapped"))</f>
        <v/>
      </c>
      <c r="Q3937">
        <f>IF($B3937="","",IF(COUNTIF(Exclusions!$A:$A,$B3937)&gt;0,"Yes","No"))</f>
        <v/>
      </c>
      <c r="R3937" s="17">
        <f>IF($B3937="","",MIN(1,DAY($A3937)/IF($N3937="Superstore",Settings!$B$5,Settings!$B$4)))</f>
        <v/>
      </c>
      <c r="S3937" s="17">
        <f>IF(OR($B3937="",$G3937="",$R3937=0),"",$G3937/$R3937)</f>
        <v/>
      </c>
      <c r="T3937">
        <f>IF($S3937="","",IF($S3937&lt;Settings!$B$8,"Critical",IF($S3937&lt;Settings!$B$9,"Semi Critical","Non Critical")))</f>
        <v/>
      </c>
      <c r="U3937">
        <f>IF($B3937="","",IFERROR(VLOOKUP($O3937,Leaders!$A:$B,2,0),"Not Mapped"))</f>
        <v/>
      </c>
    </row>
    <row r="3938">
      <c r="A3938" s="16" t="n"/>
      <c r="G3938" s="17" t="n"/>
      <c r="H3938" s="17" t="n"/>
      <c r="I3938" s="17" t="n"/>
      <c r="J3938" s="17" t="n"/>
      <c r="K3938" s="17" t="n"/>
      <c r="L3938" s="17" t="n"/>
      <c r="N3938">
        <f>IF($B3938="","",IF($C3938="SUPERSTORE","Superstore","DH"))</f>
        <v/>
      </c>
      <c r="O3938">
        <f>IF($B3938="","",IFERROR(VLOOKUP($B3938,Mapping!$A:$C,2,0),"Not Mapped"))</f>
        <v/>
      </c>
      <c r="P3938">
        <f>IF($B3938="","",IFERROR(VLOOKUP($B3938,Mapping!$A:$C,3,0),"Not Mapped"))</f>
        <v/>
      </c>
      <c r="Q3938">
        <f>IF($B3938="","",IF(COUNTIF(Exclusions!$A:$A,$B3938)&gt;0,"Yes","No"))</f>
        <v/>
      </c>
      <c r="R3938" s="17">
        <f>IF($B3938="","",MIN(1,DAY($A3938)/IF($N3938="Superstore",Settings!$B$5,Settings!$B$4)))</f>
        <v/>
      </c>
      <c r="S3938" s="17">
        <f>IF(OR($B3938="",$G3938="",$R3938=0),"",$G3938/$R3938)</f>
        <v/>
      </c>
      <c r="T3938">
        <f>IF($S3938="","",IF($S3938&lt;Settings!$B$8,"Critical",IF($S3938&lt;Settings!$B$9,"Semi Critical","Non Critical")))</f>
        <v/>
      </c>
      <c r="U3938">
        <f>IF($B3938="","",IFERROR(VLOOKUP($O3938,Leaders!$A:$B,2,0),"Not Mapped"))</f>
        <v/>
      </c>
    </row>
    <row r="3939">
      <c r="A3939" s="16" t="n"/>
      <c r="G3939" s="17" t="n"/>
      <c r="H3939" s="17" t="n"/>
      <c r="I3939" s="17" t="n"/>
      <c r="J3939" s="17" t="n"/>
      <c r="K3939" s="17" t="n"/>
      <c r="L3939" s="17" t="n"/>
      <c r="N3939">
        <f>IF($B3939="","",IF($C3939="SUPERSTORE","Superstore","DH"))</f>
        <v/>
      </c>
      <c r="O3939">
        <f>IF($B3939="","",IFERROR(VLOOKUP($B3939,Mapping!$A:$C,2,0),"Not Mapped"))</f>
        <v/>
      </c>
      <c r="P3939">
        <f>IF($B3939="","",IFERROR(VLOOKUP($B3939,Mapping!$A:$C,3,0),"Not Mapped"))</f>
        <v/>
      </c>
      <c r="Q3939">
        <f>IF($B3939="","",IF(COUNTIF(Exclusions!$A:$A,$B3939)&gt;0,"Yes","No"))</f>
        <v/>
      </c>
      <c r="R3939" s="17">
        <f>IF($B3939="","",MIN(1,DAY($A3939)/IF($N3939="Superstore",Settings!$B$5,Settings!$B$4)))</f>
        <v/>
      </c>
      <c r="S3939" s="17">
        <f>IF(OR($B3939="",$G3939="",$R3939=0),"",$G3939/$R3939)</f>
        <v/>
      </c>
      <c r="T3939">
        <f>IF($S3939="","",IF($S3939&lt;Settings!$B$8,"Critical",IF($S3939&lt;Settings!$B$9,"Semi Critical","Non Critical")))</f>
        <v/>
      </c>
      <c r="U3939">
        <f>IF($B3939="","",IFERROR(VLOOKUP($O3939,Leaders!$A:$B,2,0),"Not Mapped"))</f>
        <v/>
      </c>
    </row>
    <row r="3940">
      <c r="A3940" s="16" t="n"/>
      <c r="G3940" s="17" t="n"/>
      <c r="H3940" s="17" t="n"/>
      <c r="I3940" s="17" t="n"/>
      <c r="J3940" s="17" t="n"/>
      <c r="K3940" s="17" t="n"/>
      <c r="L3940" s="17" t="n"/>
      <c r="N3940">
        <f>IF($B3940="","",IF($C3940="SUPERSTORE","Superstore","DH"))</f>
        <v/>
      </c>
      <c r="O3940">
        <f>IF($B3940="","",IFERROR(VLOOKUP($B3940,Mapping!$A:$C,2,0),"Not Mapped"))</f>
        <v/>
      </c>
      <c r="P3940">
        <f>IF($B3940="","",IFERROR(VLOOKUP($B3940,Mapping!$A:$C,3,0),"Not Mapped"))</f>
        <v/>
      </c>
      <c r="Q3940">
        <f>IF($B3940="","",IF(COUNTIF(Exclusions!$A:$A,$B3940)&gt;0,"Yes","No"))</f>
        <v/>
      </c>
      <c r="R3940" s="17">
        <f>IF($B3940="","",MIN(1,DAY($A3940)/IF($N3940="Superstore",Settings!$B$5,Settings!$B$4)))</f>
        <v/>
      </c>
      <c r="S3940" s="17">
        <f>IF(OR($B3940="",$G3940="",$R3940=0),"",$G3940/$R3940)</f>
        <v/>
      </c>
      <c r="T3940">
        <f>IF($S3940="","",IF($S3940&lt;Settings!$B$8,"Critical",IF($S3940&lt;Settings!$B$9,"Semi Critical","Non Critical")))</f>
        <v/>
      </c>
      <c r="U3940">
        <f>IF($B3940="","",IFERROR(VLOOKUP($O3940,Leaders!$A:$B,2,0),"Not Mapped"))</f>
        <v/>
      </c>
    </row>
    <row r="3941">
      <c r="A3941" s="16" t="n"/>
      <c r="G3941" s="17" t="n"/>
      <c r="H3941" s="17" t="n"/>
      <c r="I3941" s="17" t="n"/>
      <c r="J3941" s="17" t="n"/>
      <c r="K3941" s="17" t="n"/>
      <c r="L3941" s="17" t="n"/>
      <c r="N3941">
        <f>IF($B3941="","",IF($C3941="SUPERSTORE","Superstore","DH"))</f>
        <v/>
      </c>
      <c r="O3941">
        <f>IF($B3941="","",IFERROR(VLOOKUP($B3941,Mapping!$A:$C,2,0),"Not Mapped"))</f>
        <v/>
      </c>
      <c r="P3941">
        <f>IF($B3941="","",IFERROR(VLOOKUP($B3941,Mapping!$A:$C,3,0),"Not Mapped"))</f>
        <v/>
      </c>
      <c r="Q3941">
        <f>IF($B3941="","",IF(COUNTIF(Exclusions!$A:$A,$B3941)&gt;0,"Yes","No"))</f>
        <v/>
      </c>
      <c r="R3941" s="17">
        <f>IF($B3941="","",MIN(1,DAY($A3941)/IF($N3941="Superstore",Settings!$B$5,Settings!$B$4)))</f>
        <v/>
      </c>
      <c r="S3941" s="17">
        <f>IF(OR($B3941="",$G3941="",$R3941=0),"",$G3941/$R3941)</f>
        <v/>
      </c>
      <c r="T3941">
        <f>IF($S3941="","",IF($S3941&lt;Settings!$B$8,"Critical",IF($S3941&lt;Settings!$B$9,"Semi Critical","Non Critical")))</f>
        <v/>
      </c>
      <c r="U3941">
        <f>IF($B3941="","",IFERROR(VLOOKUP($O3941,Leaders!$A:$B,2,0),"Not Mapped"))</f>
        <v/>
      </c>
    </row>
    <row r="3942">
      <c r="A3942" s="16" t="n"/>
      <c r="G3942" s="17" t="n"/>
      <c r="H3942" s="17" t="n"/>
      <c r="I3942" s="17" t="n"/>
      <c r="J3942" s="17" t="n"/>
      <c r="K3942" s="17" t="n"/>
      <c r="L3942" s="17" t="n"/>
      <c r="N3942">
        <f>IF($B3942="","",IF($C3942="SUPERSTORE","Superstore","DH"))</f>
        <v/>
      </c>
      <c r="O3942">
        <f>IF($B3942="","",IFERROR(VLOOKUP($B3942,Mapping!$A:$C,2,0),"Not Mapped"))</f>
        <v/>
      </c>
      <c r="P3942">
        <f>IF($B3942="","",IFERROR(VLOOKUP($B3942,Mapping!$A:$C,3,0),"Not Mapped"))</f>
        <v/>
      </c>
      <c r="Q3942">
        <f>IF($B3942="","",IF(COUNTIF(Exclusions!$A:$A,$B3942)&gt;0,"Yes","No"))</f>
        <v/>
      </c>
      <c r="R3942" s="17">
        <f>IF($B3942="","",MIN(1,DAY($A3942)/IF($N3942="Superstore",Settings!$B$5,Settings!$B$4)))</f>
        <v/>
      </c>
      <c r="S3942" s="17">
        <f>IF(OR($B3942="",$G3942="",$R3942=0),"",$G3942/$R3942)</f>
        <v/>
      </c>
      <c r="T3942">
        <f>IF($S3942="","",IF($S3942&lt;Settings!$B$8,"Critical",IF($S3942&lt;Settings!$B$9,"Semi Critical","Non Critical")))</f>
        <v/>
      </c>
      <c r="U3942">
        <f>IF($B3942="","",IFERROR(VLOOKUP($O3942,Leaders!$A:$B,2,0),"Not Mapped"))</f>
        <v/>
      </c>
    </row>
    <row r="3943">
      <c r="A3943" s="16" t="n"/>
      <c r="G3943" s="17" t="n"/>
      <c r="H3943" s="17" t="n"/>
      <c r="I3943" s="17" t="n"/>
      <c r="J3943" s="17" t="n"/>
      <c r="K3943" s="17" t="n"/>
      <c r="L3943" s="17" t="n"/>
      <c r="N3943">
        <f>IF($B3943="","",IF($C3943="SUPERSTORE","Superstore","DH"))</f>
        <v/>
      </c>
      <c r="O3943">
        <f>IF($B3943="","",IFERROR(VLOOKUP($B3943,Mapping!$A:$C,2,0),"Not Mapped"))</f>
        <v/>
      </c>
      <c r="P3943">
        <f>IF($B3943="","",IFERROR(VLOOKUP($B3943,Mapping!$A:$C,3,0),"Not Mapped"))</f>
        <v/>
      </c>
      <c r="Q3943">
        <f>IF($B3943="","",IF(COUNTIF(Exclusions!$A:$A,$B3943)&gt;0,"Yes","No"))</f>
        <v/>
      </c>
      <c r="R3943" s="17">
        <f>IF($B3943="","",MIN(1,DAY($A3943)/IF($N3943="Superstore",Settings!$B$5,Settings!$B$4)))</f>
        <v/>
      </c>
      <c r="S3943" s="17">
        <f>IF(OR($B3943="",$G3943="",$R3943=0),"",$G3943/$R3943)</f>
        <v/>
      </c>
      <c r="T3943">
        <f>IF($S3943="","",IF($S3943&lt;Settings!$B$8,"Critical",IF($S3943&lt;Settings!$B$9,"Semi Critical","Non Critical")))</f>
        <v/>
      </c>
      <c r="U3943">
        <f>IF($B3943="","",IFERROR(VLOOKUP($O3943,Leaders!$A:$B,2,0),"Not Mapped"))</f>
        <v/>
      </c>
    </row>
    <row r="3944">
      <c r="A3944" s="16" t="n"/>
      <c r="G3944" s="17" t="n"/>
      <c r="H3944" s="17" t="n"/>
      <c r="I3944" s="17" t="n"/>
      <c r="J3944" s="17" t="n"/>
      <c r="K3944" s="17" t="n"/>
      <c r="L3944" s="17" t="n"/>
      <c r="N3944">
        <f>IF($B3944="","",IF($C3944="SUPERSTORE","Superstore","DH"))</f>
        <v/>
      </c>
      <c r="O3944">
        <f>IF($B3944="","",IFERROR(VLOOKUP($B3944,Mapping!$A:$C,2,0),"Not Mapped"))</f>
        <v/>
      </c>
      <c r="P3944">
        <f>IF($B3944="","",IFERROR(VLOOKUP($B3944,Mapping!$A:$C,3,0),"Not Mapped"))</f>
        <v/>
      </c>
      <c r="Q3944">
        <f>IF($B3944="","",IF(COUNTIF(Exclusions!$A:$A,$B3944)&gt;0,"Yes","No"))</f>
        <v/>
      </c>
      <c r="R3944" s="17">
        <f>IF($B3944="","",MIN(1,DAY($A3944)/IF($N3944="Superstore",Settings!$B$5,Settings!$B$4)))</f>
        <v/>
      </c>
      <c r="S3944" s="17">
        <f>IF(OR($B3944="",$G3944="",$R3944=0),"",$G3944/$R3944)</f>
        <v/>
      </c>
      <c r="T3944">
        <f>IF($S3944="","",IF($S3944&lt;Settings!$B$8,"Critical",IF($S3944&lt;Settings!$B$9,"Semi Critical","Non Critical")))</f>
        <v/>
      </c>
      <c r="U3944">
        <f>IF($B3944="","",IFERROR(VLOOKUP($O3944,Leaders!$A:$B,2,0),"Not Mapped"))</f>
        <v/>
      </c>
    </row>
    <row r="3945">
      <c r="A3945" s="16" t="n"/>
      <c r="G3945" s="17" t="n"/>
      <c r="H3945" s="17" t="n"/>
      <c r="I3945" s="17" t="n"/>
      <c r="J3945" s="17" t="n"/>
      <c r="K3945" s="17" t="n"/>
      <c r="L3945" s="17" t="n"/>
      <c r="N3945">
        <f>IF($B3945="","",IF($C3945="SUPERSTORE","Superstore","DH"))</f>
        <v/>
      </c>
      <c r="O3945">
        <f>IF($B3945="","",IFERROR(VLOOKUP($B3945,Mapping!$A:$C,2,0),"Not Mapped"))</f>
        <v/>
      </c>
      <c r="P3945">
        <f>IF($B3945="","",IFERROR(VLOOKUP($B3945,Mapping!$A:$C,3,0),"Not Mapped"))</f>
        <v/>
      </c>
      <c r="Q3945">
        <f>IF($B3945="","",IF(COUNTIF(Exclusions!$A:$A,$B3945)&gt;0,"Yes","No"))</f>
        <v/>
      </c>
      <c r="R3945" s="17">
        <f>IF($B3945="","",MIN(1,DAY($A3945)/IF($N3945="Superstore",Settings!$B$5,Settings!$B$4)))</f>
        <v/>
      </c>
      <c r="S3945" s="17">
        <f>IF(OR($B3945="",$G3945="",$R3945=0),"",$G3945/$R3945)</f>
        <v/>
      </c>
      <c r="T3945">
        <f>IF($S3945="","",IF($S3945&lt;Settings!$B$8,"Critical",IF($S3945&lt;Settings!$B$9,"Semi Critical","Non Critical")))</f>
        <v/>
      </c>
      <c r="U3945">
        <f>IF($B3945="","",IFERROR(VLOOKUP($O3945,Leaders!$A:$B,2,0),"Not Mapped"))</f>
        <v/>
      </c>
    </row>
    <row r="3946">
      <c r="A3946" s="16" t="n"/>
      <c r="G3946" s="17" t="n"/>
      <c r="H3946" s="17" t="n"/>
      <c r="I3946" s="17" t="n"/>
      <c r="J3946" s="17" t="n"/>
      <c r="K3946" s="17" t="n"/>
      <c r="L3946" s="17" t="n"/>
      <c r="N3946">
        <f>IF($B3946="","",IF($C3946="SUPERSTORE","Superstore","DH"))</f>
        <v/>
      </c>
      <c r="O3946">
        <f>IF($B3946="","",IFERROR(VLOOKUP($B3946,Mapping!$A:$C,2,0),"Not Mapped"))</f>
        <v/>
      </c>
      <c r="P3946">
        <f>IF($B3946="","",IFERROR(VLOOKUP($B3946,Mapping!$A:$C,3,0),"Not Mapped"))</f>
        <v/>
      </c>
      <c r="Q3946">
        <f>IF($B3946="","",IF(COUNTIF(Exclusions!$A:$A,$B3946)&gt;0,"Yes","No"))</f>
        <v/>
      </c>
      <c r="R3946" s="17">
        <f>IF($B3946="","",MIN(1,DAY($A3946)/IF($N3946="Superstore",Settings!$B$5,Settings!$B$4)))</f>
        <v/>
      </c>
      <c r="S3946" s="17">
        <f>IF(OR($B3946="",$G3946="",$R3946=0),"",$G3946/$R3946)</f>
        <v/>
      </c>
      <c r="T3946">
        <f>IF($S3946="","",IF($S3946&lt;Settings!$B$8,"Critical",IF($S3946&lt;Settings!$B$9,"Semi Critical","Non Critical")))</f>
        <v/>
      </c>
      <c r="U3946">
        <f>IF($B3946="","",IFERROR(VLOOKUP($O3946,Leaders!$A:$B,2,0),"Not Mapped"))</f>
        <v/>
      </c>
    </row>
    <row r="3947">
      <c r="A3947" s="16" t="n"/>
      <c r="G3947" s="17" t="n"/>
      <c r="H3947" s="17" t="n"/>
      <c r="I3947" s="17" t="n"/>
      <c r="J3947" s="17" t="n"/>
      <c r="K3947" s="17" t="n"/>
      <c r="L3947" s="17" t="n"/>
      <c r="N3947">
        <f>IF($B3947="","",IF($C3947="SUPERSTORE","Superstore","DH"))</f>
        <v/>
      </c>
      <c r="O3947">
        <f>IF($B3947="","",IFERROR(VLOOKUP($B3947,Mapping!$A:$C,2,0),"Not Mapped"))</f>
        <v/>
      </c>
      <c r="P3947">
        <f>IF($B3947="","",IFERROR(VLOOKUP($B3947,Mapping!$A:$C,3,0),"Not Mapped"))</f>
        <v/>
      </c>
      <c r="Q3947">
        <f>IF($B3947="","",IF(COUNTIF(Exclusions!$A:$A,$B3947)&gt;0,"Yes","No"))</f>
        <v/>
      </c>
      <c r="R3947" s="17">
        <f>IF($B3947="","",MIN(1,DAY($A3947)/IF($N3947="Superstore",Settings!$B$5,Settings!$B$4)))</f>
        <v/>
      </c>
      <c r="S3947" s="17">
        <f>IF(OR($B3947="",$G3947="",$R3947=0),"",$G3947/$R3947)</f>
        <v/>
      </c>
      <c r="T3947">
        <f>IF($S3947="","",IF($S3947&lt;Settings!$B$8,"Critical",IF($S3947&lt;Settings!$B$9,"Semi Critical","Non Critical")))</f>
        <v/>
      </c>
      <c r="U3947">
        <f>IF($B3947="","",IFERROR(VLOOKUP($O3947,Leaders!$A:$B,2,0),"Not Mapped"))</f>
        <v/>
      </c>
    </row>
    <row r="3948">
      <c r="A3948" s="16" t="n"/>
      <c r="G3948" s="17" t="n"/>
      <c r="H3948" s="17" t="n"/>
      <c r="I3948" s="17" t="n"/>
      <c r="J3948" s="17" t="n"/>
      <c r="K3948" s="17" t="n"/>
      <c r="L3948" s="17" t="n"/>
      <c r="N3948">
        <f>IF($B3948="","",IF($C3948="SUPERSTORE","Superstore","DH"))</f>
        <v/>
      </c>
      <c r="O3948">
        <f>IF($B3948="","",IFERROR(VLOOKUP($B3948,Mapping!$A:$C,2,0),"Not Mapped"))</f>
        <v/>
      </c>
      <c r="P3948">
        <f>IF($B3948="","",IFERROR(VLOOKUP($B3948,Mapping!$A:$C,3,0),"Not Mapped"))</f>
        <v/>
      </c>
      <c r="Q3948">
        <f>IF($B3948="","",IF(COUNTIF(Exclusions!$A:$A,$B3948)&gt;0,"Yes","No"))</f>
        <v/>
      </c>
      <c r="R3948" s="17">
        <f>IF($B3948="","",MIN(1,DAY($A3948)/IF($N3948="Superstore",Settings!$B$5,Settings!$B$4)))</f>
        <v/>
      </c>
      <c r="S3948" s="17">
        <f>IF(OR($B3948="",$G3948="",$R3948=0),"",$G3948/$R3948)</f>
        <v/>
      </c>
      <c r="T3948">
        <f>IF($S3948="","",IF($S3948&lt;Settings!$B$8,"Critical",IF($S3948&lt;Settings!$B$9,"Semi Critical","Non Critical")))</f>
        <v/>
      </c>
      <c r="U3948">
        <f>IF($B3948="","",IFERROR(VLOOKUP($O3948,Leaders!$A:$B,2,0),"Not Mapped"))</f>
        <v/>
      </c>
    </row>
    <row r="3949">
      <c r="A3949" s="16" t="n"/>
      <c r="G3949" s="17" t="n"/>
      <c r="H3949" s="17" t="n"/>
      <c r="I3949" s="17" t="n"/>
      <c r="J3949" s="17" t="n"/>
      <c r="K3949" s="17" t="n"/>
      <c r="L3949" s="17" t="n"/>
      <c r="N3949">
        <f>IF($B3949="","",IF($C3949="SUPERSTORE","Superstore","DH"))</f>
        <v/>
      </c>
      <c r="O3949">
        <f>IF($B3949="","",IFERROR(VLOOKUP($B3949,Mapping!$A:$C,2,0),"Not Mapped"))</f>
        <v/>
      </c>
      <c r="P3949">
        <f>IF($B3949="","",IFERROR(VLOOKUP($B3949,Mapping!$A:$C,3,0),"Not Mapped"))</f>
        <v/>
      </c>
      <c r="Q3949">
        <f>IF($B3949="","",IF(COUNTIF(Exclusions!$A:$A,$B3949)&gt;0,"Yes","No"))</f>
        <v/>
      </c>
      <c r="R3949" s="17">
        <f>IF($B3949="","",MIN(1,DAY($A3949)/IF($N3949="Superstore",Settings!$B$5,Settings!$B$4)))</f>
        <v/>
      </c>
      <c r="S3949" s="17">
        <f>IF(OR($B3949="",$G3949="",$R3949=0),"",$G3949/$R3949)</f>
        <v/>
      </c>
      <c r="T3949">
        <f>IF($S3949="","",IF($S3949&lt;Settings!$B$8,"Critical",IF($S3949&lt;Settings!$B$9,"Semi Critical","Non Critical")))</f>
        <v/>
      </c>
      <c r="U3949">
        <f>IF($B3949="","",IFERROR(VLOOKUP($O3949,Leaders!$A:$B,2,0),"Not Mapped"))</f>
        <v/>
      </c>
    </row>
    <row r="3950">
      <c r="A3950" s="16" t="n"/>
      <c r="G3950" s="17" t="n"/>
      <c r="H3950" s="17" t="n"/>
      <c r="I3950" s="17" t="n"/>
      <c r="J3950" s="17" t="n"/>
      <c r="K3950" s="17" t="n"/>
      <c r="L3950" s="17" t="n"/>
      <c r="N3950">
        <f>IF($B3950="","",IF($C3950="SUPERSTORE","Superstore","DH"))</f>
        <v/>
      </c>
      <c r="O3950">
        <f>IF($B3950="","",IFERROR(VLOOKUP($B3950,Mapping!$A:$C,2,0),"Not Mapped"))</f>
        <v/>
      </c>
      <c r="P3950">
        <f>IF($B3950="","",IFERROR(VLOOKUP($B3950,Mapping!$A:$C,3,0),"Not Mapped"))</f>
        <v/>
      </c>
      <c r="Q3950">
        <f>IF($B3950="","",IF(COUNTIF(Exclusions!$A:$A,$B3950)&gt;0,"Yes","No"))</f>
        <v/>
      </c>
      <c r="R3950" s="17">
        <f>IF($B3950="","",MIN(1,DAY($A3950)/IF($N3950="Superstore",Settings!$B$5,Settings!$B$4)))</f>
        <v/>
      </c>
      <c r="S3950" s="17">
        <f>IF(OR($B3950="",$G3950="",$R3950=0),"",$G3950/$R3950)</f>
        <v/>
      </c>
      <c r="T3950">
        <f>IF($S3950="","",IF($S3950&lt;Settings!$B$8,"Critical",IF($S3950&lt;Settings!$B$9,"Semi Critical","Non Critical")))</f>
        <v/>
      </c>
      <c r="U3950">
        <f>IF($B3950="","",IFERROR(VLOOKUP($O3950,Leaders!$A:$B,2,0),"Not Mapped"))</f>
        <v/>
      </c>
    </row>
    <row r="3951">
      <c r="A3951" s="16" t="n"/>
      <c r="G3951" s="17" t="n"/>
      <c r="H3951" s="17" t="n"/>
      <c r="I3951" s="17" t="n"/>
      <c r="J3951" s="17" t="n"/>
      <c r="K3951" s="17" t="n"/>
      <c r="L3951" s="17" t="n"/>
      <c r="N3951">
        <f>IF($B3951="","",IF($C3951="SUPERSTORE","Superstore","DH"))</f>
        <v/>
      </c>
      <c r="O3951">
        <f>IF($B3951="","",IFERROR(VLOOKUP($B3951,Mapping!$A:$C,2,0),"Not Mapped"))</f>
        <v/>
      </c>
      <c r="P3951">
        <f>IF($B3951="","",IFERROR(VLOOKUP($B3951,Mapping!$A:$C,3,0),"Not Mapped"))</f>
        <v/>
      </c>
      <c r="Q3951">
        <f>IF($B3951="","",IF(COUNTIF(Exclusions!$A:$A,$B3951)&gt;0,"Yes","No"))</f>
        <v/>
      </c>
      <c r="R3951" s="17">
        <f>IF($B3951="","",MIN(1,DAY($A3951)/IF($N3951="Superstore",Settings!$B$5,Settings!$B$4)))</f>
        <v/>
      </c>
      <c r="S3951" s="17">
        <f>IF(OR($B3951="",$G3951="",$R3951=0),"",$G3951/$R3951)</f>
        <v/>
      </c>
      <c r="T3951">
        <f>IF($S3951="","",IF($S3951&lt;Settings!$B$8,"Critical",IF($S3951&lt;Settings!$B$9,"Semi Critical","Non Critical")))</f>
        <v/>
      </c>
      <c r="U3951">
        <f>IF($B3951="","",IFERROR(VLOOKUP($O3951,Leaders!$A:$B,2,0),"Not Mapped"))</f>
        <v/>
      </c>
    </row>
    <row r="3952">
      <c r="A3952" s="16" t="n"/>
      <c r="G3952" s="17" t="n"/>
      <c r="H3952" s="17" t="n"/>
      <c r="I3952" s="17" t="n"/>
      <c r="J3952" s="17" t="n"/>
      <c r="K3952" s="17" t="n"/>
      <c r="L3952" s="17" t="n"/>
      <c r="N3952">
        <f>IF($B3952="","",IF($C3952="SUPERSTORE","Superstore","DH"))</f>
        <v/>
      </c>
      <c r="O3952">
        <f>IF($B3952="","",IFERROR(VLOOKUP($B3952,Mapping!$A:$C,2,0),"Not Mapped"))</f>
        <v/>
      </c>
      <c r="P3952">
        <f>IF($B3952="","",IFERROR(VLOOKUP($B3952,Mapping!$A:$C,3,0),"Not Mapped"))</f>
        <v/>
      </c>
      <c r="Q3952">
        <f>IF($B3952="","",IF(COUNTIF(Exclusions!$A:$A,$B3952)&gt;0,"Yes","No"))</f>
        <v/>
      </c>
      <c r="R3952" s="17">
        <f>IF($B3952="","",MIN(1,DAY($A3952)/IF($N3952="Superstore",Settings!$B$5,Settings!$B$4)))</f>
        <v/>
      </c>
      <c r="S3952" s="17">
        <f>IF(OR($B3952="",$G3952="",$R3952=0),"",$G3952/$R3952)</f>
        <v/>
      </c>
      <c r="T3952">
        <f>IF($S3952="","",IF($S3952&lt;Settings!$B$8,"Critical",IF($S3952&lt;Settings!$B$9,"Semi Critical","Non Critical")))</f>
        <v/>
      </c>
      <c r="U3952">
        <f>IF($B3952="","",IFERROR(VLOOKUP($O3952,Leaders!$A:$B,2,0),"Not Mapped"))</f>
        <v/>
      </c>
    </row>
    <row r="3953">
      <c r="A3953" s="16" t="n"/>
      <c r="G3953" s="17" t="n"/>
      <c r="H3953" s="17" t="n"/>
      <c r="I3953" s="17" t="n"/>
      <c r="J3953" s="17" t="n"/>
      <c r="K3953" s="17" t="n"/>
      <c r="L3953" s="17" t="n"/>
      <c r="N3953">
        <f>IF($B3953="","",IF($C3953="SUPERSTORE","Superstore","DH"))</f>
        <v/>
      </c>
      <c r="O3953">
        <f>IF($B3953="","",IFERROR(VLOOKUP($B3953,Mapping!$A:$C,2,0),"Not Mapped"))</f>
        <v/>
      </c>
      <c r="P3953">
        <f>IF($B3953="","",IFERROR(VLOOKUP($B3953,Mapping!$A:$C,3,0),"Not Mapped"))</f>
        <v/>
      </c>
      <c r="Q3953">
        <f>IF($B3953="","",IF(COUNTIF(Exclusions!$A:$A,$B3953)&gt;0,"Yes","No"))</f>
        <v/>
      </c>
      <c r="R3953" s="17">
        <f>IF($B3953="","",MIN(1,DAY($A3953)/IF($N3953="Superstore",Settings!$B$5,Settings!$B$4)))</f>
        <v/>
      </c>
      <c r="S3953" s="17">
        <f>IF(OR($B3953="",$G3953="",$R3953=0),"",$G3953/$R3953)</f>
        <v/>
      </c>
      <c r="T3953">
        <f>IF($S3953="","",IF($S3953&lt;Settings!$B$8,"Critical",IF($S3953&lt;Settings!$B$9,"Semi Critical","Non Critical")))</f>
        <v/>
      </c>
      <c r="U3953">
        <f>IF($B3953="","",IFERROR(VLOOKUP($O3953,Leaders!$A:$B,2,0),"Not Mapped"))</f>
        <v/>
      </c>
    </row>
    <row r="3954">
      <c r="A3954" s="16" t="n"/>
      <c r="G3954" s="17" t="n"/>
      <c r="H3954" s="17" t="n"/>
      <c r="I3954" s="17" t="n"/>
      <c r="J3954" s="17" t="n"/>
      <c r="K3954" s="17" t="n"/>
      <c r="L3954" s="17" t="n"/>
      <c r="N3954">
        <f>IF($B3954="","",IF($C3954="SUPERSTORE","Superstore","DH"))</f>
        <v/>
      </c>
      <c r="O3954">
        <f>IF($B3954="","",IFERROR(VLOOKUP($B3954,Mapping!$A:$C,2,0),"Not Mapped"))</f>
        <v/>
      </c>
      <c r="P3954">
        <f>IF($B3954="","",IFERROR(VLOOKUP($B3954,Mapping!$A:$C,3,0),"Not Mapped"))</f>
        <v/>
      </c>
      <c r="Q3954">
        <f>IF($B3954="","",IF(COUNTIF(Exclusions!$A:$A,$B3954)&gt;0,"Yes","No"))</f>
        <v/>
      </c>
      <c r="R3954" s="17">
        <f>IF($B3954="","",MIN(1,DAY($A3954)/IF($N3954="Superstore",Settings!$B$5,Settings!$B$4)))</f>
        <v/>
      </c>
      <c r="S3954" s="17">
        <f>IF(OR($B3954="",$G3954="",$R3954=0),"",$G3954/$R3954)</f>
        <v/>
      </c>
      <c r="T3954">
        <f>IF($S3954="","",IF($S3954&lt;Settings!$B$8,"Critical",IF($S3954&lt;Settings!$B$9,"Semi Critical","Non Critical")))</f>
        <v/>
      </c>
      <c r="U3954">
        <f>IF($B3954="","",IFERROR(VLOOKUP($O3954,Leaders!$A:$B,2,0),"Not Mapped"))</f>
        <v/>
      </c>
    </row>
    <row r="3955">
      <c r="A3955" s="16" t="n"/>
      <c r="G3955" s="17" t="n"/>
      <c r="H3955" s="17" t="n"/>
      <c r="I3955" s="17" t="n"/>
      <c r="J3955" s="17" t="n"/>
      <c r="K3955" s="17" t="n"/>
      <c r="L3955" s="17" t="n"/>
      <c r="N3955">
        <f>IF($B3955="","",IF($C3955="SUPERSTORE","Superstore","DH"))</f>
        <v/>
      </c>
      <c r="O3955">
        <f>IF($B3955="","",IFERROR(VLOOKUP($B3955,Mapping!$A:$C,2,0),"Not Mapped"))</f>
        <v/>
      </c>
      <c r="P3955">
        <f>IF($B3955="","",IFERROR(VLOOKUP($B3955,Mapping!$A:$C,3,0),"Not Mapped"))</f>
        <v/>
      </c>
      <c r="Q3955">
        <f>IF($B3955="","",IF(COUNTIF(Exclusions!$A:$A,$B3955)&gt;0,"Yes","No"))</f>
        <v/>
      </c>
      <c r="R3955" s="17">
        <f>IF($B3955="","",MIN(1,DAY($A3955)/IF($N3955="Superstore",Settings!$B$5,Settings!$B$4)))</f>
        <v/>
      </c>
      <c r="S3955" s="17">
        <f>IF(OR($B3955="",$G3955="",$R3955=0),"",$G3955/$R3955)</f>
        <v/>
      </c>
      <c r="T3955">
        <f>IF($S3955="","",IF($S3955&lt;Settings!$B$8,"Critical",IF($S3955&lt;Settings!$B$9,"Semi Critical","Non Critical")))</f>
        <v/>
      </c>
      <c r="U3955">
        <f>IF($B3955="","",IFERROR(VLOOKUP($O3955,Leaders!$A:$B,2,0),"Not Mapped"))</f>
        <v/>
      </c>
    </row>
    <row r="3956">
      <c r="A3956" s="16" t="n"/>
      <c r="G3956" s="17" t="n"/>
      <c r="H3956" s="17" t="n"/>
      <c r="I3956" s="17" t="n"/>
      <c r="J3956" s="17" t="n"/>
      <c r="K3956" s="17" t="n"/>
      <c r="L3956" s="17" t="n"/>
      <c r="N3956">
        <f>IF($B3956="","",IF($C3956="SUPERSTORE","Superstore","DH"))</f>
        <v/>
      </c>
      <c r="O3956">
        <f>IF($B3956="","",IFERROR(VLOOKUP($B3956,Mapping!$A:$C,2,0),"Not Mapped"))</f>
        <v/>
      </c>
      <c r="P3956">
        <f>IF($B3956="","",IFERROR(VLOOKUP($B3956,Mapping!$A:$C,3,0),"Not Mapped"))</f>
        <v/>
      </c>
      <c r="Q3956">
        <f>IF($B3956="","",IF(COUNTIF(Exclusions!$A:$A,$B3956)&gt;0,"Yes","No"))</f>
        <v/>
      </c>
      <c r="R3956" s="17">
        <f>IF($B3956="","",MIN(1,DAY($A3956)/IF($N3956="Superstore",Settings!$B$5,Settings!$B$4)))</f>
        <v/>
      </c>
      <c r="S3956" s="17">
        <f>IF(OR($B3956="",$G3956="",$R3956=0),"",$G3956/$R3956)</f>
        <v/>
      </c>
      <c r="T3956">
        <f>IF($S3956="","",IF($S3956&lt;Settings!$B$8,"Critical",IF($S3956&lt;Settings!$B$9,"Semi Critical","Non Critical")))</f>
        <v/>
      </c>
      <c r="U3956">
        <f>IF($B3956="","",IFERROR(VLOOKUP($O3956,Leaders!$A:$B,2,0),"Not Mapped"))</f>
        <v/>
      </c>
    </row>
    <row r="3957">
      <c r="A3957" s="16" t="n"/>
      <c r="G3957" s="17" t="n"/>
      <c r="H3957" s="17" t="n"/>
      <c r="I3957" s="17" t="n"/>
      <c r="J3957" s="17" t="n"/>
      <c r="K3957" s="17" t="n"/>
      <c r="L3957" s="17" t="n"/>
      <c r="N3957">
        <f>IF($B3957="","",IF($C3957="SUPERSTORE","Superstore","DH"))</f>
        <v/>
      </c>
      <c r="O3957">
        <f>IF($B3957="","",IFERROR(VLOOKUP($B3957,Mapping!$A:$C,2,0),"Not Mapped"))</f>
        <v/>
      </c>
      <c r="P3957">
        <f>IF($B3957="","",IFERROR(VLOOKUP($B3957,Mapping!$A:$C,3,0),"Not Mapped"))</f>
        <v/>
      </c>
      <c r="Q3957">
        <f>IF($B3957="","",IF(COUNTIF(Exclusions!$A:$A,$B3957)&gt;0,"Yes","No"))</f>
        <v/>
      </c>
      <c r="R3957" s="17">
        <f>IF($B3957="","",MIN(1,DAY($A3957)/IF($N3957="Superstore",Settings!$B$5,Settings!$B$4)))</f>
        <v/>
      </c>
      <c r="S3957" s="17">
        <f>IF(OR($B3957="",$G3957="",$R3957=0),"",$G3957/$R3957)</f>
        <v/>
      </c>
      <c r="T3957">
        <f>IF($S3957="","",IF($S3957&lt;Settings!$B$8,"Critical",IF($S3957&lt;Settings!$B$9,"Semi Critical","Non Critical")))</f>
        <v/>
      </c>
      <c r="U3957">
        <f>IF($B3957="","",IFERROR(VLOOKUP($O3957,Leaders!$A:$B,2,0),"Not Mapped"))</f>
        <v/>
      </c>
    </row>
    <row r="3958">
      <c r="A3958" s="16" t="n"/>
      <c r="G3958" s="17" t="n"/>
      <c r="H3958" s="17" t="n"/>
      <c r="I3958" s="17" t="n"/>
      <c r="J3958" s="17" t="n"/>
      <c r="K3958" s="17" t="n"/>
      <c r="L3958" s="17" t="n"/>
      <c r="N3958">
        <f>IF($B3958="","",IF($C3958="SUPERSTORE","Superstore","DH"))</f>
        <v/>
      </c>
      <c r="O3958">
        <f>IF($B3958="","",IFERROR(VLOOKUP($B3958,Mapping!$A:$C,2,0),"Not Mapped"))</f>
        <v/>
      </c>
      <c r="P3958">
        <f>IF($B3958="","",IFERROR(VLOOKUP($B3958,Mapping!$A:$C,3,0),"Not Mapped"))</f>
        <v/>
      </c>
      <c r="Q3958">
        <f>IF($B3958="","",IF(COUNTIF(Exclusions!$A:$A,$B3958)&gt;0,"Yes","No"))</f>
        <v/>
      </c>
      <c r="R3958" s="17">
        <f>IF($B3958="","",MIN(1,DAY($A3958)/IF($N3958="Superstore",Settings!$B$5,Settings!$B$4)))</f>
        <v/>
      </c>
      <c r="S3958" s="17">
        <f>IF(OR($B3958="",$G3958="",$R3958=0),"",$G3958/$R3958)</f>
        <v/>
      </c>
      <c r="T3958">
        <f>IF($S3958="","",IF($S3958&lt;Settings!$B$8,"Critical",IF($S3958&lt;Settings!$B$9,"Semi Critical","Non Critical")))</f>
        <v/>
      </c>
      <c r="U3958">
        <f>IF($B3958="","",IFERROR(VLOOKUP($O3958,Leaders!$A:$B,2,0),"Not Mapped"))</f>
        <v/>
      </c>
    </row>
    <row r="3959">
      <c r="A3959" s="16" t="n"/>
      <c r="G3959" s="17" t="n"/>
      <c r="H3959" s="17" t="n"/>
      <c r="I3959" s="17" t="n"/>
      <c r="J3959" s="17" t="n"/>
      <c r="K3959" s="17" t="n"/>
      <c r="L3959" s="17" t="n"/>
      <c r="N3959">
        <f>IF($B3959="","",IF($C3959="SUPERSTORE","Superstore","DH"))</f>
        <v/>
      </c>
      <c r="O3959">
        <f>IF($B3959="","",IFERROR(VLOOKUP($B3959,Mapping!$A:$C,2,0),"Not Mapped"))</f>
        <v/>
      </c>
      <c r="P3959">
        <f>IF($B3959="","",IFERROR(VLOOKUP($B3959,Mapping!$A:$C,3,0),"Not Mapped"))</f>
        <v/>
      </c>
      <c r="Q3959">
        <f>IF($B3959="","",IF(COUNTIF(Exclusions!$A:$A,$B3959)&gt;0,"Yes","No"))</f>
        <v/>
      </c>
      <c r="R3959" s="17">
        <f>IF($B3959="","",MIN(1,DAY($A3959)/IF($N3959="Superstore",Settings!$B$5,Settings!$B$4)))</f>
        <v/>
      </c>
      <c r="S3959" s="17">
        <f>IF(OR($B3959="",$G3959="",$R3959=0),"",$G3959/$R3959)</f>
        <v/>
      </c>
      <c r="T3959">
        <f>IF($S3959="","",IF($S3959&lt;Settings!$B$8,"Critical",IF($S3959&lt;Settings!$B$9,"Semi Critical","Non Critical")))</f>
        <v/>
      </c>
      <c r="U3959">
        <f>IF($B3959="","",IFERROR(VLOOKUP($O3959,Leaders!$A:$B,2,0),"Not Mapped"))</f>
        <v/>
      </c>
    </row>
    <row r="3960">
      <c r="A3960" s="16" t="n"/>
      <c r="G3960" s="17" t="n"/>
      <c r="H3960" s="17" t="n"/>
      <c r="I3960" s="17" t="n"/>
      <c r="J3960" s="17" t="n"/>
      <c r="K3960" s="17" t="n"/>
      <c r="L3960" s="17" t="n"/>
      <c r="N3960">
        <f>IF($B3960="","",IF($C3960="SUPERSTORE","Superstore","DH"))</f>
        <v/>
      </c>
      <c r="O3960">
        <f>IF($B3960="","",IFERROR(VLOOKUP($B3960,Mapping!$A:$C,2,0),"Not Mapped"))</f>
        <v/>
      </c>
      <c r="P3960">
        <f>IF($B3960="","",IFERROR(VLOOKUP($B3960,Mapping!$A:$C,3,0),"Not Mapped"))</f>
        <v/>
      </c>
      <c r="Q3960">
        <f>IF($B3960="","",IF(COUNTIF(Exclusions!$A:$A,$B3960)&gt;0,"Yes","No"))</f>
        <v/>
      </c>
      <c r="R3960" s="17">
        <f>IF($B3960="","",MIN(1,DAY($A3960)/IF($N3960="Superstore",Settings!$B$5,Settings!$B$4)))</f>
        <v/>
      </c>
      <c r="S3960" s="17">
        <f>IF(OR($B3960="",$G3960="",$R3960=0),"",$G3960/$R3960)</f>
        <v/>
      </c>
      <c r="T3960">
        <f>IF($S3960="","",IF($S3960&lt;Settings!$B$8,"Critical",IF($S3960&lt;Settings!$B$9,"Semi Critical","Non Critical")))</f>
        <v/>
      </c>
      <c r="U3960">
        <f>IF($B3960="","",IFERROR(VLOOKUP($O3960,Leaders!$A:$B,2,0),"Not Mapped"))</f>
        <v/>
      </c>
    </row>
    <row r="3961">
      <c r="A3961" s="16" t="n"/>
      <c r="G3961" s="17" t="n"/>
      <c r="H3961" s="17" t="n"/>
      <c r="I3961" s="17" t="n"/>
      <c r="J3961" s="17" t="n"/>
      <c r="K3961" s="17" t="n"/>
      <c r="L3961" s="17" t="n"/>
      <c r="N3961">
        <f>IF($B3961="","",IF($C3961="SUPERSTORE","Superstore","DH"))</f>
        <v/>
      </c>
      <c r="O3961">
        <f>IF($B3961="","",IFERROR(VLOOKUP($B3961,Mapping!$A:$C,2,0),"Not Mapped"))</f>
        <v/>
      </c>
      <c r="P3961">
        <f>IF($B3961="","",IFERROR(VLOOKUP($B3961,Mapping!$A:$C,3,0),"Not Mapped"))</f>
        <v/>
      </c>
      <c r="Q3961">
        <f>IF($B3961="","",IF(COUNTIF(Exclusions!$A:$A,$B3961)&gt;0,"Yes","No"))</f>
        <v/>
      </c>
      <c r="R3961" s="17">
        <f>IF($B3961="","",MIN(1,DAY($A3961)/IF($N3961="Superstore",Settings!$B$5,Settings!$B$4)))</f>
        <v/>
      </c>
      <c r="S3961" s="17">
        <f>IF(OR($B3961="",$G3961="",$R3961=0),"",$G3961/$R3961)</f>
        <v/>
      </c>
      <c r="T3961">
        <f>IF($S3961="","",IF($S3961&lt;Settings!$B$8,"Critical",IF($S3961&lt;Settings!$B$9,"Semi Critical","Non Critical")))</f>
        <v/>
      </c>
      <c r="U3961">
        <f>IF($B3961="","",IFERROR(VLOOKUP($O3961,Leaders!$A:$B,2,0),"Not Mapped"))</f>
        <v/>
      </c>
    </row>
    <row r="3962">
      <c r="A3962" s="16" t="n"/>
      <c r="G3962" s="17" t="n"/>
      <c r="H3962" s="17" t="n"/>
      <c r="I3962" s="17" t="n"/>
      <c r="J3962" s="17" t="n"/>
      <c r="K3962" s="17" t="n"/>
      <c r="L3962" s="17" t="n"/>
      <c r="N3962">
        <f>IF($B3962="","",IF($C3962="SUPERSTORE","Superstore","DH"))</f>
        <v/>
      </c>
      <c r="O3962">
        <f>IF($B3962="","",IFERROR(VLOOKUP($B3962,Mapping!$A:$C,2,0),"Not Mapped"))</f>
        <v/>
      </c>
      <c r="P3962">
        <f>IF($B3962="","",IFERROR(VLOOKUP($B3962,Mapping!$A:$C,3,0),"Not Mapped"))</f>
        <v/>
      </c>
      <c r="Q3962">
        <f>IF($B3962="","",IF(COUNTIF(Exclusions!$A:$A,$B3962)&gt;0,"Yes","No"))</f>
        <v/>
      </c>
      <c r="R3962" s="17">
        <f>IF($B3962="","",MIN(1,DAY($A3962)/IF($N3962="Superstore",Settings!$B$5,Settings!$B$4)))</f>
        <v/>
      </c>
      <c r="S3962" s="17">
        <f>IF(OR($B3962="",$G3962="",$R3962=0),"",$G3962/$R3962)</f>
        <v/>
      </c>
      <c r="T3962">
        <f>IF($S3962="","",IF($S3962&lt;Settings!$B$8,"Critical",IF($S3962&lt;Settings!$B$9,"Semi Critical","Non Critical")))</f>
        <v/>
      </c>
      <c r="U3962">
        <f>IF($B3962="","",IFERROR(VLOOKUP($O3962,Leaders!$A:$B,2,0),"Not Mapped"))</f>
        <v/>
      </c>
    </row>
    <row r="3963">
      <c r="A3963" s="16" t="n"/>
      <c r="G3963" s="17" t="n"/>
      <c r="H3963" s="17" t="n"/>
      <c r="I3963" s="17" t="n"/>
      <c r="J3963" s="17" t="n"/>
      <c r="K3963" s="17" t="n"/>
      <c r="L3963" s="17" t="n"/>
      <c r="N3963">
        <f>IF($B3963="","",IF($C3963="SUPERSTORE","Superstore","DH"))</f>
        <v/>
      </c>
      <c r="O3963">
        <f>IF($B3963="","",IFERROR(VLOOKUP($B3963,Mapping!$A:$C,2,0),"Not Mapped"))</f>
        <v/>
      </c>
      <c r="P3963">
        <f>IF($B3963="","",IFERROR(VLOOKUP($B3963,Mapping!$A:$C,3,0),"Not Mapped"))</f>
        <v/>
      </c>
      <c r="Q3963">
        <f>IF($B3963="","",IF(COUNTIF(Exclusions!$A:$A,$B3963)&gt;0,"Yes","No"))</f>
        <v/>
      </c>
      <c r="R3963" s="17">
        <f>IF($B3963="","",MIN(1,DAY($A3963)/IF($N3963="Superstore",Settings!$B$5,Settings!$B$4)))</f>
        <v/>
      </c>
      <c r="S3963" s="17">
        <f>IF(OR($B3963="",$G3963="",$R3963=0),"",$G3963/$R3963)</f>
        <v/>
      </c>
      <c r="T3963">
        <f>IF($S3963="","",IF($S3963&lt;Settings!$B$8,"Critical",IF($S3963&lt;Settings!$B$9,"Semi Critical","Non Critical")))</f>
        <v/>
      </c>
      <c r="U3963">
        <f>IF($B3963="","",IFERROR(VLOOKUP($O3963,Leaders!$A:$B,2,0),"Not Mapped"))</f>
        <v/>
      </c>
    </row>
    <row r="3964">
      <c r="A3964" s="16" t="n"/>
      <c r="G3964" s="17" t="n"/>
      <c r="H3964" s="17" t="n"/>
      <c r="I3964" s="17" t="n"/>
      <c r="J3964" s="17" t="n"/>
      <c r="K3964" s="17" t="n"/>
      <c r="L3964" s="17" t="n"/>
      <c r="N3964">
        <f>IF($B3964="","",IF($C3964="SUPERSTORE","Superstore","DH"))</f>
        <v/>
      </c>
      <c r="O3964">
        <f>IF($B3964="","",IFERROR(VLOOKUP($B3964,Mapping!$A:$C,2,0),"Not Mapped"))</f>
        <v/>
      </c>
      <c r="P3964">
        <f>IF($B3964="","",IFERROR(VLOOKUP($B3964,Mapping!$A:$C,3,0),"Not Mapped"))</f>
        <v/>
      </c>
      <c r="Q3964">
        <f>IF($B3964="","",IF(COUNTIF(Exclusions!$A:$A,$B3964)&gt;0,"Yes","No"))</f>
        <v/>
      </c>
      <c r="R3964" s="17">
        <f>IF($B3964="","",MIN(1,DAY($A3964)/IF($N3964="Superstore",Settings!$B$5,Settings!$B$4)))</f>
        <v/>
      </c>
      <c r="S3964" s="17">
        <f>IF(OR($B3964="",$G3964="",$R3964=0),"",$G3964/$R3964)</f>
        <v/>
      </c>
      <c r="T3964">
        <f>IF($S3964="","",IF($S3964&lt;Settings!$B$8,"Critical",IF($S3964&lt;Settings!$B$9,"Semi Critical","Non Critical")))</f>
        <v/>
      </c>
      <c r="U3964">
        <f>IF($B3964="","",IFERROR(VLOOKUP($O3964,Leaders!$A:$B,2,0),"Not Mapped"))</f>
        <v/>
      </c>
    </row>
    <row r="3965">
      <c r="A3965" s="16" t="n"/>
      <c r="G3965" s="17" t="n"/>
      <c r="H3965" s="17" t="n"/>
      <c r="I3965" s="17" t="n"/>
      <c r="J3965" s="17" t="n"/>
      <c r="K3965" s="17" t="n"/>
      <c r="L3965" s="17" t="n"/>
      <c r="N3965">
        <f>IF($B3965="","",IF($C3965="SUPERSTORE","Superstore","DH"))</f>
        <v/>
      </c>
      <c r="O3965">
        <f>IF($B3965="","",IFERROR(VLOOKUP($B3965,Mapping!$A:$C,2,0),"Not Mapped"))</f>
        <v/>
      </c>
      <c r="P3965">
        <f>IF($B3965="","",IFERROR(VLOOKUP($B3965,Mapping!$A:$C,3,0),"Not Mapped"))</f>
        <v/>
      </c>
      <c r="Q3965">
        <f>IF($B3965="","",IF(COUNTIF(Exclusions!$A:$A,$B3965)&gt;0,"Yes","No"))</f>
        <v/>
      </c>
      <c r="R3965" s="17">
        <f>IF($B3965="","",MIN(1,DAY($A3965)/IF($N3965="Superstore",Settings!$B$5,Settings!$B$4)))</f>
        <v/>
      </c>
      <c r="S3965" s="17">
        <f>IF(OR($B3965="",$G3965="",$R3965=0),"",$G3965/$R3965)</f>
        <v/>
      </c>
      <c r="T3965">
        <f>IF($S3965="","",IF($S3965&lt;Settings!$B$8,"Critical",IF($S3965&lt;Settings!$B$9,"Semi Critical","Non Critical")))</f>
        <v/>
      </c>
      <c r="U3965">
        <f>IF($B3965="","",IFERROR(VLOOKUP($O3965,Leaders!$A:$B,2,0),"Not Mapped"))</f>
        <v/>
      </c>
    </row>
    <row r="3966">
      <c r="A3966" s="16" t="n"/>
      <c r="G3966" s="17" t="n"/>
      <c r="H3966" s="17" t="n"/>
      <c r="I3966" s="17" t="n"/>
      <c r="J3966" s="17" t="n"/>
      <c r="K3966" s="17" t="n"/>
      <c r="L3966" s="17" t="n"/>
      <c r="N3966">
        <f>IF($B3966="","",IF($C3966="SUPERSTORE","Superstore","DH"))</f>
        <v/>
      </c>
      <c r="O3966">
        <f>IF($B3966="","",IFERROR(VLOOKUP($B3966,Mapping!$A:$C,2,0),"Not Mapped"))</f>
        <v/>
      </c>
      <c r="P3966">
        <f>IF($B3966="","",IFERROR(VLOOKUP($B3966,Mapping!$A:$C,3,0),"Not Mapped"))</f>
        <v/>
      </c>
      <c r="Q3966">
        <f>IF($B3966="","",IF(COUNTIF(Exclusions!$A:$A,$B3966)&gt;0,"Yes","No"))</f>
        <v/>
      </c>
      <c r="R3966" s="17">
        <f>IF($B3966="","",MIN(1,DAY($A3966)/IF($N3966="Superstore",Settings!$B$5,Settings!$B$4)))</f>
        <v/>
      </c>
      <c r="S3966" s="17">
        <f>IF(OR($B3966="",$G3966="",$R3966=0),"",$G3966/$R3966)</f>
        <v/>
      </c>
      <c r="T3966">
        <f>IF($S3966="","",IF($S3966&lt;Settings!$B$8,"Critical",IF($S3966&lt;Settings!$B$9,"Semi Critical","Non Critical")))</f>
        <v/>
      </c>
      <c r="U3966">
        <f>IF($B3966="","",IFERROR(VLOOKUP($O3966,Leaders!$A:$B,2,0),"Not Mapped"))</f>
        <v/>
      </c>
    </row>
    <row r="3967">
      <c r="A3967" s="16" t="n"/>
      <c r="G3967" s="17" t="n"/>
      <c r="H3967" s="17" t="n"/>
      <c r="I3967" s="17" t="n"/>
      <c r="J3967" s="17" t="n"/>
      <c r="K3967" s="17" t="n"/>
      <c r="L3967" s="17" t="n"/>
      <c r="N3967">
        <f>IF($B3967="","",IF($C3967="SUPERSTORE","Superstore","DH"))</f>
        <v/>
      </c>
      <c r="O3967">
        <f>IF($B3967="","",IFERROR(VLOOKUP($B3967,Mapping!$A:$C,2,0),"Not Mapped"))</f>
        <v/>
      </c>
      <c r="P3967">
        <f>IF($B3967="","",IFERROR(VLOOKUP($B3967,Mapping!$A:$C,3,0),"Not Mapped"))</f>
        <v/>
      </c>
      <c r="Q3967">
        <f>IF($B3967="","",IF(COUNTIF(Exclusions!$A:$A,$B3967)&gt;0,"Yes","No"))</f>
        <v/>
      </c>
      <c r="R3967" s="17">
        <f>IF($B3967="","",MIN(1,DAY($A3967)/IF($N3967="Superstore",Settings!$B$5,Settings!$B$4)))</f>
        <v/>
      </c>
      <c r="S3967" s="17">
        <f>IF(OR($B3967="",$G3967="",$R3967=0),"",$G3967/$R3967)</f>
        <v/>
      </c>
      <c r="T3967">
        <f>IF($S3967="","",IF($S3967&lt;Settings!$B$8,"Critical",IF($S3967&lt;Settings!$B$9,"Semi Critical","Non Critical")))</f>
        <v/>
      </c>
      <c r="U3967">
        <f>IF($B3967="","",IFERROR(VLOOKUP($O3967,Leaders!$A:$B,2,0),"Not Mapped"))</f>
        <v/>
      </c>
    </row>
    <row r="3968">
      <c r="A3968" s="16" t="n"/>
      <c r="G3968" s="17" t="n"/>
      <c r="H3968" s="17" t="n"/>
      <c r="I3968" s="17" t="n"/>
      <c r="J3968" s="17" t="n"/>
      <c r="K3968" s="17" t="n"/>
      <c r="L3968" s="17" t="n"/>
      <c r="N3968">
        <f>IF($B3968="","",IF($C3968="SUPERSTORE","Superstore","DH"))</f>
        <v/>
      </c>
      <c r="O3968">
        <f>IF($B3968="","",IFERROR(VLOOKUP($B3968,Mapping!$A:$C,2,0),"Not Mapped"))</f>
        <v/>
      </c>
      <c r="P3968">
        <f>IF($B3968="","",IFERROR(VLOOKUP($B3968,Mapping!$A:$C,3,0),"Not Mapped"))</f>
        <v/>
      </c>
      <c r="Q3968">
        <f>IF($B3968="","",IF(COUNTIF(Exclusions!$A:$A,$B3968)&gt;0,"Yes","No"))</f>
        <v/>
      </c>
      <c r="R3968" s="17">
        <f>IF($B3968="","",MIN(1,DAY($A3968)/IF($N3968="Superstore",Settings!$B$5,Settings!$B$4)))</f>
        <v/>
      </c>
      <c r="S3968" s="17">
        <f>IF(OR($B3968="",$G3968="",$R3968=0),"",$G3968/$R3968)</f>
        <v/>
      </c>
      <c r="T3968">
        <f>IF($S3968="","",IF($S3968&lt;Settings!$B$8,"Critical",IF($S3968&lt;Settings!$B$9,"Semi Critical","Non Critical")))</f>
        <v/>
      </c>
      <c r="U3968">
        <f>IF($B3968="","",IFERROR(VLOOKUP($O3968,Leaders!$A:$B,2,0),"Not Mapped"))</f>
        <v/>
      </c>
    </row>
    <row r="3969">
      <c r="A3969" s="16" t="n"/>
      <c r="G3969" s="17" t="n"/>
      <c r="H3969" s="17" t="n"/>
      <c r="I3969" s="17" t="n"/>
      <c r="J3969" s="17" t="n"/>
      <c r="K3969" s="17" t="n"/>
      <c r="L3969" s="17" t="n"/>
      <c r="N3969">
        <f>IF($B3969="","",IF($C3969="SUPERSTORE","Superstore","DH"))</f>
        <v/>
      </c>
      <c r="O3969">
        <f>IF($B3969="","",IFERROR(VLOOKUP($B3969,Mapping!$A:$C,2,0),"Not Mapped"))</f>
        <v/>
      </c>
      <c r="P3969">
        <f>IF($B3969="","",IFERROR(VLOOKUP($B3969,Mapping!$A:$C,3,0),"Not Mapped"))</f>
        <v/>
      </c>
      <c r="Q3969">
        <f>IF($B3969="","",IF(COUNTIF(Exclusions!$A:$A,$B3969)&gt;0,"Yes","No"))</f>
        <v/>
      </c>
      <c r="R3969" s="17">
        <f>IF($B3969="","",MIN(1,DAY($A3969)/IF($N3969="Superstore",Settings!$B$5,Settings!$B$4)))</f>
        <v/>
      </c>
      <c r="S3969" s="17">
        <f>IF(OR($B3969="",$G3969="",$R3969=0),"",$G3969/$R3969)</f>
        <v/>
      </c>
      <c r="T3969">
        <f>IF($S3969="","",IF($S3969&lt;Settings!$B$8,"Critical",IF($S3969&lt;Settings!$B$9,"Semi Critical","Non Critical")))</f>
        <v/>
      </c>
      <c r="U3969">
        <f>IF($B3969="","",IFERROR(VLOOKUP($O3969,Leaders!$A:$B,2,0),"Not Mapped"))</f>
        <v/>
      </c>
    </row>
    <row r="3970">
      <c r="A3970" s="16" t="n"/>
      <c r="G3970" s="17" t="n"/>
      <c r="H3970" s="17" t="n"/>
      <c r="I3970" s="17" t="n"/>
      <c r="J3970" s="17" t="n"/>
      <c r="K3970" s="17" t="n"/>
      <c r="L3970" s="17" t="n"/>
      <c r="N3970">
        <f>IF($B3970="","",IF($C3970="SUPERSTORE","Superstore","DH"))</f>
        <v/>
      </c>
      <c r="O3970">
        <f>IF($B3970="","",IFERROR(VLOOKUP($B3970,Mapping!$A:$C,2,0),"Not Mapped"))</f>
        <v/>
      </c>
      <c r="P3970">
        <f>IF($B3970="","",IFERROR(VLOOKUP($B3970,Mapping!$A:$C,3,0),"Not Mapped"))</f>
        <v/>
      </c>
      <c r="Q3970">
        <f>IF($B3970="","",IF(COUNTIF(Exclusions!$A:$A,$B3970)&gt;0,"Yes","No"))</f>
        <v/>
      </c>
      <c r="R3970" s="17">
        <f>IF($B3970="","",MIN(1,DAY($A3970)/IF($N3970="Superstore",Settings!$B$5,Settings!$B$4)))</f>
        <v/>
      </c>
      <c r="S3970" s="17">
        <f>IF(OR($B3970="",$G3970="",$R3970=0),"",$G3970/$R3970)</f>
        <v/>
      </c>
      <c r="T3970">
        <f>IF($S3970="","",IF($S3970&lt;Settings!$B$8,"Critical",IF($S3970&lt;Settings!$B$9,"Semi Critical","Non Critical")))</f>
        <v/>
      </c>
      <c r="U3970">
        <f>IF($B3970="","",IFERROR(VLOOKUP($O3970,Leaders!$A:$B,2,0),"Not Mapped"))</f>
        <v/>
      </c>
    </row>
    <row r="3971">
      <c r="A3971" s="16" t="n"/>
      <c r="G3971" s="17" t="n"/>
      <c r="H3971" s="17" t="n"/>
      <c r="I3971" s="17" t="n"/>
      <c r="J3971" s="17" t="n"/>
      <c r="K3971" s="17" t="n"/>
      <c r="L3971" s="17" t="n"/>
      <c r="N3971">
        <f>IF($B3971="","",IF($C3971="SUPERSTORE","Superstore","DH"))</f>
        <v/>
      </c>
      <c r="O3971">
        <f>IF($B3971="","",IFERROR(VLOOKUP($B3971,Mapping!$A:$C,2,0),"Not Mapped"))</f>
        <v/>
      </c>
      <c r="P3971">
        <f>IF($B3971="","",IFERROR(VLOOKUP($B3971,Mapping!$A:$C,3,0),"Not Mapped"))</f>
        <v/>
      </c>
      <c r="Q3971">
        <f>IF($B3971="","",IF(COUNTIF(Exclusions!$A:$A,$B3971)&gt;0,"Yes","No"))</f>
        <v/>
      </c>
      <c r="R3971" s="17">
        <f>IF($B3971="","",MIN(1,DAY($A3971)/IF($N3971="Superstore",Settings!$B$5,Settings!$B$4)))</f>
        <v/>
      </c>
      <c r="S3971" s="17">
        <f>IF(OR($B3971="",$G3971="",$R3971=0),"",$G3971/$R3971)</f>
        <v/>
      </c>
      <c r="T3971">
        <f>IF($S3971="","",IF($S3971&lt;Settings!$B$8,"Critical",IF($S3971&lt;Settings!$B$9,"Semi Critical","Non Critical")))</f>
        <v/>
      </c>
      <c r="U3971">
        <f>IF($B3971="","",IFERROR(VLOOKUP($O3971,Leaders!$A:$B,2,0),"Not Mapped"))</f>
        <v/>
      </c>
    </row>
    <row r="3972">
      <c r="A3972" s="16" t="n"/>
      <c r="G3972" s="17" t="n"/>
      <c r="H3972" s="17" t="n"/>
      <c r="I3972" s="17" t="n"/>
      <c r="J3972" s="17" t="n"/>
      <c r="K3972" s="17" t="n"/>
      <c r="L3972" s="17" t="n"/>
      <c r="N3972">
        <f>IF($B3972="","",IF($C3972="SUPERSTORE","Superstore","DH"))</f>
        <v/>
      </c>
      <c r="O3972">
        <f>IF($B3972="","",IFERROR(VLOOKUP($B3972,Mapping!$A:$C,2,0),"Not Mapped"))</f>
        <v/>
      </c>
      <c r="P3972">
        <f>IF($B3972="","",IFERROR(VLOOKUP($B3972,Mapping!$A:$C,3,0),"Not Mapped"))</f>
        <v/>
      </c>
      <c r="Q3972">
        <f>IF($B3972="","",IF(COUNTIF(Exclusions!$A:$A,$B3972)&gt;0,"Yes","No"))</f>
        <v/>
      </c>
      <c r="R3972" s="17">
        <f>IF($B3972="","",MIN(1,DAY($A3972)/IF($N3972="Superstore",Settings!$B$5,Settings!$B$4)))</f>
        <v/>
      </c>
      <c r="S3972" s="17">
        <f>IF(OR($B3972="",$G3972="",$R3972=0),"",$G3972/$R3972)</f>
        <v/>
      </c>
      <c r="T3972">
        <f>IF($S3972="","",IF($S3972&lt;Settings!$B$8,"Critical",IF($S3972&lt;Settings!$B$9,"Semi Critical","Non Critical")))</f>
        <v/>
      </c>
      <c r="U3972">
        <f>IF($B3972="","",IFERROR(VLOOKUP($O3972,Leaders!$A:$B,2,0),"Not Mapped"))</f>
        <v/>
      </c>
    </row>
    <row r="3973">
      <c r="A3973" s="16" t="n"/>
      <c r="G3973" s="17" t="n"/>
      <c r="H3973" s="17" t="n"/>
      <c r="I3973" s="17" t="n"/>
      <c r="J3973" s="17" t="n"/>
      <c r="K3973" s="17" t="n"/>
      <c r="L3973" s="17" t="n"/>
      <c r="N3973">
        <f>IF($B3973="","",IF($C3973="SUPERSTORE","Superstore","DH"))</f>
        <v/>
      </c>
      <c r="O3973">
        <f>IF($B3973="","",IFERROR(VLOOKUP($B3973,Mapping!$A:$C,2,0),"Not Mapped"))</f>
        <v/>
      </c>
      <c r="P3973">
        <f>IF($B3973="","",IFERROR(VLOOKUP($B3973,Mapping!$A:$C,3,0),"Not Mapped"))</f>
        <v/>
      </c>
      <c r="Q3973">
        <f>IF($B3973="","",IF(COUNTIF(Exclusions!$A:$A,$B3973)&gt;0,"Yes","No"))</f>
        <v/>
      </c>
      <c r="R3973" s="17">
        <f>IF($B3973="","",MIN(1,DAY($A3973)/IF($N3973="Superstore",Settings!$B$5,Settings!$B$4)))</f>
        <v/>
      </c>
      <c r="S3973" s="17">
        <f>IF(OR($B3973="",$G3973="",$R3973=0),"",$G3973/$R3973)</f>
        <v/>
      </c>
      <c r="T3973">
        <f>IF($S3973="","",IF($S3973&lt;Settings!$B$8,"Critical",IF($S3973&lt;Settings!$B$9,"Semi Critical","Non Critical")))</f>
        <v/>
      </c>
      <c r="U3973">
        <f>IF($B3973="","",IFERROR(VLOOKUP($O3973,Leaders!$A:$B,2,0),"Not Mapped"))</f>
        <v/>
      </c>
    </row>
    <row r="3974">
      <c r="A3974" s="16" t="n"/>
      <c r="G3974" s="17" t="n"/>
      <c r="H3974" s="17" t="n"/>
      <c r="I3974" s="17" t="n"/>
      <c r="J3974" s="17" t="n"/>
      <c r="K3974" s="17" t="n"/>
      <c r="L3974" s="17" t="n"/>
      <c r="N3974">
        <f>IF($B3974="","",IF($C3974="SUPERSTORE","Superstore","DH"))</f>
        <v/>
      </c>
      <c r="O3974">
        <f>IF($B3974="","",IFERROR(VLOOKUP($B3974,Mapping!$A:$C,2,0),"Not Mapped"))</f>
        <v/>
      </c>
      <c r="P3974">
        <f>IF($B3974="","",IFERROR(VLOOKUP($B3974,Mapping!$A:$C,3,0),"Not Mapped"))</f>
        <v/>
      </c>
      <c r="Q3974">
        <f>IF($B3974="","",IF(COUNTIF(Exclusions!$A:$A,$B3974)&gt;0,"Yes","No"))</f>
        <v/>
      </c>
      <c r="R3974" s="17">
        <f>IF($B3974="","",MIN(1,DAY($A3974)/IF($N3974="Superstore",Settings!$B$5,Settings!$B$4)))</f>
        <v/>
      </c>
      <c r="S3974" s="17">
        <f>IF(OR($B3974="",$G3974="",$R3974=0),"",$G3974/$R3974)</f>
        <v/>
      </c>
      <c r="T3974">
        <f>IF($S3974="","",IF($S3974&lt;Settings!$B$8,"Critical",IF($S3974&lt;Settings!$B$9,"Semi Critical","Non Critical")))</f>
        <v/>
      </c>
      <c r="U3974">
        <f>IF($B3974="","",IFERROR(VLOOKUP($O3974,Leaders!$A:$B,2,0),"Not Mapped"))</f>
        <v/>
      </c>
    </row>
    <row r="3975">
      <c r="A3975" s="16" t="n"/>
      <c r="G3975" s="17" t="n"/>
      <c r="H3975" s="17" t="n"/>
      <c r="I3975" s="17" t="n"/>
      <c r="J3975" s="17" t="n"/>
      <c r="K3975" s="17" t="n"/>
      <c r="L3975" s="17" t="n"/>
      <c r="N3975">
        <f>IF($B3975="","",IF($C3975="SUPERSTORE","Superstore","DH"))</f>
        <v/>
      </c>
      <c r="O3975">
        <f>IF($B3975="","",IFERROR(VLOOKUP($B3975,Mapping!$A:$C,2,0),"Not Mapped"))</f>
        <v/>
      </c>
      <c r="P3975">
        <f>IF($B3975="","",IFERROR(VLOOKUP($B3975,Mapping!$A:$C,3,0),"Not Mapped"))</f>
        <v/>
      </c>
      <c r="Q3975">
        <f>IF($B3975="","",IF(COUNTIF(Exclusions!$A:$A,$B3975)&gt;0,"Yes","No"))</f>
        <v/>
      </c>
      <c r="R3975" s="17">
        <f>IF($B3975="","",MIN(1,DAY($A3975)/IF($N3975="Superstore",Settings!$B$5,Settings!$B$4)))</f>
        <v/>
      </c>
      <c r="S3975" s="17">
        <f>IF(OR($B3975="",$G3975="",$R3975=0),"",$G3975/$R3975)</f>
        <v/>
      </c>
      <c r="T3975">
        <f>IF($S3975="","",IF($S3975&lt;Settings!$B$8,"Critical",IF($S3975&lt;Settings!$B$9,"Semi Critical","Non Critical")))</f>
        <v/>
      </c>
      <c r="U3975">
        <f>IF($B3975="","",IFERROR(VLOOKUP($O3975,Leaders!$A:$B,2,0),"Not Mapped"))</f>
        <v/>
      </c>
    </row>
    <row r="3976">
      <c r="A3976" s="16" t="n"/>
      <c r="G3976" s="17" t="n"/>
      <c r="H3976" s="17" t="n"/>
      <c r="I3976" s="17" t="n"/>
      <c r="J3976" s="17" t="n"/>
      <c r="K3976" s="17" t="n"/>
      <c r="L3976" s="17" t="n"/>
      <c r="N3976">
        <f>IF($B3976="","",IF($C3976="SUPERSTORE","Superstore","DH"))</f>
        <v/>
      </c>
      <c r="O3976">
        <f>IF($B3976="","",IFERROR(VLOOKUP($B3976,Mapping!$A:$C,2,0),"Not Mapped"))</f>
        <v/>
      </c>
      <c r="P3976">
        <f>IF($B3976="","",IFERROR(VLOOKUP($B3976,Mapping!$A:$C,3,0),"Not Mapped"))</f>
        <v/>
      </c>
      <c r="Q3976">
        <f>IF($B3976="","",IF(COUNTIF(Exclusions!$A:$A,$B3976)&gt;0,"Yes","No"))</f>
        <v/>
      </c>
      <c r="R3976" s="17">
        <f>IF($B3976="","",MIN(1,DAY($A3976)/IF($N3976="Superstore",Settings!$B$5,Settings!$B$4)))</f>
        <v/>
      </c>
      <c r="S3976" s="17">
        <f>IF(OR($B3976="",$G3976="",$R3976=0),"",$G3976/$R3976)</f>
        <v/>
      </c>
      <c r="T3976">
        <f>IF($S3976="","",IF($S3976&lt;Settings!$B$8,"Critical",IF($S3976&lt;Settings!$B$9,"Semi Critical","Non Critical")))</f>
        <v/>
      </c>
      <c r="U3976">
        <f>IF($B3976="","",IFERROR(VLOOKUP($O3976,Leaders!$A:$B,2,0),"Not Mapped"))</f>
        <v/>
      </c>
    </row>
    <row r="3977">
      <c r="A3977" s="16" t="n"/>
      <c r="G3977" s="17" t="n"/>
      <c r="H3977" s="17" t="n"/>
      <c r="I3977" s="17" t="n"/>
      <c r="J3977" s="17" t="n"/>
      <c r="K3977" s="17" t="n"/>
      <c r="L3977" s="17" t="n"/>
      <c r="N3977">
        <f>IF($B3977="","",IF($C3977="SUPERSTORE","Superstore","DH"))</f>
        <v/>
      </c>
      <c r="O3977">
        <f>IF($B3977="","",IFERROR(VLOOKUP($B3977,Mapping!$A:$C,2,0),"Not Mapped"))</f>
        <v/>
      </c>
      <c r="P3977">
        <f>IF($B3977="","",IFERROR(VLOOKUP($B3977,Mapping!$A:$C,3,0),"Not Mapped"))</f>
        <v/>
      </c>
      <c r="Q3977">
        <f>IF($B3977="","",IF(COUNTIF(Exclusions!$A:$A,$B3977)&gt;0,"Yes","No"))</f>
        <v/>
      </c>
      <c r="R3977" s="17">
        <f>IF($B3977="","",MIN(1,DAY($A3977)/IF($N3977="Superstore",Settings!$B$5,Settings!$B$4)))</f>
        <v/>
      </c>
      <c r="S3977" s="17">
        <f>IF(OR($B3977="",$G3977="",$R3977=0),"",$G3977/$R3977)</f>
        <v/>
      </c>
      <c r="T3977">
        <f>IF($S3977="","",IF($S3977&lt;Settings!$B$8,"Critical",IF($S3977&lt;Settings!$B$9,"Semi Critical","Non Critical")))</f>
        <v/>
      </c>
      <c r="U3977">
        <f>IF($B3977="","",IFERROR(VLOOKUP($O3977,Leaders!$A:$B,2,0),"Not Mapped"))</f>
        <v/>
      </c>
    </row>
    <row r="3978">
      <c r="A3978" s="16" t="n"/>
      <c r="G3978" s="17" t="n"/>
      <c r="H3978" s="17" t="n"/>
      <c r="I3978" s="17" t="n"/>
      <c r="J3978" s="17" t="n"/>
      <c r="K3978" s="17" t="n"/>
      <c r="L3978" s="17" t="n"/>
      <c r="N3978">
        <f>IF($B3978="","",IF($C3978="SUPERSTORE","Superstore","DH"))</f>
        <v/>
      </c>
      <c r="O3978">
        <f>IF($B3978="","",IFERROR(VLOOKUP($B3978,Mapping!$A:$C,2,0),"Not Mapped"))</f>
        <v/>
      </c>
      <c r="P3978">
        <f>IF($B3978="","",IFERROR(VLOOKUP($B3978,Mapping!$A:$C,3,0),"Not Mapped"))</f>
        <v/>
      </c>
      <c r="Q3978">
        <f>IF($B3978="","",IF(COUNTIF(Exclusions!$A:$A,$B3978)&gt;0,"Yes","No"))</f>
        <v/>
      </c>
      <c r="R3978" s="17">
        <f>IF($B3978="","",MIN(1,DAY($A3978)/IF($N3978="Superstore",Settings!$B$5,Settings!$B$4)))</f>
        <v/>
      </c>
      <c r="S3978" s="17">
        <f>IF(OR($B3978="",$G3978="",$R3978=0),"",$G3978/$R3978)</f>
        <v/>
      </c>
      <c r="T3978">
        <f>IF($S3978="","",IF($S3978&lt;Settings!$B$8,"Critical",IF($S3978&lt;Settings!$B$9,"Semi Critical","Non Critical")))</f>
        <v/>
      </c>
      <c r="U3978">
        <f>IF($B3978="","",IFERROR(VLOOKUP($O3978,Leaders!$A:$B,2,0),"Not Mapped"))</f>
        <v/>
      </c>
    </row>
    <row r="3979">
      <c r="A3979" s="16" t="n"/>
      <c r="G3979" s="17" t="n"/>
      <c r="H3979" s="17" t="n"/>
      <c r="I3979" s="17" t="n"/>
      <c r="J3979" s="17" t="n"/>
      <c r="K3979" s="17" t="n"/>
      <c r="L3979" s="17" t="n"/>
      <c r="N3979">
        <f>IF($B3979="","",IF($C3979="SUPERSTORE","Superstore","DH"))</f>
        <v/>
      </c>
      <c r="O3979">
        <f>IF($B3979="","",IFERROR(VLOOKUP($B3979,Mapping!$A:$C,2,0),"Not Mapped"))</f>
        <v/>
      </c>
      <c r="P3979">
        <f>IF($B3979="","",IFERROR(VLOOKUP($B3979,Mapping!$A:$C,3,0),"Not Mapped"))</f>
        <v/>
      </c>
      <c r="Q3979">
        <f>IF($B3979="","",IF(COUNTIF(Exclusions!$A:$A,$B3979)&gt;0,"Yes","No"))</f>
        <v/>
      </c>
      <c r="R3979" s="17">
        <f>IF($B3979="","",MIN(1,DAY($A3979)/IF($N3979="Superstore",Settings!$B$5,Settings!$B$4)))</f>
        <v/>
      </c>
      <c r="S3979" s="17">
        <f>IF(OR($B3979="",$G3979="",$R3979=0),"",$G3979/$R3979)</f>
        <v/>
      </c>
      <c r="T3979">
        <f>IF($S3979="","",IF($S3979&lt;Settings!$B$8,"Critical",IF($S3979&lt;Settings!$B$9,"Semi Critical","Non Critical")))</f>
        <v/>
      </c>
      <c r="U3979">
        <f>IF($B3979="","",IFERROR(VLOOKUP($O3979,Leaders!$A:$B,2,0),"Not Mapped"))</f>
        <v/>
      </c>
    </row>
    <row r="3980">
      <c r="A3980" s="16" t="n"/>
      <c r="G3980" s="17" t="n"/>
      <c r="H3980" s="17" t="n"/>
      <c r="I3980" s="17" t="n"/>
      <c r="J3980" s="17" t="n"/>
      <c r="K3980" s="17" t="n"/>
      <c r="L3980" s="17" t="n"/>
      <c r="N3980">
        <f>IF($B3980="","",IF($C3980="SUPERSTORE","Superstore","DH"))</f>
        <v/>
      </c>
      <c r="O3980">
        <f>IF($B3980="","",IFERROR(VLOOKUP($B3980,Mapping!$A:$C,2,0),"Not Mapped"))</f>
        <v/>
      </c>
      <c r="P3980">
        <f>IF($B3980="","",IFERROR(VLOOKUP($B3980,Mapping!$A:$C,3,0),"Not Mapped"))</f>
        <v/>
      </c>
      <c r="Q3980">
        <f>IF($B3980="","",IF(COUNTIF(Exclusions!$A:$A,$B3980)&gt;0,"Yes","No"))</f>
        <v/>
      </c>
      <c r="R3980" s="17">
        <f>IF($B3980="","",MIN(1,DAY($A3980)/IF($N3980="Superstore",Settings!$B$5,Settings!$B$4)))</f>
        <v/>
      </c>
      <c r="S3980" s="17">
        <f>IF(OR($B3980="",$G3980="",$R3980=0),"",$G3980/$R3980)</f>
        <v/>
      </c>
      <c r="T3980">
        <f>IF($S3980="","",IF($S3980&lt;Settings!$B$8,"Critical",IF($S3980&lt;Settings!$B$9,"Semi Critical","Non Critical")))</f>
        <v/>
      </c>
      <c r="U3980">
        <f>IF($B3980="","",IFERROR(VLOOKUP($O3980,Leaders!$A:$B,2,0),"Not Mapped"))</f>
        <v/>
      </c>
    </row>
    <row r="3981">
      <c r="A3981" s="16" t="n"/>
      <c r="G3981" s="17" t="n"/>
      <c r="H3981" s="17" t="n"/>
      <c r="I3981" s="17" t="n"/>
      <c r="J3981" s="17" t="n"/>
      <c r="K3981" s="17" t="n"/>
      <c r="L3981" s="17" t="n"/>
      <c r="N3981">
        <f>IF($B3981="","",IF($C3981="SUPERSTORE","Superstore","DH"))</f>
        <v/>
      </c>
      <c r="O3981">
        <f>IF($B3981="","",IFERROR(VLOOKUP($B3981,Mapping!$A:$C,2,0),"Not Mapped"))</f>
        <v/>
      </c>
      <c r="P3981">
        <f>IF($B3981="","",IFERROR(VLOOKUP($B3981,Mapping!$A:$C,3,0),"Not Mapped"))</f>
        <v/>
      </c>
      <c r="Q3981">
        <f>IF($B3981="","",IF(COUNTIF(Exclusions!$A:$A,$B3981)&gt;0,"Yes","No"))</f>
        <v/>
      </c>
      <c r="R3981" s="17">
        <f>IF($B3981="","",MIN(1,DAY($A3981)/IF($N3981="Superstore",Settings!$B$5,Settings!$B$4)))</f>
        <v/>
      </c>
      <c r="S3981" s="17">
        <f>IF(OR($B3981="",$G3981="",$R3981=0),"",$G3981/$R3981)</f>
        <v/>
      </c>
      <c r="T3981">
        <f>IF($S3981="","",IF($S3981&lt;Settings!$B$8,"Critical",IF($S3981&lt;Settings!$B$9,"Semi Critical","Non Critical")))</f>
        <v/>
      </c>
      <c r="U3981">
        <f>IF($B3981="","",IFERROR(VLOOKUP($O3981,Leaders!$A:$B,2,0),"Not Mapped"))</f>
        <v/>
      </c>
    </row>
    <row r="3982">
      <c r="A3982" s="16" t="n"/>
      <c r="G3982" s="17" t="n"/>
      <c r="H3982" s="17" t="n"/>
      <c r="I3982" s="17" t="n"/>
      <c r="J3982" s="17" t="n"/>
      <c r="K3982" s="17" t="n"/>
      <c r="L3982" s="17" t="n"/>
      <c r="N3982">
        <f>IF($B3982="","",IF($C3982="SUPERSTORE","Superstore","DH"))</f>
        <v/>
      </c>
      <c r="O3982">
        <f>IF($B3982="","",IFERROR(VLOOKUP($B3982,Mapping!$A:$C,2,0),"Not Mapped"))</f>
        <v/>
      </c>
      <c r="P3982">
        <f>IF($B3982="","",IFERROR(VLOOKUP($B3982,Mapping!$A:$C,3,0),"Not Mapped"))</f>
        <v/>
      </c>
      <c r="Q3982">
        <f>IF($B3982="","",IF(COUNTIF(Exclusions!$A:$A,$B3982)&gt;0,"Yes","No"))</f>
        <v/>
      </c>
      <c r="R3982" s="17">
        <f>IF($B3982="","",MIN(1,DAY($A3982)/IF($N3982="Superstore",Settings!$B$5,Settings!$B$4)))</f>
        <v/>
      </c>
      <c r="S3982" s="17">
        <f>IF(OR($B3982="",$G3982="",$R3982=0),"",$G3982/$R3982)</f>
        <v/>
      </c>
      <c r="T3982">
        <f>IF($S3982="","",IF($S3982&lt;Settings!$B$8,"Critical",IF($S3982&lt;Settings!$B$9,"Semi Critical","Non Critical")))</f>
        <v/>
      </c>
      <c r="U3982">
        <f>IF($B3982="","",IFERROR(VLOOKUP($O3982,Leaders!$A:$B,2,0),"Not Mapped"))</f>
        <v/>
      </c>
    </row>
    <row r="3983">
      <c r="A3983" s="16" t="n"/>
      <c r="G3983" s="17" t="n"/>
      <c r="H3983" s="17" t="n"/>
      <c r="I3983" s="17" t="n"/>
      <c r="J3983" s="17" t="n"/>
      <c r="K3983" s="17" t="n"/>
      <c r="L3983" s="17" t="n"/>
      <c r="N3983">
        <f>IF($B3983="","",IF($C3983="SUPERSTORE","Superstore","DH"))</f>
        <v/>
      </c>
      <c r="O3983">
        <f>IF($B3983="","",IFERROR(VLOOKUP($B3983,Mapping!$A:$C,2,0),"Not Mapped"))</f>
        <v/>
      </c>
      <c r="P3983">
        <f>IF($B3983="","",IFERROR(VLOOKUP($B3983,Mapping!$A:$C,3,0),"Not Mapped"))</f>
        <v/>
      </c>
      <c r="Q3983">
        <f>IF($B3983="","",IF(COUNTIF(Exclusions!$A:$A,$B3983)&gt;0,"Yes","No"))</f>
        <v/>
      </c>
      <c r="R3983" s="17">
        <f>IF($B3983="","",MIN(1,DAY($A3983)/IF($N3983="Superstore",Settings!$B$5,Settings!$B$4)))</f>
        <v/>
      </c>
      <c r="S3983" s="17">
        <f>IF(OR($B3983="",$G3983="",$R3983=0),"",$G3983/$R3983)</f>
        <v/>
      </c>
      <c r="T3983">
        <f>IF($S3983="","",IF($S3983&lt;Settings!$B$8,"Critical",IF($S3983&lt;Settings!$B$9,"Semi Critical","Non Critical")))</f>
        <v/>
      </c>
      <c r="U3983">
        <f>IF($B3983="","",IFERROR(VLOOKUP($O3983,Leaders!$A:$B,2,0),"Not Mapped"))</f>
        <v/>
      </c>
    </row>
    <row r="3984">
      <c r="A3984" s="16" t="n"/>
      <c r="G3984" s="17" t="n"/>
      <c r="H3984" s="17" t="n"/>
      <c r="I3984" s="17" t="n"/>
      <c r="J3984" s="17" t="n"/>
      <c r="K3984" s="17" t="n"/>
      <c r="L3984" s="17" t="n"/>
      <c r="N3984">
        <f>IF($B3984="","",IF($C3984="SUPERSTORE","Superstore","DH"))</f>
        <v/>
      </c>
      <c r="O3984">
        <f>IF($B3984="","",IFERROR(VLOOKUP($B3984,Mapping!$A:$C,2,0),"Not Mapped"))</f>
        <v/>
      </c>
      <c r="P3984">
        <f>IF($B3984="","",IFERROR(VLOOKUP($B3984,Mapping!$A:$C,3,0),"Not Mapped"))</f>
        <v/>
      </c>
      <c r="Q3984">
        <f>IF($B3984="","",IF(COUNTIF(Exclusions!$A:$A,$B3984)&gt;0,"Yes","No"))</f>
        <v/>
      </c>
      <c r="R3984" s="17">
        <f>IF($B3984="","",MIN(1,DAY($A3984)/IF($N3984="Superstore",Settings!$B$5,Settings!$B$4)))</f>
        <v/>
      </c>
      <c r="S3984" s="17">
        <f>IF(OR($B3984="",$G3984="",$R3984=0),"",$G3984/$R3984)</f>
        <v/>
      </c>
      <c r="T3984">
        <f>IF($S3984="","",IF($S3984&lt;Settings!$B$8,"Critical",IF($S3984&lt;Settings!$B$9,"Semi Critical","Non Critical")))</f>
        <v/>
      </c>
      <c r="U3984">
        <f>IF($B3984="","",IFERROR(VLOOKUP($O3984,Leaders!$A:$B,2,0),"Not Mapped"))</f>
        <v/>
      </c>
    </row>
    <row r="3985">
      <c r="A3985" s="16" t="n"/>
      <c r="G3985" s="17" t="n"/>
      <c r="H3985" s="17" t="n"/>
      <c r="I3985" s="17" t="n"/>
      <c r="J3985" s="17" t="n"/>
      <c r="K3985" s="17" t="n"/>
      <c r="L3985" s="17" t="n"/>
      <c r="N3985">
        <f>IF($B3985="","",IF($C3985="SUPERSTORE","Superstore","DH"))</f>
        <v/>
      </c>
      <c r="O3985">
        <f>IF($B3985="","",IFERROR(VLOOKUP($B3985,Mapping!$A:$C,2,0),"Not Mapped"))</f>
        <v/>
      </c>
      <c r="P3985">
        <f>IF($B3985="","",IFERROR(VLOOKUP($B3985,Mapping!$A:$C,3,0),"Not Mapped"))</f>
        <v/>
      </c>
      <c r="Q3985">
        <f>IF($B3985="","",IF(COUNTIF(Exclusions!$A:$A,$B3985)&gt;0,"Yes","No"))</f>
        <v/>
      </c>
      <c r="R3985" s="17">
        <f>IF($B3985="","",MIN(1,DAY($A3985)/IF($N3985="Superstore",Settings!$B$5,Settings!$B$4)))</f>
        <v/>
      </c>
      <c r="S3985" s="17">
        <f>IF(OR($B3985="",$G3985="",$R3985=0),"",$G3985/$R3985)</f>
        <v/>
      </c>
      <c r="T3985">
        <f>IF($S3985="","",IF($S3985&lt;Settings!$B$8,"Critical",IF($S3985&lt;Settings!$B$9,"Semi Critical","Non Critical")))</f>
        <v/>
      </c>
      <c r="U3985">
        <f>IF($B3985="","",IFERROR(VLOOKUP($O3985,Leaders!$A:$B,2,0),"Not Mapped"))</f>
        <v/>
      </c>
    </row>
    <row r="3986">
      <c r="A3986" s="16" t="n"/>
      <c r="G3986" s="17" t="n"/>
      <c r="H3986" s="17" t="n"/>
      <c r="I3986" s="17" t="n"/>
      <c r="J3986" s="17" t="n"/>
      <c r="K3986" s="17" t="n"/>
      <c r="L3986" s="17" t="n"/>
      <c r="N3986">
        <f>IF($B3986="","",IF($C3986="SUPERSTORE","Superstore","DH"))</f>
        <v/>
      </c>
      <c r="O3986">
        <f>IF($B3986="","",IFERROR(VLOOKUP($B3986,Mapping!$A:$C,2,0),"Not Mapped"))</f>
        <v/>
      </c>
      <c r="P3986">
        <f>IF($B3986="","",IFERROR(VLOOKUP($B3986,Mapping!$A:$C,3,0),"Not Mapped"))</f>
        <v/>
      </c>
      <c r="Q3986">
        <f>IF($B3986="","",IF(COUNTIF(Exclusions!$A:$A,$B3986)&gt;0,"Yes","No"))</f>
        <v/>
      </c>
      <c r="R3986" s="17">
        <f>IF($B3986="","",MIN(1,DAY($A3986)/IF($N3986="Superstore",Settings!$B$5,Settings!$B$4)))</f>
        <v/>
      </c>
      <c r="S3986" s="17">
        <f>IF(OR($B3986="",$G3986="",$R3986=0),"",$G3986/$R3986)</f>
        <v/>
      </c>
      <c r="T3986">
        <f>IF($S3986="","",IF($S3986&lt;Settings!$B$8,"Critical",IF($S3986&lt;Settings!$B$9,"Semi Critical","Non Critical")))</f>
        <v/>
      </c>
      <c r="U3986">
        <f>IF($B3986="","",IFERROR(VLOOKUP($O3986,Leaders!$A:$B,2,0),"Not Mapped"))</f>
        <v/>
      </c>
    </row>
    <row r="3987">
      <c r="A3987" s="16" t="n"/>
      <c r="G3987" s="17" t="n"/>
      <c r="H3987" s="17" t="n"/>
      <c r="I3987" s="17" t="n"/>
      <c r="J3987" s="17" t="n"/>
      <c r="K3987" s="17" t="n"/>
      <c r="L3987" s="17" t="n"/>
      <c r="N3987">
        <f>IF($B3987="","",IF($C3987="SUPERSTORE","Superstore","DH"))</f>
        <v/>
      </c>
      <c r="O3987">
        <f>IF($B3987="","",IFERROR(VLOOKUP($B3987,Mapping!$A:$C,2,0),"Not Mapped"))</f>
        <v/>
      </c>
      <c r="P3987">
        <f>IF($B3987="","",IFERROR(VLOOKUP($B3987,Mapping!$A:$C,3,0),"Not Mapped"))</f>
        <v/>
      </c>
      <c r="Q3987">
        <f>IF($B3987="","",IF(COUNTIF(Exclusions!$A:$A,$B3987)&gt;0,"Yes","No"))</f>
        <v/>
      </c>
      <c r="R3987" s="17">
        <f>IF($B3987="","",MIN(1,DAY($A3987)/IF($N3987="Superstore",Settings!$B$5,Settings!$B$4)))</f>
        <v/>
      </c>
      <c r="S3987" s="17">
        <f>IF(OR($B3987="",$G3987="",$R3987=0),"",$G3987/$R3987)</f>
        <v/>
      </c>
      <c r="T3987">
        <f>IF($S3987="","",IF($S3987&lt;Settings!$B$8,"Critical",IF($S3987&lt;Settings!$B$9,"Semi Critical","Non Critical")))</f>
        <v/>
      </c>
      <c r="U3987">
        <f>IF($B3987="","",IFERROR(VLOOKUP($O3987,Leaders!$A:$B,2,0),"Not Mapped"))</f>
        <v/>
      </c>
    </row>
    <row r="3988">
      <c r="A3988" s="16" t="n"/>
      <c r="G3988" s="17" t="n"/>
      <c r="H3988" s="17" t="n"/>
      <c r="I3988" s="17" t="n"/>
      <c r="J3988" s="17" t="n"/>
      <c r="K3988" s="17" t="n"/>
      <c r="L3988" s="17" t="n"/>
      <c r="N3988">
        <f>IF($B3988="","",IF($C3988="SUPERSTORE","Superstore","DH"))</f>
        <v/>
      </c>
      <c r="O3988">
        <f>IF($B3988="","",IFERROR(VLOOKUP($B3988,Mapping!$A:$C,2,0),"Not Mapped"))</f>
        <v/>
      </c>
      <c r="P3988">
        <f>IF($B3988="","",IFERROR(VLOOKUP($B3988,Mapping!$A:$C,3,0),"Not Mapped"))</f>
        <v/>
      </c>
      <c r="Q3988">
        <f>IF($B3988="","",IF(COUNTIF(Exclusions!$A:$A,$B3988)&gt;0,"Yes","No"))</f>
        <v/>
      </c>
      <c r="R3988" s="17">
        <f>IF($B3988="","",MIN(1,DAY($A3988)/IF($N3988="Superstore",Settings!$B$5,Settings!$B$4)))</f>
        <v/>
      </c>
      <c r="S3988" s="17">
        <f>IF(OR($B3988="",$G3988="",$R3988=0),"",$G3988/$R3988)</f>
        <v/>
      </c>
      <c r="T3988">
        <f>IF($S3988="","",IF($S3988&lt;Settings!$B$8,"Critical",IF($S3988&lt;Settings!$B$9,"Semi Critical","Non Critical")))</f>
        <v/>
      </c>
      <c r="U3988">
        <f>IF($B3988="","",IFERROR(VLOOKUP($O3988,Leaders!$A:$B,2,0),"Not Mapped"))</f>
        <v/>
      </c>
    </row>
    <row r="3989">
      <c r="A3989" s="16" t="n"/>
      <c r="G3989" s="17" t="n"/>
      <c r="H3989" s="17" t="n"/>
      <c r="I3989" s="17" t="n"/>
      <c r="J3989" s="17" t="n"/>
      <c r="K3989" s="17" t="n"/>
      <c r="L3989" s="17" t="n"/>
      <c r="N3989">
        <f>IF($B3989="","",IF($C3989="SUPERSTORE","Superstore","DH"))</f>
        <v/>
      </c>
      <c r="O3989">
        <f>IF($B3989="","",IFERROR(VLOOKUP($B3989,Mapping!$A:$C,2,0),"Not Mapped"))</f>
        <v/>
      </c>
      <c r="P3989">
        <f>IF($B3989="","",IFERROR(VLOOKUP($B3989,Mapping!$A:$C,3,0),"Not Mapped"))</f>
        <v/>
      </c>
      <c r="Q3989">
        <f>IF($B3989="","",IF(COUNTIF(Exclusions!$A:$A,$B3989)&gt;0,"Yes","No"))</f>
        <v/>
      </c>
      <c r="R3989" s="17">
        <f>IF($B3989="","",MIN(1,DAY($A3989)/IF($N3989="Superstore",Settings!$B$5,Settings!$B$4)))</f>
        <v/>
      </c>
      <c r="S3989" s="17">
        <f>IF(OR($B3989="",$G3989="",$R3989=0),"",$G3989/$R3989)</f>
        <v/>
      </c>
      <c r="T3989">
        <f>IF($S3989="","",IF($S3989&lt;Settings!$B$8,"Critical",IF($S3989&lt;Settings!$B$9,"Semi Critical","Non Critical")))</f>
        <v/>
      </c>
      <c r="U3989">
        <f>IF($B3989="","",IFERROR(VLOOKUP($O3989,Leaders!$A:$B,2,0),"Not Mapped"))</f>
        <v/>
      </c>
    </row>
    <row r="3990">
      <c r="A3990" s="16" t="n"/>
      <c r="G3990" s="17" t="n"/>
      <c r="H3990" s="17" t="n"/>
      <c r="I3990" s="17" t="n"/>
      <c r="J3990" s="17" t="n"/>
      <c r="K3990" s="17" t="n"/>
      <c r="L3990" s="17" t="n"/>
      <c r="N3990">
        <f>IF($B3990="","",IF($C3990="SUPERSTORE","Superstore","DH"))</f>
        <v/>
      </c>
      <c r="O3990">
        <f>IF($B3990="","",IFERROR(VLOOKUP($B3990,Mapping!$A:$C,2,0),"Not Mapped"))</f>
        <v/>
      </c>
      <c r="P3990">
        <f>IF($B3990="","",IFERROR(VLOOKUP($B3990,Mapping!$A:$C,3,0),"Not Mapped"))</f>
        <v/>
      </c>
      <c r="Q3990">
        <f>IF($B3990="","",IF(COUNTIF(Exclusions!$A:$A,$B3990)&gt;0,"Yes","No"))</f>
        <v/>
      </c>
      <c r="R3990" s="17">
        <f>IF($B3990="","",MIN(1,DAY($A3990)/IF($N3990="Superstore",Settings!$B$5,Settings!$B$4)))</f>
        <v/>
      </c>
      <c r="S3990" s="17">
        <f>IF(OR($B3990="",$G3990="",$R3990=0),"",$G3990/$R3990)</f>
        <v/>
      </c>
      <c r="T3990">
        <f>IF($S3990="","",IF($S3990&lt;Settings!$B$8,"Critical",IF($S3990&lt;Settings!$B$9,"Semi Critical","Non Critical")))</f>
        <v/>
      </c>
      <c r="U3990">
        <f>IF($B3990="","",IFERROR(VLOOKUP($O3990,Leaders!$A:$B,2,0),"Not Mapped"))</f>
        <v/>
      </c>
    </row>
    <row r="3991">
      <c r="A3991" s="16" t="n"/>
      <c r="G3991" s="17" t="n"/>
      <c r="H3991" s="17" t="n"/>
      <c r="I3991" s="17" t="n"/>
      <c r="J3991" s="17" t="n"/>
      <c r="K3991" s="17" t="n"/>
      <c r="L3991" s="17" t="n"/>
      <c r="N3991">
        <f>IF($B3991="","",IF($C3991="SUPERSTORE","Superstore","DH"))</f>
        <v/>
      </c>
      <c r="O3991">
        <f>IF($B3991="","",IFERROR(VLOOKUP($B3991,Mapping!$A:$C,2,0),"Not Mapped"))</f>
        <v/>
      </c>
      <c r="P3991">
        <f>IF($B3991="","",IFERROR(VLOOKUP($B3991,Mapping!$A:$C,3,0),"Not Mapped"))</f>
        <v/>
      </c>
      <c r="Q3991">
        <f>IF($B3991="","",IF(COUNTIF(Exclusions!$A:$A,$B3991)&gt;0,"Yes","No"))</f>
        <v/>
      </c>
      <c r="R3991" s="17">
        <f>IF($B3991="","",MIN(1,DAY($A3991)/IF($N3991="Superstore",Settings!$B$5,Settings!$B$4)))</f>
        <v/>
      </c>
      <c r="S3991" s="17">
        <f>IF(OR($B3991="",$G3991="",$R3991=0),"",$G3991/$R3991)</f>
        <v/>
      </c>
      <c r="T3991">
        <f>IF($S3991="","",IF($S3991&lt;Settings!$B$8,"Critical",IF($S3991&lt;Settings!$B$9,"Semi Critical","Non Critical")))</f>
        <v/>
      </c>
      <c r="U3991">
        <f>IF($B3991="","",IFERROR(VLOOKUP($O3991,Leaders!$A:$B,2,0),"Not Mapped"))</f>
        <v/>
      </c>
    </row>
    <row r="3992">
      <c r="A3992" s="16" t="n"/>
      <c r="G3992" s="17" t="n"/>
      <c r="H3992" s="17" t="n"/>
      <c r="I3992" s="17" t="n"/>
      <c r="J3992" s="17" t="n"/>
      <c r="K3992" s="17" t="n"/>
      <c r="L3992" s="17" t="n"/>
      <c r="N3992">
        <f>IF($B3992="","",IF($C3992="SUPERSTORE","Superstore","DH"))</f>
        <v/>
      </c>
      <c r="O3992">
        <f>IF($B3992="","",IFERROR(VLOOKUP($B3992,Mapping!$A:$C,2,0),"Not Mapped"))</f>
        <v/>
      </c>
      <c r="P3992">
        <f>IF($B3992="","",IFERROR(VLOOKUP($B3992,Mapping!$A:$C,3,0),"Not Mapped"))</f>
        <v/>
      </c>
      <c r="Q3992">
        <f>IF($B3992="","",IF(COUNTIF(Exclusions!$A:$A,$B3992)&gt;0,"Yes","No"))</f>
        <v/>
      </c>
      <c r="R3992" s="17">
        <f>IF($B3992="","",MIN(1,DAY($A3992)/IF($N3992="Superstore",Settings!$B$5,Settings!$B$4)))</f>
        <v/>
      </c>
      <c r="S3992" s="17">
        <f>IF(OR($B3992="",$G3992="",$R3992=0),"",$G3992/$R3992)</f>
        <v/>
      </c>
      <c r="T3992">
        <f>IF($S3992="","",IF($S3992&lt;Settings!$B$8,"Critical",IF($S3992&lt;Settings!$B$9,"Semi Critical","Non Critical")))</f>
        <v/>
      </c>
      <c r="U3992">
        <f>IF($B3992="","",IFERROR(VLOOKUP($O3992,Leaders!$A:$B,2,0),"Not Mapped"))</f>
        <v/>
      </c>
    </row>
    <row r="3993">
      <c r="A3993" s="16" t="n"/>
      <c r="G3993" s="17" t="n"/>
      <c r="H3993" s="17" t="n"/>
      <c r="I3993" s="17" t="n"/>
      <c r="J3993" s="17" t="n"/>
      <c r="K3993" s="17" t="n"/>
      <c r="L3993" s="17" t="n"/>
      <c r="N3993">
        <f>IF($B3993="","",IF($C3993="SUPERSTORE","Superstore","DH"))</f>
        <v/>
      </c>
      <c r="O3993">
        <f>IF($B3993="","",IFERROR(VLOOKUP($B3993,Mapping!$A:$C,2,0),"Not Mapped"))</f>
        <v/>
      </c>
      <c r="P3993">
        <f>IF($B3993="","",IFERROR(VLOOKUP($B3993,Mapping!$A:$C,3,0),"Not Mapped"))</f>
        <v/>
      </c>
      <c r="Q3993">
        <f>IF($B3993="","",IF(COUNTIF(Exclusions!$A:$A,$B3993)&gt;0,"Yes","No"))</f>
        <v/>
      </c>
      <c r="R3993" s="17">
        <f>IF($B3993="","",MIN(1,DAY($A3993)/IF($N3993="Superstore",Settings!$B$5,Settings!$B$4)))</f>
        <v/>
      </c>
      <c r="S3993" s="17">
        <f>IF(OR($B3993="",$G3993="",$R3993=0),"",$G3993/$R3993)</f>
        <v/>
      </c>
      <c r="T3993">
        <f>IF($S3993="","",IF($S3993&lt;Settings!$B$8,"Critical",IF($S3993&lt;Settings!$B$9,"Semi Critical","Non Critical")))</f>
        <v/>
      </c>
      <c r="U3993">
        <f>IF($B3993="","",IFERROR(VLOOKUP($O3993,Leaders!$A:$B,2,0),"Not Mapped"))</f>
        <v/>
      </c>
    </row>
    <row r="3994">
      <c r="A3994" s="16" t="n"/>
      <c r="G3994" s="17" t="n"/>
      <c r="H3994" s="17" t="n"/>
      <c r="I3994" s="17" t="n"/>
      <c r="J3994" s="17" t="n"/>
      <c r="K3994" s="17" t="n"/>
      <c r="L3994" s="17" t="n"/>
      <c r="N3994">
        <f>IF($B3994="","",IF($C3994="SUPERSTORE","Superstore","DH"))</f>
        <v/>
      </c>
      <c r="O3994">
        <f>IF($B3994="","",IFERROR(VLOOKUP($B3994,Mapping!$A:$C,2,0),"Not Mapped"))</f>
        <v/>
      </c>
      <c r="P3994">
        <f>IF($B3994="","",IFERROR(VLOOKUP($B3994,Mapping!$A:$C,3,0),"Not Mapped"))</f>
        <v/>
      </c>
      <c r="Q3994">
        <f>IF($B3994="","",IF(COUNTIF(Exclusions!$A:$A,$B3994)&gt;0,"Yes","No"))</f>
        <v/>
      </c>
      <c r="R3994" s="17">
        <f>IF($B3994="","",MIN(1,DAY($A3994)/IF($N3994="Superstore",Settings!$B$5,Settings!$B$4)))</f>
        <v/>
      </c>
      <c r="S3994" s="17">
        <f>IF(OR($B3994="",$G3994="",$R3994=0),"",$G3994/$R3994)</f>
        <v/>
      </c>
      <c r="T3994">
        <f>IF($S3994="","",IF($S3994&lt;Settings!$B$8,"Critical",IF($S3994&lt;Settings!$B$9,"Semi Critical","Non Critical")))</f>
        <v/>
      </c>
      <c r="U3994">
        <f>IF($B3994="","",IFERROR(VLOOKUP($O3994,Leaders!$A:$B,2,0),"Not Mapped"))</f>
        <v/>
      </c>
    </row>
    <row r="3995">
      <c r="A3995" s="16" t="n"/>
      <c r="G3995" s="17" t="n"/>
      <c r="H3995" s="17" t="n"/>
      <c r="I3995" s="17" t="n"/>
      <c r="J3995" s="17" t="n"/>
      <c r="K3995" s="17" t="n"/>
      <c r="L3995" s="17" t="n"/>
      <c r="N3995">
        <f>IF($B3995="","",IF($C3995="SUPERSTORE","Superstore","DH"))</f>
        <v/>
      </c>
      <c r="O3995">
        <f>IF($B3995="","",IFERROR(VLOOKUP($B3995,Mapping!$A:$C,2,0),"Not Mapped"))</f>
        <v/>
      </c>
      <c r="P3995">
        <f>IF($B3995="","",IFERROR(VLOOKUP($B3995,Mapping!$A:$C,3,0),"Not Mapped"))</f>
        <v/>
      </c>
      <c r="Q3995">
        <f>IF($B3995="","",IF(COUNTIF(Exclusions!$A:$A,$B3995)&gt;0,"Yes","No"))</f>
        <v/>
      </c>
      <c r="R3995" s="17">
        <f>IF($B3995="","",MIN(1,DAY($A3995)/IF($N3995="Superstore",Settings!$B$5,Settings!$B$4)))</f>
        <v/>
      </c>
      <c r="S3995" s="17">
        <f>IF(OR($B3995="",$G3995="",$R3995=0),"",$G3995/$R3995)</f>
        <v/>
      </c>
      <c r="T3995">
        <f>IF($S3995="","",IF($S3995&lt;Settings!$B$8,"Critical",IF($S3995&lt;Settings!$B$9,"Semi Critical","Non Critical")))</f>
        <v/>
      </c>
      <c r="U3995">
        <f>IF($B3995="","",IFERROR(VLOOKUP($O3995,Leaders!$A:$B,2,0),"Not Mapped"))</f>
        <v/>
      </c>
    </row>
    <row r="3996">
      <c r="A3996" s="16" t="n"/>
      <c r="G3996" s="17" t="n"/>
      <c r="H3996" s="17" t="n"/>
      <c r="I3996" s="17" t="n"/>
      <c r="J3996" s="17" t="n"/>
      <c r="K3996" s="17" t="n"/>
      <c r="L3996" s="17" t="n"/>
      <c r="N3996">
        <f>IF($B3996="","",IF($C3996="SUPERSTORE","Superstore","DH"))</f>
        <v/>
      </c>
      <c r="O3996">
        <f>IF($B3996="","",IFERROR(VLOOKUP($B3996,Mapping!$A:$C,2,0),"Not Mapped"))</f>
        <v/>
      </c>
      <c r="P3996">
        <f>IF($B3996="","",IFERROR(VLOOKUP($B3996,Mapping!$A:$C,3,0),"Not Mapped"))</f>
        <v/>
      </c>
      <c r="Q3996">
        <f>IF($B3996="","",IF(COUNTIF(Exclusions!$A:$A,$B3996)&gt;0,"Yes","No"))</f>
        <v/>
      </c>
      <c r="R3996" s="17">
        <f>IF($B3996="","",MIN(1,DAY($A3996)/IF($N3996="Superstore",Settings!$B$5,Settings!$B$4)))</f>
        <v/>
      </c>
      <c r="S3996" s="17">
        <f>IF(OR($B3996="",$G3996="",$R3996=0),"",$G3996/$R3996)</f>
        <v/>
      </c>
      <c r="T3996">
        <f>IF($S3996="","",IF($S3996&lt;Settings!$B$8,"Critical",IF($S3996&lt;Settings!$B$9,"Semi Critical","Non Critical")))</f>
        <v/>
      </c>
      <c r="U3996">
        <f>IF($B3996="","",IFERROR(VLOOKUP($O3996,Leaders!$A:$B,2,0),"Not Mapped"))</f>
        <v/>
      </c>
    </row>
    <row r="3997">
      <c r="A3997" s="16" t="n"/>
      <c r="G3997" s="17" t="n"/>
      <c r="H3997" s="17" t="n"/>
      <c r="I3997" s="17" t="n"/>
      <c r="J3997" s="17" t="n"/>
      <c r="K3997" s="17" t="n"/>
      <c r="L3997" s="17" t="n"/>
      <c r="N3997">
        <f>IF($B3997="","",IF($C3997="SUPERSTORE","Superstore","DH"))</f>
        <v/>
      </c>
      <c r="O3997">
        <f>IF($B3997="","",IFERROR(VLOOKUP($B3997,Mapping!$A:$C,2,0),"Not Mapped"))</f>
        <v/>
      </c>
      <c r="P3997">
        <f>IF($B3997="","",IFERROR(VLOOKUP($B3997,Mapping!$A:$C,3,0),"Not Mapped"))</f>
        <v/>
      </c>
      <c r="Q3997">
        <f>IF($B3997="","",IF(COUNTIF(Exclusions!$A:$A,$B3997)&gt;0,"Yes","No"))</f>
        <v/>
      </c>
      <c r="R3997" s="17">
        <f>IF($B3997="","",MIN(1,DAY($A3997)/IF($N3997="Superstore",Settings!$B$5,Settings!$B$4)))</f>
        <v/>
      </c>
      <c r="S3997" s="17">
        <f>IF(OR($B3997="",$G3997="",$R3997=0),"",$G3997/$R3997)</f>
        <v/>
      </c>
      <c r="T3997">
        <f>IF($S3997="","",IF($S3997&lt;Settings!$B$8,"Critical",IF($S3997&lt;Settings!$B$9,"Semi Critical","Non Critical")))</f>
        <v/>
      </c>
      <c r="U3997">
        <f>IF($B3997="","",IFERROR(VLOOKUP($O3997,Leaders!$A:$B,2,0),"Not Mapped"))</f>
        <v/>
      </c>
    </row>
    <row r="3998">
      <c r="A3998" s="16" t="n"/>
      <c r="G3998" s="17" t="n"/>
      <c r="H3998" s="17" t="n"/>
      <c r="I3998" s="17" t="n"/>
      <c r="J3998" s="17" t="n"/>
      <c r="K3998" s="17" t="n"/>
      <c r="L3998" s="17" t="n"/>
      <c r="N3998">
        <f>IF($B3998="","",IF($C3998="SUPERSTORE","Superstore","DH"))</f>
        <v/>
      </c>
      <c r="O3998">
        <f>IF($B3998="","",IFERROR(VLOOKUP($B3998,Mapping!$A:$C,2,0),"Not Mapped"))</f>
        <v/>
      </c>
      <c r="P3998">
        <f>IF($B3998="","",IFERROR(VLOOKUP($B3998,Mapping!$A:$C,3,0),"Not Mapped"))</f>
        <v/>
      </c>
      <c r="Q3998">
        <f>IF($B3998="","",IF(COUNTIF(Exclusions!$A:$A,$B3998)&gt;0,"Yes","No"))</f>
        <v/>
      </c>
      <c r="R3998" s="17">
        <f>IF($B3998="","",MIN(1,DAY($A3998)/IF($N3998="Superstore",Settings!$B$5,Settings!$B$4)))</f>
        <v/>
      </c>
      <c r="S3998" s="17">
        <f>IF(OR($B3998="",$G3998="",$R3998=0),"",$G3998/$R3998)</f>
        <v/>
      </c>
      <c r="T3998">
        <f>IF($S3998="","",IF($S3998&lt;Settings!$B$8,"Critical",IF($S3998&lt;Settings!$B$9,"Semi Critical","Non Critical")))</f>
        <v/>
      </c>
      <c r="U3998">
        <f>IF($B3998="","",IFERROR(VLOOKUP($O3998,Leaders!$A:$B,2,0),"Not Mapped"))</f>
        <v/>
      </c>
    </row>
    <row r="3999">
      <c r="A3999" s="16" t="n"/>
      <c r="G3999" s="17" t="n"/>
      <c r="H3999" s="17" t="n"/>
      <c r="I3999" s="17" t="n"/>
      <c r="J3999" s="17" t="n"/>
      <c r="K3999" s="17" t="n"/>
      <c r="L3999" s="17" t="n"/>
      <c r="N3999">
        <f>IF($B3999="","",IF($C3999="SUPERSTORE","Superstore","DH"))</f>
        <v/>
      </c>
      <c r="O3999">
        <f>IF($B3999="","",IFERROR(VLOOKUP($B3999,Mapping!$A:$C,2,0),"Not Mapped"))</f>
        <v/>
      </c>
      <c r="P3999">
        <f>IF($B3999="","",IFERROR(VLOOKUP($B3999,Mapping!$A:$C,3,0),"Not Mapped"))</f>
        <v/>
      </c>
      <c r="Q3999">
        <f>IF($B3999="","",IF(COUNTIF(Exclusions!$A:$A,$B3999)&gt;0,"Yes","No"))</f>
        <v/>
      </c>
      <c r="R3999" s="17">
        <f>IF($B3999="","",MIN(1,DAY($A3999)/IF($N3999="Superstore",Settings!$B$5,Settings!$B$4)))</f>
        <v/>
      </c>
      <c r="S3999" s="17">
        <f>IF(OR($B3999="",$G3999="",$R3999=0),"",$G3999/$R3999)</f>
        <v/>
      </c>
      <c r="T3999">
        <f>IF($S3999="","",IF($S3999&lt;Settings!$B$8,"Critical",IF($S3999&lt;Settings!$B$9,"Semi Critical","Non Critical")))</f>
        <v/>
      </c>
      <c r="U3999">
        <f>IF($B3999="","",IFERROR(VLOOKUP($O3999,Leaders!$A:$B,2,0),"Not Mapped"))</f>
        <v/>
      </c>
    </row>
    <row r="4000">
      <c r="A4000" s="16" t="n"/>
      <c r="G4000" s="17" t="n"/>
      <c r="H4000" s="17" t="n"/>
      <c r="I4000" s="17" t="n"/>
      <c r="J4000" s="17" t="n"/>
      <c r="K4000" s="17" t="n"/>
      <c r="L4000" s="17" t="n"/>
      <c r="N4000">
        <f>IF($B4000="","",IF($C4000="SUPERSTORE","Superstore","DH"))</f>
        <v/>
      </c>
      <c r="O4000">
        <f>IF($B4000="","",IFERROR(VLOOKUP($B4000,Mapping!$A:$C,2,0),"Not Mapped"))</f>
        <v/>
      </c>
      <c r="P4000">
        <f>IF($B4000="","",IFERROR(VLOOKUP($B4000,Mapping!$A:$C,3,0),"Not Mapped"))</f>
        <v/>
      </c>
      <c r="Q4000">
        <f>IF($B4000="","",IF(COUNTIF(Exclusions!$A:$A,$B4000)&gt;0,"Yes","No"))</f>
        <v/>
      </c>
      <c r="R4000" s="17">
        <f>IF($B4000="","",MIN(1,DAY($A4000)/IF($N4000="Superstore",Settings!$B$5,Settings!$B$4)))</f>
        <v/>
      </c>
      <c r="S4000" s="17">
        <f>IF(OR($B4000="",$G4000="",$R4000=0),"",$G4000/$R4000)</f>
        <v/>
      </c>
      <c r="T4000">
        <f>IF($S4000="","",IF($S4000&lt;Settings!$B$8,"Critical",IF($S4000&lt;Settings!$B$9,"Semi Critical","Non Critical")))</f>
        <v/>
      </c>
      <c r="U4000">
        <f>IF($B4000="","",IFERROR(VLOOKUP($O4000,Leaders!$A:$B,2,0),"Not Mapped"))</f>
        <v/>
      </c>
    </row>
    <row r="4001">
      <c r="A4001" s="16" t="n"/>
      <c r="G4001" s="17" t="n"/>
      <c r="H4001" s="17" t="n"/>
      <c r="I4001" s="17" t="n"/>
      <c r="J4001" s="17" t="n"/>
      <c r="K4001" s="17" t="n"/>
      <c r="L4001" s="17" t="n"/>
      <c r="N4001">
        <f>IF($B4001="","",IF($C4001="SUPERSTORE","Superstore","DH"))</f>
        <v/>
      </c>
      <c r="O4001">
        <f>IF($B4001="","",IFERROR(VLOOKUP($B4001,Mapping!$A:$C,2,0),"Not Mapped"))</f>
        <v/>
      </c>
      <c r="P4001">
        <f>IF($B4001="","",IFERROR(VLOOKUP($B4001,Mapping!$A:$C,3,0),"Not Mapped"))</f>
        <v/>
      </c>
      <c r="Q4001">
        <f>IF($B4001="","",IF(COUNTIF(Exclusions!$A:$A,$B4001)&gt;0,"Yes","No"))</f>
        <v/>
      </c>
      <c r="R4001" s="17">
        <f>IF($B4001="","",MIN(1,DAY($A4001)/IF($N4001="Superstore",Settings!$B$5,Settings!$B$4)))</f>
        <v/>
      </c>
      <c r="S4001" s="17">
        <f>IF(OR($B4001="",$G4001="",$R4001=0),"",$G4001/$R4001)</f>
        <v/>
      </c>
      <c r="T4001">
        <f>IF($S4001="","",IF($S4001&lt;Settings!$B$8,"Critical",IF($S4001&lt;Settings!$B$9,"Semi Critical","Non Critical")))</f>
        <v/>
      </c>
      <c r="U4001">
        <f>IF($B4001="","",IFERROR(VLOOKUP($O4001,Leaders!$A:$B,2,0),"Not Mapped"))</f>
        <v/>
      </c>
    </row>
    <row r="4002">
      <c r="A4002" s="16" t="n"/>
      <c r="G4002" s="17" t="n"/>
      <c r="H4002" s="17" t="n"/>
      <c r="I4002" s="17" t="n"/>
      <c r="J4002" s="17" t="n"/>
      <c r="K4002" s="17" t="n"/>
      <c r="L4002" s="17" t="n"/>
      <c r="N4002">
        <f>IF($B4002="","",IF($C4002="SUPERSTORE","Superstore","DH"))</f>
        <v/>
      </c>
      <c r="O4002">
        <f>IF($B4002="","",IFERROR(VLOOKUP($B4002,Mapping!$A:$C,2,0),"Not Mapped"))</f>
        <v/>
      </c>
      <c r="P4002">
        <f>IF($B4002="","",IFERROR(VLOOKUP($B4002,Mapping!$A:$C,3,0),"Not Mapped"))</f>
        <v/>
      </c>
      <c r="Q4002">
        <f>IF($B4002="","",IF(COUNTIF(Exclusions!$A:$A,$B4002)&gt;0,"Yes","No"))</f>
        <v/>
      </c>
      <c r="R4002" s="17">
        <f>IF($B4002="","",MIN(1,DAY($A4002)/IF($N4002="Superstore",Settings!$B$5,Settings!$B$4)))</f>
        <v/>
      </c>
      <c r="S4002" s="17">
        <f>IF(OR($B4002="",$G4002="",$R4002=0),"",$G4002/$R4002)</f>
        <v/>
      </c>
      <c r="T4002">
        <f>IF($S4002="","",IF($S4002&lt;Settings!$B$8,"Critical",IF($S4002&lt;Settings!$B$9,"Semi Critical","Non Critical")))</f>
        <v/>
      </c>
      <c r="U4002">
        <f>IF($B4002="","",IFERROR(VLOOKUP($O4002,Leaders!$A:$B,2,0),"Not Mapped"))</f>
        <v/>
      </c>
    </row>
    <row r="4003">
      <c r="A4003" s="16" t="n"/>
      <c r="G4003" s="17" t="n"/>
      <c r="H4003" s="17" t="n"/>
      <c r="I4003" s="17" t="n"/>
      <c r="J4003" s="17" t="n"/>
      <c r="K4003" s="17" t="n"/>
      <c r="L4003" s="17" t="n"/>
      <c r="N4003">
        <f>IF($B4003="","",IF($C4003="SUPERSTORE","Superstore","DH"))</f>
        <v/>
      </c>
      <c r="O4003">
        <f>IF($B4003="","",IFERROR(VLOOKUP($B4003,Mapping!$A:$C,2,0),"Not Mapped"))</f>
        <v/>
      </c>
      <c r="P4003">
        <f>IF($B4003="","",IFERROR(VLOOKUP($B4003,Mapping!$A:$C,3,0),"Not Mapped"))</f>
        <v/>
      </c>
      <c r="Q4003">
        <f>IF($B4003="","",IF(COUNTIF(Exclusions!$A:$A,$B4003)&gt;0,"Yes","No"))</f>
        <v/>
      </c>
      <c r="R4003" s="17">
        <f>IF($B4003="","",MIN(1,DAY($A4003)/IF($N4003="Superstore",Settings!$B$5,Settings!$B$4)))</f>
        <v/>
      </c>
      <c r="S4003" s="17">
        <f>IF(OR($B4003="",$G4003="",$R4003=0),"",$G4003/$R4003)</f>
        <v/>
      </c>
      <c r="T4003">
        <f>IF($S4003="","",IF($S4003&lt;Settings!$B$8,"Critical",IF($S4003&lt;Settings!$B$9,"Semi Critical","Non Critical")))</f>
        <v/>
      </c>
      <c r="U4003">
        <f>IF($B4003="","",IFERROR(VLOOKUP($O4003,Leaders!$A:$B,2,0),"Not Mapped"))</f>
        <v/>
      </c>
    </row>
    <row r="4004">
      <c r="A4004" s="16" t="n"/>
      <c r="G4004" s="17" t="n"/>
      <c r="H4004" s="17" t="n"/>
      <c r="I4004" s="17" t="n"/>
      <c r="J4004" s="17" t="n"/>
      <c r="K4004" s="17" t="n"/>
      <c r="L4004" s="17" t="n"/>
      <c r="N4004">
        <f>IF($B4004="","",IF($C4004="SUPERSTORE","Superstore","DH"))</f>
        <v/>
      </c>
      <c r="O4004">
        <f>IF($B4004="","",IFERROR(VLOOKUP($B4004,Mapping!$A:$C,2,0),"Not Mapped"))</f>
        <v/>
      </c>
      <c r="P4004">
        <f>IF($B4004="","",IFERROR(VLOOKUP($B4004,Mapping!$A:$C,3,0),"Not Mapped"))</f>
        <v/>
      </c>
      <c r="Q4004">
        <f>IF($B4004="","",IF(COUNTIF(Exclusions!$A:$A,$B4004)&gt;0,"Yes","No"))</f>
        <v/>
      </c>
      <c r="R4004" s="17">
        <f>IF($B4004="","",MIN(1,DAY($A4004)/IF($N4004="Superstore",Settings!$B$5,Settings!$B$4)))</f>
        <v/>
      </c>
      <c r="S4004" s="17">
        <f>IF(OR($B4004="",$G4004="",$R4004=0),"",$G4004/$R4004)</f>
        <v/>
      </c>
      <c r="T4004">
        <f>IF($S4004="","",IF($S4004&lt;Settings!$B$8,"Critical",IF($S4004&lt;Settings!$B$9,"Semi Critical","Non Critical")))</f>
        <v/>
      </c>
      <c r="U4004">
        <f>IF($B4004="","",IFERROR(VLOOKUP($O4004,Leaders!$A:$B,2,0),"Not Mapped"))</f>
        <v/>
      </c>
    </row>
    <row r="4005">
      <c r="A4005" s="16" t="n"/>
      <c r="G4005" s="17" t="n"/>
      <c r="H4005" s="17" t="n"/>
      <c r="I4005" s="17" t="n"/>
      <c r="J4005" s="17" t="n"/>
      <c r="K4005" s="17" t="n"/>
      <c r="L4005" s="17" t="n"/>
      <c r="N4005">
        <f>IF($B4005="","",IF($C4005="SUPERSTORE","Superstore","DH"))</f>
        <v/>
      </c>
      <c r="O4005">
        <f>IF($B4005="","",IFERROR(VLOOKUP($B4005,Mapping!$A:$C,2,0),"Not Mapped"))</f>
        <v/>
      </c>
      <c r="P4005">
        <f>IF($B4005="","",IFERROR(VLOOKUP($B4005,Mapping!$A:$C,3,0),"Not Mapped"))</f>
        <v/>
      </c>
      <c r="Q4005">
        <f>IF($B4005="","",IF(COUNTIF(Exclusions!$A:$A,$B4005)&gt;0,"Yes","No"))</f>
        <v/>
      </c>
      <c r="R4005" s="17">
        <f>IF($B4005="","",MIN(1,DAY($A4005)/IF($N4005="Superstore",Settings!$B$5,Settings!$B$4)))</f>
        <v/>
      </c>
      <c r="S4005" s="17">
        <f>IF(OR($B4005="",$G4005="",$R4005=0),"",$G4005/$R4005)</f>
        <v/>
      </c>
      <c r="T4005">
        <f>IF($S4005="","",IF($S4005&lt;Settings!$B$8,"Critical",IF($S4005&lt;Settings!$B$9,"Semi Critical","Non Critical")))</f>
        <v/>
      </c>
      <c r="U4005">
        <f>IF($B4005="","",IFERROR(VLOOKUP($O4005,Leaders!$A:$B,2,0),"Not Mapped"))</f>
        <v/>
      </c>
    </row>
    <row r="4006">
      <c r="A4006" s="16" t="n"/>
      <c r="G4006" s="17" t="n"/>
      <c r="H4006" s="17" t="n"/>
      <c r="I4006" s="17" t="n"/>
      <c r="J4006" s="17" t="n"/>
      <c r="K4006" s="17" t="n"/>
      <c r="L4006" s="17" t="n"/>
      <c r="N4006">
        <f>IF($B4006="","",IF($C4006="SUPERSTORE","Superstore","DH"))</f>
        <v/>
      </c>
      <c r="O4006">
        <f>IF($B4006="","",IFERROR(VLOOKUP($B4006,Mapping!$A:$C,2,0),"Not Mapped"))</f>
        <v/>
      </c>
      <c r="P4006">
        <f>IF($B4006="","",IFERROR(VLOOKUP($B4006,Mapping!$A:$C,3,0),"Not Mapped"))</f>
        <v/>
      </c>
      <c r="Q4006">
        <f>IF($B4006="","",IF(COUNTIF(Exclusions!$A:$A,$B4006)&gt;0,"Yes","No"))</f>
        <v/>
      </c>
      <c r="R4006" s="17">
        <f>IF($B4006="","",MIN(1,DAY($A4006)/IF($N4006="Superstore",Settings!$B$5,Settings!$B$4)))</f>
        <v/>
      </c>
      <c r="S4006" s="17">
        <f>IF(OR($B4006="",$G4006="",$R4006=0),"",$G4006/$R4006)</f>
        <v/>
      </c>
      <c r="T4006">
        <f>IF($S4006="","",IF($S4006&lt;Settings!$B$8,"Critical",IF($S4006&lt;Settings!$B$9,"Semi Critical","Non Critical")))</f>
        <v/>
      </c>
      <c r="U4006">
        <f>IF($B4006="","",IFERROR(VLOOKUP($O4006,Leaders!$A:$B,2,0),"Not Mapped"))</f>
        <v/>
      </c>
    </row>
    <row r="4007">
      <c r="A4007" s="16" t="n"/>
      <c r="G4007" s="17" t="n"/>
      <c r="H4007" s="17" t="n"/>
      <c r="I4007" s="17" t="n"/>
      <c r="J4007" s="17" t="n"/>
      <c r="K4007" s="17" t="n"/>
      <c r="L4007" s="17" t="n"/>
      <c r="N4007">
        <f>IF($B4007="","",IF($C4007="SUPERSTORE","Superstore","DH"))</f>
        <v/>
      </c>
      <c r="O4007">
        <f>IF($B4007="","",IFERROR(VLOOKUP($B4007,Mapping!$A:$C,2,0),"Not Mapped"))</f>
        <v/>
      </c>
      <c r="P4007">
        <f>IF($B4007="","",IFERROR(VLOOKUP($B4007,Mapping!$A:$C,3,0),"Not Mapped"))</f>
        <v/>
      </c>
      <c r="Q4007">
        <f>IF($B4007="","",IF(COUNTIF(Exclusions!$A:$A,$B4007)&gt;0,"Yes","No"))</f>
        <v/>
      </c>
      <c r="R4007" s="17">
        <f>IF($B4007="","",MIN(1,DAY($A4007)/IF($N4007="Superstore",Settings!$B$5,Settings!$B$4)))</f>
        <v/>
      </c>
      <c r="S4007" s="17">
        <f>IF(OR($B4007="",$G4007="",$R4007=0),"",$G4007/$R4007)</f>
        <v/>
      </c>
      <c r="T4007">
        <f>IF($S4007="","",IF($S4007&lt;Settings!$B$8,"Critical",IF($S4007&lt;Settings!$B$9,"Semi Critical","Non Critical")))</f>
        <v/>
      </c>
      <c r="U4007">
        <f>IF($B4007="","",IFERROR(VLOOKUP($O4007,Leaders!$A:$B,2,0),"Not Mapped"))</f>
        <v/>
      </c>
    </row>
    <row r="4008">
      <c r="A4008" s="16" t="n"/>
      <c r="G4008" s="17" t="n"/>
      <c r="H4008" s="17" t="n"/>
      <c r="I4008" s="17" t="n"/>
      <c r="J4008" s="17" t="n"/>
      <c r="K4008" s="17" t="n"/>
      <c r="L4008" s="17" t="n"/>
      <c r="N4008">
        <f>IF($B4008="","",IF($C4008="SUPERSTORE","Superstore","DH"))</f>
        <v/>
      </c>
      <c r="O4008">
        <f>IF($B4008="","",IFERROR(VLOOKUP($B4008,Mapping!$A:$C,2,0),"Not Mapped"))</f>
        <v/>
      </c>
      <c r="P4008">
        <f>IF($B4008="","",IFERROR(VLOOKUP($B4008,Mapping!$A:$C,3,0),"Not Mapped"))</f>
        <v/>
      </c>
      <c r="Q4008">
        <f>IF($B4008="","",IF(COUNTIF(Exclusions!$A:$A,$B4008)&gt;0,"Yes","No"))</f>
        <v/>
      </c>
      <c r="R4008" s="17">
        <f>IF($B4008="","",MIN(1,DAY($A4008)/IF($N4008="Superstore",Settings!$B$5,Settings!$B$4)))</f>
        <v/>
      </c>
      <c r="S4008" s="17">
        <f>IF(OR($B4008="",$G4008="",$R4008=0),"",$G4008/$R4008)</f>
        <v/>
      </c>
      <c r="T4008">
        <f>IF($S4008="","",IF($S4008&lt;Settings!$B$8,"Critical",IF($S4008&lt;Settings!$B$9,"Semi Critical","Non Critical")))</f>
        <v/>
      </c>
      <c r="U4008">
        <f>IF($B4008="","",IFERROR(VLOOKUP($O4008,Leaders!$A:$B,2,0),"Not Mapped"))</f>
        <v/>
      </c>
    </row>
    <row r="4009">
      <c r="A4009" s="16" t="n"/>
      <c r="G4009" s="17" t="n"/>
      <c r="H4009" s="17" t="n"/>
      <c r="I4009" s="17" t="n"/>
      <c r="J4009" s="17" t="n"/>
      <c r="K4009" s="17" t="n"/>
      <c r="L4009" s="17" t="n"/>
      <c r="N4009">
        <f>IF($B4009="","",IF($C4009="SUPERSTORE","Superstore","DH"))</f>
        <v/>
      </c>
      <c r="O4009">
        <f>IF($B4009="","",IFERROR(VLOOKUP($B4009,Mapping!$A:$C,2,0),"Not Mapped"))</f>
        <v/>
      </c>
      <c r="P4009">
        <f>IF($B4009="","",IFERROR(VLOOKUP($B4009,Mapping!$A:$C,3,0),"Not Mapped"))</f>
        <v/>
      </c>
      <c r="Q4009">
        <f>IF($B4009="","",IF(COUNTIF(Exclusions!$A:$A,$B4009)&gt;0,"Yes","No"))</f>
        <v/>
      </c>
      <c r="R4009" s="17">
        <f>IF($B4009="","",MIN(1,DAY($A4009)/IF($N4009="Superstore",Settings!$B$5,Settings!$B$4)))</f>
        <v/>
      </c>
      <c r="S4009" s="17">
        <f>IF(OR($B4009="",$G4009="",$R4009=0),"",$G4009/$R4009)</f>
        <v/>
      </c>
      <c r="T4009">
        <f>IF($S4009="","",IF($S4009&lt;Settings!$B$8,"Critical",IF($S4009&lt;Settings!$B$9,"Semi Critical","Non Critical")))</f>
        <v/>
      </c>
      <c r="U4009">
        <f>IF($B4009="","",IFERROR(VLOOKUP($O4009,Leaders!$A:$B,2,0),"Not Mapped"))</f>
        <v/>
      </c>
    </row>
    <row r="4010">
      <c r="A4010" s="16" t="n"/>
      <c r="G4010" s="17" t="n"/>
      <c r="H4010" s="17" t="n"/>
      <c r="I4010" s="17" t="n"/>
      <c r="J4010" s="17" t="n"/>
      <c r="K4010" s="17" t="n"/>
      <c r="L4010" s="17" t="n"/>
      <c r="N4010">
        <f>IF($B4010="","",IF($C4010="SUPERSTORE","Superstore","DH"))</f>
        <v/>
      </c>
      <c r="O4010">
        <f>IF($B4010="","",IFERROR(VLOOKUP($B4010,Mapping!$A:$C,2,0),"Not Mapped"))</f>
        <v/>
      </c>
      <c r="P4010">
        <f>IF($B4010="","",IFERROR(VLOOKUP($B4010,Mapping!$A:$C,3,0),"Not Mapped"))</f>
        <v/>
      </c>
      <c r="Q4010">
        <f>IF($B4010="","",IF(COUNTIF(Exclusions!$A:$A,$B4010)&gt;0,"Yes","No"))</f>
        <v/>
      </c>
      <c r="R4010" s="17">
        <f>IF($B4010="","",MIN(1,DAY($A4010)/IF($N4010="Superstore",Settings!$B$5,Settings!$B$4)))</f>
        <v/>
      </c>
      <c r="S4010" s="17">
        <f>IF(OR($B4010="",$G4010="",$R4010=0),"",$G4010/$R4010)</f>
        <v/>
      </c>
      <c r="T4010">
        <f>IF($S4010="","",IF($S4010&lt;Settings!$B$8,"Critical",IF($S4010&lt;Settings!$B$9,"Semi Critical","Non Critical")))</f>
        <v/>
      </c>
      <c r="U4010">
        <f>IF($B4010="","",IFERROR(VLOOKUP($O4010,Leaders!$A:$B,2,0),"Not Mapped"))</f>
        <v/>
      </c>
    </row>
    <row r="4011">
      <c r="A4011" s="16" t="n"/>
      <c r="G4011" s="17" t="n"/>
      <c r="H4011" s="17" t="n"/>
      <c r="I4011" s="17" t="n"/>
      <c r="J4011" s="17" t="n"/>
      <c r="K4011" s="17" t="n"/>
      <c r="L4011" s="17" t="n"/>
      <c r="N4011">
        <f>IF($B4011="","",IF($C4011="SUPERSTORE","Superstore","DH"))</f>
        <v/>
      </c>
      <c r="O4011">
        <f>IF($B4011="","",IFERROR(VLOOKUP($B4011,Mapping!$A:$C,2,0),"Not Mapped"))</f>
        <v/>
      </c>
      <c r="P4011">
        <f>IF($B4011="","",IFERROR(VLOOKUP($B4011,Mapping!$A:$C,3,0),"Not Mapped"))</f>
        <v/>
      </c>
      <c r="Q4011">
        <f>IF($B4011="","",IF(COUNTIF(Exclusions!$A:$A,$B4011)&gt;0,"Yes","No"))</f>
        <v/>
      </c>
      <c r="R4011" s="17">
        <f>IF($B4011="","",MIN(1,DAY($A4011)/IF($N4011="Superstore",Settings!$B$5,Settings!$B$4)))</f>
        <v/>
      </c>
      <c r="S4011" s="17">
        <f>IF(OR($B4011="",$G4011="",$R4011=0),"",$G4011/$R4011)</f>
        <v/>
      </c>
      <c r="T4011">
        <f>IF($S4011="","",IF($S4011&lt;Settings!$B$8,"Critical",IF($S4011&lt;Settings!$B$9,"Semi Critical","Non Critical")))</f>
        <v/>
      </c>
      <c r="U4011">
        <f>IF($B4011="","",IFERROR(VLOOKUP($O4011,Leaders!$A:$B,2,0),"Not Mapped"))</f>
        <v/>
      </c>
    </row>
    <row r="4012">
      <c r="A4012" s="16" t="n"/>
      <c r="G4012" s="17" t="n"/>
      <c r="H4012" s="17" t="n"/>
      <c r="I4012" s="17" t="n"/>
      <c r="J4012" s="17" t="n"/>
      <c r="K4012" s="17" t="n"/>
      <c r="L4012" s="17" t="n"/>
      <c r="N4012">
        <f>IF($B4012="","",IF($C4012="SUPERSTORE","Superstore","DH"))</f>
        <v/>
      </c>
      <c r="O4012">
        <f>IF($B4012="","",IFERROR(VLOOKUP($B4012,Mapping!$A:$C,2,0),"Not Mapped"))</f>
        <v/>
      </c>
      <c r="P4012">
        <f>IF($B4012="","",IFERROR(VLOOKUP($B4012,Mapping!$A:$C,3,0),"Not Mapped"))</f>
        <v/>
      </c>
      <c r="Q4012">
        <f>IF($B4012="","",IF(COUNTIF(Exclusions!$A:$A,$B4012)&gt;0,"Yes","No"))</f>
        <v/>
      </c>
      <c r="R4012" s="17">
        <f>IF($B4012="","",MIN(1,DAY($A4012)/IF($N4012="Superstore",Settings!$B$5,Settings!$B$4)))</f>
        <v/>
      </c>
      <c r="S4012" s="17">
        <f>IF(OR($B4012="",$G4012="",$R4012=0),"",$G4012/$R4012)</f>
        <v/>
      </c>
      <c r="T4012">
        <f>IF($S4012="","",IF($S4012&lt;Settings!$B$8,"Critical",IF($S4012&lt;Settings!$B$9,"Semi Critical","Non Critical")))</f>
        <v/>
      </c>
      <c r="U4012">
        <f>IF($B4012="","",IFERROR(VLOOKUP($O4012,Leaders!$A:$B,2,0),"Not Mapped"))</f>
        <v/>
      </c>
    </row>
    <row r="4013">
      <c r="A4013" s="16" t="n"/>
      <c r="G4013" s="17" t="n"/>
      <c r="H4013" s="17" t="n"/>
      <c r="I4013" s="17" t="n"/>
      <c r="J4013" s="17" t="n"/>
      <c r="K4013" s="17" t="n"/>
      <c r="L4013" s="17" t="n"/>
      <c r="N4013">
        <f>IF($B4013="","",IF($C4013="SUPERSTORE","Superstore","DH"))</f>
        <v/>
      </c>
      <c r="O4013">
        <f>IF($B4013="","",IFERROR(VLOOKUP($B4013,Mapping!$A:$C,2,0),"Not Mapped"))</f>
        <v/>
      </c>
      <c r="P4013">
        <f>IF($B4013="","",IFERROR(VLOOKUP($B4013,Mapping!$A:$C,3,0),"Not Mapped"))</f>
        <v/>
      </c>
      <c r="Q4013">
        <f>IF($B4013="","",IF(COUNTIF(Exclusions!$A:$A,$B4013)&gt;0,"Yes","No"))</f>
        <v/>
      </c>
      <c r="R4013" s="17">
        <f>IF($B4013="","",MIN(1,DAY($A4013)/IF($N4013="Superstore",Settings!$B$5,Settings!$B$4)))</f>
        <v/>
      </c>
      <c r="S4013" s="17">
        <f>IF(OR($B4013="",$G4013="",$R4013=0),"",$G4013/$R4013)</f>
        <v/>
      </c>
      <c r="T4013">
        <f>IF($S4013="","",IF($S4013&lt;Settings!$B$8,"Critical",IF($S4013&lt;Settings!$B$9,"Semi Critical","Non Critical")))</f>
        <v/>
      </c>
      <c r="U4013">
        <f>IF($B4013="","",IFERROR(VLOOKUP($O4013,Leaders!$A:$B,2,0),"Not Mapped"))</f>
        <v/>
      </c>
    </row>
    <row r="4014">
      <c r="A4014" s="16" t="n"/>
      <c r="G4014" s="17" t="n"/>
      <c r="H4014" s="17" t="n"/>
      <c r="I4014" s="17" t="n"/>
      <c r="J4014" s="17" t="n"/>
      <c r="K4014" s="17" t="n"/>
      <c r="L4014" s="17" t="n"/>
      <c r="N4014">
        <f>IF($B4014="","",IF($C4014="SUPERSTORE","Superstore","DH"))</f>
        <v/>
      </c>
      <c r="O4014">
        <f>IF($B4014="","",IFERROR(VLOOKUP($B4014,Mapping!$A:$C,2,0),"Not Mapped"))</f>
        <v/>
      </c>
      <c r="P4014">
        <f>IF($B4014="","",IFERROR(VLOOKUP($B4014,Mapping!$A:$C,3,0),"Not Mapped"))</f>
        <v/>
      </c>
      <c r="Q4014">
        <f>IF($B4014="","",IF(COUNTIF(Exclusions!$A:$A,$B4014)&gt;0,"Yes","No"))</f>
        <v/>
      </c>
      <c r="R4014" s="17">
        <f>IF($B4014="","",MIN(1,DAY($A4014)/IF($N4014="Superstore",Settings!$B$5,Settings!$B$4)))</f>
        <v/>
      </c>
      <c r="S4014" s="17">
        <f>IF(OR($B4014="",$G4014="",$R4014=0),"",$G4014/$R4014)</f>
        <v/>
      </c>
      <c r="T4014">
        <f>IF($S4014="","",IF($S4014&lt;Settings!$B$8,"Critical",IF($S4014&lt;Settings!$B$9,"Semi Critical","Non Critical")))</f>
        <v/>
      </c>
      <c r="U4014">
        <f>IF($B4014="","",IFERROR(VLOOKUP($O4014,Leaders!$A:$B,2,0),"Not Mapped"))</f>
        <v/>
      </c>
    </row>
    <row r="4015">
      <c r="A4015" s="16" t="n"/>
      <c r="G4015" s="17" t="n"/>
      <c r="H4015" s="17" t="n"/>
      <c r="I4015" s="17" t="n"/>
      <c r="J4015" s="17" t="n"/>
      <c r="K4015" s="17" t="n"/>
      <c r="L4015" s="17" t="n"/>
      <c r="N4015">
        <f>IF($B4015="","",IF($C4015="SUPERSTORE","Superstore","DH"))</f>
        <v/>
      </c>
      <c r="O4015">
        <f>IF($B4015="","",IFERROR(VLOOKUP($B4015,Mapping!$A:$C,2,0),"Not Mapped"))</f>
        <v/>
      </c>
      <c r="P4015">
        <f>IF($B4015="","",IFERROR(VLOOKUP($B4015,Mapping!$A:$C,3,0),"Not Mapped"))</f>
        <v/>
      </c>
      <c r="Q4015">
        <f>IF($B4015="","",IF(COUNTIF(Exclusions!$A:$A,$B4015)&gt;0,"Yes","No"))</f>
        <v/>
      </c>
      <c r="R4015" s="17">
        <f>IF($B4015="","",MIN(1,DAY($A4015)/IF($N4015="Superstore",Settings!$B$5,Settings!$B$4)))</f>
        <v/>
      </c>
      <c r="S4015" s="17">
        <f>IF(OR($B4015="",$G4015="",$R4015=0),"",$G4015/$R4015)</f>
        <v/>
      </c>
      <c r="T4015">
        <f>IF($S4015="","",IF($S4015&lt;Settings!$B$8,"Critical",IF($S4015&lt;Settings!$B$9,"Semi Critical","Non Critical")))</f>
        <v/>
      </c>
      <c r="U4015">
        <f>IF($B4015="","",IFERROR(VLOOKUP($O4015,Leaders!$A:$B,2,0),"Not Mapped"))</f>
        <v/>
      </c>
    </row>
    <row r="4016">
      <c r="A4016" s="16" t="n"/>
      <c r="G4016" s="17" t="n"/>
      <c r="H4016" s="17" t="n"/>
      <c r="I4016" s="17" t="n"/>
      <c r="J4016" s="17" t="n"/>
      <c r="K4016" s="17" t="n"/>
      <c r="L4016" s="17" t="n"/>
      <c r="N4016">
        <f>IF($B4016="","",IF($C4016="SUPERSTORE","Superstore","DH"))</f>
        <v/>
      </c>
      <c r="O4016">
        <f>IF($B4016="","",IFERROR(VLOOKUP($B4016,Mapping!$A:$C,2,0),"Not Mapped"))</f>
        <v/>
      </c>
      <c r="P4016">
        <f>IF($B4016="","",IFERROR(VLOOKUP($B4016,Mapping!$A:$C,3,0),"Not Mapped"))</f>
        <v/>
      </c>
      <c r="Q4016">
        <f>IF($B4016="","",IF(COUNTIF(Exclusions!$A:$A,$B4016)&gt;0,"Yes","No"))</f>
        <v/>
      </c>
      <c r="R4016" s="17">
        <f>IF($B4016="","",MIN(1,DAY($A4016)/IF($N4016="Superstore",Settings!$B$5,Settings!$B$4)))</f>
        <v/>
      </c>
      <c r="S4016" s="17">
        <f>IF(OR($B4016="",$G4016="",$R4016=0),"",$G4016/$R4016)</f>
        <v/>
      </c>
      <c r="T4016">
        <f>IF($S4016="","",IF($S4016&lt;Settings!$B$8,"Critical",IF($S4016&lt;Settings!$B$9,"Semi Critical","Non Critical")))</f>
        <v/>
      </c>
      <c r="U4016">
        <f>IF($B4016="","",IFERROR(VLOOKUP($O4016,Leaders!$A:$B,2,0),"Not Mapped"))</f>
        <v/>
      </c>
    </row>
    <row r="4017">
      <c r="A4017" s="16" t="n"/>
      <c r="G4017" s="17" t="n"/>
      <c r="H4017" s="17" t="n"/>
      <c r="I4017" s="17" t="n"/>
      <c r="J4017" s="17" t="n"/>
      <c r="K4017" s="17" t="n"/>
      <c r="L4017" s="17" t="n"/>
      <c r="N4017">
        <f>IF($B4017="","",IF($C4017="SUPERSTORE","Superstore","DH"))</f>
        <v/>
      </c>
      <c r="O4017">
        <f>IF($B4017="","",IFERROR(VLOOKUP($B4017,Mapping!$A:$C,2,0),"Not Mapped"))</f>
        <v/>
      </c>
      <c r="P4017">
        <f>IF($B4017="","",IFERROR(VLOOKUP($B4017,Mapping!$A:$C,3,0),"Not Mapped"))</f>
        <v/>
      </c>
      <c r="Q4017">
        <f>IF($B4017="","",IF(COUNTIF(Exclusions!$A:$A,$B4017)&gt;0,"Yes","No"))</f>
        <v/>
      </c>
      <c r="R4017" s="17">
        <f>IF($B4017="","",MIN(1,DAY($A4017)/IF($N4017="Superstore",Settings!$B$5,Settings!$B$4)))</f>
        <v/>
      </c>
      <c r="S4017" s="17">
        <f>IF(OR($B4017="",$G4017="",$R4017=0),"",$G4017/$R4017)</f>
        <v/>
      </c>
      <c r="T4017">
        <f>IF($S4017="","",IF($S4017&lt;Settings!$B$8,"Critical",IF($S4017&lt;Settings!$B$9,"Semi Critical","Non Critical")))</f>
        <v/>
      </c>
      <c r="U4017">
        <f>IF($B4017="","",IFERROR(VLOOKUP($O4017,Leaders!$A:$B,2,0),"Not Mapped"))</f>
        <v/>
      </c>
    </row>
    <row r="4018">
      <c r="A4018" s="16" t="n"/>
      <c r="G4018" s="17" t="n"/>
      <c r="H4018" s="17" t="n"/>
      <c r="I4018" s="17" t="n"/>
      <c r="J4018" s="17" t="n"/>
      <c r="K4018" s="17" t="n"/>
      <c r="L4018" s="17" t="n"/>
      <c r="N4018">
        <f>IF($B4018="","",IF($C4018="SUPERSTORE","Superstore","DH"))</f>
        <v/>
      </c>
      <c r="O4018">
        <f>IF($B4018="","",IFERROR(VLOOKUP($B4018,Mapping!$A:$C,2,0),"Not Mapped"))</f>
        <v/>
      </c>
      <c r="P4018">
        <f>IF($B4018="","",IFERROR(VLOOKUP($B4018,Mapping!$A:$C,3,0),"Not Mapped"))</f>
        <v/>
      </c>
      <c r="Q4018">
        <f>IF($B4018="","",IF(COUNTIF(Exclusions!$A:$A,$B4018)&gt;0,"Yes","No"))</f>
        <v/>
      </c>
      <c r="R4018" s="17">
        <f>IF($B4018="","",MIN(1,DAY($A4018)/IF($N4018="Superstore",Settings!$B$5,Settings!$B$4)))</f>
        <v/>
      </c>
      <c r="S4018" s="17">
        <f>IF(OR($B4018="",$G4018="",$R4018=0),"",$G4018/$R4018)</f>
        <v/>
      </c>
      <c r="T4018">
        <f>IF($S4018="","",IF($S4018&lt;Settings!$B$8,"Critical",IF($S4018&lt;Settings!$B$9,"Semi Critical","Non Critical")))</f>
        <v/>
      </c>
      <c r="U4018">
        <f>IF($B4018="","",IFERROR(VLOOKUP($O4018,Leaders!$A:$B,2,0),"Not Mapped"))</f>
        <v/>
      </c>
    </row>
    <row r="4019">
      <c r="A4019" s="16" t="n"/>
      <c r="G4019" s="17" t="n"/>
      <c r="H4019" s="17" t="n"/>
      <c r="I4019" s="17" t="n"/>
      <c r="J4019" s="17" t="n"/>
      <c r="K4019" s="17" t="n"/>
      <c r="L4019" s="17" t="n"/>
      <c r="N4019">
        <f>IF($B4019="","",IF($C4019="SUPERSTORE","Superstore","DH"))</f>
        <v/>
      </c>
      <c r="O4019">
        <f>IF($B4019="","",IFERROR(VLOOKUP($B4019,Mapping!$A:$C,2,0),"Not Mapped"))</f>
        <v/>
      </c>
      <c r="P4019">
        <f>IF($B4019="","",IFERROR(VLOOKUP($B4019,Mapping!$A:$C,3,0),"Not Mapped"))</f>
        <v/>
      </c>
      <c r="Q4019">
        <f>IF($B4019="","",IF(COUNTIF(Exclusions!$A:$A,$B4019)&gt;0,"Yes","No"))</f>
        <v/>
      </c>
      <c r="R4019" s="17">
        <f>IF($B4019="","",MIN(1,DAY($A4019)/IF($N4019="Superstore",Settings!$B$5,Settings!$B$4)))</f>
        <v/>
      </c>
      <c r="S4019" s="17">
        <f>IF(OR($B4019="",$G4019="",$R4019=0),"",$G4019/$R4019)</f>
        <v/>
      </c>
      <c r="T4019">
        <f>IF($S4019="","",IF($S4019&lt;Settings!$B$8,"Critical",IF($S4019&lt;Settings!$B$9,"Semi Critical","Non Critical")))</f>
        <v/>
      </c>
      <c r="U4019">
        <f>IF($B4019="","",IFERROR(VLOOKUP($O4019,Leaders!$A:$B,2,0),"Not Mapped"))</f>
        <v/>
      </c>
    </row>
    <row r="4020">
      <c r="A4020" s="16" t="n"/>
      <c r="G4020" s="17" t="n"/>
      <c r="H4020" s="17" t="n"/>
      <c r="I4020" s="17" t="n"/>
      <c r="J4020" s="17" t="n"/>
      <c r="K4020" s="17" t="n"/>
      <c r="L4020" s="17" t="n"/>
      <c r="N4020">
        <f>IF($B4020="","",IF($C4020="SUPERSTORE","Superstore","DH"))</f>
        <v/>
      </c>
      <c r="O4020">
        <f>IF($B4020="","",IFERROR(VLOOKUP($B4020,Mapping!$A:$C,2,0),"Not Mapped"))</f>
        <v/>
      </c>
      <c r="P4020">
        <f>IF($B4020="","",IFERROR(VLOOKUP($B4020,Mapping!$A:$C,3,0),"Not Mapped"))</f>
        <v/>
      </c>
      <c r="Q4020">
        <f>IF($B4020="","",IF(COUNTIF(Exclusions!$A:$A,$B4020)&gt;0,"Yes","No"))</f>
        <v/>
      </c>
      <c r="R4020" s="17">
        <f>IF($B4020="","",MIN(1,DAY($A4020)/IF($N4020="Superstore",Settings!$B$5,Settings!$B$4)))</f>
        <v/>
      </c>
      <c r="S4020" s="17">
        <f>IF(OR($B4020="",$G4020="",$R4020=0),"",$G4020/$R4020)</f>
        <v/>
      </c>
      <c r="T4020">
        <f>IF($S4020="","",IF($S4020&lt;Settings!$B$8,"Critical",IF($S4020&lt;Settings!$B$9,"Semi Critical","Non Critical")))</f>
        <v/>
      </c>
      <c r="U4020">
        <f>IF($B4020="","",IFERROR(VLOOKUP($O4020,Leaders!$A:$B,2,0),"Not Mapped"))</f>
        <v/>
      </c>
    </row>
    <row r="4021">
      <c r="A4021" s="16" t="n"/>
      <c r="G4021" s="17" t="n"/>
      <c r="H4021" s="17" t="n"/>
      <c r="I4021" s="17" t="n"/>
      <c r="J4021" s="17" t="n"/>
      <c r="K4021" s="17" t="n"/>
      <c r="L4021" s="17" t="n"/>
      <c r="N4021">
        <f>IF($B4021="","",IF($C4021="SUPERSTORE","Superstore","DH"))</f>
        <v/>
      </c>
      <c r="O4021">
        <f>IF($B4021="","",IFERROR(VLOOKUP($B4021,Mapping!$A:$C,2,0),"Not Mapped"))</f>
        <v/>
      </c>
      <c r="P4021">
        <f>IF($B4021="","",IFERROR(VLOOKUP($B4021,Mapping!$A:$C,3,0),"Not Mapped"))</f>
        <v/>
      </c>
      <c r="Q4021">
        <f>IF($B4021="","",IF(COUNTIF(Exclusions!$A:$A,$B4021)&gt;0,"Yes","No"))</f>
        <v/>
      </c>
      <c r="R4021" s="17">
        <f>IF($B4021="","",MIN(1,DAY($A4021)/IF($N4021="Superstore",Settings!$B$5,Settings!$B$4)))</f>
        <v/>
      </c>
      <c r="S4021" s="17">
        <f>IF(OR($B4021="",$G4021="",$R4021=0),"",$G4021/$R4021)</f>
        <v/>
      </c>
      <c r="T4021">
        <f>IF($S4021="","",IF($S4021&lt;Settings!$B$8,"Critical",IF($S4021&lt;Settings!$B$9,"Semi Critical","Non Critical")))</f>
        <v/>
      </c>
      <c r="U4021">
        <f>IF($B4021="","",IFERROR(VLOOKUP($O4021,Leaders!$A:$B,2,0),"Not Mapped"))</f>
        <v/>
      </c>
    </row>
    <row r="4022">
      <c r="A4022" s="16" t="n"/>
      <c r="G4022" s="17" t="n"/>
      <c r="H4022" s="17" t="n"/>
      <c r="I4022" s="17" t="n"/>
      <c r="J4022" s="17" t="n"/>
      <c r="K4022" s="17" t="n"/>
      <c r="L4022" s="17" t="n"/>
      <c r="N4022">
        <f>IF($B4022="","",IF($C4022="SUPERSTORE","Superstore","DH"))</f>
        <v/>
      </c>
      <c r="O4022">
        <f>IF($B4022="","",IFERROR(VLOOKUP($B4022,Mapping!$A:$C,2,0),"Not Mapped"))</f>
        <v/>
      </c>
      <c r="P4022">
        <f>IF($B4022="","",IFERROR(VLOOKUP($B4022,Mapping!$A:$C,3,0),"Not Mapped"))</f>
        <v/>
      </c>
      <c r="Q4022">
        <f>IF($B4022="","",IF(COUNTIF(Exclusions!$A:$A,$B4022)&gt;0,"Yes","No"))</f>
        <v/>
      </c>
      <c r="R4022" s="17">
        <f>IF($B4022="","",MIN(1,DAY($A4022)/IF($N4022="Superstore",Settings!$B$5,Settings!$B$4)))</f>
        <v/>
      </c>
      <c r="S4022" s="17">
        <f>IF(OR($B4022="",$G4022="",$R4022=0),"",$G4022/$R4022)</f>
        <v/>
      </c>
      <c r="T4022">
        <f>IF($S4022="","",IF($S4022&lt;Settings!$B$8,"Critical",IF($S4022&lt;Settings!$B$9,"Semi Critical","Non Critical")))</f>
        <v/>
      </c>
      <c r="U4022">
        <f>IF($B4022="","",IFERROR(VLOOKUP($O4022,Leaders!$A:$B,2,0),"Not Mapped"))</f>
        <v/>
      </c>
    </row>
    <row r="4023">
      <c r="A4023" s="16" t="n"/>
      <c r="G4023" s="17" t="n"/>
      <c r="H4023" s="17" t="n"/>
      <c r="I4023" s="17" t="n"/>
      <c r="J4023" s="17" t="n"/>
      <c r="K4023" s="17" t="n"/>
      <c r="L4023" s="17" t="n"/>
      <c r="N4023">
        <f>IF($B4023="","",IF($C4023="SUPERSTORE","Superstore","DH"))</f>
        <v/>
      </c>
      <c r="O4023">
        <f>IF($B4023="","",IFERROR(VLOOKUP($B4023,Mapping!$A:$C,2,0),"Not Mapped"))</f>
        <v/>
      </c>
      <c r="P4023">
        <f>IF($B4023="","",IFERROR(VLOOKUP($B4023,Mapping!$A:$C,3,0),"Not Mapped"))</f>
        <v/>
      </c>
      <c r="Q4023">
        <f>IF($B4023="","",IF(COUNTIF(Exclusions!$A:$A,$B4023)&gt;0,"Yes","No"))</f>
        <v/>
      </c>
      <c r="R4023" s="17">
        <f>IF($B4023="","",MIN(1,DAY($A4023)/IF($N4023="Superstore",Settings!$B$5,Settings!$B$4)))</f>
        <v/>
      </c>
      <c r="S4023" s="17">
        <f>IF(OR($B4023="",$G4023="",$R4023=0),"",$G4023/$R4023)</f>
        <v/>
      </c>
      <c r="T4023">
        <f>IF($S4023="","",IF($S4023&lt;Settings!$B$8,"Critical",IF($S4023&lt;Settings!$B$9,"Semi Critical","Non Critical")))</f>
        <v/>
      </c>
      <c r="U4023">
        <f>IF($B4023="","",IFERROR(VLOOKUP($O4023,Leaders!$A:$B,2,0),"Not Mapped"))</f>
        <v/>
      </c>
    </row>
    <row r="4024">
      <c r="A4024" s="16" t="n"/>
      <c r="G4024" s="17" t="n"/>
      <c r="H4024" s="17" t="n"/>
      <c r="I4024" s="17" t="n"/>
      <c r="J4024" s="17" t="n"/>
      <c r="K4024" s="17" t="n"/>
      <c r="L4024" s="17" t="n"/>
      <c r="N4024">
        <f>IF($B4024="","",IF($C4024="SUPERSTORE","Superstore","DH"))</f>
        <v/>
      </c>
      <c r="O4024">
        <f>IF($B4024="","",IFERROR(VLOOKUP($B4024,Mapping!$A:$C,2,0),"Not Mapped"))</f>
        <v/>
      </c>
      <c r="P4024">
        <f>IF($B4024="","",IFERROR(VLOOKUP($B4024,Mapping!$A:$C,3,0),"Not Mapped"))</f>
        <v/>
      </c>
      <c r="Q4024">
        <f>IF($B4024="","",IF(COUNTIF(Exclusions!$A:$A,$B4024)&gt;0,"Yes","No"))</f>
        <v/>
      </c>
      <c r="R4024" s="17">
        <f>IF($B4024="","",MIN(1,DAY($A4024)/IF($N4024="Superstore",Settings!$B$5,Settings!$B$4)))</f>
        <v/>
      </c>
      <c r="S4024" s="17">
        <f>IF(OR($B4024="",$G4024="",$R4024=0),"",$G4024/$R4024)</f>
        <v/>
      </c>
      <c r="T4024">
        <f>IF($S4024="","",IF($S4024&lt;Settings!$B$8,"Critical",IF($S4024&lt;Settings!$B$9,"Semi Critical","Non Critical")))</f>
        <v/>
      </c>
      <c r="U4024">
        <f>IF($B4024="","",IFERROR(VLOOKUP($O4024,Leaders!$A:$B,2,0),"Not Mapped"))</f>
        <v/>
      </c>
    </row>
    <row r="4025">
      <c r="A4025" s="16" t="n"/>
      <c r="G4025" s="17" t="n"/>
      <c r="H4025" s="17" t="n"/>
      <c r="I4025" s="17" t="n"/>
      <c r="J4025" s="17" t="n"/>
      <c r="K4025" s="17" t="n"/>
      <c r="L4025" s="17" t="n"/>
      <c r="N4025">
        <f>IF($B4025="","",IF($C4025="SUPERSTORE","Superstore","DH"))</f>
        <v/>
      </c>
      <c r="O4025">
        <f>IF($B4025="","",IFERROR(VLOOKUP($B4025,Mapping!$A:$C,2,0),"Not Mapped"))</f>
        <v/>
      </c>
      <c r="P4025">
        <f>IF($B4025="","",IFERROR(VLOOKUP($B4025,Mapping!$A:$C,3,0),"Not Mapped"))</f>
        <v/>
      </c>
      <c r="Q4025">
        <f>IF($B4025="","",IF(COUNTIF(Exclusions!$A:$A,$B4025)&gt;0,"Yes","No"))</f>
        <v/>
      </c>
      <c r="R4025" s="17">
        <f>IF($B4025="","",MIN(1,DAY($A4025)/IF($N4025="Superstore",Settings!$B$5,Settings!$B$4)))</f>
        <v/>
      </c>
      <c r="S4025" s="17">
        <f>IF(OR($B4025="",$G4025="",$R4025=0),"",$G4025/$R4025)</f>
        <v/>
      </c>
      <c r="T4025">
        <f>IF($S4025="","",IF($S4025&lt;Settings!$B$8,"Critical",IF($S4025&lt;Settings!$B$9,"Semi Critical","Non Critical")))</f>
        <v/>
      </c>
      <c r="U4025">
        <f>IF($B4025="","",IFERROR(VLOOKUP($O4025,Leaders!$A:$B,2,0),"Not Mapped"))</f>
        <v/>
      </c>
    </row>
    <row r="4026">
      <c r="A4026" s="16" t="n"/>
      <c r="G4026" s="17" t="n"/>
      <c r="H4026" s="17" t="n"/>
      <c r="I4026" s="17" t="n"/>
      <c r="J4026" s="17" t="n"/>
      <c r="K4026" s="17" t="n"/>
      <c r="L4026" s="17" t="n"/>
      <c r="N4026">
        <f>IF($B4026="","",IF($C4026="SUPERSTORE","Superstore","DH"))</f>
        <v/>
      </c>
      <c r="O4026">
        <f>IF($B4026="","",IFERROR(VLOOKUP($B4026,Mapping!$A:$C,2,0),"Not Mapped"))</f>
        <v/>
      </c>
      <c r="P4026">
        <f>IF($B4026="","",IFERROR(VLOOKUP($B4026,Mapping!$A:$C,3,0),"Not Mapped"))</f>
        <v/>
      </c>
      <c r="Q4026">
        <f>IF($B4026="","",IF(COUNTIF(Exclusions!$A:$A,$B4026)&gt;0,"Yes","No"))</f>
        <v/>
      </c>
      <c r="R4026" s="17">
        <f>IF($B4026="","",MIN(1,DAY($A4026)/IF($N4026="Superstore",Settings!$B$5,Settings!$B$4)))</f>
        <v/>
      </c>
      <c r="S4026" s="17">
        <f>IF(OR($B4026="",$G4026="",$R4026=0),"",$G4026/$R4026)</f>
        <v/>
      </c>
      <c r="T4026">
        <f>IF($S4026="","",IF($S4026&lt;Settings!$B$8,"Critical",IF($S4026&lt;Settings!$B$9,"Semi Critical","Non Critical")))</f>
        <v/>
      </c>
      <c r="U4026">
        <f>IF($B4026="","",IFERROR(VLOOKUP($O4026,Leaders!$A:$B,2,0),"Not Mapped"))</f>
        <v/>
      </c>
    </row>
    <row r="4027">
      <c r="A4027" s="16" t="n"/>
      <c r="G4027" s="17" t="n"/>
      <c r="H4027" s="17" t="n"/>
      <c r="I4027" s="17" t="n"/>
      <c r="J4027" s="17" t="n"/>
      <c r="K4027" s="17" t="n"/>
      <c r="L4027" s="17" t="n"/>
      <c r="N4027">
        <f>IF($B4027="","",IF($C4027="SUPERSTORE","Superstore","DH"))</f>
        <v/>
      </c>
      <c r="O4027">
        <f>IF($B4027="","",IFERROR(VLOOKUP($B4027,Mapping!$A:$C,2,0),"Not Mapped"))</f>
        <v/>
      </c>
      <c r="P4027">
        <f>IF($B4027="","",IFERROR(VLOOKUP($B4027,Mapping!$A:$C,3,0),"Not Mapped"))</f>
        <v/>
      </c>
      <c r="Q4027">
        <f>IF($B4027="","",IF(COUNTIF(Exclusions!$A:$A,$B4027)&gt;0,"Yes","No"))</f>
        <v/>
      </c>
      <c r="R4027" s="17">
        <f>IF($B4027="","",MIN(1,DAY($A4027)/IF($N4027="Superstore",Settings!$B$5,Settings!$B$4)))</f>
        <v/>
      </c>
      <c r="S4027" s="17">
        <f>IF(OR($B4027="",$G4027="",$R4027=0),"",$G4027/$R4027)</f>
        <v/>
      </c>
      <c r="T4027">
        <f>IF($S4027="","",IF($S4027&lt;Settings!$B$8,"Critical",IF($S4027&lt;Settings!$B$9,"Semi Critical","Non Critical")))</f>
        <v/>
      </c>
      <c r="U4027">
        <f>IF($B4027="","",IFERROR(VLOOKUP($O4027,Leaders!$A:$B,2,0),"Not Mapped"))</f>
        <v/>
      </c>
    </row>
    <row r="4028">
      <c r="A4028" s="16" t="n"/>
      <c r="G4028" s="17" t="n"/>
      <c r="H4028" s="17" t="n"/>
      <c r="I4028" s="17" t="n"/>
      <c r="J4028" s="17" t="n"/>
      <c r="K4028" s="17" t="n"/>
      <c r="L4028" s="17" t="n"/>
      <c r="N4028">
        <f>IF($B4028="","",IF($C4028="SUPERSTORE","Superstore","DH"))</f>
        <v/>
      </c>
      <c r="O4028">
        <f>IF($B4028="","",IFERROR(VLOOKUP($B4028,Mapping!$A:$C,2,0),"Not Mapped"))</f>
        <v/>
      </c>
      <c r="P4028">
        <f>IF($B4028="","",IFERROR(VLOOKUP($B4028,Mapping!$A:$C,3,0),"Not Mapped"))</f>
        <v/>
      </c>
      <c r="Q4028">
        <f>IF($B4028="","",IF(COUNTIF(Exclusions!$A:$A,$B4028)&gt;0,"Yes","No"))</f>
        <v/>
      </c>
      <c r="R4028" s="17">
        <f>IF($B4028="","",MIN(1,DAY($A4028)/IF($N4028="Superstore",Settings!$B$5,Settings!$B$4)))</f>
        <v/>
      </c>
      <c r="S4028" s="17">
        <f>IF(OR($B4028="",$G4028="",$R4028=0),"",$G4028/$R4028)</f>
        <v/>
      </c>
      <c r="T4028">
        <f>IF($S4028="","",IF($S4028&lt;Settings!$B$8,"Critical",IF($S4028&lt;Settings!$B$9,"Semi Critical","Non Critical")))</f>
        <v/>
      </c>
      <c r="U4028">
        <f>IF($B4028="","",IFERROR(VLOOKUP($O4028,Leaders!$A:$B,2,0),"Not Mapped"))</f>
        <v/>
      </c>
    </row>
    <row r="4029">
      <c r="A4029" s="16" t="n"/>
      <c r="G4029" s="17" t="n"/>
      <c r="H4029" s="17" t="n"/>
      <c r="I4029" s="17" t="n"/>
      <c r="J4029" s="17" t="n"/>
      <c r="K4029" s="17" t="n"/>
      <c r="L4029" s="17" t="n"/>
      <c r="N4029">
        <f>IF($B4029="","",IF($C4029="SUPERSTORE","Superstore","DH"))</f>
        <v/>
      </c>
      <c r="O4029">
        <f>IF($B4029="","",IFERROR(VLOOKUP($B4029,Mapping!$A:$C,2,0),"Not Mapped"))</f>
        <v/>
      </c>
      <c r="P4029">
        <f>IF($B4029="","",IFERROR(VLOOKUP($B4029,Mapping!$A:$C,3,0),"Not Mapped"))</f>
        <v/>
      </c>
      <c r="Q4029">
        <f>IF($B4029="","",IF(COUNTIF(Exclusions!$A:$A,$B4029)&gt;0,"Yes","No"))</f>
        <v/>
      </c>
      <c r="R4029" s="17">
        <f>IF($B4029="","",MIN(1,DAY($A4029)/IF($N4029="Superstore",Settings!$B$5,Settings!$B$4)))</f>
        <v/>
      </c>
      <c r="S4029" s="17">
        <f>IF(OR($B4029="",$G4029="",$R4029=0),"",$G4029/$R4029)</f>
        <v/>
      </c>
      <c r="T4029">
        <f>IF($S4029="","",IF($S4029&lt;Settings!$B$8,"Critical",IF($S4029&lt;Settings!$B$9,"Semi Critical","Non Critical")))</f>
        <v/>
      </c>
      <c r="U4029">
        <f>IF($B4029="","",IFERROR(VLOOKUP($O4029,Leaders!$A:$B,2,0),"Not Mapped"))</f>
        <v/>
      </c>
    </row>
    <row r="4030">
      <c r="A4030" s="16" t="n"/>
      <c r="G4030" s="17" t="n"/>
      <c r="H4030" s="17" t="n"/>
      <c r="I4030" s="17" t="n"/>
      <c r="J4030" s="17" t="n"/>
      <c r="K4030" s="17" t="n"/>
      <c r="L4030" s="17" t="n"/>
      <c r="N4030">
        <f>IF($B4030="","",IF($C4030="SUPERSTORE","Superstore","DH"))</f>
        <v/>
      </c>
      <c r="O4030">
        <f>IF($B4030="","",IFERROR(VLOOKUP($B4030,Mapping!$A:$C,2,0),"Not Mapped"))</f>
        <v/>
      </c>
      <c r="P4030">
        <f>IF($B4030="","",IFERROR(VLOOKUP($B4030,Mapping!$A:$C,3,0),"Not Mapped"))</f>
        <v/>
      </c>
      <c r="Q4030">
        <f>IF($B4030="","",IF(COUNTIF(Exclusions!$A:$A,$B4030)&gt;0,"Yes","No"))</f>
        <v/>
      </c>
      <c r="R4030" s="17">
        <f>IF($B4030="","",MIN(1,DAY($A4030)/IF($N4030="Superstore",Settings!$B$5,Settings!$B$4)))</f>
        <v/>
      </c>
      <c r="S4030" s="17">
        <f>IF(OR($B4030="",$G4030="",$R4030=0),"",$G4030/$R4030)</f>
        <v/>
      </c>
      <c r="T4030">
        <f>IF($S4030="","",IF($S4030&lt;Settings!$B$8,"Critical",IF($S4030&lt;Settings!$B$9,"Semi Critical","Non Critical")))</f>
        <v/>
      </c>
      <c r="U4030">
        <f>IF($B4030="","",IFERROR(VLOOKUP($O4030,Leaders!$A:$B,2,0),"Not Mapped"))</f>
        <v/>
      </c>
    </row>
    <row r="4031">
      <c r="A4031" s="16" t="n"/>
      <c r="G4031" s="17" t="n"/>
      <c r="H4031" s="17" t="n"/>
      <c r="I4031" s="17" t="n"/>
      <c r="J4031" s="17" t="n"/>
      <c r="K4031" s="17" t="n"/>
      <c r="L4031" s="17" t="n"/>
      <c r="N4031">
        <f>IF($B4031="","",IF($C4031="SUPERSTORE","Superstore","DH"))</f>
        <v/>
      </c>
      <c r="O4031">
        <f>IF($B4031="","",IFERROR(VLOOKUP($B4031,Mapping!$A:$C,2,0),"Not Mapped"))</f>
        <v/>
      </c>
      <c r="P4031">
        <f>IF($B4031="","",IFERROR(VLOOKUP($B4031,Mapping!$A:$C,3,0),"Not Mapped"))</f>
        <v/>
      </c>
      <c r="Q4031">
        <f>IF($B4031="","",IF(COUNTIF(Exclusions!$A:$A,$B4031)&gt;0,"Yes","No"))</f>
        <v/>
      </c>
      <c r="R4031" s="17">
        <f>IF($B4031="","",MIN(1,DAY($A4031)/IF($N4031="Superstore",Settings!$B$5,Settings!$B$4)))</f>
        <v/>
      </c>
      <c r="S4031" s="17">
        <f>IF(OR($B4031="",$G4031="",$R4031=0),"",$G4031/$R4031)</f>
        <v/>
      </c>
      <c r="T4031">
        <f>IF($S4031="","",IF($S4031&lt;Settings!$B$8,"Critical",IF($S4031&lt;Settings!$B$9,"Semi Critical","Non Critical")))</f>
        <v/>
      </c>
      <c r="U4031">
        <f>IF($B4031="","",IFERROR(VLOOKUP($O4031,Leaders!$A:$B,2,0),"Not Mapped"))</f>
        <v/>
      </c>
    </row>
    <row r="4032">
      <c r="A4032" s="16" t="n"/>
      <c r="G4032" s="17" t="n"/>
      <c r="H4032" s="17" t="n"/>
      <c r="I4032" s="17" t="n"/>
      <c r="J4032" s="17" t="n"/>
      <c r="K4032" s="17" t="n"/>
      <c r="L4032" s="17" t="n"/>
      <c r="N4032">
        <f>IF($B4032="","",IF($C4032="SUPERSTORE","Superstore","DH"))</f>
        <v/>
      </c>
      <c r="O4032">
        <f>IF($B4032="","",IFERROR(VLOOKUP($B4032,Mapping!$A:$C,2,0),"Not Mapped"))</f>
        <v/>
      </c>
      <c r="P4032">
        <f>IF($B4032="","",IFERROR(VLOOKUP($B4032,Mapping!$A:$C,3,0),"Not Mapped"))</f>
        <v/>
      </c>
      <c r="Q4032">
        <f>IF($B4032="","",IF(COUNTIF(Exclusions!$A:$A,$B4032)&gt;0,"Yes","No"))</f>
        <v/>
      </c>
      <c r="R4032" s="17">
        <f>IF($B4032="","",MIN(1,DAY($A4032)/IF($N4032="Superstore",Settings!$B$5,Settings!$B$4)))</f>
        <v/>
      </c>
      <c r="S4032" s="17">
        <f>IF(OR($B4032="",$G4032="",$R4032=0),"",$G4032/$R4032)</f>
        <v/>
      </c>
      <c r="T4032">
        <f>IF($S4032="","",IF($S4032&lt;Settings!$B$8,"Critical",IF($S4032&lt;Settings!$B$9,"Semi Critical","Non Critical")))</f>
        <v/>
      </c>
      <c r="U4032">
        <f>IF($B4032="","",IFERROR(VLOOKUP($O4032,Leaders!$A:$B,2,0),"Not Mapped"))</f>
        <v/>
      </c>
    </row>
    <row r="4033">
      <c r="A4033" s="16" t="n"/>
      <c r="G4033" s="17" t="n"/>
      <c r="H4033" s="17" t="n"/>
      <c r="I4033" s="17" t="n"/>
      <c r="J4033" s="17" t="n"/>
      <c r="K4033" s="17" t="n"/>
      <c r="L4033" s="17" t="n"/>
      <c r="N4033">
        <f>IF($B4033="","",IF($C4033="SUPERSTORE","Superstore","DH"))</f>
        <v/>
      </c>
      <c r="O4033">
        <f>IF($B4033="","",IFERROR(VLOOKUP($B4033,Mapping!$A:$C,2,0),"Not Mapped"))</f>
        <v/>
      </c>
      <c r="P4033">
        <f>IF($B4033="","",IFERROR(VLOOKUP($B4033,Mapping!$A:$C,3,0),"Not Mapped"))</f>
        <v/>
      </c>
      <c r="Q4033">
        <f>IF($B4033="","",IF(COUNTIF(Exclusions!$A:$A,$B4033)&gt;0,"Yes","No"))</f>
        <v/>
      </c>
      <c r="R4033" s="17">
        <f>IF($B4033="","",MIN(1,DAY($A4033)/IF($N4033="Superstore",Settings!$B$5,Settings!$B$4)))</f>
        <v/>
      </c>
      <c r="S4033" s="17">
        <f>IF(OR($B4033="",$G4033="",$R4033=0),"",$G4033/$R4033)</f>
        <v/>
      </c>
      <c r="T4033">
        <f>IF($S4033="","",IF($S4033&lt;Settings!$B$8,"Critical",IF($S4033&lt;Settings!$B$9,"Semi Critical","Non Critical")))</f>
        <v/>
      </c>
      <c r="U4033">
        <f>IF($B4033="","",IFERROR(VLOOKUP($O4033,Leaders!$A:$B,2,0),"Not Mapped"))</f>
        <v/>
      </c>
    </row>
    <row r="4034">
      <c r="A4034" s="16" t="n"/>
      <c r="G4034" s="17" t="n"/>
      <c r="H4034" s="17" t="n"/>
      <c r="I4034" s="17" t="n"/>
      <c r="J4034" s="17" t="n"/>
      <c r="K4034" s="17" t="n"/>
      <c r="L4034" s="17" t="n"/>
      <c r="N4034">
        <f>IF($B4034="","",IF($C4034="SUPERSTORE","Superstore","DH"))</f>
        <v/>
      </c>
      <c r="O4034">
        <f>IF($B4034="","",IFERROR(VLOOKUP($B4034,Mapping!$A:$C,2,0),"Not Mapped"))</f>
        <v/>
      </c>
      <c r="P4034">
        <f>IF($B4034="","",IFERROR(VLOOKUP($B4034,Mapping!$A:$C,3,0),"Not Mapped"))</f>
        <v/>
      </c>
      <c r="Q4034">
        <f>IF($B4034="","",IF(COUNTIF(Exclusions!$A:$A,$B4034)&gt;0,"Yes","No"))</f>
        <v/>
      </c>
      <c r="R4034" s="17">
        <f>IF($B4034="","",MIN(1,DAY($A4034)/IF($N4034="Superstore",Settings!$B$5,Settings!$B$4)))</f>
        <v/>
      </c>
      <c r="S4034" s="17">
        <f>IF(OR($B4034="",$G4034="",$R4034=0),"",$G4034/$R4034)</f>
        <v/>
      </c>
      <c r="T4034">
        <f>IF($S4034="","",IF($S4034&lt;Settings!$B$8,"Critical",IF($S4034&lt;Settings!$B$9,"Semi Critical","Non Critical")))</f>
        <v/>
      </c>
      <c r="U4034">
        <f>IF($B4034="","",IFERROR(VLOOKUP($O4034,Leaders!$A:$B,2,0),"Not Mapped"))</f>
        <v/>
      </c>
    </row>
    <row r="4035">
      <c r="A4035" s="16" t="n"/>
      <c r="G4035" s="17" t="n"/>
      <c r="H4035" s="17" t="n"/>
      <c r="I4035" s="17" t="n"/>
      <c r="J4035" s="17" t="n"/>
      <c r="K4035" s="17" t="n"/>
      <c r="L4035" s="17" t="n"/>
      <c r="N4035">
        <f>IF($B4035="","",IF($C4035="SUPERSTORE","Superstore","DH"))</f>
        <v/>
      </c>
      <c r="O4035">
        <f>IF($B4035="","",IFERROR(VLOOKUP($B4035,Mapping!$A:$C,2,0),"Not Mapped"))</f>
        <v/>
      </c>
      <c r="P4035">
        <f>IF($B4035="","",IFERROR(VLOOKUP($B4035,Mapping!$A:$C,3,0),"Not Mapped"))</f>
        <v/>
      </c>
      <c r="Q4035">
        <f>IF($B4035="","",IF(COUNTIF(Exclusions!$A:$A,$B4035)&gt;0,"Yes","No"))</f>
        <v/>
      </c>
      <c r="R4035" s="17">
        <f>IF($B4035="","",MIN(1,DAY($A4035)/IF($N4035="Superstore",Settings!$B$5,Settings!$B$4)))</f>
        <v/>
      </c>
      <c r="S4035" s="17">
        <f>IF(OR($B4035="",$G4035="",$R4035=0),"",$G4035/$R4035)</f>
        <v/>
      </c>
      <c r="T4035">
        <f>IF($S4035="","",IF($S4035&lt;Settings!$B$8,"Critical",IF($S4035&lt;Settings!$B$9,"Semi Critical","Non Critical")))</f>
        <v/>
      </c>
      <c r="U4035">
        <f>IF($B4035="","",IFERROR(VLOOKUP($O4035,Leaders!$A:$B,2,0),"Not Mapped"))</f>
        <v/>
      </c>
    </row>
    <row r="4036">
      <c r="A4036" s="16" t="n"/>
      <c r="G4036" s="17" t="n"/>
      <c r="H4036" s="17" t="n"/>
      <c r="I4036" s="17" t="n"/>
      <c r="J4036" s="17" t="n"/>
      <c r="K4036" s="17" t="n"/>
      <c r="L4036" s="17" t="n"/>
      <c r="N4036">
        <f>IF($B4036="","",IF($C4036="SUPERSTORE","Superstore","DH"))</f>
        <v/>
      </c>
      <c r="O4036">
        <f>IF($B4036="","",IFERROR(VLOOKUP($B4036,Mapping!$A:$C,2,0),"Not Mapped"))</f>
        <v/>
      </c>
      <c r="P4036">
        <f>IF($B4036="","",IFERROR(VLOOKUP($B4036,Mapping!$A:$C,3,0),"Not Mapped"))</f>
        <v/>
      </c>
      <c r="Q4036">
        <f>IF($B4036="","",IF(COUNTIF(Exclusions!$A:$A,$B4036)&gt;0,"Yes","No"))</f>
        <v/>
      </c>
      <c r="R4036" s="17">
        <f>IF($B4036="","",MIN(1,DAY($A4036)/IF($N4036="Superstore",Settings!$B$5,Settings!$B$4)))</f>
        <v/>
      </c>
      <c r="S4036" s="17">
        <f>IF(OR($B4036="",$G4036="",$R4036=0),"",$G4036/$R4036)</f>
        <v/>
      </c>
      <c r="T4036">
        <f>IF($S4036="","",IF($S4036&lt;Settings!$B$8,"Critical",IF($S4036&lt;Settings!$B$9,"Semi Critical","Non Critical")))</f>
        <v/>
      </c>
      <c r="U4036">
        <f>IF($B4036="","",IFERROR(VLOOKUP($O4036,Leaders!$A:$B,2,0),"Not Mapped"))</f>
        <v/>
      </c>
    </row>
    <row r="4037">
      <c r="A4037" s="16" t="n"/>
      <c r="G4037" s="17" t="n"/>
      <c r="H4037" s="17" t="n"/>
      <c r="I4037" s="17" t="n"/>
      <c r="J4037" s="17" t="n"/>
      <c r="K4037" s="17" t="n"/>
      <c r="L4037" s="17" t="n"/>
      <c r="N4037">
        <f>IF($B4037="","",IF($C4037="SUPERSTORE","Superstore","DH"))</f>
        <v/>
      </c>
      <c r="O4037">
        <f>IF($B4037="","",IFERROR(VLOOKUP($B4037,Mapping!$A:$C,2,0),"Not Mapped"))</f>
        <v/>
      </c>
      <c r="P4037">
        <f>IF($B4037="","",IFERROR(VLOOKUP($B4037,Mapping!$A:$C,3,0),"Not Mapped"))</f>
        <v/>
      </c>
      <c r="Q4037">
        <f>IF($B4037="","",IF(COUNTIF(Exclusions!$A:$A,$B4037)&gt;0,"Yes","No"))</f>
        <v/>
      </c>
      <c r="R4037" s="17">
        <f>IF($B4037="","",MIN(1,DAY($A4037)/IF($N4037="Superstore",Settings!$B$5,Settings!$B$4)))</f>
        <v/>
      </c>
      <c r="S4037" s="17">
        <f>IF(OR($B4037="",$G4037="",$R4037=0),"",$G4037/$R4037)</f>
        <v/>
      </c>
      <c r="T4037">
        <f>IF($S4037="","",IF($S4037&lt;Settings!$B$8,"Critical",IF($S4037&lt;Settings!$B$9,"Semi Critical","Non Critical")))</f>
        <v/>
      </c>
      <c r="U4037">
        <f>IF($B4037="","",IFERROR(VLOOKUP($O4037,Leaders!$A:$B,2,0),"Not Mapped"))</f>
        <v/>
      </c>
    </row>
    <row r="4038">
      <c r="A4038" s="16" t="n"/>
      <c r="G4038" s="17" t="n"/>
      <c r="H4038" s="17" t="n"/>
      <c r="I4038" s="17" t="n"/>
      <c r="J4038" s="17" t="n"/>
      <c r="K4038" s="17" t="n"/>
      <c r="L4038" s="17" t="n"/>
      <c r="N4038">
        <f>IF($B4038="","",IF($C4038="SUPERSTORE","Superstore","DH"))</f>
        <v/>
      </c>
      <c r="O4038">
        <f>IF($B4038="","",IFERROR(VLOOKUP($B4038,Mapping!$A:$C,2,0),"Not Mapped"))</f>
        <v/>
      </c>
      <c r="P4038">
        <f>IF($B4038="","",IFERROR(VLOOKUP($B4038,Mapping!$A:$C,3,0),"Not Mapped"))</f>
        <v/>
      </c>
      <c r="Q4038">
        <f>IF($B4038="","",IF(COUNTIF(Exclusions!$A:$A,$B4038)&gt;0,"Yes","No"))</f>
        <v/>
      </c>
      <c r="R4038" s="17">
        <f>IF($B4038="","",MIN(1,DAY($A4038)/IF($N4038="Superstore",Settings!$B$5,Settings!$B$4)))</f>
        <v/>
      </c>
      <c r="S4038" s="17">
        <f>IF(OR($B4038="",$G4038="",$R4038=0),"",$G4038/$R4038)</f>
        <v/>
      </c>
      <c r="T4038">
        <f>IF($S4038="","",IF($S4038&lt;Settings!$B$8,"Critical",IF($S4038&lt;Settings!$B$9,"Semi Critical","Non Critical")))</f>
        <v/>
      </c>
      <c r="U4038">
        <f>IF($B4038="","",IFERROR(VLOOKUP($O4038,Leaders!$A:$B,2,0),"Not Mapped"))</f>
        <v/>
      </c>
    </row>
    <row r="4039">
      <c r="A4039" s="16" t="n"/>
      <c r="G4039" s="17" t="n"/>
      <c r="H4039" s="17" t="n"/>
      <c r="I4039" s="17" t="n"/>
      <c r="J4039" s="17" t="n"/>
      <c r="K4039" s="17" t="n"/>
      <c r="L4039" s="17" t="n"/>
      <c r="N4039">
        <f>IF($B4039="","",IF($C4039="SUPERSTORE","Superstore","DH"))</f>
        <v/>
      </c>
      <c r="O4039">
        <f>IF($B4039="","",IFERROR(VLOOKUP($B4039,Mapping!$A:$C,2,0),"Not Mapped"))</f>
        <v/>
      </c>
      <c r="P4039">
        <f>IF($B4039="","",IFERROR(VLOOKUP($B4039,Mapping!$A:$C,3,0),"Not Mapped"))</f>
        <v/>
      </c>
      <c r="Q4039">
        <f>IF($B4039="","",IF(COUNTIF(Exclusions!$A:$A,$B4039)&gt;0,"Yes","No"))</f>
        <v/>
      </c>
      <c r="R4039" s="17">
        <f>IF($B4039="","",MIN(1,DAY($A4039)/IF($N4039="Superstore",Settings!$B$5,Settings!$B$4)))</f>
        <v/>
      </c>
      <c r="S4039" s="17">
        <f>IF(OR($B4039="",$G4039="",$R4039=0),"",$G4039/$R4039)</f>
        <v/>
      </c>
      <c r="T4039">
        <f>IF($S4039="","",IF($S4039&lt;Settings!$B$8,"Critical",IF($S4039&lt;Settings!$B$9,"Semi Critical","Non Critical")))</f>
        <v/>
      </c>
      <c r="U4039">
        <f>IF($B4039="","",IFERROR(VLOOKUP($O4039,Leaders!$A:$B,2,0),"Not Mapped"))</f>
        <v/>
      </c>
    </row>
    <row r="4040">
      <c r="A4040" s="16" t="n"/>
      <c r="G4040" s="17" t="n"/>
      <c r="H4040" s="17" t="n"/>
      <c r="I4040" s="17" t="n"/>
      <c r="J4040" s="17" t="n"/>
      <c r="K4040" s="17" t="n"/>
      <c r="L4040" s="17" t="n"/>
      <c r="N4040">
        <f>IF($B4040="","",IF($C4040="SUPERSTORE","Superstore","DH"))</f>
        <v/>
      </c>
      <c r="O4040">
        <f>IF($B4040="","",IFERROR(VLOOKUP($B4040,Mapping!$A:$C,2,0),"Not Mapped"))</f>
        <v/>
      </c>
      <c r="P4040">
        <f>IF($B4040="","",IFERROR(VLOOKUP($B4040,Mapping!$A:$C,3,0),"Not Mapped"))</f>
        <v/>
      </c>
      <c r="Q4040">
        <f>IF($B4040="","",IF(COUNTIF(Exclusions!$A:$A,$B4040)&gt;0,"Yes","No"))</f>
        <v/>
      </c>
      <c r="R4040" s="17">
        <f>IF($B4040="","",MIN(1,DAY($A4040)/IF($N4040="Superstore",Settings!$B$5,Settings!$B$4)))</f>
        <v/>
      </c>
      <c r="S4040" s="17">
        <f>IF(OR($B4040="",$G4040="",$R4040=0),"",$G4040/$R4040)</f>
        <v/>
      </c>
      <c r="T4040">
        <f>IF($S4040="","",IF($S4040&lt;Settings!$B$8,"Critical",IF($S4040&lt;Settings!$B$9,"Semi Critical","Non Critical")))</f>
        <v/>
      </c>
      <c r="U4040">
        <f>IF($B4040="","",IFERROR(VLOOKUP($O4040,Leaders!$A:$B,2,0),"Not Mapped"))</f>
        <v/>
      </c>
    </row>
    <row r="4041">
      <c r="A4041" s="16" t="n"/>
      <c r="G4041" s="17" t="n"/>
      <c r="H4041" s="17" t="n"/>
      <c r="I4041" s="17" t="n"/>
      <c r="J4041" s="17" t="n"/>
      <c r="K4041" s="17" t="n"/>
      <c r="L4041" s="17" t="n"/>
      <c r="N4041">
        <f>IF($B4041="","",IF($C4041="SUPERSTORE","Superstore","DH"))</f>
        <v/>
      </c>
      <c r="O4041">
        <f>IF($B4041="","",IFERROR(VLOOKUP($B4041,Mapping!$A:$C,2,0),"Not Mapped"))</f>
        <v/>
      </c>
      <c r="P4041">
        <f>IF($B4041="","",IFERROR(VLOOKUP($B4041,Mapping!$A:$C,3,0),"Not Mapped"))</f>
        <v/>
      </c>
      <c r="Q4041">
        <f>IF($B4041="","",IF(COUNTIF(Exclusions!$A:$A,$B4041)&gt;0,"Yes","No"))</f>
        <v/>
      </c>
      <c r="R4041" s="17">
        <f>IF($B4041="","",MIN(1,DAY($A4041)/IF($N4041="Superstore",Settings!$B$5,Settings!$B$4)))</f>
        <v/>
      </c>
      <c r="S4041" s="17">
        <f>IF(OR($B4041="",$G4041="",$R4041=0),"",$G4041/$R4041)</f>
        <v/>
      </c>
      <c r="T4041">
        <f>IF($S4041="","",IF($S4041&lt;Settings!$B$8,"Critical",IF($S4041&lt;Settings!$B$9,"Semi Critical","Non Critical")))</f>
        <v/>
      </c>
      <c r="U4041">
        <f>IF($B4041="","",IFERROR(VLOOKUP($O4041,Leaders!$A:$B,2,0),"Not Mapped"))</f>
        <v/>
      </c>
    </row>
    <row r="4042">
      <c r="A4042" s="16" t="n"/>
      <c r="G4042" s="17" t="n"/>
      <c r="H4042" s="17" t="n"/>
      <c r="I4042" s="17" t="n"/>
      <c r="J4042" s="17" t="n"/>
      <c r="K4042" s="17" t="n"/>
      <c r="L4042" s="17" t="n"/>
      <c r="N4042">
        <f>IF($B4042="","",IF($C4042="SUPERSTORE","Superstore","DH"))</f>
        <v/>
      </c>
      <c r="O4042">
        <f>IF($B4042="","",IFERROR(VLOOKUP($B4042,Mapping!$A:$C,2,0),"Not Mapped"))</f>
        <v/>
      </c>
      <c r="P4042">
        <f>IF($B4042="","",IFERROR(VLOOKUP($B4042,Mapping!$A:$C,3,0),"Not Mapped"))</f>
        <v/>
      </c>
      <c r="Q4042">
        <f>IF($B4042="","",IF(COUNTIF(Exclusions!$A:$A,$B4042)&gt;0,"Yes","No"))</f>
        <v/>
      </c>
      <c r="R4042" s="17">
        <f>IF($B4042="","",MIN(1,DAY($A4042)/IF($N4042="Superstore",Settings!$B$5,Settings!$B$4)))</f>
        <v/>
      </c>
      <c r="S4042" s="17">
        <f>IF(OR($B4042="",$G4042="",$R4042=0),"",$G4042/$R4042)</f>
        <v/>
      </c>
      <c r="T4042">
        <f>IF($S4042="","",IF($S4042&lt;Settings!$B$8,"Critical",IF($S4042&lt;Settings!$B$9,"Semi Critical","Non Critical")))</f>
        <v/>
      </c>
      <c r="U4042">
        <f>IF($B4042="","",IFERROR(VLOOKUP($O4042,Leaders!$A:$B,2,0),"Not Mapped"))</f>
        <v/>
      </c>
    </row>
    <row r="4043">
      <c r="A4043" s="16" t="n"/>
      <c r="G4043" s="17" t="n"/>
      <c r="H4043" s="17" t="n"/>
      <c r="I4043" s="17" t="n"/>
      <c r="J4043" s="17" t="n"/>
      <c r="K4043" s="17" t="n"/>
      <c r="L4043" s="17" t="n"/>
      <c r="N4043">
        <f>IF($B4043="","",IF($C4043="SUPERSTORE","Superstore","DH"))</f>
        <v/>
      </c>
      <c r="O4043">
        <f>IF($B4043="","",IFERROR(VLOOKUP($B4043,Mapping!$A:$C,2,0),"Not Mapped"))</f>
        <v/>
      </c>
      <c r="P4043">
        <f>IF($B4043="","",IFERROR(VLOOKUP($B4043,Mapping!$A:$C,3,0),"Not Mapped"))</f>
        <v/>
      </c>
      <c r="Q4043">
        <f>IF($B4043="","",IF(COUNTIF(Exclusions!$A:$A,$B4043)&gt;0,"Yes","No"))</f>
        <v/>
      </c>
      <c r="R4043" s="17">
        <f>IF($B4043="","",MIN(1,DAY($A4043)/IF($N4043="Superstore",Settings!$B$5,Settings!$B$4)))</f>
        <v/>
      </c>
      <c r="S4043" s="17">
        <f>IF(OR($B4043="",$G4043="",$R4043=0),"",$G4043/$R4043)</f>
        <v/>
      </c>
      <c r="T4043">
        <f>IF($S4043="","",IF($S4043&lt;Settings!$B$8,"Critical",IF($S4043&lt;Settings!$B$9,"Semi Critical","Non Critical")))</f>
        <v/>
      </c>
      <c r="U4043">
        <f>IF($B4043="","",IFERROR(VLOOKUP($O4043,Leaders!$A:$B,2,0),"Not Mapped"))</f>
        <v/>
      </c>
    </row>
    <row r="4044">
      <c r="A4044" s="16" t="n"/>
      <c r="G4044" s="17" t="n"/>
      <c r="H4044" s="17" t="n"/>
      <c r="I4044" s="17" t="n"/>
      <c r="J4044" s="17" t="n"/>
      <c r="K4044" s="17" t="n"/>
      <c r="L4044" s="17" t="n"/>
      <c r="N4044">
        <f>IF($B4044="","",IF($C4044="SUPERSTORE","Superstore","DH"))</f>
        <v/>
      </c>
      <c r="O4044">
        <f>IF($B4044="","",IFERROR(VLOOKUP($B4044,Mapping!$A:$C,2,0),"Not Mapped"))</f>
        <v/>
      </c>
      <c r="P4044">
        <f>IF($B4044="","",IFERROR(VLOOKUP($B4044,Mapping!$A:$C,3,0),"Not Mapped"))</f>
        <v/>
      </c>
      <c r="Q4044">
        <f>IF($B4044="","",IF(COUNTIF(Exclusions!$A:$A,$B4044)&gt;0,"Yes","No"))</f>
        <v/>
      </c>
      <c r="R4044" s="17">
        <f>IF($B4044="","",MIN(1,DAY($A4044)/IF($N4044="Superstore",Settings!$B$5,Settings!$B$4)))</f>
        <v/>
      </c>
      <c r="S4044" s="17">
        <f>IF(OR($B4044="",$G4044="",$R4044=0),"",$G4044/$R4044)</f>
        <v/>
      </c>
      <c r="T4044">
        <f>IF($S4044="","",IF($S4044&lt;Settings!$B$8,"Critical",IF($S4044&lt;Settings!$B$9,"Semi Critical","Non Critical")))</f>
        <v/>
      </c>
      <c r="U4044">
        <f>IF($B4044="","",IFERROR(VLOOKUP($O4044,Leaders!$A:$B,2,0),"Not Mapped"))</f>
        <v/>
      </c>
    </row>
    <row r="4045">
      <c r="A4045" s="16" t="n"/>
      <c r="G4045" s="17" t="n"/>
      <c r="H4045" s="17" t="n"/>
      <c r="I4045" s="17" t="n"/>
      <c r="J4045" s="17" t="n"/>
      <c r="K4045" s="17" t="n"/>
      <c r="L4045" s="17" t="n"/>
      <c r="N4045">
        <f>IF($B4045="","",IF($C4045="SUPERSTORE","Superstore","DH"))</f>
        <v/>
      </c>
      <c r="O4045">
        <f>IF($B4045="","",IFERROR(VLOOKUP($B4045,Mapping!$A:$C,2,0),"Not Mapped"))</f>
        <v/>
      </c>
      <c r="P4045">
        <f>IF($B4045="","",IFERROR(VLOOKUP($B4045,Mapping!$A:$C,3,0),"Not Mapped"))</f>
        <v/>
      </c>
      <c r="Q4045">
        <f>IF($B4045="","",IF(COUNTIF(Exclusions!$A:$A,$B4045)&gt;0,"Yes","No"))</f>
        <v/>
      </c>
      <c r="R4045" s="17">
        <f>IF($B4045="","",MIN(1,DAY($A4045)/IF($N4045="Superstore",Settings!$B$5,Settings!$B$4)))</f>
        <v/>
      </c>
      <c r="S4045" s="17">
        <f>IF(OR($B4045="",$G4045="",$R4045=0),"",$G4045/$R4045)</f>
        <v/>
      </c>
      <c r="T4045">
        <f>IF($S4045="","",IF($S4045&lt;Settings!$B$8,"Critical",IF($S4045&lt;Settings!$B$9,"Semi Critical","Non Critical")))</f>
        <v/>
      </c>
      <c r="U4045">
        <f>IF($B4045="","",IFERROR(VLOOKUP($O4045,Leaders!$A:$B,2,0),"Not Mapped"))</f>
        <v/>
      </c>
    </row>
    <row r="4046">
      <c r="A4046" s="16" t="n"/>
      <c r="G4046" s="17" t="n"/>
      <c r="H4046" s="17" t="n"/>
      <c r="I4046" s="17" t="n"/>
      <c r="J4046" s="17" t="n"/>
      <c r="K4046" s="17" t="n"/>
      <c r="L4046" s="17" t="n"/>
      <c r="N4046">
        <f>IF($B4046="","",IF($C4046="SUPERSTORE","Superstore","DH"))</f>
        <v/>
      </c>
      <c r="O4046">
        <f>IF($B4046="","",IFERROR(VLOOKUP($B4046,Mapping!$A:$C,2,0),"Not Mapped"))</f>
        <v/>
      </c>
      <c r="P4046">
        <f>IF($B4046="","",IFERROR(VLOOKUP($B4046,Mapping!$A:$C,3,0),"Not Mapped"))</f>
        <v/>
      </c>
      <c r="Q4046">
        <f>IF($B4046="","",IF(COUNTIF(Exclusions!$A:$A,$B4046)&gt;0,"Yes","No"))</f>
        <v/>
      </c>
      <c r="R4046" s="17">
        <f>IF($B4046="","",MIN(1,DAY($A4046)/IF($N4046="Superstore",Settings!$B$5,Settings!$B$4)))</f>
        <v/>
      </c>
      <c r="S4046" s="17">
        <f>IF(OR($B4046="",$G4046="",$R4046=0),"",$G4046/$R4046)</f>
        <v/>
      </c>
      <c r="T4046">
        <f>IF($S4046="","",IF($S4046&lt;Settings!$B$8,"Critical",IF($S4046&lt;Settings!$B$9,"Semi Critical","Non Critical")))</f>
        <v/>
      </c>
      <c r="U4046">
        <f>IF($B4046="","",IFERROR(VLOOKUP($O4046,Leaders!$A:$B,2,0),"Not Mapped"))</f>
        <v/>
      </c>
    </row>
    <row r="4047">
      <c r="A4047" s="16" t="n"/>
      <c r="G4047" s="17" t="n"/>
      <c r="H4047" s="17" t="n"/>
      <c r="I4047" s="17" t="n"/>
      <c r="J4047" s="17" t="n"/>
      <c r="K4047" s="17" t="n"/>
      <c r="L4047" s="17" t="n"/>
      <c r="N4047">
        <f>IF($B4047="","",IF($C4047="SUPERSTORE","Superstore","DH"))</f>
        <v/>
      </c>
      <c r="O4047">
        <f>IF($B4047="","",IFERROR(VLOOKUP($B4047,Mapping!$A:$C,2,0),"Not Mapped"))</f>
        <v/>
      </c>
      <c r="P4047">
        <f>IF($B4047="","",IFERROR(VLOOKUP($B4047,Mapping!$A:$C,3,0),"Not Mapped"))</f>
        <v/>
      </c>
      <c r="Q4047">
        <f>IF($B4047="","",IF(COUNTIF(Exclusions!$A:$A,$B4047)&gt;0,"Yes","No"))</f>
        <v/>
      </c>
      <c r="R4047" s="17">
        <f>IF($B4047="","",MIN(1,DAY($A4047)/IF($N4047="Superstore",Settings!$B$5,Settings!$B$4)))</f>
        <v/>
      </c>
      <c r="S4047" s="17">
        <f>IF(OR($B4047="",$G4047="",$R4047=0),"",$G4047/$R4047)</f>
        <v/>
      </c>
      <c r="T4047">
        <f>IF($S4047="","",IF($S4047&lt;Settings!$B$8,"Critical",IF($S4047&lt;Settings!$B$9,"Semi Critical","Non Critical")))</f>
        <v/>
      </c>
      <c r="U4047">
        <f>IF($B4047="","",IFERROR(VLOOKUP($O4047,Leaders!$A:$B,2,0),"Not Mapped"))</f>
        <v/>
      </c>
    </row>
    <row r="4048">
      <c r="A4048" s="16" t="n"/>
      <c r="G4048" s="17" t="n"/>
      <c r="H4048" s="17" t="n"/>
      <c r="I4048" s="17" t="n"/>
      <c r="J4048" s="17" t="n"/>
      <c r="K4048" s="17" t="n"/>
      <c r="L4048" s="17" t="n"/>
      <c r="N4048">
        <f>IF($B4048="","",IF($C4048="SUPERSTORE","Superstore","DH"))</f>
        <v/>
      </c>
      <c r="O4048">
        <f>IF($B4048="","",IFERROR(VLOOKUP($B4048,Mapping!$A:$C,2,0),"Not Mapped"))</f>
        <v/>
      </c>
      <c r="P4048">
        <f>IF($B4048="","",IFERROR(VLOOKUP($B4048,Mapping!$A:$C,3,0),"Not Mapped"))</f>
        <v/>
      </c>
      <c r="Q4048">
        <f>IF($B4048="","",IF(COUNTIF(Exclusions!$A:$A,$B4048)&gt;0,"Yes","No"))</f>
        <v/>
      </c>
      <c r="R4048" s="17">
        <f>IF($B4048="","",MIN(1,DAY($A4048)/IF($N4048="Superstore",Settings!$B$5,Settings!$B$4)))</f>
        <v/>
      </c>
      <c r="S4048" s="17">
        <f>IF(OR($B4048="",$G4048="",$R4048=0),"",$G4048/$R4048)</f>
        <v/>
      </c>
      <c r="T4048">
        <f>IF($S4048="","",IF($S4048&lt;Settings!$B$8,"Critical",IF($S4048&lt;Settings!$B$9,"Semi Critical","Non Critical")))</f>
        <v/>
      </c>
      <c r="U4048">
        <f>IF($B4048="","",IFERROR(VLOOKUP($O4048,Leaders!$A:$B,2,0),"Not Mapped"))</f>
        <v/>
      </c>
    </row>
    <row r="4049">
      <c r="A4049" s="16" t="n"/>
      <c r="G4049" s="17" t="n"/>
      <c r="H4049" s="17" t="n"/>
      <c r="I4049" s="17" t="n"/>
      <c r="J4049" s="17" t="n"/>
      <c r="K4049" s="17" t="n"/>
      <c r="L4049" s="17" t="n"/>
      <c r="N4049">
        <f>IF($B4049="","",IF($C4049="SUPERSTORE","Superstore","DH"))</f>
        <v/>
      </c>
      <c r="O4049">
        <f>IF($B4049="","",IFERROR(VLOOKUP($B4049,Mapping!$A:$C,2,0),"Not Mapped"))</f>
        <v/>
      </c>
      <c r="P4049">
        <f>IF($B4049="","",IFERROR(VLOOKUP($B4049,Mapping!$A:$C,3,0),"Not Mapped"))</f>
        <v/>
      </c>
      <c r="Q4049">
        <f>IF($B4049="","",IF(COUNTIF(Exclusions!$A:$A,$B4049)&gt;0,"Yes","No"))</f>
        <v/>
      </c>
      <c r="R4049" s="17">
        <f>IF($B4049="","",MIN(1,DAY($A4049)/IF($N4049="Superstore",Settings!$B$5,Settings!$B$4)))</f>
        <v/>
      </c>
      <c r="S4049" s="17">
        <f>IF(OR($B4049="",$G4049="",$R4049=0),"",$G4049/$R4049)</f>
        <v/>
      </c>
      <c r="T4049">
        <f>IF($S4049="","",IF($S4049&lt;Settings!$B$8,"Critical",IF($S4049&lt;Settings!$B$9,"Semi Critical","Non Critical")))</f>
        <v/>
      </c>
      <c r="U4049">
        <f>IF($B4049="","",IFERROR(VLOOKUP($O4049,Leaders!$A:$B,2,0),"Not Mapped"))</f>
        <v/>
      </c>
    </row>
    <row r="4050">
      <c r="A4050" s="16" t="n"/>
      <c r="G4050" s="17" t="n"/>
      <c r="H4050" s="17" t="n"/>
      <c r="I4050" s="17" t="n"/>
      <c r="J4050" s="17" t="n"/>
      <c r="K4050" s="17" t="n"/>
      <c r="L4050" s="17" t="n"/>
      <c r="N4050">
        <f>IF($B4050="","",IF($C4050="SUPERSTORE","Superstore","DH"))</f>
        <v/>
      </c>
      <c r="O4050">
        <f>IF($B4050="","",IFERROR(VLOOKUP($B4050,Mapping!$A:$C,2,0),"Not Mapped"))</f>
        <v/>
      </c>
      <c r="P4050">
        <f>IF($B4050="","",IFERROR(VLOOKUP($B4050,Mapping!$A:$C,3,0),"Not Mapped"))</f>
        <v/>
      </c>
      <c r="Q4050">
        <f>IF($B4050="","",IF(COUNTIF(Exclusions!$A:$A,$B4050)&gt;0,"Yes","No"))</f>
        <v/>
      </c>
      <c r="R4050" s="17">
        <f>IF($B4050="","",MIN(1,DAY($A4050)/IF($N4050="Superstore",Settings!$B$5,Settings!$B$4)))</f>
        <v/>
      </c>
      <c r="S4050" s="17">
        <f>IF(OR($B4050="",$G4050="",$R4050=0),"",$G4050/$R4050)</f>
        <v/>
      </c>
      <c r="T4050">
        <f>IF($S4050="","",IF($S4050&lt;Settings!$B$8,"Critical",IF($S4050&lt;Settings!$B$9,"Semi Critical","Non Critical")))</f>
        <v/>
      </c>
      <c r="U4050">
        <f>IF($B4050="","",IFERROR(VLOOKUP($O4050,Leaders!$A:$B,2,0),"Not Mapped"))</f>
        <v/>
      </c>
    </row>
    <row r="4051">
      <c r="A4051" s="16" t="n"/>
      <c r="G4051" s="17" t="n"/>
      <c r="H4051" s="17" t="n"/>
      <c r="I4051" s="17" t="n"/>
      <c r="J4051" s="17" t="n"/>
      <c r="K4051" s="17" t="n"/>
      <c r="L4051" s="17" t="n"/>
      <c r="N4051">
        <f>IF($B4051="","",IF($C4051="SUPERSTORE","Superstore","DH"))</f>
        <v/>
      </c>
      <c r="O4051">
        <f>IF($B4051="","",IFERROR(VLOOKUP($B4051,Mapping!$A:$C,2,0),"Not Mapped"))</f>
        <v/>
      </c>
      <c r="P4051">
        <f>IF($B4051="","",IFERROR(VLOOKUP($B4051,Mapping!$A:$C,3,0),"Not Mapped"))</f>
        <v/>
      </c>
      <c r="Q4051">
        <f>IF($B4051="","",IF(COUNTIF(Exclusions!$A:$A,$B4051)&gt;0,"Yes","No"))</f>
        <v/>
      </c>
      <c r="R4051" s="17">
        <f>IF($B4051="","",MIN(1,DAY($A4051)/IF($N4051="Superstore",Settings!$B$5,Settings!$B$4)))</f>
        <v/>
      </c>
      <c r="S4051" s="17">
        <f>IF(OR($B4051="",$G4051="",$R4051=0),"",$G4051/$R4051)</f>
        <v/>
      </c>
      <c r="T4051">
        <f>IF($S4051="","",IF($S4051&lt;Settings!$B$8,"Critical",IF($S4051&lt;Settings!$B$9,"Semi Critical","Non Critical")))</f>
        <v/>
      </c>
      <c r="U4051">
        <f>IF($B4051="","",IFERROR(VLOOKUP($O4051,Leaders!$A:$B,2,0),"Not Mapped"))</f>
        <v/>
      </c>
    </row>
    <row r="4052">
      <c r="A4052" s="16" t="n"/>
      <c r="G4052" s="17" t="n"/>
      <c r="H4052" s="17" t="n"/>
      <c r="I4052" s="17" t="n"/>
      <c r="J4052" s="17" t="n"/>
      <c r="K4052" s="17" t="n"/>
      <c r="L4052" s="17" t="n"/>
      <c r="N4052">
        <f>IF($B4052="","",IF($C4052="SUPERSTORE","Superstore","DH"))</f>
        <v/>
      </c>
      <c r="O4052">
        <f>IF($B4052="","",IFERROR(VLOOKUP($B4052,Mapping!$A:$C,2,0),"Not Mapped"))</f>
        <v/>
      </c>
      <c r="P4052">
        <f>IF($B4052="","",IFERROR(VLOOKUP($B4052,Mapping!$A:$C,3,0),"Not Mapped"))</f>
        <v/>
      </c>
      <c r="Q4052">
        <f>IF($B4052="","",IF(COUNTIF(Exclusions!$A:$A,$B4052)&gt;0,"Yes","No"))</f>
        <v/>
      </c>
      <c r="R4052" s="17">
        <f>IF($B4052="","",MIN(1,DAY($A4052)/IF($N4052="Superstore",Settings!$B$5,Settings!$B$4)))</f>
        <v/>
      </c>
      <c r="S4052" s="17">
        <f>IF(OR($B4052="",$G4052="",$R4052=0),"",$G4052/$R4052)</f>
        <v/>
      </c>
      <c r="T4052">
        <f>IF($S4052="","",IF($S4052&lt;Settings!$B$8,"Critical",IF($S4052&lt;Settings!$B$9,"Semi Critical","Non Critical")))</f>
        <v/>
      </c>
      <c r="U4052">
        <f>IF($B4052="","",IFERROR(VLOOKUP($O4052,Leaders!$A:$B,2,0),"Not Mapped"))</f>
        <v/>
      </c>
    </row>
    <row r="4053">
      <c r="A4053" s="16" t="n"/>
      <c r="G4053" s="17" t="n"/>
      <c r="H4053" s="17" t="n"/>
      <c r="I4053" s="17" t="n"/>
      <c r="J4053" s="17" t="n"/>
      <c r="K4053" s="17" t="n"/>
      <c r="L4053" s="17" t="n"/>
      <c r="N4053">
        <f>IF($B4053="","",IF($C4053="SUPERSTORE","Superstore","DH"))</f>
        <v/>
      </c>
      <c r="O4053">
        <f>IF($B4053="","",IFERROR(VLOOKUP($B4053,Mapping!$A:$C,2,0),"Not Mapped"))</f>
        <v/>
      </c>
      <c r="P4053">
        <f>IF($B4053="","",IFERROR(VLOOKUP($B4053,Mapping!$A:$C,3,0),"Not Mapped"))</f>
        <v/>
      </c>
      <c r="Q4053">
        <f>IF($B4053="","",IF(COUNTIF(Exclusions!$A:$A,$B4053)&gt;0,"Yes","No"))</f>
        <v/>
      </c>
      <c r="R4053" s="17">
        <f>IF($B4053="","",MIN(1,DAY($A4053)/IF($N4053="Superstore",Settings!$B$5,Settings!$B$4)))</f>
        <v/>
      </c>
      <c r="S4053" s="17">
        <f>IF(OR($B4053="",$G4053="",$R4053=0),"",$G4053/$R4053)</f>
        <v/>
      </c>
      <c r="T4053">
        <f>IF($S4053="","",IF($S4053&lt;Settings!$B$8,"Critical",IF($S4053&lt;Settings!$B$9,"Semi Critical","Non Critical")))</f>
        <v/>
      </c>
      <c r="U4053">
        <f>IF($B4053="","",IFERROR(VLOOKUP($O4053,Leaders!$A:$B,2,0),"Not Mapped"))</f>
        <v/>
      </c>
    </row>
    <row r="4054">
      <c r="A4054" s="16" t="n"/>
      <c r="G4054" s="17" t="n"/>
      <c r="H4054" s="17" t="n"/>
      <c r="I4054" s="17" t="n"/>
      <c r="J4054" s="17" t="n"/>
      <c r="K4054" s="17" t="n"/>
      <c r="L4054" s="17" t="n"/>
      <c r="N4054">
        <f>IF($B4054="","",IF($C4054="SUPERSTORE","Superstore","DH"))</f>
        <v/>
      </c>
      <c r="O4054">
        <f>IF($B4054="","",IFERROR(VLOOKUP($B4054,Mapping!$A:$C,2,0),"Not Mapped"))</f>
        <v/>
      </c>
      <c r="P4054">
        <f>IF($B4054="","",IFERROR(VLOOKUP($B4054,Mapping!$A:$C,3,0),"Not Mapped"))</f>
        <v/>
      </c>
      <c r="Q4054">
        <f>IF($B4054="","",IF(COUNTIF(Exclusions!$A:$A,$B4054)&gt;0,"Yes","No"))</f>
        <v/>
      </c>
      <c r="R4054" s="17">
        <f>IF($B4054="","",MIN(1,DAY($A4054)/IF($N4054="Superstore",Settings!$B$5,Settings!$B$4)))</f>
        <v/>
      </c>
      <c r="S4054" s="17">
        <f>IF(OR($B4054="",$G4054="",$R4054=0),"",$G4054/$R4054)</f>
        <v/>
      </c>
      <c r="T4054">
        <f>IF($S4054="","",IF($S4054&lt;Settings!$B$8,"Critical",IF($S4054&lt;Settings!$B$9,"Semi Critical","Non Critical")))</f>
        <v/>
      </c>
      <c r="U4054">
        <f>IF($B4054="","",IFERROR(VLOOKUP($O4054,Leaders!$A:$B,2,0),"Not Mapped"))</f>
        <v/>
      </c>
    </row>
    <row r="4055">
      <c r="A4055" s="16" t="n"/>
      <c r="G4055" s="17" t="n"/>
      <c r="H4055" s="17" t="n"/>
      <c r="I4055" s="17" t="n"/>
      <c r="J4055" s="17" t="n"/>
      <c r="K4055" s="17" t="n"/>
      <c r="L4055" s="17" t="n"/>
      <c r="N4055">
        <f>IF($B4055="","",IF($C4055="SUPERSTORE","Superstore","DH"))</f>
        <v/>
      </c>
      <c r="O4055">
        <f>IF($B4055="","",IFERROR(VLOOKUP($B4055,Mapping!$A:$C,2,0),"Not Mapped"))</f>
        <v/>
      </c>
      <c r="P4055">
        <f>IF($B4055="","",IFERROR(VLOOKUP($B4055,Mapping!$A:$C,3,0),"Not Mapped"))</f>
        <v/>
      </c>
      <c r="Q4055">
        <f>IF($B4055="","",IF(COUNTIF(Exclusions!$A:$A,$B4055)&gt;0,"Yes","No"))</f>
        <v/>
      </c>
      <c r="R4055" s="17">
        <f>IF($B4055="","",MIN(1,DAY($A4055)/IF($N4055="Superstore",Settings!$B$5,Settings!$B$4)))</f>
        <v/>
      </c>
      <c r="S4055" s="17">
        <f>IF(OR($B4055="",$G4055="",$R4055=0),"",$G4055/$R4055)</f>
        <v/>
      </c>
      <c r="T4055">
        <f>IF($S4055="","",IF($S4055&lt;Settings!$B$8,"Critical",IF($S4055&lt;Settings!$B$9,"Semi Critical","Non Critical")))</f>
        <v/>
      </c>
      <c r="U4055">
        <f>IF($B4055="","",IFERROR(VLOOKUP($O4055,Leaders!$A:$B,2,0),"Not Mapped"))</f>
        <v/>
      </c>
    </row>
    <row r="4056">
      <c r="A4056" s="16" t="n"/>
      <c r="G4056" s="17" t="n"/>
      <c r="H4056" s="17" t="n"/>
      <c r="I4056" s="17" t="n"/>
      <c r="J4056" s="17" t="n"/>
      <c r="K4056" s="17" t="n"/>
      <c r="L4056" s="17" t="n"/>
      <c r="N4056">
        <f>IF($B4056="","",IF($C4056="SUPERSTORE","Superstore","DH"))</f>
        <v/>
      </c>
      <c r="O4056">
        <f>IF($B4056="","",IFERROR(VLOOKUP($B4056,Mapping!$A:$C,2,0),"Not Mapped"))</f>
        <v/>
      </c>
      <c r="P4056">
        <f>IF($B4056="","",IFERROR(VLOOKUP($B4056,Mapping!$A:$C,3,0),"Not Mapped"))</f>
        <v/>
      </c>
      <c r="Q4056">
        <f>IF($B4056="","",IF(COUNTIF(Exclusions!$A:$A,$B4056)&gt;0,"Yes","No"))</f>
        <v/>
      </c>
      <c r="R4056" s="17">
        <f>IF($B4056="","",MIN(1,DAY($A4056)/IF($N4056="Superstore",Settings!$B$5,Settings!$B$4)))</f>
        <v/>
      </c>
      <c r="S4056" s="17">
        <f>IF(OR($B4056="",$G4056="",$R4056=0),"",$G4056/$R4056)</f>
        <v/>
      </c>
      <c r="T4056">
        <f>IF($S4056="","",IF($S4056&lt;Settings!$B$8,"Critical",IF($S4056&lt;Settings!$B$9,"Semi Critical","Non Critical")))</f>
        <v/>
      </c>
      <c r="U4056">
        <f>IF($B4056="","",IFERROR(VLOOKUP($O4056,Leaders!$A:$B,2,0),"Not Mapped"))</f>
        <v/>
      </c>
    </row>
    <row r="4057">
      <c r="A4057" s="16" t="n"/>
      <c r="G4057" s="17" t="n"/>
      <c r="H4057" s="17" t="n"/>
      <c r="I4057" s="17" t="n"/>
      <c r="J4057" s="17" t="n"/>
      <c r="K4057" s="17" t="n"/>
      <c r="L4057" s="17" t="n"/>
      <c r="N4057">
        <f>IF($B4057="","",IF($C4057="SUPERSTORE","Superstore","DH"))</f>
        <v/>
      </c>
      <c r="O4057">
        <f>IF($B4057="","",IFERROR(VLOOKUP($B4057,Mapping!$A:$C,2,0),"Not Mapped"))</f>
        <v/>
      </c>
      <c r="P4057">
        <f>IF($B4057="","",IFERROR(VLOOKUP($B4057,Mapping!$A:$C,3,0),"Not Mapped"))</f>
        <v/>
      </c>
      <c r="Q4057">
        <f>IF($B4057="","",IF(COUNTIF(Exclusions!$A:$A,$B4057)&gt;0,"Yes","No"))</f>
        <v/>
      </c>
      <c r="R4057" s="17">
        <f>IF($B4057="","",MIN(1,DAY($A4057)/IF($N4057="Superstore",Settings!$B$5,Settings!$B$4)))</f>
        <v/>
      </c>
      <c r="S4057" s="17">
        <f>IF(OR($B4057="",$G4057="",$R4057=0),"",$G4057/$R4057)</f>
        <v/>
      </c>
      <c r="T4057">
        <f>IF($S4057="","",IF($S4057&lt;Settings!$B$8,"Critical",IF($S4057&lt;Settings!$B$9,"Semi Critical","Non Critical")))</f>
        <v/>
      </c>
      <c r="U4057">
        <f>IF($B4057="","",IFERROR(VLOOKUP($O4057,Leaders!$A:$B,2,0),"Not Mapped"))</f>
        <v/>
      </c>
    </row>
    <row r="4058">
      <c r="A4058" s="16" t="n"/>
      <c r="G4058" s="17" t="n"/>
      <c r="H4058" s="17" t="n"/>
      <c r="I4058" s="17" t="n"/>
      <c r="J4058" s="17" t="n"/>
      <c r="K4058" s="17" t="n"/>
      <c r="L4058" s="17" t="n"/>
      <c r="N4058">
        <f>IF($B4058="","",IF($C4058="SUPERSTORE","Superstore","DH"))</f>
        <v/>
      </c>
      <c r="O4058">
        <f>IF($B4058="","",IFERROR(VLOOKUP($B4058,Mapping!$A:$C,2,0),"Not Mapped"))</f>
        <v/>
      </c>
      <c r="P4058">
        <f>IF($B4058="","",IFERROR(VLOOKUP($B4058,Mapping!$A:$C,3,0),"Not Mapped"))</f>
        <v/>
      </c>
      <c r="Q4058">
        <f>IF($B4058="","",IF(COUNTIF(Exclusions!$A:$A,$B4058)&gt;0,"Yes","No"))</f>
        <v/>
      </c>
      <c r="R4058" s="17">
        <f>IF($B4058="","",MIN(1,DAY($A4058)/IF($N4058="Superstore",Settings!$B$5,Settings!$B$4)))</f>
        <v/>
      </c>
      <c r="S4058" s="17">
        <f>IF(OR($B4058="",$G4058="",$R4058=0),"",$G4058/$R4058)</f>
        <v/>
      </c>
      <c r="T4058">
        <f>IF($S4058="","",IF($S4058&lt;Settings!$B$8,"Critical",IF($S4058&lt;Settings!$B$9,"Semi Critical","Non Critical")))</f>
        <v/>
      </c>
      <c r="U4058">
        <f>IF($B4058="","",IFERROR(VLOOKUP($O4058,Leaders!$A:$B,2,0),"Not Mapped"))</f>
        <v/>
      </c>
    </row>
    <row r="4059">
      <c r="A4059" s="16" t="n"/>
      <c r="G4059" s="17" t="n"/>
      <c r="H4059" s="17" t="n"/>
      <c r="I4059" s="17" t="n"/>
      <c r="J4059" s="17" t="n"/>
      <c r="K4059" s="17" t="n"/>
      <c r="L4059" s="17" t="n"/>
      <c r="N4059">
        <f>IF($B4059="","",IF($C4059="SUPERSTORE","Superstore","DH"))</f>
        <v/>
      </c>
      <c r="O4059">
        <f>IF($B4059="","",IFERROR(VLOOKUP($B4059,Mapping!$A:$C,2,0),"Not Mapped"))</f>
        <v/>
      </c>
      <c r="P4059">
        <f>IF($B4059="","",IFERROR(VLOOKUP($B4059,Mapping!$A:$C,3,0),"Not Mapped"))</f>
        <v/>
      </c>
      <c r="Q4059">
        <f>IF($B4059="","",IF(COUNTIF(Exclusions!$A:$A,$B4059)&gt;0,"Yes","No"))</f>
        <v/>
      </c>
      <c r="R4059" s="17">
        <f>IF($B4059="","",MIN(1,DAY($A4059)/IF($N4059="Superstore",Settings!$B$5,Settings!$B$4)))</f>
        <v/>
      </c>
      <c r="S4059" s="17">
        <f>IF(OR($B4059="",$G4059="",$R4059=0),"",$G4059/$R4059)</f>
        <v/>
      </c>
      <c r="T4059">
        <f>IF($S4059="","",IF($S4059&lt;Settings!$B$8,"Critical",IF($S4059&lt;Settings!$B$9,"Semi Critical","Non Critical")))</f>
        <v/>
      </c>
      <c r="U4059">
        <f>IF($B4059="","",IFERROR(VLOOKUP($O4059,Leaders!$A:$B,2,0),"Not Mapped"))</f>
        <v/>
      </c>
    </row>
    <row r="4060">
      <c r="A4060" s="16" t="n"/>
      <c r="G4060" s="17" t="n"/>
      <c r="H4060" s="17" t="n"/>
      <c r="I4060" s="17" t="n"/>
      <c r="J4060" s="17" t="n"/>
      <c r="K4060" s="17" t="n"/>
      <c r="L4060" s="17" t="n"/>
      <c r="N4060">
        <f>IF($B4060="","",IF($C4060="SUPERSTORE","Superstore","DH"))</f>
        <v/>
      </c>
      <c r="O4060">
        <f>IF($B4060="","",IFERROR(VLOOKUP($B4060,Mapping!$A:$C,2,0),"Not Mapped"))</f>
        <v/>
      </c>
      <c r="P4060">
        <f>IF($B4060="","",IFERROR(VLOOKUP($B4060,Mapping!$A:$C,3,0),"Not Mapped"))</f>
        <v/>
      </c>
      <c r="Q4060">
        <f>IF($B4060="","",IF(COUNTIF(Exclusions!$A:$A,$B4060)&gt;0,"Yes","No"))</f>
        <v/>
      </c>
      <c r="R4060" s="17">
        <f>IF($B4060="","",MIN(1,DAY($A4060)/IF($N4060="Superstore",Settings!$B$5,Settings!$B$4)))</f>
        <v/>
      </c>
      <c r="S4060" s="17">
        <f>IF(OR($B4060="",$G4060="",$R4060=0),"",$G4060/$R4060)</f>
        <v/>
      </c>
      <c r="T4060">
        <f>IF($S4060="","",IF($S4060&lt;Settings!$B$8,"Critical",IF($S4060&lt;Settings!$B$9,"Semi Critical","Non Critical")))</f>
        <v/>
      </c>
      <c r="U4060">
        <f>IF($B4060="","",IFERROR(VLOOKUP($O4060,Leaders!$A:$B,2,0),"Not Mapped"))</f>
        <v/>
      </c>
    </row>
    <row r="4061">
      <c r="A4061" s="16" t="n"/>
      <c r="G4061" s="17" t="n"/>
      <c r="H4061" s="17" t="n"/>
      <c r="I4061" s="17" t="n"/>
      <c r="J4061" s="17" t="n"/>
      <c r="K4061" s="17" t="n"/>
      <c r="L4061" s="17" t="n"/>
      <c r="N4061">
        <f>IF($B4061="","",IF($C4061="SUPERSTORE","Superstore","DH"))</f>
        <v/>
      </c>
      <c r="O4061">
        <f>IF($B4061="","",IFERROR(VLOOKUP($B4061,Mapping!$A:$C,2,0),"Not Mapped"))</f>
        <v/>
      </c>
      <c r="P4061">
        <f>IF($B4061="","",IFERROR(VLOOKUP($B4061,Mapping!$A:$C,3,0),"Not Mapped"))</f>
        <v/>
      </c>
      <c r="Q4061">
        <f>IF($B4061="","",IF(COUNTIF(Exclusions!$A:$A,$B4061)&gt;0,"Yes","No"))</f>
        <v/>
      </c>
      <c r="R4061" s="17">
        <f>IF($B4061="","",MIN(1,DAY($A4061)/IF($N4061="Superstore",Settings!$B$5,Settings!$B$4)))</f>
        <v/>
      </c>
      <c r="S4061" s="17">
        <f>IF(OR($B4061="",$G4061="",$R4061=0),"",$G4061/$R4061)</f>
        <v/>
      </c>
      <c r="T4061">
        <f>IF($S4061="","",IF($S4061&lt;Settings!$B$8,"Critical",IF($S4061&lt;Settings!$B$9,"Semi Critical","Non Critical")))</f>
        <v/>
      </c>
      <c r="U4061">
        <f>IF($B4061="","",IFERROR(VLOOKUP($O4061,Leaders!$A:$B,2,0),"Not Mapped"))</f>
        <v/>
      </c>
    </row>
    <row r="4062">
      <c r="A4062" s="16" t="n"/>
      <c r="G4062" s="17" t="n"/>
      <c r="H4062" s="17" t="n"/>
      <c r="I4062" s="17" t="n"/>
      <c r="J4062" s="17" t="n"/>
      <c r="K4062" s="17" t="n"/>
      <c r="L4062" s="17" t="n"/>
      <c r="N4062">
        <f>IF($B4062="","",IF($C4062="SUPERSTORE","Superstore","DH"))</f>
        <v/>
      </c>
      <c r="O4062">
        <f>IF($B4062="","",IFERROR(VLOOKUP($B4062,Mapping!$A:$C,2,0),"Not Mapped"))</f>
        <v/>
      </c>
      <c r="P4062">
        <f>IF($B4062="","",IFERROR(VLOOKUP($B4062,Mapping!$A:$C,3,0),"Not Mapped"))</f>
        <v/>
      </c>
      <c r="Q4062">
        <f>IF($B4062="","",IF(COUNTIF(Exclusions!$A:$A,$B4062)&gt;0,"Yes","No"))</f>
        <v/>
      </c>
      <c r="R4062" s="17">
        <f>IF($B4062="","",MIN(1,DAY($A4062)/IF($N4062="Superstore",Settings!$B$5,Settings!$B$4)))</f>
        <v/>
      </c>
      <c r="S4062" s="17">
        <f>IF(OR($B4062="",$G4062="",$R4062=0),"",$G4062/$R4062)</f>
        <v/>
      </c>
      <c r="T4062">
        <f>IF($S4062="","",IF($S4062&lt;Settings!$B$8,"Critical",IF($S4062&lt;Settings!$B$9,"Semi Critical","Non Critical")))</f>
        <v/>
      </c>
      <c r="U4062">
        <f>IF($B4062="","",IFERROR(VLOOKUP($O4062,Leaders!$A:$B,2,0),"Not Mapped"))</f>
        <v/>
      </c>
    </row>
    <row r="4063">
      <c r="A4063" s="16" t="n"/>
      <c r="G4063" s="17" t="n"/>
      <c r="H4063" s="17" t="n"/>
      <c r="I4063" s="17" t="n"/>
      <c r="J4063" s="17" t="n"/>
      <c r="K4063" s="17" t="n"/>
      <c r="L4063" s="17" t="n"/>
      <c r="N4063">
        <f>IF($B4063="","",IF($C4063="SUPERSTORE","Superstore","DH"))</f>
        <v/>
      </c>
      <c r="O4063">
        <f>IF($B4063="","",IFERROR(VLOOKUP($B4063,Mapping!$A:$C,2,0),"Not Mapped"))</f>
        <v/>
      </c>
      <c r="P4063">
        <f>IF($B4063="","",IFERROR(VLOOKUP($B4063,Mapping!$A:$C,3,0),"Not Mapped"))</f>
        <v/>
      </c>
      <c r="Q4063">
        <f>IF($B4063="","",IF(COUNTIF(Exclusions!$A:$A,$B4063)&gt;0,"Yes","No"))</f>
        <v/>
      </c>
      <c r="R4063" s="17">
        <f>IF($B4063="","",MIN(1,DAY($A4063)/IF($N4063="Superstore",Settings!$B$5,Settings!$B$4)))</f>
        <v/>
      </c>
      <c r="S4063" s="17">
        <f>IF(OR($B4063="",$G4063="",$R4063=0),"",$G4063/$R4063)</f>
        <v/>
      </c>
      <c r="T4063">
        <f>IF($S4063="","",IF($S4063&lt;Settings!$B$8,"Critical",IF($S4063&lt;Settings!$B$9,"Semi Critical","Non Critical")))</f>
        <v/>
      </c>
      <c r="U4063">
        <f>IF($B4063="","",IFERROR(VLOOKUP($O4063,Leaders!$A:$B,2,0),"Not Mapped"))</f>
        <v/>
      </c>
    </row>
    <row r="4064">
      <c r="A4064" s="16" t="n"/>
      <c r="G4064" s="17" t="n"/>
      <c r="H4064" s="17" t="n"/>
      <c r="I4064" s="17" t="n"/>
      <c r="J4064" s="17" t="n"/>
      <c r="K4064" s="17" t="n"/>
      <c r="L4064" s="17" t="n"/>
      <c r="N4064">
        <f>IF($B4064="","",IF($C4064="SUPERSTORE","Superstore","DH"))</f>
        <v/>
      </c>
      <c r="O4064">
        <f>IF($B4064="","",IFERROR(VLOOKUP($B4064,Mapping!$A:$C,2,0),"Not Mapped"))</f>
        <v/>
      </c>
      <c r="P4064">
        <f>IF($B4064="","",IFERROR(VLOOKUP($B4064,Mapping!$A:$C,3,0),"Not Mapped"))</f>
        <v/>
      </c>
      <c r="Q4064">
        <f>IF($B4064="","",IF(COUNTIF(Exclusions!$A:$A,$B4064)&gt;0,"Yes","No"))</f>
        <v/>
      </c>
      <c r="R4064" s="17">
        <f>IF($B4064="","",MIN(1,DAY($A4064)/IF($N4064="Superstore",Settings!$B$5,Settings!$B$4)))</f>
        <v/>
      </c>
      <c r="S4064" s="17">
        <f>IF(OR($B4064="",$G4064="",$R4064=0),"",$G4064/$R4064)</f>
        <v/>
      </c>
      <c r="T4064">
        <f>IF($S4064="","",IF($S4064&lt;Settings!$B$8,"Critical",IF($S4064&lt;Settings!$B$9,"Semi Critical","Non Critical")))</f>
        <v/>
      </c>
      <c r="U4064">
        <f>IF($B4064="","",IFERROR(VLOOKUP($O4064,Leaders!$A:$B,2,0),"Not Mapped"))</f>
        <v/>
      </c>
    </row>
    <row r="4065">
      <c r="A4065" s="16" t="n"/>
      <c r="G4065" s="17" t="n"/>
      <c r="H4065" s="17" t="n"/>
      <c r="I4065" s="17" t="n"/>
      <c r="J4065" s="17" t="n"/>
      <c r="K4065" s="17" t="n"/>
      <c r="L4065" s="17" t="n"/>
      <c r="N4065">
        <f>IF($B4065="","",IF($C4065="SUPERSTORE","Superstore","DH"))</f>
        <v/>
      </c>
      <c r="O4065">
        <f>IF($B4065="","",IFERROR(VLOOKUP($B4065,Mapping!$A:$C,2,0),"Not Mapped"))</f>
        <v/>
      </c>
      <c r="P4065">
        <f>IF($B4065="","",IFERROR(VLOOKUP($B4065,Mapping!$A:$C,3,0),"Not Mapped"))</f>
        <v/>
      </c>
      <c r="Q4065">
        <f>IF($B4065="","",IF(COUNTIF(Exclusions!$A:$A,$B4065)&gt;0,"Yes","No"))</f>
        <v/>
      </c>
      <c r="R4065" s="17">
        <f>IF($B4065="","",MIN(1,DAY($A4065)/IF($N4065="Superstore",Settings!$B$5,Settings!$B$4)))</f>
        <v/>
      </c>
      <c r="S4065" s="17">
        <f>IF(OR($B4065="",$G4065="",$R4065=0),"",$G4065/$R4065)</f>
        <v/>
      </c>
      <c r="T4065">
        <f>IF($S4065="","",IF($S4065&lt;Settings!$B$8,"Critical",IF($S4065&lt;Settings!$B$9,"Semi Critical","Non Critical")))</f>
        <v/>
      </c>
      <c r="U4065">
        <f>IF($B4065="","",IFERROR(VLOOKUP($O4065,Leaders!$A:$B,2,0),"Not Mapped"))</f>
        <v/>
      </c>
    </row>
    <row r="4066">
      <c r="A4066" s="16" t="n"/>
      <c r="G4066" s="17" t="n"/>
      <c r="H4066" s="17" t="n"/>
      <c r="I4066" s="17" t="n"/>
      <c r="J4066" s="17" t="n"/>
      <c r="K4066" s="17" t="n"/>
      <c r="L4066" s="17" t="n"/>
      <c r="N4066">
        <f>IF($B4066="","",IF($C4066="SUPERSTORE","Superstore","DH"))</f>
        <v/>
      </c>
      <c r="O4066">
        <f>IF($B4066="","",IFERROR(VLOOKUP($B4066,Mapping!$A:$C,2,0),"Not Mapped"))</f>
        <v/>
      </c>
      <c r="P4066">
        <f>IF($B4066="","",IFERROR(VLOOKUP($B4066,Mapping!$A:$C,3,0),"Not Mapped"))</f>
        <v/>
      </c>
      <c r="Q4066">
        <f>IF($B4066="","",IF(COUNTIF(Exclusions!$A:$A,$B4066)&gt;0,"Yes","No"))</f>
        <v/>
      </c>
      <c r="R4066" s="17">
        <f>IF($B4066="","",MIN(1,DAY($A4066)/IF($N4066="Superstore",Settings!$B$5,Settings!$B$4)))</f>
        <v/>
      </c>
      <c r="S4066" s="17">
        <f>IF(OR($B4066="",$G4066="",$R4066=0),"",$G4066/$R4066)</f>
        <v/>
      </c>
      <c r="T4066">
        <f>IF($S4066="","",IF($S4066&lt;Settings!$B$8,"Critical",IF($S4066&lt;Settings!$B$9,"Semi Critical","Non Critical")))</f>
        <v/>
      </c>
      <c r="U4066">
        <f>IF($B4066="","",IFERROR(VLOOKUP($O4066,Leaders!$A:$B,2,0),"Not Mapped"))</f>
        <v/>
      </c>
    </row>
    <row r="4067">
      <c r="A4067" s="16" t="n"/>
      <c r="G4067" s="17" t="n"/>
      <c r="H4067" s="17" t="n"/>
      <c r="I4067" s="17" t="n"/>
      <c r="J4067" s="17" t="n"/>
      <c r="K4067" s="17" t="n"/>
      <c r="L4067" s="17" t="n"/>
      <c r="N4067">
        <f>IF($B4067="","",IF($C4067="SUPERSTORE","Superstore","DH"))</f>
        <v/>
      </c>
      <c r="O4067">
        <f>IF($B4067="","",IFERROR(VLOOKUP($B4067,Mapping!$A:$C,2,0),"Not Mapped"))</f>
        <v/>
      </c>
      <c r="P4067">
        <f>IF($B4067="","",IFERROR(VLOOKUP($B4067,Mapping!$A:$C,3,0),"Not Mapped"))</f>
        <v/>
      </c>
      <c r="Q4067">
        <f>IF($B4067="","",IF(COUNTIF(Exclusions!$A:$A,$B4067)&gt;0,"Yes","No"))</f>
        <v/>
      </c>
      <c r="R4067" s="17">
        <f>IF($B4067="","",MIN(1,DAY($A4067)/IF($N4067="Superstore",Settings!$B$5,Settings!$B$4)))</f>
        <v/>
      </c>
      <c r="S4067" s="17">
        <f>IF(OR($B4067="",$G4067="",$R4067=0),"",$G4067/$R4067)</f>
        <v/>
      </c>
      <c r="T4067">
        <f>IF($S4067="","",IF($S4067&lt;Settings!$B$8,"Critical",IF($S4067&lt;Settings!$B$9,"Semi Critical","Non Critical")))</f>
        <v/>
      </c>
      <c r="U4067">
        <f>IF($B4067="","",IFERROR(VLOOKUP($O4067,Leaders!$A:$B,2,0),"Not Mapped"))</f>
        <v/>
      </c>
    </row>
    <row r="4068">
      <c r="A4068" s="16" t="n"/>
      <c r="G4068" s="17" t="n"/>
      <c r="H4068" s="17" t="n"/>
      <c r="I4068" s="17" t="n"/>
      <c r="J4068" s="17" t="n"/>
      <c r="K4068" s="17" t="n"/>
      <c r="L4068" s="17" t="n"/>
      <c r="N4068">
        <f>IF($B4068="","",IF($C4068="SUPERSTORE","Superstore","DH"))</f>
        <v/>
      </c>
      <c r="O4068">
        <f>IF($B4068="","",IFERROR(VLOOKUP($B4068,Mapping!$A:$C,2,0),"Not Mapped"))</f>
        <v/>
      </c>
      <c r="P4068">
        <f>IF($B4068="","",IFERROR(VLOOKUP($B4068,Mapping!$A:$C,3,0),"Not Mapped"))</f>
        <v/>
      </c>
      <c r="Q4068">
        <f>IF($B4068="","",IF(COUNTIF(Exclusions!$A:$A,$B4068)&gt;0,"Yes","No"))</f>
        <v/>
      </c>
      <c r="R4068" s="17">
        <f>IF($B4068="","",MIN(1,DAY($A4068)/IF($N4068="Superstore",Settings!$B$5,Settings!$B$4)))</f>
        <v/>
      </c>
      <c r="S4068" s="17">
        <f>IF(OR($B4068="",$G4068="",$R4068=0),"",$G4068/$R4068)</f>
        <v/>
      </c>
      <c r="T4068">
        <f>IF($S4068="","",IF($S4068&lt;Settings!$B$8,"Critical",IF($S4068&lt;Settings!$B$9,"Semi Critical","Non Critical")))</f>
        <v/>
      </c>
      <c r="U4068">
        <f>IF($B4068="","",IFERROR(VLOOKUP($O4068,Leaders!$A:$B,2,0),"Not Mapped"))</f>
        <v/>
      </c>
    </row>
    <row r="4069">
      <c r="A4069" s="16" t="n"/>
      <c r="G4069" s="17" t="n"/>
      <c r="H4069" s="17" t="n"/>
      <c r="I4069" s="17" t="n"/>
      <c r="J4069" s="17" t="n"/>
      <c r="K4069" s="17" t="n"/>
      <c r="L4069" s="17" t="n"/>
      <c r="N4069">
        <f>IF($B4069="","",IF($C4069="SUPERSTORE","Superstore","DH"))</f>
        <v/>
      </c>
      <c r="O4069">
        <f>IF($B4069="","",IFERROR(VLOOKUP($B4069,Mapping!$A:$C,2,0),"Not Mapped"))</f>
        <v/>
      </c>
      <c r="P4069">
        <f>IF($B4069="","",IFERROR(VLOOKUP($B4069,Mapping!$A:$C,3,0),"Not Mapped"))</f>
        <v/>
      </c>
      <c r="Q4069">
        <f>IF($B4069="","",IF(COUNTIF(Exclusions!$A:$A,$B4069)&gt;0,"Yes","No"))</f>
        <v/>
      </c>
      <c r="R4069" s="17">
        <f>IF($B4069="","",MIN(1,DAY($A4069)/IF($N4069="Superstore",Settings!$B$5,Settings!$B$4)))</f>
        <v/>
      </c>
      <c r="S4069" s="17">
        <f>IF(OR($B4069="",$G4069="",$R4069=0),"",$G4069/$R4069)</f>
        <v/>
      </c>
      <c r="T4069">
        <f>IF($S4069="","",IF($S4069&lt;Settings!$B$8,"Critical",IF($S4069&lt;Settings!$B$9,"Semi Critical","Non Critical")))</f>
        <v/>
      </c>
      <c r="U4069">
        <f>IF($B4069="","",IFERROR(VLOOKUP($O4069,Leaders!$A:$B,2,0),"Not Mapped"))</f>
        <v/>
      </c>
    </row>
    <row r="4070">
      <c r="A4070" s="16" t="n"/>
      <c r="G4070" s="17" t="n"/>
      <c r="H4070" s="17" t="n"/>
      <c r="I4070" s="17" t="n"/>
      <c r="J4070" s="17" t="n"/>
      <c r="K4070" s="17" t="n"/>
      <c r="L4070" s="17" t="n"/>
      <c r="N4070">
        <f>IF($B4070="","",IF($C4070="SUPERSTORE","Superstore","DH"))</f>
        <v/>
      </c>
      <c r="O4070">
        <f>IF($B4070="","",IFERROR(VLOOKUP($B4070,Mapping!$A:$C,2,0),"Not Mapped"))</f>
        <v/>
      </c>
      <c r="P4070">
        <f>IF($B4070="","",IFERROR(VLOOKUP($B4070,Mapping!$A:$C,3,0),"Not Mapped"))</f>
        <v/>
      </c>
      <c r="Q4070">
        <f>IF($B4070="","",IF(COUNTIF(Exclusions!$A:$A,$B4070)&gt;0,"Yes","No"))</f>
        <v/>
      </c>
      <c r="R4070" s="17">
        <f>IF($B4070="","",MIN(1,DAY($A4070)/IF($N4070="Superstore",Settings!$B$5,Settings!$B$4)))</f>
        <v/>
      </c>
      <c r="S4070" s="17">
        <f>IF(OR($B4070="",$G4070="",$R4070=0),"",$G4070/$R4070)</f>
        <v/>
      </c>
      <c r="T4070">
        <f>IF($S4070="","",IF($S4070&lt;Settings!$B$8,"Critical",IF($S4070&lt;Settings!$B$9,"Semi Critical","Non Critical")))</f>
        <v/>
      </c>
      <c r="U4070">
        <f>IF($B4070="","",IFERROR(VLOOKUP($O4070,Leaders!$A:$B,2,0),"Not Mapped"))</f>
        <v/>
      </c>
    </row>
    <row r="4071">
      <c r="A4071" s="16" t="n"/>
      <c r="G4071" s="17" t="n"/>
      <c r="H4071" s="17" t="n"/>
      <c r="I4071" s="17" t="n"/>
      <c r="J4071" s="17" t="n"/>
      <c r="K4071" s="17" t="n"/>
      <c r="L4071" s="17" t="n"/>
      <c r="N4071">
        <f>IF($B4071="","",IF($C4071="SUPERSTORE","Superstore","DH"))</f>
        <v/>
      </c>
      <c r="O4071">
        <f>IF($B4071="","",IFERROR(VLOOKUP($B4071,Mapping!$A:$C,2,0),"Not Mapped"))</f>
        <v/>
      </c>
      <c r="P4071">
        <f>IF($B4071="","",IFERROR(VLOOKUP($B4071,Mapping!$A:$C,3,0),"Not Mapped"))</f>
        <v/>
      </c>
      <c r="Q4071">
        <f>IF($B4071="","",IF(COUNTIF(Exclusions!$A:$A,$B4071)&gt;0,"Yes","No"))</f>
        <v/>
      </c>
      <c r="R4071" s="17">
        <f>IF($B4071="","",MIN(1,DAY($A4071)/IF($N4071="Superstore",Settings!$B$5,Settings!$B$4)))</f>
        <v/>
      </c>
      <c r="S4071" s="17">
        <f>IF(OR($B4071="",$G4071="",$R4071=0),"",$G4071/$R4071)</f>
        <v/>
      </c>
      <c r="T4071">
        <f>IF($S4071="","",IF($S4071&lt;Settings!$B$8,"Critical",IF($S4071&lt;Settings!$B$9,"Semi Critical","Non Critical")))</f>
        <v/>
      </c>
      <c r="U4071">
        <f>IF($B4071="","",IFERROR(VLOOKUP($O4071,Leaders!$A:$B,2,0),"Not Mapped"))</f>
        <v/>
      </c>
    </row>
    <row r="4072">
      <c r="A4072" s="16" t="n"/>
      <c r="G4072" s="17" t="n"/>
      <c r="H4072" s="17" t="n"/>
      <c r="I4072" s="17" t="n"/>
      <c r="J4072" s="17" t="n"/>
      <c r="K4072" s="17" t="n"/>
      <c r="L4072" s="17" t="n"/>
      <c r="N4072">
        <f>IF($B4072="","",IF($C4072="SUPERSTORE","Superstore","DH"))</f>
        <v/>
      </c>
      <c r="O4072">
        <f>IF($B4072="","",IFERROR(VLOOKUP($B4072,Mapping!$A:$C,2,0),"Not Mapped"))</f>
        <v/>
      </c>
      <c r="P4072">
        <f>IF($B4072="","",IFERROR(VLOOKUP($B4072,Mapping!$A:$C,3,0),"Not Mapped"))</f>
        <v/>
      </c>
      <c r="Q4072">
        <f>IF($B4072="","",IF(COUNTIF(Exclusions!$A:$A,$B4072)&gt;0,"Yes","No"))</f>
        <v/>
      </c>
      <c r="R4072" s="17">
        <f>IF($B4072="","",MIN(1,DAY($A4072)/IF($N4072="Superstore",Settings!$B$5,Settings!$B$4)))</f>
        <v/>
      </c>
      <c r="S4072" s="17">
        <f>IF(OR($B4072="",$G4072="",$R4072=0),"",$G4072/$R4072)</f>
        <v/>
      </c>
      <c r="T4072">
        <f>IF($S4072="","",IF($S4072&lt;Settings!$B$8,"Critical",IF($S4072&lt;Settings!$B$9,"Semi Critical","Non Critical")))</f>
        <v/>
      </c>
      <c r="U4072">
        <f>IF($B4072="","",IFERROR(VLOOKUP($O4072,Leaders!$A:$B,2,0),"Not Mapped"))</f>
        <v/>
      </c>
    </row>
    <row r="4073">
      <c r="A4073" s="16" t="n"/>
      <c r="G4073" s="17" t="n"/>
      <c r="H4073" s="17" t="n"/>
      <c r="I4073" s="17" t="n"/>
      <c r="J4073" s="17" t="n"/>
      <c r="K4073" s="17" t="n"/>
      <c r="L4073" s="17" t="n"/>
      <c r="N4073">
        <f>IF($B4073="","",IF($C4073="SUPERSTORE","Superstore","DH"))</f>
        <v/>
      </c>
      <c r="O4073">
        <f>IF($B4073="","",IFERROR(VLOOKUP($B4073,Mapping!$A:$C,2,0),"Not Mapped"))</f>
        <v/>
      </c>
      <c r="P4073">
        <f>IF($B4073="","",IFERROR(VLOOKUP($B4073,Mapping!$A:$C,3,0),"Not Mapped"))</f>
        <v/>
      </c>
      <c r="Q4073">
        <f>IF($B4073="","",IF(COUNTIF(Exclusions!$A:$A,$B4073)&gt;0,"Yes","No"))</f>
        <v/>
      </c>
      <c r="R4073" s="17">
        <f>IF($B4073="","",MIN(1,DAY($A4073)/IF($N4073="Superstore",Settings!$B$5,Settings!$B$4)))</f>
        <v/>
      </c>
      <c r="S4073" s="17">
        <f>IF(OR($B4073="",$G4073="",$R4073=0),"",$G4073/$R4073)</f>
        <v/>
      </c>
      <c r="T4073">
        <f>IF($S4073="","",IF($S4073&lt;Settings!$B$8,"Critical",IF($S4073&lt;Settings!$B$9,"Semi Critical","Non Critical")))</f>
        <v/>
      </c>
      <c r="U4073">
        <f>IF($B4073="","",IFERROR(VLOOKUP($O4073,Leaders!$A:$B,2,0),"Not Mapped"))</f>
        <v/>
      </c>
    </row>
    <row r="4074">
      <c r="A4074" s="16" t="n"/>
      <c r="G4074" s="17" t="n"/>
      <c r="H4074" s="17" t="n"/>
      <c r="I4074" s="17" t="n"/>
      <c r="J4074" s="17" t="n"/>
      <c r="K4074" s="17" t="n"/>
      <c r="L4074" s="17" t="n"/>
      <c r="N4074">
        <f>IF($B4074="","",IF($C4074="SUPERSTORE","Superstore","DH"))</f>
        <v/>
      </c>
      <c r="O4074">
        <f>IF($B4074="","",IFERROR(VLOOKUP($B4074,Mapping!$A:$C,2,0),"Not Mapped"))</f>
        <v/>
      </c>
      <c r="P4074">
        <f>IF($B4074="","",IFERROR(VLOOKUP($B4074,Mapping!$A:$C,3,0),"Not Mapped"))</f>
        <v/>
      </c>
      <c r="Q4074">
        <f>IF($B4074="","",IF(COUNTIF(Exclusions!$A:$A,$B4074)&gt;0,"Yes","No"))</f>
        <v/>
      </c>
      <c r="R4074" s="17">
        <f>IF($B4074="","",MIN(1,DAY($A4074)/IF($N4074="Superstore",Settings!$B$5,Settings!$B$4)))</f>
        <v/>
      </c>
      <c r="S4074" s="17">
        <f>IF(OR($B4074="",$G4074="",$R4074=0),"",$G4074/$R4074)</f>
        <v/>
      </c>
      <c r="T4074">
        <f>IF($S4074="","",IF($S4074&lt;Settings!$B$8,"Critical",IF($S4074&lt;Settings!$B$9,"Semi Critical","Non Critical")))</f>
        <v/>
      </c>
      <c r="U4074">
        <f>IF($B4074="","",IFERROR(VLOOKUP($O4074,Leaders!$A:$B,2,0),"Not Mapped"))</f>
        <v/>
      </c>
    </row>
    <row r="4075">
      <c r="A4075" s="16" t="n"/>
      <c r="G4075" s="17" t="n"/>
      <c r="H4075" s="17" t="n"/>
      <c r="I4075" s="17" t="n"/>
      <c r="J4075" s="17" t="n"/>
      <c r="K4075" s="17" t="n"/>
      <c r="L4075" s="17" t="n"/>
      <c r="N4075">
        <f>IF($B4075="","",IF($C4075="SUPERSTORE","Superstore","DH"))</f>
        <v/>
      </c>
      <c r="O4075">
        <f>IF($B4075="","",IFERROR(VLOOKUP($B4075,Mapping!$A:$C,2,0),"Not Mapped"))</f>
        <v/>
      </c>
      <c r="P4075">
        <f>IF($B4075="","",IFERROR(VLOOKUP($B4075,Mapping!$A:$C,3,0),"Not Mapped"))</f>
        <v/>
      </c>
      <c r="Q4075">
        <f>IF($B4075="","",IF(COUNTIF(Exclusions!$A:$A,$B4075)&gt;0,"Yes","No"))</f>
        <v/>
      </c>
      <c r="R4075" s="17">
        <f>IF($B4075="","",MIN(1,DAY($A4075)/IF($N4075="Superstore",Settings!$B$5,Settings!$B$4)))</f>
        <v/>
      </c>
      <c r="S4075" s="17">
        <f>IF(OR($B4075="",$G4075="",$R4075=0),"",$G4075/$R4075)</f>
        <v/>
      </c>
      <c r="T4075">
        <f>IF($S4075="","",IF($S4075&lt;Settings!$B$8,"Critical",IF($S4075&lt;Settings!$B$9,"Semi Critical","Non Critical")))</f>
        <v/>
      </c>
      <c r="U4075">
        <f>IF($B4075="","",IFERROR(VLOOKUP($O4075,Leaders!$A:$B,2,0),"Not Mapped"))</f>
        <v/>
      </c>
    </row>
    <row r="4076">
      <c r="A4076" s="16" t="n"/>
      <c r="G4076" s="17" t="n"/>
      <c r="H4076" s="17" t="n"/>
      <c r="I4076" s="17" t="n"/>
      <c r="J4076" s="17" t="n"/>
      <c r="K4076" s="17" t="n"/>
      <c r="L4076" s="17" t="n"/>
      <c r="N4076">
        <f>IF($B4076="","",IF($C4076="SUPERSTORE","Superstore","DH"))</f>
        <v/>
      </c>
      <c r="O4076">
        <f>IF($B4076="","",IFERROR(VLOOKUP($B4076,Mapping!$A:$C,2,0),"Not Mapped"))</f>
        <v/>
      </c>
      <c r="P4076">
        <f>IF($B4076="","",IFERROR(VLOOKUP($B4076,Mapping!$A:$C,3,0),"Not Mapped"))</f>
        <v/>
      </c>
      <c r="Q4076">
        <f>IF($B4076="","",IF(COUNTIF(Exclusions!$A:$A,$B4076)&gt;0,"Yes","No"))</f>
        <v/>
      </c>
      <c r="R4076" s="17">
        <f>IF($B4076="","",MIN(1,DAY($A4076)/IF($N4076="Superstore",Settings!$B$5,Settings!$B$4)))</f>
        <v/>
      </c>
      <c r="S4076" s="17">
        <f>IF(OR($B4076="",$G4076="",$R4076=0),"",$G4076/$R4076)</f>
        <v/>
      </c>
      <c r="T4076">
        <f>IF($S4076="","",IF($S4076&lt;Settings!$B$8,"Critical",IF($S4076&lt;Settings!$B$9,"Semi Critical","Non Critical")))</f>
        <v/>
      </c>
      <c r="U4076">
        <f>IF($B4076="","",IFERROR(VLOOKUP($O4076,Leaders!$A:$B,2,0),"Not Mapped"))</f>
        <v/>
      </c>
    </row>
    <row r="4077">
      <c r="A4077" s="16" t="n"/>
      <c r="G4077" s="17" t="n"/>
      <c r="H4077" s="17" t="n"/>
      <c r="I4077" s="17" t="n"/>
      <c r="J4077" s="17" t="n"/>
      <c r="K4077" s="17" t="n"/>
      <c r="L4077" s="17" t="n"/>
      <c r="N4077">
        <f>IF($B4077="","",IF($C4077="SUPERSTORE","Superstore","DH"))</f>
        <v/>
      </c>
      <c r="O4077">
        <f>IF($B4077="","",IFERROR(VLOOKUP($B4077,Mapping!$A:$C,2,0),"Not Mapped"))</f>
        <v/>
      </c>
      <c r="P4077">
        <f>IF($B4077="","",IFERROR(VLOOKUP($B4077,Mapping!$A:$C,3,0),"Not Mapped"))</f>
        <v/>
      </c>
      <c r="Q4077">
        <f>IF($B4077="","",IF(COUNTIF(Exclusions!$A:$A,$B4077)&gt;0,"Yes","No"))</f>
        <v/>
      </c>
      <c r="R4077" s="17">
        <f>IF($B4077="","",MIN(1,DAY($A4077)/IF($N4077="Superstore",Settings!$B$5,Settings!$B$4)))</f>
        <v/>
      </c>
      <c r="S4077" s="17">
        <f>IF(OR($B4077="",$G4077="",$R4077=0),"",$G4077/$R4077)</f>
        <v/>
      </c>
      <c r="T4077">
        <f>IF($S4077="","",IF($S4077&lt;Settings!$B$8,"Critical",IF($S4077&lt;Settings!$B$9,"Semi Critical","Non Critical")))</f>
        <v/>
      </c>
      <c r="U4077">
        <f>IF($B4077="","",IFERROR(VLOOKUP($O4077,Leaders!$A:$B,2,0),"Not Mapped"))</f>
        <v/>
      </c>
    </row>
    <row r="4078">
      <c r="A4078" s="16" t="n"/>
      <c r="G4078" s="17" t="n"/>
      <c r="H4078" s="17" t="n"/>
      <c r="I4078" s="17" t="n"/>
      <c r="J4078" s="17" t="n"/>
      <c r="K4078" s="17" t="n"/>
      <c r="L4078" s="17" t="n"/>
      <c r="N4078">
        <f>IF($B4078="","",IF($C4078="SUPERSTORE","Superstore","DH"))</f>
        <v/>
      </c>
      <c r="O4078">
        <f>IF($B4078="","",IFERROR(VLOOKUP($B4078,Mapping!$A:$C,2,0),"Not Mapped"))</f>
        <v/>
      </c>
      <c r="P4078">
        <f>IF($B4078="","",IFERROR(VLOOKUP($B4078,Mapping!$A:$C,3,0),"Not Mapped"))</f>
        <v/>
      </c>
      <c r="Q4078">
        <f>IF($B4078="","",IF(COUNTIF(Exclusions!$A:$A,$B4078)&gt;0,"Yes","No"))</f>
        <v/>
      </c>
      <c r="R4078" s="17">
        <f>IF($B4078="","",MIN(1,DAY($A4078)/IF($N4078="Superstore",Settings!$B$5,Settings!$B$4)))</f>
        <v/>
      </c>
      <c r="S4078" s="17">
        <f>IF(OR($B4078="",$G4078="",$R4078=0),"",$G4078/$R4078)</f>
        <v/>
      </c>
      <c r="T4078">
        <f>IF($S4078="","",IF($S4078&lt;Settings!$B$8,"Critical",IF($S4078&lt;Settings!$B$9,"Semi Critical","Non Critical")))</f>
        <v/>
      </c>
      <c r="U4078">
        <f>IF($B4078="","",IFERROR(VLOOKUP($O4078,Leaders!$A:$B,2,0),"Not Mapped"))</f>
        <v/>
      </c>
    </row>
    <row r="4079">
      <c r="A4079" s="16" t="n"/>
      <c r="G4079" s="17" t="n"/>
      <c r="H4079" s="17" t="n"/>
      <c r="I4079" s="17" t="n"/>
      <c r="J4079" s="17" t="n"/>
      <c r="K4079" s="17" t="n"/>
      <c r="L4079" s="17" t="n"/>
      <c r="N4079">
        <f>IF($B4079="","",IF($C4079="SUPERSTORE","Superstore","DH"))</f>
        <v/>
      </c>
      <c r="O4079">
        <f>IF($B4079="","",IFERROR(VLOOKUP($B4079,Mapping!$A:$C,2,0),"Not Mapped"))</f>
        <v/>
      </c>
      <c r="P4079">
        <f>IF($B4079="","",IFERROR(VLOOKUP($B4079,Mapping!$A:$C,3,0),"Not Mapped"))</f>
        <v/>
      </c>
      <c r="Q4079">
        <f>IF($B4079="","",IF(COUNTIF(Exclusions!$A:$A,$B4079)&gt;0,"Yes","No"))</f>
        <v/>
      </c>
      <c r="R4079" s="17">
        <f>IF($B4079="","",MIN(1,DAY($A4079)/IF($N4079="Superstore",Settings!$B$5,Settings!$B$4)))</f>
        <v/>
      </c>
      <c r="S4079" s="17">
        <f>IF(OR($B4079="",$G4079="",$R4079=0),"",$G4079/$R4079)</f>
        <v/>
      </c>
      <c r="T4079">
        <f>IF($S4079="","",IF($S4079&lt;Settings!$B$8,"Critical",IF($S4079&lt;Settings!$B$9,"Semi Critical","Non Critical")))</f>
        <v/>
      </c>
      <c r="U4079">
        <f>IF($B4079="","",IFERROR(VLOOKUP($O4079,Leaders!$A:$B,2,0),"Not Mapped"))</f>
        <v/>
      </c>
    </row>
    <row r="4080">
      <c r="A4080" s="16" t="n"/>
      <c r="G4080" s="17" t="n"/>
      <c r="H4080" s="17" t="n"/>
      <c r="I4080" s="17" t="n"/>
      <c r="J4080" s="17" t="n"/>
      <c r="K4080" s="17" t="n"/>
      <c r="L4080" s="17" t="n"/>
      <c r="N4080">
        <f>IF($B4080="","",IF($C4080="SUPERSTORE","Superstore","DH"))</f>
        <v/>
      </c>
      <c r="O4080">
        <f>IF($B4080="","",IFERROR(VLOOKUP($B4080,Mapping!$A:$C,2,0),"Not Mapped"))</f>
        <v/>
      </c>
      <c r="P4080">
        <f>IF($B4080="","",IFERROR(VLOOKUP($B4080,Mapping!$A:$C,3,0),"Not Mapped"))</f>
        <v/>
      </c>
      <c r="Q4080">
        <f>IF($B4080="","",IF(COUNTIF(Exclusions!$A:$A,$B4080)&gt;0,"Yes","No"))</f>
        <v/>
      </c>
      <c r="R4080" s="17">
        <f>IF($B4080="","",MIN(1,DAY($A4080)/IF($N4080="Superstore",Settings!$B$5,Settings!$B$4)))</f>
        <v/>
      </c>
      <c r="S4080" s="17">
        <f>IF(OR($B4080="",$G4080="",$R4080=0),"",$G4080/$R4080)</f>
        <v/>
      </c>
      <c r="T4080">
        <f>IF($S4080="","",IF($S4080&lt;Settings!$B$8,"Critical",IF($S4080&lt;Settings!$B$9,"Semi Critical","Non Critical")))</f>
        <v/>
      </c>
      <c r="U4080">
        <f>IF($B4080="","",IFERROR(VLOOKUP($O4080,Leaders!$A:$B,2,0),"Not Mapped"))</f>
        <v/>
      </c>
    </row>
    <row r="4081">
      <c r="A4081" s="16" t="n"/>
      <c r="G4081" s="17" t="n"/>
      <c r="H4081" s="17" t="n"/>
      <c r="I4081" s="17" t="n"/>
      <c r="J4081" s="17" t="n"/>
      <c r="K4081" s="17" t="n"/>
      <c r="L4081" s="17" t="n"/>
      <c r="N4081">
        <f>IF($B4081="","",IF($C4081="SUPERSTORE","Superstore","DH"))</f>
        <v/>
      </c>
      <c r="O4081">
        <f>IF($B4081="","",IFERROR(VLOOKUP($B4081,Mapping!$A:$C,2,0),"Not Mapped"))</f>
        <v/>
      </c>
      <c r="P4081">
        <f>IF($B4081="","",IFERROR(VLOOKUP($B4081,Mapping!$A:$C,3,0),"Not Mapped"))</f>
        <v/>
      </c>
      <c r="Q4081">
        <f>IF($B4081="","",IF(COUNTIF(Exclusions!$A:$A,$B4081)&gt;0,"Yes","No"))</f>
        <v/>
      </c>
      <c r="R4081" s="17">
        <f>IF($B4081="","",MIN(1,DAY($A4081)/IF($N4081="Superstore",Settings!$B$5,Settings!$B$4)))</f>
        <v/>
      </c>
      <c r="S4081" s="17">
        <f>IF(OR($B4081="",$G4081="",$R4081=0),"",$G4081/$R4081)</f>
        <v/>
      </c>
      <c r="T4081">
        <f>IF($S4081="","",IF($S4081&lt;Settings!$B$8,"Critical",IF($S4081&lt;Settings!$B$9,"Semi Critical","Non Critical")))</f>
        <v/>
      </c>
      <c r="U4081">
        <f>IF($B4081="","",IFERROR(VLOOKUP($O4081,Leaders!$A:$B,2,0),"Not Mapped"))</f>
        <v/>
      </c>
    </row>
    <row r="4082">
      <c r="A4082" s="16" t="n"/>
      <c r="G4082" s="17" t="n"/>
      <c r="H4082" s="17" t="n"/>
      <c r="I4082" s="17" t="n"/>
      <c r="J4082" s="17" t="n"/>
      <c r="K4082" s="17" t="n"/>
      <c r="L4082" s="17" t="n"/>
      <c r="N4082">
        <f>IF($B4082="","",IF($C4082="SUPERSTORE","Superstore","DH"))</f>
        <v/>
      </c>
      <c r="O4082">
        <f>IF($B4082="","",IFERROR(VLOOKUP($B4082,Mapping!$A:$C,2,0),"Not Mapped"))</f>
        <v/>
      </c>
      <c r="P4082">
        <f>IF($B4082="","",IFERROR(VLOOKUP($B4082,Mapping!$A:$C,3,0),"Not Mapped"))</f>
        <v/>
      </c>
      <c r="Q4082">
        <f>IF($B4082="","",IF(COUNTIF(Exclusions!$A:$A,$B4082)&gt;0,"Yes","No"))</f>
        <v/>
      </c>
      <c r="R4082" s="17">
        <f>IF($B4082="","",MIN(1,DAY($A4082)/IF($N4082="Superstore",Settings!$B$5,Settings!$B$4)))</f>
        <v/>
      </c>
      <c r="S4082" s="17">
        <f>IF(OR($B4082="",$G4082="",$R4082=0),"",$G4082/$R4082)</f>
        <v/>
      </c>
      <c r="T4082">
        <f>IF($S4082="","",IF($S4082&lt;Settings!$B$8,"Critical",IF($S4082&lt;Settings!$B$9,"Semi Critical","Non Critical")))</f>
        <v/>
      </c>
      <c r="U4082">
        <f>IF($B4082="","",IFERROR(VLOOKUP($O4082,Leaders!$A:$B,2,0),"Not Mapped"))</f>
        <v/>
      </c>
    </row>
    <row r="4083">
      <c r="A4083" s="16" t="n"/>
      <c r="G4083" s="17" t="n"/>
      <c r="H4083" s="17" t="n"/>
      <c r="I4083" s="17" t="n"/>
      <c r="J4083" s="17" t="n"/>
      <c r="K4083" s="17" t="n"/>
      <c r="L4083" s="17" t="n"/>
      <c r="N4083">
        <f>IF($B4083="","",IF($C4083="SUPERSTORE","Superstore","DH"))</f>
        <v/>
      </c>
      <c r="O4083">
        <f>IF($B4083="","",IFERROR(VLOOKUP($B4083,Mapping!$A:$C,2,0),"Not Mapped"))</f>
        <v/>
      </c>
      <c r="P4083">
        <f>IF($B4083="","",IFERROR(VLOOKUP($B4083,Mapping!$A:$C,3,0),"Not Mapped"))</f>
        <v/>
      </c>
      <c r="Q4083">
        <f>IF($B4083="","",IF(COUNTIF(Exclusions!$A:$A,$B4083)&gt;0,"Yes","No"))</f>
        <v/>
      </c>
      <c r="R4083" s="17">
        <f>IF($B4083="","",MIN(1,DAY($A4083)/IF($N4083="Superstore",Settings!$B$5,Settings!$B$4)))</f>
        <v/>
      </c>
      <c r="S4083" s="17">
        <f>IF(OR($B4083="",$G4083="",$R4083=0),"",$G4083/$R4083)</f>
        <v/>
      </c>
      <c r="T4083">
        <f>IF($S4083="","",IF($S4083&lt;Settings!$B$8,"Critical",IF($S4083&lt;Settings!$B$9,"Semi Critical","Non Critical")))</f>
        <v/>
      </c>
      <c r="U4083">
        <f>IF($B4083="","",IFERROR(VLOOKUP($O4083,Leaders!$A:$B,2,0),"Not Mapped"))</f>
        <v/>
      </c>
    </row>
    <row r="4084">
      <c r="A4084" s="16" t="n"/>
      <c r="G4084" s="17" t="n"/>
      <c r="H4084" s="17" t="n"/>
      <c r="I4084" s="17" t="n"/>
      <c r="J4084" s="17" t="n"/>
      <c r="K4084" s="17" t="n"/>
      <c r="L4084" s="17" t="n"/>
      <c r="N4084">
        <f>IF($B4084="","",IF($C4084="SUPERSTORE","Superstore","DH"))</f>
        <v/>
      </c>
      <c r="O4084">
        <f>IF($B4084="","",IFERROR(VLOOKUP($B4084,Mapping!$A:$C,2,0),"Not Mapped"))</f>
        <v/>
      </c>
      <c r="P4084">
        <f>IF($B4084="","",IFERROR(VLOOKUP($B4084,Mapping!$A:$C,3,0),"Not Mapped"))</f>
        <v/>
      </c>
      <c r="Q4084">
        <f>IF($B4084="","",IF(COUNTIF(Exclusions!$A:$A,$B4084)&gt;0,"Yes","No"))</f>
        <v/>
      </c>
      <c r="R4084" s="17">
        <f>IF($B4084="","",MIN(1,DAY($A4084)/IF($N4084="Superstore",Settings!$B$5,Settings!$B$4)))</f>
        <v/>
      </c>
      <c r="S4084" s="17">
        <f>IF(OR($B4084="",$G4084="",$R4084=0),"",$G4084/$R4084)</f>
        <v/>
      </c>
      <c r="T4084">
        <f>IF($S4084="","",IF($S4084&lt;Settings!$B$8,"Critical",IF($S4084&lt;Settings!$B$9,"Semi Critical","Non Critical")))</f>
        <v/>
      </c>
      <c r="U4084">
        <f>IF($B4084="","",IFERROR(VLOOKUP($O4084,Leaders!$A:$B,2,0),"Not Mapped"))</f>
        <v/>
      </c>
    </row>
    <row r="4085">
      <c r="A4085" s="16" t="n"/>
      <c r="G4085" s="17" t="n"/>
      <c r="H4085" s="17" t="n"/>
      <c r="I4085" s="17" t="n"/>
      <c r="J4085" s="17" t="n"/>
      <c r="K4085" s="17" t="n"/>
      <c r="L4085" s="17" t="n"/>
      <c r="N4085">
        <f>IF($B4085="","",IF($C4085="SUPERSTORE","Superstore","DH"))</f>
        <v/>
      </c>
      <c r="O4085">
        <f>IF($B4085="","",IFERROR(VLOOKUP($B4085,Mapping!$A:$C,2,0),"Not Mapped"))</f>
        <v/>
      </c>
      <c r="P4085">
        <f>IF($B4085="","",IFERROR(VLOOKUP($B4085,Mapping!$A:$C,3,0),"Not Mapped"))</f>
        <v/>
      </c>
      <c r="Q4085">
        <f>IF($B4085="","",IF(COUNTIF(Exclusions!$A:$A,$B4085)&gt;0,"Yes","No"))</f>
        <v/>
      </c>
      <c r="R4085" s="17">
        <f>IF($B4085="","",MIN(1,DAY($A4085)/IF($N4085="Superstore",Settings!$B$5,Settings!$B$4)))</f>
        <v/>
      </c>
      <c r="S4085" s="17">
        <f>IF(OR($B4085="",$G4085="",$R4085=0),"",$G4085/$R4085)</f>
        <v/>
      </c>
      <c r="T4085">
        <f>IF($S4085="","",IF($S4085&lt;Settings!$B$8,"Critical",IF($S4085&lt;Settings!$B$9,"Semi Critical","Non Critical")))</f>
        <v/>
      </c>
      <c r="U4085">
        <f>IF($B4085="","",IFERROR(VLOOKUP($O4085,Leaders!$A:$B,2,0),"Not Mapped"))</f>
        <v/>
      </c>
    </row>
    <row r="4086">
      <c r="A4086" s="16" t="n"/>
      <c r="G4086" s="17" t="n"/>
      <c r="H4086" s="17" t="n"/>
      <c r="I4086" s="17" t="n"/>
      <c r="J4086" s="17" t="n"/>
      <c r="K4086" s="17" t="n"/>
      <c r="L4086" s="17" t="n"/>
      <c r="N4086">
        <f>IF($B4086="","",IF($C4086="SUPERSTORE","Superstore","DH"))</f>
        <v/>
      </c>
      <c r="O4086">
        <f>IF($B4086="","",IFERROR(VLOOKUP($B4086,Mapping!$A:$C,2,0),"Not Mapped"))</f>
        <v/>
      </c>
      <c r="P4086">
        <f>IF($B4086="","",IFERROR(VLOOKUP($B4086,Mapping!$A:$C,3,0),"Not Mapped"))</f>
        <v/>
      </c>
      <c r="Q4086">
        <f>IF($B4086="","",IF(COUNTIF(Exclusions!$A:$A,$B4086)&gt;0,"Yes","No"))</f>
        <v/>
      </c>
      <c r="R4086" s="17">
        <f>IF($B4086="","",MIN(1,DAY($A4086)/IF($N4086="Superstore",Settings!$B$5,Settings!$B$4)))</f>
        <v/>
      </c>
      <c r="S4086" s="17">
        <f>IF(OR($B4086="",$G4086="",$R4086=0),"",$G4086/$R4086)</f>
        <v/>
      </c>
      <c r="T4086">
        <f>IF($S4086="","",IF($S4086&lt;Settings!$B$8,"Critical",IF($S4086&lt;Settings!$B$9,"Semi Critical","Non Critical")))</f>
        <v/>
      </c>
      <c r="U4086">
        <f>IF($B4086="","",IFERROR(VLOOKUP($O4086,Leaders!$A:$B,2,0),"Not Mapped"))</f>
        <v/>
      </c>
    </row>
    <row r="4087">
      <c r="A4087" s="16" t="n"/>
      <c r="G4087" s="17" t="n"/>
      <c r="H4087" s="17" t="n"/>
      <c r="I4087" s="17" t="n"/>
      <c r="J4087" s="17" t="n"/>
      <c r="K4087" s="17" t="n"/>
      <c r="L4087" s="17" t="n"/>
      <c r="N4087">
        <f>IF($B4087="","",IF($C4087="SUPERSTORE","Superstore","DH"))</f>
        <v/>
      </c>
      <c r="O4087">
        <f>IF($B4087="","",IFERROR(VLOOKUP($B4087,Mapping!$A:$C,2,0),"Not Mapped"))</f>
        <v/>
      </c>
      <c r="P4087">
        <f>IF($B4087="","",IFERROR(VLOOKUP($B4087,Mapping!$A:$C,3,0),"Not Mapped"))</f>
        <v/>
      </c>
      <c r="Q4087">
        <f>IF($B4087="","",IF(COUNTIF(Exclusions!$A:$A,$B4087)&gt;0,"Yes","No"))</f>
        <v/>
      </c>
      <c r="R4087" s="17">
        <f>IF($B4087="","",MIN(1,DAY($A4087)/IF($N4087="Superstore",Settings!$B$5,Settings!$B$4)))</f>
        <v/>
      </c>
      <c r="S4087" s="17">
        <f>IF(OR($B4087="",$G4087="",$R4087=0),"",$G4087/$R4087)</f>
        <v/>
      </c>
      <c r="T4087">
        <f>IF($S4087="","",IF($S4087&lt;Settings!$B$8,"Critical",IF($S4087&lt;Settings!$B$9,"Semi Critical","Non Critical")))</f>
        <v/>
      </c>
      <c r="U4087">
        <f>IF($B4087="","",IFERROR(VLOOKUP($O4087,Leaders!$A:$B,2,0),"Not Mapped"))</f>
        <v/>
      </c>
    </row>
    <row r="4088">
      <c r="A4088" s="16" t="n"/>
      <c r="G4088" s="17" t="n"/>
      <c r="H4088" s="17" t="n"/>
      <c r="I4088" s="17" t="n"/>
      <c r="J4088" s="17" t="n"/>
      <c r="K4088" s="17" t="n"/>
      <c r="L4088" s="17" t="n"/>
      <c r="N4088">
        <f>IF($B4088="","",IF($C4088="SUPERSTORE","Superstore","DH"))</f>
        <v/>
      </c>
      <c r="O4088">
        <f>IF($B4088="","",IFERROR(VLOOKUP($B4088,Mapping!$A:$C,2,0),"Not Mapped"))</f>
        <v/>
      </c>
      <c r="P4088">
        <f>IF($B4088="","",IFERROR(VLOOKUP($B4088,Mapping!$A:$C,3,0),"Not Mapped"))</f>
        <v/>
      </c>
      <c r="Q4088">
        <f>IF($B4088="","",IF(COUNTIF(Exclusions!$A:$A,$B4088)&gt;0,"Yes","No"))</f>
        <v/>
      </c>
      <c r="R4088" s="17">
        <f>IF($B4088="","",MIN(1,DAY($A4088)/IF($N4088="Superstore",Settings!$B$5,Settings!$B$4)))</f>
        <v/>
      </c>
      <c r="S4088" s="17">
        <f>IF(OR($B4088="",$G4088="",$R4088=0),"",$G4088/$R4088)</f>
        <v/>
      </c>
      <c r="T4088">
        <f>IF($S4088="","",IF($S4088&lt;Settings!$B$8,"Critical",IF($S4088&lt;Settings!$B$9,"Semi Critical","Non Critical")))</f>
        <v/>
      </c>
      <c r="U4088">
        <f>IF($B4088="","",IFERROR(VLOOKUP($O4088,Leaders!$A:$B,2,0),"Not Mapped"))</f>
        <v/>
      </c>
    </row>
    <row r="4089">
      <c r="A4089" s="16" t="n"/>
      <c r="G4089" s="17" t="n"/>
      <c r="H4089" s="17" t="n"/>
      <c r="I4089" s="17" t="n"/>
      <c r="J4089" s="17" t="n"/>
      <c r="K4089" s="17" t="n"/>
      <c r="L4089" s="17" t="n"/>
      <c r="N4089">
        <f>IF($B4089="","",IF($C4089="SUPERSTORE","Superstore","DH"))</f>
        <v/>
      </c>
      <c r="O4089">
        <f>IF($B4089="","",IFERROR(VLOOKUP($B4089,Mapping!$A:$C,2,0),"Not Mapped"))</f>
        <v/>
      </c>
      <c r="P4089">
        <f>IF($B4089="","",IFERROR(VLOOKUP($B4089,Mapping!$A:$C,3,0),"Not Mapped"))</f>
        <v/>
      </c>
      <c r="Q4089">
        <f>IF($B4089="","",IF(COUNTIF(Exclusions!$A:$A,$B4089)&gt;0,"Yes","No"))</f>
        <v/>
      </c>
      <c r="R4089" s="17">
        <f>IF($B4089="","",MIN(1,DAY($A4089)/IF($N4089="Superstore",Settings!$B$5,Settings!$B$4)))</f>
        <v/>
      </c>
      <c r="S4089" s="17">
        <f>IF(OR($B4089="",$G4089="",$R4089=0),"",$G4089/$R4089)</f>
        <v/>
      </c>
      <c r="T4089">
        <f>IF($S4089="","",IF($S4089&lt;Settings!$B$8,"Critical",IF($S4089&lt;Settings!$B$9,"Semi Critical","Non Critical")))</f>
        <v/>
      </c>
      <c r="U4089">
        <f>IF($B4089="","",IFERROR(VLOOKUP($O4089,Leaders!$A:$B,2,0),"Not Mapped"))</f>
        <v/>
      </c>
    </row>
    <row r="4090">
      <c r="A4090" s="16" t="n"/>
      <c r="G4090" s="17" t="n"/>
      <c r="H4090" s="17" t="n"/>
      <c r="I4090" s="17" t="n"/>
      <c r="J4090" s="17" t="n"/>
      <c r="K4090" s="17" t="n"/>
      <c r="L4090" s="17" t="n"/>
      <c r="N4090">
        <f>IF($B4090="","",IF($C4090="SUPERSTORE","Superstore","DH"))</f>
        <v/>
      </c>
      <c r="O4090">
        <f>IF($B4090="","",IFERROR(VLOOKUP($B4090,Mapping!$A:$C,2,0),"Not Mapped"))</f>
        <v/>
      </c>
      <c r="P4090">
        <f>IF($B4090="","",IFERROR(VLOOKUP($B4090,Mapping!$A:$C,3,0),"Not Mapped"))</f>
        <v/>
      </c>
      <c r="Q4090">
        <f>IF($B4090="","",IF(COUNTIF(Exclusions!$A:$A,$B4090)&gt;0,"Yes","No"))</f>
        <v/>
      </c>
      <c r="R4090" s="17">
        <f>IF($B4090="","",MIN(1,DAY($A4090)/IF($N4090="Superstore",Settings!$B$5,Settings!$B$4)))</f>
        <v/>
      </c>
      <c r="S4090" s="17">
        <f>IF(OR($B4090="",$G4090="",$R4090=0),"",$G4090/$R4090)</f>
        <v/>
      </c>
      <c r="T4090">
        <f>IF($S4090="","",IF($S4090&lt;Settings!$B$8,"Critical",IF($S4090&lt;Settings!$B$9,"Semi Critical","Non Critical")))</f>
        <v/>
      </c>
      <c r="U4090">
        <f>IF($B4090="","",IFERROR(VLOOKUP($O4090,Leaders!$A:$B,2,0),"Not Mapped"))</f>
        <v/>
      </c>
    </row>
    <row r="4091">
      <c r="A4091" s="16" t="n"/>
      <c r="G4091" s="17" t="n"/>
      <c r="H4091" s="17" t="n"/>
      <c r="I4091" s="17" t="n"/>
      <c r="J4091" s="17" t="n"/>
      <c r="K4091" s="17" t="n"/>
      <c r="L4091" s="17" t="n"/>
      <c r="N4091">
        <f>IF($B4091="","",IF($C4091="SUPERSTORE","Superstore","DH"))</f>
        <v/>
      </c>
      <c r="O4091">
        <f>IF($B4091="","",IFERROR(VLOOKUP($B4091,Mapping!$A:$C,2,0),"Not Mapped"))</f>
        <v/>
      </c>
      <c r="P4091">
        <f>IF($B4091="","",IFERROR(VLOOKUP($B4091,Mapping!$A:$C,3,0),"Not Mapped"))</f>
        <v/>
      </c>
      <c r="Q4091">
        <f>IF($B4091="","",IF(COUNTIF(Exclusions!$A:$A,$B4091)&gt;0,"Yes","No"))</f>
        <v/>
      </c>
      <c r="R4091" s="17">
        <f>IF($B4091="","",MIN(1,DAY($A4091)/IF($N4091="Superstore",Settings!$B$5,Settings!$B$4)))</f>
        <v/>
      </c>
      <c r="S4091" s="17">
        <f>IF(OR($B4091="",$G4091="",$R4091=0),"",$G4091/$R4091)</f>
        <v/>
      </c>
      <c r="T4091">
        <f>IF($S4091="","",IF($S4091&lt;Settings!$B$8,"Critical",IF($S4091&lt;Settings!$B$9,"Semi Critical","Non Critical")))</f>
        <v/>
      </c>
      <c r="U4091">
        <f>IF($B4091="","",IFERROR(VLOOKUP($O4091,Leaders!$A:$B,2,0),"Not Mapped"))</f>
        <v/>
      </c>
    </row>
    <row r="4092">
      <c r="A4092" s="16" t="n"/>
      <c r="G4092" s="17" t="n"/>
      <c r="H4092" s="17" t="n"/>
      <c r="I4092" s="17" t="n"/>
      <c r="J4092" s="17" t="n"/>
      <c r="K4092" s="17" t="n"/>
      <c r="L4092" s="17" t="n"/>
      <c r="N4092">
        <f>IF($B4092="","",IF($C4092="SUPERSTORE","Superstore","DH"))</f>
        <v/>
      </c>
      <c r="O4092">
        <f>IF($B4092="","",IFERROR(VLOOKUP($B4092,Mapping!$A:$C,2,0),"Not Mapped"))</f>
        <v/>
      </c>
      <c r="P4092">
        <f>IF($B4092="","",IFERROR(VLOOKUP($B4092,Mapping!$A:$C,3,0),"Not Mapped"))</f>
        <v/>
      </c>
      <c r="Q4092">
        <f>IF($B4092="","",IF(COUNTIF(Exclusions!$A:$A,$B4092)&gt;0,"Yes","No"))</f>
        <v/>
      </c>
      <c r="R4092" s="17">
        <f>IF($B4092="","",MIN(1,DAY($A4092)/IF($N4092="Superstore",Settings!$B$5,Settings!$B$4)))</f>
        <v/>
      </c>
      <c r="S4092" s="17">
        <f>IF(OR($B4092="",$G4092="",$R4092=0),"",$G4092/$R4092)</f>
        <v/>
      </c>
      <c r="T4092">
        <f>IF($S4092="","",IF($S4092&lt;Settings!$B$8,"Critical",IF($S4092&lt;Settings!$B$9,"Semi Critical","Non Critical")))</f>
        <v/>
      </c>
      <c r="U4092">
        <f>IF($B4092="","",IFERROR(VLOOKUP($O4092,Leaders!$A:$B,2,0),"Not Mapped"))</f>
        <v/>
      </c>
    </row>
    <row r="4093">
      <c r="A4093" s="16" t="n"/>
      <c r="G4093" s="17" t="n"/>
      <c r="H4093" s="17" t="n"/>
      <c r="I4093" s="17" t="n"/>
      <c r="J4093" s="17" t="n"/>
      <c r="K4093" s="17" t="n"/>
      <c r="L4093" s="17" t="n"/>
      <c r="N4093">
        <f>IF($B4093="","",IF($C4093="SUPERSTORE","Superstore","DH"))</f>
        <v/>
      </c>
      <c r="O4093">
        <f>IF($B4093="","",IFERROR(VLOOKUP($B4093,Mapping!$A:$C,2,0),"Not Mapped"))</f>
        <v/>
      </c>
      <c r="P4093">
        <f>IF($B4093="","",IFERROR(VLOOKUP($B4093,Mapping!$A:$C,3,0),"Not Mapped"))</f>
        <v/>
      </c>
      <c r="Q4093">
        <f>IF($B4093="","",IF(COUNTIF(Exclusions!$A:$A,$B4093)&gt;0,"Yes","No"))</f>
        <v/>
      </c>
      <c r="R4093" s="17">
        <f>IF($B4093="","",MIN(1,DAY($A4093)/IF($N4093="Superstore",Settings!$B$5,Settings!$B$4)))</f>
        <v/>
      </c>
      <c r="S4093" s="17">
        <f>IF(OR($B4093="",$G4093="",$R4093=0),"",$G4093/$R4093)</f>
        <v/>
      </c>
      <c r="T4093">
        <f>IF($S4093="","",IF($S4093&lt;Settings!$B$8,"Critical",IF($S4093&lt;Settings!$B$9,"Semi Critical","Non Critical")))</f>
        <v/>
      </c>
      <c r="U4093">
        <f>IF($B4093="","",IFERROR(VLOOKUP($O4093,Leaders!$A:$B,2,0),"Not Mapped"))</f>
        <v/>
      </c>
    </row>
    <row r="4094">
      <c r="A4094" s="16" t="n"/>
      <c r="G4094" s="17" t="n"/>
      <c r="H4094" s="17" t="n"/>
      <c r="I4094" s="17" t="n"/>
      <c r="J4094" s="17" t="n"/>
      <c r="K4094" s="17" t="n"/>
      <c r="L4094" s="17" t="n"/>
      <c r="N4094">
        <f>IF($B4094="","",IF($C4094="SUPERSTORE","Superstore","DH"))</f>
        <v/>
      </c>
      <c r="O4094">
        <f>IF($B4094="","",IFERROR(VLOOKUP($B4094,Mapping!$A:$C,2,0),"Not Mapped"))</f>
        <v/>
      </c>
      <c r="P4094">
        <f>IF($B4094="","",IFERROR(VLOOKUP($B4094,Mapping!$A:$C,3,0),"Not Mapped"))</f>
        <v/>
      </c>
      <c r="Q4094">
        <f>IF($B4094="","",IF(COUNTIF(Exclusions!$A:$A,$B4094)&gt;0,"Yes","No"))</f>
        <v/>
      </c>
      <c r="R4094" s="17">
        <f>IF($B4094="","",MIN(1,DAY($A4094)/IF($N4094="Superstore",Settings!$B$5,Settings!$B$4)))</f>
        <v/>
      </c>
      <c r="S4094" s="17">
        <f>IF(OR($B4094="",$G4094="",$R4094=0),"",$G4094/$R4094)</f>
        <v/>
      </c>
      <c r="T4094">
        <f>IF($S4094="","",IF($S4094&lt;Settings!$B$8,"Critical",IF($S4094&lt;Settings!$B$9,"Semi Critical","Non Critical")))</f>
        <v/>
      </c>
      <c r="U4094">
        <f>IF($B4094="","",IFERROR(VLOOKUP($O4094,Leaders!$A:$B,2,0),"Not Mapped"))</f>
        <v/>
      </c>
    </row>
    <row r="4095">
      <c r="A4095" s="16" t="n"/>
      <c r="G4095" s="17" t="n"/>
      <c r="H4095" s="17" t="n"/>
      <c r="I4095" s="17" t="n"/>
      <c r="J4095" s="17" t="n"/>
      <c r="K4095" s="17" t="n"/>
      <c r="L4095" s="17" t="n"/>
      <c r="N4095">
        <f>IF($B4095="","",IF($C4095="SUPERSTORE","Superstore","DH"))</f>
        <v/>
      </c>
      <c r="O4095">
        <f>IF($B4095="","",IFERROR(VLOOKUP($B4095,Mapping!$A:$C,2,0),"Not Mapped"))</f>
        <v/>
      </c>
      <c r="P4095">
        <f>IF($B4095="","",IFERROR(VLOOKUP($B4095,Mapping!$A:$C,3,0),"Not Mapped"))</f>
        <v/>
      </c>
      <c r="Q4095">
        <f>IF($B4095="","",IF(COUNTIF(Exclusions!$A:$A,$B4095)&gt;0,"Yes","No"))</f>
        <v/>
      </c>
      <c r="R4095" s="17">
        <f>IF($B4095="","",MIN(1,DAY($A4095)/IF($N4095="Superstore",Settings!$B$5,Settings!$B$4)))</f>
        <v/>
      </c>
      <c r="S4095" s="17">
        <f>IF(OR($B4095="",$G4095="",$R4095=0),"",$G4095/$R4095)</f>
        <v/>
      </c>
      <c r="T4095">
        <f>IF($S4095="","",IF($S4095&lt;Settings!$B$8,"Critical",IF($S4095&lt;Settings!$B$9,"Semi Critical","Non Critical")))</f>
        <v/>
      </c>
      <c r="U4095">
        <f>IF($B4095="","",IFERROR(VLOOKUP($O4095,Leaders!$A:$B,2,0),"Not Mapped"))</f>
        <v/>
      </c>
    </row>
    <row r="4096">
      <c r="A4096" s="16" t="n"/>
      <c r="G4096" s="17" t="n"/>
      <c r="H4096" s="17" t="n"/>
      <c r="I4096" s="17" t="n"/>
      <c r="J4096" s="17" t="n"/>
      <c r="K4096" s="17" t="n"/>
      <c r="L4096" s="17" t="n"/>
      <c r="N4096">
        <f>IF($B4096="","",IF($C4096="SUPERSTORE","Superstore","DH"))</f>
        <v/>
      </c>
      <c r="O4096">
        <f>IF($B4096="","",IFERROR(VLOOKUP($B4096,Mapping!$A:$C,2,0),"Not Mapped"))</f>
        <v/>
      </c>
      <c r="P4096">
        <f>IF($B4096="","",IFERROR(VLOOKUP($B4096,Mapping!$A:$C,3,0),"Not Mapped"))</f>
        <v/>
      </c>
      <c r="Q4096">
        <f>IF($B4096="","",IF(COUNTIF(Exclusions!$A:$A,$B4096)&gt;0,"Yes","No"))</f>
        <v/>
      </c>
      <c r="R4096" s="17">
        <f>IF($B4096="","",MIN(1,DAY($A4096)/IF($N4096="Superstore",Settings!$B$5,Settings!$B$4)))</f>
        <v/>
      </c>
      <c r="S4096" s="17">
        <f>IF(OR($B4096="",$G4096="",$R4096=0),"",$G4096/$R4096)</f>
        <v/>
      </c>
      <c r="T4096">
        <f>IF($S4096="","",IF($S4096&lt;Settings!$B$8,"Critical",IF($S4096&lt;Settings!$B$9,"Semi Critical","Non Critical")))</f>
        <v/>
      </c>
      <c r="U4096">
        <f>IF($B4096="","",IFERROR(VLOOKUP($O4096,Leaders!$A:$B,2,0),"Not Mapped"))</f>
        <v/>
      </c>
    </row>
    <row r="4097">
      <c r="A4097" s="16" t="n"/>
      <c r="G4097" s="17" t="n"/>
      <c r="H4097" s="17" t="n"/>
      <c r="I4097" s="17" t="n"/>
      <c r="J4097" s="17" t="n"/>
      <c r="K4097" s="17" t="n"/>
      <c r="L4097" s="17" t="n"/>
      <c r="N4097">
        <f>IF($B4097="","",IF($C4097="SUPERSTORE","Superstore","DH"))</f>
        <v/>
      </c>
      <c r="O4097">
        <f>IF($B4097="","",IFERROR(VLOOKUP($B4097,Mapping!$A:$C,2,0),"Not Mapped"))</f>
        <v/>
      </c>
      <c r="P4097">
        <f>IF($B4097="","",IFERROR(VLOOKUP($B4097,Mapping!$A:$C,3,0),"Not Mapped"))</f>
        <v/>
      </c>
      <c r="Q4097">
        <f>IF($B4097="","",IF(COUNTIF(Exclusions!$A:$A,$B4097)&gt;0,"Yes","No"))</f>
        <v/>
      </c>
      <c r="R4097" s="17">
        <f>IF($B4097="","",MIN(1,DAY($A4097)/IF($N4097="Superstore",Settings!$B$5,Settings!$B$4)))</f>
        <v/>
      </c>
      <c r="S4097" s="17">
        <f>IF(OR($B4097="",$G4097="",$R4097=0),"",$G4097/$R4097)</f>
        <v/>
      </c>
      <c r="T4097">
        <f>IF($S4097="","",IF($S4097&lt;Settings!$B$8,"Critical",IF($S4097&lt;Settings!$B$9,"Semi Critical","Non Critical")))</f>
        <v/>
      </c>
      <c r="U4097">
        <f>IF($B4097="","",IFERROR(VLOOKUP($O4097,Leaders!$A:$B,2,0),"Not Mapped"))</f>
        <v/>
      </c>
    </row>
    <row r="4098">
      <c r="A4098" s="16" t="n"/>
      <c r="G4098" s="17" t="n"/>
      <c r="H4098" s="17" t="n"/>
      <c r="I4098" s="17" t="n"/>
      <c r="J4098" s="17" t="n"/>
      <c r="K4098" s="17" t="n"/>
      <c r="L4098" s="17" t="n"/>
      <c r="N4098">
        <f>IF($B4098="","",IF($C4098="SUPERSTORE","Superstore","DH"))</f>
        <v/>
      </c>
      <c r="O4098">
        <f>IF($B4098="","",IFERROR(VLOOKUP($B4098,Mapping!$A:$C,2,0),"Not Mapped"))</f>
        <v/>
      </c>
      <c r="P4098">
        <f>IF($B4098="","",IFERROR(VLOOKUP($B4098,Mapping!$A:$C,3,0),"Not Mapped"))</f>
        <v/>
      </c>
      <c r="Q4098">
        <f>IF($B4098="","",IF(COUNTIF(Exclusions!$A:$A,$B4098)&gt;0,"Yes","No"))</f>
        <v/>
      </c>
      <c r="R4098" s="17">
        <f>IF($B4098="","",MIN(1,DAY($A4098)/IF($N4098="Superstore",Settings!$B$5,Settings!$B$4)))</f>
        <v/>
      </c>
      <c r="S4098" s="17">
        <f>IF(OR($B4098="",$G4098="",$R4098=0),"",$G4098/$R4098)</f>
        <v/>
      </c>
      <c r="T4098">
        <f>IF($S4098="","",IF($S4098&lt;Settings!$B$8,"Critical",IF($S4098&lt;Settings!$B$9,"Semi Critical","Non Critical")))</f>
        <v/>
      </c>
      <c r="U4098">
        <f>IF($B4098="","",IFERROR(VLOOKUP($O4098,Leaders!$A:$B,2,0),"Not Mapped"))</f>
        <v/>
      </c>
    </row>
    <row r="4099">
      <c r="A4099" s="16" t="n"/>
      <c r="G4099" s="17" t="n"/>
      <c r="H4099" s="17" t="n"/>
      <c r="I4099" s="17" t="n"/>
      <c r="J4099" s="17" t="n"/>
      <c r="K4099" s="17" t="n"/>
      <c r="L4099" s="17" t="n"/>
      <c r="N4099">
        <f>IF($B4099="","",IF($C4099="SUPERSTORE","Superstore","DH"))</f>
        <v/>
      </c>
      <c r="O4099">
        <f>IF($B4099="","",IFERROR(VLOOKUP($B4099,Mapping!$A:$C,2,0),"Not Mapped"))</f>
        <v/>
      </c>
      <c r="P4099">
        <f>IF($B4099="","",IFERROR(VLOOKUP($B4099,Mapping!$A:$C,3,0),"Not Mapped"))</f>
        <v/>
      </c>
      <c r="Q4099">
        <f>IF($B4099="","",IF(COUNTIF(Exclusions!$A:$A,$B4099)&gt;0,"Yes","No"))</f>
        <v/>
      </c>
      <c r="R4099" s="17">
        <f>IF($B4099="","",MIN(1,DAY($A4099)/IF($N4099="Superstore",Settings!$B$5,Settings!$B$4)))</f>
        <v/>
      </c>
      <c r="S4099" s="17">
        <f>IF(OR($B4099="",$G4099="",$R4099=0),"",$G4099/$R4099)</f>
        <v/>
      </c>
      <c r="T4099">
        <f>IF($S4099="","",IF($S4099&lt;Settings!$B$8,"Critical",IF($S4099&lt;Settings!$B$9,"Semi Critical","Non Critical")))</f>
        <v/>
      </c>
      <c r="U4099">
        <f>IF($B4099="","",IFERROR(VLOOKUP($O4099,Leaders!$A:$B,2,0),"Not Mapped"))</f>
        <v/>
      </c>
    </row>
    <row r="4100">
      <c r="A4100" s="16" t="n"/>
      <c r="G4100" s="17" t="n"/>
      <c r="H4100" s="17" t="n"/>
      <c r="I4100" s="17" t="n"/>
      <c r="J4100" s="17" t="n"/>
      <c r="K4100" s="17" t="n"/>
      <c r="L4100" s="17" t="n"/>
      <c r="N4100">
        <f>IF($B4100="","",IF($C4100="SUPERSTORE","Superstore","DH"))</f>
        <v/>
      </c>
      <c r="O4100">
        <f>IF($B4100="","",IFERROR(VLOOKUP($B4100,Mapping!$A:$C,2,0),"Not Mapped"))</f>
        <v/>
      </c>
      <c r="P4100">
        <f>IF($B4100="","",IFERROR(VLOOKUP($B4100,Mapping!$A:$C,3,0),"Not Mapped"))</f>
        <v/>
      </c>
      <c r="Q4100">
        <f>IF($B4100="","",IF(COUNTIF(Exclusions!$A:$A,$B4100)&gt;0,"Yes","No"))</f>
        <v/>
      </c>
      <c r="R4100" s="17">
        <f>IF($B4100="","",MIN(1,DAY($A4100)/IF($N4100="Superstore",Settings!$B$5,Settings!$B$4)))</f>
        <v/>
      </c>
      <c r="S4100" s="17">
        <f>IF(OR($B4100="",$G4100="",$R4100=0),"",$G4100/$R4100)</f>
        <v/>
      </c>
      <c r="T4100">
        <f>IF($S4100="","",IF($S4100&lt;Settings!$B$8,"Critical",IF($S4100&lt;Settings!$B$9,"Semi Critical","Non Critical")))</f>
        <v/>
      </c>
      <c r="U4100">
        <f>IF($B4100="","",IFERROR(VLOOKUP($O4100,Leaders!$A:$B,2,0),"Not Mapped"))</f>
        <v/>
      </c>
    </row>
    <row r="4101">
      <c r="A4101" s="16" t="n"/>
      <c r="G4101" s="17" t="n"/>
      <c r="H4101" s="17" t="n"/>
      <c r="I4101" s="17" t="n"/>
      <c r="J4101" s="17" t="n"/>
      <c r="K4101" s="17" t="n"/>
      <c r="L4101" s="17" t="n"/>
      <c r="N4101">
        <f>IF($B4101="","",IF($C4101="SUPERSTORE","Superstore","DH"))</f>
        <v/>
      </c>
      <c r="O4101">
        <f>IF($B4101="","",IFERROR(VLOOKUP($B4101,Mapping!$A:$C,2,0),"Not Mapped"))</f>
        <v/>
      </c>
      <c r="P4101">
        <f>IF($B4101="","",IFERROR(VLOOKUP($B4101,Mapping!$A:$C,3,0),"Not Mapped"))</f>
        <v/>
      </c>
      <c r="Q4101">
        <f>IF($B4101="","",IF(COUNTIF(Exclusions!$A:$A,$B4101)&gt;0,"Yes","No"))</f>
        <v/>
      </c>
      <c r="R4101" s="17">
        <f>IF($B4101="","",MIN(1,DAY($A4101)/IF($N4101="Superstore",Settings!$B$5,Settings!$B$4)))</f>
        <v/>
      </c>
      <c r="S4101" s="17">
        <f>IF(OR($B4101="",$G4101="",$R4101=0),"",$G4101/$R4101)</f>
        <v/>
      </c>
      <c r="T4101">
        <f>IF($S4101="","",IF($S4101&lt;Settings!$B$8,"Critical",IF($S4101&lt;Settings!$B$9,"Semi Critical","Non Critical")))</f>
        <v/>
      </c>
      <c r="U4101">
        <f>IF($B4101="","",IFERROR(VLOOKUP($O4101,Leaders!$A:$B,2,0),"Not Mapped"))</f>
        <v/>
      </c>
    </row>
    <row r="4102">
      <c r="A4102" s="16" t="n"/>
      <c r="G4102" s="17" t="n"/>
      <c r="H4102" s="17" t="n"/>
      <c r="I4102" s="17" t="n"/>
      <c r="J4102" s="17" t="n"/>
      <c r="K4102" s="17" t="n"/>
      <c r="L4102" s="17" t="n"/>
      <c r="N4102">
        <f>IF($B4102="","",IF($C4102="SUPERSTORE","Superstore","DH"))</f>
        <v/>
      </c>
      <c r="O4102">
        <f>IF($B4102="","",IFERROR(VLOOKUP($B4102,Mapping!$A:$C,2,0),"Not Mapped"))</f>
        <v/>
      </c>
      <c r="P4102">
        <f>IF($B4102="","",IFERROR(VLOOKUP($B4102,Mapping!$A:$C,3,0),"Not Mapped"))</f>
        <v/>
      </c>
      <c r="Q4102">
        <f>IF($B4102="","",IF(COUNTIF(Exclusions!$A:$A,$B4102)&gt;0,"Yes","No"))</f>
        <v/>
      </c>
      <c r="R4102" s="17">
        <f>IF($B4102="","",MIN(1,DAY($A4102)/IF($N4102="Superstore",Settings!$B$5,Settings!$B$4)))</f>
        <v/>
      </c>
      <c r="S4102" s="17">
        <f>IF(OR($B4102="",$G4102="",$R4102=0),"",$G4102/$R4102)</f>
        <v/>
      </c>
      <c r="T4102">
        <f>IF($S4102="","",IF($S4102&lt;Settings!$B$8,"Critical",IF($S4102&lt;Settings!$B$9,"Semi Critical","Non Critical")))</f>
        <v/>
      </c>
      <c r="U4102">
        <f>IF($B4102="","",IFERROR(VLOOKUP($O4102,Leaders!$A:$B,2,0),"Not Mapped"))</f>
        <v/>
      </c>
    </row>
    <row r="4103">
      <c r="A4103" s="16" t="n"/>
      <c r="G4103" s="17" t="n"/>
      <c r="H4103" s="17" t="n"/>
      <c r="I4103" s="17" t="n"/>
      <c r="J4103" s="17" t="n"/>
      <c r="K4103" s="17" t="n"/>
      <c r="L4103" s="17" t="n"/>
      <c r="N4103">
        <f>IF($B4103="","",IF($C4103="SUPERSTORE","Superstore","DH"))</f>
        <v/>
      </c>
      <c r="O4103">
        <f>IF($B4103="","",IFERROR(VLOOKUP($B4103,Mapping!$A:$C,2,0),"Not Mapped"))</f>
        <v/>
      </c>
      <c r="P4103">
        <f>IF($B4103="","",IFERROR(VLOOKUP($B4103,Mapping!$A:$C,3,0),"Not Mapped"))</f>
        <v/>
      </c>
      <c r="Q4103">
        <f>IF($B4103="","",IF(COUNTIF(Exclusions!$A:$A,$B4103)&gt;0,"Yes","No"))</f>
        <v/>
      </c>
      <c r="R4103" s="17">
        <f>IF($B4103="","",MIN(1,DAY($A4103)/IF($N4103="Superstore",Settings!$B$5,Settings!$B$4)))</f>
        <v/>
      </c>
      <c r="S4103" s="17">
        <f>IF(OR($B4103="",$G4103="",$R4103=0),"",$G4103/$R4103)</f>
        <v/>
      </c>
      <c r="T4103">
        <f>IF($S4103="","",IF($S4103&lt;Settings!$B$8,"Critical",IF($S4103&lt;Settings!$B$9,"Semi Critical","Non Critical")))</f>
        <v/>
      </c>
      <c r="U4103">
        <f>IF($B4103="","",IFERROR(VLOOKUP($O4103,Leaders!$A:$B,2,0),"Not Mapped"))</f>
        <v/>
      </c>
    </row>
    <row r="4104">
      <c r="A4104" s="16" t="n"/>
      <c r="G4104" s="17" t="n"/>
      <c r="H4104" s="17" t="n"/>
      <c r="I4104" s="17" t="n"/>
      <c r="J4104" s="17" t="n"/>
      <c r="K4104" s="17" t="n"/>
      <c r="L4104" s="17" t="n"/>
      <c r="N4104">
        <f>IF($B4104="","",IF($C4104="SUPERSTORE","Superstore","DH"))</f>
        <v/>
      </c>
      <c r="O4104">
        <f>IF($B4104="","",IFERROR(VLOOKUP($B4104,Mapping!$A:$C,2,0),"Not Mapped"))</f>
        <v/>
      </c>
      <c r="P4104">
        <f>IF($B4104="","",IFERROR(VLOOKUP($B4104,Mapping!$A:$C,3,0),"Not Mapped"))</f>
        <v/>
      </c>
      <c r="Q4104">
        <f>IF($B4104="","",IF(COUNTIF(Exclusions!$A:$A,$B4104)&gt;0,"Yes","No"))</f>
        <v/>
      </c>
      <c r="R4104" s="17">
        <f>IF($B4104="","",MIN(1,DAY($A4104)/IF($N4104="Superstore",Settings!$B$5,Settings!$B$4)))</f>
        <v/>
      </c>
      <c r="S4104" s="17">
        <f>IF(OR($B4104="",$G4104="",$R4104=0),"",$G4104/$R4104)</f>
        <v/>
      </c>
      <c r="T4104">
        <f>IF($S4104="","",IF($S4104&lt;Settings!$B$8,"Critical",IF($S4104&lt;Settings!$B$9,"Semi Critical","Non Critical")))</f>
        <v/>
      </c>
      <c r="U4104">
        <f>IF($B4104="","",IFERROR(VLOOKUP($O4104,Leaders!$A:$B,2,0),"Not Mapped"))</f>
        <v/>
      </c>
    </row>
    <row r="4105">
      <c r="A4105" s="16" t="n"/>
      <c r="G4105" s="17" t="n"/>
      <c r="H4105" s="17" t="n"/>
      <c r="I4105" s="17" t="n"/>
      <c r="J4105" s="17" t="n"/>
      <c r="K4105" s="17" t="n"/>
      <c r="L4105" s="17" t="n"/>
      <c r="N4105">
        <f>IF($B4105="","",IF($C4105="SUPERSTORE","Superstore","DH"))</f>
        <v/>
      </c>
      <c r="O4105">
        <f>IF($B4105="","",IFERROR(VLOOKUP($B4105,Mapping!$A:$C,2,0),"Not Mapped"))</f>
        <v/>
      </c>
      <c r="P4105">
        <f>IF($B4105="","",IFERROR(VLOOKUP($B4105,Mapping!$A:$C,3,0),"Not Mapped"))</f>
        <v/>
      </c>
      <c r="Q4105">
        <f>IF($B4105="","",IF(COUNTIF(Exclusions!$A:$A,$B4105)&gt;0,"Yes","No"))</f>
        <v/>
      </c>
      <c r="R4105" s="17">
        <f>IF($B4105="","",MIN(1,DAY($A4105)/IF($N4105="Superstore",Settings!$B$5,Settings!$B$4)))</f>
        <v/>
      </c>
      <c r="S4105" s="17">
        <f>IF(OR($B4105="",$G4105="",$R4105=0),"",$G4105/$R4105)</f>
        <v/>
      </c>
      <c r="T4105">
        <f>IF($S4105="","",IF($S4105&lt;Settings!$B$8,"Critical",IF($S4105&lt;Settings!$B$9,"Semi Critical","Non Critical")))</f>
        <v/>
      </c>
      <c r="U4105">
        <f>IF($B4105="","",IFERROR(VLOOKUP($O4105,Leaders!$A:$B,2,0),"Not Mapped"))</f>
        <v/>
      </c>
    </row>
    <row r="4106">
      <c r="A4106" s="16" t="n"/>
      <c r="G4106" s="17" t="n"/>
      <c r="H4106" s="17" t="n"/>
      <c r="I4106" s="17" t="n"/>
      <c r="J4106" s="17" t="n"/>
      <c r="K4106" s="17" t="n"/>
      <c r="L4106" s="17" t="n"/>
      <c r="N4106">
        <f>IF($B4106="","",IF($C4106="SUPERSTORE","Superstore","DH"))</f>
        <v/>
      </c>
      <c r="O4106">
        <f>IF($B4106="","",IFERROR(VLOOKUP($B4106,Mapping!$A:$C,2,0),"Not Mapped"))</f>
        <v/>
      </c>
      <c r="P4106">
        <f>IF($B4106="","",IFERROR(VLOOKUP($B4106,Mapping!$A:$C,3,0),"Not Mapped"))</f>
        <v/>
      </c>
      <c r="Q4106">
        <f>IF($B4106="","",IF(COUNTIF(Exclusions!$A:$A,$B4106)&gt;0,"Yes","No"))</f>
        <v/>
      </c>
      <c r="R4106" s="17">
        <f>IF($B4106="","",MIN(1,DAY($A4106)/IF($N4106="Superstore",Settings!$B$5,Settings!$B$4)))</f>
        <v/>
      </c>
      <c r="S4106" s="17">
        <f>IF(OR($B4106="",$G4106="",$R4106=0),"",$G4106/$R4106)</f>
        <v/>
      </c>
      <c r="T4106">
        <f>IF($S4106="","",IF($S4106&lt;Settings!$B$8,"Critical",IF($S4106&lt;Settings!$B$9,"Semi Critical","Non Critical")))</f>
        <v/>
      </c>
      <c r="U4106">
        <f>IF($B4106="","",IFERROR(VLOOKUP($O4106,Leaders!$A:$B,2,0),"Not Mapped"))</f>
        <v/>
      </c>
    </row>
    <row r="4107">
      <c r="A4107" s="16" t="n"/>
      <c r="G4107" s="17" t="n"/>
      <c r="H4107" s="17" t="n"/>
      <c r="I4107" s="17" t="n"/>
      <c r="J4107" s="17" t="n"/>
      <c r="K4107" s="17" t="n"/>
      <c r="L4107" s="17" t="n"/>
      <c r="N4107">
        <f>IF($B4107="","",IF($C4107="SUPERSTORE","Superstore","DH"))</f>
        <v/>
      </c>
      <c r="O4107">
        <f>IF($B4107="","",IFERROR(VLOOKUP($B4107,Mapping!$A:$C,2,0),"Not Mapped"))</f>
        <v/>
      </c>
      <c r="P4107">
        <f>IF($B4107="","",IFERROR(VLOOKUP($B4107,Mapping!$A:$C,3,0),"Not Mapped"))</f>
        <v/>
      </c>
      <c r="Q4107">
        <f>IF($B4107="","",IF(COUNTIF(Exclusions!$A:$A,$B4107)&gt;0,"Yes","No"))</f>
        <v/>
      </c>
      <c r="R4107" s="17">
        <f>IF($B4107="","",MIN(1,DAY($A4107)/IF($N4107="Superstore",Settings!$B$5,Settings!$B$4)))</f>
        <v/>
      </c>
      <c r="S4107" s="17">
        <f>IF(OR($B4107="",$G4107="",$R4107=0),"",$G4107/$R4107)</f>
        <v/>
      </c>
      <c r="T4107">
        <f>IF($S4107="","",IF($S4107&lt;Settings!$B$8,"Critical",IF($S4107&lt;Settings!$B$9,"Semi Critical","Non Critical")))</f>
        <v/>
      </c>
      <c r="U4107">
        <f>IF($B4107="","",IFERROR(VLOOKUP($O4107,Leaders!$A:$B,2,0),"Not Mapped"))</f>
        <v/>
      </c>
    </row>
    <row r="4108">
      <c r="A4108" s="16" t="n"/>
      <c r="G4108" s="17" t="n"/>
      <c r="H4108" s="17" t="n"/>
      <c r="I4108" s="17" t="n"/>
      <c r="J4108" s="17" t="n"/>
      <c r="K4108" s="17" t="n"/>
      <c r="L4108" s="17" t="n"/>
      <c r="N4108">
        <f>IF($B4108="","",IF($C4108="SUPERSTORE","Superstore","DH"))</f>
        <v/>
      </c>
      <c r="O4108">
        <f>IF($B4108="","",IFERROR(VLOOKUP($B4108,Mapping!$A:$C,2,0),"Not Mapped"))</f>
        <v/>
      </c>
      <c r="P4108">
        <f>IF($B4108="","",IFERROR(VLOOKUP($B4108,Mapping!$A:$C,3,0),"Not Mapped"))</f>
        <v/>
      </c>
      <c r="Q4108">
        <f>IF($B4108="","",IF(COUNTIF(Exclusions!$A:$A,$B4108)&gt;0,"Yes","No"))</f>
        <v/>
      </c>
      <c r="R4108" s="17">
        <f>IF($B4108="","",MIN(1,DAY($A4108)/IF($N4108="Superstore",Settings!$B$5,Settings!$B$4)))</f>
        <v/>
      </c>
      <c r="S4108" s="17">
        <f>IF(OR($B4108="",$G4108="",$R4108=0),"",$G4108/$R4108)</f>
        <v/>
      </c>
      <c r="T4108">
        <f>IF($S4108="","",IF($S4108&lt;Settings!$B$8,"Critical",IF($S4108&lt;Settings!$B$9,"Semi Critical","Non Critical")))</f>
        <v/>
      </c>
      <c r="U4108">
        <f>IF($B4108="","",IFERROR(VLOOKUP($O4108,Leaders!$A:$B,2,0),"Not Mapped"))</f>
        <v/>
      </c>
    </row>
    <row r="4109">
      <c r="A4109" s="16" t="n"/>
      <c r="G4109" s="17" t="n"/>
      <c r="H4109" s="17" t="n"/>
      <c r="I4109" s="17" t="n"/>
      <c r="J4109" s="17" t="n"/>
      <c r="K4109" s="17" t="n"/>
      <c r="L4109" s="17" t="n"/>
      <c r="N4109">
        <f>IF($B4109="","",IF($C4109="SUPERSTORE","Superstore","DH"))</f>
        <v/>
      </c>
      <c r="O4109">
        <f>IF($B4109="","",IFERROR(VLOOKUP($B4109,Mapping!$A:$C,2,0),"Not Mapped"))</f>
        <v/>
      </c>
      <c r="P4109">
        <f>IF($B4109="","",IFERROR(VLOOKUP($B4109,Mapping!$A:$C,3,0),"Not Mapped"))</f>
        <v/>
      </c>
      <c r="Q4109">
        <f>IF($B4109="","",IF(COUNTIF(Exclusions!$A:$A,$B4109)&gt;0,"Yes","No"))</f>
        <v/>
      </c>
      <c r="R4109" s="17">
        <f>IF($B4109="","",MIN(1,DAY($A4109)/IF($N4109="Superstore",Settings!$B$5,Settings!$B$4)))</f>
        <v/>
      </c>
      <c r="S4109" s="17">
        <f>IF(OR($B4109="",$G4109="",$R4109=0),"",$G4109/$R4109)</f>
        <v/>
      </c>
      <c r="T4109">
        <f>IF($S4109="","",IF($S4109&lt;Settings!$B$8,"Critical",IF($S4109&lt;Settings!$B$9,"Semi Critical","Non Critical")))</f>
        <v/>
      </c>
      <c r="U4109">
        <f>IF($B4109="","",IFERROR(VLOOKUP($O4109,Leaders!$A:$B,2,0),"Not Mapped"))</f>
        <v/>
      </c>
    </row>
    <row r="4110">
      <c r="A4110" s="16" t="n"/>
      <c r="G4110" s="17" t="n"/>
      <c r="H4110" s="17" t="n"/>
      <c r="I4110" s="17" t="n"/>
      <c r="J4110" s="17" t="n"/>
      <c r="K4110" s="17" t="n"/>
      <c r="L4110" s="17" t="n"/>
      <c r="N4110">
        <f>IF($B4110="","",IF($C4110="SUPERSTORE","Superstore","DH"))</f>
        <v/>
      </c>
      <c r="O4110">
        <f>IF($B4110="","",IFERROR(VLOOKUP($B4110,Mapping!$A:$C,2,0),"Not Mapped"))</f>
        <v/>
      </c>
      <c r="P4110">
        <f>IF($B4110="","",IFERROR(VLOOKUP($B4110,Mapping!$A:$C,3,0),"Not Mapped"))</f>
        <v/>
      </c>
      <c r="Q4110">
        <f>IF($B4110="","",IF(COUNTIF(Exclusions!$A:$A,$B4110)&gt;0,"Yes","No"))</f>
        <v/>
      </c>
      <c r="R4110" s="17">
        <f>IF($B4110="","",MIN(1,DAY($A4110)/IF($N4110="Superstore",Settings!$B$5,Settings!$B$4)))</f>
        <v/>
      </c>
      <c r="S4110" s="17">
        <f>IF(OR($B4110="",$G4110="",$R4110=0),"",$G4110/$R4110)</f>
        <v/>
      </c>
      <c r="T4110">
        <f>IF($S4110="","",IF($S4110&lt;Settings!$B$8,"Critical",IF($S4110&lt;Settings!$B$9,"Semi Critical","Non Critical")))</f>
        <v/>
      </c>
      <c r="U4110">
        <f>IF($B4110="","",IFERROR(VLOOKUP($O4110,Leaders!$A:$B,2,0),"Not Mapped"))</f>
        <v/>
      </c>
    </row>
    <row r="4111">
      <c r="A4111" s="16" t="n"/>
      <c r="G4111" s="17" t="n"/>
      <c r="H4111" s="17" t="n"/>
      <c r="I4111" s="17" t="n"/>
      <c r="J4111" s="17" t="n"/>
      <c r="K4111" s="17" t="n"/>
      <c r="L4111" s="17" t="n"/>
      <c r="N4111">
        <f>IF($B4111="","",IF($C4111="SUPERSTORE","Superstore","DH"))</f>
        <v/>
      </c>
      <c r="O4111">
        <f>IF($B4111="","",IFERROR(VLOOKUP($B4111,Mapping!$A:$C,2,0),"Not Mapped"))</f>
        <v/>
      </c>
      <c r="P4111">
        <f>IF($B4111="","",IFERROR(VLOOKUP($B4111,Mapping!$A:$C,3,0),"Not Mapped"))</f>
        <v/>
      </c>
      <c r="Q4111">
        <f>IF($B4111="","",IF(COUNTIF(Exclusions!$A:$A,$B4111)&gt;0,"Yes","No"))</f>
        <v/>
      </c>
      <c r="R4111" s="17">
        <f>IF($B4111="","",MIN(1,DAY($A4111)/IF($N4111="Superstore",Settings!$B$5,Settings!$B$4)))</f>
        <v/>
      </c>
      <c r="S4111" s="17">
        <f>IF(OR($B4111="",$G4111="",$R4111=0),"",$G4111/$R4111)</f>
        <v/>
      </c>
      <c r="T4111">
        <f>IF($S4111="","",IF($S4111&lt;Settings!$B$8,"Critical",IF($S4111&lt;Settings!$B$9,"Semi Critical","Non Critical")))</f>
        <v/>
      </c>
      <c r="U4111">
        <f>IF($B4111="","",IFERROR(VLOOKUP($O4111,Leaders!$A:$B,2,0),"Not Mapped"))</f>
        <v/>
      </c>
    </row>
    <row r="4112">
      <c r="A4112" s="16" t="n"/>
      <c r="G4112" s="17" t="n"/>
      <c r="H4112" s="17" t="n"/>
      <c r="I4112" s="17" t="n"/>
      <c r="J4112" s="17" t="n"/>
      <c r="K4112" s="17" t="n"/>
      <c r="L4112" s="17" t="n"/>
      <c r="N4112">
        <f>IF($B4112="","",IF($C4112="SUPERSTORE","Superstore","DH"))</f>
        <v/>
      </c>
      <c r="O4112">
        <f>IF($B4112="","",IFERROR(VLOOKUP($B4112,Mapping!$A:$C,2,0),"Not Mapped"))</f>
        <v/>
      </c>
      <c r="P4112">
        <f>IF($B4112="","",IFERROR(VLOOKUP($B4112,Mapping!$A:$C,3,0),"Not Mapped"))</f>
        <v/>
      </c>
      <c r="Q4112">
        <f>IF($B4112="","",IF(COUNTIF(Exclusions!$A:$A,$B4112)&gt;0,"Yes","No"))</f>
        <v/>
      </c>
      <c r="R4112" s="17">
        <f>IF($B4112="","",MIN(1,DAY($A4112)/IF($N4112="Superstore",Settings!$B$5,Settings!$B$4)))</f>
        <v/>
      </c>
      <c r="S4112" s="17">
        <f>IF(OR($B4112="",$G4112="",$R4112=0),"",$G4112/$R4112)</f>
        <v/>
      </c>
      <c r="T4112">
        <f>IF($S4112="","",IF($S4112&lt;Settings!$B$8,"Critical",IF($S4112&lt;Settings!$B$9,"Semi Critical","Non Critical")))</f>
        <v/>
      </c>
      <c r="U4112">
        <f>IF($B4112="","",IFERROR(VLOOKUP($O4112,Leaders!$A:$B,2,0),"Not Mapped"))</f>
        <v/>
      </c>
    </row>
    <row r="4113">
      <c r="A4113" s="16" t="n"/>
      <c r="G4113" s="17" t="n"/>
      <c r="H4113" s="17" t="n"/>
      <c r="I4113" s="17" t="n"/>
      <c r="J4113" s="17" t="n"/>
      <c r="K4113" s="17" t="n"/>
      <c r="L4113" s="17" t="n"/>
      <c r="N4113">
        <f>IF($B4113="","",IF($C4113="SUPERSTORE","Superstore","DH"))</f>
        <v/>
      </c>
      <c r="O4113">
        <f>IF($B4113="","",IFERROR(VLOOKUP($B4113,Mapping!$A:$C,2,0),"Not Mapped"))</f>
        <v/>
      </c>
      <c r="P4113">
        <f>IF($B4113="","",IFERROR(VLOOKUP($B4113,Mapping!$A:$C,3,0),"Not Mapped"))</f>
        <v/>
      </c>
      <c r="Q4113">
        <f>IF($B4113="","",IF(COUNTIF(Exclusions!$A:$A,$B4113)&gt;0,"Yes","No"))</f>
        <v/>
      </c>
      <c r="R4113" s="17">
        <f>IF($B4113="","",MIN(1,DAY($A4113)/IF($N4113="Superstore",Settings!$B$5,Settings!$B$4)))</f>
        <v/>
      </c>
      <c r="S4113" s="17">
        <f>IF(OR($B4113="",$G4113="",$R4113=0),"",$G4113/$R4113)</f>
        <v/>
      </c>
      <c r="T4113">
        <f>IF($S4113="","",IF($S4113&lt;Settings!$B$8,"Critical",IF($S4113&lt;Settings!$B$9,"Semi Critical","Non Critical")))</f>
        <v/>
      </c>
      <c r="U4113">
        <f>IF($B4113="","",IFERROR(VLOOKUP($O4113,Leaders!$A:$B,2,0),"Not Mapped"))</f>
        <v/>
      </c>
    </row>
    <row r="4114">
      <c r="A4114" s="16" t="n"/>
      <c r="G4114" s="17" t="n"/>
      <c r="H4114" s="17" t="n"/>
      <c r="I4114" s="17" t="n"/>
      <c r="J4114" s="17" t="n"/>
      <c r="K4114" s="17" t="n"/>
      <c r="L4114" s="17" t="n"/>
      <c r="N4114">
        <f>IF($B4114="","",IF($C4114="SUPERSTORE","Superstore","DH"))</f>
        <v/>
      </c>
      <c r="O4114">
        <f>IF($B4114="","",IFERROR(VLOOKUP($B4114,Mapping!$A:$C,2,0),"Not Mapped"))</f>
        <v/>
      </c>
      <c r="P4114">
        <f>IF($B4114="","",IFERROR(VLOOKUP($B4114,Mapping!$A:$C,3,0),"Not Mapped"))</f>
        <v/>
      </c>
      <c r="Q4114">
        <f>IF($B4114="","",IF(COUNTIF(Exclusions!$A:$A,$B4114)&gt;0,"Yes","No"))</f>
        <v/>
      </c>
      <c r="R4114" s="17">
        <f>IF($B4114="","",MIN(1,DAY($A4114)/IF($N4114="Superstore",Settings!$B$5,Settings!$B$4)))</f>
        <v/>
      </c>
      <c r="S4114" s="17">
        <f>IF(OR($B4114="",$G4114="",$R4114=0),"",$G4114/$R4114)</f>
        <v/>
      </c>
      <c r="T4114">
        <f>IF($S4114="","",IF($S4114&lt;Settings!$B$8,"Critical",IF($S4114&lt;Settings!$B$9,"Semi Critical","Non Critical")))</f>
        <v/>
      </c>
      <c r="U4114">
        <f>IF($B4114="","",IFERROR(VLOOKUP($O4114,Leaders!$A:$B,2,0),"Not Mapped"))</f>
        <v/>
      </c>
    </row>
    <row r="4115">
      <c r="A4115" s="16" t="n"/>
      <c r="G4115" s="17" t="n"/>
      <c r="H4115" s="17" t="n"/>
      <c r="I4115" s="17" t="n"/>
      <c r="J4115" s="17" t="n"/>
      <c r="K4115" s="17" t="n"/>
      <c r="L4115" s="17" t="n"/>
      <c r="N4115">
        <f>IF($B4115="","",IF($C4115="SUPERSTORE","Superstore","DH"))</f>
        <v/>
      </c>
      <c r="O4115">
        <f>IF($B4115="","",IFERROR(VLOOKUP($B4115,Mapping!$A:$C,2,0),"Not Mapped"))</f>
        <v/>
      </c>
      <c r="P4115">
        <f>IF($B4115="","",IFERROR(VLOOKUP($B4115,Mapping!$A:$C,3,0),"Not Mapped"))</f>
        <v/>
      </c>
      <c r="Q4115">
        <f>IF($B4115="","",IF(COUNTIF(Exclusions!$A:$A,$B4115)&gt;0,"Yes","No"))</f>
        <v/>
      </c>
      <c r="R4115" s="17">
        <f>IF($B4115="","",MIN(1,DAY($A4115)/IF($N4115="Superstore",Settings!$B$5,Settings!$B$4)))</f>
        <v/>
      </c>
      <c r="S4115" s="17">
        <f>IF(OR($B4115="",$G4115="",$R4115=0),"",$G4115/$R4115)</f>
        <v/>
      </c>
      <c r="T4115">
        <f>IF($S4115="","",IF($S4115&lt;Settings!$B$8,"Critical",IF($S4115&lt;Settings!$B$9,"Semi Critical","Non Critical")))</f>
        <v/>
      </c>
      <c r="U4115">
        <f>IF($B4115="","",IFERROR(VLOOKUP($O4115,Leaders!$A:$B,2,0),"Not Mapped"))</f>
        <v/>
      </c>
    </row>
    <row r="4116">
      <c r="A4116" s="16" t="n"/>
      <c r="G4116" s="17" t="n"/>
      <c r="H4116" s="17" t="n"/>
      <c r="I4116" s="17" t="n"/>
      <c r="J4116" s="17" t="n"/>
      <c r="K4116" s="17" t="n"/>
      <c r="L4116" s="17" t="n"/>
      <c r="N4116">
        <f>IF($B4116="","",IF($C4116="SUPERSTORE","Superstore","DH"))</f>
        <v/>
      </c>
      <c r="O4116">
        <f>IF($B4116="","",IFERROR(VLOOKUP($B4116,Mapping!$A:$C,2,0),"Not Mapped"))</f>
        <v/>
      </c>
      <c r="P4116">
        <f>IF($B4116="","",IFERROR(VLOOKUP($B4116,Mapping!$A:$C,3,0),"Not Mapped"))</f>
        <v/>
      </c>
      <c r="Q4116">
        <f>IF($B4116="","",IF(COUNTIF(Exclusions!$A:$A,$B4116)&gt;0,"Yes","No"))</f>
        <v/>
      </c>
      <c r="R4116" s="17">
        <f>IF($B4116="","",MIN(1,DAY($A4116)/IF($N4116="Superstore",Settings!$B$5,Settings!$B$4)))</f>
        <v/>
      </c>
      <c r="S4116" s="17">
        <f>IF(OR($B4116="",$G4116="",$R4116=0),"",$G4116/$R4116)</f>
        <v/>
      </c>
      <c r="T4116">
        <f>IF($S4116="","",IF($S4116&lt;Settings!$B$8,"Critical",IF($S4116&lt;Settings!$B$9,"Semi Critical","Non Critical")))</f>
        <v/>
      </c>
      <c r="U4116">
        <f>IF($B4116="","",IFERROR(VLOOKUP($O4116,Leaders!$A:$B,2,0),"Not Mapped"))</f>
        <v/>
      </c>
    </row>
    <row r="4117">
      <c r="A4117" s="16" t="n"/>
      <c r="G4117" s="17" t="n"/>
      <c r="H4117" s="17" t="n"/>
      <c r="I4117" s="17" t="n"/>
      <c r="J4117" s="17" t="n"/>
      <c r="K4117" s="17" t="n"/>
      <c r="L4117" s="17" t="n"/>
      <c r="N4117">
        <f>IF($B4117="","",IF($C4117="SUPERSTORE","Superstore","DH"))</f>
        <v/>
      </c>
      <c r="O4117">
        <f>IF($B4117="","",IFERROR(VLOOKUP($B4117,Mapping!$A:$C,2,0),"Not Mapped"))</f>
        <v/>
      </c>
      <c r="P4117">
        <f>IF($B4117="","",IFERROR(VLOOKUP($B4117,Mapping!$A:$C,3,0),"Not Mapped"))</f>
        <v/>
      </c>
      <c r="Q4117">
        <f>IF($B4117="","",IF(COUNTIF(Exclusions!$A:$A,$B4117)&gt;0,"Yes","No"))</f>
        <v/>
      </c>
      <c r="R4117" s="17">
        <f>IF($B4117="","",MIN(1,DAY($A4117)/IF($N4117="Superstore",Settings!$B$5,Settings!$B$4)))</f>
        <v/>
      </c>
      <c r="S4117" s="17">
        <f>IF(OR($B4117="",$G4117="",$R4117=0),"",$G4117/$R4117)</f>
        <v/>
      </c>
      <c r="T4117">
        <f>IF($S4117="","",IF($S4117&lt;Settings!$B$8,"Critical",IF($S4117&lt;Settings!$B$9,"Semi Critical","Non Critical")))</f>
        <v/>
      </c>
      <c r="U4117">
        <f>IF($B4117="","",IFERROR(VLOOKUP($O4117,Leaders!$A:$B,2,0),"Not Mapped"))</f>
        <v/>
      </c>
    </row>
    <row r="4118">
      <c r="A4118" s="16" t="n"/>
      <c r="G4118" s="17" t="n"/>
      <c r="H4118" s="17" t="n"/>
      <c r="I4118" s="17" t="n"/>
      <c r="J4118" s="17" t="n"/>
      <c r="K4118" s="17" t="n"/>
      <c r="L4118" s="17" t="n"/>
      <c r="N4118">
        <f>IF($B4118="","",IF($C4118="SUPERSTORE","Superstore","DH"))</f>
        <v/>
      </c>
      <c r="O4118">
        <f>IF($B4118="","",IFERROR(VLOOKUP($B4118,Mapping!$A:$C,2,0),"Not Mapped"))</f>
        <v/>
      </c>
      <c r="P4118">
        <f>IF($B4118="","",IFERROR(VLOOKUP($B4118,Mapping!$A:$C,3,0),"Not Mapped"))</f>
        <v/>
      </c>
      <c r="Q4118">
        <f>IF($B4118="","",IF(COUNTIF(Exclusions!$A:$A,$B4118)&gt;0,"Yes","No"))</f>
        <v/>
      </c>
      <c r="R4118" s="17">
        <f>IF($B4118="","",MIN(1,DAY($A4118)/IF($N4118="Superstore",Settings!$B$5,Settings!$B$4)))</f>
        <v/>
      </c>
      <c r="S4118" s="17">
        <f>IF(OR($B4118="",$G4118="",$R4118=0),"",$G4118/$R4118)</f>
        <v/>
      </c>
      <c r="T4118">
        <f>IF($S4118="","",IF($S4118&lt;Settings!$B$8,"Critical",IF($S4118&lt;Settings!$B$9,"Semi Critical","Non Critical")))</f>
        <v/>
      </c>
      <c r="U4118">
        <f>IF($B4118="","",IFERROR(VLOOKUP($O4118,Leaders!$A:$B,2,0),"Not Mapped"))</f>
        <v/>
      </c>
    </row>
    <row r="4119">
      <c r="A4119" s="16" t="n"/>
      <c r="G4119" s="17" t="n"/>
      <c r="H4119" s="17" t="n"/>
      <c r="I4119" s="17" t="n"/>
      <c r="J4119" s="17" t="n"/>
      <c r="K4119" s="17" t="n"/>
      <c r="L4119" s="17" t="n"/>
      <c r="N4119">
        <f>IF($B4119="","",IF($C4119="SUPERSTORE","Superstore","DH"))</f>
        <v/>
      </c>
      <c r="O4119">
        <f>IF($B4119="","",IFERROR(VLOOKUP($B4119,Mapping!$A:$C,2,0),"Not Mapped"))</f>
        <v/>
      </c>
      <c r="P4119">
        <f>IF($B4119="","",IFERROR(VLOOKUP($B4119,Mapping!$A:$C,3,0),"Not Mapped"))</f>
        <v/>
      </c>
      <c r="Q4119">
        <f>IF($B4119="","",IF(COUNTIF(Exclusions!$A:$A,$B4119)&gt;0,"Yes","No"))</f>
        <v/>
      </c>
      <c r="R4119" s="17">
        <f>IF($B4119="","",MIN(1,DAY($A4119)/IF($N4119="Superstore",Settings!$B$5,Settings!$B$4)))</f>
        <v/>
      </c>
      <c r="S4119" s="17">
        <f>IF(OR($B4119="",$G4119="",$R4119=0),"",$G4119/$R4119)</f>
        <v/>
      </c>
      <c r="T4119">
        <f>IF($S4119="","",IF($S4119&lt;Settings!$B$8,"Critical",IF($S4119&lt;Settings!$B$9,"Semi Critical","Non Critical")))</f>
        <v/>
      </c>
      <c r="U4119">
        <f>IF($B4119="","",IFERROR(VLOOKUP($O4119,Leaders!$A:$B,2,0),"Not Mapped"))</f>
        <v/>
      </c>
    </row>
    <row r="4120">
      <c r="A4120" s="16" t="n"/>
      <c r="G4120" s="17" t="n"/>
      <c r="H4120" s="17" t="n"/>
      <c r="I4120" s="17" t="n"/>
      <c r="J4120" s="17" t="n"/>
      <c r="K4120" s="17" t="n"/>
      <c r="L4120" s="17" t="n"/>
      <c r="N4120">
        <f>IF($B4120="","",IF($C4120="SUPERSTORE","Superstore","DH"))</f>
        <v/>
      </c>
      <c r="O4120">
        <f>IF($B4120="","",IFERROR(VLOOKUP($B4120,Mapping!$A:$C,2,0),"Not Mapped"))</f>
        <v/>
      </c>
      <c r="P4120">
        <f>IF($B4120="","",IFERROR(VLOOKUP($B4120,Mapping!$A:$C,3,0),"Not Mapped"))</f>
        <v/>
      </c>
      <c r="Q4120">
        <f>IF($B4120="","",IF(COUNTIF(Exclusions!$A:$A,$B4120)&gt;0,"Yes","No"))</f>
        <v/>
      </c>
      <c r="R4120" s="17">
        <f>IF($B4120="","",MIN(1,DAY($A4120)/IF($N4120="Superstore",Settings!$B$5,Settings!$B$4)))</f>
        <v/>
      </c>
      <c r="S4120" s="17">
        <f>IF(OR($B4120="",$G4120="",$R4120=0),"",$G4120/$R4120)</f>
        <v/>
      </c>
      <c r="T4120">
        <f>IF($S4120="","",IF($S4120&lt;Settings!$B$8,"Critical",IF($S4120&lt;Settings!$B$9,"Semi Critical","Non Critical")))</f>
        <v/>
      </c>
      <c r="U4120">
        <f>IF($B4120="","",IFERROR(VLOOKUP($O4120,Leaders!$A:$B,2,0),"Not Mapped"))</f>
        <v/>
      </c>
    </row>
    <row r="4121">
      <c r="A4121" s="16" t="n"/>
      <c r="G4121" s="17" t="n"/>
      <c r="H4121" s="17" t="n"/>
      <c r="I4121" s="17" t="n"/>
      <c r="J4121" s="17" t="n"/>
      <c r="K4121" s="17" t="n"/>
      <c r="L4121" s="17" t="n"/>
      <c r="N4121">
        <f>IF($B4121="","",IF($C4121="SUPERSTORE","Superstore","DH"))</f>
        <v/>
      </c>
      <c r="O4121">
        <f>IF($B4121="","",IFERROR(VLOOKUP($B4121,Mapping!$A:$C,2,0),"Not Mapped"))</f>
        <v/>
      </c>
      <c r="P4121">
        <f>IF($B4121="","",IFERROR(VLOOKUP($B4121,Mapping!$A:$C,3,0),"Not Mapped"))</f>
        <v/>
      </c>
      <c r="Q4121">
        <f>IF($B4121="","",IF(COUNTIF(Exclusions!$A:$A,$B4121)&gt;0,"Yes","No"))</f>
        <v/>
      </c>
      <c r="R4121" s="17">
        <f>IF($B4121="","",MIN(1,DAY($A4121)/IF($N4121="Superstore",Settings!$B$5,Settings!$B$4)))</f>
        <v/>
      </c>
      <c r="S4121" s="17">
        <f>IF(OR($B4121="",$G4121="",$R4121=0),"",$G4121/$R4121)</f>
        <v/>
      </c>
      <c r="T4121">
        <f>IF($S4121="","",IF($S4121&lt;Settings!$B$8,"Critical",IF($S4121&lt;Settings!$B$9,"Semi Critical","Non Critical")))</f>
        <v/>
      </c>
      <c r="U4121">
        <f>IF($B4121="","",IFERROR(VLOOKUP($O4121,Leaders!$A:$B,2,0),"Not Mapped"))</f>
        <v/>
      </c>
    </row>
    <row r="4122">
      <c r="A4122" s="16" t="n"/>
      <c r="G4122" s="17" t="n"/>
      <c r="H4122" s="17" t="n"/>
      <c r="I4122" s="17" t="n"/>
      <c r="J4122" s="17" t="n"/>
      <c r="K4122" s="17" t="n"/>
      <c r="L4122" s="17" t="n"/>
      <c r="N4122">
        <f>IF($B4122="","",IF($C4122="SUPERSTORE","Superstore","DH"))</f>
        <v/>
      </c>
      <c r="O4122">
        <f>IF($B4122="","",IFERROR(VLOOKUP($B4122,Mapping!$A:$C,2,0),"Not Mapped"))</f>
        <v/>
      </c>
      <c r="P4122">
        <f>IF($B4122="","",IFERROR(VLOOKUP($B4122,Mapping!$A:$C,3,0),"Not Mapped"))</f>
        <v/>
      </c>
      <c r="Q4122">
        <f>IF($B4122="","",IF(COUNTIF(Exclusions!$A:$A,$B4122)&gt;0,"Yes","No"))</f>
        <v/>
      </c>
      <c r="R4122" s="17">
        <f>IF($B4122="","",MIN(1,DAY($A4122)/IF($N4122="Superstore",Settings!$B$5,Settings!$B$4)))</f>
        <v/>
      </c>
      <c r="S4122" s="17">
        <f>IF(OR($B4122="",$G4122="",$R4122=0),"",$G4122/$R4122)</f>
        <v/>
      </c>
      <c r="T4122">
        <f>IF($S4122="","",IF($S4122&lt;Settings!$B$8,"Critical",IF($S4122&lt;Settings!$B$9,"Semi Critical","Non Critical")))</f>
        <v/>
      </c>
      <c r="U4122">
        <f>IF($B4122="","",IFERROR(VLOOKUP($O4122,Leaders!$A:$B,2,0),"Not Mapped"))</f>
        <v/>
      </c>
    </row>
    <row r="4123">
      <c r="A4123" s="16" t="n"/>
      <c r="G4123" s="17" t="n"/>
      <c r="H4123" s="17" t="n"/>
      <c r="I4123" s="17" t="n"/>
      <c r="J4123" s="17" t="n"/>
      <c r="K4123" s="17" t="n"/>
      <c r="L4123" s="17" t="n"/>
      <c r="N4123">
        <f>IF($B4123="","",IF($C4123="SUPERSTORE","Superstore","DH"))</f>
        <v/>
      </c>
      <c r="O4123">
        <f>IF($B4123="","",IFERROR(VLOOKUP($B4123,Mapping!$A:$C,2,0),"Not Mapped"))</f>
        <v/>
      </c>
      <c r="P4123">
        <f>IF($B4123="","",IFERROR(VLOOKUP($B4123,Mapping!$A:$C,3,0),"Not Mapped"))</f>
        <v/>
      </c>
      <c r="Q4123">
        <f>IF($B4123="","",IF(COUNTIF(Exclusions!$A:$A,$B4123)&gt;0,"Yes","No"))</f>
        <v/>
      </c>
      <c r="R4123" s="17">
        <f>IF($B4123="","",MIN(1,DAY($A4123)/IF($N4123="Superstore",Settings!$B$5,Settings!$B$4)))</f>
        <v/>
      </c>
      <c r="S4123" s="17">
        <f>IF(OR($B4123="",$G4123="",$R4123=0),"",$G4123/$R4123)</f>
        <v/>
      </c>
      <c r="T4123">
        <f>IF($S4123="","",IF($S4123&lt;Settings!$B$8,"Critical",IF($S4123&lt;Settings!$B$9,"Semi Critical","Non Critical")))</f>
        <v/>
      </c>
      <c r="U4123">
        <f>IF($B4123="","",IFERROR(VLOOKUP($O4123,Leaders!$A:$B,2,0),"Not Mapped"))</f>
        <v/>
      </c>
    </row>
    <row r="4124">
      <c r="A4124" s="16" t="n"/>
      <c r="G4124" s="17" t="n"/>
      <c r="H4124" s="17" t="n"/>
      <c r="I4124" s="17" t="n"/>
      <c r="J4124" s="17" t="n"/>
      <c r="K4124" s="17" t="n"/>
      <c r="L4124" s="17" t="n"/>
      <c r="N4124">
        <f>IF($B4124="","",IF($C4124="SUPERSTORE","Superstore","DH"))</f>
        <v/>
      </c>
      <c r="O4124">
        <f>IF($B4124="","",IFERROR(VLOOKUP($B4124,Mapping!$A:$C,2,0),"Not Mapped"))</f>
        <v/>
      </c>
      <c r="P4124">
        <f>IF($B4124="","",IFERROR(VLOOKUP($B4124,Mapping!$A:$C,3,0),"Not Mapped"))</f>
        <v/>
      </c>
      <c r="Q4124">
        <f>IF($B4124="","",IF(COUNTIF(Exclusions!$A:$A,$B4124)&gt;0,"Yes","No"))</f>
        <v/>
      </c>
      <c r="R4124" s="17">
        <f>IF($B4124="","",MIN(1,DAY($A4124)/IF($N4124="Superstore",Settings!$B$5,Settings!$B$4)))</f>
        <v/>
      </c>
      <c r="S4124" s="17">
        <f>IF(OR($B4124="",$G4124="",$R4124=0),"",$G4124/$R4124)</f>
        <v/>
      </c>
      <c r="T4124">
        <f>IF($S4124="","",IF($S4124&lt;Settings!$B$8,"Critical",IF($S4124&lt;Settings!$B$9,"Semi Critical","Non Critical")))</f>
        <v/>
      </c>
      <c r="U4124">
        <f>IF($B4124="","",IFERROR(VLOOKUP($O4124,Leaders!$A:$B,2,0),"Not Mapped"))</f>
        <v/>
      </c>
    </row>
    <row r="4125">
      <c r="A4125" s="16" t="n"/>
      <c r="G4125" s="17" t="n"/>
      <c r="H4125" s="17" t="n"/>
      <c r="I4125" s="17" t="n"/>
      <c r="J4125" s="17" t="n"/>
      <c r="K4125" s="17" t="n"/>
      <c r="L4125" s="17" t="n"/>
      <c r="N4125">
        <f>IF($B4125="","",IF($C4125="SUPERSTORE","Superstore","DH"))</f>
        <v/>
      </c>
      <c r="O4125">
        <f>IF($B4125="","",IFERROR(VLOOKUP($B4125,Mapping!$A:$C,2,0),"Not Mapped"))</f>
        <v/>
      </c>
      <c r="P4125">
        <f>IF($B4125="","",IFERROR(VLOOKUP($B4125,Mapping!$A:$C,3,0),"Not Mapped"))</f>
        <v/>
      </c>
      <c r="Q4125">
        <f>IF($B4125="","",IF(COUNTIF(Exclusions!$A:$A,$B4125)&gt;0,"Yes","No"))</f>
        <v/>
      </c>
      <c r="R4125" s="17">
        <f>IF($B4125="","",MIN(1,DAY($A4125)/IF($N4125="Superstore",Settings!$B$5,Settings!$B$4)))</f>
        <v/>
      </c>
      <c r="S4125" s="17">
        <f>IF(OR($B4125="",$G4125="",$R4125=0),"",$G4125/$R4125)</f>
        <v/>
      </c>
      <c r="T4125">
        <f>IF($S4125="","",IF($S4125&lt;Settings!$B$8,"Critical",IF($S4125&lt;Settings!$B$9,"Semi Critical","Non Critical")))</f>
        <v/>
      </c>
      <c r="U4125">
        <f>IF($B4125="","",IFERROR(VLOOKUP($O4125,Leaders!$A:$B,2,0),"Not Mapped"))</f>
        <v/>
      </c>
    </row>
    <row r="4126">
      <c r="A4126" s="16" t="n"/>
      <c r="G4126" s="17" t="n"/>
      <c r="H4126" s="17" t="n"/>
      <c r="I4126" s="17" t="n"/>
      <c r="J4126" s="17" t="n"/>
      <c r="K4126" s="17" t="n"/>
      <c r="L4126" s="17" t="n"/>
      <c r="N4126">
        <f>IF($B4126="","",IF($C4126="SUPERSTORE","Superstore","DH"))</f>
        <v/>
      </c>
      <c r="O4126">
        <f>IF($B4126="","",IFERROR(VLOOKUP($B4126,Mapping!$A:$C,2,0),"Not Mapped"))</f>
        <v/>
      </c>
      <c r="P4126">
        <f>IF($B4126="","",IFERROR(VLOOKUP($B4126,Mapping!$A:$C,3,0),"Not Mapped"))</f>
        <v/>
      </c>
      <c r="Q4126">
        <f>IF($B4126="","",IF(COUNTIF(Exclusions!$A:$A,$B4126)&gt;0,"Yes","No"))</f>
        <v/>
      </c>
      <c r="R4126" s="17">
        <f>IF($B4126="","",MIN(1,DAY($A4126)/IF($N4126="Superstore",Settings!$B$5,Settings!$B$4)))</f>
        <v/>
      </c>
      <c r="S4126" s="17">
        <f>IF(OR($B4126="",$G4126="",$R4126=0),"",$G4126/$R4126)</f>
        <v/>
      </c>
      <c r="T4126">
        <f>IF($S4126="","",IF($S4126&lt;Settings!$B$8,"Critical",IF($S4126&lt;Settings!$B$9,"Semi Critical","Non Critical")))</f>
        <v/>
      </c>
      <c r="U4126">
        <f>IF($B4126="","",IFERROR(VLOOKUP($O4126,Leaders!$A:$B,2,0),"Not Mapped"))</f>
        <v/>
      </c>
    </row>
    <row r="4127">
      <c r="A4127" s="16" t="n"/>
      <c r="G4127" s="17" t="n"/>
      <c r="H4127" s="17" t="n"/>
      <c r="I4127" s="17" t="n"/>
      <c r="J4127" s="17" t="n"/>
      <c r="K4127" s="17" t="n"/>
      <c r="L4127" s="17" t="n"/>
      <c r="N4127">
        <f>IF($B4127="","",IF($C4127="SUPERSTORE","Superstore","DH"))</f>
        <v/>
      </c>
      <c r="O4127">
        <f>IF($B4127="","",IFERROR(VLOOKUP($B4127,Mapping!$A:$C,2,0),"Not Mapped"))</f>
        <v/>
      </c>
      <c r="P4127">
        <f>IF($B4127="","",IFERROR(VLOOKUP($B4127,Mapping!$A:$C,3,0),"Not Mapped"))</f>
        <v/>
      </c>
      <c r="Q4127">
        <f>IF($B4127="","",IF(COUNTIF(Exclusions!$A:$A,$B4127)&gt;0,"Yes","No"))</f>
        <v/>
      </c>
      <c r="R4127" s="17">
        <f>IF($B4127="","",MIN(1,DAY($A4127)/IF($N4127="Superstore",Settings!$B$5,Settings!$B$4)))</f>
        <v/>
      </c>
      <c r="S4127" s="17">
        <f>IF(OR($B4127="",$G4127="",$R4127=0),"",$G4127/$R4127)</f>
        <v/>
      </c>
      <c r="T4127">
        <f>IF($S4127="","",IF($S4127&lt;Settings!$B$8,"Critical",IF($S4127&lt;Settings!$B$9,"Semi Critical","Non Critical")))</f>
        <v/>
      </c>
      <c r="U4127">
        <f>IF($B4127="","",IFERROR(VLOOKUP($O4127,Leaders!$A:$B,2,0),"Not Mapped"))</f>
        <v/>
      </c>
    </row>
    <row r="4128">
      <c r="A4128" s="16" t="n"/>
      <c r="G4128" s="17" t="n"/>
      <c r="H4128" s="17" t="n"/>
      <c r="I4128" s="17" t="n"/>
      <c r="J4128" s="17" t="n"/>
      <c r="K4128" s="17" t="n"/>
      <c r="L4128" s="17" t="n"/>
      <c r="N4128">
        <f>IF($B4128="","",IF($C4128="SUPERSTORE","Superstore","DH"))</f>
        <v/>
      </c>
      <c r="O4128">
        <f>IF($B4128="","",IFERROR(VLOOKUP($B4128,Mapping!$A:$C,2,0),"Not Mapped"))</f>
        <v/>
      </c>
      <c r="P4128">
        <f>IF($B4128="","",IFERROR(VLOOKUP($B4128,Mapping!$A:$C,3,0),"Not Mapped"))</f>
        <v/>
      </c>
      <c r="Q4128">
        <f>IF($B4128="","",IF(COUNTIF(Exclusions!$A:$A,$B4128)&gt;0,"Yes","No"))</f>
        <v/>
      </c>
      <c r="R4128" s="17">
        <f>IF($B4128="","",MIN(1,DAY($A4128)/IF($N4128="Superstore",Settings!$B$5,Settings!$B$4)))</f>
        <v/>
      </c>
      <c r="S4128" s="17">
        <f>IF(OR($B4128="",$G4128="",$R4128=0),"",$G4128/$R4128)</f>
        <v/>
      </c>
      <c r="T4128">
        <f>IF($S4128="","",IF($S4128&lt;Settings!$B$8,"Critical",IF($S4128&lt;Settings!$B$9,"Semi Critical","Non Critical")))</f>
        <v/>
      </c>
      <c r="U4128">
        <f>IF($B4128="","",IFERROR(VLOOKUP($O4128,Leaders!$A:$B,2,0),"Not Mapped"))</f>
        <v/>
      </c>
    </row>
    <row r="4129">
      <c r="A4129" s="16" t="n"/>
      <c r="G4129" s="17" t="n"/>
      <c r="H4129" s="17" t="n"/>
      <c r="I4129" s="17" t="n"/>
      <c r="J4129" s="17" t="n"/>
      <c r="K4129" s="17" t="n"/>
      <c r="L4129" s="17" t="n"/>
      <c r="N4129">
        <f>IF($B4129="","",IF($C4129="SUPERSTORE","Superstore","DH"))</f>
        <v/>
      </c>
      <c r="O4129">
        <f>IF($B4129="","",IFERROR(VLOOKUP($B4129,Mapping!$A:$C,2,0),"Not Mapped"))</f>
        <v/>
      </c>
      <c r="P4129">
        <f>IF($B4129="","",IFERROR(VLOOKUP($B4129,Mapping!$A:$C,3,0),"Not Mapped"))</f>
        <v/>
      </c>
      <c r="Q4129">
        <f>IF($B4129="","",IF(COUNTIF(Exclusions!$A:$A,$B4129)&gt;0,"Yes","No"))</f>
        <v/>
      </c>
      <c r="R4129" s="17">
        <f>IF($B4129="","",MIN(1,DAY($A4129)/IF($N4129="Superstore",Settings!$B$5,Settings!$B$4)))</f>
        <v/>
      </c>
      <c r="S4129" s="17">
        <f>IF(OR($B4129="",$G4129="",$R4129=0),"",$G4129/$R4129)</f>
        <v/>
      </c>
      <c r="T4129">
        <f>IF($S4129="","",IF($S4129&lt;Settings!$B$8,"Critical",IF($S4129&lt;Settings!$B$9,"Semi Critical","Non Critical")))</f>
        <v/>
      </c>
      <c r="U4129">
        <f>IF($B4129="","",IFERROR(VLOOKUP($O4129,Leaders!$A:$B,2,0),"Not Mapped"))</f>
        <v/>
      </c>
    </row>
    <row r="4130">
      <c r="A4130" s="16" t="n"/>
      <c r="G4130" s="17" t="n"/>
      <c r="H4130" s="17" t="n"/>
      <c r="I4130" s="17" t="n"/>
      <c r="J4130" s="17" t="n"/>
      <c r="K4130" s="17" t="n"/>
      <c r="L4130" s="17" t="n"/>
      <c r="N4130">
        <f>IF($B4130="","",IF($C4130="SUPERSTORE","Superstore","DH"))</f>
        <v/>
      </c>
      <c r="O4130">
        <f>IF($B4130="","",IFERROR(VLOOKUP($B4130,Mapping!$A:$C,2,0),"Not Mapped"))</f>
        <v/>
      </c>
      <c r="P4130">
        <f>IF($B4130="","",IFERROR(VLOOKUP($B4130,Mapping!$A:$C,3,0),"Not Mapped"))</f>
        <v/>
      </c>
      <c r="Q4130">
        <f>IF($B4130="","",IF(COUNTIF(Exclusions!$A:$A,$B4130)&gt;0,"Yes","No"))</f>
        <v/>
      </c>
      <c r="R4130" s="17">
        <f>IF($B4130="","",MIN(1,DAY($A4130)/IF($N4130="Superstore",Settings!$B$5,Settings!$B$4)))</f>
        <v/>
      </c>
      <c r="S4130" s="17">
        <f>IF(OR($B4130="",$G4130="",$R4130=0),"",$G4130/$R4130)</f>
        <v/>
      </c>
      <c r="T4130">
        <f>IF($S4130="","",IF($S4130&lt;Settings!$B$8,"Critical",IF($S4130&lt;Settings!$B$9,"Semi Critical","Non Critical")))</f>
        <v/>
      </c>
      <c r="U4130">
        <f>IF($B4130="","",IFERROR(VLOOKUP($O4130,Leaders!$A:$B,2,0),"Not Mapped"))</f>
        <v/>
      </c>
    </row>
    <row r="4131">
      <c r="A4131" s="16" t="n"/>
      <c r="G4131" s="17" t="n"/>
      <c r="H4131" s="17" t="n"/>
      <c r="I4131" s="17" t="n"/>
      <c r="J4131" s="17" t="n"/>
      <c r="K4131" s="17" t="n"/>
      <c r="L4131" s="17" t="n"/>
      <c r="N4131">
        <f>IF($B4131="","",IF($C4131="SUPERSTORE","Superstore","DH"))</f>
        <v/>
      </c>
      <c r="O4131">
        <f>IF($B4131="","",IFERROR(VLOOKUP($B4131,Mapping!$A:$C,2,0),"Not Mapped"))</f>
        <v/>
      </c>
      <c r="P4131">
        <f>IF($B4131="","",IFERROR(VLOOKUP($B4131,Mapping!$A:$C,3,0),"Not Mapped"))</f>
        <v/>
      </c>
      <c r="Q4131">
        <f>IF($B4131="","",IF(COUNTIF(Exclusions!$A:$A,$B4131)&gt;0,"Yes","No"))</f>
        <v/>
      </c>
      <c r="R4131" s="17">
        <f>IF($B4131="","",MIN(1,DAY($A4131)/IF($N4131="Superstore",Settings!$B$5,Settings!$B$4)))</f>
        <v/>
      </c>
      <c r="S4131" s="17">
        <f>IF(OR($B4131="",$G4131="",$R4131=0),"",$G4131/$R4131)</f>
        <v/>
      </c>
      <c r="T4131">
        <f>IF($S4131="","",IF($S4131&lt;Settings!$B$8,"Critical",IF($S4131&lt;Settings!$B$9,"Semi Critical","Non Critical")))</f>
        <v/>
      </c>
      <c r="U4131">
        <f>IF($B4131="","",IFERROR(VLOOKUP($O4131,Leaders!$A:$B,2,0),"Not Mapped"))</f>
        <v/>
      </c>
    </row>
    <row r="4132">
      <c r="A4132" s="16" t="n"/>
      <c r="G4132" s="17" t="n"/>
      <c r="H4132" s="17" t="n"/>
      <c r="I4132" s="17" t="n"/>
      <c r="J4132" s="17" t="n"/>
      <c r="K4132" s="17" t="n"/>
      <c r="L4132" s="17" t="n"/>
      <c r="N4132">
        <f>IF($B4132="","",IF($C4132="SUPERSTORE","Superstore","DH"))</f>
        <v/>
      </c>
      <c r="O4132">
        <f>IF($B4132="","",IFERROR(VLOOKUP($B4132,Mapping!$A:$C,2,0),"Not Mapped"))</f>
        <v/>
      </c>
      <c r="P4132">
        <f>IF($B4132="","",IFERROR(VLOOKUP($B4132,Mapping!$A:$C,3,0),"Not Mapped"))</f>
        <v/>
      </c>
      <c r="Q4132">
        <f>IF($B4132="","",IF(COUNTIF(Exclusions!$A:$A,$B4132)&gt;0,"Yes","No"))</f>
        <v/>
      </c>
      <c r="R4132" s="17">
        <f>IF($B4132="","",MIN(1,DAY($A4132)/IF($N4132="Superstore",Settings!$B$5,Settings!$B$4)))</f>
        <v/>
      </c>
      <c r="S4132" s="17">
        <f>IF(OR($B4132="",$G4132="",$R4132=0),"",$G4132/$R4132)</f>
        <v/>
      </c>
      <c r="T4132">
        <f>IF($S4132="","",IF($S4132&lt;Settings!$B$8,"Critical",IF($S4132&lt;Settings!$B$9,"Semi Critical","Non Critical")))</f>
        <v/>
      </c>
      <c r="U4132">
        <f>IF($B4132="","",IFERROR(VLOOKUP($O4132,Leaders!$A:$B,2,0),"Not Mapped"))</f>
        <v/>
      </c>
    </row>
    <row r="4133">
      <c r="A4133" s="16" t="n"/>
      <c r="G4133" s="17" t="n"/>
      <c r="H4133" s="17" t="n"/>
      <c r="I4133" s="17" t="n"/>
      <c r="J4133" s="17" t="n"/>
      <c r="K4133" s="17" t="n"/>
      <c r="L4133" s="17" t="n"/>
      <c r="N4133">
        <f>IF($B4133="","",IF($C4133="SUPERSTORE","Superstore","DH"))</f>
        <v/>
      </c>
      <c r="O4133">
        <f>IF($B4133="","",IFERROR(VLOOKUP($B4133,Mapping!$A:$C,2,0),"Not Mapped"))</f>
        <v/>
      </c>
      <c r="P4133">
        <f>IF($B4133="","",IFERROR(VLOOKUP($B4133,Mapping!$A:$C,3,0),"Not Mapped"))</f>
        <v/>
      </c>
      <c r="Q4133">
        <f>IF($B4133="","",IF(COUNTIF(Exclusions!$A:$A,$B4133)&gt;0,"Yes","No"))</f>
        <v/>
      </c>
      <c r="R4133" s="17">
        <f>IF($B4133="","",MIN(1,DAY($A4133)/IF($N4133="Superstore",Settings!$B$5,Settings!$B$4)))</f>
        <v/>
      </c>
      <c r="S4133" s="17">
        <f>IF(OR($B4133="",$G4133="",$R4133=0),"",$G4133/$R4133)</f>
        <v/>
      </c>
      <c r="T4133">
        <f>IF($S4133="","",IF($S4133&lt;Settings!$B$8,"Critical",IF($S4133&lt;Settings!$B$9,"Semi Critical","Non Critical")))</f>
        <v/>
      </c>
      <c r="U4133">
        <f>IF($B4133="","",IFERROR(VLOOKUP($O4133,Leaders!$A:$B,2,0),"Not Mapped"))</f>
        <v/>
      </c>
    </row>
    <row r="4134">
      <c r="A4134" s="16" t="n"/>
      <c r="G4134" s="17" t="n"/>
      <c r="H4134" s="17" t="n"/>
      <c r="I4134" s="17" t="n"/>
      <c r="J4134" s="17" t="n"/>
      <c r="K4134" s="17" t="n"/>
      <c r="L4134" s="17" t="n"/>
      <c r="N4134">
        <f>IF($B4134="","",IF($C4134="SUPERSTORE","Superstore","DH"))</f>
        <v/>
      </c>
      <c r="O4134">
        <f>IF($B4134="","",IFERROR(VLOOKUP($B4134,Mapping!$A:$C,2,0),"Not Mapped"))</f>
        <v/>
      </c>
      <c r="P4134">
        <f>IF($B4134="","",IFERROR(VLOOKUP($B4134,Mapping!$A:$C,3,0),"Not Mapped"))</f>
        <v/>
      </c>
      <c r="Q4134">
        <f>IF($B4134="","",IF(COUNTIF(Exclusions!$A:$A,$B4134)&gt;0,"Yes","No"))</f>
        <v/>
      </c>
      <c r="R4134" s="17">
        <f>IF($B4134="","",MIN(1,DAY($A4134)/IF($N4134="Superstore",Settings!$B$5,Settings!$B$4)))</f>
        <v/>
      </c>
      <c r="S4134" s="17">
        <f>IF(OR($B4134="",$G4134="",$R4134=0),"",$G4134/$R4134)</f>
        <v/>
      </c>
      <c r="T4134">
        <f>IF($S4134="","",IF($S4134&lt;Settings!$B$8,"Critical",IF($S4134&lt;Settings!$B$9,"Semi Critical","Non Critical")))</f>
        <v/>
      </c>
      <c r="U4134">
        <f>IF($B4134="","",IFERROR(VLOOKUP($O4134,Leaders!$A:$B,2,0),"Not Mapped"))</f>
        <v/>
      </c>
    </row>
    <row r="4135">
      <c r="A4135" s="16" t="n"/>
      <c r="G4135" s="17" t="n"/>
      <c r="H4135" s="17" t="n"/>
      <c r="I4135" s="17" t="n"/>
      <c r="J4135" s="17" t="n"/>
      <c r="K4135" s="17" t="n"/>
      <c r="L4135" s="17" t="n"/>
      <c r="N4135">
        <f>IF($B4135="","",IF($C4135="SUPERSTORE","Superstore","DH"))</f>
        <v/>
      </c>
      <c r="O4135">
        <f>IF($B4135="","",IFERROR(VLOOKUP($B4135,Mapping!$A:$C,2,0),"Not Mapped"))</f>
        <v/>
      </c>
      <c r="P4135">
        <f>IF($B4135="","",IFERROR(VLOOKUP($B4135,Mapping!$A:$C,3,0),"Not Mapped"))</f>
        <v/>
      </c>
      <c r="Q4135">
        <f>IF($B4135="","",IF(COUNTIF(Exclusions!$A:$A,$B4135)&gt;0,"Yes","No"))</f>
        <v/>
      </c>
      <c r="R4135" s="17">
        <f>IF($B4135="","",MIN(1,DAY($A4135)/IF($N4135="Superstore",Settings!$B$5,Settings!$B$4)))</f>
        <v/>
      </c>
      <c r="S4135" s="17">
        <f>IF(OR($B4135="",$G4135="",$R4135=0),"",$G4135/$R4135)</f>
        <v/>
      </c>
      <c r="T4135">
        <f>IF($S4135="","",IF($S4135&lt;Settings!$B$8,"Critical",IF($S4135&lt;Settings!$B$9,"Semi Critical","Non Critical")))</f>
        <v/>
      </c>
      <c r="U4135">
        <f>IF($B4135="","",IFERROR(VLOOKUP($O4135,Leaders!$A:$B,2,0),"Not Mapped"))</f>
        <v/>
      </c>
    </row>
    <row r="4136">
      <c r="A4136" s="16" t="n"/>
      <c r="G4136" s="17" t="n"/>
      <c r="H4136" s="17" t="n"/>
      <c r="I4136" s="17" t="n"/>
      <c r="J4136" s="17" t="n"/>
      <c r="K4136" s="17" t="n"/>
      <c r="L4136" s="17" t="n"/>
      <c r="N4136">
        <f>IF($B4136="","",IF($C4136="SUPERSTORE","Superstore","DH"))</f>
        <v/>
      </c>
      <c r="O4136">
        <f>IF($B4136="","",IFERROR(VLOOKUP($B4136,Mapping!$A:$C,2,0),"Not Mapped"))</f>
        <v/>
      </c>
      <c r="P4136">
        <f>IF($B4136="","",IFERROR(VLOOKUP($B4136,Mapping!$A:$C,3,0),"Not Mapped"))</f>
        <v/>
      </c>
      <c r="Q4136">
        <f>IF($B4136="","",IF(COUNTIF(Exclusions!$A:$A,$B4136)&gt;0,"Yes","No"))</f>
        <v/>
      </c>
      <c r="R4136" s="17">
        <f>IF($B4136="","",MIN(1,DAY($A4136)/IF($N4136="Superstore",Settings!$B$5,Settings!$B$4)))</f>
        <v/>
      </c>
      <c r="S4136" s="17">
        <f>IF(OR($B4136="",$G4136="",$R4136=0),"",$G4136/$R4136)</f>
        <v/>
      </c>
      <c r="T4136">
        <f>IF($S4136="","",IF($S4136&lt;Settings!$B$8,"Critical",IF($S4136&lt;Settings!$B$9,"Semi Critical","Non Critical")))</f>
        <v/>
      </c>
      <c r="U4136">
        <f>IF($B4136="","",IFERROR(VLOOKUP($O4136,Leaders!$A:$B,2,0),"Not Mapped"))</f>
        <v/>
      </c>
    </row>
    <row r="4137">
      <c r="A4137" s="16" t="n"/>
      <c r="G4137" s="17" t="n"/>
      <c r="H4137" s="17" t="n"/>
      <c r="I4137" s="17" t="n"/>
      <c r="J4137" s="17" t="n"/>
      <c r="K4137" s="17" t="n"/>
      <c r="L4137" s="17" t="n"/>
      <c r="N4137">
        <f>IF($B4137="","",IF($C4137="SUPERSTORE","Superstore","DH"))</f>
        <v/>
      </c>
      <c r="O4137">
        <f>IF($B4137="","",IFERROR(VLOOKUP($B4137,Mapping!$A:$C,2,0),"Not Mapped"))</f>
        <v/>
      </c>
      <c r="P4137">
        <f>IF($B4137="","",IFERROR(VLOOKUP($B4137,Mapping!$A:$C,3,0),"Not Mapped"))</f>
        <v/>
      </c>
      <c r="Q4137">
        <f>IF($B4137="","",IF(COUNTIF(Exclusions!$A:$A,$B4137)&gt;0,"Yes","No"))</f>
        <v/>
      </c>
      <c r="R4137" s="17">
        <f>IF($B4137="","",MIN(1,DAY($A4137)/IF($N4137="Superstore",Settings!$B$5,Settings!$B$4)))</f>
        <v/>
      </c>
      <c r="S4137" s="17">
        <f>IF(OR($B4137="",$G4137="",$R4137=0),"",$G4137/$R4137)</f>
        <v/>
      </c>
      <c r="T4137">
        <f>IF($S4137="","",IF($S4137&lt;Settings!$B$8,"Critical",IF($S4137&lt;Settings!$B$9,"Semi Critical","Non Critical")))</f>
        <v/>
      </c>
      <c r="U4137">
        <f>IF($B4137="","",IFERROR(VLOOKUP($O4137,Leaders!$A:$B,2,0),"Not Mapped"))</f>
        <v/>
      </c>
    </row>
    <row r="4138">
      <c r="A4138" s="16" t="n"/>
      <c r="G4138" s="17" t="n"/>
      <c r="H4138" s="17" t="n"/>
      <c r="I4138" s="17" t="n"/>
      <c r="J4138" s="17" t="n"/>
      <c r="K4138" s="17" t="n"/>
      <c r="L4138" s="17" t="n"/>
      <c r="N4138">
        <f>IF($B4138="","",IF($C4138="SUPERSTORE","Superstore","DH"))</f>
        <v/>
      </c>
      <c r="O4138">
        <f>IF($B4138="","",IFERROR(VLOOKUP($B4138,Mapping!$A:$C,2,0),"Not Mapped"))</f>
        <v/>
      </c>
      <c r="P4138">
        <f>IF($B4138="","",IFERROR(VLOOKUP($B4138,Mapping!$A:$C,3,0),"Not Mapped"))</f>
        <v/>
      </c>
      <c r="Q4138">
        <f>IF($B4138="","",IF(COUNTIF(Exclusions!$A:$A,$B4138)&gt;0,"Yes","No"))</f>
        <v/>
      </c>
      <c r="R4138" s="17">
        <f>IF($B4138="","",MIN(1,DAY($A4138)/IF($N4138="Superstore",Settings!$B$5,Settings!$B$4)))</f>
        <v/>
      </c>
      <c r="S4138" s="17">
        <f>IF(OR($B4138="",$G4138="",$R4138=0),"",$G4138/$R4138)</f>
        <v/>
      </c>
      <c r="T4138">
        <f>IF($S4138="","",IF($S4138&lt;Settings!$B$8,"Critical",IF($S4138&lt;Settings!$B$9,"Semi Critical","Non Critical")))</f>
        <v/>
      </c>
      <c r="U4138">
        <f>IF($B4138="","",IFERROR(VLOOKUP($O4138,Leaders!$A:$B,2,0),"Not Mapped"))</f>
        <v/>
      </c>
    </row>
    <row r="4139">
      <c r="A4139" s="16" t="n"/>
      <c r="G4139" s="17" t="n"/>
      <c r="H4139" s="17" t="n"/>
      <c r="I4139" s="17" t="n"/>
      <c r="J4139" s="17" t="n"/>
      <c r="K4139" s="17" t="n"/>
      <c r="L4139" s="17" t="n"/>
      <c r="N4139">
        <f>IF($B4139="","",IF($C4139="SUPERSTORE","Superstore","DH"))</f>
        <v/>
      </c>
      <c r="O4139">
        <f>IF($B4139="","",IFERROR(VLOOKUP($B4139,Mapping!$A:$C,2,0),"Not Mapped"))</f>
        <v/>
      </c>
      <c r="P4139">
        <f>IF($B4139="","",IFERROR(VLOOKUP($B4139,Mapping!$A:$C,3,0),"Not Mapped"))</f>
        <v/>
      </c>
      <c r="Q4139">
        <f>IF($B4139="","",IF(COUNTIF(Exclusions!$A:$A,$B4139)&gt;0,"Yes","No"))</f>
        <v/>
      </c>
      <c r="R4139" s="17">
        <f>IF($B4139="","",MIN(1,DAY($A4139)/IF($N4139="Superstore",Settings!$B$5,Settings!$B$4)))</f>
        <v/>
      </c>
      <c r="S4139" s="17">
        <f>IF(OR($B4139="",$G4139="",$R4139=0),"",$G4139/$R4139)</f>
        <v/>
      </c>
      <c r="T4139">
        <f>IF($S4139="","",IF($S4139&lt;Settings!$B$8,"Critical",IF($S4139&lt;Settings!$B$9,"Semi Critical","Non Critical")))</f>
        <v/>
      </c>
      <c r="U4139">
        <f>IF($B4139="","",IFERROR(VLOOKUP($O4139,Leaders!$A:$B,2,0),"Not Mapped"))</f>
        <v/>
      </c>
    </row>
    <row r="4140">
      <c r="A4140" s="16" t="n"/>
      <c r="G4140" s="17" t="n"/>
      <c r="H4140" s="17" t="n"/>
      <c r="I4140" s="17" t="n"/>
      <c r="J4140" s="17" t="n"/>
      <c r="K4140" s="17" t="n"/>
      <c r="L4140" s="17" t="n"/>
      <c r="N4140">
        <f>IF($B4140="","",IF($C4140="SUPERSTORE","Superstore","DH"))</f>
        <v/>
      </c>
      <c r="O4140">
        <f>IF($B4140="","",IFERROR(VLOOKUP($B4140,Mapping!$A:$C,2,0),"Not Mapped"))</f>
        <v/>
      </c>
      <c r="P4140">
        <f>IF($B4140="","",IFERROR(VLOOKUP($B4140,Mapping!$A:$C,3,0),"Not Mapped"))</f>
        <v/>
      </c>
      <c r="Q4140">
        <f>IF($B4140="","",IF(COUNTIF(Exclusions!$A:$A,$B4140)&gt;0,"Yes","No"))</f>
        <v/>
      </c>
      <c r="R4140" s="17">
        <f>IF($B4140="","",MIN(1,DAY($A4140)/IF($N4140="Superstore",Settings!$B$5,Settings!$B$4)))</f>
        <v/>
      </c>
      <c r="S4140" s="17">
        <f>IF(OR($B4140="",$G4140="",$R4140=0),"",$G4140/$R4140)</f>
        <v/>
      </c>
      <c r="T4140">
        <f>IF($S4140="","",IF($S4140&lt;Settings!$B$8,"Critical",IF($S4140&lt;Settings!$B$9,"Semi Critical","Non Critical")))</f>
        <v/>
      </c>
      <c r="U4140">
        <f>IF($B4140="","",IFERROR(VLOOKUP($O4140,Leaders!$A:$B,2,0),"Not Mapped"))</f>
        <v/>
      </c>
    </row>
    <row r="4141">
      <c r="A4141" s="16" t="n"/>
      <c r="G4141" s="17" t="n"/>
      <c r="H4141" s="17" t="n"/>
      <c r="I4141" s="17" t="n"/>
      <c r="J4141" s="17" t="n"/>
      <c r="K4141" s="17" t="n"/>
      <c r="L4141" s="17" t="n"/>
      <c r="N4141">
        <f>IF($B4141="","",IF($C4141="SUPERSTORE","Superstore","DH"))</f>
        <v/>
      </c>
      <c r="O4141">
        <f>IF($B4141="","",IFERROR(VLOOKUP($B4141,Mapping!$A:$C,2,0),"Not Mapped"))</f>
        <v/>
      </c>
      <c r="P4141">
        <f>IF($B4141="","",IFERROR(VLOOKUP($B4141,Mapping!$A:$C,3,0),"Not Mapped"))</f>
        <v/>
      </c>
      <c r="Q4141">
        <f>IF($B4141="","",IF(COUNTIF(Exclusions!$A:$A,$B4141)&gt;0,"Yes","No"))</f>
        <v/>
      </c>
      <c r="R4141" s="17">
        <f>IF($B4141="","",MIN(1,DAY($A4141)/IF($N4141="Superstore",Settings!$B$5,Settings!$B$4)))</f>
        <v/>
      </c>
      <c r="S4141" s="17">
        <f>IF(OR($B4141="",$G4141="",$R4141=0),"",$G4141/$R4141)</f>
        <v/>
      </c>
      <c r="T4141">
        <f>IF($S4141="","",IF($S4141&lt;Settings!$B$8,"Critical",IF($S4141&lt;Settings!$B$9,"Semi Critical","Non Critical")))</f>
        <v/>
      </c>
      <c r="U4141">
        <f>IF($B4141="","",IFERROR(VLOOKUP($O4141,Leaders!$A:$B,2,0),"Not Mapped"))</f>
        <v/>
      </c>
    </row>
    <row r="4142">
      <c r="A4142" s="16" t="n"/>
      <c r="G4142" s="17" t="n"/>
      <c r="H4142" s="17" t="n"/>
      <c r="I4142" s="17" t="n"/>
      <c r="J4142" s="17" t="n"/>
      <c r="K4142" s="17" t="n"/>
      <c r="L4142" s="17" t="n"/>
      <c r="N4142">
        <f>IF($B4142="","",IF($C4142="SUPERSTORE","Superstore","DH"))</f>
        <v/>
      </c>
      <c r="O4142">
        <f>IF($B4142="","",IFERROR(VLOOKUP($B4142,Mapping!$A:$C,2,0),"Not Mapped"))</f>
        <v/>
      </c>
      <c r="P4142">
        <f>IF($B4142="","",IFERROR(VLOOKUP($B4142,Mapping!$A:$C,3,0),"Not Mapped"))</f>
        <v/>
      </c>
      <c r="Q4142">
        <f>IF($B4142="","",IF(COUNTIF(Exclusions!$A:$A,$B4142)&gt;0,"Yes","No"))</f>
        <v/>
      </c>
      <c r="R4142" s="17">
        <f>IF($B4142="","",MIN(1,DAY($A4142)/IF($N4142="Superstore",Settings!$B$5,Settings!$B$4)))</f>
        <v/>
      </c>
      <c r="S4142" s="17">
        <f>IF(OR($B4142="",$G4142="",$R4142=0),"",$G4142/$R4142)</f>
        <v/>
      </c>
      <c r="T4142">
        <f>IF($S4142="","",IF($S4142&lt;Settings!$B$8,"Critical",IF($S4142&lt;Settings!$B$9,"Semi Critical","Non Critical")))</f>
        <v/>
      </c>
      <c r="U4142">
        <f>IF($B4142="","",IFERROR(VLOOKUP($O4142,Leaders!$A:$B,2,0),"Not Mapped"))</f>
        <v/>
      </c>
    </row>
    <row r="4143">
      <c r="A4143" s="16" t="n"/>
      <c r="G4143" s="17" t="n"/>
      <c r="H4143" s="17" t="n"/>
      <c r="I4143" s="17" t="n"/>
      <c r="J4143" s="17" t="n"/>
      <c r="K4143" s="17" t="n"/>
      <c r="L4143" s="17" t="n"/>
      <c r="N4143">
        <f>IF($B4143="","",IF($C4143="SUPERSTORE","Superstore","DH"))</f>
        <v/>
      </c>
      <c r="O4143">
        <f>IF($B4143="","",IFERROR(VLOOKUP($B4143,Mapping!$A:$C,2,0),"Not Mapped"))</f>
        <v/>
      </c>
      <c r="P4143">
        <f>IF($B4143="","",IFERROR(VLOOKUP($B4143,Mapping!$A:$C,3,0),"Not Mapped"))</f>
        <v/>
      </c>
      <c r="Q4143">
        <f>IF($B4143="","",IF(COUNTIF(Exclusions!$A:$A,$B4143)&gt;0,"Yes","No"))</f>
        <v/>
      </c>
      <c r="R4143" s="17">
        <f>IF($B4143="","",MIN(1,DAY($A4143)/IF($N4143="Superstore",Settings!$B$5,Settings!$B$4)))</f>
        <v/>
      </c>
      <c r="S4143" s="17">
        <f>IF(OR($B4143="",$G4143="",$R4143=0),"",$G4143/$R4143)</f>
        <v/>
      </c>
      <c r="T4143">
        <f>IF($S4143="","",IF($S4143&lt;Settings!$B$8,"Critical",IF($S4143&lt;Settings!$B$9,"Semi Critical","Non Critical")))</f>
        <v/>
      </c>
      <c r="U4143">
        <f>IF($B4143="","",IFERROR(VLOOKUP($O4143,Leaders!$A:$B,2,0),"Not Mapped"))</f>
        <v/>
      </c>
    </row>
    <row r="4144">
      <c r="A4144" s="16" t="n"/>
      <c r="G4144" s="17" t="n"/>
      <c r="H4144" s="17" t="n"/>
      <c r="I4144" s="17" t="n"/>
      <c r="J4144" s="17" t="n"/>
      <c r="K4144" s="17" t="n"/>
      <c r="L4144" s="17" t="n"/>
      <c r="N4144">
        <f>IF($B4144="","",IF($C4144="SUPERSTORE","Superstore","DH"))</f>
        <v/>
      </c>
      <c r="O4144">
        <f>IF($B4144="","",IFERROR(VLOOKUP($B4144,Mapping!$A:$C,2,0),"Not Mapped"))</f>
        <v/>
      </c>
      <c r="P4144">
        <f>IF($B4144="","",IFERROR(VLOOKUP($B4144,Mapping!$A:$C,3,0),"Not Mapped"))</f>
        <v/>
      </c>
      <c r="Q4144">
        <f>IF($B4144="","",IF(COUNTIF(Exclusions!$A:$A,$B4144)&gt;0,"Yes","No"))</f>
        <v/>
      </c>
      <c r="R4144" s="17">
        <f>IF($B4144="","",MIN(1,DAY($A4144)/IF($N4144="Superstore",Settings!$B$5,Settings!$B$4)))</f>
        <v/>
      </c>
      <c r="S4144" s="17">
        <f>IF(OR($B4144="",$G4144="",$R4144=0),"",$G4144/$R4144)</f>
        <v/>
      </c>
      <c r="T4144">
        <f>IF($S4144="","",IF($S4144&lt;Settings!$B$8,"Critical",IF($S4144&lt;Settings!$B$9,"Semi Critical","Non Critical")))</f>
        <v/>
      </c>
      <c r="U4144">
        <f>IF($B4144="","",IFERROR(VLOOKUP($O4144,Leaders!$A:$B,2,0),"Not Mapped"))</f>
        <v/>
      </c>
    </row>
    <row r="4145">
      <c r="A4145" s="16" t="n"/>
      <c r="G4145" s="17" t="n"/>
      <c r="H4145" s="17" t="n"/>
      <c r="I4145" s="17" t="n"/>
      <c r="J4145" s="17" t="n"/>
      <c r="K4145" s="17" t="n"/>
      <c r="L4145" s="17" t="n"/>
      <c r="N4145">
        <f>IF($B4145="","",IF($C4145="SUPERSTORE","Superstore","DH"))</f>
        <v/>
      </c>
      <c r="O4145">
        <f>IF($B4145="","",IFERROR(VLOOKUP($B4145,Mapping!$A:$C,2,0),"Not Mapped"))</f>
        <v/>
      </c>
      <c r="P4145">
        <f>IF($B4145="","",IFERROR(VLOOKUP($B4145,Mapping!$A:$C,3,0),"Not Mapped"))</f>
        <v/>
      </c>
      <c r="Q4145">
        <f>IF($B4145="","",IF(COUNTIF(Exclusions!$A:$A,$B4145)&gt;0,"Yes","No"))</f>
        <v/>
      </c>
      <c r="R4145" s="17">
        <f>IF($B4145="","",MIN(1,DAY($A4145)/IF($N4145="Superstore",Settings!$B$5,Settings!$B$4)))</f>
        <v/>
      </c>
      <c r="S4145" s="17">
        <f>IF(OR($B4145="",$G4145="",$R4145=0),"",$G4145/$R4145)</f>
        <v/>
      </c>
      <c r="T4145">
        <f>IF($S4145="","",IF($S4145&lt;Settings!$B$8,"Critical",IF($S4145&lt;Settings!$B$9,"Semi Critical","Non Critical")))</f>
        <v/>
      </c>
      <c r="U4145">
        <f>IF($B4145="","",IFERROR(VLOOKUP($O4145,Leaders!$A:$B,2,0),"Not Mapped"))</f>
        <v/>
      </c>
    </row>
    <row r="4146">
      <c r="A4146" s="16" t="n"/>
      <c r="G4146" s="17" t="n"/>
      <c r="H4146" s="17" t="n"/>
      <c r="I4146" s="17" t="n"/>
      <c r="J4146" s="17" t="n"/>
      <c r="K4146" s="17" t="n"/>
      <c r="L4146" s="17" t="n"/>
      <c r="N4146">
        <f>IF($B4146="","",IF($C4146="SUPERSTORE","Superstore","DH"))</f>
        <v/>
      </c>
      <c r="O4146">
        <f>IF($B4146="","",IFERROR(VLOOKUP($B4146,Mapping!$A:$C,2,0),"Not Mapped"))</f>
        <v/>
      </c>
      <c r="P4146">
        <f>IF($B4146="","",IFERROR(VLOOKUP($B4146,Mapping!$A:$C,3,0),"Not Mapped"))</f>
        <v/>
      </c>
      <c r="Q4146">
        <f>IF($B4146="","",IF(COUNTIF(Exclusions!$A:$A,$B4146)&gt;0,"Yes","No"))</f>
        <v/>
      </c>
      <c r="R4146" s="17">
        <f>IF($B4146="","",MIN(1,DAY($A4146)/IF($N4146="Superstore",Settings!$B$5,Settings!$B$4)))</f>
        <v/>
      </c>
      <c r="S4146" s="17">
        <f>IF(OR($B4146="",$G4146="",$R4146=0),"",$G4146/$R4146)</f>
        <v/>
      </c>
      <c r="T4146">
        <f>IF($S4146="","",IF($S4146&lt;Settings!$B$8,"Critical",IF($S4146&lt;Settings!$B$9,"Semi Critical","Non Critical")))</f>
        <v/>
      </c>
      <c r="U4146">
        <f>IF($B4146="","",IFERROR(VLOOKUP($O4146,Leaders!$A:$B,2,0),"Not Mapped"))</f>
        <v/>
      </c>
    </row>
    <row r="4147">
      <c r="A4147" s="16" t="n"/>
      <c r="G4147" s="17" t="n"/>
      <c r="H4147" s="17" t="n"/>
      <c r="I4147" s="17" t="n"/>
      <c r="J4147" s="17" t="n"/>
      <c r="K4147" s="17" t="n"/>
      <c r="L4147" s="17" t="n"/>
      <c r="N4147">
        <f>IF($B4147="","",IF($C4147="SUPERSTORE","Superstore","DH"))</f>
        <v/>
      </c>
      <c r="O4147">
        <f>IF($B4147="","",IFERROR(VLOOKUP($B4147,Mapping!$A:$C,2,0),"Not Mapped"))</f>
        <v/>
      </c>
      <c r="P4147">
        <f>IF($B4147="","",IFERROR(VLOOKUP($B4147,Mapping!$A:$C,3,0),"Not Mapped"))</f>
        <v/>
      </c>
      <c r="Q4147">
        <f>IF($B4147="","",IF(COUNTIF(Exclusions!$A:$A,$B4147)&gt;0,"Yes","No"))</f>
        <v/>
      </c>
      <c r="R4147" s="17">
        <f>IF($B4147="","",MIN(1,DAY($A4147)/IF($N4147="Superstore",Settings!$B$5,Settings!$B$4)))</f>
        <v/>
      </c>
      <c r="S4147" s="17">
        <f>IF(OR($B4147="",$G4147="",$R4147=0),"",$G4147/$R4147)</f>
        <v/>
      </c>
      <c r="T4147">
        <f>IF($S4147="","",IF($S4147&lt;Settings!$B$8,"Critical",IF($S4147&lt;Settings!$B$9,"Semi Critical","Non Critical")))</f>
        <v/>
      </c>
      <c r="U4147">
        <f>IF($B4147="","",IFERROR(VLOOKUP($O4147,Leaders!$A:$B,2,0),"Not Mapped"))</f>
        <v/>
      </c>
    </row>
    <row r="4148">
      <c r="A4148" s="16" t="n"/>
      <c r="G4148" s="17" t="n"/>
      <c r="H4148" s="17" t="n"/>
      <c r="I4148" s="17" t="n"/>
      <c r="J4148" s="17" t="n"/>
      <c r="K4148" s="17" t="n"/>
      <c r="L4148" s="17" t="n"/>
      <c r="N4148">
        <f>IF($B4148="","",IF($C4148="SUPERSTORE","Superstore","DH"))</f>
        <v/>
      </c>
      <c r="O4148">
        <f>IF($B4148="","",IFERROR(VLOOKUP($B4148,Mapping!$A:$C,2,0),"Not Mapped"))</f>
        <v/>
      </c>
      <c r="P4148">
        <f>IF($B4148="","",IFERROR(VLOOKUP($B4148,Mapping!$A:$C,3,0),"Not Mapped"))</f>
        <v/>
      </c>
      <c r="Q4148">
        <f>IF($B4148="","",IF(COUNTIF(Exclusions!$A:$A,$B4148)&gt;0,"Yes","No"))</f>
        <v/>
      </c>
      <c r="R4148" s="17">
        <f>IF($B4148="","",MIN(1,DAY($A4148)/IF($N4148="Superstore",Settings!$B$5,Settings!$B$4)))</f>
        <v/>
      </c>
      <c r="S4148" s="17">
        <f>IF(OR($B4148="",$G4148="",$R4148=0),"",$G4148/$R4148)</f>
        <v/>
      </c>
      <c r="T4148">
        <f>IF($S4148="","",IF($S4148&lt;Settings!$B$8,"Critical",IF($S4148&lt;Settings!$B$9,"Semi Critical","Non Critical")))</f>
        <v/>
      </c>
      <c r="U4148">
        <f>IF($B4148="","",IFERROR(VLOOKUP($O4148,Leaders!$A:$B,2,0),"Not Mapped"))</f>
        <v/>
      </c>
    </row>
    <row r="4149">
      <c r="A4149" s="16" t="n"/>
      <c r="G4149" s="17" t="n"/>
      <c r="H4149" s="17" t="n"/>
      <c r="I4149" s="17" t="n"/>
      <c r="J4149" s="17" t="n"/>
      <c r="K4149" s="17" t="n"/>
      <c r="L4149" s="17" t="n"/>
      <c r="N4149">
        <f>IF($B4149="","",IF($C4149="SUPERSTORE","Superstore","DH"))</f>
        <v/>
      </c>
      <c r="O4149">
        <f>IF($B4149="","",IFERROR(VLOOKUP($B4149,Mapping!$A:$C,2,0),"Not Mapped"))</f>
        <v/>
      </c>
      <c r="P4149">
        <f>IF($B4149="","",IFERROR(VLOOKUP($B4149,Mapping!$A:$C,3,0),"Not Mapped"))</f>
        <v/>
      </c>
      <c r="Q4149">
        <f>IF($B4149="","",IF(COUNTIF(Exclusions!$A:$A,$B4149)&gt;0,"Yes","No"))</f>
        <v/>
      </c>
      <c r="R4149" s="17">
        <f>IF($B4149="","",MIN(1,DAY($A4149)/IF($N4149="Superstore",Settings!$B$5,Settings!$B$4)))</f>
        <v/>
      </c>
      <c r="S4149" s="17">
        <f>IF(OR($B4149="",$G4149="",$R4149=0),"",$G4149/$R4149)</f>
        <v/>
      </c>
      <c r="T4149">
        <f>IF($S4149="","",IF($S4149&lt;Settings!$B$8,"Critical",IF($S4149&lt;Settings!$B$9,"Semi Critical","Non Critical")))</f>
        <v/>
      </c>
      <c r="U4149">
        <f>IF($B4149="","",IFERROR(VLOOKUP($O4149,Leaders!$A:$B,2,0),"Not Mapped"))</f>
        <v/>
      </c>
    </row>
    <row r="4150">
      <c r="A4150" s="16" t="n"/>
      <c r="G4150" s="17" t="n"/>
      <c r="H4150" s="17" t="n"/>
      <c r="I4150" s="17" t="n"/>
      <c r="J4150" s="17" t="n"/>
      <c r="K4150" s="17" t="n"/>
      <c r="L4150" s="17" t="n"/>
      <c r="N4150">
        <f>IF($B4150="","",IF($C4150="SUPERSTORE","Superstore","DH"))</f>
        <v/>
      </c>
      <c r="O4150">
        <f>IF($B4150="","",IFERROR(VLOOKUP($B4150,Mapping!$A:$C,2,0),"Not Mapped"))</f>
        <v/>
      </c>
      <c r="P4150">
        <f>IF($B4150="","",IFERROR(VLOOKUP($B4150,Mapping!$A:$C,3,0),"Not Mapped"))</f>
        <v/>
      </c>
      <c r="Q4150">
        <f>IF($B4150="","",IF(COUNTIF(Exclusions!$A:$A,$B4150)&gt;0,"Yes","No"))</f>
        <v/>
      </c>
      <c r="R4150" s="17">
        <f>IF($B4150="","",MIN(1,DAY($A4150)/IF($N4150="Superstore",Settings!$B$5,Settings!$B$4)))</f>
        <v/>
      </c>
      <c r="S4150" s="17">
        <f>IF(OR($B4150="",$G4150="",$R4150=0),"",$G4150/$R4150)</f>
        <v/>
      </c>
      <c r="T4150">
        <f>IF($S4150="","",IF($S4150&lt;Settings!$B$8,"Critical",IF($S4150&lt;Settings!$B$9,"Semi Critical","Non Critical")))</f>
        <v/>
      </c>
      <c r="U4150">
        <f>IF($B4150="","",IFERROR(VLOOKUP($O4150,Leaders!$A:$B,2,0),"Not Mapped"))</f>
        <v/>
      </c>
    </row>
    <row r="4151">
      <c r="A4151" s="16" t="n"/>
      <c r="G4151" s="17" t="n"/>
      <c r="H4151" s="17" t="n"/>
      <c r="I4151" s="17" t="n"/>
      <c r="J4151" s="17" t="n"/>
      <c r="K4151" s="17" t="n"/>
      <c r="L4151" s="17" t="n"/>
      <c r="N4151">
        <f>IF($B4151="","",IF($C4151="SUPERSTORE","Superstore","DH"))</f>
        <v/>
      </c>
      <c r="O4151">
        <f>IF($B4151="","",IFERROR(VLOOKUP($B4151,Mapping!$A:$C,2,0),"Not Mapped"))</f>
        <v/>
      </c>
      <c r="P4151">
        <f>IF($B4151="","",IFERROR(VLOOKUP($B4151,Mapping!$A:$C,3,0),"Not Mapped"))</f>
        <v/>
      </c>
      <c r="Q4151">
        <f>IF($B4151="","",IF(COUNTIF(Exclusions!$A:$A,$B4151)&gt;0,"Yes","No"))</f>
        <v/>
      </c>
      <c r="R4151" s="17">
        <f>IF($B4151="","",MIN(1,DAY($A4151)/IF($N4151="Superstore",Settings!$B$5,Settings!$B$4)))</f>
        <v/>
      </c>
      <c r="S4151" s="17">
        <f>IF(OR($B4151="",$G4151="",$R4151=0),"",$G4151/$R4151)</f>
        <v/>
      </c>
      <c r="T4151">
        <f>IF($S4151="","",IF($S4151&lt;Settings!$B$8,"Critical",IF($S4151&lt;Settings!$B$9,"Semi Critical","Non Critical")))</f>
        <v/>
      </c>
      <c r="U4151">
        <f>IF($B4151="","",IFERROR(VLOOKUP($O4151,Leaders!$A:$B,2,0),"Not Mapped"))</f>
        <v/>
      </c>
    </row>
    <row r="4152">
      <c r="A4152" s="16" t="n"/>
      <c r="G4152" s="17" t="n"/>
      <c r="H4152" s="17" t="n"/>
      <c r="I4152" s="17" t="n"/>
      <c r="J4152" s="17" t="n"/>
      <c r="K4152" s="17" t="n"/>
      <c r="L4152" s="17" t="n"/>
      <c r="N4152">
        <f>IF($B4152="","",IF($C4152="SUPERSTORE","Superstore","DH"))</f>
        <v/>
      </c>
      <c r="O4152">
        <f>IF($B4152="","",IFERROR(VLOOKUP($B4152,Mapping!$A:$C,2,0),"Not Mapped"))</f>
        <v/>
      </c>
      <c r="P4152">
        <f>IF($B4152="","",IFERROR(VLOOKUP($B4152,Mapping!$A:$C,3,0),"Not Mapped"))</f>
        <v/>
      </c>
      <c r="Q4152">
        <f>IF($B4152="","",IF(COUNTIF(Exclusions!$A:$A,$B4152)&gt;0,"Yes","No"))</f>
        <v/>
      </c>
      <c r="R4152" s="17">
        <f>IF($B4152="","",MIN(1,DAY($A4152)/IF($N4152="Superstore",Settings!$B$5,Settings!$B$4)))</f>
        <v/>
      </c>
      <c r="S4152" s="17">
        <f>IF(OR($B4152="",$G4152="",$R4152=0),"",$G4152/$R4152)</f>
        <v/>
      </c>
      <c r="T4152">
        <f>IF($S4152="","",IF($S4152&lt;Settings!$B$8,"Critical",IF($S4152&lt;Settings!$B$9,"Semi Critical","Non Critical")))</f>
        <v/>
      </c>
      <c r="U4152">
        <f>IF($B4152="","",IFERROR(VLOOKUP($O4152,Leaders!$A:$B,2,0),"Not Mapped"))</f>
        <v/>
      </c>
    </row>
    <row r="4153">
      <c r="A4153" s="16" t="n"/>
      <c r="G4153" s="17" t="n"/>
      <c r="H4153" s="17" t="n"/>
      <c r="I4153" s="17" t="n"/>
      <c r="J4153" s="17" t="n"/>
      <c r="K4153" s="17" t="n"/>
      <c r="L4153" s="17" t="n"/>
      <c r="N4153">
        <f>IF($B4153="","",IF($C4153="SUPERSTORE","Superstore","DH"))</f>
        <v/>
      </c>
      <c r="O4153">
        <f>IF($B4153="","",IFERROR(VLOOKUP($B4153,Mapping!$A:$C,2,0),"Not Mapped"))</f>
        <v/>
      </c>
      <c r="P4153">
        <f>IF($B4153="","",IFERROR(VLOOKUP($B4153,Mapping!$A:$C,3,0),"Not Mapped"))</f>
        <v/>
      </c>
      <c r="Q4153">
        <f>IF($B4153="","",IF(COUNTIF(Exclusions!$A:$A,$B4153)&gt;0,"Yes","No"))</f>
        <v/>
      </c>
      <c r="R4153" s="17">
        <f>IF($B4153="","",MIN(1,DAY($A4153)/IF($N4153="Superstore",Settings!$B$5,Settings!$B$4)))</f>
        <v/>
      </c>
      <c r="S4153" s="17">
        <f>IF(OR($B4153="",$G4153="",$R4153=0),"",$G4153/$R4153)</f>
        <v/>
      </c>
      <c r="T4153">
        <f>IF($S4153="","",IF($S4153&lt;Settings!$B$8,"Critical",IF($S4153&lt;Settings!$B$9,"Semi Critical","Non Critical")))</f>
        <v/>
      </c>
      <c r="U4153">
        <f>IF($B4153="","",IFERROR(VLOOKUP($O4153,Leaders!$A:$B,2,0),"Not Mapped"))</f>
        <v/>
      </c>
    </row>
    <row r="4154">
      <c r="A4154" s="16" t="n"/>
      <c r="G4154" s="17" t="n"/>
      <c r="H4154" s="17" t="n"/>
      <c r="I4154" s="17" t="n"/>
      <c r="J4154" s="17" t="n"/>
      <c r="K4154" s="17" t="n"/>
      <c r="L4154" s="17" t="n"/>
      <c r="N4154">
        <f>IF($B4154="","",IF($C4154="SUPERSTORE","Superstore","DH"))</f>
        <v/>
      </c>
      <c r="O4154">
        <f>IF($B4154="","",IFERROR(VLOOKUP($B4154,Mapping!$A:$C,2,0),"Not Mapped"))</f>
        <v/>
      </c>
      <c r="P4154">
        <f>IF($B4154="","",IFERROR(VLOOKUP($B4154,Mapping!$A:$C,3,0),"Not Mapped"))</f>
        <v/>
      </c>
      <c r="Q4154">
        <f>IF($B4154="","",IF(COUNTIF(Exclusions!$A:$A,$B4154)&gt;0,"Yes","No"))</f>
        <v/>
      </c>
      <c r="R4154" s="17">
        <f>IF($B4154="","",MIN(1,DAY($A4154)/IF($N4154="Superstore",Settings!$B$5,Settings!$B$4)))</f>
        <v/>
      </c>
      <c r="S4154" s="17">
        <f>IF(OR($B4154="",$G4154="",$R4154=0),"",$G4154/$R4154)</f>
        <v/>
      </c>
      <c r="T4154">
        <f>IF($S4154="","",IF($S4154&lt;Settings!$B$8,"Critical",IF($S4154&lt;Settings!$B$9,"Semi Critical","Non Critical")))</f>
        <v/>
      </c>
      <c r="U4154">
        <f>IF($B4154="","",IFERROR(VLOOKUP($O4154,Leaders!$A:$B,2,0),"Not Mapped"))</f>
        <v/>
      </c>
    </row>
    <row r="4155">
      <c r="A4155" s="16" t="n"/>
      <c r="G4155" s="17" t="n"/>
      <c r="H4155" s="17" t="n"/>
      <c r="I4155" s="17" t="n"/>
      <c r="J4155" s="17" t="n"/>
      <c r="K4155" s="17" t="n"/>
      <c r="L4155" s="17" t="n"/>
      <c r="N4155">
        <f>IF($B4155="","",IF($C4155="SUPERSTORE","Superstore","DH"))</f>
        <v/>
      </c>
      <c r="O4155">
        <f>IF($B4155="","",IFERROR(VLOOKUP($B4155,Mapping!$A:$C,2,0),"Not Mapped"))</f>
        <v/>
      </c>
      <c r="P4155">
        <f>IF($B4155="","",IFERROR(VLOOKUP($B4155,Mapping!$A:$C,3,0),"Not Mapped"))</f>
        <v/>
      </c>
      <c r="Q4155">
        <f>IF($B4155="","",IF(COUNTIF(Exclusions!$A:$A,$B4155)&gt;0,"Yes","No"))</f>
        <v/>
      </c>
      <c r="R4155" s="17">
        <f>IF($B4155="","",MIN(1,DAY($A4155)/IF($N4155="Superstore",Settings!$B$5,Settings!$B$4)))</f>
        <v/>
      </c>
      <c r="S4155" s="17">
        <f>IF(OR($B4155="",$G4155="",$R4155=0),"",$G4155/$R4155)</f>
        <v/>
      </c>
      <c r="T4155">
        <f>IF($S4155="","",IF($S4155&lt;Settings!$B$8,"Critical",IF($S4155&lt;Settings!$B$9,"Semi Critical","Non Critical")))</f>
        <v/>
      </c>
      <c r="U4155">
        <f>IF($B4155="","",IFERROR(VLOOKUP($O4155,Leaders!$A:$B,2,0),"Not Mapped"))</f>
        <v/>
      </c>
    </row>
    <row r="4156">
      <c r="A4156" s="16" t="n"/>
      <c r="G4156" s="17" t="n"/>
      <c r="H4156" s="17" t="n"/>
      <c r="I4156" s="17" t="n"/>
      <c r="J4156" s="17" t="n"/>
      <c r="K4156" s="17" t="n"/>
      <c r="L4156" s="17" t="n"/>
      <c r="N4156">
        <f>IF($B4156="","",IF($C4156="SUPERSTORE","Superstore","DH"))</f>
        <v/>
      </c>
      <c r="O4156">
        <f>IF($B4156="","",IFERROR(VLOOKUP($B4156,Mapping!$A:$C,2,0),"Not Mapped"))</f>
        <v/>
      </c>
      <c r="P4156">
        <f>IF($B4156="","",IFERROR(VLOOKUP($B4156,Mapping!$A:$C,3,0),"Not Mapped"))</f>
        <v/>
      </c>
      <c r="Q4156">
        <f>IF($B4156="","",IF(COUNTIF(Exclusions!$A:$A,$B4156)&gt;0,"Yes","No"))</f>
        <v/>
      </c>
      <c r="R4156" s="17">
        <f>IF($B4156="","",MIN(1,DAY($A4156)/IF($N4156="Superstore",Settings!$B$5,Settings!$B$4)))</f>
        <v/>
      </c>
      <c r="S4156" s="17">
        <f>IF(OR($B4156="",$G4156="",$R4156=0),"",$G4156/$R4156)</f>
        <v/>
      </c>
      <c r="T4156">
        <f>IF($S4156="","",IF($S4156&lt;Settings!$B$8,"Critical",IF($S4156&lt;Settings!$B$9,"Semi Critical","Non Critical")))</f>
        <v/>
      </c>
      <c r="U4156">
        <f>IF($B4156="","",IFERROR(VLOOKUP($O4156,Leaders!$A:$B,2,0),"Not Mapped"))</f>
        <v/>
      </c>
    </row>
    <row r="4157">
      <c r="A4157" s="16" t="n"/>
      <c r="G4157" s="17" t="n"/>
      <c r="H4157" s="17" t="n"/>
      <c r="I4157" s="17" t="n"/>
      <c r="J4157" s="17" t="n"/>
      <c r="K4157" s="17" t="n"/>
      <c r="L4157" s="17" t="n"/>
      <c r="N4157">
        <f>IF($B4157="","",IF($C4157="SUPERSTORE","Superstore","DH"))</f>
        <v/>
      </c>
      <c r="O4157">
        <f>IF($B4157="","",IFERROR(VLOOKUP($B4157,Mapping!$A:$C,2,0),"Not Mapped"))</f>
        <v/>
      </c>
      <c r="P4157">
        <f>IF($B4157="","",IFERROR(VLOOKUP($B4157,Mapping!$A:$C,3,0),"Not Mapped"))</f>
        <v/>
      </c>
      <c r="Q4157">
        <f>IF($B4157="","",IF(COUNTIF(Exclusions!$A:$A,$B4157)&gt;0,"Yes","No"))</f>
        <v/>
      </c>
      <c r="R4157" s="17">
        <f>IF($B4157="","",MIN(1,DAY($A4157)/IF($N4157="Superstore",Settings!$B$5,Settings!$B$4)))</f>
        <v/>
      </c>
      <c r="S4157" s="17">
        <f>IF(OR($B4157="",$G4157="",$R4157=0),"",$G4157/$R4157)</f>
        <v/>
      </c>
      <c r="T4157">
        <f>IF($S4157="","",IF($S4157&lt;Settings!$B$8,"Critical",IF($S4157&lt;Settings!$B$9,"Semi Critical","Non Critical")))</f>
        <v/>
      </c>
      <c r="U4157">
        <f>IF($B4157="","",IFERROR(VLOOKUP($O4157,Leaders!$A:$B,2,0),"Not Mapped"))</f>
        <v/>
      </c>
    </row>
    <row r="4158">
      <c r="A4158" s="16" t="n"/>
      <c r="G4158" s="17" t="n"/>
      <c r="H4158" s="17" t="n"/>
      <c r="I4158" s="17" t="n"/>
      <c r="J4158" s="17" t="n"/>
      <c r="K4158" s="17" t="n"/>
      <c r="L4158" s="17" t="n"/>
      <c r="N4158">
        <f>IF($B4158="","",IF($C4158="SUPERSTORE","Superstore","DH"))</f>
        <v/>
      </c>
      <c r="O4158">
        <f>IF($B4158="","",IFERROR(VLOOKUP($B4158,Mapping!$A:$C,2,0),"Not Mapped"))</f>
        <v/>
      </c>
      <c r="P4158">
        <f>IF($B4158="","",IFERROR(VLOOKUP($B4158,Mapping!$A:$C,3,0),"Not Mapped"))</f>
        <v/>
      </c>
      <c r="Q4158">
        <f>IF($B4158="","",IF(COUNTIF(Exclusions!$A:$A,$B4158)&gt;0,"Yes","No"))</f>
        <v/>
      </c>
      <c r="R4158" s="17">
        <f>IF($B4158="","",MIN(1,DAY($A4158)/IF($N4158="Superstore",Settings!$B$5,Settings!$B$4)))</f>
        <v/>
      </c>
      <c r="S4158" s="17">
        <f>IF(OR($B4158="",$G4158="",$R4158=0),"",$G4158/$R4158)</f>
        <v/>
      </c>
      <c r="T4158">
        <f>IF($S4158="","",IF($S4158&lt;Settings!$B$8,"Critical",IF($S4158&lt;Settings!$B$9,"Semi Critical","Non Critical")))</f>
        <v/>
      </c>
      <c r="U4158">
        <f>IF($B4158="","",IFERROR(VLOOKUP($O4158,Leaders!$A:$B,2,0),"Not Mapped"))</f>
        <v/>
      </c>
    </row>
    <row r="4159">
      <c r="A4159" s="16" t="n"/>
      <c r="G4159" s="17" t="n"/>
      <c r="H4159" s="17" t="n"/>
      <c r="I4159" s="17" t="n"/>
      <c r="J4159" s="17" t="n"/>
      <c r="K4159" s="17" t="n"/>
      <c r="L4159" s="17" t="n"/>
      <c r="N4159">
        <f>IF($B4159="","",IF($C4159="SUPERSTORE","Superstore","DH"))</f>
        <v/>
      </c>
      <c r="O4159">
        <f>IF($B4159="","",IFERROR(VLOOKUP($B4159,Mapping!$A:$C,2,0),"Not Mapped"))</f>
        <v/>
      </c>
      <c r="P4159">
        <f>IF($B4159="","",IFERROR(VLOOKUP($B4159,Mapping!$A:$C,3,0),"Not Mapped"))</f>
        <v/>
      </c>
      <c r="Q4159">
        <f>IF($B4159="","",IF(COUNTIF(Exclusions!$A:$A,$B4159)&gt;0,"Yes","No"))</f>
        <v/>
      </c>
      <c r="R4159" s="17">
        <f>IF($B4159="","",MIN(1,DAY($A4159)/IF($N4159="Superstore",Settings!$B$5,Settings!$B$4)))</f>
        <v/>
      </c>
      <c r="S4159" s="17">
        <f>IF(OR($B4159="",$G4159="",$R4159=0),"",$G4159/$R4159)</f>
        <v/>
      </c>
      <c r="T4159">
        <f>IF($S4159="","",IF($S4159&lt;Settings!$B$8,"Critical",IF($S4159&lt;Settings!$B$9,"Semi Critical","Non Critical")))</f>
        <v/>
      </c>
      <c r="U4159">
        <f>IF($B4159="","",IFERROR(VLOOKUP($O4159,Leaders!$A:$B,2,0),"Not Mapped"))</f>
        <v/>
      </c>
    </row>
    <row r="4160">
      <c r="A4160" s="16" t="n"/>
      <c r="G4160" s="17" t="n"/>
      <c r="H4160" s="17" t="n"/>
      <c r="I4160" s="17" t="n"/>
      <c r="J4160" s="17" t="n"/>
      <c r="K4160" s="17" t="n"/>
      <c r="L4160" s="17" t="n"/>
      <c r="N4160">
        <f>IF($B4160="","",IF($C4160="SUPERSTORE","Superstore","DH"))</f>
        <v/>
      </c>
      <c r="O4160">
        <f>IF($B4160="","",IFERROR(VLOOKUP($B4160,Mapping!$A:$C,2,0),"Not Mapped"))</f>
        <v/>
      </c>
      <c r="P4160">
        <f>IF($B4160="","",IFERROR(VLOOKUP($B4160,Mapping!$A:$C,3,0),"Not Mapped"))</f>
        <v/>
      </c>
      <c r="Q4160">
        <f>IF($B4160="","",IF(COUNTIF(Exclusions!$A:$A,$B4160)&gt;0,"Yes","No"))</f>
        <v/>
      </c>
      <c r="R4160" s="17">
        <f>IF($B4160="","",MIN(1,DAY($A4160)/IF($N4160="Superstore",Settings!$B$5,Settings!$B$4)))</f>
        <v/>
      </c>
      <c r="S4160" s="17">
        <f>IF(OR($B4160="",$G4160="",$R4160=0),"",$G4160/$R4160)</f>
        <v/>
      </c>
      <c r="T4160">
        <f>IF($S4160="","",IF($S4160&lt;Settings!$B$8,"Critical",IF($S4160&lt;Settings!$B$9,"Semi Critical","Non Critical")))</f>
        <v/>
      </c>
      <c r="U4160">
        <f>IF($B4160="","",IFERROR(VLOOKUP($O4160,Leaders!$A:$B,2,0),"Not Mapped"))</f>
        <v/>
      </c>
    </row>
    <row r="4161">
      <c r="A4161" s="16" t="n"/>
      <c r="G4161" s="17" t="n"/>
      <c r="H4161" s="17" t="n"/>
      <c r="I4161" s="17" t="n"/>
      <c r="J4161" s="17" t="n"/>
      <c r="K4161" s="17" t="n"/>
      <c r="L4161" s="17" t="n"/>
      <c r="N4161">
        <f>IF($B4161="","",IF($C4161="SUPERSTORE","Superstore","DH"))</f>
        <v/>
      </c>
      <c r="O4161">
        <f>IF($B4161="","",IFERROR(VLOOKUP($B4161,Mapping!$A:$C,2,0),"Not Mapped"))</f>
        <v/>
      </c>
      <c r="P4161">
        <f>IF($B4161="","",IFERROR(VLOOKUP($B4161,Mapping!$A:$C,3,0),"Not Mapped"))</f>
        <v/>
      </c>
      <c r="Q4161">
        <f>IF($B4161="","",IF(COUNTIF(Exclusions!$A:$A,$B4161)&gt;0,"Yes","No"))</f>
        <v/>
      </c>
      <c r="R4161" s="17">
        <f>IF($B4161="","",MIN(1,DAY($A4161)/IF($N4161="Superstore",Settings!$B$5,Settings!$B$4)))</f>
        <v/>
      </c>
      <c r="S4161" s="17">
        <f>IF(OR($B4161="",$G4161="",$R4161=0),"",$G4161/$R4161)</f>
        <v/>
      </c>
      <c r="T4161">
        <f>IF($S4161="","",IF($S4161&lt;Settings!$B$8,"Critical",IF($S4161&lt;Settings!$B$9,"Semi Critical","Non Critical")))</f>
        <v/>
      </c>
      <c r="U4161">
        <f>IF($B4161="","",IFERROR(VLOOKUP($O4161,Leaders!$A:$B,2,0),"Not Mapped"))</f>
        <v/>
      </c>
    </row>
    <row r="4162">
      <c r="A4162" s="16" t="n"/>
      <c r="G4162" s="17" t="n"/>
      <c r="H4162" s="17" t="n"/>
      <c r="I4162" s="17" t="n"/>
      <c r="J4162" s="17" t="n"/>
      <c r="K4162" s="17" t="n"/>
      <c r="L4162" s="17" t="n"/>
      <c r="N4162">
        <f>IF($B4162="","",IF($C4162="SUPERSTORE","Superstore","DH"))</f>
        <v/>
      </c>
      <c r="O4162">
        <f>IF($B4162="","",IFERROR(VLOOKUP($B4162,Mapping!$A:$C,2,0),"Not Mapped"))</f>
        <v/>
      </c>
      <c r="P4162">
        <f>IF($B4162="","",IFERROR(VLOOKUP($B4162,Mapping!$A:$C,3,0),"Not Mapped"))</f>
        <v/>
      </c>
      <c r="Q4162">
        <f>IF($B4162="","",IF(COUNTIF(Exclusions!$A:$A,$B4162)&gt;0,"Yes","No"))</f>
        <v/>
      </c>
      <c r="R4162" s="17">
        <f>IF($B4162="","",MIN(1,DAY($A4162)/IF($N4162="Superstore",Settings!$B$5,Settings!$B$4)))</f>
        <v/>
      </c>
      <c r="S4162" s="17">
        <f>IF(OR($B4162="",$G4162="",$R4162=0),"",$G4162/$R4162)</f>
        <v/>
      </c>
      <c r="T4162">
        <f>IF($S4162="","",IF($S4162&lt;Settings!$B$8,"Critical",IF($S4162&lt;Settings!$B$9,"Semi Critical","Non Critical")))</f>
        <v/>
      </c>
      <c r="U4162">
        <f>IF($B4162="","",IFERROR(VLOOKUP($O4162,Leaders!$A:$B,2,0),"Not Mapped"))</f>
        <v/>
      </c>
    </row>
    <row r="4163">
      <c r="A4163" s="16" t="n"/>
      <c r="G4163" s="17" t="n"/>
      <c r="H4163" s="17" t="n"/>
      <c r="I4163" s="17" t="n"/>
      <c r="J4163" s="17" t="n"/>
      <c r="K4163" s="17" t="n"/>
      <c r="L4163" s="17" t="n"/>
      <c r="N4163">
        <f>IF($B4163="","",IF($C4163="SUPERSTORE","Superstore","DH"))</f>
        <v/>
      </c>
      <c r="O4163">
        <f>IF($B4163="","",IFERROR(VLOOKUP($B4163,Mapping!$A:$C,2,0),"Not Mapped"))</f>
        <v/>
      </c>
      <c r="P4163">
        <f>IF($B4163="","",IFERROR(VLOOKUP($B4163,Mapping!$A:$C,3,0),"Not Mapped"))</f>
        <v/>
      </c>
      <c r="Q4163">
        <f>IF($B4163="","",IF(COUNTIF(Exclusions!$A:$A,$B4163)&gt;0,"Yes","No"))</f>
        <v/>
      </c>
      <c r="R4163" s="17">
        <f>IF($B4163="","",MIN(1,DAY($A4163)/IF($N4163="Superstore",Settings!$B$5,Settings!$B$4)))</f>
        <v/>
      </c>
      <c r="S4163" s="17">
        <f>IF(OR($B4163="",$G4163="",$R4163=0),"",$G4163/$R4163)</f>
        <v/>
      </c>
      <c r="T4163">
        <f>IF($S4163="","",IF($S4163&lt;Settings!$B$8,"Critical",IF($S4163&lt;Settings!$B$9,"Semi Critical","Non Critical")))</f>
        <v/>
      </c>
      <c r="U4163">
        <f>IF($B4163="","",IFERROR(VLOOKUP($O4163,Leaders!$A:$B,2,0),"Not Mapped"))</f>
        <v/>
      </c>
    </row>
    <row r="4164">
      <c r="A4164" s="16" t="n"/>
      <c r="G4164" s="17" t="n"/>
      <c r="H4164" s="17" t="n"/>
      <c r="I4164" s="17" t="n"/>
      <c r="J4164" s="17" t="n"/>
      <c r="K4164" s="17" t="n"/>
      <c r="L4164" s="17" t="n"/>
      <c r="N4164">
        <f>IF($B4164="","",IF($C4164="SUPERSTORE","Superstore","DH"))</f>
        <v/>
      </c>
      <c r="O4164">
        <f>IF($B4164="","",IFERROR(VLOOKUP($B4164,Mapping!$A:$C,2,0),"Not Mapped"))</f>
        <v/>
      </c>
      <c r="P4164">
        <f>IF($B4164="","",IFERROR(VLOOKUP($B4164,Mapping!$A:$C,3,0),"Not Mapped"))</f>
        <v/>
      </c>
      <c r="Q4164">
        <f>IF($B4164="","",IF(COUNTIF(Exclusions!$A:$A,$B4164)&gt;0,"Yes","No"))</f>
        <v/>
      </c>
      <c r="R4164" s="17">
        <f>IF($B4164="","",MIN(1,DAY($A4164)/IF($N4164="Superstore",Settings!$B$5,Settings!$B$4)))</f>
        <v/>
      </c>
      <c r="S4164" s="17">
        <f>IF(OR($B4164="",$G4164="",$R4164=0),"",$G4164/$R4164)</f>
        <v/>
      </c>
      <c r="T4164">
        <f>IF($S4164="","",IF($S4164&lt;Settings!$B$8,"Critical",IF($S4164&lt;Settings!$B$9,"Semi Critical","Non Critical")))</f>
        <v/>
      </c>
      <c r="U4164">
        <f>IF($B4164="","",IFERROR(VLOOKUP($O4164,Leaders!$A:$B,2,0),"Not Mapped"))</f>
        <v/>
      </c>
    </row>
    <row r="4165">
      <c r="A4165" s="16" t="n"/>
      <c r="G4165" s="17" t="n"/>
      <c r="H4165" s="17" t="n"/>
      <c r="I4165" s="17" t="n"/>
      <c r="J4165" s="17" t="n"/>
      <c r="K4165" s="17" t="n"/>
      <c r="L4165" s="17" t="n"/>
      <c r="N4165">
        <f>IF($B4165="","",IF($C4165="SUPERSTORE","Superstore","DH"))</f>
        <v/>
      </c>
      <c r="O4165">
        <f>IF($B4165="","",IFERROR(VLOOKUP($B4165,Mapping!$A:$C,2,0),"Not Mapped"))</f>
        <v/>
      </c>
      <c r="P4165">
        <f>IF($B4165="","",IFERROR(VLOOKUP($B4165,Mapping!$A:$C,3,0),"Not Mapped"))</f>
        <v/>
      </c>
      <c r="Q4165">
        <f>IF($B4165="","",IF(COUNTIF(Exclusions!$A:$A,$B4165)&gt;0,"Yes","No"))</f>
        <v/>
      </c>
      <c r="R4165" s="17">
        <f>IF($B4165="","",MIN(1,DAY($A4165)/IF($N4165="Superstore",Settings!$B$5,Settings!$B$4)))</f>
        <v/>
      </c>
      <c r="S4165" s="17">
        <f>IF(OR($B4165="",$G4165="",$R4165=0),"",$G4165/$R4165)</f>
        <v/>
      </c>
      <c r="T4165">
        <f>IF($S4165="","",IF($S4165&lt;Settings!$B$8,"Critical",IF($S4165&lt;Settings!$B$9,"Semi Critical","Non Critical")))</f>
        <v/>
      </c>
      <c r="U4165">
        <f>IF($B4165="","",IFERROR(VLOOKUP($O4165,Leaders!$A:$B,2,0),"Not Mapped"))</f>
        <v/>
      </c>
    </row>
    <row r="4166">
      <c r="A4166" s="16" t="n"/>
      <c r="G4166" s="17" t="n"/>
      <c r="H4166" s="17" t="n"/>
      <c r="I4166" s="17" t="n"/>
      <c r="J4166" s="17" t="n"/>
      <c r="K4166" s="17" t="n"/>
      <c r="L4166" s="17" t="n"/>
      <c r="N4166">
        <f>IF($B4166="","",IF($C4166="SUPERSTORE","Superstore","DH"))</f>
        <v/>
      </c>
      <c r="O4166">
        <f>IF($B4166="","",IFERROR(VLOOKUP($B4166,Mapping!$A:$C,2,0),"Not Mapped"))</f>
        <v/>
      </c>
      <c r="P4166">
        <f>IF($B4166="","",IFERROR(VLOOKUP($B4166,Mapping!$A:$C,3,0),"Not Mapped"))</f>
        <v/>
      </c>
      <c r="Q4166">
        <f>IF($B4166="","",IF(COUNTIF(Exclusions!$A:$A,$B4166)&gt;0,"Yes","No"))</f>
        <v/>
      </c>
      <c r="R4166" s="17">
        <f>IF($B4166="","",MIN(1,DAY($A4166)/IF($N4166="Superstore",Settings!$B$5,Settings!$B$4)))</f>
        <v/>
      </c>
      <c r="S4166" s="17">
        <f>IF(OR($B4166="",$G4166="",$R4166=0),"",$G4166/$R4166)</f>
        <v/>
      </c>
      <c r="T4166">
        <f>IF($S4166="","",IF($S4166&lt;Settings!$B$8,"Critical",IF($S4166&lt;Settings!$B$9,"Semi Critical","Non Critical")))</f>
        <v/>
      </c>
      <c r="U4166">
        <f>IF($B4166="","",IFERROR(VLOOKUP($O4166,Leaders!$A:$B,2,0),"Not Mapped"))</f>
        <v/>
      </c>
    </row>
    <row r="4167">
      <c r="A4167" s="16" t="n"/>
      <c r="G4167" s="17" t="n"/>
      <c r="H4167" s="17" t="n"/>
      <c r="I4167" s="17" t="n"/>
      <c r="J4167" s="17" t="n"/>
      <c r="K4167" s="17" t="n"/>
      <c r="L4167" s="17" t="n"/>
      <c r="N4167">
        <f>IF($B4167="","",IF($C4167="SUPERSTORE","Superstore","DH"))</f>
        <v/>
      </c>
      <c r="O4167">
        <f>IF($B4167="","",IFERROR(VLOOKUP($B4167,Mapping!$A:$C,2,0),"Not Mapped"))</f>
        <v/>
      </c>
      <c r="P4167">
        <f>IF($B4167="","",IFERROR(VLOOKUP($B4167,Mapping!$A:$C,3,0),"Not Mapped"))</f>
        <v/>
      </c>
      <c r="Q4167">
        <f>IF($B4167="","",IF(COUNTIF(Exclusions!$A:$A,$B4167)&gt;0,"Yes","No"))</f>
        <v/>
      </c>
      <c r="R4167" s="17">
        <f>IF($B4167="","",MIN(1,DAY($A4167)/IF($N4167="Superstore",Settings!$B$5,Settings!$B$4)))</f>
        <v/>
      </c>
      <c r="S4167" s="17">
        <f>IF(OR($B4167="",$G4167="",$R4167=0),"",$G4167/$R4167)</f>
        <v/>
      </c>
      <c r="T4167">
        <f>IF($S4167="","",IF($S4167&lt;Settings!$B$8,"Critical",IF($S4167&lt;Settings!$B$9,"Semi Critical","Non Critical")))</f>
        <v/>
      </c>
      <c r="U4167">
        <f>IF($B4167="","",IFERROR(VLOOKUP($O4167,Leaders!$A:$B,2,0),"Not Mapped"))</f>
        <v/>
      </c>
    </row>
    <row r="4168">
      <c r="A4168" s="16" t="n"/>
      <c r="G4168" s="17" t="n"/>
      <c r="H4168" s="17" t="n"/>
      <c r="I4168" s="17" t="n"/>
      <c r="J4168" s="17" t="n"/>
      <c r="K4168" s="17" t="n"/>
      <c r="L4168" s="17" t="n"/>
      <c r="N4168">
        <f>IF($B4168="","",IF($C4168="SUPERSTORE","Superstore","DH"))</f>
        <v/>
      </c>
      <c r="O4168">
        <f>IF($B4168="","",IFERROR(VLOOKUP($B4168,Mapping!$A:$C,2,0),"Not Mapped"))</f>
        <v/>
      </c>
      <c r="P4168">
        <f>IF($B4168="","",IFERROR(VLOOKUP($B4168,Mapping!$A:$C,3,0),"Not Mapped"))</f>
        <v/>
      </c>
      <c r="Q4168">
        <f>IF($B4168="","",IF(COUNTIF(Exclusions!$A:$A,$B4168)&gt;0,"Yes","No"))</f>
        <v/>
      </c>
      <c r="R4168" s="17">
        <f>IF($B4168="","",MIN(1,DAY($A4168)/IF($N4168="Superstore",Settings!$B$5,Settings!$B$4)))</f>
        <v/>
      </c>
      <c r="S4168" s="17">
        <f>IF(OR($B4168="",$G4168="",$R4168=0),"",$G4168/$R4168)</f>
        <v/>
      </c>
      <c r="T4168">
        <f>IF($S4168="","",IF($S4168&lt;Settings!$B$8,"Critical",IF($S4168&lt;Settings!$B$9,"Semi Critical","Non Critical")))</f>
        <v/>
      </c>
      <c r="U4168">
        <f>IF($B4168="","",IFERROR(VLOOKUP($O4168,Leaders!$A:$B,2,0),"Not Mapped"))</f>
        <v/>
      </c>
    </row>
    <row r="4169">
      <c r="A4169" s="16" t="n"/>
      <c r="G4169" s="17" t="n"/>
      <c r="H4169" s="17" t="n"/>
      <c r="I4169" s="17" t="n"/>
      <c r="J4169" s="17" t="n"/>
      <c r="K4169" s="17" t="n"/>
      <c r="L4169" s="17" t="n"/>
      <c r="N4169">
        <f>IF($B4169="","",IF($C4169="SUPERSTORE","Superstore","DH"))</f>
        <v/>
      </c>
      <c r="O4169">
        <f>IF($B4169="","",IFERROR(VLOOKUP($B4169,Mapping!$A:$C,2,0),"Not Mapped"))</f>
        <v/>
      </c>
      <c r="P4169">
        <f>IF($B4169="","",IFERROR(VLOOKUP($B4169,Mapping!$A:$C,3,0),"Not Mapped"))</f>
        <v/>
      </c>
      <c r="Q4169">
        <f>IF($B4169="","",IF(COUNTIF(Exclusions!$A:$A,$B4169)&gt;0,"Yes","No"))</f>
        <v/>
      </c>
      <c r="R4169" s="17">
        <f>IF($B4169="","",MIN(1,DAY($A4169)/IF($N4169="Superstore",Settings!$B$5,Settings!$B$4)))</f>
        <v/>
      </c>
      <c r="S4169" s="17">
        <f>IF(OR($B4169="",$G4169="",$R4169=0),"",$G4169/$R4169)</f>
        <v/>
      </c>
      <c r="T4169">
        <f>IF($S4169="","",IF($S4169&lt;Settings!$B$8,"Critical",IF($S4169&lt;Settings!$B$9,"Semi Critical","Non Critical")))</f>
        <v/>
      </c>
      <c r="U4169">
        <f>IF($B4169="","",IFERROR(VLOOKUP($O4169,Leaders!$A:$B,2,0),"Not Mapped"))</f>
        <v/>
      </c>
    </row>
    <row r="4170">
      <c r="A4170" s="16" t="n"/>
      <c r="G4170" s="17" t="n"/>
      <c r="H4170" s="17" t="n"/>
      <c r="I4170" s="17" t="n"/>
      <c r="J4170" s="17" t="n"/>
      <c r="K4170" s="17" t="n"/>
      <c r="L4170" s="17" t="n"/>
      <c r="N4170">
        <f>IF($B4170="","",IF($C4170="SUPERSTORE","Superstore","DH"))</f>
        <v/>
      </c>
      <c r="O4170">
        <f>IF($B4170="","",IFERROR(VLOOKUP($B4170,Mapping!$A:$C,2,0),"Not Mapped"))</f>
        <v/>
      </c>
      <c r="P4170">
        <f>IF($B4170="","",IFERROR(VLOOKUP($B4170,Mapping!$A:$C,3,0),"Not Mapped"))</f>
        <v/>
      </c>
      <c r="Q4170">
        <f>IF($B4170="","",IF(COUNTIF(Exclusions!$A:$A,$B4170)&gt;0,"Yes","No"))</f>
        <v/>
      </c>
      <c r="R4170" s="17">
        <f>IF($B4170="","",MIN(1,DAY($A4170)/IF($N4170="Superstore",Settings!$B$5,Settings!$B$4)))</f>
        <v/>
      </c>
      <c r="S4170" s="17">
        <f>IF(OR($B4170="",$G4170="",$R4170=0),"",$G4170/$R4170)</f>
        <v/>
      </c>
      <c r="T4170">
        <f>IF($S4170="","",IF($S4170&lt;Settings!$B$8,"Critical",IF($S4170&lt;Settings!$B$9,"Semi Critical","Non Critical")))</f>
        <v/>
      </c>
      <c r="U4170">
        <f>IF($B4170="","",IFERROR(VLOOKUP($O4170,Leaders!$A:$B,2,0),"Not Mapped"))</f>
        <v/>
      </c>
    </row>
    <row r="4171">
      <c r="A4171" s="16" t="n"/>
      <c r="G4171" s="17" t="n"/>
      <c r="H4171" s="17" t="n"/>
      <c r="I4171" s="17" t="n"/>
      <c r="J4171" s="17" t="n"/>
      <c r="K4171" s="17" t="n"/>
      <c r="L4171" s="17" t="n"/>
      <c r="N4171">
        <f>IF($B4171="","",IF($C4171="SUPERSTORE","Superstore","DH"))</f>
        <v/>
      </c>
      <c r="O4171">
        <f>IF($B4171="","",IFERROR(VLOOKUP($B4171,Mapping!$A:$C,2,0),"Not Mapped"))</f>
        <v/>
      </c>
      <c r="P4171">
        <f>IF($B4171="","",IFERROR(VLOOKUP($B4171,Mapping!$A:$C,3,0),"Not Mapped"))</f>
        <v/>
      </c>
      <c r="Q4171">
        <f>IF($B4171="","",IF(COUNTIF(Exclusions!$A:$A,$B4171)&gt;0,"Yes","No"))</f>
        <v/>
      </c>
      <c r="R4171" s="17">
        <f>IF($B4171="","",MIN(1,DAY($A4171)/IF($N4171="Superstore",Settings!$B$5,Settings!$B$4)))</f>
        <v/>
      </c>
      <c r="S4171" s="17">
        <f>IF(OR($B4171="",$G4171="",$R4171=0),"",$G4171/$R4171)</f>
        <v/>
      </c>
      <c r="T4171">
        <f>IF($S4171="","",IF($S4171&lt;Settings!$B$8,"Critical",IF($S4171&lt;Settings!$B$9,"Semi Critical","Non Critical")))</f>
        <v/>
      </c>
      <c r="U4171">
        <f>IF($B4171="","",IFERROR(VLOOKUP($O4171,Leaders!$A:$B,2,0),"Not Mapped"))</f>
        <v/>
      </c>
    </row>
    <row r="4172">
      <c r="A4172" s="16" t="n"/>
      <c r="G4172" s="17" t="n"/>
      <c r="H4172" s="17" t="n"/>
      <c r="I4172" s="17" t="n"/>
      <c r="J4172" s="17" t="n"/>
      <c r="K4172" s="17" t="n"/>
      <c r="L4172" s="17" t="n"/>
      <c r="N4172">
        <f>IF($B4172="","",IF($C4172="SUPERSTORE","Superstore","DH"))</f>
        <v/>
      </c>
      <c r="O4172">
        <f>IF($B4172="","",IFERROR(VLOOKUP($B4172,Mapping!$A:$C,2,0),"Not Mapped"))</f>
        <v/>
      </c>
      <c r="P4172">
        <f>IF($B4172="","",IFERROR(VLOOKUP($B4172,Mapping!$A:$C,3,0),"Not Mapped"))</f>
        <v/>
      </c>
      <c r="Q4172">
        <f>IF($B4172="","",IF(COUNTIF(Exclusions!$A:$A,$B4172)&gt;0,"Yes","No"))</f>
        <v/>
      </c>
      <c r="R4172" s="17">
        <f>IF($B4172="","",MIN(1,DAY($A4172)/IF($N4172="Superstore",Settings!$B$5,Settings!$B$4)))</f>
        <v/>
      </c>
      <c r="S4172" s="17">
        <f>IF(OR($B4172="",$G4172="",$R4172=0),"",$G4172/$R4172)</f>
        <v/>
      </c>
      <c r="T4172">
        <f>IF($S4172="","",IF($S4172&lt;Settings!$B$8,"Critical",IF($S4172&lt;Settings!$B$9,"Semi Critical","Non Critical")))</f>
        <v/>
      </c>
      <c r="U4172">
        <f>IF($B4172="","",IFERROR(VLOOKUP($O4172,Leaders!$A:$B,2,0),"Not Mapped"))</f>
        <v/>
      </c>
    </row>
    <row r="4173">
      <c r="A4173" s="16" t="n"/>
      <c r="G4173" s="17" t="n"/>
      <c r="H4173" s="17" t="n"/>
      <c r="I4173" s="17" t="n"/>
      <c r="J4173" s="17" t="n"/>
      <c r="K4173" s="17" t="n"/>
      <c r="L4173" s="17" t="n"/>
      <c r="N4173">
        <f>IF($B4173="","",IF($C4173="SUPERSTORE","Superstore","DH"))</f>
        <v/>
      </c>
      <c r="O4173">
        <f>IF($B4173="","",IFERROR(VLOOKUP($B4173,Mapping!$A:$C,2,0),"Not Mapped"))</f>
        <v/>
      </c>
      <c r="P4173">
        <f>IF($B4173="","",IFERROR(VLOOKUP($B4173,Mapping!$A:$C,3,0),"Not Mapped"))</f>
        <v/>
      </c>
      <c r="Q4173">
        <f>IF($B4173="","",IF(COUNTIF(Exclusions!$A:$A,$B4173)&gt;0,"Yes","No"))</f>
        <v/>
      </c>
      <c r="R4173" s="17">
        <f>IF($B4173="","",MIN(1,DAY($A4173)/IF($N4173="Superstore",Settings!$B$5,Settings!$B$4)))</f>
        <v/>
      </c>
      <c r="S4173" s="17">
        <f>IF(OR($B4173="",$G4173="",$R4173=0),"",$G4173/$R4173)</f>
        <v/>
      </c>
      <c r="T4173">
        <f>IF($S4173="","",IF($S4173&lt;Settings!$B$8,"Critical",IF($S4173&lt;Settings!$B$9,"Semi Critical","Non Critical")))</f>
        <v/>
      </c>
      <c r="U4173">
        <f>IF($B4173="","",IFERROR(VLOOKUP($O4173,Leaders!$A:$B,2,0),"Not Mapped"))</f>
        <v/>
      </c>
    </row>
    <row r="4174">
      <c r="A4174" s="16" t="n"/>
      <c r="G4174" s="17" t="n"/>
      <c r="H4174" s="17" t="n"/>
      <c r="I4174" s="17" t="n"/>
      <c r="J4174" s="17" t="n"/>
      <c r="K4174" s="17" t="n"/>
      <c r="L4174" s="17" t="n"/>
      <c r="N4174">
        <f>IF($B4174="","",IF($C4174="SUPERSTORE","Superstore","DH"))</f>
        <v/>
      </c>
      <c r="O4174">
        <f>IF($B4174="","",IFERROR(VLOOKUP($B4174,Mapping!$A:$C,2,0),"Not Mapped"))</f>
        <v/>
      </c>
      <c r="P4174">
        <f>IF($B4174="","",IFERROR(VLOOKUP($B4174,Mapping!$A:$C,3,0),"Not Mapped"))</f>
        <v/>
      </c>
      <c r="Q4174">
        <f>IF($B4174="","",IF(COUNTIF(Exclusions!$A:$A,$B4174)&gt;0,"Yes","No"))</f>
        <v/>
      </c>
      <c r="R4174" s="17">
        <f>IF($B4174="","",MIN(1,DAY($A4174)/IF($N4174="Superstore",Settings!$B$5,Settings!$B$4)))</f>
        <v/>
      </c>
      <c r="S4174" s="17">
        <f>IF(OR($B4174="",$G4174="",$R4174=0),"",$G4174/$R4174)</f>
        <v/>
      </c>
      <c r="T4174">
        <f>IF($S4174="","",IF($S4174&lt;Settings!$B$8,"Critical",IF($S4174&lt;Settings!$B$9,"Semi Critical","Non Critical")))</f>
        <v/>
      </c>
      <c r="U4174">
        <f>IF($B4174="","",IFERROR(VLOOKUP($O4174,Leaders!$A:$B,2,0),"Not Mapped"))</f>
        <v/>
      </c>
    </row>
    <row r="4175">
      <c r="A4175" s="16" t="n"/>
      <c r="G4175" s="17" t="n"/>
      <c r="H4175" s="17" t="n"/>
      <c r="I4175" s="17" t="n"/>
      <c r="J4175" s="17" t="n"/>
      <c r="K4175" s="17" t="n"/>
      <c r="L4175" s="17" t="n"/>
      <c r="N4175">
        <f>IF($B4175="","",IF($C4175="SUPERSTORE","Superstore","DH"))</f>
        <v/>
      </c>
      <c r="O4175">
        <f>IF($B4175="","",IFERROR(VLOOKUP($B4175,Mapping!$A:$C,2,0),"Not Mapped"))</f>
        <v/>
      </c>
      <c r="P4175">
        <f>IF($B4175="","",IFERROR(VLOOKUP($B4175,Mapping!$A:$C,3,0),"Not Mapped"))</f>
        <v/>
      </c>
      <c r="Q4175">
        <f>IF($B4175="","",IF(COUNTIF(Exclusions!$A:$A,$B4175)&gt;0,"Yes","No"))</f>
        <v/>
      </c>
      <c r="R4175" s="17">
        <f>IF($B4175="","",MIN(1,DAY($A4175)/IF($N4175="Superstore",Settings!$B$5,Settings!$B$4)))</f>
        <v/>
      </c>
      <c r="S4175" s="17">
        <f>IF(OR($B4175="",$G4175="",$R4175=0),"",$G4175/$R4175)</f>
        <v/>
      </c>
      <c r="T4175">
        <f>IF($S4175="","",IF($S4175&lt;Settings!$B$8,"Critical",IF($S4175&lt;Settings!$B$9,"Semi Critical","Non Critical")))</f>
        <v/>
      </c>
      <c r="U4175">
        <f>IF($B4175="","",IFERROR(VLOOKUP($O4175,Leaders!$A:$B,2,0),"Not Mapped"))</f>
        <v/>
      </c>
    </row>
    <row r="4176">
      <c r="A4176" s="16" t="n"/>
      <c r="G4176" s="17" t="n"/>
      <c r="H4176" s="17" t="n"/>
      <c r="I4176" s="17" t="n"/>
      <c r="J4176" s="17" t="n"/>
      <c r="K4176" s="17" t="n"/>
      <c r="L4176" s="17" t="n"/>
      <c r="N4176">
        <f>IF($B4176="","",IF($C4176="SUPERSTORE","Superstore","DH"))</f>
        <v/>
      </c>
      <c r="O4176">
        <f>IF($B4176="","",IFERROR(VLOOKUP($B4176,Mapping!$A:$C,2,0),"Not Mapped"))</f>
        <v/>
      </c>
      <c r="P4176">
        <f>IF($B4176="","",IFERROR(VLOOKUP($B4176,Mapping!$A:$C,3,0),"Not Mapped"))</f>
        <v/>
      </c>
      <c r="Q4176">
        <f>IF($B4176="","",IF(COUNTIF(Exclusions!$A:$A,$B4176)&gt;0,"Yes","No"))</f>
        <v/>
      </c>
      <c r="R4176" s="17">
        <f>IF($B4176="","",MIN(1,DAY($A4176)/IF($N4176="Superstore",Settings!$B$5,Settings!$B$4)))</f>
        <v/>
      </c>
      <c r="S4176" s="17">
        <f>IF(OR($B4176="",$G4176="",$R4176=0),"",$G4176/$R4176)</f>
        <v/>
      </c>
      <c r="T4176">
        <f>IF($S4176="","",IF($S4176&lt;Settings!$B$8,"Critical",IF($S4176&lt;Settings!$B$9,"Semi Critical","Non Critical")))</f>
        <v/>
      </c>
      <c r="U4176">
        <f>IF($B4176="","",IFERROR(VLOOKUP($O4176,Leaders!$A:$B,2,0),"Not Mapped"))</f>
        <v/>
      </c>
    </row>
    <row r="4177">
      <c r="A4177" s="16" t="n"/>
      <c r="G4177" s="17" t="n"/>
      <c r="H4177" s="17" t="n"/>
      <c r="I4177" s="17" t="n"/>
      <c r="J4177" s="17" t="n"/>
      <c r="K4177" s="17" t="n"/>
      <c r="L4177" s="17" t="n"/>
      <c r="N4177">
        <f>IF($B4177="","",IF($C4177="SUPERSTORE","Superstore","DH"))</f>
        <v/>
      </c>
      <c r="O4177">
        <f>IF($B4177="","",IFERROR(VLOOKUP($B4177,Mapping!$A:$C,2,0),"Not Mapped"))</f>
        <v/>
      </c>
      <c r="P4177">
        <f>IF($B4177="","",IFERROR(VLOOKUP($B4177,Mapping!$A:$C,3,0),"Not Mapped"))</f>
        <v/>
      </c>
      <c r="Q4177">
        <f>IF($B4177="","",IF(COUNTIF(Exclusions!$A:$A,$B4177)&gt;0,"Yes","No"))</f>
        <v/>
      </c>
      <c r="R4177" s="17">
        <f>IF($B4177="","",MIN(1,DAY($A4177)/IF($N4177="Superstore",Settings!$B$5,Settings!$B$4)))</f>
        <v/>
      </c>
      <c r="S4177" s="17">
        <f>IF(OR($B4177="",$G4177="",$R4177=0),"",$G4177/$R4177)</f>
        <v/>
      </c>
      <c r="T4177">
        <f>IF($S4177="","",IF($S4177&lt;Settings!$B$8,"Critical",IF($S4177&lt;Settings!$B$9,"Semi Critical","Non Critical")))</f>
        <v/>
      </c>
      <c r="U4177">
        <f>IF($B4177="","",IFERROR(VLOOKUP($O4177,Leaders!$A:$B,2,0),"Not Mapped"))</f>
        <v/>
      </c>
    </row>
    <row r="4178">
      <c r="A4178" s="16" t="n"/>
      <c r="G4178" s="17" t="n"/>
      <c r="H4178" s="17" t="n"/>
      <c r="I4178" s="17" t="n"/>
      <c r="J4178" s="17" t="n"/>
      <c r="K4178" s="17" t="n"/>
      <c r="L4178" s="17" t="n"/>
      <c r="N4178">
        <f>IF($B4178="","",IF($C4178="SUPERSTORE","Superstore","DH"))</f>
        <v/>
      </c>
      <c r="O4178">
        <f>IF($B4178="","",IFERROR(VLOOKUP($B4178,Mapping!$A:$C,2,0),"Not Mapped"))</f>
        <v/>
      </c>
      <c r="P4178">
        <f>IF($B4178="","",IFERROR(VLOOKUP($B4178,Mapping!$A:$C,3,0),"Not Mapped"))</f>
        <v/>
      </c>
      <c r="Q4178">
        <f>IF($B4178="","",IF(COUNTIF(Exclusions!$A:$A,$B4178)&gt;0,"Yes","No"))</f>
        <v/>
      </c>
      <c r="R4178" s="17">
        <f>IF($B4178="","",MIN(1,DAY($A4178)/IF($N4178="Superstore",Settings!$B$5,Settings!$B$4)))</f>
        <v/>
      </c>
      <c r="S4178" s="17">
        <f>IF(OR($B4178="",$G4178="",$R4178=0),"",$G4178/$R4178)</f>
        <v/>
      </c>
      <c r="T4178">
        <f>IF($S4178="","",IF($S4178&lt;Settings!$B$8,"Critical",IF($S4178&lt;Settings!$B$9,"Semi Critical","Non Critical")))</f>
        <v/>
      </c>
      <c r="U4178">
        <f>IF($B4178="","",IFERROR(VLOOKUP($O4178,Leaders!$A:$B,2,0),"Not Mapped"))</f>
        <v/>
      </c>
    </row>
    <row r="4179">
      <c r="A4179" s="16" t="n"/>
      <c r="G4179" s="17" t="n"/>
      <c r="H4179" s="17" t="n"/>
      <c r="I4179" s="17" t="n"/>
      <c r="J4179" s="17" t="n"/>
      <c r="K4179" s="17" t="n"/>
      <c r="L4179" s="17" t="n"/>
      <c r="N4179">
        <f>IF($B4179="","",IF($C4179="SUPERSTORE","Superstore","DH"))</f>
        <v/>
      </c>
      <c r="O4179">
        <f>IF($B4179="","",IFERROR(VLOOKUP($B4179,Mapping!$A:$C,2,0),"Not Mapped"))</f>
        <v/>
      </c>
      <c r="P4179">
        <f>IF($B4179="","",IFERROR(VLOOKUP($B4179,Mapping!$A:$C,3,0),"Not Mapped"))</f>
        <v/>
      </c>
      <c r="Q4179">
        <f>IF($B4179="","",IF(COUNTIF(Exclusions!$A:$A,$B4179)&gt;0,"Yes","No"))</f>
        <v/>
      </c>
      <c r="R4179" s="17">
        <f>IF($B4179="","",MIN(1,DAY($A4179)/IF($N4179="Superstore",Settings!$B$5,Settings!$B$4)))</f>
        <v/>
      </c>
      <c r="S4179" s="17">
        <f>IF(OR($B4179="",$G4179="",$R4179=0),"",$G4179/$R4179)</f>
        <v/>
      </c>
      <c r="T4179">
        <f>IF($S4179="","",IF($S4179&lt;Settings!$B$8,"Critical",IF($S4179&lt;Settings!$B$9,"Semi Critical","Non Critical")))</f>
        <v/>
      </c>
      <c r="U4179">
        <f>IF($B4179="","",IFERROR(VLOOKUP($O4179,Leaders!$A:$B,2,0),"Not Mapped"))</f>
        <v/>
      </c>
    </row>
    <row r="4180">
      <c r="A4180" s="16" t="n"/>
      <c r="G4180" s="17" t="n"/>
      <c r="H4180" s="17" t="n"/>
      <c r="I4180" s="17" t="n"/>
      <c r="J4180" s="17" t="n"/>
      <c r="K4180" s="17" t="n"/>
      <c r="L4180" s="17" t="n"/>
      <c r="N4180">
        <f>IF($B4180="","",IF($C4180="SUPERSTORE","Superstore","DH"))</f>
        <v/>
      </c>
      <c r="O4180">
        <f>IF($B4180="","",IFERROR(VLOOKUP($B4180,Mapping!$A:$C,2,0),"Not Mapped"))</f>
        <v/>
      </c>
      <c r="P4180">
        <f>IF($B4180="","",IFERROR(VLOOKUP($B4180,Mapping!$A:$C,3,0),"Not Mapped"))</f>
        <v/>
      </c>
      <c r="Q4180">
        <f>IF($B4180="","",IF(COUNTIF(Exclusions!$A:$A,$B4180)&gt;0,"Yes","No"))</f>
        <v/>
      </c>
      <c r="R4180" s="17">
        <f>IF($B4180="","",MIN(1,DAY($A4180)/IF($N4180="Superstore",Settings!$B$5,Settings!$B$4)))</f>
        <v/>
      </c>
      <c r="S4180" s="17">
        <f>IF(OR($B4180="",$G4180="",$R4180=0),"",$G4180/$R4180)</f>
        <v/>
      </c>
      <c r="T4180">
        <f>IF($S4180="","",IF($S4180&lt;Settings!$B$8,"Critical",IF($S4180&lt;Settings!$B$9,"Semi Critical","Non Critical")))</f>
        <v/>
      </c>
      <c r="U4180">
        <f>IF($B4180="","",IFERROR(VLOOKUP($O4180,Leaders!$A:$B,2,0),"Not Mapped"))</f>
        <v/>
      </c>
    </row>
    <row r="4181">
      <c r="A4181" s="16" t="n"/>
      <c r="G4181" s="17" t="n"/>
      <c r="H4181" s="17" t="n"/>
      <c r="I4181" s="17" t="n"/>
      <c r="J4181" s="17" t="n"/>
      <c r="K4181" s="17" t="n"/>
      <c r="L4181" s="17" t="n"/>
      <c r="N4181">
        <f>IF($B4181="","",IF($C4181="SUPERSTORE","Superstore","DH"))</f>
        <v/>
      </c>
      <c r="O4181">
        <f>IF($B4181="","",IFERROR(VLOOKUP($B4181,Mapping!$A:$C,2,0),"Not Mapped"))</f>
        <v/>
      </c>
      <c r="P4181">
        <f>IF($B4181="","",IFERROR(VLOOKUP($B4181,Mapping!$A:$C,3,0),"Not Mapped"))</f>
        <v/>
      </c>
      <c r="Q4181">
        <f>IF($B4181="","",IF(COUNTIF(Exclusions!$A:$A,$B4181)&gt;0,"Yes","No"))</f>
        <v/>
      </c>
      <c r="R4181" s="17">
        <f>IF($B4181="","",MIN(1,DAY($A4181)/IF($N4181="Superstore",Settings!$B$5,Settings!$B$4)))</f>
        <v/>
      </c>
      <c r="S4181" s="17">
        <f>IF(OR($B4181="",$G4181="",$R4181=0),"",$G4181/$R4181)</f>
        <v/>
      </c>
      <c r="T4181">
        <f>IF($S4181="","",IF($S4181&lt;Settings!$B$8,"Critical",IF($S4181&lt;Settings!$B$9,"Semi Critical","Non Critical")))</f>
        <v/>
      </c>
      <c r="U4181">
        <f>IF($B4181="","",IFERROR(VLOOKUP($O4181,Leaders!$A:$B,2,0),"Not Mapped"))</f>
        <v/>
      </c>
    </row>
    <row r="4182">
      <c r="A4182" s="16" t="n"/>
      <c r="G4182" s="17" t="n"/>
      <c r="H4182" s="17" t="n"/>
      <c r="I4182" s="17" t="n"/>
      <c r="J4182" s="17" t="n"/>
      <c r="K4182" s="17" t="n"/>
      <c r="L4182" s="17" t="n"/>
      <c r="N4182">
        <f>IF($B4182="","",IF($C4182="SUPERSTORE","Superstore","DH"))</f>
        <v/>
      </c>
      <c r="O4182">
        <f>IF($B4182="","",IFERROR(VLOOKUP($B4182,Mapping!$A:$C,2,0),"Not Mapped"))</f>
        <v/>
      </c>
      <c r="P4182">
        <f>IF($B4182="","",IFERROR(VLOOKUP($B4182,Mapping!$A:$C,3,0),"Not Mapped"))</f>
        <v/>
      </c>
      <c r="Q4182">
        <f>IF($B4182="","",IF(COUNTIF(Exclusions!$A:$A,$B4182)&gt;0,"Yes","No"))</f>
        <v/>
      </c>
      <c r="R4182" s="17">
        <f>IF($B4182="","",MIN(1,DAY($A4182)/IF($N4182="Superstore",Settings!$B$5,Settings!$B$4)))</f>
        <v/>
      </c>
      <c r="S4182" s="17">
        <f>IF(OR($B4182="",$G4182="",$R4182=0),"",$G4182/$R4182)</f>
        <v/>
      </c>
      <c r="T4182">
        <f>IF($S4182="","",IF($S4182&lt;Settings!$B$8,"Critical",IF($S4182&lt;Settings!$B$9,"Semi Critical","Non Critical")))</f>
        <v/>
      </c>
      <c r="U4182">
        <f>IF($B4182="","",IFERROR(VLOOKUP($O4182,Leaders!$A:$B,2,0),"Not Mapped"))</f>
        <v/>
      </c>
    </row>
    <row r="4183">
      <c r="A4183" s="16" t="n"/>
      <c r="G4183" s="17" t="n"/>
      <c r="H4183" s="17" t="n"/>
      <c r="I4183" s="17" t="n"/>
      <c r="J4183" s="17" t="n"/>
      <c r="K4183" s="17" t="n"/>
      <c r="L4183" s="17" t="n"/>
      <c r="N4183">
        <f>IF($B4183="","",IF($C4183="SUPERSTORE","Superstore","DH"))</f>
        <v/>
      </c>
      <c r="O4183">
        <f>IF($B4183="","",IFERROR(VLOOKUP($B4183,Mapping!$A:$C,2,0),"Not Mapped"))</f>
        <v/>
      </c>
      <c r="P4183">
        <f>IF($B4183="","",IFERROR(VLOOKUP($B4183,Mapping!$A:$C,3,0),"Not Mapped"))</f>
        <v/>
      </c>
      <c r="Q4183">
        <f>IF($B4183="","",IF(COUNTIF(Exclusions!$A:$A,$B4183)&gt;0,"Yes","No"))</f>
        <v/>
      </c>
      <c r="R4183" s="17">
        <f>IF($B4183="","",MIN(1,DAY($A4183)/IF($N4183="Superstore",Settings!$B$5,Settings!$B$4)))</f>
        <v/>
      </c>
      <c r="S4183" s="17">
        <f>IF(OR($B4183="",$G4183="",$R4183=0),"",$G4183/$R4183)</f>
        <v/>
      </c>
      <c r="T4183">
        <f>IF($S4183="","",IF($S4183&lt;Settings!$B$8,"Critical",IF($S4183&lt;Settings!$B$9,"Semi Critical","Non Critical")))</f>
        <v/>
      </c>
      <c r="U4183">
        <f>IF($B4183="","",IFERROR(VLOOKUP($O4183,Leaders!$A:$B,2,0),"Not Mapped"))</f>
        <v/>
      </c>
    </row>
    <row r="4184">
      <c r="A4184" s="16" t="n"/>
      <c r="G4184" s="17" t="n"/>
      <c r="H4184" s="17" t="n"/>
      <c r="I4184" s="17" t="n"/>
      <c r="J4184" s="17" t="n"/>
      <c r="K4184" s="17" t="n"/>
      <c r="L4184" s="17" t="n"/>
      <c r="N4184">
        <f>IF($B4184="","",IF($C4184="SUPERSTORE","Superstore","DH"))</f>
        <v/>
      </c>
      <c r="O4184">
        <f>IF($B4184="","",IFERROR(VLOOKUP($B4184,Mapping!$A:$C,2,0),"Not Mapped"))</f>
        <v/>
      </c>
      <c r="P4184">
        <f>IF($B4184="","",IFERROR(VLOOKUP($B4184,Mapping!$A:$C,3,0),"Not Mapped"))</f>
        <v/>
      </c>
      <c r="Q4184">
        <f>IF($B4184="","",IF(COUNTIF(Exclusions!$A:$A,$B4184)&gt;0,"Yes","No"))</f>
        <v/>
      </c>
      <c r="R4184" s="17">
        <f>IF($B4184="","",MIN(1,DAY($A4184)/IF($N4184="Superstore",Settings!$B$5,Settings!$B$4)))</f>
        <v/>
      </c>
      <c r="S4184" s="17">
        <f>IF(OR($B4184="",$G4184="",$R4184=0),"",$G4184/$R4184)</f>
        <v/>
      </c>
      <c r="T4184">
        <f>IF($S4184="","",IF($S4184&lt;Settings!$B$8,"Critical",IF($S4184&lt;Settings!$B$9,"Semi Critical","Non Critical")))</f>
        <v/>
      </c>
      <c r="U4184">
        <f>IF($B4184="","",IFERROR(VLOOKUP($O4184,Leaders!$A:$B,2,0),"Not Mapped"))</f>
        <v/>
      </c>
    </row>
    <row r="4185">
      <c r="A4185" s="16" t="n"/>
      <c r="G4185" s="17" t="n"/>
      <c r="H4185" s="17" t="n"/>
      <c r="I4185" s="17" t="n"/>
      <c r="J4185" s="17" t="n"/>
      <c r="K4185" s="17" t="n"/>
      <c r="L4185" s="17" t="n"/>
      <c r="N4185">
        <f>IF($B4185="","",IF($C4185="SUPERSTORE","Superstore","DH"))</f>
        <v/>
      </c>
      <c r="O4185">
        <f>IF($B4185="","",IFERROR(VLOOKUP($B4185,Mapping!$A:$C,2,0),"Not Mapped"))</f>
        <v/>
      </c>
      <c r="P4185">
        <f>IF($B4185="","",IFERROR(VLOOKUP($B4185,Mapping!$A:$C,3,0),"Not Mapped"))</f>
        <v/>
      </c>
      <c r="Q4185">
        <f>IF($B4185="","",IF(COUNTIF(Exclusions!$A:$A,$B4185)&gt;0,"Yes","No"))</f>
        <v/>
      </c>
      <c r="R4185" s="17">
        <f>IF($B4185="","",MIN(1,DAY($A4185)/IF($N4185="Superstore",Settings!$B$5,Settings!$B$4)))</f>
        <v/>
      </c>
      <c r="S4185" s="17">
        <f>IF(OR($B4185="",$G4185="",$R4185=0),"",$G4185/$R4185)</f>
        <v/>
      </c>
      <c r="T4185">
        <f>IF($S4185="","",IF($S4185&lt;Settings!$B$8,"Critical",IF($S4185&lt;Settings!$B$9,"Semi Critical","Non Critical")))</f>
        <v/>
      </c>
      <c r="U4185">
        <f>IF($B4185="","",IFERROR(VLOOKUP($O4185,Leaders!$A:$B,2,0),"Not Mapped"))</f>
        <v/>
      </c>
    </row>
    <row r="4186">
      <c r="A4186" s="16" t="n"/>
      <c r="G4186" s="17" t="n"/>
      <c r="H4186" s="17" t="n"/>
      <c r="I4186" s="17" t="n"/>
      <c r="J4186" s="17" t="n"/>
      <c r="K4186" s="17" t="n"/>
      <c r="L4186" s="17" t="n"/>
      <c r="N4186">
        <f>IF($B4186="","",IF($C4186="SUPERSTORE","Superstore","DH"))</f>
        <v/>
      </c>
      <c r="O4186">
        <f>IF($B4186="","",IFERROR(VLOOKUP($B4186,Mapping!$A:$C,2,0),"Not Mapped"))</f>
        <v/>
      </c>
      <c r="P4186">
        <f>IF($B4186="","",IFERROR(VLOOKUP($B4186,Mapping!$A:$C,3,0),"Not Mapped"))</f>
        <v/>
      </c>
      <c r="Q4186">
        <f>IF($B4186="","",IF(COUNTIF(Exclusions!$A:$A,$B4186)&gt;0,"Yes","No"))</f>
        <v/>
      </c>
      <c r="R4186" s="17">
        <f>IF($B4186="","",MIN(1,DAY($A4186)/IF($N4186="Superstore",Settings!$B$5,Settings!$B$4)))</f>
        <v/>
      </c>
      <c r="S4186" s="17">
        <f>IF(OR($B4186="",$G4186="",$R4186=0),"",$G4186/$R4186)</f>
        <v/>
      </c>
      <c r="T4186">
        <f>IF($S4186="","",IF($S4186&lt;Settings!$B$8,"Critical",IF($S4186&lt;Settings!$B$9,"Semi Critical","Non Critical")))</f>
        <v/>
      </c>
      <c r="U4186">
        <f>IF($B4186="","",IFERROR(VLOOKUP($O4186,Leaders!$A:$B,2,0),"Not Mapped"))</f>
        <v/>
      </c>
    </row>
    <row r="4187">
      <c r="A4187" s="16" t="n"/>
      <c r="G4187" s="17" t="n"/>
      <c r="H4187" s="17" t="n"/>
      <c r="I4187" s="17" t="n"/>
      <c r="J4187" s="17" t="n"/>
      <c r="K4187" s="17" t="n"/>
      <c r="L4187" s="17" t="n"/>
      <c r="N4187">
        <f>IF($B4187="","",IF($C4187="SUPERSTORE","Superstore","DH"))</f>
        <v/>
      </c>
      <c r="O4187">
        <f>IF($B4187="","",IFERROR(VLOOKUP($B4187,Mapping!$A:$C,2,0),"Not Mapped"))</f>
        <v/>
      </c>
      <c r="P4187">
        <f>IF($B4187="","",IFERROR(VLOOKUP($B4187,Mapping!$A:$C,3,0),"Not Mapped"))</f>
        <v/>
      </c>
      <c r="Q4187">
        <f>IF($B4187="","",IF(COUNTIF(Exclusions!$A:$A,$B4187)&gt;0,"Yes","No"))</f>
        <v/>
      </c>
      <c r="R4187" s="17">
        <f>IF($B4187="","",MIN(1,DAY($A4187)/IF($N4187="Superstore",Settings!$B$5,Settings!$B$4)))</f>
        <v/>
      </c>
      <c r="S4187" s="17">
        <f>IF(OR($B4187="",$G4187="",$R4187=0),"",$G4187/$R4187)</f>
        <v/>
      </c>
      <c r="T4187">
        <f>IF($S4187="","",IF($S4187&lt;Settings!$B$8,"Critical",IF($S4187&lt;Settings!$B$9,"Semi Critical","Non Critical")))</f>
        <v/>
      </c>
      <c r="U4187">
        <f>IF($B4187="","",IFERROR(VLOOKUP($O4187,Leaders!$A:$B,2,0),"Not Mapped"))</f>
        <v/>
      </c>
    </row>
    <row r="4188">
      <c r="A4188" s="16" t="n"/>
      <c r="G4188" s="17" t="n"/>
      <c r="H4188" s="17" t="n"/>
      <c r="I4188" s="17" t="n"/>
      <c r="J4188" s="17" t="n"/>
      <c r="K4188" s="17" t="n"/>
      <c r="L4188" s="17" t="n"/>
      <c r="N4188">
        <f>IF($B4188="","",IF($C4188="SUPERSTORE","Superstore","DH"))</f>
        <v/>
      </c>
      <c r="O4188">
        <f>IF($B4188="","",IFERROR(VLOOKUP($B4188,Mapping!$A:$C,2,0),"Not Mapped"))</f>
        <v/>
      </c>
      <c r="P4188">
        <f>IF($B4188="","",IFERROR(VLOOKUP($B4188,Mapping!$A:$C,3,0),"Not Mapped"))</f>
        <v/>
      </c>
      <c r="Q4188">
        <f>IF($B4188="","",IF(COUNTIF(Exclusions!$A:$A,$B4188)&gt;0,"Yes","No"))</f>
        <v/>
      </c>
      <c r="R4188" s="17">
        <f>IF($B4188="","",MIN(1,DAY($A4188)/IF($N4188="Superstore",Settings!$B$5,Settings!$B$4)))</f>
        <v/>
      </c>
      <c r="S4188" s="17">
        <f>IF(OR($B4188="",$G4188="",$R4188=0),"",$G4188/$R4188)</f>
        <v/>
      </c>
      <c r="T4188">
        <f>IF($S4188="","",IF($S4188&lt;Settings!$B$8,"Critical",IF($S4188&lt;Settings!$B$9,"Semi Critical","Non Critical")))</f>
        <v/>
      </c>
      <c r="U4188">
        <f>IF($B4188="","",IFERROR(VLOOKUP($O4188,Leaders!$A:$B,2,0),"Not Mapped"))</f>
        <v/>
      </c>
    </row>
    <row r="4189">
      <c r="A4189" s="16" t="n"/>
      <c r="G4189" s="17" t="n"/>
      <c r="H4189" s="17" t="n"/>
      <c r="I4189" s="17" t="n"/>
      <c r="J4189" s="17" t="n"/>
      <c r="K4189" s="17" t="n"/>
      <c r="L4189" s="17" t="n"/>
      <c r="N4189">
        <f>IF($B4189="","",IF($C4189="SUPERSTORE","Superstore","DH"))</f>
        <v/>
      </c>
      <c r="O4189">
        <f>IF($B4189="","",IFERROR(VLOOKUP($B4189,Mapping!$A:$C,2,0),"Not Mapped"))</f>
        <v/>
      </c>
      <c r="P4189">
        <f>IF($B4189="","",IFERROR(VLOOKUP($B4189,Mapping!$A:$C,3,0),"Not Mapped"))</f>
        <v/>
      </c>
      <c r="Q4189">
        <f>IF($B4189="","",IF(COUNTIF(Exclusions!$A:$A,$B4189)&gt;0,"Yes","No"))</f>
        <v/>
      </c>
      <c r="R4189" s="17">
        <f>IF($B4189="","",MIN(1,DAY($A4189)/IF($N4189="Superstore",Settings!$B$5,Settings!$B$4)))</f>
        <v/>
      </c>
      <c r="S4189" s="17">
        <f>IF(OR($B4189="",$G4189="",$R4189=0),"",$G4189/$R4189)</f>
        <v/>
      </c>
      <c r="T4189">
        <f>IF($S4189="","",IF($S4189&lt;Settings!$B$8,"Critical",IF($S4189&lt;Settings!$B$9,"Semi Critical","Non Critical")))</f>
        <v/>
      </c>
      <c r="U4189">
        <f>IF($B4189="","",IFERROR(VLOOKUP($O4189,Leaders!$A:$B,2,0),"Not Mapped"))</f>
        <v/>
      </c>
    </row>
    <row r="4190">
      <c r="A4190" s="16" t="n"/>
      <c r="G4190" s="17" t="n"/>
      <c r="H4190" s="17" t="n"/>
      <c r="I4190" s="17" t="n"/>
      <c r="J4190" s="17" t="n"/>
      <c r="K4190" s="17" t="n"/>
      <c r="L4190" s="17" t="n"/>
      <c r="N4190">
        <f>IF($B4190="","",IF($C4190="SUPERSTORE","Superstore","DH"))</f>
        <v/>
      </c>
      <c r="O4190">
        <f>IF($B4190="","",IFERROR(VLOOKUP($B4190,Mapping!$A:$C,2,0),"Not Mapped"))</f>
        <v/>
      </c>
      <c r="P4190">
        <f>IF($B4190="","",IFERROR(VLOOKUP($B4190,Mapping!$A:$C,3,0),"Not Mapped"))</f>
        <v/>
      </c>
      <c r="Q4190">
        <f>IF($B4190="","",IF(COUNTIF(Exclusions!$A:$A,$B4190)&gt;0,"Yes","No"))</f>
        <v/>
      </c>
      <c r="R4190" s="17">
        <f>IF($B4190="","",MIN(1,DAY($A4190)/IF($N4190="Superstore",Settings!$B$5,Settings!$B$4)))</f>
        <v/>
      </c>
      <c r="S4190" s="17">
        <f>IF(OR($B4190="",$G4190="",$R4190=0),"",$G4190/$R4190)</f>
        <v/>
      </c>
      <c r="T4190">
        <f>IF($S4190="","",IF($S4190&lt;Settings!$B$8,"Critical",IF($S4190&lt;Settings!$B$9,"Semi Critical","Non Critical")))</f>
        <v/>
      </c>
      <c r="U4190">
        <f>IF($B4190="","",IFERROR(VLOOKUP($O4190,Leaders!$A:$B,2,0),"Not Mapped"))</f>
        <v/>
      </c>
    </row>
    <row r="4191">
      <c r="A4191" s="16" t="n"/>
      <c r="G4191" s="17" t="n"/>
      <c r="H4191" s="17" t="n"/>
      <c r="I4191" s="17" t="n"/>
      <c r="J4191" s="17" t="n"/>
      <c r="K4191" s="17" t="n"/>
      <c r="L4191" s="17" t="n"/>
      <c r="N4191">
        <f>IF($B4191="","",IF($C4191="SUPERSTORE","Superstore","DH"))</f>
        <v/>
      </c>
      <c r="O4191">
        <f>IF($B4191="","",IFERROR(VLOOKUP($B4191,Mapping!$A:$C,2,0),"Not Mapped"))</f>
        <v/>
      </c>
      <c r="P4191">
        <f>IF($B4191="","",IFERROR(VLOOKUP($B4191,Mapping!$A:$C,3,0),"Not Mapped"))</f>
        <v/>
      </c>
      <c r="Q4191">
        <f>IF($B4191="","",IF(COUNTIF(Exclusions!$A:$A,$B4191)&gt;0,"Yes","No"))</f>
        <v/>
      </c>
      <c r="R4191" s="17">
        <f>IF($B4191="","",MIN(1,DAY($A4191)/IF($N4191="Superstore",Settings!$B$5,Settings!$B$4)))</f>
        <v/>
      </c>
      <c r="S4191" s="17">
        <f>IF(OR($B4191="",$G4191="",$R4191=0),"",$G4191/$R4191)</f>
        <v/>
      </c>
      <c r="T4191">
        <f>IF($S4191="","",IF($S4191&lt;Settings!$B$8,"Critical",IF($S4191&lt;Settings!$B$9,"Semi Critical","Non Critical")))</f>
        <v/>
      </c>
      <c r="U4191">
        <f>IF($B4191="","",IFERROR(VLOOKUP($O4191,Leaders!$A:$B,2,0),"Not Mapped"))</f>
        <v/>
      </c>
    </row>
    <row r="4192">
      <c r="A4192" s="16" t="n"/>
      <c r="G4192" s="17" t="n"/>
      <c r="H4192" s="17" t="n"/>
      <c r="I4192" s="17" t="n"/>
      <c r="J4192" s="17" t="n"/>
      <c r="K4192" s="17" t="n"/>
      <c r="L4192" s="17" t="n"/>
      <c r="N4192">
        <f>IF($B4192="","",IF($C4192="SUPERSTORE","Superstore","DH"))</f>
        <v/>
      </c>
      <c r="O4192">
        <f>IF($B4192="","",IFERROR(VLOOKUP($B4192,Mapping!$A:$C,2,0),"Not Mapped"))</f>
        <v/>
      </c>
      <c r="P4192">
        <f>IF($B4192="","",IFERROR(VLOOKUP($B4192,Mapping!$A:$C,3,0),"Not Mapped"))</f>
        <v/>
      </c>
      <c r="Q4192">
        <f>IF($B4192="","",IF(COUNTIF(Exclusions!$A:$A,$B4192)&gt;0,"Yes","No"))</f>
        <v/>
      </c>
      <c r="R4192" s="17">
        <f>IF($B4192="","",MIN(1,DAY($A4192)/IF($N4192="Superstore",Settings!$B$5,Settings!$B$4)))</f>
        <v/>
      </c>
      <c r="S4192" s="17">
        <f>IF(OR($B4192="",$G4192="",$R4192=0),"",$G4192/$R4192)</f>
        <v/>
      </c>
      <c r="T4192">
        <f>IF($S4192="","",IF($S4192&lt;Settings!$B$8,"Critical",IF($S4192&lt;Settings!$B$9,"Semi Critical","Non Critical")))</f>
        <v/>
      </c>
      <c r="U4192">
        <f>IF($B4192="","",IFERROR(VLOOKUP($O4192,Leaders!$A:$B,2,0),"Not Mapped"))</f>
        <v/>
      </c>
    </row>
    <row r="4193">
      <c r="A4193" s="16" t="n"/>
      <c r="G4193" s="17" t="n"/>
      <c r="H4193" s="17" t="n"/>
      <c r="I4193" s="17" t="n"/>
      <c r="J4193" s="17" t="n"/>
      <c r="K4193" s="17" t="n"/>
      <c r="L4193" s="17" t="n"/>
      <c r="N4193">
        <f>IF($B4193="","",IF($C4193="SUPERSTORE","Superstore","DH"))</f>
        <v/>
      </c>
      <c r="O4193">
        <f>IF($B4193="","",IFERROR(VLOOKUP($B4193,Mapping!$A:$C,2,0),"Not Mapped"))</f>
        <v/>
      </c>
      <c r="P4193">
        <f>IF($B4193="","",IFERROR(VLOOKUP($B4193,Mapping!$A:$C,3,0),"Not Mapped"))</f>
        <v/>
      </c>
      <c r="Q4193">
        <f>IF($B4193="","",IF(COUNTIF(Exclusions!$A:$A,$B4193)&gt;0,"Yes","No"))</f>
        <v/>
      </c>
      <c r="R4193" s="17">
        <f>IF($B4193="","",MIN(1,DAY($A4193)/IF($N4193="Superstore",Settings!$B$5,Settings!$B$4)))</f>
        <v/>
      </c>
      <c r="S4193" s="17">
        <f>IF(OR($B4193="",$G4193="",$R4193=0),"",$G4193/$R4193)</f>
        <v/>
      </c>
      <c r="T4193">
        <f>IF($S4193="","",IF($S4193&lt;Settings!$B$8,"Critical",IF($S4193&lt;Settings!$B$9,"Semi Critical","Non Critical")))</f>
        <v/>
      </c>
      <c r="U4193">
        <f>IF($B4193="","",IFERROR(VLOOKUP($O4193,Leaders!$A:$B,2,0),"Not Mapped"))</f>
        <v/>
      </c>
    </row>
    <row r="4194">
      <c r="A4194" s="16" t="n"/>
      <c r="G4194" s="17" t="n"/>
      <c r="H4194" s="17" t="n"/>
      <c r="I4194" s="17" t="n"/>
      <c r="J4194" s="17" t="n"/>
      <c r="K4194" s="17" t="n"/>
      <c r="L4194" s="17" t="n"/>
      <c r="N4194">
        <f>IF($B4194="","",IF($C4194="SUPERSTORE","Superstore","DH"))</f>
        <v/>
      </c>
      <c r="O4194">
        <f>IF($B4194="","",IFERROR(VLOOKUP($B4194,Mapping!$A:$C,2,0),"Not Mapped"))</f>
        <v/>
      </c>
      <c r="P4194">
        <f>IF($B4194="","",IFERROR(VLOOKUP($B4194,Mapping!$A:$C,3,0),"Not Mapped"))</f>
        <v/>
      </c>
      <c r="Q4194">
        <f>IF($B4194="","",IF(COUNTIF(Exclusions!$A:$A,$B4194)&gt;0,"Yes","No"))</f>
        <v/>
      </c>
      <c r="R4194" s="17">
        <f>IF($B4194="","",MIN(1,DAY($A4194)/IF($N4194="Superstore",Settings!$B$5,Settings!$B$4)))</f>
        <v/>
      </c>
      <c r="S4194" s="17">
        <f>IF(OR($B4194="",$G4194="",$R4194=0),"",$G4194/$R4194)</f>
        <v/>
      </c>
      <c r="T4194">
        <f>IF($S4194="","",IF($S4194&lt;Settings!$B$8,"Critical",IF($S4194&lt;Settings!$B$9,"Semi Critical","Non Critical")))</f>
        <v/>
      </c>
      <c r="U4194">
        <f>IF($B4194="","",IFERROR(VLOOKUP($O4194,Leaders!$A:$B,2,0),"Not Mapped"))</f>
        <v/>
      </c>
    </row>
    <row r="4195">
      <c r="A4195" s="16" t="n"/>
      <c r="G4195" s="17" t="n"/>
      <c r="H4195" s="17" t="n"/>
      <c r="I4195" s="17" t="n"/>
      <c r="J4195" s="17" t="n"/>
      <c r="K4195" s="17" t="n"/>
      <c r="L4195" s="17" t="n"/>
      <c r="N4195">
        <f>IF($B4195="","",IF($C4195="SUPERSTORE","Superstore","DH"))</f>
        <v/>
      </c>
      <c r="O4195">
        <f>IF($B4195="","",IFERROR(VLOOKUP($B4195,Mapping!$A:$C,2,0),"Not Mapped"))</f>
        <v/>
      </c>
      <c r="P4195">
        <f>IF($B4195="","",IFERROR(VLOOKUP($B4195,Mapping!$A:$C,3,0),"Not Mapped"))</f>
        <v/>
      </c>
      <c r="Q4195">
        <f>IF($B4195="","",IF(COUNTIF(Exclusions!$A:$A,$B4195)&gt;0,"Yes","No"))</f>
        <v/>
      </c>
      <c r="R4195" s="17">
        <f>IF($B4195="","",MIN(1,DAY($A4195)/IF($N4195="Superstore",Settings!$B$5,Settings!$B$4)))</f>
        <v/>
      </c>
      <c r="S4195" s="17">
        <f>IF(OR($B4195="",$G4195="",$R4195=0),"",$G4195/$R4195)</f>
        <v/>
      </c>
      <c r="T4195">
        <f>IF($S4195="","",IF($S4195&lt;Settings!$B$8,"Critical",IF($S4195&lt;Settings!$B$9,"Semi Critical","Non Critical")))</f>
        <v/>
      </c>
      <c r="U4195">
        <f>IF($B4195="","",IFERROR(VLOOKUP($O4195,Leaders!$A:$B,2,0),"Not Mapped"))</f>
        <v/>
      </c>
    </row>
    <row r="4196">
      <c r="A4196" s="16" t="n"/>
      <c r="G4196" s="17" t="n"/>
      <c r="H4196" s="17" t="n"/>
      <c r="I4196" s="17" t="n"/>
      <c r="J4196" s="17" t="n"/>
      <c r="K4196" s="17" t="n"/>
      <c r="L4196" s="17" t="n"/>
      <c r="N4196">
        <f>IF($B4196="","",IF($C4196="SUPERSTORE","Superstore","DH"))</f>
        <v/>
      </c>
      <c r="O4196">
        <f>IF($B4196="","",IFERROR(VLOOKUP($B4196,Mapping!$A:$C,2,0),"Not Mapped"))</f>
        <v/>
      </c>
      <c r="P4196">
        <f>IF($B4196="","",IFERROR(VLOOKUP($B4196,Mapping!$A:$C,3,0),"Not Mapped"))</f>
        <v/>
      </c>
      <c r="Q4196">
        <f>IF($B4196="","",IF(COUNTIF(Exclusions!$A:$A,$B4196)&gt;0,"Yes","No"))</f>
        <v/>
      </c>
      <c r="R4196" s="17">
        <f>IF($B4196="","",MIN(1,DAY($A4196)/IF($N4196="Superstore",Settings!$B$5,Settings!$B$4)))</f>
        <v/>
      </c>
      <c r="S4196" s="17">
        <f>IF(OR($B4196="",$G4196="",$R4196=0),"",$G4196/$R4196)</f>
        <v/>
      </c>
      <c r="T4196">
        <f>IF($S4196="","",IF($S4196&lt;Settings!$B$8,"Critical",IF($S4196&lt;Settings!$B$9,"Semi Critical","Non Critical")))</f>
        <v/>
      </c>
      <c r="U4196">
        <f>IF($B4196="","",IFERROR(VLOOKUP($O4196,Leaders!$A:$B,2,0),"Not Mapped"))</f>
        <v/>
      </c>
    </row>
    <row r="4197">
      <c r="A4197" s="16" t="n"/>
      <c r="G4197" s="17" t="n"/>
      <c r="H4197" s="17" t="n"/>
      <c r="I4197" s="17" t="n"/>
      <c r="J4197" s="17" t="n"/>
      <c r="K4197" s="17" t="n"/>
      <c r="L4197" s="17" t="n"/>
      <c r="N4197">
        <f>IF($B4197="","",IF($C4197="SUPERSTORE","Superstore","DH"))</f>
        <v/>
      </c>
      <c r="O4197">
        <f>IF($B4197="","",IFERROR(VLOOKUP($B4197,Mapping!$A:$C,2,0),"Not Mapped"))</f>
        <v/>
      </c>
      <c r="P4197">
        <f>IF($B4197="","",IFERROR(VLOOKUP($B4197,Mapping!$A:$C,3,0),"Not Mapped"))</f>
        <v/>
      </c>
      <c r="Q4197">
        <f>IF($B4197="","",IF(COUNTIF(Exclusions!$A:$A,$B4197)&gt;0,"Yes","No"))</f>
        <v/>
      </c>
      <c r="R4197" s="17">
        <f>IF($B4197="","",MIN(1,DAY($A4197)/IF($N4197="Superstore",Settings!$B$5,Settings!$B$4)))</f>
        <v/>
      </c>
      <c r="S4197" s="17">
        <f>IF(OR($B4197="",$G4197="",$R4197=0),"",$G4197/$R4197)</f>
        <v/>
      </c>
      <c r="T4197">
        <f>IF($S4197="","",IF($S4197&lt;Settings!$B$8,"Critical",IF($S4197&lt;Settings!$B$9,"Semi Critical","Non Critical")))</f>
        <v/>
      </c>
      <c r="U4197">
        <f>IF($B4197="","",IFERROR(VLOOKUP($O4197,Leaders!$A:$B,2,0),"Not Mapped"))</f>
        <v/>
      </c>
    </row>
    <row r="4198">
      <c r="A4198" s="16" t="n"/>
      <c r="G4198" s="17" t="n"/>
      <c r="H4198" s="17" t="n"/>
      <c r="I4198" s="17" t="n"/>
      <c r="J4198" s="17" t="n"/>
      <c r="K4198" s="17" t="n"/>
      <c r="L4198" s="17" t="n"/>
      <c r="N4198">
        <f>IF($B4198="","",IF($C4198="SUPERSTORE","Superstore","DH"))</f>
        <v/>
      </c>
      <c r="O4198">
        <f>IF($B4198="","",IFERROR(VLOOKUP($B4198,Mapping!$A:$C,2,0),"Not Mapped"))</f>
        <v/>
      </c>
      <c r="P4198">
        <f>IF($B4198="","",IFERROR(VLOOKUP($B4198,Mapping!$A:$C,3,0),"Not Mapped"))</f>
        <v/>
      </c>
      <c r="Q4198">
        <f>IF($B4198="","",IF(COUNTIF(Exclusions!$A:$A,$B4198)&gt;0,"Yes","No"))</f>
        <v/>
      </c>
      <c r="R4198" s="17">
        <f>IF($B4198="","",MIN(1,DAY($A4198)/IF($N4198="Superstore",Settings!$B$5,Settings!$B$4)))</f>
        <v/>
      </c>
      <c r="S4198" s="17">
        <f>IF(OR($B4198="",$G4198="",$R4198=0),"",$G4198/$R4198)</f>
        <v/>
      </c>
      <c r="T4198">
        <f>IF($S4198="","",IF($S4198&lt;Settings!$B$8,"Critical",IF($S4198&lt;Settings!$B$9,"Semi Critical","Non Critical")))</f>
        <v/>
      </c>
      <c r="U4198">
        <f>IF($B4198="","",IFERROR(VLOOKUP($O4198,Leaders!$A:$B,2,0),"Not Mapped"))</f>
        <v/>
      </c>
    </row>
    <row r="4199">
      <c r="A4199" s="16" t="n"/>
      <c r="G4199" s="17" t="n"/>
      <c r="H4199" s="17" t="n"/>
      <c r="I4199" s="17" t="n"/>
      <c r="J4199" s="17" t="n"/>
      <c r="K4199" s="17" t="n"/>
      <c r="L4199" s="17" t="n"/>
      <c r="N4199">
        <f>IF($B4199="","",IF($C4199="SUPERSTORE","Superstore","DH"))</f>
        <v/>
      </c>
      <c r="O4199">
        <f>IF($B4199="","",IFERROR(VLOOKUP($B4199,Mapping!$A:$C,2,0),"Not Mapped"))</f>
        <v/>
      </c>
      <c r="P4199">
        <f>IF($B4199="","",IFERROR(VLOOKUP($B4199,Mapping!$A:$C,3,0),"Not Mapped"))</f>
        <v/>
      </c>
      <c r="Q4199">
        <f>IF($B4199="","",IF(COUNTIF(Exclusions!$A:$A,$B4199)&gt;0,"Yes","No"))</f>
        <v/>
      </c>
      <c r="R4199" s="17">
        <f>IF($B4199="","",MIN(1,DAY($A4199)/IF($N4199="Superstore",Settings!$B$5,Settings!$B$4)))</f>
        <v/>
      </c>
      <c r="S4199" s="17">
        <f>IF(OR($B4199="",$G4199="",$R4199=0),"",$G4199/$R4199)</f>
        <v/>
      </c>
      <c r="T4199">
        <f>IF($S4199="","",IF($S4199&lt;Settings!$B$8,"Critical",IF($S4199&lt;Settings!$B$9,"Semi Critical","Non Critical")))</f>
        <v/>
      </c>
      <c r="U4199">
        <f>IF($B4199="","",IFERROR(VLOOKUP($O4199,Leaders!$A:$B,2,0),"Not Mapped"))</f>
        <v/>
      </c>
    </row>
    <row r="4200">
      <c r="A4200" s="16" t="n"/>
      <c r="G4200" s="17" t="n"/>
      <c r="H4200" s="17" t="n"/>
      <c r="I4200" s="17" t="n"/>
      <c r="J4200" s="17" t="n"/>
      <c r="K4200" s="17" t="n"/>
      <c r="L4200" s="17" t="n"/>
      <c r="N4200">
        <f>IF($B4200="","",IF($C4200="SUPERSTORE","Superstore","DH"))</f>
        <v/>
      </c>
      <c r="O4200">
        <f>IF($B4200="","",IFERROR(VLOOKUP($B4200,Mapping!$A:$C,2,0),"Not Mapped"))</f>
        <v/>
      </c>
      <c r="P4200">
        <f>IF($B4200="","",IFERROR(VLOOKUP($B4200,Mapping!$A:$C,3,0),"Not Mapped"))</f>
        <v/>
      </c>
      <c r="Q4200">
        <f>IF($B4200="","",IF(COUNTIF(Exclusions!$A:$A,$B4200)&gt;0,"Yes","No"))</f>
        <v/>
      </c>
      <c r="R4200" s="17">
        <f>IF($B4200="","",MIN(1,DAY($A4200)/IF($N4200="Superstore",Settings!$B$5,Settings!$B$4)))</f>
        <v/>
      </c>
      <c r="S4200" s="17">
        <f>IF(OR($B4200="",$G4200="",$R4200=0),"",$G4200/$R4200)</f>
        <v/>
      </c>
      <c r="T4200">
        <f>IF($S4200="","",IF($S4200&lt;Settings!$B$8,"Critical",IF($S4200&lt;Settings!$B$9,"Semi Critical","Non Critical")))</f>
        <v/>
      </c>
      <c r="U4200">
        <f>IF($B4200="","",IFERROR(VLOOKUP($O4200,Leaders!$A:$B,2,0),"Not Mapped"))</f>
        <v/>
      </c>
    </row>
    <row r="4201">
      <c r="A4201" s="16" t="n"/>
      <c r="G4201" s="17" t="n"/>
      <c r="H4201" s="17" t="n"/>
      <c r="I4201" s="17" t="n"/>
      <c r="J4201" s="17" t="n"/>
      <c r="K4201" s="17" t="n"/>
      <c r="L4201" s="17" t="n"/>
      <c r="N4201">
        <f>IF($B4201="","",IF($C4201="SUPERSTORE","Superstore","DH"))</f>
        <v/>
      </c>
      <c r="O4201">
        <f>IF($B4201="","",IFERROR(VLOOKUP($B4201,Mapping!$A:$C,2,0),"Not Mapped"))</f>
        <v/>
      </c>
      <c r="P4201">
        <f>IF($B4201="","",IFERROR(VLOOKUP($B4201,Mapping!$A:$C,3,0),"Not Mapped"))</f>
        <v/>
      </c>
      <c r="Q4201">
        <f>IF($B4201="","",IF(COUNTIF(Exclusions!$A:$A,$B4201)&gt;0,"Yes","No"))</f>
        <v/>
      </c>
      <c r="R4201" s="17">
        <f>IF($B4201="","",MIN(1,DAY($A4201)/IF($N4201="Superstore",Settings!$B$5,Settings!$B$4)))</f>
        <v/>
      </c>
      <c r="S4201" s="17">
        <f>IF(OR($B4201="",$G4201="",$R4201=0),"",$G4201/$R4201)</f>
        <v/>
      </c>
      <c r="T4201">
        <f>IF($S4201="","",IF($S4201&lt;Settings!$B$8,"Critical",IF($S4201&lt;Settings!$B$9,"Semi Critical","Non Critical")))</f>
        <v/>
      </c>
      <c r="U4201">
        <f>IF($B4201="","",IFERROR(VLOOKUP($O4201,Leaders!$A:$B,2,0),"Not Mapped"))</f>
        <v/>
      </c>
    </row>
    <row r="4202">
      <c r="A4202" s="16" t="n"/>
      <c r="G4202" s="17" t="n"/>
      <c r="H4202" s="17" t="n"/>
      <c r="I4202" s="17" t="n"/>
      <c r="J4202" s="17" t="n"/>
      <c r="K4202" s="17" t="n"/>
      <c r="L4202" s="17" t="n"/>
      <c r="N4202">
        <f>IF($B4202="","",IF($C4202="SUPERSTORE","Superstore","DH"))</f>
        <v/>
      </c>
      <c r="O4202">
        <f>IF($B4202="","",IFERROR(VLOOKUP($B4202,Mapping!$A:$C,2,0),"Not Mapped"))</f>
        <v/>
      </c>
      <c r="P4202">
        <f>IF($B4202="","",IFERROR(VLOOKUP($B4202,Mapping!$A:$C,3,0),"Not Mapped"))</f>
        <v/>
      </c>
      <c r="Q4202">
        <f>IF($B4202="","",IF(COUNTIF(Exclusions!$A:$A,$B4202)&gt;0,"Yes","No"))</f>
        <v/>
      </c>
      <c r="R4202" s="17">
        <f>IF($B4202="","",MIN(1,DAY($A4202)/IF($N4202="Superstore",Settings!$B$5,Settings!$B$4)))</f>
        <v/>
      </c>
      <c r="S4202" s="17">
        <f>IF(OR($B4202="",$G4202="",$R4202=0),"",$G4202/$R4202)</f>
        <v/>
      </c>
      <c r="T4202">
        <f>IF($S4202="","",IF($S4202&lt;Settings!$B$8,"Critical",IF($S4202&lt;Settings!$B$9,"Semi Critical","Non Critical")))</f>
        <v/>
      </c>
      <c r="U4202">
        <f>IF($B4202="","",IFERROR(VLOOKUP($O4202,Leaders!$A:$B,2,0),"Not Mapped"))</f>
        <v/>
      </c>
    </row>
    <row r="4203">
      <c r="A4203" s="16" t="n"/>
      <c r="G4203" s="17" t="n"/>
      <c r="H4203" s="17" t="n"/>
      <c r="I4203" s="17" t="n"/>
      <c r="J4203" s="17" t="n"/>
      <c r="K4203" s="17" t="n"/>
      <c r="L4203" s="17" t="n"/>
      <c r="N4203">
        <f>IF($B4203="","",IF($C4203="SUPERSTORE","Superstore","DH"))</f>
        <v/>
      </c>
      <c r="O4203">
        <f>IF($B4203="","",IFERROR(VLOOKUP($B4203,Mapping!$A:$C,2,0),"Not Mapped"))</f>
        <v/>
      </c>
      <c r="P4203">
        <f>IF($B4203="","",IFERROR(VLOOKUP($B4203,Mapping!$A:$C,3,0),"Not Mapped"))</f>
        <v/>
      </c>
      <c r="Q4203">
        <f>IF($B4203="","",IF(COUNTIF(Exclusions!$A:$A,$B4203)&gt;0,"Yes","No"))</f>
        <v/>
      </c>
      <c r="R4203" s="17">
        <f>IF($B4203="","",MIN(1,DAY($A4203)/IF($N4203="Superstore",Settings!$B$5,Settings!$B$4)))</f>
        <v/>
      </c>
      <c r="S4203" s="17">
        <f>IF(OR($B4203="",$G4203="",$R4203=0),"",$G4203/$R4203)</f>
        <v/>
      </c>
      <c r="T4203">
        <f>IF($S4203="","",IF($S4203&lt;Settings!$B$8,"Critical",IF($S4203&lt;Settings!$B$9,"Semi Critical","Non Critical")))</f>
        <v/>
      </c>
      <c r="U4203">
        <f>IF($B4203="","",IFERROR(VLOOKUP($O4203,Leaders!$A:$B,2,0),"Not Mapped"))</f>
        <v/>
      </c>
    </row>
    <row r="4204">
      <c r="A4204" s="16" t="n"/>
      <c r="G4204" s="17" t="n"/>
      <c r="H4204" s="17" t="n"/>
      <c r="I4204" s="17" t="n"/>
      <c r="J4204" s="17" t="n"/>
      <c r="K4204" s="17" t="n"/>
      <c r="L4204" s="17" t="n"/>
      <c r="N4204">
        <f>IF($B4204="","",IF($C4204="SUPERSTORE","Superstore","DH"))</f>
        <v/>
      </c>
      <c r="O4204">
        <f>IF($B4204="","",IFERROR(VLOOKUP($B4204,Mapping!$A:$C,2,0),"Not Mapped"))</f>
        <v/>
      </c>
      <c r="P4204">
        <f>IF($B4204="","",IFERROR(VLOOKUP($B4204,Mapping!$A:$C,3,0),"Not Mapped"))</f>
        <v/>
      </c>
      <c r="Q4204">
        <f>IF($B4204="","",IF(COUNTIF(Exclusions!$A:$A,$B4204)&gt;0,"Yes","No"))</f>
        <v/>
      </c>
      <c r="R4204" s="17">
        <f>IF($B4204="","",MIN(1,DAY($A4204)/IF($N4204="Superstore",Settings!$B$5,Settings!$B$4)))</f>
        <v/>
      </c>
      <c r="S4204" s="17">
        <f>IF(OR($B4204="",$G4204="",$R4204=0),"",$G4204/$R4204)</f>
        <v/>
      </c>
      <c r="T4204">
        <f>IF($S4204="","",IF($S4204&lt;Settings!$B$8,"Critical",IF($S4204&lt;Settings!$B$9,"Semi Critical","Non Critical")))</f>
        <v/>
      </c>
      <c r="U4204">
        <f>IF($B4204="","",IFERROR(VLOOKUP($O4204,Leaders!$A:$B,2,0),"Not Mapped"))</f>
        <v/>
      </c>
    </row>
    <row r="4205">
      <c r="A4205" s="16" t="n"/>
      <c r="G4205" s="17" t="n"/>
      <c r="H4205" s="17" t="n"/>
      <c r="I4205" s="17" t="n"/>
      <c r="J4205" s="17" t="n"/>
      <c r="K4205" s="17" t="n"/>
      <c r="L4205" s="17" t="n"/>
      <c r="N4205">
        <f>IF($B4205="","",IF($C4205="SUPERSTORE","Superstore","DH"))</f>
        <v/>
      </c>
      <c r="O4205">
        <f>IF($B4205="","",IFERROR(VLOOKUP($B4205,Mapping!$A:$C,2,0),"Not Mapped"))</f>
        <v/>
      </c>
      <c r="P4205">
        <f>IF($B4205="","",IFERROR(VLOOKUP($B4205,Mapping!$A:$C,3,0),"Not Mapped"))</f>
        <v/>
      </c>
      <c r="Q4205">
        <f>IF($B4205="","",IF(COUNTIF(Exclusions!$A:$A,$B4205)&gt;0,"Yes","No"))</f>
        <v/>
      </c>
      <c r="R4205" s="17">
        <f>IF($B4205="","",MIN(1,DAY($A4205)/IF($N4205="Superstore",Settings!$B$5,Settings!$B$4)))</f>
        <v/>
      </c>
      <c r="S4205" s="17">
        <f>IF(OR($B4205="",$G4205="",$R4205=0),"",$G4205/$R4205)</f>
        <v/>
      </c>
      <c r="T4205">
        <f>IF($S4205="","",IF($S4205&lt;Settings!$B$8,"Critical",IF($S4205&lt;Settings!$B$9,"Semi Critical","Non Critical")))</f>
        <v/>
      </c>
      <c r="U4205">
        <f>IF($B4205="","",IFERROR(VLOOKUP($O4205,Leaders!$A:$B,2,0),"Not Mapped"))</f>
        <v/>
      </c>
    </row>
    <row r="4206">
      <c r="A4206" s="16" t="n"/>
      <c r="G4206" s="17" t="n"/>
      <c r="H4206" s="17" t="n"/>
      <c r="I4206" s="17" t="n"/>
      <c r="J4206" s="17" t="n"/>
      <c r="K4206" s="17" t="n"/>
      <c r="L4206" s="17" t="n"/>
      <c r="N4206">
        <f>IF($B4206="","",IF($C4206="SUPERSTORE","Superstore","DH"))</f>
        <v/>
      </c>
      <c r="O4206">
        <f>IF($B4206="","",IFERROR(VLOOKUP($B4206,Mapping!$A:$C,2,0),"Not Mapped"))</f>
        <v/>
      </c>
      <c r="P4206">
        <f>IF($B4206="","",IFERROR(VLOOKUP($B4206,Mapping!$A:$C,3,0),"Not Mapped"))</f>
        <v/>
      </c>
      <c r="Q4206">
        <f>IF($B4206="","",IF(COUNTIF(Exclusions!$A:$A,$B4206)&gt;0,"Yes","No"))</f>
        <v/>
      </c>
      <c r="R4206" s="17">
        <f>IF($B4206="","",MIN(1,DAY($A4206)/IF($N4206="Superstore",Settings!$B$5,Settings!$B$4)))</f>
        <v/>
      </c>
      <c r="S4206" s="17">
        <f>IF(OR($B4206="",$G4206="",$R4206=0),"",$G4206/$R4206)</f>
        <v/>
      </c>
      <c r="T4206">
        <f>IF($S4206="","",IF($S4206&lt;Settings!$B$8,"Critical",IF($S4206&lt;Settings!$B$9,"Semi Critical","Non Critical")))</f>
        <v/>
      </c>
      <c r="U4206">
        <f>IF($B4206="","",IFERROR(VLOOKUP($O4206,Leaders!$A:$B,2,0),"Not Mapped"))</f>
        <v/>
      </c>
    </row>
    <row r="4207">
      <c r="A4207" s="16" t="n"/>
      <c r="G4207" s="17" t="n"/>
      <c r="H4207" s="17" t="n"/>
      <c r="I4207" s="17" t="n"/>
      <c r="J4207" s="17" t="n"/>
      <c r="K4207" s="17" t="n"/>
      <c r="L4207" s="17" t="n"/>
      <c r="N4207">
        <f>IF($B4207="","",IF($C4207="SUPERSTORE","Superstore","DH"))</f>
        <v/>
      </c>
      <c r="O4207">
        <f>IF($B4207="","",IFERROR(VLOOKUP($B4207,Mapping!$A:$C,2,0),"Not Mapped"))</f>
        <v/>
      </c>
      <c r="P4207">
        <f>IF($B4207="","",IFERROR(VLOOKUP($B4207,Mapping!$A:$C,3,0),"Not Mapped"))</f>
        <v/>
      </c>
      <c r="Q4207">
        <f>IF($B4207="","",IF(COUNTIF(Exclusions!$A:$A,$B4207)&gt;0,"Yes","No"))</f>
        <v/>
      </c>
      <c r="R4207" s="17">
        <f>IF($B4207="","",MIN(1,DAY($A4207)/IF($N4207="Superstore",Settings!$B$5,Settings!$B$4)))</f>
        <v/>
      </c>
      <c r="S4207" s="17">
        <f>IF(OR($B4207="",$G4207="",$R4207=0),"",$G4207/$R4207)</f>
        <v/>
      </c>
      <c r="T4207">
        <f>IF($S4207="","",IF($S4207&lt;Settings!$B$8,"Critical",IF($S4207&lt;Settings!$B$9,"Semi Critical","Non Critical")))</f>
        <v/>
      </c>
      <c r="U4207">
        <f>IF($B4207="","",IFERROR(VLOOKUP($O4207,Leaders!$A:$B,2,0),"Not Mapped"))</f>
        <v/>
      </c>
    </row>
    <row r="4208">
      <c r="A4208" s="16" t="n"/>
      <c r="G4208" s="17" t="n"/>
      <c r="H4208" s="17" t="n"/>
      <c r="I4208" s="17" t="n"/>
      <c r="J4208" s="17" t="n"/>
      <c r="K4208" s="17" t="n"/>
      <c r="L4208" s="17" t="n"/>
      <c r="N4208">
        <f>IF($B4208="","",IF($C4208="SUPERSTORE","Superstore","DH"))</f>
        <v/>
      </c>
      <c r="O4208">
        <f>IF($B4208="","",IFERROR(VLOOKUP($B4208,Mapping!$A:$C,2,0),"Not Mapped"))</f>
        <v/>
      </c>
      <c r="P4208">
        <f>IF($B4208="","",IFERROR(VLOOKUP($B4208,Mapping!$A:$C,3,0),"Not Mapped"))</f>
        <v/>
      </c>
      <c r="Q4208">
        <f>IF($B4208="","",IF(COUNTIF(Exclusions!$A:$A,$B4208)&gt;0,"Yes","No"))</f>
        <v/>
      </c>
      <c r="R4208" s="17">
        <f>IF($B4208="","",MIN(1,DAY($A4208)/IF($N4208="Superstore",Settings!$B$5,Settings!$B$4)))</f>
        <v/>
      </c>
      <c r="S4208" s="17">
        <f>IF(OR($B4208="",$G4208="",$R4208=0),"",$G4208/$R4208)</f>
        <v/>
      </c>
      <c r="T4208">
        <f>IF($S4208="","",IF($S4208&lt;Settings!$B$8,"Critical",IF($S4208&lt;Settings!$B$9,"Semi Critical","Non Critical")))</f>
        <v/>
      </c>
      <c r="U4208">
        <f>IF($B4208="","",IFERROR(VLOOKUP($O4208,Leaders!$A:$B,2,0),"Not Mapped"))</f>
        <v/>
      </c>
    </row>
    <row r="4209">
      <c r="A4209" s="16" t="n"/>
      <c r="G4209" s="17" t="n"/>
      <c r="H4209" s="17" t="n"/>
      <c r="I4209" s="17" t="n"/>
      <c r="J4209" s="17" t="n"/>
      <c r="K4209" s="17" t="n"/>
      <c r="L4209" s="17" t="n"/>
      <c r="N4209">
        <f>IF($B4209="","",IF($C4209="SUPERSTORE","Superstore","DH"))</f>
        <v/>
      </c>
      <c r="O4209">
        <f>IF($B4209="","",IFERROR(VLOOKUP($B4209,Mapping!$A:$C,2,0),"Not Mapped"))</f>
        <v/>
      </c>
      <c r="P4209">
        <f>IF($B4209="","",IFERROR(VLOOKUP($B4209,Mapping!$A:$C,3,0),"Not Mapped"))</f>
        <v/>
      </c>
      <c r="Q4209">
        <f>IF($B4209="","",IF(COUNTIF(Exclusions!$A:$A,$B4209)&gt;0,"Yes","No"))</f>
        <v/>
      </c>
      <c r="R4209" s="17">
        <f>IF($B4209="","",MIN(1,DAY($A4209)/IF($N4209="Superstore",Settings!$B$5,Settings!$B$4)))</f>
        <v/>
      </c>
      <c r="S4209" s="17">
        <f>IF(OR($B4209="",$G4209="",$R4209=0),"",$G4209/$R4209)</f>
        <v/>
      </c>
      <c r="T4209">
        <f>IF($S4209="","",IF($S4209&lt;Settings!$B$8,"Critical",IF($S4209&lt;Settings!$B$9,"Semi Critical","Non Critical")))</f>
        <v/>
      </c>
      <c r="U4209">
        <f>IF($B4209="","",IFERROR(VLOOKUP($O4209,Leaders!$A:$B,2,0),"Not Mapped"))</f>
        <v/>
      </c>
    </row>
    <row r="4210">
      <c r="A4210" s="16" t="n"/>
      <c r="G4210" s="17" t="n"/>
      <c r="H4210" s="17" t="n"/>
      <c r="I4210" s="17" t="n"/>
      <c r="J4210" s="17" t="n"/>
      <c r="K4210" s="17" t="n"/>
      <c r="L4210" s="17" t="n"/>
      <c r="N4210">
        <f>IF($B4210="","",IF($C4210="SUPERSTORE","Superstore","DH"))</f>
        <v/>
      </c>
      <c r="O4210">
        <f>IF($B4210="","",IFERROR(VLOOKUP($B4210,Mapping!$A:$C,2,0),"Not Mapped"))</f>
        <v/>
      </c>
      <c r="P4210">
        <f>IF($B4210="","",IFERROR(VLOOKUP($B4210,Mapping!$A:$C,3,0),"Not Mapped"))</f>
        <v/>
      </c>
      <c r="Q4210">
        <f>IF($B4210="","",IF(COUNTIF(Exclusions!$A:$A,$B4210)&gt;0,"Yes","No"))</f>
        <v/>
      </c>
      <c r="R4210" s="17">
        <f>IF($B4210="","",MIN(1,DAY($A4210)/IF($N4210="Superstore",Settings!$B$5,Settings!$B$4)))</f>
        <v/>
      </c>
      <c r="S4210" s="17">
        <f>IF(OR($B4210="",$G4210="",$R4210=0),"",$G4210/$R4210)</f>
        <v/>
      </c>
      <c r="T4210">
        <f>IF($S4210="","",IF($S4210&lt;Settings!$B$8,"Critical",IF($S4210&lt;Settings!$B$9,"Semi Critical","Non Critical")))</f>
        <v/>
      </c>
      <c r="U4210">
        <f>IF($B4210="","",IFERROR(VLOOKUP($O4210,Leaders!$A:$B,2,0),"Not Mapped"))</f>
        <v/>
      </c>
    </row>
    <row r="4211">
      <c r="A4211" s="16" t="n"/>
      <c r="G4211" s="17" t="n"/>
      <c r="H4211" s="17" t="n"/>
      <c r="I4211" s="17" t="n"/>
      <c r="J4211" s="17" t="n"/>
      <c r="K4211" s="17" t="n"/>
      <c r="L4211" s="17" t="n"/>
      <c r="N4211">
        <f>IF($B4211="","",IF($C4211="SUPERSTORE","Superstore","DH"))</f>
        <v/>
      </c>
      <c r="O4211">
        <f>IF($B4211="","",IFERROR(VLOOKUP($B4211,Mapping!$A:$C,2,0),"Not Mapped"))</f>
        <v/>
      </c>
      <c r="P4211">
        <f>IF($B4211="","",IFERROR(VLOOKUP($B4211,Mapping!$A:$C,3,0),"Not Mapped"))</f>
        <v/>
      </c>
      <c r="Q4211">
        <f>IF($B4211="","",IF(COUNTIF(Exclusions!$A:$A,$B4211)&gt;0,"Yes","No"))</f>
        <v/>
      </c>
      <c r="R4211" s="17">
        <f>IF($B4211="","",MIN(1,DAY($A4211)/IF($N4211="Superstore",Settings!$B$5,Settings!$B$4)))</f>
        <v/>
      </c>
      <c r="S4211" s="17">
        <f>IF(OR($B4211="",$G4211="",$R4211=0),"",$G4211/$R4211)</f>
        <v/>
      </c>
      <c r="T4211">
        <f>IF($S4211="","",IF($S4211&lt;Settings!$B$8,"Critical",IF($S4211&lt;Settings!$B$9,"Semi Critical","Non Critical")))</f>
        <v/>
      </c>
      <c r="U4211">
        <f>IF($B4211="","",IFERROR(VLOOKUP($O4211,Leaders!$A:$B,2,0),"Not Mapped"))</f>
        <v/>
      </c>
    </row>
    <row r="4212">
      <c r="A4212" s="16" t="n"/>
      <c r="G4212" s="17" t="n"/>
      <c r="H4212" s="17" t="n"/>
      <c r="I4212" s="17" t="n"/>
      <c r="J4212" s="17" t="n"/>
      <c r="K4212" s="17" t="n"/>
      <c r="L4212" s="17" t="n"/>
      <c r="N4212">
        <f>IF($B4212="","",IF($C4212="SUPERSTORE","Superstore","DH"))</f>
        <v/>
      </c>
      <c r="O4212">
        <f>IF($B4212="","",IFERROR(VLOOKUP($B4212,Mapping!$A:$C,2,0),"Not Mapped"))</f>
        <v/>
      </c>
      <c r="P4212">
        <f>IF($B4212="","",IFERROR(VLOOKUP($B4212,Mapping!$A:$C,3,0),"Not Mapped"))</f>
        <v/>
      </c>
      <c r="Q4212">
        <f>IF($B4212="","",IF(COUNTIF(Exclusions!$A:$A,$B4212)&gt;0,"Yes","No"))</f>
        <v/>
      </c>
      <c r="R4212" s="17">
        <f>IF($B4212="","",MIN(1,DAY($A4212)/IF($N4212="Superstore",Settings!$B$5,Settings!$B$4)))</f>
        <v/>
      </c>
      <c r="S4212" s="17">
        <f>IF(OR($B4212="",$G4212="",$R4212=0),"",$G4212/$R4212)</f>
        <v/>
      </c>
      <c r="T4212">
        <f>IF($S4212="","",IF($S4212&lt;Settings!$B$8,"Critical",IF($S4212&lt;Settings!$B$9,"Semi Critical","Non Critical")))</f>
        <v/>
      </c>
      <c r="U4212">
        <f>IF($B4212="","",IFERROR(VLOOKUP($O4212,Leaders!$A:$B,2,0),"Not Mapped"))</f>
        <v/>
      </c>
    </row>
    <row r="4213">
      <c r="A4213" s="16" t="n"/>
      <c r="G4213" s="17" t="n"/>
      <c r="H4213" s="17" t="n"/>
      <c r="I4213" s="17" t="n"/>
      <c r="J4213" s="17" t="n"/>
      <c r="K4213" s="17" t="n"/>
      <c r="L4213" s="17" t="n"/>
      <c r="N4213">
        <f>IF($B4213="","",IF($C4213="SUPERSTORE","Superstore","DH"))</f>
        <v/>
      </c>
      <c r="O4213">
        <f>IF($B4213="","",IFERROR(VLOOKUP($B4213,Mapping!$A:$C,2,0),"Not Mapped"))</f>
        <v/>
      </c>
      <c r="P4213">
        <f>IF($B4213="","",IFERROR(VLOOKUP($B4213,Mapping!$A:$C,3,0),"Not Mapped"))</f>
        <v/>
      </c>
      <c r="Q4213">
        <f>IF($B4213="","",IF(COUNTIF(Exclusions!$A:$A,$B4213)&gt;0,"Yes","No"))</f>
        <v/>
      </c>
      <c r="R4213" s="17">
        <f>IF($B4213="","",MIN(1,DAY($A4213)/IF($N4213="Superstore",Settings!$B$5,Settings!$B$4)))</f>
        <v/>
      </c>
      <c r="S4213" s="17">
        <f>IF(OR($B4213="",$G4213="",$R4213=0),"",$G4213/$R4213)</f>
        <v/>
      </c>
      <c r="T4213">
        <f>IF($S4213="","",IF($S4213&lt;Settings!$B$8,"Critical",IF($S4213&lt;Settings!$B$9,"Semi Critical","Non Critical")))</f>
        <v/>
      </c>
      <c r="U4213">
        <f>IF($B4213="","",IFERROR(VLOOKUP($O4213,Leaders!$A:$B,2,0),"Not Mapped"))</f>
        <v/>
      </c>
    </row>
    <row r="4214">
      <c r="A4214" s="16" t="n"/>
      <c r="G4214" s="17" t="n"/>
      <c r="H4214" s="17" t="n"/>
      <c r="I4214" s="17" t="n"/>
      <c r="J4214" s="17" t="n"/>
      <c r="K4214" s="17" t="n"/>
      <c r="L4214" s="17" t="n"/>
      <c r="N4214">
        <f>IF($B4214="","",IF($C4214="SUPERSTORE","Superstore","DH"))</f>
        <v/>
      </c>
      <c r="O4214">
        <f>IF($B4214="","",IFERROR(VLOOKUP($B4214,Mapping!$A:$C,2,0),"Not Mapped"))</f>
        <v/>
      </c>
      <c r="P4214">
        <f>IF($B4214="","",IFERROR(VLOOKUP($B4214,Mapping!$A:$C,3,0),"Not Mapped"))</f>
        <v/>
      </c>
      <c r="Q4214">
        <f>IF($B4214="","",IF(COUNTIF(Exclusions!$A:$A,$B4214)&gt;0,"Yes","No"))</f>
        <v/>
      </c>
      <c r="R4214" s="17">
        <f>IF($B4214="","",MIN(1,DAY($A4214)/IF($N4214="Superstore",Settings!$B$5,Settings!$B$4)))</f>
        <v/>
      </c>
      <c r="S4214" s="17">
        <f>IF(OR($B4214="",$G4214="",$R4214=0),"",$G4214/$R4214)</f>
        <v/>
      </c>
      <c r="T4214">
        <f>IF($S4214="","",IF($S4214&lt;Settings!$B$8,"Critical",IF($S4214&lt;Settings!$B$9,"Semi Critical","Non Critical")))</f>
        <v/>
      </c>
      <c r="U4214">
        <f>IF($B4214="","",IFERROR(VLOOKUP($O4214,Leaders!$A:$B,2,0),"Not Mapped"))</f>
        <v/>
      </c>
    </row>
    <row r="4215">
      <c r="A4215" s="16" t="n"/>
      <c r="G4215" s="17" t="n"/>
      <c r="H4215" s="17" t="n"/>
      <c r="I4215" s="17" t="n"/>
      <c r="J4215" s="17" t="n"/>
      <c r="K4215" s="17" t="n"/>
      <c r="L4215" s="17" t="n"/>
      <c r="N4215">
        <f>IF($B4215="","",IF($C4215="SUPERSTORE","Superstore","DH"))</f>
        <v/>
      </c>
      <c r="O4215">
        <f>IF($B4215="","",IFERROR(VLOOKUP($B4215,Mapping!$A:$C,2,0),"Not Mapped"))</f>
        <v/>
      </c>
      <c r="P4215">
        <f>IF($B4215="","",IFERROR(VLOOKUP($B4215,Mapping!$A:$C,3,0),"Not Mapped"))</f>
        <v/>
      </c>
      <c r="Q4215">
        <f>IF($B4215="","",IF(COUNTIF(Exclusions!$A:$A,$B4215)&gt;0,"Yes","No"))</f>
        <v/>
      </c>
      <c r="R4215" s="17">
        <f>IF($B4215="","",MIN(1,DAY($A4215)/IF($N4215="Superstore",Settings!$B$5,Settings!$B$4)))</f>
        <v/>
      </c>
      <c r="S4215" s="17">
        <f>IF(OR($B4215="",$G4215="",$R4215=0),"",$G4215/$R4215)</f>
        <v/>
      </c>
      <c r="T4215">
        <f>IF($S4215="","",IF($S4215&lt;Settings!$B$8,"Critical",IF($S4215&lt;Settings!$B$9,"Semi Critical","Non Critical")))</f>
        <v/>
      </c>
      <c r="U4215">
        <f>IF($B4215="","",IFERROR(VLOOKUP($O4215,Leaders!$A:$B,2,0),"Not Mapped"))</f>
        <v/>
      </c>
    </row>
    <row r="4216">
      <c r="A4216" s="16" t="n"/>
      <c r="G4216" s="17" t="n"/>
      <c r="H4216" s="17" t="n"/>
      <c r="I4216" s="17" t="n"/>
      <c r="J4216" s="17" t="n"/>
      <c r="K4216" s="17" t="n"/>
      <c r="L4216" s="17" t="n"/>
      <c r="N4216">
        <f>IF($B4216="","",IF($C4216="SUPERSTORE","Superstore","DH"))</f>
        <v/>
      </c>
      <c r="O4216">
        <f>IF($B4216="","",IFERROR(VLOOKUP($B4216,Mapping!$A:$C,2,0),"Not Mapped"))</f>
        <v/>
      </c>
      <c r="P4216">
        <f>IF($B4216="","",IFERROR(VLOOKUP($B4216,Mapping!$A:$C,3,0),"Not Mapped"))</f>
        <v/>
      </c>
      <c r="Q4216">
        <f>IF($B4216="","",IF(COUNTIF(Exclusions!$A:$A,$B4216)&gt;0,"Yes","No"))</f>
        <v/>
      </c>
      <c r="R4216" s="17">
        <f>IF($B4216="","",MIN(1,DAY($A4216)/IF($N4216="Superstore",Settings!$B$5,Settings!$B$4)))</f>
        <v/>
      </c>
      <c r="S4216" s="17">
        <f>IF(OR($B4216="",$G4216="",$R4216=0),"",$G4216/$R4216)</f>
        <v/>
      </c>
      <c r="T4216">
        <f>IF($S4216="","",IF($S4216&lt;Settings!$B$8,"Critical",IF($S4216&lt;Settings!$B$9,"Semi Critical","Non Critical")))</f>
        <v/>
      </c>
      <c r="U4216">
        <f>IF($B4216="","",IFERROR(VLOOKUP($O4216,Leaders!$A:$B,2,0),"Not Mapped"))</f>
        <v/>
      </c>
    </row>
    <row r="4217">
      <c r="A4217" s="16" t="n"/>
      <c r="G4217" s="17" t="n"/>
      <c r="H4217" s="17" t="n"/>
      <c r="I4217" s="17" t="n"/>
      <c r="J4217" s="17" t="n"/>
      <c r="K4217" s="17" t="n"/>
      <c r="L4217" s="17" t="n"/>
      <c r="N4217">
        <f>IF($B4217="","",IF($C4217="SUPERSTORE","Superstore","DH"))</f>
        <v/>
      </c>
      <c r="O4217">
        <f>IF($B4217="","",IFERROR(VLOOKUP($B4217,Mapping!$A:$C,2,0),"Not Mapped"))</f>
        <v/>
      </c>
      <c r="P4217">
        <f>IF($B4217="","",IFERROR(VLOOKUP($B4217,Mapping!$A:$C,3,0),"Not Mapped"))</f>
        <v/>
      </c>
      <c r="Q4217">
        <f>IF($B4217="","",IF(COUNTIF(Exclusions!$A:$A,$B4217)&gt;0,"Yes","No"))</f>
        <v/>
      </c>
      <c r="R4217" s="17">
        <f>IF($B4217="","",MIN(1,DAY($A4217)/IF($N4217="Superstore",Settings!$B$5,Settings!$B$4)))</f>
        <v/>
      </c>
      <c r="S4217" s="17">
        <f>IF(OR($B4217="",$G4217="",$R4217=0),"",$G4217/$R4217)</f>
        <v/>
      </c>
      <c r="T4217">
        <f>IF($S4217="","",IF($S4217&lt;Settings!$B$8,"Critical",IF($S4217&lt;Settings!$B$9,"Semi Critical","Non Critical")))</f>
        <v/>
      </c>
      <c r="U4217">
        <f>IF($B4217="","",IFERROR(VLOOKUP($O4217,Leaders!$A:$B,2,0),"Not Mapped"))</f>
        <v/>
      </c>
    </row>
    <row r="4218">
      <c r="A4218" s="16" t="n"/>
      <c r="G4218" s="17" t="n"/>
      <c r="H4218" s="17" t="n"/>
      <c r="I4218" s="17" t="n"/>
      <c r="J4218" s="17" t="n"/>
      <c r="K4218" s="17" t="n"/>
      <c r="L4218" s="17" t="n"/>
      <c r="N4218">
        <f>IF($B4218="","",IF($C4218="SUPERSTORE","Superstore","DH"))</f>
        <v/>
      </c>
      <c r="O4218">
        <f>IF($B4218="","",IFERROR(VLOOKUP($B4218,Mapping!$A:$C,2,0),"Not Mapped"))</f>
        <v/>
      </c>
      <c r="P4218">
        <f>IF($B4218="","",IFERROR(VLOOKUP($B4218,Mapping!$A:$C,3,0),"Not Mapped"))</f>
        <v/>
      </c>
      <c r="Q4218">
        <f>IF($B4218="","",IF(COUNTIF(Exclusions!$A:$A,$B4218)&gt;0,"Yes","No"))</f>
        <v/>
      </c>
      <c r="R4218" s="17">
        <f>IF($B4218="","",MIN(1,DAY($A4218)/IF($N4218="Superstore",Settings!$B$5,Settings!$B$4)))</f>
        <v/>
      </c>
      <c r="S4218" s="17">
        <f>IF(OR($B4218="",$G4218="",$R4218=0),"",$G4218/$R4218)</f>
        <v/>
      </c>
      <c r="T4218">
        <f>IF($S4218="","",IF($S4218&lt;Settings!$B$8,"Critical",IF($S4218&lt;Settings!$B$9,"Semi Critical","Non Critical")))</f>
        <v/>
      </c>
      <c r="U4218">
        <f>IF($B4218="","",IFERROR(VLOOKUP($O4218,Leaders!$A:$B,2,0),"Not Mapped"))</f>
        <v/>
      </c>
    </row>
    <row r="4219">
      <c r="A4219" s="16" t="n"/>
      <c r="G4219" s="17" t="n"/>
      <c r="H4219" s="17" t="n"/>
      <c r="I4219" s="17" t="n"/>
      <c r="J4219" s="17" t="n"/>
      <c r="K4219" s="17" t="n"/>
      <c r="L4219" s="17" t="n"/>
      <c r="N4219">
        <f>IF($B4219="","",IF($C4219="SUPERSTORE","Superstore","DH"))</f>
        <v/>
      </c>
      <c r="O4219">
        <f>IF($B4219="","",IFERROR(VLOOKUP($B4219,Mapping!$A:$C,2,0),"Not Mapped"))</f>
        <v/>
      </c>
      <c r="P4219">
        <f>IF($B4219="","",IFERROR(VLOOKUP($B4219,Mapping!$A:$C,3,0),"Not Mapped"))</f>
        <v/>
      </c>
      <c r="Q4219">
        <f>IF($B4219="","",IF(COUNTIF(Exclusions!$A:$A,$B4219)&gt;0,"Yes","No"))</f>
        <v/>
      </c>
      <c r="R4219" s="17">
        <f>IF($B4219="","",MIN(1,DAY($A4219)/IF($N4219="Superstore",Settings!$B$5,Settings!$B$4)))</f>
        <v/>
      </c>
      <c r="S4219" s="17">
        <f>IF(OR($B4219="",$G4219="",$R4219=0),"",$G4219/$R4219)</f>
        <v/>
      </c>
      <c r="T4219">
        <f>IF($S4219="","",IF($S4219&lt;Settings!$B$8,"Critical",IF($S4219&lt;Settings!$B$9,"Semi Critical","Non Critical")))</f>
        <v/>
      </c>
      <c r="U4219">
        <f>IF($B4219="","",IFERROR(VLOOKUP($O4219,Leaders!$A:$B,2,0),"Not Mapped"))</f>
        <v/>
      </c>
    </row>
    <row r="4220">
      <c r="A4220" s="16" t="n"/>
      <c r="G4220" s="17" t="n"/>
      <c r="H4220" s="17" t="n"/>
      <c r="I4220" s="17" t="n"/>
      <c r="J4220" s="17" t="n"/>
      <c r="K4220" s="17" t="n"/>
      <c r="L4220" s="17" t="n"/>
      <c r="N4220">
        <f>IF($B4220="","",IF($C4220="SUPERSTORE","Superstore","DH"))</f>
        <v/>
      </c>
      <c r="O4220">
        <f>IF($B4220="","",IFERROR(VLOOKUP($B4220,Mapping!$A:$C,2,0),"Not Mapped"))</f>
        <v/>
      </c>
      <c r="P4220">
        <f>IF($B4220="","",IFERROR(VLOOKUP($B4220,Mapping!$A:$C,3,0),"Not Mapped"))</f>
        <v/>
      </c>
      <c r="Q4220">
        <f>IF($B4220="","",IF(COUNTIF(Exclusions!$A:$A,$B4220)&gt;0,"Yes","No"))</f>
        <v/>
      </c>
      <c r="R4220" s="17">
        <f>IF($B4220="","",MIN(1,DAY($A4220)/IF($N4220="Superstore",Settings!$B$5,Settings!$B$4)))</f>
        <v/>
      </c>
      <c r="S4220" s="17">
        <f>IF(OR($B4220="",$G4220="",$R4220=0),"",$G4220/$R4220)</f>
        <v/>
      </c>
      <c r="T4220">
        <f>IF($S4220="","",IF($S4220&lt;Settings!$B$8,"Critical",IF($S4220&lt;Settings!$B$9,"Semi Critical","Non Critical")))</f>
        <v/>
      </c>
      <c r="U4220">
        <f>IF($B4220="","",IFERROR(VLOOKUP($O4220,Leaders!$A:$B,2,0),"Not Mapped"))</f>
        <v/>
      </c>
    </row>
    <row r="4221">
      <c r="A4221" s="16" t="n"/>
      <c r="G4221" s="17" t="n"/>
      <c r="H4221" s="17" t="n"/>
      <c r="I4221" s="17" t="n"/>
      <c r="J4221" s="17" t="n"/>
      <c r="K4221" s="17" t="n"/>
      <c r="L4221" s="17" t="n"/>
      <c r="N4221">
        <f>IF($B4221="","",IF($C4221="SUPERSTORE","Superstore","DH"))</f>
        <v/>
      </c>
      <c r="O4221">
        <f>IF($B4221="","",IFERROR(VLOOKUP($B4221,Mapping!$A:$C,2,0),"Not Mapped"))</f>
        <v/>
      </c>
      <c r="P4221">
        <f>IF($B4221="","",IFERROR(VLOOKUP($B4221,Mapping!$A:$C,3,0),"Not Mapped"))</f>
        <v/>
      </c>
      <c r="Q4221">
        <f>IF($B4221="","",IF(COUNTIF(Exclusions!$A:$A,$B4221)&gt;0,"Yes","No"))</f>
        <v/>
      </c>
      <c r="R4221" s="17">
        <f>IF($B4221="","",MIN(1,DAY($A4221)/IF($N4221="Superstore",Settings!$B$5,Settings!$B$4)))</f>
        <v/>
      </c>
      <c r="S4221" s="17">
        <f>IF(OR($B4221="",$G4221="",$R4221=0),"",$G4221/$R4221)</f>
        <v/>
      </c>
      <c r="T4221">
        <f>IF($S4221="","",IF($S4221&lt;Settings!$B$8,"Critical",IF($S4221&lt;Settings!$B$9,"Semi Critical","Non Critical")))</f>
        <v/>
      </c>
      <c r="U4221">
        <f>IF($B4221="","",IFERROR(VLOOKUP($O4221,Leaders!$A:$B,2,0),"Not Mapped"))</f>
        <v/>
      </c>
    </row>
    <row r="4222">
      <c r="A4222" s="16" t="n"/>
      <c r="G4222" s="17" t="n"/>
      <c r="H4222" s="17" t="n"/>
      <c r="I4222" s="17" t="n"/>
      <c r="J4222" s="17" t="n"/>
      <c r="K4222" s="17" t="n"/>
      <c r="L4222" s="17" t="n"/>
      <c r="N4222">
        <f>IF($B4222="","",IF($C4222="SUPERSTORE","Superstore","DH"))</f>
        <v/>
      </c>
      <c r="O4222">
        <f>IF($B4222="","",IFERROR(VLOOKUP($B4222,Mapping!$A:$C,2,0),"Not Mapped"))</f>
        <v/>
      </c>
      <c r="P4222">
        <f>IF($B4222="","",IFERROR(VLOOKUP($B4222,Mapping!$A:$C,3,0),"Not Mapped"))</f>
        <v/>
      </c>
      <c r="Q4222">
        <f>IF($B4222="","",IF(COUNTIF(Exclusions!$A:$A,$B4222)&gt;0,"Yes","No"))</f>
        <v/>
      </c>
      <c r="R4222" s="17">
        <f>IF($B4222="","",MIN(1,DAY($A4222)/IF($N4222="Superstore",Settings!$B$5,Settings!$B$4)))</f>
        <v/>
      </c>
      <c r="S4222" s="17">
        <f>IF(OR($B4222="",$G4222="",$R4222=0),"",$G4222/$R4222)</f>
        <v/>
      </c>
      <c r="T4222">
        <f>IF($S4222="","",IF($S4222&lt;Settings!$B$8,"Critical",IF($S4222&lt;Settings!$B$9,"Semi Critical","Non Critical")))</f>
        <v/>
      </c>
      <c r="U4222">
        <f>IF($B4222="","",IFERROR(VLOOKUP($O4222,Leaders!$A:$B,2,0),"Not Mapped"))</f>
        <v/>
      </c>
    </row>
    <row r="4223">
      <c r="A4223" s="16" t="n"/>
      <c r="G4223" s="17" t="n"/>
      <c r="H4223" s="17" t="n"/>
      <c r="I4223" s="17" t="n"/>
      <c r="J4223" s="17" t="n"/>
      <c r="K4223" s="17" t="n"/>
      <c r="L4223" s="17" t="n"/>
      <c r="N4223">
        <f>IF($B4223="","",IF($C4223="SUPERSTORE","Superstore","DH"))</f>
        <v/>
      </c>
      <c r="O4223">
        <f>IF($B4223="","",IFERROR(VLOOKUP($B4223,Mapping!$A:$C,2,0),"Not Mapped"))</f>
        <v/>
      </c>
      <c r="P4223">
        <f>IF($B4223="","",IFERROR(VLOOKUP($B4223,Mapping!$A:$C,3,0),"Not Mapped"))</f>
        <v/>
      </c>
      <c r="Q4223">
        <f>IF($B4223="","",IF(COUNTIF(Exclusions!$A:$A,$B4223)&gt;0,"Yes","No"))</f>
        <v/>
      </c>
      <c r="R4223" s="17">
        <f>IF($B4223="","",MIN(1,DAY($A4223)/IF($N4223="Superstore",Settings!$B$5,Settings!$B$4)))</f>
        <v/>
      </c>
      <c r="S4223" s="17">
        <f>IF(OR($B4223="",$G4223="",$R4223=0),"",$G4223/$R4223)</f>
        <v/>
      </c>
      <c r="T4223">
        <f>IF($S4223="","",IF($S4223&lt;Settings!$B$8,"Critical",IF($S4223&lt;Settings!$B$9,"Semi Critical","Non Critical")))</f>
        <v/>
      </c>
      <c r="U4223">
        <f>IF($B4223="","",IFERROR(VLOOKUP($O4223,Leaders!$A:$B,2,0),"Not Mapped"))</f>
        <v/>
      </c>
    </row>
    <row r="4224">
      <c r="A4224" s="16" t="n"/>
      <c r="G4224" s="17" t="n"/>
      <c r="H4224" s="17" t="n"/>
      <c r="I4224" s="17" t="n"/>
      <c r="J4224" s="17" t="n"/>
      <c r="K4224" s="17" t="n"/>
      <c r="L4224" s="17" t="n"/>
      <c r="N4224">
        <f>IF($B4224="","",IF($C4224="SUPERSTORE","Superstore","DH"))</f>
        <v/>
      </c>
      <c r="O4224">
        <f>IF($B4224="","",IFERROR(VLOOKUP($B4224,Mapping!$A:$C,2,0),"Not Mapped"))</f>
        <v/>
      </c>
      <c r="P4224">
        <f>IF($B4224="","",IFERROR(VLOOKUP($B4224,Mapping!$A:$C,3,0),"Not Mapped"))</f>
        <v/>
      </c>
      <c r="Q4224">
        <f>IF($B4224="","",IF(COUNTIF(Exclusions!$A:$A,$B4224)&gt;0,"Yes","No"))</f>
        <v/>
      </c>
      <c r="R4224" s="17">
        <f>IF($B4224="","",MIN(1,DAY($A4224)/IF($N4224="Superstore",Settings!$B$5,Settings!$B$4)))</f>
        <v/>
      </c>
      <c r="S4224" s="17">
        <f>IF(OR($B4224="",$G4224="",$R4224=0),"",$G4224/$R4224)</f>
        <v/>
      </c>
      <c r="T4224">
        <f>IF($S4224="","",IF($S4224&lt;Settings!$B$8,"Critical",IF($S4224&lt;Settings!$B$9,"Semi Critical","Non Critical")))</f>
        <v/>
      </c>
      <c r="U4224">
        <f>IF($B4224="","",IFERROR(VLOOKUP($O4224,Leaders!$A:$B,2,0),"Not Mapped"))</f>
        <v/>
      </c>
    </row>
    <row r="4225">
      <c r="A4225" s="16" t="n"/>
      <c r="G4225" s="17" t="n"/>
      <c r="H4225" s="17" t="n"/>
      <c r="I4225" s="17" t="n"/>
      <c r="J4225" s="17" t="n"/>
      <c r="K4225" s="17" t="n"/>
      <c r="L4225" s="17" t="n"/>
      <c r="N4225">
        <f>IF($B4225="","",IF($C4225="SUPERSTORE","Superstore","DH"))</f>
        <v/>
      </c>
      <c r="O4225">
        <f>IF($B4225="","",IFERROR(VLOOKUP($B4225,Mapping!$A:$C,2,0),"Not Mapped"))</f>
        <v/>
      </c>
      <c r="P4225">
        <f>IF($B4225="","",IFERROR(VLOOKUP($B4225,Mapping!$A:$C,3,0),"Not Mapped"))</f>
        <v/>
      </c>
      <c r="Q4225">
        <f>IF($B4225="","",IF(COUNTIF(Exclusions!$A:$A,$B4225)&gt;0,"Yes","No"))</f>
        <v/>
      </c>
      <c r="R4225" s="17">
        <f>IF($B4225="","",MIN(1,DAY($A4225)/IF($N4225="Superstore",Settings!$B$5,Settings!$B$4)))</f>
        <v/>
      </c>
      <c r="S4225" s="17">
        <f>IF(OR($B4225="",$G4225="",$R4225=0),"",$G4225/$R4225)</f>
        <v/>
      </c>
      <c r="T4225">
        <f>IF($S4225="","",IF($S4225&lt;Settings!$B$8,"Critical",IF($S4225&lt;Settings!$B$9,"Semi Critical","Non Critical")))</f>
        <v/>
      </c>
      <c r="U4225">
        <f>IF($B4225="","",IFERROR(VLOOKUP($O4225,Leaders!$A:$B,2,0),"Not Mapped"))</f>
        <v/>
      </c>
    </row>
    <row r="4226">
      <c r="A4226" s="16" t="n"/>
      <c r="G4226" s="17" t="n"/>
      <c r="H4226" s="17" t="n"/>
      <c r="I4226" s="17" t="n"/>
      <c r="J4226" s="17" t="n"/>
      <c r="K4226" s="17" t="n"/>
      <c r="L4226" s="17" t="n"/>
      <c r="N4226">
        <f>IF($B4226="","",IF($C4226="SUPERSTORE","Superstore","DH"))</f>
        <v/>
      </c>
      <c r="O4226">
        <f>IF($B4226="","",IFERROR(VLOOKUP($B4226,Mapping!$A:$C,2,0),"Not Mapped"))</f>
        <v/>
      </c>
      <c r="P4226">
        <f>IF($B4226="","",IFERROR(VLOOKUP($B4226,Mapping!$A:$C,3,0),"Not Mapped"))</f>
        <v/>
      </c>
      <c r="Q4226">
        <f>IF($B4226="","",IF(COUNTIF(Exclusions!$A:$A,$B4226)&gt;0,"Yes","No"))</f>
        <v/>
      </c>
      <c r="R4226" s="17">
        <f>IF($B4226="","",MIN(1,DAY($A4226)/IF($N4226="Superstore",Settings!$B$5,Settings!$B$4)))</f>
        <v/>
      </c>
      <c r="S4226" s="17">
        <f>IF(OR($B4226="",$G4226="",$R4226=0),"",$G4226/$R4226)</f>
        <v/>
      </c>
      <c r="T4226">
        <f>IF($S4226="","",IF($S4226&lt;Settings!$B$8,"Critical",IF($S4226&lt;Settings!$B$9,"Semi Critical","Non Critical")))</f>
        <v/>
      </c>
      <c r="U4226">
        <f>IF($B4226="","",IFERROR(VLOOKUP($O4226,Leaders!$A:$B,2,0),"Not Mapped"))</f>
        <v/>
      </c>
    </row>
    <row r="4227">
      <c r="A4227" s="16" t="n"/>
      <c r="G4227" s="17" t="n"/>
      <c r="H4227" s="17" t="n"/>
      <c r="I4227" s="17" t="n"/>
      <c r="J4227" s="17" t="n"/>
      <c r="K4227" s="17" t="n"/>
      <c r="L4227" s="17" t="n"/>
      <c r="N4227">
        <f>IF($B4227="","",IF($C4227="SUPERSTORE","Superstore","DH"))</f>
        <v/>
      </c>
      <c r="O4227">
        <f>IF($B4227="","",IFERROR(VLOOKUP($B4227,Mapping!$A:$C,2,0),"Not Mapped"))</f>
        <v/>
      </c>
      <c r="P4227">
        <f>IF($B4227="","",IFERROR(VLOOKUP($B4227,Mapping!$A:$C,3,0),"Not Mapped"))</f>
        <v/>
      </c>
      <c r="Q4227">
        <f>IF($B4227="","",IF(COUNTIF(Exclusions!$A:$A,$B4227)&gt;0,"Yes","No"))</f>
        <v/>
      </c>
      <c r="R4227" s="17">
        <f>IF($B4227="","",MIN(1,DAY($A4227)/IF($N4227="Superstore",Settings!$B$5,Settings!$B$4)))</f>
        <v/>
      </c>
      <c r="S4227" s="17">
        <f>IF(OR($B4227="",$G4227="",$R4227=0),"",$G4227/$R4227)</f>
        <v/>
      </c>
      <c r="T4227">
        <f>IF($S4227="","",IF($S4227&lt;Settings!$B$8,"Critical",IF($S4227&lt;Settings!$B$9,"Semi Critical","Non Critical")))</f>
        <v/>
      </c>
      <c r="U4227">
        <f>IF($B4227="","",IFERROR(VLOOKUP($O4227,Leaders!$A:$B,2,0),"Not Mapped"))</f>
        <v/>
      </c>
    </row>
    <row r="4228">
      <c r="A4228" s="16" t="n"/>
      <c r="G4228" s="17" t="n"/>
      <c r="H4228" s="17" t="n"/>
      <c r="I4228" s="17" t="n"/>
      <c r="J4228" s="17" t="n"/>
      <c r="K4228" s="17" t="n"/>
      <c r="L4228" s="17" t="n"/>
      <c r="N4228">
        <f>IF($B4228="","",IF($C4228="SUPERSTORE","Superstore","DH"))</f>
        <v/>
      </c>
      <c r="O4228">
        <f>IF($B4228="","",IFERROR(VLOOKUP($B4228,Mapping!$A:$C,2,0),"Not Mapped"))</f>
        <v/>
      </c>
      <c r="P4228">
        <f>IF($B4228="","",IFERROR(VLOOKUP($B4228,Mapping!$A:$C,3,0),"Not Mapped"))</f>
        <v/>
      </c>
      <c r="Q4228">
        <f>IF($B4228="","",IF(COUNTIF(Exclusions!$A:$A,$B4228)&gt;0,"Yes","No"))</f>
        <v/>
      </c>
      <c r="R4228" s="17">
        <f>IF($B4228="","",MIN(1,DAY($A4228)/IF($N4228="Superstore",Settings!$B$5,Settings!$B$4)))</f>
        <v/>
      </c>
      <c r="S4228" s="17">
        <f>IF(OR($B4228="",$G4228="",$R4228=0),"",$G4228/$R4228)</f>
        <v/>
      </c>
      <c r="T4228">
        <f>IF($S4228="","",IF($S4228&lt;Settings!$B$8,"Critical",IF($S4228&lt;Settings!$B$9,"Semi Critical","Non Critical")))</f>
        <v/>
      </c>
      <c r="U4228">
        <f>IF($B4228="","",IFERROR(VLOOKUP($O4228,Leaders!$A:$B,2,0),"Not Mapped"))</f>
        <v/>
      </c>
    </row>
    <row r="4229">
      <c r="A4229" s="16" t="n"/>
      <c r="G4229" s="17" t="n"/>
      <c r="H4229" s="17" t="n"/>
      <c r="I4229" s="17" t="n"/>
      <c r="J4229" s="17" t="n"/>
      <c r="K4229" s="17" t="n"/>
      <c r="L4229" s="17" t="n"/>
      <c r="N4229">
        <f>IF($B4229="","",IF($C4229="SUPERSTORE","Superstore","DH"))</f>
        <v/>
      </c>
      <c r="O4229">
        <f>IF($B4229="","",IFERROR(VLOOKUP($B4229,Mapping!$A:$C,2,0),"Not Mapped"))</f>
        <v/>
      </c>
      <c r="P4229">
        <f>IF($B4229="","",IFERROR(VLOOKUP($B4229,Mapping!$A:$C,3,0),"Not Mapped"))</f>
        <v/>
      </c>
      <c r="Q4229">
        <f>IF($B4229="","",IF(COUNTIF(Exclusions!$A:$A,$B4229)&gt;0,"Yes","No"))</f>
        <v/>
      </c>
      <c r="R4229" s="17">
        <f>IF($B4229="","",MIN(1,DAY($A4229)/IF($N4229="Superstore",Settings!$B$5,Settings!$B$4)))</f>
        <v/>
      </c>
      <c r="S4229" s="17">
        <f>IF(OR($B4229="",$G4229="",$R4229=0),"",$G4229/$R4229)</f>
        <v/>
      </c>
      <c r="T4229">
        <f>IF($S4229="","",IF($S4229&lt;Settings!$B$8,"Critical",IF($S4229&lt;Settings!$B$9,"Semi Critical","Non Critical")))</f>
        <v/>
      </c>
      <c r="U4229">
        <f>IF($B4229="","",IFERROR(VLOOKUP($O4229,Leaders!$A:$B,2,0),"Not Mapped"))</f>
        <v/>
      </c>
    </row>
    <row r="4230">
      <c r="A4230" s="16" t="n"/>
      <c r="G4230" s="17" t="n"/>
      <c r="H4230" s="17" t="n"/>
      <c r="I4230" s="17" t="n"/>
      <c r="J4230" s="17" t="n"/>
      <c r="K4230" s="17" t="n"/>
      <c r="L4230" s="17" t="n"/>
      <c r="N4230">
        <f>IF($B4230="","",IF($C4230="SUPERSTORE","Superstore","DH"))</f>
        <v/>
      </c>
      <c r="O4230">
        <f>IF($B4230="","",IFERROR(VLOOKUP($B4230,Mapping!$A:$C,2,0),"Not Mapped"))</f>
        <v/>
      </c>
      <c r="P4230">
        <f>IF($B4230="","",IFERROR(VLOOKUP($B4230,Mapping!$A:$C,3,0),"Not Mapped"))</f>
        <v/>
      </c>
      <c r="Q4230">
        <f>IF($B4230="","",IF(COUNTIF(Exclusions!$A:$A,$B4230)&gt;0,"Yes","No"))</f>
        <v/>
      </c>
      <c r="R4230" s="17">
        <f>IF($B4230="","",MIN(1,DAY($A4230)/IF($N4230="Superstore",Settings!$B$5,Settings!$B$4)))</f>
        <v/>
      </c>
      <c r="S4230" s="17">
        <f>IF(OR($B4230="",$G4230="",$R4230=0),"",$G4230/$R4230)</f>
        <v/>
      </c>
      <c r="T4230">
        <f>IF($S4230="","",IF($S4230&lt;Settings!$B$8,"Critical",IF($S4230&lt;Settings!$B$9,"Semi Critical","Non Critical")))</f>
        <v/>
      </c>
      <c r="U4230">
        <f>IF($B4230="","",IFERROR(VLOOKUP($O4230,Leaders!$A:$B,2,0),"Not Mapped"))</f>
        <v/>
      </c>
    </row>
    <row r="4231">
      <c r="A4231" s="16" t="n"/>
      <c r="G4231" s="17" t="n"/>
      <c r="H4231" s="17" t="n"/>
      <c r="I4231" s="17" t="n"/>
      <c r="J4231" s="17" t="n"/>
      <c r="K4231" s="17" t="n"/>
      <c r="L4231" s="17" t="n"/>
      <c r="N4231">
        <f>IF($B4231="","",IF($C4231="SUPERSTORE","Superstore","DH"))</f>
        <v/>
      </c>
      <c r="O4231">
        <f>IF($B4231="","",IFERROR(VLOOKUP($B4231,Mapping!$A:$C,2,0),"Not Mapped"))</f>
        <v/>
      </c>
      <c r="P4231">
        <f>IF($B4231="","",IFERROR(VLOOKUP($B4231,Mapping!$A:$C,3,0),"Not Mapped"))</f>
        <v/>
      </c>
      <c r="Q4231">
        <f>IF($B4231="","",IF(COUNTIF(Exclusions!$A:$A,$B4231)&gt;0,"Yes","No"))</f>
        <v/>
      </c>
      <c r="R4231" s="17">
        <f>IF($B4231="","",MIN(1,DAY($A4231)/IF($N4231="Superstore",Settings!$B$5,Settings!$B$4)))</f>
        <v/>
      </c>
      <c r="S4231" s="17">
        <f>IF(OR($B4231="",$G4231="",$R4231=0),"",$G4231/$R4231)</f>
        <v/>
      </c>
      <c r="T4231">
        <f>IF($S4231="","",IF($S4231&lt;Settings!$B$8,"Critical",IF($S4231&lt;Settings!$B$9,"Semi Critical","Non Critical")))</f>
        <v/>
      </c>
      <c r="U4231">
        <f>IF($B4231="","",IFERROR(VLOOKUP($O4231,Leaders!$A:$B,2,0),"Not Mapped"))</f>
        <v/>
      </c>
    </row>
    <row r="4232">
      <c r="A4232" s="16" t="n"/>
      <c r="G4232" s="17" t="n"/>
      <c r="H4232" s="17" t="n"/>
      <c r="I4232" s="17" t="n"/>
      <c r="J4232" s="17" t="n"/>
      <c r="K4232" s="17" t="n"/>
      <c r="L4232" s="17" t="n"/>
      <c r="N4232">
        <f>IF($B4232="","",IF($C4232="SUPERSTORE","Superstore","DH"))</f>
        <v/>
      </c>
      <c r="O4232">
        <f>IF($B4232="","",IFERROR(VLOOKUP($B4232,Mapping!$A:$C,2,0),"Not Mapped"))</f>
        <v/>
      </c>
      <c r="P4232">
        <f>IF($B4232="","",IFERROR(VLOOKUP($B4232,Mapping!$A:$C,3,0),"Not Mapped"))</f>
        <v/>
      </c>
      <c r="Q4232">
        <f>IF($B4232="","",IF(COUNTIF(Exclusions!$A:$A,$B4232)&gt;0,"Yes","No"))</f>
        <v/>
      </c>
      <c r="R4232" s="17">
        <f>IF($B4232="","",MIN(1,DAY($A4232)/IF($N4232="Superstore",Settings!$B$5,Settings!$B$4)))</f>
        <v/>
      </c>
      <c r="S4232" s="17">
        <f>IF(OR($B4232="",$G4232="",$R4232=0),"",$G4232/$R4232)</f>
        <v/>
      </c>
      <c r="T4232">
        <f>IF($S4232="","",IF($S4232&lt;Settings!$B$8,"Critical",IF($S4232&lt;Settings!$B$9,"Semi Critical","Non Critical")))</f>
        <v/>
      </c>
      <c r="U4232">
        <f>IF($B4232="","",IFERROR(VLOOKUP($O4232,Leaders!$A:$B,2,0),"Not Mapped"))</f>
        <v/>
      </c>
    </row>
    <row r="4233">
      <c r="A4233" s="16" t="n"/>
      <c r="G4233" s="17" t="n"/>
      <c r="H4233" s="17" t="n"/>
      <c r="I4233" s="17" t="n"/>
      <c r="J4233" s="17" t="n"/>
      <c r="K4233" s="17" t="n"/>
      <c r="L4233" s="17" t="n"/>
      <c r="N4233">
        <f>IF($B4233="","",IF($C4233="SUPERSTORE","Superstore","DH"))</f>
        <v/>
      </c>
      <c r="O4233">
        <f>IF($B4233="","",IFERROR(VLOOKUP($B4233,Mapping!$A:$C,2,0),"Not Mapped"))</f>
        <v/>
      </c>
      <c r="P4233">
        <f>IF($B4233="","",IFERROR(VLOOKUP($B4233,Mapping!$A:$C,3,0),"Not Mapped"))</f>
        <v/>
      </c>
      <c r="Q4233">
        <f>IF($B4233="","",IF(COUNTIF(Exclusions!$A:$A,$B4233)&gt;0,"Yes","No"))</f>
        <v/>
      </c>
      <c r="R4233" s="17">
        <f>IF($B4233="","",MIN(1,DAY($A4233)/IF($N4233="Superstore",Settings!$B$5,Settings!$B$4)))</f>
        <v/>
      </c>
      <c r="S4233" s="17">
        <f>IF(OR($B4233="",$G4233="",$R4233=0),"",$G4233/$R4233)</f>
        <v/>
      </c>
      <c r="T4233">
        <f>IF($S4233="","",IF($S4233&lt;Settings!$B$8,"Critical",IF($S4233&lt;Settings!$B$9,"Semi Critical","Non Critical")))</f>
        <v/>
      </c>
      <c r="U4233">
        <f>IF($B4233="","",IFERROR(VLOOKUP($O4233,Leaders!$A:$B,2,0),"Not Mapped"))</f>
        <v/>
      </c>
    </row>
    <row r="4234">
      <c r="A4234" s="16" t="n"/>
      <c r="G4234" s="17" t="n"/>
      <c r="H4234" s="17" t="n"/>
      <c r="I4234" s="17" t="n"/>
      <c r="J4234" s="17" t="n"/>
      <c r="K4234" s="17" t="n"/>
      <c r="L4234" s="17" t="n"/>
      <c r="N4234">
        <f>IF($B4234="","",IF($C4234="SUPERSTORE","Superstore","DH"))</f>
        <v/>
      </c>
      <c r="O4234">
        <f>IF($B4234="","",IFERROR(VLOOKUP($B4234,Mapping!$A:$C,2,0),"Not Mapped"))</f>
        <v/>
      </c>
      <c r="P4234">
        <f>IF($B4234="","",IFERROR(VLOOKUP($B4234,Mapping!$A:$C,3,0),"Not Mapped"))</f>
        <v/>
      </c>
      <c r="Q4234">
        <f>IF($B4234="","",IF(COUNTIF(Exclusions!$A:$A,$B4234)&gt;0,"Yes","No"))</f>
        <v/>
      </c>
      <c r="R4234" s="17">
        <f>IF($B4234="","",MIN(1,DAY($A4234)/IF($N4234="Superstore",Settings!$B$5,Settings!$B$4)))</f>
        <v/>
      </c>
      <c r="S4234" s="17">
        <f>IF(OR($B4234="",$G4234="",$R4234=0),"",$G4234/$R4234)</f>
        <v/>
      </c>
      <c r="T4234">
        <f>IF($S4234="","",IF($S4234&lt;Settings!$B$8,"Critical",IF($S4234&lt;Settings!$B$9,"Semi Critical","Non Critical")))</f>
        <v/>
      </c>
      <c r="U4234">
        <f>IF($B4234="","",IFERROR(VLOOKUP($O4234,Leaders!$A:$B,2,0),"Not Mapped"))</f>
        <v/>
      </c>
    </row>
    <row r="4235">
      <c r="A4235" s="16" t="n"/>
      <c r="G4235" s="17" t="n"/>
      <c r="H4235" s="17" t="n"/>
      <c r="I4235" s="17" t="n"/>
      <c r="J4235" s="17" t="n"/>
      <c r="K4235" s="17" t="n"/>
      <c r="L4235" s="17" t="n"/>
      <c r="N4235">
        <f>IF($B4235="","",IF($C4235="SUPERSTORE","Superstore","DH"))</f>
        <v/>
      </c>
      <c r="O4235">
        <f>IF($B4235="","",IFERROR(VLOOKUP($B4235,Mapping!$A:$C,2,0),"Not Mapped"))</f>
        <v/>
      </c>
      <c r="P4235">
        <f>IF($B4235="","",IFERROR(VLOOKUP($B4235,Mapping!$A:$C,3,0),"Not Mapped"))</f>
        <v/>
      </c>
      <c r="Q4235">
        <f>IF($B4235="","",IF(COUNTIF(Exclusions!$A:$A,$B4235)&gt;0,"Yes","No"))</f>
        <v/>
      </c>
      <c r="R4235" s="17">
        <f>IF($B4235="","",MIN(1,DAY($A4235)/IF($N4235="Superstore",Settings!$B$5,Settings!$B$4)))</f>
        <v/>
      </c>
      <c r="S4235" s="17">
        <f>IF(OR($B4235="",$G4235="",$R4235=0),"",$G4235/$R4235)</f>
        <v/>
      </c>
      <c r="T4235">
        <f>IF($S4235="","",IF($S4235&lt;Settings!$B$8,"Critical",IF($S4235&lt;Settings!$B$9,"Semi Critical","Non Critical")))</f>
        <v/>
      </c>
      <c r="U4235">
        <f>IF($B4235="","",IFERROR(VLOOKUP($O4235,Leaders!$A:$B,2,0),"Not Mapped"))</f>
        <v/>
      </c>
    </row>
    <row r="4236">
      <c r="A4236" s="16" t="n"/>
      <c r="G4236" s="17" t="n"/>
      <c r="H4236" s="17" t="n"/>
      <c r="I4236" s="17" t="n"/>
      <c r="J4236" s="17" t="n"/>
      <c r="K4236" s="17" t="n"/>
      <c r="L4236" s="17" t="n"/>
      <c r="N4236">
        <f>IF($B4236="","",IF($C4236="SUPERSTORE","Superstore","DH"))</f>
        <v/>
      </c>
      <c r="O4236">
        <f>IF($B4236="","",IFERROR(VLOOKUP($B4236,Mapping!$A:$C,2,0),"Not Mapped"))</f>
        <v/>
      </c>
      <c r="P4236">
        <f>IF($B4236="","",IFERROR(VLOOKUP($B4236,Mapping!$A:$C,3,0),"Not Mapped"))</f>
        <v/>
      </c>
      <c r="Q4236">
        <f>IF($B4236="","",IF(COUNTIF(Exclusions!$A:$A,$B4236)&gt;0,"Yes","No"))</f>
        <v/>
      </c>
      <c r="R4236" s="17">
        <f>IF($B4236="","",MIN(1,DAY($A4236)/IF($N4236="Superstore",Settings!$B$5,Settings!$B$4)))</f>
        <v/>
      </c>
      <c r="S4236" s="17">
        <f>IF(OR($B4236="",$G4236="",$R4236=0),"",$G4236/$R4236)</f>
        <v/>
      </c>
      <c r="T4236">
        <f>IF($S4236="","",IF($S4236&lt;Settings!$B$8,"Critical",IF($S4236&lt;Settings!$B$9,"Semi Critical","Non Critical")))</f>
        <v/>
      </c>
      <c r="U4236">
        <f>IF($B4236="","",IFERROR(VLOOKUP($O4236,Leaders!$A:$B,2,0),"Not Mapped"))</f>
        <v/>
      </c>
    </row>
    <row r="4237">
      <c r="A4237" s="16" t="n"/>
      <c r="G4237" s="17" t="n"/>
      <c r="H4237" s="17" t="n"/>
      <c r="I4237" s="17" t="n"/>
      <c r="J4237" s="17" t="n"/>
      <c r="K4237" s="17" t="n"/>
      <c r="L4237" s="17" t="n"/>
      <c r="N4237">
        <f>IF($B4237="","",IF($C4237="SUPERSTORE","Superstore","DH"))</f>
        <v/>
      </c>
      <c r="O4237">
        <f>IF($B4237="","",IFERROR(VLOOKUP($B4237,Mapping!$A:$C,2,0),"Not Mapped"))</f>
        <v/>
      </c>
      <c r="P4237">
        <f>IF($B4237="","",IFERROR(VLOOKUP($B4237,Mapping!$A:$C,3,0),"Not Mapped"))</f>
        <v/>
      </c>
      <c r="Q4237">
        <f>IF($B4237="","",IF(COUNTIF(Exclusions!$A:$A,$B4237)&gt;0,"Yes","No"))</f>
        <v/>
      </c>
      <c r="R4237" s="17">
        <f>IF($B4237="","",MIN(1,DAY($A4237)/IF($N4237="Superstore",Settings!$B$5,Settings!$B$4)))</f>
        <v/>
      </c>
      <c r="S4237" s="17">
        <f>IF(OR($B4237="",$G4237="",$R4237=0),"",$G4237/$R4237)</f>
        <v/>
      </c>
      <c r="T4237">
        <f>IF($S4237="","",IF($S4237&lt;Settings!$B$8,"Critical",IF($S4237&lt;Settings!$B$9,"Semi Critical","Non Critical")))</f>
        <v/>
      </c>
      <c r="U4237">
        <f>IF($B4237="","",IFERROR(VLOOKUP($O4237,Leaders!$A:$B,2,0),"Not Mapped"))</f>
        <v/>
      </c>
    </row>
    <row r="4238">
      <c r="A4238" s="16" t="n"/>
      <c r="G4238" s="17" t="n"/>
      <c r="H4238" s="17" t="n"/>
      <c r="I4238" s="17" t="n"/>
      <c r="J4238" s="17" t="n"/>
      <c r="K4238" s="17" t="n"/>
      <c r="L4238" s="17" t="n"/>
      <c r="N4238">
        <f>IF($B4238="","",IF($C4238="SUPERSTORE","Superstore","DH"))</f>
        <v/>
      </c>
      <c r="O4238">
        <f>IF($B4238="","",IFERROR(VLOOKUP($B4238,Mapping!$A:$C,2,0),"Not Mapped"))</f>
        <v/>
      </c>
      <c r="P4238">
        <f>IF($B4238="","",IFERROR(VLOOKUP($B4238,Mapping!$A:$C,3,0),"Not Mapped"))</f>
        <v/>
      </c>
      <c r="Q4238">
        <f>IF($B4238="","",IF(COUNTIF(Exclusions!$A:$A,$B4238)&gt;0,"Yes","No"))</f>
        <v/>
      </c>
      <c r="R4238" s="17">
        <f>IF($B4238="","",MIN(1,DAY($A4238)/IF($N4238="Superstore",Settings!$B$5,Settings!$B$4)))</f>
        <v/>
      </c>
      <c r="S4238" s="17">
        <f>IF(OR($B4238="",$G4238="",$R4238=0),"",$G4238/$R4238)</f>
        <v/>
      </c>
      <c r="T4238">
        <f>IF($S4238="","",IF($S4238&lt;Settings!$B$8,"Critical",IF($S4238&lt;Settings!$B$9,"Semi Critical","Non Critical")))</f>
        <v/>
      </c>
      <c r="U4238">
        <f>IF($B4238="","",IFERROR(VLOOKUP($O4238,Leaders!$A:$B,2,0),"Not Mapped"))</f>
        <v/>
      </c>
    </row>
    <row r="4239">
      <c r="A4239" s="16" t="n"/>
      <c r="G4239" s="17" t="n"/>
      <c r="H4239" s="17" t="n"/>
      <c r="I4239" s="17" t="n"/>
      <c r="J4239" s="17" t="n"/>
      <c r="K4239" s="17" t="n"/>
      <c r="L4239" s="17" t="n"/>
      <c r="N4239">
        <f>IF($B4239="","",IF($C4239="SUPERSTORE","Superstore","DH"))</f>
        <v/>
      </c>
      <c r="O4239">
        <f>IF($B4239="","",IFERROR(VLOOKUP($B4239,Mapping!$A:$C,2,0),"Not Mapped"))</f>
        <v/>
      </c>
      <c r="P4239">
        <f>IF($B4239="","",IFERROR(VLOOKUP($B4239,Mapping!$A:$C,3,0),"Not Mapped"))</f>
        <v/>
      </c>
      <c r="Q4239">
        <f>IF($B4239="","",IF(COUNTIF(Exclusions!$A:$A,$B4239)&gt;0,"Yes","No"))</f>
        <v/>
      </c>
      <c r="R4239" s="17">
        <f>IF($B4239="","",MIN(1,DAY($A4239)/IF($N4239="Superstore",Settings!$B$5,Settings!$B$4)))</f>
        <v/>
      </c>
      <c r="S4239" s="17">
        <f>IF(OR($B4239="",$G4239="",$R4239=0),"",$G4239/$R4239)</f>
        <v/>
      </c>
      <c r="T4239">
        <f>IF($S4239="","",IF($S4239&lt;Settings!$B$8,"Critical",IF($S4239&lt;Settings!$B$9,"Semi Critical","Non Critical")))</f>
        <v/>
      </c>
      <c r="U4239">
        <f>IF($B4239="","",IFERROR(VLOOKUP($O4239,Leaders!$A:$B,2,0),"Not Mapped"))</f>
        <v/>
      </c>
    </row>
    <row r="4240">
      <c r="A4240" s="16" t="n"/>
      <c r="G4240" s="17" t="n"/>
      <c r="H4240" s="17" t="n"/>
      <c r="I4240" s="17" t="n"/>
      <c r="J4240" s="17" t="n"/>
      <c r="K4240" s="17" t="n"/>
      <c r="L4240" s="17" t="n"/>
      <c r="N4240">
        <f>IF($B4240="","",IF($C4240="SUPERSTORE","Superstore","DH"))</f>
        <v/>
      </c>
      <c r="O4240">
        <f>IF($B4240="","",IFERROR(VLOOKUP($B4240,Mapping!$A:$C,2,0),"Not Mapped"))</f>
        <v/>
      </c>
      <c r="P4240">
        <f>IF($B4240="","",IFERROR(VLOOKUP($B4240,Mapping!$A:$C,3,0),"Not Mapped"))</f>
        <v/>
      </c>
      <c r="Q4240">
        <f>IF($B4240="","",IF(COUNTIF(Exclusions!$A:$A,$B4240)&gt;0,"Yes","No"))</f>
        <v/>
      </c>
      <c r="R4240" s="17">
        <f>IF($B4240="","",MIN(1,DAY($A4240)/IF($N4240="Superstore",Settings!$B$5,Settings!$B$4)))</f>
        <v/>
      </c>
      <c r="S4240" s="17">
        <f>IF(OR($B4240="",$G4240="",$R4240=0),"",$G4240/$R4240)</f>
        <v/>
      </c>
      <c r="T4240">
        <f>IF($S4240="","",IF($S4240&lt;Settings!$B$8,"Critical",IF($S4240&lt;Settings!$B$9,"Semi Critical","Non Critical")))</f>
        <v/>
      </c>
      <c r="U4240">
        <f>IF($B4240="","",IFERROR(VLOOKUP($O4240,Leaders!$A:$B,2,0),"Not Mapped"))</f>
        <v/>
      </c>
    </row>
    <row r="4241">
      <c r="A4241" s="16" t="n"/>
      <c r="G4241" s="17" t="n"/>
      <c r="H4241" s="17" t="n"/>
      <c r="I4241" s="17" t="n"/>
      <c r="J4241" s="17" t="n"/>
      <c r="K4241" s="17" t="n"/>
      <c r="L4241" s="17" t="n"/>
      <c r="N4241">
        <f>IF($B4241="","",IF($C4241="SUPERSTORE","Superstore","DH"))</f>
        <v/>
      </c>
      <c r="O4241">
        <f>IF($B4241="","",IFERROR(VLOOKUP($B4241,Mapping!$A:$C,2,0),"Not Mapped"))</f>
        <v/>
      </c>
      <c r="P4241">
        <f>IF($B4241="","",IFERROR(VLOOKUP($B4241,Mapping!$A:$C,3,0),"Not Mapped"))</f>
        <v/>
      </c>
      <c r="Q4241">
        <f>IF($B4241="","",IF(COUNTIF(Exclusions!$A:$A,$B4241)&gt;0,"Yes","No"))</f>
        <v/>
      </c>
      <c r="R4241" s="17">
        <f>IF($B4241="","",MIN(1,DAY($A4241)/IF($N4241="Superstore",Settings!$B$5,Settings!$B$4)))</f>
        <v/>
      </c>
      <c r="S4241" s="17">
        <f>IF(OR($B4241="",$G4241="",$R4241=0),"",$G4241/$R4241)</f>
        <v/>
      </c>
      <c r="T4241">
        <f>IF($S4241="","",IF($S4241&lt;Settings!$B$8,"Critical",IF($S4241&lt;Settings!$B$9,"Semi Critical","Non Critical")))</f>
        <v/>
      </c>
      <c r="U4241">
        <f>IF($B4241="","",IFERROR(VLOOKUP($O4241,Leaders!$A:$B,2,0),"Not Mapped"))</f>
        <v/>
      </c>
    </row>
    <row r="4242">
      <c r="A4242" s="16" t="n"/>
      <c r="G4242" s="17" t="n"/>
      <c r="H4242" s="17" t="n"/>
      <c r="I4242" s="17" t="n"/>
      <c r="J4242" s="17" t="n"/>
      <c r="K4242" s="17" t="n"/>
      <c r="L4242" s="17" t="n"/>
      <c r="N4242">
        <f>IF($B4242="","",IF($C4242="SUPERSTORE","Superstore","DH"))</f>
        <v/>
      </c>
      <c r="O4242">
        <f>IF($B4242="","",IFERROR(VLOOKUP($B4242,Mapping!$A:$C,2,0),"Not Mapped"))</f>
        <v/>
      </c>
      <c r="P4242">
        <f>IF($B4242="","",IFERROR(VLOOKUP($B4242,Mapping!$A:$C,3,0),"Not Mapped"))</f>
        <v/>
      </c>
      <c r="Q4242">
        <f>IF($B4242="","",IF(COUNTIF(Exclusions!$A:$A,$B4242)&gt;0,"Yes","No"))</f>
        <v/>
      </c>
      <c r="R4242" s="17">
        <f>IF($B4242="","",MIN(1,DAY($A4242)/IF($N4242="Superstore",Settings!$B$5,Settings!$B$4)))</f>
        <v/>
      </c>
      <c r="S4242" s="17">
        <f>IF(OR($B4242="",$G4242="",$R4242=0),"",$G4242/$R4242)</f>
        <v/>
      </c>
      <c r="T4242">
        <f>IF($S4242="","",IF($S4242&lt;Settings!$B$8,"Critical",IF($S4242&lt;Settings!$B$9,"Semi Critical","Non Critical")))</f>
        <v/>
      </c>
      <c r="U4242">
        <f>IF($B4242="","",IFERROR(VLOOKUP($O4242,Leaders!$A:$B,2,0),"Not Mapped"))</f>
        <v/>
      </c>
    </row>
    <row r="4243">
      <c r="A4243" s="16" t="n"/>
      <c r="G4243" s="17" t="n"/>
      <c r="H4243" s="17" t="n"/>
      <c r="I4243" s="17" t="n"/>
      <c r="J4243" s="17" t="n"/>
      <c r="K4243" s="17" t="n"/>
      <c r="L4243" s="17" t="n"/>
      <c r="N4243">
        <f>IF($B4243="","",IF($C4243="SUPERSTORE","Superstore","DH"))</f>
        <v/>
      </c>
      <c r="O4243">
        <f>IF($B4243="","",IFERROR(VLOOKUP($B4243,Mapping!$A:$C,2,0),"Not Mapped"))</f>
        <v/>
      </c>
      <c r="P4243">
        <f>IF($B4243="","",IFERROR(VLOOKUP($B4243,Mapping!$A:$C,3,0),"Not Mapped"))</f>
        <v/>
      </c>
      <c r="Q4243">
        <f>IF($B4243="","",IF(COUNTIF(Exclusions!$A:$A,$B4243)&gt;0,"Yes","No"))</f>
        <v/>
      </c>
      <c r="R4243" s="17">
        <f>IF($B4243="","",MIN(1,DAY($A4243)/IF($N4243="Superstore",Settings!$B$5,Settings!$B$4)))</f>
        <v/>
      </c>
      <c r="S4243" s="17">
        <f>IF(OR($B4243="",$G4243="",$R4243=0),"",$G4243/$R4243)</f>
        <v/>
      </c>
      <c r="T4243">
        <f>IF($S4243="","",IF($S4243&lt;Settings!$B$8,"Critical",IF($S4243&lt;Settings!$B$9,"Semi Critical","Non Critical")))</f>
        <v/>
      </c>
      <c r="U4243">
        <f>IF($B4243="","",IFERROR(VLOOKUP($O4243,Leaders!$A:$B,2,0),"Not Mapped"))</f>
        <v/>
      </c>
    </row>
    <row r="4244">
      <c r="A4244" s="16" t="n"/>
      <c r="G4244" s="17" t="n"/>
      <c r="H4244" s="17" t="n"/>
      <c r="I4244" s="17" t="n"/>
      <c r="J4244" s="17" t="n"/>
      <c r="K4244" s="17" t="n"/>
      <c r="L4244" s="17" t="n"/>
      <c r="N4244">
        <f>IF($B4244="","",IF($C4244="SUPERSTORE","Superstore","DH"))</f>
        <v/>
      </c>
      <c r="O4244">
        <f>IF($B4244="","",IFERROR(VLOOKUP($B4244,Mapping!$A:$C,2,0),"Not Mapped"))</f>
        <v/>
      </c>
      <c r="P4244">
        <f>IF($B4244="","",IFERROR(VLOOKUP($B4244,Mapping!$A:$C,3,0),"Not Mapped"))</f>
        <v/>
      </c>
      <c r="Q4244">
        <f>IF($B4244="","",IF(COUNTIF(Exclusions!$A:$A,$B4244)&gt;0,"Yes","No"))</f>
        <v/>
      </c>
      <c r="R4244" s="17">
        <f>IF($B4244="","",MIN(1,DAY($A4244)/IF($N4244="Superstore",Settings!$B$5,Settings!$B$4)))</f>
        <v/>
      </c>
      <c r="S4244" s="17">
        <f>IF(OR($B4244="",$G4244="",$R4244=0),"",$G4244/$R4244)</f>
        <v/>
      </c>
      <c r="T4244">
        <f>IF($S4244="","",IF($S4244&lt;Settings!$B$8,"Critical",IF($S4244&lt;Settings!$B$9,"Semi Critical","Non Critical")))</f>
        <v/>
      </c>
      <c r="U4244">
        <f>IF($B4244="","",IFERROR(VLOOKUP($O4244,Leaders!$A:$B,2,0),"Not Mapped"))</f>
        <v/>
      </c>
    </row>
    <row r="4245">
      <c r="A4245" s="16" t="n"/>
      <c r="G4245" s="17" t="n"/>
      <c r="H4245" s="17" t="n"/>
      <c r="I4245" s="17" t="n"/>
      <c r="J4245" s="17" t="n"/>
      <c r="K4245" s="17" t="n"/>
      <c r="L4245" s="17" t="n"/>
      <c r="N4245">
        <f>IF($B4245="","",IF($C4245="SUPERSTORE","Superstore","DH"))</f>
        <v/>
      </c>
      <c r="O4245">
        <f>IF($B4245="","",IFERROR(VLOOKUP($B4245,Mapping!$A:$C,2,0),"Not Mapped"))</f>
        <v/>
      </c>
      <c r="P4245">
        <f>IF($B4245="","",IFERROR(VLOOKUP($B4245,Mapping!$A:$C,3,0),"Not Mapped"))</f>
        <v/>
      </c>
      <c r="Q4245">
        <f>IF($B4245="","",IF(COUNTIF(Exclusions!$A:$A,$B4245)&gt;0,"Yes","No"))</f>
        <v/>
      </c>
      <c r="R4245" s="17">
        <f>IF($B4245="","",MIN(1,DAY($A4245)/IF($N4245="Superstore",Settings!$B$5,Settings!$B$4)))</f>
        <v/>
      </c>
      <c r="S4245" s="17">
        <f>IF(OR($B4245="",$G4245="",$R4245=0),"",$G4245/$R4245)</f>
        <v/>
      </c>
      <c r="T4245">
        <f>IF($S4245="","",IF($S4245&lt;Settings!$B$8,"Critical",IF($S4245&lt;Settings!$B$9,"Semi Critical","Non Critical")))</f>
        <v/>
      </c>
      <c r="U4245">
        <f>IF($B4245="","",IFERROR(VLOOKUP($O4245,Leaders!$A:$B,2,0),"Not Mapped"))</f>
        <v/>
      </c>
    </row>
    <row r="4246">
      <c r="A4246" s="16" t="n"/>
      <c r="G4246" s="17" t="n"/>
      <c r="H4246" s="17" t="n"/>
      <c r="I4246" s="17" t="n"/>
      <c r="J4246" s="17" t="n"/>
      <c r="K4246" s="17" t="n"/>
      <c r="L4246" s="17" t="n"/>
      <c r="N4246">
        <f>IF($B4246="","",IF($C4246="SUPERSTORE","Superstore","DH"))</f>
        <v/>
      </c>
      <c r="O4246">
        <f>IF($B4246="","",IFERROR(VLOOKUP($B4246,Mapping!$A:$C,2,0),"Not Mapped"))</f>
        <v/>
      </c>
      <c r="P4246">
        <f>IF($B4246="","",IFERROR(VLOOKUP($B4246,Mapping!$A:$C,3,0),"Not Mapped"))</f>
        <v/>
      </c>
      <c r="Q4246">
        <f>IF($B4246="","",IF(COUNTIF(Exclusions!$A:$A,$B4246)&gt;0,"Yes","No"))</f>
        <v/>
      </c>
      <c r="R4246" s="17">
        <f>IF($B4246="","",MIN(1,DAY($A4246)/IF($N4246="Superstore",Settings!$B$5,Settings!$B$4)))</f>
        <v/>
      </c>
      <c r="S4246" s="17">
        <f>IF(OR($B4246="",$G4246="",$R4246=0),"",$G4246/$R4246)</f>
        <v/>
      </c>
      <c r="T4246">
        <f>IF($S4246="","",IF($S4246&lt;Settings!$B$8,"Critical",IF($S4246&lt;Settings!$B$9,"Semi Critical","Non Critical")))</f>
        <v/>
      </c>
      <c r="U4246">
        <f>IF($B4246="","",IFERROR(VLOOKUP($O4246,Leaders!$A:$B,2,0),"Not Mapped"))</f>
        <v/>
      </c>
    </row>
    <row r="4247">
      <c r="A4247" s="16" t="n"/>
      <c r="G4247" s="17" t="n"/>
      <c r="H4247" s="17" t="n"/>
      <c r="I4247" s="17" t="n"/>
      <c r="J4247" s="17" t="n"/>
      <c r="K4247" s="17" t="n"/>
      <c r="L4247" s="17" t="n"/>
      <c r="N4247">
        <f>IF($B4247="","",IF($C4247="SUPERSTORE","Superstore","DH"))</f>
        <v/>
      </c>
      <c r="O4247">
        <f>IF($B4247="","",IFERROR(VLOOKUP($B4247,Mapping!$A:$C,2,0),"Not Mapped"))</f>
        <v/>
      </c>
      <c r="P4247">
        <f>IF($B4247="","",IFERROR(VLOOKUP($B4247,Mapping!$A:$C,3,0),"Not Mapped"))</f>
        <v/>
      </c>
      <c r="Q4247">
        <f>IF($B4247="","",IF(COUNTIF(Exclusions!$A:$A,$B4247)&gt;0,"Yes","No"))</f>
        <v/>
      </c>
      <c r="R4247" s="17">
        <f>IF($B4247="","",MIN(1,DAY($A4247)/IF($N4247="Superstore",Settings!$B$5,Settings!$B$4)))</f>
        <v/>
      </c>
      <c r="S4247" s="17">
        <f>IF(OR($B4247="",$G4247="",$R4247=0),"",$G4247/$R4247)</f>
        <v/>
      </c>
      <c r="T4247">
        <f>IF($S4247="","",IF($S4247&lt;Settings!$B$8,"Critical",IF($S4247&lt;Settings!$B$9,"Semi Critical","Non Critical")))</f>
        <v/>
      </c>
      <c r="U4247">
        <f>IF($B4247="","",IFERROR(VLOOKUP($O4247,Leaders!$A:$B,2,0),"Not Mapped"))</f>
        <v/>
      </c>
    </row>
    <row r="4248">
      <c r="A4248" s="16" t="n"/>
      <c r="G4248" s="17" t="n"/>
      <c r="H4248" s="17" t="n"/>
      <c r="I4248" s="17" t="n"/>
      <c r="J4248" s="17" t="n"/>
      <c r="K4248" s="17" t="n"/>
      <c r="L4248" s="17" t="n"/>
      <c r="N4248">
        <f>IF($B4248="","",IF($C4248="SUPERSTORE","Superstore","DH"))</f>
        <v/>
      </c>
      <c r="O4248">
        <f>IF($B4248="","",IFERROR(VLOOKUP($B4248,Mapping!$A:$C,2,0),"Not Mapped"))</f>
        <v/>
      </c>
      <c r="P4248">
        <f>IF($B4248="","",IFERROR(VLOOKUP($B4248,Mapping!$A:$C,3,0),"Not Mapped"))</f>
        <v/>
      </c>
      <c r="Q4248">
        <f>IF($B4248="","",IF(COUNTIF(Exclusions!$A:$A,$B4248)&gt;0,"Yes","No"))</f>
        <v/>
      </c>
      <c r="R4248" s="17">
        <f>IF($B4248="","",MIN(1,DAY($A4248)/IF($N4248="Superstore",Settings!$B$5,Settings!$B$4)))</f>
        <v/>
      </c>
      <c r="S4248" s="17">
        <f>IF(OR($B4248="",$G4248="",$R4248=0),"",$G4248/$R4248)</f>
        <v/>
      </c>
      <c r="T4248">
        <f>IF($S4248="","",IF($S4248&lt;Settings!$B$8,"Critical",IF($S4248&lt;Settings!$B$9,"Semi Critical","Non Critical")))</f>
        <v/>
      </c>
      <c r="U4248">
        <f>IF($B4248="","",IFERROR(VLOOKUP($O4248,Leaders!$A:$B,2,0),"Not Mapped"))</f>
        <v/>
      </c>
    </row>
    <row r="4249">
      <c r="A4249" s="16" t="n"/>
      <c r="G4249" s="17" t="n"/>
      <c r="H4249" s="17" t="n"/>
      <c r="I4249" s="17" t="n"/>
      <c r="J4249" s="17" t="n"/>
      <c r="K4249" s="17" t="n"/>
      <c r="L4249" s="17" t="n"/>
      <c r="N4249">
        <f>IF($B4249="","",IF($C4249="SUPERSTORE","Superstore","DH"))</f>
        <v/>
      </c>
      <c r="O4249">
        <f>IF($B4249="","",IFERROR(VLOOKUP($B4249,Mapping!$A:$C,2,0),"Not Mapped"))</f>
        <v/>
      </c>
      <c r="P4249">
        <f>IF($B4249="","",IFERROR(VLOOKUP($B4249,Mapping!$A:$C,3,0),"Not Mapped"))</f>
        <v/>
      </c>
      <c r="Q4249">
        <f>IF($B4249="","",IF(COUNTIF(Exclusions!$A:$A,$B4249)&gt;0,"Yes","No"))</f>
        <v/>
      </c>
      <c r="R4249" s="17">
        <f>IF($B4249="","",MIN(1,DAY($A4249)/IF($N4249="Superstore",Settings!$B$5,Settings!$B$4)))</f>
        <v/>
      </c>
      <c r="S4249" s="17">
        <f>IF(OR($B4249="",$G4249="",$R4249=0),"",$G4249/$R4249)</f>
        <v/>
      </c>
      <c r="T4249">
        <f>IF($S4249="","",IF($S4249&lt;Settings!$B$8,"Critical",IF($S4249&lt;Settings!$B$9,"Semi Critical","Non Critical")))</f>
        <v/>
      </c>
      <c r="U4249">
        <f>IF($B4249="","",IFERROR(VLOOKUP($O4249,Leaders!$A:$B,2,0),"Not Mapped"))</f>
        <v/>
      </c>
    </row>
    <row r="4250">
      <c r="A4250" s="16" t="n"/>
      <c r="G4250" s="17" t="n"/>
      <c r="H4250" s="17" t="n"/>
      <c r="I4250" s="17" t="n"/>
      <c r="J4250" s="17" t="n"/>
      <c r="K4250" s="17" t="n"/>
      <c r="L4250" s="17" t="n"/>
      <c r="N4250">
        <f>IF($B4250="","",IF($C4250="SUPERSTORE","Superstore","DH"))</f>
        <v/>
      </c>
      <c r="O4250">
        <f>IF($B4250="","",IFERROR(VLOOKUP($B4250,Mapping!$A:$C,2,0),"Not Mapped"))</f>
        <v/>
      </c>
      <c r="P4250">
        <f>IF($B4250="","",IFERROR(VLOOKUP($B4250,Mapping!$A:$C,3,0),"Not Mapped"))</f>
        <v/>
      </c>
      <c r="Q4250">
        <f>IF($B4250="","",IF(COUNTIF(Exclusions!$A:$A,$B4250)&gt;0,"Yes","No"))</f>
        <v/>
      </c>
      <c r="R4250" s="17">
        <f>IF($B4250="","",MIN(1,DAY($A4250)/IF($N4250="Superstore",Settings!$B$5,Settings!$B$4)))</f>
        <v/>
      </c>
      <c r="S4250" s="17">
        <f>IF(OR($B4250="",$G4250="",$R4250=0),"",$G4250/$R4250)</f>
        <v/>
      </c>
      <c r="T4250">
        <f>IF($S4250="","",IF($S4250&lt;Settings!$B$8,"Critical",IF($S4250&lt;Settings!$B$9,"Semi Critical","Non Critical")))</f>
        <v/>
      </c>
      <c r="U4250">
        <f>IF($B4250="","",IFERROR(VLOOKUP($O4250,Leaders!$A:$B,2,0),"Not Mapped"))</f>
        <v/>
      </c>
    </row>
    <row r="4251">
      <c r="A4251" s="16" t="n"/>
      <c r="G4251" s="17" t="n"/>
      <c r="H4251" s="17" t="n"/>
      <c r="I4251" s="17" t="n"/>
      <c r="J4251" s="17" t="n"/>
      <c r="K4251" s="17" t="n"/>
      <c r="L4251" s="17" t="n"/>
      <c r="N4251">
        <f>IF($B4251="","",IF($C4251="SUPERSTORE","Superstore","DH"))</f>
        <v/>
      </c>
      <c r="O4251">
        <f>IF($B4251="","",IFERROR(VLOOKUP($B4251,Mapping!$A:$C,2,0),"Not Mapped"))</f>
        <v/>
      </c>
      <c r="P4251">
        <f>IF($B4251="","",IFERROR(VLOOKUP($B4251,Mapping!$A:$C,3,0),"Not Mapped"))</f>
        <v/>
      </c>
      <c r="Q4251">
        <f>IF($B4251="","",IF(COUNTIF(Exclusions!$A:$A,$B4251)&gt;0,"Yes","No"))</f>
        <v/>
      </c>
      <c r="R4251" s="17">
        <f>IF($B4251="","",MIN(1,DAY($A4251)/IF($N4251="Superstore",Settings!$B$5,Settings!$B$4)))</f>
        <v/>
      </c>
      <c r="S4251" s="17">
        <f>IF(OR($B4251="",$G4251="",$R4251=0),"",$G4251/$R4251)</f>
        <v/>
      </c>
      <c r="T4251">
        <f>IF($S4251="","",IF($S4251&lt;Settings!$B$8,"Critical",IF($S4251&lt;Settings!$B$9,"Semi Critical","Non Critical")))</f>
        <v/>
      </c>
      <c r="U4251">
        <f>IF($B4251="","",IFERROR(VLOOKUP($O4251,Leaders!$A:$B,2,0),"Not Mapped"))</f>
        <v/>
      </c>
    </row>
    <row r="4252">
      <c r="A4252" s="16" t="n"/>
      <c r="G4252" s="17" t="n"/>
      <c r="H4252" s="17" t="n"/>
      <c r="I4252" s="17" t="n"/>
      <c r="J4252" s="17" t="n"/>
      <c r="K4252" s="17" t="n"/>
      <c r="L4252" s="17" t="n"/>
      <c r="N4252">
        <f>IF($B4252="","",IF($C4252="SUPERSTORE","Superstore","DH"))</f>
        <v/>
      </c>
      <c r="O4252">
        <f>IF($B4252="","",IFERROR(VLOOKUP($B4252,Mapping!$A:$C,2,0),"Not Mapped"))</f>
        <v/>
      </c>
      <c r="P4252">
        <f>IF($B4252="","",IFERROR(VLOOKUP($B4252,Mapping!$A:$C,3,0),"Not Mapped"))</f>
        <v/>
      </c>
      <c r="Q4252">
        <f>IF($B4252="","",IF(COUNTIF(Exclusions!$A:$A,$B4252)&gt;0,"Yes","No"))</f>
        <v/>
      </c>
      <c r="R4252" s="17">
        <f>IF($B4252="","",MIN(1,DAY($A4252)/IF($N4252="Superstore",Settings!$B$5,Settings!$B$4)))</f>
        <v/>
      </c>
      <c r="S4252" s="17">
        <f>IF(OR($B4252="",$G4252="",$R4252=0),"",$G4252/$R4252)</f>
        <v/>
      </c>
      <c r="T4252">
        <f>IF($S4252="","",IF($S4252&lt;Settings!$B$8,"Critical",IF($S4252&lt;Settings!$B$9,"Semi Critical","Non Critical")))</f>
        <v/>
      </c>
      <c r="U4252">
        <f>IF($B4252="","",IFERROR(VLOOKUP($O4252,Leaders!$A:$B,2,0),"Not Mapped"))</f>
        <v/>
      </c>
    </row>
    <row r="4253">
      <c r="A4253" s="16" t="n"/>
      <c r="G4253" s="17" t="n"/>
      <c r="H4253" s="17" t="n"/>
      <c r="I4253" s="17" t="n"/>
      <c r="J4253" s="17" t="n"/>
      <c r="K4253" s="17" t="n"/>
      <c r="L4253" s="17" t="n"/>
      <c r="N4253">
        <f>IF($B4253="","",IF($C4253="SUPERSTORE","Superstore","DH"))</f>
        <v/>
      </c>
      <c r="O4253">
        <f>IF($B4253="","",IFERROR(VLOOKUP($B4253,Mapping!$A:$C,2,0),"Not Mapped"))</f>
        <v/>
      </c>
      <c r="P4253">
        <f>IF($B4253="","",IFERROR(VLOOKUP($B4253,Mapping!$A:$C,3,0),"Not Mapped"))</f>
        <v/>
      </c>
      <c r="Q4253">
        <f>IF($B4253="","",IF(COUNTIF(Exclusions!$A:$A,$B4253)&gt;0,"Yes","No"))</f>
        <v/>
      </c>
      <c r="R4253" s="17">
        <f>IF($B4253="","",MIN(1,DAY($A4253)/IF($N4253="Superstore",Settings!$B$5,Settings!$B$4)))</f>
        <v/>
      </c>
      <c r="S4253" s="17">
        <f>IF(OR($B4253="",$G4253="",$R4253=0),"",$G4253/$R4253)</f>
        <v/>
      </c>
      <c r="T4253">
        <f>IF($S4253="","",IF($S4253&lt;Settings!$B$8,"Critical",IF($S4253&lt;Settings!$B$9,"Semi Critical","Non Critical")))</f>
        <v/>
      </c>
      <c r="U4253">
        <f>IF($B4253="","",IFERROR(VLOOKUP($O4253,Leaders!$A:$B,2,0),"Not Mapped"))</f>
        <v/>
      </c>
    </row>
    <row r="4254">
      <c r="A4254" s="16" t="n"/>
      <c r="G4254" s="17" t="n"/>
      <c r="H4254" s="17" t="n"/>
      <c r="I4254" s="17" t="n"/>
      <c r="J4254" s="17" t="n"/>
      <c r="K4254" s="17" t="n"/>
      <c r="L4254" s="17" t="n"/>
      <c r="N4254">
        <f>IF($B4254="","",IF($C4254="SUPERSTORE","Superstore","DH"))</f>
        <v/>
      </c>
      <c r="O4254">
        <f>IF($B4254="","",IFERROR(VLOOKUP($B4254,Mapping!$A:$C,2,0),"Not Mapped"))</f>
        <v/>
      </c>
      <c r="P4254">
        <f>IF($B4254="","",IFERROR(VLOOKUP($B4254,Mapping!$A:$C,3,0),"Not Mapped"))</f>
        <v/>
      </c>
      <c r="Q4254">
        <f>IF($B4254="","",IF(COUNTIF(Exclusions!$A:$A,$B4254)&gt;0,"Yes","No"))</f>
        <v/>
      </c>
      <c r="R4254" s="17">
        <f>IF($B4254="","",MIN(1,DAY($A4254)/IF($N4254="Superstore",Settings!$B$5,Settings!$B$4)))</f>
        <v/>
      </c>
      <c r="S4254" s="17">
        <f>IF(OR($B4254="",$G4254="",$R4254=0),"",$G4254/$R4254)</f>
        <v/>
      </c>
      <c r="T4254">
        <f>IF($S4254="","",IF($S4254&lt;Settings!$B$8,"Critical",IF($S4254&lt;Settings!$B$9,"Semi Critical","Non Critical")))</f>
        <v/>
      </c>
      <c r="U4254">
        <f>IF($B4254="","",IFERROR(VLOOKUP($O4254,Leaders!$A:$B,2,0),"Not Mapped"))</f>
        <v/>
      </c>
    </row>
    <row r="4255">
      <c r="A4255" s="16" t="n"/>
      <c r="G4255" s="17" t="n"/>
      <c r="H4255" s="17" t="n"/>
      <c r="I4255" s="17" t="n"/>
      <c r="J4255" s="17" t="n"/>
      <c r="K4255" s="17" t="n"/>
      <c r="L4255" s="17" t="n"/>
      <c r="N4255">
        <f>IF($B4255="","",IF($C4255="SUPERSTORE","Superstore","DH"))</f>
        <v/>
      </c>
      <c r="O4255">
        <f>IF($B4255="","",IFERROR(VLOOKUP($B4255,Mapping!$A:$C,2,0),"Not Mapped"))</f>
        <v/>
      </c>
      <c r="P4255">
        <f>IF($B4255="","",IFERROR(VLOOKUP($B4255,Mapping!$A:$C,3,0),"Not Mapped"))</f>
        <v/>
      </c>
      <c r="Q4255">
        <f>IF($B4255="","",IF(COUNTIF(Exclusions!$A:$A,$B4255)&gt;0,"Yes","No"))</f>
        <v/>
      </c>
      <c r="R4255" s="17">
        <f>IF($B4255="","",MIN(1,DAY($A4255)/IF($N4255="Superstore",Settings!$B$5,Settings!$B$4)))</f>
        <v/>
      </c>
      <c r="S4255" s="17">
        <f>IF(OR($B4255="",$G4255="",$R4255=0),"",$G4255/$R4255)</f>
        <v/>
      </c>
      <c r="T4255">
        <f>IF($S4255="","",IF($S4255&lt;Settings!$B$8,"Critical",IF($S4255&lt;Settings!$B$9,"Semi Critical","Non Critical")))</f>
        <v/>
      </c>
      <c r="U4255">
        <f>IF($B4255="","",IFERROR(VLOOKUP($O4255,Leaders!$A:$B,2,0),"Not Mapped"))</f>
        <v/>
      </c>
    </row>
    <row r="4256">
      <c r="A4256" s="16" t="n"/>
      <c r="G4256" s="17" t="n"/>
      <c r="H4256" s="17" t="n"/>
      <c r="I4256" s="17" t="n"/>
      <c r="J4256" s="17" t="n"/>
      <c r="K4256" s="17" t="n"/>
      <c r="L4256" s="17" t="n"/>
      <c r="N4256">
        <f>IF($B4256="","",IF($C4256="SUPERSTORE","Superstore","DH"))</f>
        <v/>
      </c>
      <c r="O4256">
        <f>IF($B4256="","",IFERROR(VLOOKUP($B4256,Mapping!$A:$C,2,0),"Not Mapped"))</f>
        <v/>
      </c>
      <c r="P4256">
        <f>IF($B4256="","",IFERROR(VLOOKUP($B4256,Mapping!$A:$C,3,0),"Not Mapped"))</f>
        <v/>
      </c>
      <c r="Q4256">
        <f>IF($B4256="","",IF(COUNTIF(Exclusions!$A:$A,$B4256)&gt;0,"Yes","No"))</f>
        <v/>
      </c>
      <c r="R4256" s="17">
        <f>IF($B4256="","",MIN(1,DAY($A4256)/IF($N4256="Superstore",Settings!$B$5,Settings!$B$4)))</f>
        <v/>
      </c>
      <c r="S4256" s="17">
        <f>IF(OR($B4256="",$G4256="",$R4256=0),"",$G4256/$R4256)</f>
        <v/>
      </c>
      <c r="T4256">
        <f>IF($S4256="","",IF($S4256&lt;Settings!$B$8,"Critical",IF($S4256&lt;Settings!$B$9,"Semi Critical","Non Critical")))</f>
        <v/>
      </c>
      <c r="U4256">
        <f>IF($B4256="","",IFERROR(VLOOKUP($O4256,Leaders!$A:$B,2,0),"Not Mapped"))</f>
        <v/>
      </c>
    </row>
    <row r="4257">
      <c r="A4257" s="16" t="n"/>
      <c r="G4257" s="17" t="n"/>
      <c r="H4257" s="17" t="n"/>
      <c r="I4257" s="17" t="n"/>
      <c r="J4257" s="17" t="n"/>
      <c r="K4257" s="17" t="n"/>
      <c r="L4257" s="17" t="n"/>
      <c r="N4257">
        <f>IF($B4257="","",IF($C4257="SUPERSTORE","Superstore","DH"))</f>
        <v/>
      </c>
      <c r="O4257">
        <f>IF($B4257="","",IFERROR(VLOOKUP($B4257,Mapping!$A:$C,2,0),"Not Mapped"))</f>
        <v/>
      </c>
      <c r="P4257">
        <f>IF($B4257="","",IFERROR(VLOOKUP($B4257,Mapping!$A:$C,3,0),"Not Mapped"))</f>
        <v/>
      </c>
      <c r="Q4257">
        <f>IF($B4257="","",IF(COUNTIF(Exclusions!$A:$A,$B4257)&gt;0,"Yes","No"))</f>
        <v/>
      </c>
      <c r="R4257" s="17">
        <f>IF($B4257="","",MIN(1,DAY($A4257)/IF($N4257="Superstore",Settings!$B$5,Settings!$B$4)))</f>
        <v/>
      </c>
      <c r="S4257" s="17">
        <f>IF(OR($B4257="",$G4257="",$R4257=0),"",$G4257/$R4257)</f>
        <v/>
      </c>
      <c r="T4257">
        <f>IF($S4257="","",IF($S4257&lt;Settings!$B$8,"Critical",IF($S4257&lt;Settings!$B$9,"Semi Critical","Non Critical")))</f>
        <v/>
      </c>
      <c r="U4257">
        <f>IF($B4257="","",IFERROR(VLOOKUP($O4257,Leaders!$A:$B,2,0),"Not Mapped"))</f>
        <v/>
      </c>
    </row>
    <row r="4258">
      <c r="A4258" s="16" t="n"/>
      <c r="G4258" s="17" t="n"/>
      <c r="H4258" s="17" t="n"/>
      <c r="I4258" s="17" t="n"/>
      <c r="J4258" s="17" t="n"/>
      <c r="K4258" s="17" t="n"/>
      <c r="L4258" s="17" t="n"/>
      <c r="N4258">
        <f>IF($B4258="","",IF($C4258="SUPERSTORE","Superstore","DH"))</f>
        <v/>
      </c>
      <c r="O4258">
        <f>IF($B4258="","",IFERROR(VLOOKUP($B4258,Mapping!$A:$C,2,0),"Not Mapped"))</f>
        <v/>
      </c>
      <c r="P4258">
        <f>IF($B4258="","",IFERROR(VLOOKUP($B4258,Mapping!$A:$C,3,0),"Not Mapped"))</f>
        <v/>
      </c>
      <c r="Q4258">
        <f>IF($B4258="","",IF(COUNTIF(Exclusions!$A:$A,$B4258)&gt;0,"Yes","No"))</f>
        <v/>
      </c>
      <c r="R4258" s="17">
        <f>IF($B4258="","",MIN(1,DAY($A4258)/IF($N4258="Superstore",Settings!$B$5,Settings!$B$4)))</f>
        <v/>
      </c>
      <c r="S4258" s="17">
        <f>IF(OR($B4258="",$G4258="",$R4258=0),"",$G4258/$R4258)</f>
        <v/>
      </c>
      <c r="T4258">
        <f>IF($S4258="","",IF($S4258&lt;Settings!$B$8,"Critical",IF($S4258&lt;Settings!$B$9,"Semi Critical","Non Critical")))</f>
        <v/>
      </c>
      <c r="U4258">
        <f>IF($B4258="","",IFERROR(VLOOKUP($O4258,Leaders!$A:$B,2,0),"Not Mapped"))</f>
        <v/>
      </c>
    </row>
    <row r="4259">
      <c r="A4259" s="16" t="n"/>
      <c r="G4259" s="17" t="n"/>
      <c r="H4259" s="17" t="n"/>
      <c r="I4259" s="17" t="n"/>
      <c r="J4259" s="17" t="n"/>
      <c r="K4259" s="17" t="n"/>
      <c r="L4259" s="17" t="n"/>
      <c r="N4259">
        <f>IF($B4259="","",IF($C4259="SUPERSTORE","Superstore","DH"))</f>
        <v/>
      </c>
      <c r="O4259">
        <f>IF($B4259="","",IFERROR(VLOOKUP($B4259,Mapping!$A:$C,2,0),"Not Mapped"))</f>
        <v/>
      </c>
      <c r="P4259">
        <f>IF($B4259="","",IFERROR(VLOOKUP($B4259,Mapping!$A:$C,3,0),"Not Mapped"))</f>
        <v/>
      </c>
      <c r="Q4259">
        <f>IF($B4259="","",IF(COUNTIF(Exclusions!$A:$A,$B4259)&gt;0,"Yes","No"))</f>
        <v/>
      </c>
      <c r="R4259" s="17">
        <f>IF($B4259="","",MIN(1,DAY($A4259)/IF($N4259="Superstore",Settings!$B$5,Settings!$B$4)))</f>
        <v/>
      </c>
      <c r="S4259" s="17">
        <f>IF(OR($B4259="",$G4259="",$R4259=0),"",$G4259/$R4259)</f>
        <v/>
      </c>
      <c r="T4259">
        <f>IF($S4259="","",IF($S4259&lt;Settings!$B$8,"Critical",IF($S4259&lt;Settings!$B$9,"Semi Critical","Non Critical")))</f>
        <v/>
      </c>
      <c r="U4259">
        <f>IF($B4259="","",IFERROR(VLOOKUP($O4259,Leaders!$A:$B,2,0),"Not Mapped"))</f>
        <v/>
      </c>
    </row>
    <row r="4260">
      <c r="A4260" s="16" t="n"/>
      <c r="G4260" s="17" t="n"/>
      <c r="H4260" s="17" t="n"/>
      <c r="I4260" s="17" t="n"/>
      <c r="J4260" s="17" t="n"/>
      <c r="K4260" s="17" t="n"/>
      <c r="L4260" s="17" t="n"/>
      <c r="N4260">
        <f>IF($B4260="","",IF($C4260="SUPERSTORE","Superstore","DH"))</f>
        <v/>
      </c>
      <c r="O4260">
        <f>IF($B4260="","",IFERROR(VLOOKUP($B4260,Mapping!$A:$C,2,0),"Not Mapped"))</f>
        <v/>
      </c>
      <c r="P4260">
        <f>IF($B4260="","",IFERROR(VLOOKUP($B4260,Mapping!$A:$C,3,0),"Not Mapped"))</f>
        <v/>
      </c>
      <c r="Q4260">
        <f>IF($B4260="","",IF(COUNTIF(Exclusions!$A:$A,$B4260)&gt;0,"Yes","No"))</f>
        <v/>
      </c>
      <c r="R4260" s="17">
        <f>IF($B4260="","",MIN(1,DAY($A4260)/IF($N4260="Superstore",Settings!$B$5,Settings!$B$4)))</f>
        <v/>
      </c>
      <c r="S4260" s="17">
        <f>IF(OR($B4260="",$G4260="",$R4260=0),"",$G4260/$R4260)</f>
        <v/>
      </c>
      <c r="T4260">
        <f>IF($S4260="","",IF($S4260&lt;Settings!$B$8,"Critical",IF($S4260&lt;Settings!$B$9,"Semi Critical","Non Critical")))</f>
        <v/>
      </c>
      <c r="U4260">
        <f>IF($B4260="","",IFERROR(VLOOKUP($O4260,Leaders!$A:$B,2,0),"Not Mapped"))</f>
        <v/>
      </c>
    </row>
    <row r="4261">
      <c r="A4261" s="16" t="n"/>
      <c r="G4261" s="17" t="n"/>
      <c r="H4261" s="17" t="n"/>
      <c r="I4261" s="17" t="n"/>
      <c r="J4261" s="17" t="n"/>
      <c r="K4261" s="17" t="n"/>
      <c r="L4261" s="17" t="n"/>
      <c r="N4261">
        <f>IF($B4261="","",IF($C4261="SUPERSTORE","Superstore","DH"))</f>
        <v/>
      </c>
      <c r="O4261">
        <f>IF($B4261="","",IFERROR(VLOOKUP($B4261,Mapping!$A:$C,2,0),"Not Mapped"))</f>
        <v/>
      </c>
      <c r="P4261">
        <f>IF($B4261="","",IFERROR(VLOOKUP($B4261,Mapping!$A:$C,3,0),"Not Mapped"))</f>
        <v/>
      </c>
      <c r="Q4261">
        <f>IF($B4261="","",IF(COUNTIF(Exclusions!$A:$A,$B4261)&gt;0,"Yes","No"))</f>
        <v/>
      </c>
      <c r="R4261" s="17">
        <f>IF($B4261="","",MIN(1,DAY($A4261)/IF($N4261="Superstore",Settings!$B$5,Settings!$B$4)))</f>
        <v/>
      </c>
      <c r="S4261" s="17">
        <f>IF(OR($B4261="",$G4261="",$R4261=0),"",$G4261/$R4261)</f>
        <v/>
      </c>
      <c r="T4261">
        <f>IF($S4261="","",IF($S4261&lt;Settings!$B$8,"Critical",IF($S4261&lt;Settings!$B$9,"Semi Critical","Non Critical")))</f>
        <v/>
      </c>
      <c r="U4261">
        <f>IF($B4261="","",IFERROR(VLOOKUP($O4261,Leaders!$A:$B,2,0),"Not Mapped"))</f>
        <v/>
      </c>
    </row>
    <row r="4262">
      <c r="A4262" s="16" t="n"/>
      <c r="G4262" s="17" t="n"/>
      <c r="H4262" s="17" t="n"/>
      <c r="I4262" s="17" t="n"/>
      <c r="J4262" s="17" t="n"/>
      <c r="K4262" s="17" t="n"/>
      <c r="L4262" s="17" t="n"/>
      <c r="N4262">
        <f>IF($B4262="","",IF($C4262="SUPERSTORE","Superstore","DH"))</f>
        <v/>
      </c>
      <c r="O4262">
        <f>IF($B4262="","",IFERROR(VLOOKUP($B4262,Mapping!$A:$C,2,0),"Not Mapped"))</f>
        <v/>
      </c>
      <c r="P4262">
        <f>IF($B4262="","",IFERROR(VLOOKUP($B4262,Mapping!$A:$C,3,0),"Not Mapped"))</f>
        <v/>
      </c>
      <c r="Q4262">
        <f>IF($B4262="","",IF(COUNTIF(Exclusions!$A:$A,$B4262)&gt;0,"Yes","No"))</f>
        <v/>
      </c>
      <c r="R4262" s="17">
        <f>IF($B4262="","",MIN(1,DAY($A4262)/IF($N4262="Superstore",Settings!$B$5,Settings!$B$4)))</f>
        <v/>
      </c>
      <c r="S4262" s="17">
        <f>IF(OR($B4262="",$G4262="",$R4262=0),"",$G4262/$R4262)</f>
        <v/>
      </c>
      <c r="T4262">
        <f>IF($S4262="","",IF($S4262&lt;Settings!$B$8,"Critical",IF($S4262&lt;Settings!$B$9,"Semi Critical","Non Critical")))</f>
        <v/>
      </c>
      <c r="U4262">
        <f>IF($B4262="","",IFERROR(VLOOKUP($O4262,Leaders!$A:$B,2,0),"Not Mapped"))</f>
        <v/>
      </c>
    </row>
    <row r="4263">
      <c r="A4263" s="16" t="n"/>
      <c r="G4263" s="17" t="n"/>
      <c r="H4263" s="17" t="n"/>
      <c r="I4263" s="17" t="n"/>
      <c r="J4263" s="17" t="n"/>
      <c r="K4263" s="17" t="n"/>
      <c r="L4263" s="17" t="n"/>
      <c r="N4263">
        <f>IF($B4263="","",IF($C4263="SUPERSTORE","Superstore","DH"))</f>
        <v/>
      </c>
      <c r="O4263">
        <f>IF($B4263="","",IFERROR(VLOOKUP($B4263,Mapping!$A:$C,2,0),"Not Mapped"))</f>
        <v/>
      </c>
      <c r="P4263">
        <f>IF($B4263="","",IFERROR(VLOOKUP($B4263,Mapping!$A:$C,3,0),"Not Mapped"))</f>
        <v/>
      </c>
      <c r="Q4263">
        <f>IF($B4263="","",IF(COUNTIF(Exclusions!$A:$A,$B4263)&gt;0,"Yes","No"))</f>
        <v/>
      </c>
      <c r="R4263" s="17">
        <f>IF($B4263="","",MIN(1,DAY($A4263)/IF($N4263="Superstore",Settings!$B$5,Settings!$B$4)))</f>
        <v/>
      </c>
      <c r="S4263" s="17">
        <f>IF(OR($B4263="",$G4263="",$R4263=0),"",$G4263/$R4263)</f>
        <v/>
      </c>
      <c r="T4263">
        <f>IF($S4263="","",IF($S4263&lt;Settings!$B$8,"Critical",IF($S4263&lt;Settings!$B$9,"Semi Critical","Non Critical")))</f>
        <v/>
      </c>
      <c r="U4263">
        <f>IF($B4263="","",IFERROR(VLOOKUP($O4263,Leaders!$A:$B,2,0),"Not Mapped"))</f>
        <v/>
      </c>
    </row>
    <row r="4264">
      <c r="A4264" s="16" t="n"/>
      <c r="G4264" s="17" t="n"/>
      <c r="H4264" s="17" t="n"/>
      <c r="I4264" s="17" t="n"/>
      <c r="J4264" s="17" t="n"/>
      <c r="K4264" s="17" t="n"/>
      <c r="L4264" s="17" t="n"/>
      <c r="N4264">
        <f>IF($B4264="","",IF($C4264="SUPERSTORE","Superstore","DH"))</f>
        <v/>
      </c>
      <c r="O4264">
        <f>IF($B4264="","",IFERROR(VLOOKUP($B4264,Mapping!$A:$C,2,0),"Not Mapped"))</f>
        <v/>
      </c>
      <c r="P4264">
        <f>IF($B4264="","",IFERROR(VLOOKUP($B4264,Mapping!$A:$C,3,0),"Not Mapped"))</f>
        <v/>
      </c>
      <c r="Q4264">
        <f>IF($B4264="","",IF(COUNTIF(Exclusions!$A:$A,$B4264)&gt;0,"Yes","No"))</f>
        <v/>
      </c>
      <c r="R4264" s="17">
        <f>IF($B4264="","",MIN(1,DAY($A4264)/IF($N4264="Superstore",Settings!$B$5,Settings!$B$4)))</f>
        <v/>
      </c>
      <c r="S4264" s="17">
        <f>IF(OR($B4264="",$G4264="",$R4264=0),"",$G4264/$R4264)</f>
        <v/>
      </c>
      <c r="T4264">
        <f>IF($S4264="","",IF($S4264&lt;Settings!$B$8,"Critical",IF($S4264&lt;Settings!$B$9,"Semi Critical","Non Critical")))</f>
        <v/>
      </c>
      <c r="U4264">
        <f>IF($B4264="","",IFERROR(VLOOKUP($O4264,Leaders!$A:$B,2,0),"Not Mapped"))</f>
        <v/>
      </c>
    </row>
    <row r="4265">
      <c r="A4265" s="16" t="n"/>
      <c r="G4265" s="17" t="n"/>
      <c r="H4265" s="17" t="n"/>
      <c r="I4265" s="17" t="n"/>
      <c r="J4265" s="17" t="n"/>
      <c r="K4265" s="17" t="n"/>
      <c r="L4265" s="17" t="n"/>
      <c r="N4265">
        <f>IF($B4265="","",IF($C4265="SUPERSTORE","Superstore","DH"))</f>
        <v/>
      </c>
      <c r="O4265">
        <f>IF($B4265="","",IFERROR(VLOOKUP($B4265,Mapping!$A:$C,2,0),"Not Mapped"))</f>
        <v/>
      </c>
      <c r="P4265">
        <f>IF($B4265="","",IFERROR(VLOOKUP($B4265,Mapping!$A:$C,3,0),"Not Mapped"))</f>
        <v/>
      </c>
      <c r="Q4265">
        <f>IF($B4265="","",IF(COUNTIF(Exclusions!$A:$A,$B4265)&gt;0,"Yes","No"))</f>
        <v/>
      </c>
      <c r="R4265" s="17">
        <f>IF($B4265="","",MIN(1,DAY($A4265)/IF($N4265="Superstore",Settings!$B$5,Settings!$B$4)))</f>
        <v/>
      </c>
      <c r="S4265" s="17">
        <f>IF(OR($B4265="",$G4265="",$R4265=0),"",$G4265/$R4265)</f>
        <v/>
      </c>
      <c r="T4265">
        <f>IF($S4265="","",IF($S4265&lt;Settings!$B$8,"Critical",IF($S4265&lt;Settings!$B$9,"Semi Critical","Non Critical")))</f>
        <v/>
      </c>
      <c r="U4265">
        <f>IF($B4265="","",IFERROR(VLOOKUP($O4265,Leaders!$A:$B,2,0),"Not Mapped"))</f>
        <v/>
      </c>
    </row>
    <row r="4266">
      <c r="A4266" s="16" t="n"/>
      <c r="G4266" s="17" t="n"/>
      <c r="H4266" s="17" t="n"/>
      <c r="I4266" s="17" t="n"/>
      <c r="J4266" s="17" t="n"/>
      <c r="K4266" s="17" t="n"/>
      <c r="L4266" s="17" t="n"/>
      <c r="N4266">
        <f>IF($B4266="","",IF($C4266="SUPERSTORE","Superstore","DH"))</f>
        <v/>
      </c>
      <c r="O4266">
        <f>IF($B4266="","",IFERROR(VLOOKUP($B4266,Mapping!$A:$C,2,0),"Not Mapped"))</f>
        <v/>
      </c>
      <c r="P4266">
        <f>IF($B4266="","",IFERROR(VLOOKUP($B4266,Mapping!$A:$C,3,0),"Not Mapped"))</f>
        <v/>
      </c>
      <c r="Q4266">
        <f>IF($B4266="","",IF(COUNTIF(Exclusions!$A:$A,$B4266)&gt;0,"Yes","No"))</f>
        <v/>
      </c>
      <c r="R4266" s="17">
        <f>IF($B4266="","",MIN(1,DAY($A4266)/IF($N4266="Superstore",Settings!$B$5,Settings!$B$4)))</f>
        <v/>
      </c>
      <c r="S4266" s="17">
        <f>IF(OR($B4266="",$G4266="",$R4266=0),"",$G4266/$R4266)</f>
        <v/>
      </c>
      <c r="T4266">
        <f>IF($S4266="","",IF($S4266&lt;Settings!$B$8,"Critical",IF($S4266&lt;Settings!$B$9,"Semi Critical","Non Critical")))</f>
        <v/>
      </c>
      <c r="U4266">
        <f>IF($B4266="","",IFERROR(VLOOKUP($O4266,Leaders!$A:$B,2,0),"Not Mapped"))</f>
        <v/>
      </c>
    </row>
    <row r="4267">
      <c r="A4267" s="16" t="n"/>
      <c r="G4267" s="17" t="n"/>
      <c r="H4267" s="17" t="n"/>
      <c r="I4267" s="17" t="n"/>
      <c r="J4267" s="17" t="n"/>
      <c r="K4267" s="17" t="n"/>
      <c r="L4267" s="17" t="n"/>
      <c r="N4267">
        <f>IF($B4267="","",IF($C4267="SUPERSTORE","Superstore","DH"))</f>
        <v/>
      </c>
      <c r="O4267">
        <f>IF($B4267="","",IFERROR(VLOOKUP($B4267,Mapping!$A:$C,2,0),"Not Mapped"))</f>
        <v/>
      </c>
      <c r="P4267">
        <f>IF($B4267="","",IFERROR(VLOOKUP($B4267,Mapping!$A:$C,3,0),"Not Mapped"))</f>
        <v/>
      </c>
      <c r="Q4267">
        <f>IF($B4267="","",IF(COUNTIF(Exclusions!$A:$A,$B4267)&gt;0,"Yes","No"))</f>
        <v/>
      </c>
      <c r="R4267" s="17">
        <f>IF($B4267="","",MIN(1,DAY($A4267)/IF($N4267="Superstore",Settings!$B$5,Settings!$B$4)))</f>
        <v/>
      </c>
      <c r="S4267" s="17">
        <f>IF(OR($B4267="",$G4267="",$R4267=0),"",$G4267/$R4267)</f>
        <v/>
      </c>
      <c r="T4267">
        <f>IF($S4267="","",IF($S4267&lt;Settings!$B$8,"Critical",IF($S4267&lt;Settings!$B$9,"Semi Critical","Non Critical")))</f>
        <v/>
      </c>
      <c r="U4267">
        <f>IF($B4267="","",IFERROR(VLOOKUP($O4267,Leaders!$A:$B,2,0),"Not Mapped"))</f>
        <v/>
      </c>
    </row>
    <row r="4268">
      <c r="A4268" s="16" t="n"/>
      <c r="G4268" s="17" t="n"/>
      <c r="H4268" s="17" t="n"/>
      <c r="I4268" s="17" t="n"/>
      <c r="J4268" s="17" t="n"/>
      <c r="K4268" s="17" t="n"/>
      <c r="L4268" s="17" t="n"/>
      <c r="N4268">
        <f>IF($B4268="","",IF($C4268="SUPERSTORE","Superstore","DH"))</f>
        <v/>
      </c>
      <c r="O4268">
        <f>IF($B4268="","",IFERROR(VLOOKUP($B4268,Mapping!$A:$C,2,0),"Not Mapped"))</f>
        <v/>
      </c>
      <c r="P4268">
        <f>IF($B4268="","",IFERROR(VLOOKUP($B4268,Mapping!$A:$C,3,0),"Not Mapped"))</f>
        <v/>
      </c>
      <c r="Q4268">
        <f>IF($B4268="","",IF(COUNTIF(Exclusions!$A:$A,$B4268)&gt;0,"Yes","No"))</f>
        <v/>
      </c>
      <c r="R4268" s="17">
        <f>IF($B4268="","",MIN(1,DAY($A4268)/IF($N4268="Superstore",Settings!$B$5,Settings!$B$4)))</f>
        <v/>
      </c>
      <c r="S4268" s="17">
        <f>IF(OR($B4268="",$G4268="",$R4268=0),"",$G4268/$R4268)</f>
        <v/>
      </c>
      <c r="T4268">
        <f>IF($S4268="","",IF($S4268&lt;Settings!$B$8,"Critical",IF($S4268&lt;Settings!$B$9,"Semi Critical","Non Critical")))</f>
        <v/>
      </c>
      <c r="U4268">
        <f>IF($B4268="","",IFERROR(VLOOKUP($O4268,Leaders!$A:$B,2,0),"Not Mapped"))</f>
        <v/>
      </c>
    </row>
    <row r="4269">
      <c r="A4269" s="16" t="n"/>
      <c r="G4269" s="17" t="n"/>
      <c r="H4269" s="17" t="n"/>
      <c r="I4269" s="17" t="n"/>
      <c r="J4269" s="17" t="n"/>
      <c r="K4269" s="17" t="n"/>
      <c r="L4269" s="17" t="n"/>
      <c r="N4269">
        <f>IF($B4269="","",IF($C4269="SUPERSTORE","Superstore","DH"))</f>
        <v/>
      </c>
      <c r="O4269">
        <f>IF($B4269="","",IFERROR(VLOOKUP($B4269,Mapping!$A:$C,2,0),"Not Mapped"))</f>
        <v/>
      </c>
      <c r="P4269">
        <f>IF($B4269="","",IFERROR(VLOOKUP($B4269,Mapping!$A:$C,3,0),"Not Mapped"))</f>
        <v/>
      </c>
      <c r="Q4269">
        <f>IF($B4269="","",IF(COUNTIF(Exclusions!$A:$A,$B4269)&gt;0,"Yes","No"))</f>
        <v/>
      </c>
      <c r="R4269" s="17">
        <f>IF($B4269="","",MIN(1,DAY($A4269)/IF($N4269="Superstore",Settings!$B$5,Settings!$B$4)))</f>
        <v/>
      </c>
      <c r="S4269" s="17">
        <f>IF(OR($B4269="",$G4269="",$R4269=0),"",$G4269/$R4269)</f>
        <v/>
      </c>
      <c r="T4269">
        <f>IF($S4269="","",IF($S4269&lt;Settings!$B$8,"Critical",IF($S4269&lt;Settings!$B$9,"Semi Critical","Non Critical")))</f>
        <v/>
      </c>
      <c r="U4269">
        <f>IF($B4269="","",IFERROR(VLOOKUP($O4269,Leaders!$A:$B,2,0),"Not Mapped"))</f>
        <v/>
      </c>
    </row>
    <row r="4270">
      <c r="A4270" s="16" t="n"/>
      <c r="G4270" s="17" t="n"/>
      <c r="H4270" s="17" t="n"/>
      <c r="I4270" s="17" t="n"/>
      <c r="J4270" s="17" t="n"/>
      <c r="K4270" s="17" t="n"/>
      <c r="L4270" s="17" t="n"/>
      <c r="N4270">
        <f>IF($B4270="","",IF($C4270="SUPERSTORE","Superstore","DH"))</f>
        <v/>
      </c>
      <c r="O4270">
        <f>IF($B4270="","",IFERROR(VLOOKUP($B4270,Mapping!$A:$C,2,0),"Not Mapped"))</f>
        <v/>
      </c>
      <c r="P4270">
        <f>IF($B4270="","",IFERROR(VLOOKUP($B4270,Mapping!$A:$C,3,0),"Not Mapped"))</f>
        <v/>
      </c>
      <c r="Q4270">
        <f>IF($B4270="","",IF(COUNTIF(Exclusions!$A:$A,$B4270)&gt;0,"Yes","No"))</f>
        <v/>
      </c>
      <c r="R4270" s="17">
        <f>IF($B4270="","",MIN(1,DAY($A4270)/IF($N4270="Superstore",Settings!$B$5,Settings!$B$4)))</f>
        <v/>
      </c>
      <c r="S4270" s="17">
        <f>IF(OR($B4270="",$G4270="",$R4270=0),"",$G4270/$R4270)</f>
        <v/>
      </c>
      <c r="T4270">
        <f>IF($S4270="","",IF($S4270&lt;Settings!$B$8,"Critical",IF($S4270&lt;Settings!$B$9,"Semi Critical","Non Critical")))</f>
        <v/>
      </c>
      <c r="U4270">
        <f>IF($B4270="","",IFERROR(VLOOKUP($O4270,Leaders!$A:$B,2,0),"Not Mapped"))</f>
        <v/>
      </c>
    </row>
    <row r="4271">
      <c r="A4271" s="16" t="n"/>
      <c r="G4271" s="17" t="n"/>
      <c r="H4271" s="17" t="n"/>
      <c r="I4271" s="17" t="n"/>
      <c r="J4271" s="17" t="n"/>
      <c r="K4271" s="17" t="n"/>
      <c r="L4271" s="17" t="n"/>
      <c r="N4271">
        <f>IF($B4271="","",IF($C4271="SUPERSTORE","Superstore","DH"))</f>
        <v/>
      </c>
      <c r="O4271">
        <f>IF($B4271="","",IFERROR(VLOOKUP($B4271,Mapping!$A:$C,2,0),"Not Mapped"))</f>
        <v/>
      </c>
      <c r="P4271">
        <f>IF($B4271="","",IFERROR(VLOOKUP($B4271,Mapping!$A:$C,3,0),"Not Mapped"))</f>
        <v/>
      </c>
      <c r="Q4271">
        <f>IF($B4271="","",IF(COUNTIF(Exclusions!$A:$A,$B4271)&gt;0,"Yes","No"))</f>
        <v/>
      </c>
      <c r="R4271" s="17">
        <f>IF($B4271="","",MIN(1,DAY($A4271)/IF($N4271="Superstore",Settings!$B$5,Settings!$B$4)))</f>
        <v/>
      </c>
      <c r="S4271" s="17">
        <f>IF(OR($B4271="",$G4271="",$R4271=0),"",$G4271/$R4271)</f>
        <v/>
      </c>
      <c r="T4271">
        <f>IF($S4271="","",IF($S4271&lt;Settings!$B$8,"Critical",IF($S4271&lt;Settings!$B$9,"Semi Critical","Non Critical")))</f>
        <v/>
      </c>
      <c r="U4271">
        <f>IF($B4271="","",IFERROR(VLOOKUP($O4271,Leaders!$A:$B,2,0),"Not Mapped"))</f>
        <v/>
      </c>
    </row>
    <row r="4272">
      <c r="A4272" s="16" t="n"/>
      <c r="G4272" s="17" t="n"/>
      <c r="H4272" s="17" t="n"/>
      <c r="I4272" s="17" t="n"/>
      <c r="J4272" s="17" t="n"/>
      <c r="K4272" s="17" t="n"/>
      <c r="L4272" s="17" t="n"/>
      <c r="N4272">
        <f>IF($B4272="","",IF($C4272="SUPERSTORE","Superstore","DH"))</f>
        <v/>
      </c>
      <c r="O4272">
        <f>IF($B4272="","",IFERROR(VLOOKUP($B4272,Mapping!$A:$C,2,0),"Not Mapped"))</f>
        <v/>
      </c>
      <c r="P4272">
        <f>IF($B4272="","",IFERROR(VLOOKUP($B4272,Mapping!$A:$C,3,0),"Not Mapped"))</f>
        <v/>
      </c>
      <c r="Q4272">
        <f>IF($B4272="","",IF(COUNTIF(Exclusions!$A:$A,$B4272)&gt;0,"Yes","No"))</f>
        <v/>
      </c>
      <c r="R4272" s="17">
        <f>IF($B4272="","",MIN(1,DAY($A4272)/IF($N4272="Superstore",Settings!$B$5,Settings!$B$4)))</f>
        <v/>
      </c>
      <c r="S4272" s="17">
        <f>IF(OR($B4272="",$G4272="",$R4272=0),"",$G4272/$R4272)</f>
        <v/>
      </c>
      <c r="T4272">
        <f>IF($S4272="","",IF($S4272&lt;Settings!$B$8,"Critical",IF($S4272&lt;Settings!$B$9,"Semi Critical","Non Critical")))</f>
        <v/>
      </c>
      <c r="U4272">
        <f>IF($B4272="","",IFERROR(VLOOKUP($O4272,Leaders!$A:$B,2,0),"Not Mapped"))</f>
        <v/>
      </c>
    </row>
    <row r="4273">
      <c r="A4273" s="16" t="n"/>
      <c r="G4273" s="17" t="n"/>
      <c r="H4273" s="17" t="n"/>
      <c r="I4273" s="17" t="n"/>
      <c r="J4273" s="17" t="n"/>
      <c r="K4273" s="17" t="n"/>
      <c r="L4273" s="17" t="n"/>
      <c r="N4273">
        <f>IF($B4273="","",IF($C4273="SUPERSTORE","Superstore","DH"))</f>
        <v/>
      </c>
      <c r="O4273">
        <f>IF($B4273="","",IFERROR(VLOOKUP($B4273,Mapping!$A:$C,2,0),"Not Mapped"))</f>
        <v/>
      </c>
      <c r="P4273">
        <f>IF($B4273="","",IFERROR(VLOOKUP($B4273,Mapping!$A:$C,3,0),"Not Mapped"))</f>
        <v/>
      </c>
      <c r="Q4273">
        <f>IF($B4273="","",IF(COUNTIF(Exclusions!$A:$A,$B4273)&gt;0,"Yes","No"))</f>
        <v/>
      </c>
      <c r="R4273" s="17">
        <f>IF($B4273="","",MIN(1,DAY($A4273)/IF($N4273="Superstore",Settings!$B$5,Settings!$B$4)))</f>
        <v/>
      </c>
      <c r="S4273" s="17">
        <f>IF(OR($B4273="",$G4273="",$R4273=0),"",$G4273/$R4273)</f>
        <v/>
      </c>
      <c r="T4273">
        <f>IF($S4273="","",IF($S4273&lt;Settings!$B$8,"Critical",IF($S4273&lt;Settings!$B$9,"Semi Critical","Non Critical")))</f>
        <v/>
      </c>
      <c r="U4273">
        <f>IF($B4273="","",IFERROR(VLOOKUP($O4273,Leaders!$A:$B,2,0),"Not Mapped"))</f>
        <v/>
      </c>
    </row>
    <row r="4274">
      <c r="A4274" s="16" t="n"/>
      <c r="G4274" s="17" t="n"/>
      <c r="H4274" s="17" t="n"/>
      <c r="I4274" s="17" t="n"/>
      <c r="J4274" s="17" t="n"/>
      <c r="K4274" s="17" t="n"/>
      <c r="L4274" s="17" t="n"/>
      <c r="N4274">
        <f>IF($B4274="","",IF($C4274="SUPERSTORE","Superstore","DH"))</f>
        <v/>
      </c>
      <c r="O4274">
        <f>IF($B4274="","",IFERROR(VLOOKUP($B4274,Mapping!$A:$C,2,0),"Not Mapped"))</f>
        <v/>
      </c>
      <c r="P4274">
        <f>IF($B4274="","",IFERROR(VLOOKUP($B4274,Mapping!$A:$C,3,0),"Not Mapped"))</f>
        <v/>
      </c>
      <c r="Q4274">
        <f>IF($B4274="","",IF(COUNTIF(Exclusions!$A:$A,$B4274)&gt;0,"Yes","No"))</f>
        <v/>
      </c>
      <c r="R4274" s="17">
        <f>IF($B4274="","",MIN(1,DAY($A4274)/IF($N4274="Superstore",Settings!$B$5,Settings!$B$4)))</f>
        <v/>
      </c>
      <c r="S4274" s="17">
        <f>IF(OR($B4274="",$G4274="",$R4274=0),"",$G4274/$R4274)</f>
        <v/>
      </c>
      <c r="T4274">
        <f>IF($S4274="","",IF($S4274&lt;Settings!$B$8,"Critical",IF($S4274&lt;Settings!$B$9,"Semi Critical","Non Critical")))</f>
        <v/>
      </c>
      <c r="U4274">
        <f>IF($B4274="","",IFERROR(VLOOKUP($O4274,Leaders!$A:$B,2,0),"Not Mapped"))</f>
        <v/>
      </c>
    </row>
    <row r="4275">
      <c r="A4275" s="16" t="n"/>
      <c r="G4275" s="17" t="n"/>
      <c r="H4275" s="17" t="n"/>
      <c r="I4275" s="17" t="n"/>
      <c r="J4275" s="17" t="n"/>
      <c r="K4275" s="17" t="n"/>
      <c r="L4275" s="17" t="n"/>
      <c r="N4275">
        <f>IF($B4275="","",IF($C4275="SUPERSTORE","Superstore","DH"))</f>
        <v/>
      </c>
      <c r="O4275">
        <f>IF($B4275="","",IFERROR(VLOOKUP($B4275,Mapping!$A:$C,2,0),"Not Mapped"))</f>
        <v/>
      </c>
      <c r="P4275">
        <f>IF($B4275="","",IFERROR(VLOOKUP($B4275,Mapping!$A:$C,3,0),"Not Mapped"))</f>
        <v/>
      </c>
      <c r="Q4275">
        <f>IF($B4275="","",IF(COUNTIF(Exclusions!$A:$A,$B4275)&gt;0,"Yes","No"))</f>
        <v/>
      </c>
      <c r="R4275" s="17">
        <f>IF($B4275="","",MIN(1,DAY($A4275)/IF($N4275="Superstore",Settings!$B$5,Settings!$B$4)))</f>
        <v/>
      </c>
      <c r="S4275" s="17">
        <f>IF(OR($B4275="",$G4275="",$R4275=0),"",$G4275/$R4275)</f>
        <v/>
      </c>
      <c r="T4275">
        <f>IF($S4275="","",IF($S4275&lt;Settings!$B$8,"Critical",IF($S4275&lt;Settings!$B$9,"Semi Critical","Non Critical")))</f>
        <v/>
      </c>
      <c r="U4275">
        <f>IF($B4275="","",IFERROR(VLOOKUP($O4275,Leaders!$A:$B,2,0),"Not Mapped"))</f>
        <v/>
      </c>
    </row>
    <row r="4276">
      <c r="A4276" s="16" t="n"/>
      <c r="G4276" s="17" t="n"/>
      <c r="H4276" s="17" t="n"/>
      <c r="I4276" s="17" t="n"/>
      <c r="J4276" s="17" t="n"/>
      <c r="K4276" s="17" t="n"/>
      <c r="L4276" s="17" t="n"/>
      <c r="N4276">
        <f>IF($B4276="","",IF($C4276="SUPERSTORE","Superstore","DH"))</f>
        <v/>
      </c>
      <c r="O4276">
        <f>IF($B4276="","",IFERROR(VLOOKUP($B4276,Mapping!$A:$C,2,0),"Not Mapped"))</f>
        <v/>
      </c>
      <c r="P4276">
        <f>IF($B4276="","",IFERROR(VLOOKUP($B4276,Mapping!$A:$C,3,0),"Not Mapped"))</f>
        <v/>
      </c>
      <c r="Q4276">
        <f>IF($B4276="","",IF(COUNTIF(Exclusions!$A:$A,$B4276)&gt;0,"Yes","No"))</f>
        <v/>
      </c>
      <c r="R4276" s="17">
        <f>IF($B4276="","",MIN(1,DAY($A4276)/IF($N4276="Superstore",Settings!$B$5,Settings!$B$4)))</f>
        <v/>
      </c>
      <c r="S4276" s="17">
        <f>IF(OR($B4276="",$G4276="",$R4276=0),"",$G4276/$R4276)</f>
        <v/>
      </c>
      <c r="T4276">
        <f>IF($S4276="","",IF($S4276&lt;Settings!$B$8,"Critical",IF($S4276&lt;Settings!$B$9,"Semi Critical","Non Critical")))</f>
        <v/>
      </c>
      <c r="U4276">
        <f>IF($B4276="","",IFERROR(VLOOKUP($O4276,Leaders!$A:$B,2,0),"Not Mapped"))</f>
        <v/>
      </c>
    </row>
    <row r="4277">
      <c r="A4277" s="16" t="n"/>
      <c r="G4277" s="17" t="n"/>
      <c r="H4277" s="17" t="n"/>
      <c r="I4277" s="17" t="n"/>
      <c r="J4277" s="17" t="n"/>
      <c r="K4277" s="17" t="n"/>
      <c r="L4277" s="17" t="n"/>
      <c r="N4277">
        <f>IF($B4277="","",IF($C4277="SUPERSTORE","Superstore","DH"))</f>
        <v/>
      </c>
      <c r="O4277">
        <f>IF($B4277="","",IFERROR(VLOOKUP($B4277,Mapping!$A:$C,2,0),"Not Mapped"))</f>
        <v/>
      </c>
      <c r="P4277">
        <f>IF($B4277="","",IFERROR(VLOOKUP($B4277,Mapping!$A:$C,3,0),"Not Mapped"))</f>
        <v/>
      </c>
      <c r="Q4277">
        <f>IF($B4277="","",IF(COUNTIF(Exclusions!$A:$A,$B4277)&gt;0,"Yes","No"))</f>
        <v/>
      </c>
      <c r="R4277" s="17">
        <f>IF($B4277="","",MIN(1,DAY($A4277)/IF($N4277="Superstore",Settings!$B$5,Settings!$B$4)))</f>
        <v/>
      </c>
      <c r="S4277" s="17">
        <f>IF(OR($B4277="",$G4277="",$R4277=0),"",$G4277/$R4277)</f>
        <v/>
      </c>
      <c r="T4277">
        <f>IF($S4277="","",IF($S4277&lt;Settings!$B$8,"Critical",IF($S4277&lt;Settings!$B$9,"Semi Critical","Non Critical")))</f>
        <v/>
      </c>
      <c r="U4277">
        <f>IF($B4277="","",IFERROR(VLOOKUP($O4277,Leaders!$A:$B,2,0),"Not Mapped"))</f>
        <v/>
      </c>
    </row>
    <row r="4278">
      <c r="A4278" s="16" t="n"/>
      <c r="G4278" s="17" t="n"/>
      <c r="H4278" s="17" t="n"/>
      <c r="I4278" s="17" t="n"/>
      <c r="J4278" s="17" t="n"/>
      <c r="K4278" s="17" t="n"/>
      <c r="L4278" s="17" t="n"/>
      <c r="N4278">
        <f>IF($B4278="","",IF($C4278="SUPERSTORE","Superstore","DH"))</f>
        <v/>
      </c>
      <c r="O4278">
        <f>IF($B4278="","",IFERROR(VLOOKUP($B4278,Mapping!$A:$C,2,0),"Not Mapped"))</f>
        <v/>
      </c>
      <c r="P4278">
        <f>IF($B4278="","",IFERROR(VLOOKUP($B4278,Mapping!$A:$C,3,0),"Not Mapped"))</f>
        <v/>
      </c>
      <c r="Q4278">
        <f>IF($B4278="","",IF(COUNTIF(Exclusions!$A:$A,$B4278)&gt;0,"Yes","No"))</f>
        <v/>
      </c>
      <c r="R4278" s="17">
        <f>IF($B4278="","",MIN(1,DAY($A4278)/IF($N4278="Superstore",Settings!$B$5,Settings!$B$4)))</f>
        <v/>
      </c>
      <c r="S4278" s="17">
        <f>IF(OR($B4278="",$G4278="",$R4278=0),"",$G4278/$R4278)</f>
        <v/>
      </c>
      <c r="T4278">
        <f>IF($S4278="","",IF($S4278&lt;Settings!$B$8,"Critical",IF($S4278&lt;Settings!$B$9,"Semi Critical","Non Critical")))</f>
        <v/>
      </c>
      <c r="U4278">
        <f>IF($B4278="","",IFERROR(VLOOKUP($O4278,Leaders!$A:$B,2,0),"Not Mapped"))</f>
        <v/>
      </c>
    </row>
    <row r="4279">
      <c r="A4279" s="16" t="n"/>
      <c r="G4279" s="17" t="n"/>
      <c r="H4279" s="17" t="n"/>
      <c r="I4279" s="17" t="n"/>
      <c r="J4279" s="17" t="n"/>
      <c r="K4279" s="17" t="n"/>
      <c r="L4279" s="17" t="n"/>
      <c r="N4279">
        <f>IF($B4279="","",IF($C4279="SUPERSTORE","Superstore","DH"))</f>
        <v/>
      </c>
      <c r="O4279">
        <f>IF($B4279="","",IFERROR(VLOOKUP($B4279,Mapping!$A:$C,2,0),"Not Mapped"))</f>
        <v/>
      </c>
      <c r="P4279">
        <f>IF($B4279="","",IFERROR(VLOOKUP($B4279,Mapping!$A:$C,3,0),"Not Mapped"))</f>
        <v/>
      </c>
      <c r="Q4279">
        <f>IF($B4279="","",IF(COUNTIF(Exclusions!$A:$A,$B4279)&gt;0,"Yes","No"))</f>
        <v/>
      </c>
      <c r="R4279" s="17">
        <f>IF($B4279="","",MIN(1,DAY($A4279)/IF($N4279="Superstore",Settings!$B$5,Settings!$B$4)))</f>
        <v/>
      </c>
      <c r="S4279" s="17">
        <f>IF(OR($B4279="",$G4279="",$R4279=0),"",$G4279/$R4279)</f>
        <v/>
      </c>
      <c r="T4279">
        <f>IF($S4279="","",IF($S4279&lt;Settings!$B$8,"Critical",IF($S4279&lt;Settings!$B$9,"Semi Critical","Non Critical")))</f>
        <v/>
      </c>
      <c r="U4279">
        <f>IF($B4279="","",IFERROR(VLOOKUP($O4279,Leaders!$A:$B,2,0),"Not Mapped"))</f>
        <v/>
      </c>
    </row>
    <row r="4280">
      <c r="A4280" s="16" t="n"/>
      <c r="G4280" s="17" t="n"/>
      <c r="H4280" s="17" t="n"/>
      <c r="I4280" s="17" t="n"/>
      <c r="J4280" s="17" t="n"/>
      <c r="K4280" s="17" t="n"/>
      <c r="L4280" s="17" t="n"/>
      <c r="N4280">
        <f>IF($B4280="","",IF($C4280="SUPERSTORE","Superstore","DH"))</f>
        <v/>
      </c>
      <c r="O4280">
        <f>IF($B4280="","",IFERROR(VLOOKUP($B4280,Mapping!$A:$C,2,0),"Not Mapped"))</f>
        <v/>
      </c>
      <c r="P4280">
        <f>IF($B4280="","",IFERROR(VLOOKUP($B4280,Mapping!$A:$C,3,0),"Not Mapped"))</f>
        <v/>
      </c>
      <c r="Q4280">
        <f>IF($B4280="","",IF(COUNTIF(Exclusions!$A:$A,$B4280)&gt;0,"Yes","No"))</f>
        <v/>
      </c>
      <c r="R4280" s="17">
        <f>IF($B4280="","",MIN(1,DAY($A4280)/IF($N4280="Superstore",Settings!$B$5,Settings!$B$4)))</f>
        <v/>
      </c>
      <c r="S4280" s="17">
        <f>IF(OR($B4280="",$G4280="",$R4280=0),"",$G4280/$R4280)</f>
        <v/>
      </c>
      <c r="T4280">
        <f>IF($S4280="","",IF($S4280&lt;Settings!$B$8,"Critical",IF($S4280&lt;Settings!$B$9,"Semi Critical","Non Critical")))</f>
        <v/>
      </c>
      <c r="U4280">
        <f>IF($B4280="","",IFERROR(VLOOKUP($O4280,Leaders!$A:$B,2,0),"Not Mapped"))</f>
        <v/>
      </c>
    </row>
    <row r="4281">
      <c r="A4281" s="16" t="n"/>
      <c r="G4281" s="17" t="n"/>
      <c r="H4281" s="17" t="n"/>
      <c r="I4281" s="17" t="n"/>
      <c r="J4281" s="17" t="n"/>
      <c r="K4281" s="17" t="n"/>
      <c r="L4281" s="17" t="n"/>
      <c r="N4281">
        <f>IF($B4281="","",IF($C4281="SUPERSTORE","Superstore","DH"))</f>
        <v/>
      </c>
      <c r="O4281">
        <f>IF($B4281="","",IFERROR(VLOOKUP($B4281,Mapping!$A:$C,2,0),"Not Mapped"))</f>
        <v/>
      </c>
      <c r="P4281">
        <f>IF($B4281="","",IFERROR(VLOOKUP($B4281,Mapping!$A:$C,3,0),"Not Mapped"))</f>
        <v/>
      </c>
      <c r="Q4281">
        <f>IF($B4281="","",IF(COUNTIF(Exclusions!$A:$A,$B4281)&gt;0,"Yes","No"))</f>
        <v/>
      </c>
      <c r="R4281" s="17">
        <f>IF($B4281="","",MIN(1,DAY($A4281)/IF($N4281="Superstore",Settings!$B$5,Settings!$B$4)))</f>
        <v/>
      </c>
      <c r="S4281" s="17">
        <f>IF(OR($B4281="",$G4281="",$R4281=0),"",$G4281/$R4281)</f>
        <v/>
      </c>
      <c r="T4281">
        <f>IF($S4281="","",IF($S4281&lt;Settings!$B$8,"Critical",IF($S4281&lt;Settings!$B$9,"Semi Critical","Non Critical")))</f>
        <v/>
      </c>
      <c r="U4281">
        <f>IF($B4281="","",IFERROR(VLOOKUP($O4281,Leaders!$A:$B,2,0),"Not Mapped"))</f>
        <v/>
      </c>
    </row>
    <row r="4282">
      <c r="A4282" s="16" t="n"/>
      <c r="G4282" s="17" t="n"/>
      <c r="H4282" s="17" t="n"/>
      <c r="I4282" s="17" t="n"/>
      <c r="J4282" s="17" t="n"/>
      <c r="K4282" s="17" t="n"/>
      <c r="L4282" s="17" t="n"/>
      <c r="N4282">
        <f>IF($B4282="","",IF($C4282="SUPERSTORE","Superstore","DH"))</f>
        <v/>
      </c>
      <c r="O4282">
        <f>IF($B4282="","",IFERROR(VLOOKUP($B4282,Mapping!$A:$C,2,0),"Not Mapped"))</f>
        <v/>
      </c>
      <c r="P4282">
        <f>IF($B4282="","",IFERROR(VLOOKUP($B4282,Mapping!$A:$C,3,0),"Not Mapped"))</f>
        <v/>
      </c>
      <c r="Q4282">
        <f>IF($B4282="","",IF(COUNTIF(Exclusions!$A:$A,$B4282)&gt;0,"Yes","No"))</f>
        <v/>
      </c>
      <c r="R4282" s="17">
        <f>IF($B4282="","",MIN(1,DAY($A4282)/IF($N4282="Superstore",Settings!$B$5,Settings!$B$4)))</f>
        <v/>
      </c>
      <c r="S4282" s="17">
        <f>IF(OR($B4282="",$G4282="",$R4282=0),"",$G4282/$R4282)</f>
        <v/>
      </c>
      <c r="T4282">
        <f>IF($S4282="","",IF($S4282&lt;Settings!$B$8,"Critical",IF($S4282&lt;Settings!$B$9,"Semi Critical","Non Critical")))</f>
        <v/>
      </c>
      <c r="U4282">
        <f>IF($B4282="","",IFERROR(VLOOKUP($O4282,Leaders!$A:$B,2,0),"Not Mapped"))</f>
        <v/>
      </c>
    </row>
    <row r="4283">
      <c r="A4283" s="16" t="n"/>
      <c r="G4283" s="17" t="n"/>
      <c r="H4283" s="17" t="n"/>
      <c r="I4283" s="17" t="n"/>
      <c r="J4283" s="17" t="n"/>
      <c r="K4283" s="17" t="n"/>
      <c r="L4283" s="17" t="n"/>
      <c r="N4283">
        <f>IF($B4283="","",IF($C4283="SUPERSTORE","Superstore","DH"))</f>
        <v/>
      </c>
      <c r="O4283">
        <f>IF($B4283="","",IFERROR(VLOOKUP($B4283,Mapping!$A:$C,2,0),"Not Mapped"))</f>
        <v/>
      </c>
      <c r="P4283">
        <f>IF($B4283="","",IFERROR(VLOOKUP($B4283,Mapping!$A:$C,3,0),"Not Mapped"))</f>
        <v/>
      </c>
      <c r="Q4283">
        <f>IF($B4283="","",IF(COUNTIF(Exclusions!$A:$A,$B4283)&gt;0,"Yes","No"))</f>
        <v/>
      </c>
      <c r="R4283" s="17">
        <f>IF($B4283="","",MIN(1,DAY($A4283)/IF($N4283="Superstore",Settings!$B$5,Settings!$B$4)))</f>
        <v/>
      </c>
      <c r="S4283" s="17">
        <f>IF(OR($B4283="",$G4283="",$R4283=0),"",$G4283/$R4283)</f>
        <v/>
      </c>
      <c r="T4283">
        <f>IF($S4283="","",IF($S4283&lt;Settings!$B$8,"Critical",IF($S4283&lt;Settings!$B$9,"Semi Critical","Non Critical")))</f>
        <v/>
      </c>
      <c r="U4283">
        <f>IF($B4283="","",IFERROR(VLOOKUP($O4283,Leaders!$A:$B,2,0),"Not Mapped"))</f>
        <v/>
      </c>
    </row>
    <row r="4284">
      <c r="A4284" s="16" t="n"/>
      <c r="G4284" s="17" t="n"/>
      <c r="H4284" s="17" t="n"/>
      <c r="I4284" s="17" t="n"/>
      <c r="J4284" s="17" t="n"/>
      <c r="K4284" s="17" t="n"/>
      <c r="L4284" s="17" t="n"/>
      <c r="N4284">
        <f>IF($B4284="","",IF($C4284="SUPERSTORE","Superstore","DH"))</f>
        <v/>
      </c>
      <c r="O4284">
        <f>IF($B4284="","",IFERROR(VLOOKUP($B4284,Mapping!$A:$C,2,0),"Not Mapped"))</f>
        <v/>
      </c>
      <c r="P4284">
        <f>IF($B4284="","",IFERROR(VLOOKUP($B4284,Mapping!$A:$C,3,0),"Not Mapped"))</f>
        <v/>
      </c>
      <c r="Q4284">
        <f>IF($B4284="","",IF(COUNTIF(Exclusions!$A:$A,$B4284)&gt;0,"Yes","No"))</f>
        <v/>
      </c>
      <c r="R4284" s="17">
        <f>IF($B4284="","",MIN(1,DAY($A4284)/IF($N4284="Superstore",Settings!$B$5,Settings!$B$4)))</f>
        <v/>
      </c>
      <c r="S4284" s="17">
        <f>IF(OR($B4284="",$G4284="",$R4284=0),"",$G4284/$R4284)</f>
        <v/>
      </c>
      <c r="T4284">
        <f>IF($S4284="","",IF($S4284&lt;Settings!$B$8,"Critical",IF($S4284&lt;Settings!$B$9,"Semi Critical","Non Critical")))</f>
        <v/>
      </c>
      <c r="U4284">
        <f>IF($B4284="","",IFERROR(VLOOKUP($O4284,Leaders!$A:$B,2,0),"Not Mapped"))</f>
        <v/>
      </c>
    </row>
    <row r="4285">
      <c r="A4285" s="16" t="n"/>
      <c r="G4285" s="17" t="n"/>
      <c r="H4285" s="17" t="n"/>
      <c r="I4285" s="17" t="n"/>
      <c r="J4285" s="17" t="n"/>
      <c r="K4285" s="17" t="n"/>
      <c r="L4285" s="17" t="n"/>
      <c r="N4285">
        <f>IF($B4285="","",IF($C4285="SUPERSTORE","Superstore","DH"))</f>
        <v/>
      </c>
      <c r="O4285">
        <f>IF($B4285="","",IFERROR(VLOOKUP($B4285,Mapping!$A:$C,2,0),"Not Mapped"))</f>
        <v/>
      </c>
      <c r="P4285">
        <f>IF($B4285="","",IFERROR(VLOOKUP($B4285,Mapping!$A:$C,3,0),"Not Mapped"))</f>
        <v/>
      </c>
      <c r="Q4285">
        <f>IF($B4285="","",IF(COUNTIF(Exclusions!$A:$A,$B4285)&gt;0,"Yes","No"))</f>
        <v/>
      </c>
      <c r="R4285" s="17">
        <f>IF($B4285="","",MIN(1,DAY($A4285)/IF($N4285="Superstore",Settings!$B$5,Settings!$B$4)))</f>
        <v/>
      </c>
      <c r="S4285" s="17">
        <f>IF(OR($B4285="",$G4285="",$R4285=0),"",$G4285/$R4285)</f>
        <v/>
      </c>
      <c r="T4285">
        <f>IF($S4285="","",IF($S4285&lt;Settings!$B$8,"Critical",IF($S4285&lt;Settings!$B$9,"Semi Critical","Non Critical")))</f>
        <v/>
      </c>
      <c r="U4285">
        <f>IF($B4285="","",IFERROR(VLOOKUP($O4285,Leaders!$A:$B,2,0),"Not Mapped"))</f>
        <v/>
      </c>
    </row>
    <row r="4286">
      <c r="A4286" s="16" t="n"/>
      <c r="G4286" s="17" t="n"/>
      <c r="H4286" s="17" t="n"/>
      <c r="I4286" s="17" t="n"/>
      <c r="J4286" s="17" t="n"/>
      <c r="K4286" s="17" t="n"/>
      <c r="L4286" s="17" t="n"/>
      <c r="N4286">
        <f>IF($B4286="","",IF($C4286="SUPERSTORE","Superstore","DH"))</f>
        <v/>
      </c>
      <c r="O4286">
        <f>IF($B4286="","",IFERROR(VLOOKUP($B4286,Mapping!$A:$C,2,0),"Not Mapped"))</f>
        <v/>
      </c>
      <c r="P4286">
        <f>IF($B4286="","",IFERROR(VLOOKUP($B4286,Mapping!$A:$C,3,0),"Not Mapped"))</f>
        <v/>
      </c>
      <c r="Q4286">
        <f>IF($B4286="","",IF(COUNTIF(Exclusions!$A:$A,$B4286)&gt;0,"Yes","No"))</f>
        <v/>
      </c>
      <c r="R4286" s="17">
        <f>IF($B4286="","",MIN(1,DAY($A4286)/IF($N4286="Superstore",Settings!$B$5,Settings!$B$4)))</f>
        <v/>
      </c>
      <c r="S4286" s="17">
        <f>IF(OR($B4286="",$G4286="",$R4286=0),"",$G4286/$R4286)</f>
        <v/>
      </c>
      <c r="T4286">
        <f>IF($S4286="","",IF($S4286&lt;Settings!$B$8,"Critical",IF($S4286&lt;Settings!$B$9,"Semi Critical","Non Critical")))</f>
        <v/>
      </c>
      <c r="U4286">
        <f>IF($B4286="","",IFERROR(VLOOKUP($O4286,Leaders!$A:$B,2,0),"Not Mapped"))</f>
        <v/>
      </c>
    </row>
    <row r="4287">
      <c r="A4287" s="16" t="n"/>
      <c r="G4287" s="17" t="n"/>
      <c r="H4287" s="17" t="n"/>
      <c r="I4287" s="17" t="n"/>
      <c r="J4287" s="17" t="n"/>
      <c r="K4287" s="17" t="n"/>
      <c r="L4287" s="17" t="n"/>
      <c r="N4287">
        <f>IF($B4287="","",IF($C4287="SUPERSTORE","Superstore","DH"))</f>
        <v/>
      </c>
      <c r="O4287">
        <f>IF($B4287="","",IFERROR(VLOOKUP($B4287,Mapping!$A:$C,2,0),"Not Mapped"))</f>
        <v/>
      </c>
      <c r="P4287">
        <f>IF($B4287="","",IFERROR(VLOOKUP($B4287,Mapping!$A:$C,3,0),"Not Mapped"))</f>
        <v/>
      </c>
      <c r="Q4287">
        <f>IF($B4287="","",IF(COUNTIF(Exclusions!$A:$A,$B4287)&gt;0,"Yes","No"))</f>
        <v/>
      </c>
      <c r="R4287" s="17">
        <f>IF($B4287="","",MIN(1,DAY($A4287)/IF($N4287="Superstore",Settings!$B$5,Settings!$B$4)))</f>
        <v/>
      </c>
      <c r="S4287" s="17">
        <f>IF(OR($B4287="",$G4287="",$R4287=0),"",$G4287/$R4287)</f>
        <v/>
      </c>
      <c r="T4287">
        <f>IF($S4287="","",IF($S4287&lt;Settings!$B$8,"Critical",IF($S4287&lt;Settings!$B$9,"Semi Critical","Non Critical")))</f>
        <v/>
      </c>
      <c r="U4287">
        <f>IF($B4287="","",IFERROR(VLOOKUP($O4287,Leaders!$A:$B,2,0),"Not Mapped"))</f>
        <v/>
      </c>
    </row>
    <row r="4288">
      <c r="A4288" s="16" t="n"/>
      <c r="G4288" s="17" t="n"/>
      <c r="H4288" s="17" t="n"/>
      <c r="I4288" s="17" t="n"/>
      <c r="J4288" s="17" t="n"/>
      <c r="K4288" s="17" t="n"/>
      <c r="L4288" s="17" t="n"/>
      <c r="N4288">
        <f>IF($B4288="","",IF($C4288="SUPERSTORE","Superstore","DH"))</f>
        <v/>
      </c>
      <c r="O4288">
        <f>IF($B4288="","",IFERROR(VLOOKUP($B4288,Mapping!$A:$C,2,0),"Not Mapped"))</f>
        <v/>
      </c>
      <c r="P4288">
        <f>IF($B4288="","",IFERROR(VLOOKUP($B4288,Mapping!$A:$C,3,0),"Not Mapped"))</f>
        <v/>
      </c>
      <c r="Q4288">
        <f>IF($B4288="","",IF(COUNTIF(Exclusions!$A:$A,$B4288)&gt;0,"Yes","No"))</f>
        <v/>
      </c>
      <c r="R4288" s="17">
        <f>IF($B4288="","",MIN(1,DAY($A4288)/IF($N4288="Superstore",Settings!$B$5,Settings!$B$4)))</f>
        <v/>
      </c>
      <c r="S4288" s="17">
        <f>IF(OR($B4288="",$G4288="",$R4288=0),"",$G4288/$R4288)</f>
        <v/>
      </c>
      <c r="T4288">
        <f>IF($S4288="","",IF($S4288&lt;Settings!$B$8,"Critical",IF($S4288&lt;Settings!$B$9,"Semi Critical","Non Critical")))</f>
        <v/>
      </c>
      <c r="U4288">
        <f>IF($B4288="","",IFERROR(VLOOKUP($O4288,Leaders!$A:$B,2,0),"Not Mapped"))</f>
        <v/>
      </c>
    </row>
    <row r="4289">
      <c r="A4289" s="16" t="n"/>
      <c r="G4289" s="17" t="n"/>
      <c r="H4289" s="17" t="n"/>
      <c r="I4289" s="17" t="n"/>
      <c r="J4289" s="17" t="n"/>
      <c r="K4289" s="17" t="n"/>
      <c r="L4289" s="17" t="n"/>
      <c r="N4289">
        <f>IF($B4289="","",IF($C4289="SUPERSTORE","Superstore","DH"))</f>
        <v/>
      </c>
      <c r="O4289">
        <f>IF($B4289="","",IFERROR(VLOOKUP($B4289,Mapping!$A:$C,2,0),"Not Mapped"))</f>
        <v/>
      </c>
      <c r="P4289">
        <f>IF($B4289="","",IFERROR(VLOOKUP($B4289,Mapping!$A:$C,3,0),"Not Mapped"))</f>
        <v/>
      </c>
      <c r="Q4289">
        <f>IF($B4289="","",IF(COUNTIF(Exclusions!$A:$A,$B4289)&gt;0,"Yes","No"))</f>
        <v/>
      </c>
      <c r="R4289" s="17">
        <f>IF($B4289="","",MIN(1,DAY($A4289)/IF($N4289="Superstore",Settings!$B$5,Settings!$B$4)))</f>
        <v/>
      </c>
      <c r="S4289" s="17">
        <f>IF(OR($B4289="",$G4289="",$R4289=0),"",$G4289/$R4289)</f>
        <v/>
      </c>
      <c r="T4289">
        <f>IF($S4289="","",IF($S4289&lt;Settings!$B$8,"Critical",IF($S4289&lt;Settings!$B$9,"Semi Critical","Non Critical")))</f>
        <v/>
      </c>
      <c r="U4289">
        <f>IF($B4289="","",IFERROR(VLOOKUP($O4289,Leaders!$A:$B,2,0),"Not Mapped"))</f>
        <v/>
      </c>
    </row>
    <row r="4290">
      <c r="A4290" s="16" t="n"/>
      <c r="G4290" s="17" t="n"/>
      <c r="H4290" s="17" t="n"/>
      <c r="I4290" s="17" t="n"/>
      <c r="J4290" s="17" t="n"/>
      <c r="K4290" s="17" t="n"/>
      <c r="L4290" s="17" t="n"/>
      <c r="N4290">
        <f>IF($B4290="","",IF($C4290="SUPERSTORE","Superstore","DH"))</f>
        <v/>
      </c>
      <c r="O4290">
        <f>IF($B4290="","",IFERROR(VLOOKUP($B4290,Mapping!$A:$C,2,0),"Not Mapped"))</f>
        <v/>
      </c>
      <c r="P4290">
        <f>IF($B4290="","",IFERROR(VLOOKUP($B4290,Mapping!$A:$C,3,0),"Not Mapped"))</f>
        <v/>
      </c>
      <c r="Q4290">
        <f>IF($B4290="","",IF(COUNTIF(Exclusions!$A:$A,$B4290)&gt;0,"Yes","No"))</f>
        <v/>
      </c>
      <c r="R4290" s="17">
        <f>IF($B4290="","",MIN(1,DAY($A4290)/IF($N4290="Superstore",Settings!$B$5,Settings!$B$4)))</f>
        <v/>
      </c>
      <c r="S4290" s="17">
        <f>IF(OR($B4290="",$G4290="",$R4290=0),"",$G4290/$R4290)</f>
        <v/>
      </c>
      <c r="T4290">
        <f>IF($S4290="","",IF($S4290&lt;Settings!$B$8,"Critical",IF($S4290&lt;Settings!$B$9,"Semi Critical","Non Critical")))</f>
        <v/>
      </c>
      <c r="U4290">
        <f>IF($B4290="","",IFERROR(VLOOKUP($O4290,Leaders!$A:$B,2,0),"Not Mapped"))</f>
        <v/>
      </c>
    </row>
    <row r="4291">
      <c r="A4291" s="16" t="n"/>
      <c r="G4291" s="17" t="n"/>
      <c r="H4291" s="17" t="n"/>
      <c r="I4291" s="17" t="n"/>
      <c r="J4291" s="17" t="n"/>
      <c r="K4291" s="17" t="n"/>
      <c r="L4291" s="17" t="n"/>
      <c r="N4291">
        <f>IF($B4291="","",IF($C4291="SUPERSTORE","Superstore","DH"))</f>
        <v/>
      </c>
      <c r="O4291">
        <f>IF($B4291="","",IFERROR(VLOOKUP($B4291,Mapping!$A:$C,2,0),"Not Mapped"))</f>
        <v/>
      </c>
      <c r="P4291">
        <f>IF($B4291="","",IFERROR(VLOOKUP($B4291,Mapping!$A:$C,3,0),"Not Mapped"))</f>
        <v/>
      </c>
      <c r="Q4291">
        <f>IF($B4291="","",IF(COUNTIF(Exclusions!$A:$A,$B4291)&gt;0,"Yes","No"))</f>
        <v/>
      </c>
      <c r="R4291" s="17">
        <f>IF($B4291="","",MIN(1,DAY($A4291)/IF($N4291="Superstore",Settings!$B$5,Settings!$B$4)))</f>
        <v/>
      </c>
      <c r="S4291" s="17">
        <f>IF(OR($B4291="",$G4291="",$R4291=0),"",$G4291/$R4291)</f>
        <v/>
      </c>
      <c r="T4291">
        <f>IF($S4291="","",IF($S4291&lt;Settings!$B$8,"Critical",IF($S4291&lt;Settings!$B$9,"Semi Critical","Non Critical")))</f>
        <v/>
      </c>
      <c r="U4291">
        <f>IF($B4291="","",IFERROR(VLOOKUP($O4291,Leaders!$A:$B,2,0),"Not Mapped"))</f>
        <v/>
      </c>
    </row>
    <row r="4292">
      <c r="A4292" s="16" t="n"/>
      <c r="G4292" s="17" t="n"/>
      <c r="H4292" s="17" t="n"/>
      <c r="I4292" s="17" t="n"/>
      <c r="J4292" s="17" t="n"/>
      <c r="K4292" s="17" t="n"/>
      <c r="L4292" s="17" t="n"/>
      <c r="N4292">
        <f>IF($B4292="","",IF($C4292="SUPERSTORE","Superstore","DH"))</f>
        <v/>
      </c>
      <c r="O4292">
        <f>IF($B4292="","",IFERROR(VLOOKUP($B4292,Mapping!$A:$C,2,0),"Not Mapped"))</f>
        <v/>
      </c>
      <c r="P4292">
        <f>IF($B4292="","",IFERROR(VLOOKUP($B4292,Mapping!$A:$C,3,0),"Not Mapped"))</f>
        <v/>
      </c>
      <c r="Q4292">
        <f>IF($B4292="","",IF(COUNTIF(Exclusions!$A:$A,$B4292)&gt;0,"Yes","No"))</f>
        <v/>
      </c>
      <c r="R4292" s="17">
        <f>IF($B4292="","",MIN(1,DAY($A4292)/IF($N4292="Superstore",Settings!$B$5,Settings!$B$4)))</f>
        <v/>
      </c>
      <c r="S4292" s="17">
        <f>IF(OR($B4292="",$G4292="",$R4292=0),"",$G4292/$R4292)</f>
        <v/>
      </c>
      <c r="T4292">
        <f>IF($S4292="","",IF($S4292&lt;Settings!$B$8,"Critical",IF($S4292&lt;Settings!$B$9,"Semi Critical","Non Critical")))</f>
        <v/>
      </c>
      <c r="U4292">
        <f>IF($B4292="","",IFERROR(VLOOKUP($O4292,Leaders!$A:$B,2,0),"Not Mapped"))</f>
        <v/>
      </c>
    </row>
    <row r="4293">
      <c r="A4293" s="16" t="n"/>
      <c r="G4293" s="17" t="n"/>
      <c r="H4293" s="17" t="n"/>
      <c r="I4293" s="17" t="n"/>
      <c r="J4293" s="17" t="n"/>
      <c r="K4293" s="17" t="n"/>
      <c r="L4293" s="17" t="n"/>
      <c r="N4293">
        <f>IF($B4293="","",IF($C4293="SUPERSTORE","Superstore","DH"))</f>
        <v/>
      </c>
      <c r="O4293">
        <f>IF($B4293="","",IFERROR(VLOOKUP($B4293,Mapping!$A:$C,2,0),"Not Mapped"))</f>
        <v/>
      </c>
      <c r="P4293">
        <f>IF($B4293="","",IFERROR(VLOOKUP($B4293,Mapping!$A:$C,3,0),"Not Mapped"))</f>
        <v/>
      </c>
      <c r="Q4293">
        <f>IF($B4293="","",IF(COUNTIF(Exclusions!$A:$A,$B4293)&gt;0,"Yes","No"))</f>
        <v/>
      </c>
      <c r="R4293" s="17">
        <f>IF($B4293="","",MIN(1,DAY($A4293)/IF($N4293="Superstore",Settings!$B$5,Settings!$B$4)))</f>
        <v/>
      </c>
      <c r="S4293" s="17">
        <f>IF(OR($B4293="",$G4293="",$R4293=0),"",$G4293/$R4293)</f>
        <v/>
      </c>
      <c r="T4293">
        <f>IF($S4293="","",IF($S4293&lt;Settings!$B$8,"Critical",IF($S4293&lt;Settings!$B$9,"Semi Critical","Non Critical")))</f>
        <v/>
      </c>
      <c r="U4293">
        <f>IF($B4293="","",IFERROR(VLOOKUP($O4293,Leaders!$A:$B,2,0),"Not Mapped"))</f>
        <v/>
      </c>
    </row>
    <row r="4294">
      <c r="A4294" s="16" t="n"/>
      <c r="G4294" s="17" t="n"/>
      <c r="H4294" s="17" t="n"/>
      <c r="I4294" s="17" t="n"/>
      <c r="J4294" s="17" t="n"/>
      <c r="K4294" s="17" t="n"/>
      <c r="L4294" s="17" t="n"/>
      <c r="N4294">
        <f>IF($B4294="","",IF($C4294="SUPERSTORE","Superstore","DH"))</f>
        <v/>
      </c>
      <c r="O4294">
        <f>IF($B4294="","",IFERROR(VLOOKUP($B4294,Mapping!$A:$C,2,0),"Not Mapped"))</f>
        <v/>
      </c>
      <c r="P4294">
        <f>IF($B4294="","",IFERROR(VLOOKUP($B4294,Mapping!$A:$C,3,0),"Not Mapped"))</f>
        <v/>
      </c>
      <c r="Q4294">
        <f>IF($B4294="","",IF(COUNTIF(Exclusions!$A:$A,$B4294)&gt;0,"Yes","No"))</f>
        <v/>
      </c>
      <c r="R4294" s="17">
        <f>IF($B4294="","",MIN(1,DAY($A4294)/IF($N4294="Superstore",Settings!$B$5,Settings!$B$4)))</f>
        <v/>
      </c>
      <c r="S4294" s="17">
        <f>IF(OR($B4294="",$G4294="",$R4294=0),"",$G4294/$R4294)</f>
        <v/>
      </c>
      <c r="T4294">
        <f>IF($S4294="","",IF($S4294&lt;Settings!$B$8,"Critical",IF($S4294&lt;Settings!$B$9,"Semi Critical","Non Critical")))</f>
        <v/>
      </c>
      <c r="U4294">
        <f>IF($B4294="","",IFERROR(VLOOKUP($O4294,Leaders!$A:$B,2,0),"Not Mapped"))</f>
        <v/>
      </c>
    </row>
    <row r="4295">
      <c r="A4295" s="16" t="n"/>
      <c r="G4295" s="17" t="n"/>
      <c r="H4295" s="17" t="n"/>
      <c r="I4295" s="17" t="n"/>
      <c r="J4295" s="17" t="n"/>
      <c r="K4295" s="17" t="n"/>
      <c r="L4295" s="17" t="n"/>
      <c r="N4295">
        <f>IF($B4295="","",IF($C4295="SUPERSTORE","Superstore","DH"))</f>
        <v/>
      </c>
      <c r="O4295">
        <f>IF($B4295="","",IFERROR(VLOOKUP($B4295,Mapping!$A:$C,2,0),"Not Mapped"))</f>
        <v/>
      </c>
      <c r="P4295">
        <f>IF($B4295="","",IFERROR(VLOOKUP($B4295,Mapping!$A:$C,3,0),"Not Mapped"))</f>
        <v/>
      </c>
      <c r="Q4295">
        <f>IF($B4295="","",IF(COUNTIF(Exclusions!$A:$A,$B4295)&gt;0,"Yes","No"))</f>
        <v/>
      </c>
      <c r="R4295" s="17">
        <f>IF($B4295="","",MIN(1,DAY($A4295)/IF($N4295="Superstore",Settings!$B$5,Settings!$B$4)))</f>
        <v/>
      </c>
      <c r="S4295" s="17">
        <f>IF(OR($B4295="",$G4295="",$R4295=0),"",$G4295/$R4295)</f>
        <v/>
      </c>
      <c r="T4295">
        <f>IF($S4295="","",IF($S4295&lt;Settings!$B$8,"Critical",IF($S4295&lt;Settings!$B$9,"Semi Critical","Non Critical")))</f>
        <v/>
      </c>
      <c r="U4295">
        <f>IF($B4295="","",IFERROR(VLOOKUP($O4295,Leaders!$A:$B,2,0),"Not Mapped"))</f>
        <v/>
      </c>
    </row>
    <row r="4296">
      <c r="A4296" s="16" t="n"/>
      <c r="G4296" s="17" t="n"/>
      <c r="H4296" s="17" t="n"/>
      <c r="I4296" s="17" t="n"/>
      <c r="J4296" s="17" t="n"/>
      <c r="K4296" s="17" t="n"/>
      <c r="L4296" s="17" t="n"/>
      <c r="N4296">
        <f>IF($B4296="","",IF($C4296="SUPERSTORE","Superstore","DH"))</f>
        <v/>
      </c>
      <c r="O4296">
        <f>IF($B4296="","",IFERROR(VLOOKUP($B4296,Mapping!$A:$C,2,0),"Not Mapped"))</f>
        <v/>
      </c>
      <c r="P4296">
        <f>IF($B4296="","",IFERROR(VLOOKUP($B4296,Mapping!$A:$C,3,0),"Not Mapped"))</f>
        <v/>
      </c>
      <c r="Q4296">
        <f>IF($B4296="","",IF(COUNTIF(Exclusions!$A:$A,$B4296)&gt;0,"Yes","No"))</f>
        <v/>
      </c>
      <c r="R4296" s="17">
        <f>IF($B4296="","",MIN(1,DAY($A4296)/IF($N4296="Superstore",Settings!$B$5,Settings!$B$4)))</f>
        <v/>
      </c>
      <c r="S4296" s="17">
        <f>IF(OR($B4296="",$G4296="",$R4296=0),"",$G4296/$R4296)</f>
        <v/>
      </c>
      <c r="T4296">
        <f>IF($S4296="","",IF($S4296&lt;Settings!$B$8,"Critical",IF($S4296&lt;Settings!$B$9,"Semi Critical","Non Critical")))</f>
        <v/>
      </c>
      <c r="U4296">
        <f>IF($B4296="","",IFERROR(VLOOKUP($O4296,Leaders!$A:$B,2,0),"Not Mapped"))</f>
        <v/>
      </c>
    </row>
    <row r="4297">
      <c r="A4297" s="16" t="n"/>
      <c r="G4297" s="17" t="n"/>
      <c r="H4297" s="17" t="n"/>
      <c r="I4297" s="17" t="n"/>
      <c r="J4297" s="17" t="n"/>
      <c r="K4297" s="17" t="n"/>
      <c r="L4297" s="17" t="n"/>
      <c r="N4297">
        <f>IF($B4297="","",IF($C4297="SUPERSTORE","Superstore","DH"))</f>
        <v/>
      </c>
      <c r="O4297">
        <f>IF($B4297="","",IFERROR(VLOOKUP($B4297,Mapping!$A:$C,2,0),"Not Mapped"))</f>
        <v/>
      </c>
      <c r="P4297">
        <f>IF($B4297="","",IFERROR(VLOOKUP($B4297,Mapping!$A:$C,3,0),"Not Mapped"))</f>
        <v/>
      </c>
      <c r="Q4297">
        <f>IF($B4297="","",IF(COUNTIF(Exclusions!$A:$A,$B4297)&gt;0,"Yes","No"))</f>
        <v/>
      </c>
      <c r="R4297" s="17">
        <f>IF($B4297="","",MIN(1,DAY($A4297)/IF($N4297="Superstore",Settings!$B$5,Settings!$B$4)))</f>
        <v/>
      </c>
      <c r="S4297" s="17">
        <f>IF(OR($B4297="",$G4297="",$R4297=0),"",$G4297/$R4297)</f>
        <v/>
      </c>
      <c r="T4297">
        <f>IF($S4297="","",IF($S4297&lt;Settings!$B$8,"Critical",IF($S4297&lt;Settings!$B$9,"Semi Critical","Non Critical")))</f>
        <v/>
      </c>
      <c r="U4297">
        <f>IF($B4297="","",IFERROR(VLOOKUP($O4297,Leaders!$A:$B,2,0),"Not Mapped"))</f>
        <v/>
      </c>
    </row>
    <row r="4298">
      <c r="A4298" s="16" t="n"/>
      <c r="G4298" s="17" t="n"/>
      <c r="H4298" s="17" t="n"/>
      <c r="I4298" s="17" t="n"/>
      <c r="J4298" s="17" t="n"/>
      <c r="K4298" s="17" t="n"/>
      <c r="L4298" s="17" t="n"/>
      <c r="N4298">
        <f>IF($B4298="","",IF($C4298="SUPERSTORE","Superstore","DH"))</f>
        <v/>
      </c>
      <c r="O4298">
        <f>IF($B4298="","",IFERROR(VLOOKUP($B4298,Mapping!$A:$C,2,0),"Not Mapped"))</f>
        <v/>
      </c>
      <c r="P4298">
        <f>IF($B4298="","",IFERROR(VLOOKUP($B4298,Mapping!$A:$C,3,0),"Not Mapped"))</f>
        <v/>
      </c>
      <c r="Q4298">
        <f>IF($B4298="","",IF(COUNTIF(Exclusions!$A:$A,$B4298)&gt;0,"Yes","No"))</f>
        <v/>
      </c>
      <c r="R4298" s="17">
        <f>IF($B4298="","",MIN(1,DAY($A4298)/IF($N4298="Superstore",Settings!$B$5,Settings!$B$4)))</f>
        <v/>
      </c>
      <c r="S4298" s="17">
        <f>IF(OR($B4298="",$G4298="",$R4298=0),"",$G4298/$R4298)</f>
        <v/>
      </c>
      <c r="T4298">
        <f>IF($S4298="","",IF($S4298&lt;Settings!$B$8,"Critical",IF($S4298&lt;Settings!$B$9,"Semi Critical","Non Critical")))</f>
        <v/>
      </c>
      <c r="U4298">
        <f>IF($B4298="","",IFERROR(VLOOKUP($O4298,Leaders!$A:$B,2,0),"Not Mapped"))</f>
        <v/>
      </c>
    </row>
    <row r="4299">
      <c r="A4299" s="16" t="n"/>
      <c r="G4299" s="17" t="n"/>
      <c r="H4299" s="17" t="n"/>
      <c r="I4299" s="17" t="n"/>
      <c r="J4299" s="17" t="n"/>
      <c r="K4299" s="17" t="n"/>
      <c r="L4299" s="17" t="n"/>
      <c r="N4299">
        <f>IF($B4299="","",IF($C4299="SUPERSTORE","Superstore","DH"))</f>
        <v/>
      </c>
      <c r="O4299">
        <f>IF($B4299="","",IFERROR(VLOOKUP($B4299,Mapping!$A:$C,2,0),"Not Mapped"))</f>
        <v/>
      </c>
      <c r="P4299">
        <f>IF($B4299="","",IFERROR(VLOOKUP($B4299,Mapping!$A:$C,3,0),"Not Mapped"))</f>
        <v/>
      </c>
      <c r="Q4299">
        <f>IF($B4299="","",IF(COUNTIF(Exclusions!$A:$A,$B4299)&gt;0,"Yes","No"))</f>
        <v/>
      </c>
      <c r="R4299" s="17">
        <f>IF($B4299="","",MIN(1,DAY($A4299)/IF($N4299="Superstore",Settings!$B$5,Settings!$B$4)))</f>
        <v/>
      </c>
      <c r="S4299" s="17">
        <f>IF(OR($B4299="",$G4299="",$R4299=0),"",$G4299/$R4299)</f>
        <v/>
      </c>
      <c r="T4299">
        <f>IF($S4299="","",IF($S4299&lt;Settings!$B$8,"Critical",IF($S4299&lt;Settings!$B$9,"Semi Critical","Non Critical")))</f>
        <v/>
      </c>
      <c r="U4299">
        <f>IF($B4299="","",IFERROR(VLOOKUP($O4299,Leaders!$A:$B,2,0),"Not Mapped"))</f>
        <v/>
      </c>
    </row>
    <row r="4300">
      <c r="A4300" s="16" t="n"/>
      <c r="G4300" s="17" t="n"/>
      <c r="H4300" s="17" t="n"/>
      <c r="I4300" s="17" t="n"/>
      <c r="J4300" s="17" t="n"/>
      <c r="K4300" s="17" t="n"/>
      <c r="L4300" s="17" t="n"/>
      <c r="N4300">
        <f>IF($B4300="","",IF($C4300="SUPERSTORE","Superstore","DH"))</f>
        <v/>
      </c>
      <c r="O4300">
        <f>IF($B4300="","",IFERROR(VLOOKUP($B4300,Mapping!$A:$C,2,0),"Not Mapped"))</f>
        <v/>
      </c>
      <c r="P4300">
        <f>IF($B4300="","",IFERROR(VLOOKUP($B4300,Mapping!$A:$C,3,0),"Not Mapped"))</f>
        <v/>
      </c>
      <c r="Q4300">
        <f>IF($B4300="","",IF(COUNTIF(Exclusions!$A:$A,$B4300)&gt;0,"Yes","No"))</f>
        <v/>
      </c>
      <c r="R4300" s="17">
        <f>IF($B4300="","",MIN(1,DAY($A4300)/IF($N4300="Superstore",Settings!$B$5,Settings!$B$4)))</f>
        <v/>
      </c>
      <c r="S4300" s="17">
        <f>IF(OR($B4300="",$G4300="",$R4300=0),"",$G4300/$R4300)</f>
        <v/>
      </c>
      <c r="T4300">
        <f>IF($S4300="","",IF($S4300&lt;Settings!$B$8,"Critical",IF($S4300&lt;Settings!$B$9,"Semi Critical","Non Critical")))</f>
        <v/>
      </c>
      <c r="U4300">
        <f>IF($B4300="","",IFERROR(VLOOKUP($O4300,Leaders!$A:$B,2,0),"Not Mapped"))</f>
        <v/>
      </c>
    </row>
    <row r="4301">
      <c r="A4301" s="16" t="n"/>
      <c r="G4301" s="17" t="n"/>
      <c r="H4301" s="17" t="n"/>
      <c r="I4301" s="17" t="n"/>
      <c r="J4301" s="17" t="n"/>
      <c r="K4301" s="17" t="n"/>
      <c r="L4301" s="17" t="n"/>
      <c r="N4301">
        <f>IF($B4301="","",IF($C4301="SUPERSTORE","Superstore","DH"))</f>
        <v/>
      </c>
      <c r="O4301">
        <f>IF($B4301="","",IFERROR(VLOOKUP($B4301,Mapping!$A:$C,2,0),"Not Mapped"))</f>
        <v/>
      </c>
      <c r="P4301">
        <f>IF($B4301="","",IFERROR(VLOOKUP($B4301,Mapping!$A:$C,3,0),"Not Mapped"))</f>
        <v/>
      </c>
      <c r="Q4301">
        <f>IF($B4301="","",IF(COUNTIF(Exclusions!$A:$A,$B4301)&gt;0,"Yes","No"))</f>
        <v/>
      </c>
      <c r="R4301" s="17">
        <f>IF($B4301="","",MIN(1,DAY($A4301)/IF($N4301="Superstore",Settings!$B$5,Settings!$B$4)))</f>
        <v/>
      </c>
      <c r="S4301" s="17">
        <f>IF(OR($B4301="",$G4301="",$R4301=0),"",$G4301/$R4301)</f>
        <v/>
      </c>
      <c r="T4301">
        <f>IF($S4301="","",IF($S4301&lt;Settings!$B$8,"Critical",IF($S4301&lt;Settings!$B$9,"Semi Critical","Non Critical")))</f>
        <v/>
      </c>
      <c r="U4301">
        <f>IF($B4301="","",IFERROR(VLOOKUP($O4301,Leaders!$A:$B,2,0),"Not Mapped"))</f>
        <v/>
      </c>
    </row>
    <row r="4302">
      <c r="A4302" s="16" t="n"/>
      <c r="G4302" s="17" t="n"/>
      <c r="H4302" s="17" t="n"/>
      <c r="I4302" s="17" t="n"/>
      <c r="J4302" s="17" t="n"/>
      <c r="K4302" s="17" t="n"/>
      <c r="L4302" s="17" t="n"/>
      <c r="N4302">
        <f>IF($B4302="","",IF($C4302="SUPERSTORE","Superstore","DH"))</f>
        <v/>
      </c>
      <c r="O4302">
        <f>IF($B4302="","",IFERROR(VLOOKUP($B4302,Mapping!$A:$C,2,0),"Not Mapped"))</f>
        <v/>
      </c>
      <c r="P4302">
        <f>IF($B4302="","",IFERROR(VLOOKUP($B4302,Mapping!$A:$C,3,0),"Not Mapped"))</f>
        <v/>
      </c>
      <c r="Q4302">
        <f>IF($B4302="","",IF(COUNTIF(Exclusions!$A:$A,$B4302)&gt;0,"Yes","No"))</f>
        <v/>
      </c>
      <c r="R4302" s="17">
        <f>IF($B4302="","",MIN(1,DAY($A4302)/IF($N4302="Superstore",Settings!$B$5,Settings!$B$4)))</f>
        <v/>
      </c>
      <c r="S4302" s="17">
        <f>IF(OR($B4302="",$G4302="",$R4302=0),"",$G4302/$R4302)</f>
        <v/>
      </c>
      <c r="T4302">
        <f>IF($S4302="","",IF($S4302&lt;Settings!$B$8,"Critical",IF($S4302&lt;Settings!$B$9,"Semi Critical","Non Critical")))</f>
        <v/>
      </c>
      <c r="U4302">
        <f>IF($B4302="","",IFERROR(VLOOKUP($O4302,Leaders!$A:$B,2,0),"Not Mapped"))</f>
        <v/>
      </c>
    </row>
    <row r="4303">
      <c r="A4303" s="16" t="n"/>
      <c r="G4303" s="17" t="n"/>
      <c r="H4303" s="17" t="n"/>
      <c r="I4303" s="17" t="n"/>
      <c r="J4303" s="17" t="n"/>
      <c r="K4303" s="17" t="n"/>
      <c r="L4303" s="17" t="n"/>
      <c r="N4303">
        <f>IF($B4303="","",IF($C4303="SUPERSTORE","Superstore","DH"))</f>
        <v/>
      </c>
      <c r="O4303">
        <f>IF($B4303="","",IFERROR(VLOOKUP($B4303,Mapping!$A:$C,2,0),"Not Mapped"))</f>
        <v/>
      </c>
      <c r="P4303">
        <f>IF($B4303="","",IFERROR(VLOOKUP($B4303,Mapping!$A:$C,3,0),"Not Mapped"))</f>
        <v/>
      </c>
      <c r="Q4303">
        <f>IF($B4303="","",IF(COUNTIF(Exclusions!$A:$A,$B4303)&gt;0,"Yes","No"))</f>
        <v/>
      </c>
      <c r="R4303" s="17">
        <f>IF($B4303="","",MIN(1,DAY($A4303)/IF($N4303="Superstore",Settings!$B$5,Settings!$B$4)))</f>
        <v/>
      </c>
      <c r="S4303" s="17">
        <f>IF(OR($B4303="",$G4303="",$R4303=0),"",$G4303/$R4303)</f>
        <v/>
      </c>
      <c r="T4303">
        <f>IF($S4303="","",IF($S4303&lt;Settings!$B$8,"Critical",IF($S4303&lt;Settings!$B$9,"Semi Critical","Non Critical")))</f>
        <v/>
      </c>
      <c r="U4303">
        <f>IF($B4303="","",IFERROR(VLOOKUP($O4303,Leaders!$A:$B,2,0),"Not Mapped"))</f>
        <v/>
      </c>
    </row>
    <row r="4304">
      <c r="A4304" s="16" t="n"/>
      <c r="G4304" s="17" t="n"/>
      <c r="H4304" s="17" t="n"/>
      <c r="I4304" s="17" t="n"/>
      <c r="J4304" s="17" t="n"/>
      <c r="K4304" s="17" t="n"/>
      <c r="L4304" s="17" t="n"/>
      <c r="N4304">
        <f>IF($B4304="","",IF($C4304="SUPERSTORE","Superstore","DH"))</f>
        <v/>
      </c>
      <c r="O4304">
        <f>IF($B4304="","",IFERROR(VLOOKUP($B4304,Mapping!$A:$C,2,0),"Not Mapped"))</f>
        <v/>
      </c>
      <c r="P4304">
        <f>IF($B4304="","",IFERROR(VLOOKUP($B4304,Mapping!$A:$C,3,0),"Not Mapped"))</f>
        <v/>
      </c>
      <c r="Q4304">
        <f>IF($B4304="","",IF(COUNTIF(Exclusions!$A:$A,$B4304)&gt;0,"Yes","No"))</f>
        <v/>
      </c>
      <c r="R4304" s="17">
        <f>IF($B4304="","",MIN(1,DAY($A4304)/IF($N4304="Superstore",Settings!$B$5,Settings!$B$4)))</f>
        <v/>
      </c>
      <c r="S4304" s="17">
        <f>IF(OR($B4304="",$G4304="",$R4304=0),"",$G4304/$R4304)</f>
        <v/>
      </c>
      <c r="T4304">
        <f>IF($S4304="","",IF($S4304&lt;Settings!$B$8,"Critical",IF($S4304&lt;Settings!$B$9,"Semi Critical","Non Critical")))</f>
        <v/>
      </c>
      <c r="U4304">
        <f>IF($B4304="","",IFERROR(VLOOKUP($O4304,Leaders!$A:$B,2,0),"Not Mapped"))</f>
        <v/>
      </c>
    </row>
    <row r="4305">
      <c r="A4305" s="16" t="n"/>
      <c r="G4305" s="17" t="n"/>
      <c r="H4305" s="17" t="n"/>
      <c r="I4305" s="17" t="n"/>
      <c r="J4305" s="17" t="n"/>
      <c r="K4305" s="17" t="n"/>
      <c r="L4305" s="17" t="n"/>
      <c r="N4305">
        <f>IF($B4305="","",IF($C4305="SUPERSTORE","Superstore","DH"))</f>
        <v/>
      </c>
      <c r="O4305">
        <f>IF($B4305="","",IFERROR(VLOOKUP($B4305,Mapping!$A:$C,2,0),"Not Mapped"))</f>
        <v/>
      </c>
      <c r="P4305">
        <f>IF($B4305="","",IFERROR(VLOOKUP($B4305,Mapping!$A:$C,3,0),"Not Mapped"))</f>
        <v/>
      </c>
      <c r="Q4305">
        <f>IF($B4305="","",IF(COUNTIF(Exclusions!$A:$A,$B4305)&gt;0,"Yes","No"))</f>
        <v/>
      </c>
      <c r="R4305" s="17">
        <f>IF($B4305="","",MIN(1,DAY($A4305)/IF($N4305="Superstore",Settings!$B$5,Settings!$B$4)))</f>
        <v/>
      </c>
      <c r="S4305" s="17">
        <f>IF(OR($B4305="",$G4305="",$R4305=0),"",$G4305/$R4305)</f>
        <v/>
      </c>
      <c r="T4305">
        <f>IF($S4305="","",IF($S4305&lt;Settings!$B$8,"Critical",IF($S4305&lt;Settings!$B$9,"Semi Critical","Non Critical")))</f>
        <v/>
      </c>
      <c r="U4305">
        <f>IF($B4305="","",IFERROR(VLOOKUP($O4305,Leaders!$A:$B,2,0),"Not Mapped"))</f>
        <v/>
      </c>
    </row>
    <row r="4306">
      <c r="A4306" s="16" t="n"/>
      <c r="G4306" s="17" t="n"/>
      <c r="H4306" s="17" t="n"/>
      <c r="I4306" s="17" t="n"/>
      <c r="J4306" s="17" t="n"/>
      <c r="K4306" s="17" t="n"/>
      <c r="L4306" s="17" t="n"/>
      <c r="N4306">
        <f>IF($B4306="","",IF($C4306="SUPERSTORE","Superstore","DH"))</f>
        <v/>
      </c>
      <c r="O4306">
        <f>IF($B4306="","",IFERROR(VLOOKUP($B4306,Mapping!$A:$C,2,0),"Not Mapped"))</f>
        <v/>
      </c>
      <c r="P4306">
        <f>IF($B4306="","",IFERROR(VLOOKUP($B4306,Mapping!$A:$C,3,0),"Not Mapped"))</f>
        <v/>
      </c>
      <c r="Q4306">
        <f>IF($B4306="","",IF(COUNTIF(Exclusions!$A:$A,$B4306)&gt;0,"Yes","No"))</f>
        <v/>
      </c>
      <c r="R4306" s="17">
        <f>IF($B4306="","",MIN(1,DAY($A4306)/IF($N4306="Superstore",Settings!$B$5,Settings!$B$4)))</f>
        <v/>
      </c>
      <c r="S4306" s="17">
        <f>IF(OR($B4306="",$G4306="",$R4306=0),"",$G4306/$R4306)</f>
        <v/>
      </c>
      <c r="T4306">
        <f>IF($S4306="","",IF($S4306&lt;Settings!$B$8,"Critical",IF($S4306&lt;Settings!$B$9,"Semi Critical","Non Critical")))</f>
        <v/>
      </c>
      <c r="U4306">
        <f>IF($B4306="","",IFERROR(VLOOKUP($O4306,Leaders!$A:$B,2,0),"Not Mapped"))</f>
        <v/>
      </c>
    </row>
    <row r="4307">
      <c r="A4307" s="16" t="n"/>
      <c r="G4307" s="17" t="n"/>
      <c r="H4307" s="17" t="n"/>
      <c r="I4307" s="17" t="n"/>
      <c r="J4307" s="17" t="n"/>
      <c r="K4307" s="17" t="n"/>
      <c r="L4307" s="17" t="n"/>
      <c r="N4307">
        <f>IF($B4307="","",IF($C4307="SUPERSTORE","Superstore","DH"))</f>
        <v/>
      </c>
      <c r="O4307">
        <f>IF($B4307="","",IFERROR(VLOOKUP($B4307,Mapping!$A:$C,2,0),"Not Mapped"))</f>
        <v/>
      </c>
      <c r="P4307">
        <f>IF($B4307="","",IFERROR(VLOOKUP($B4307,Mapping!$A:$C,3,0),"Not Mapped"))</f>
        <v/>
      </c>
      <c r="Q4307">
        <f>IF($B4307="","",IF(COUNTIF(Exclusions!$A:$A,$B4307)&gt;0,"Yes","No"))</f>
        <v/>
      </c>
      <c r="R4307" s="17">
        <f>IF($B4307="","",MIN(1,DAY($A4307)/IF($N4307="Superstore",Settings!$B$5,Settings!$B$4)))</f>
        <v/>
      </c>
      <c r="S4307" s="17">
        <f>IF(OR($B4307="",$G4307="",$R4307=0),"",$G4307/$R4307)</f>
        <v/>
      </c>
      <c r="T4307">
        <f>IF($S4307="","",IF($S4307&lt;Settings!$B$8,"Critical",IF($S4307&lt;Settings!$B$9,"Semi Critical","Non Critical")))</f>
        <v/>
      </c>
      <c r="U4307">
        <f>IF($B4307="","",IFERROR(VLOOKUP($O4307,Leaders!$A:$B,2,0),"Not Mapped"))</f>
        <v/>
      </c>
    </row>
    <row r="4308">
      <c r="A4308" s="16" t="n"/>
      <c r="G4308" s="17" t="n"/>
      <c r="H4308" s="17" t="n"/>
      <c r="I4308" s="17" t="n"/>
      <c r="J4308" s="17" t="n"/>
      <c r="K4308" s="17" t="n"/>
      <c r="L4308" s="17" t="n"/>
      <c r="N4308">
        <f>IF($B4308="","",IF($C4308="SUPERSTORE","Superstore","DH"))</f>
        <v/>
      </c>
      <c r="O4308">
        <f>IF($B4308="","",IFERROR(VLOOKUP($B4308,Mapping!$A:$C,2,0),"Not Mapped"))</f>
        <v/>
      </c>
      <c r="P4308">
        <f>IF($B4308="","",IFERROR(VLOOKUP($B4308,Mapping!$A:$C,3,0),"Not Mapped"))</f>
        <v/>
      </c>
      <c r="Q4308">
        <f>IF($B4308="","",IF(COUNTIF(Exclusions!$A:$A,$B4308)&gt;0,"Yes","No"))</f>
        <v/>
      </c>
      <c r="R4308" s="17">
        <f>IF($B4308="","",MIN(1,DAY($A4308)/IF($N4308="Superstore",Settings!$B$5,Settings!$B$4)))</f>
        <v/>
      </c>
      <c r="S4308" s="17">
        <f>IF(OR($B4308="",$G4308="",$R4308=0),"",$G4308/$R4308)</f>
        <v/>
      </c>
      <c r="T4308">
        <f>IF($S4308="","",IF($S4308&lt;Settings!$B$8,"Critical",IF($S4308&lt;Settings!$B$9,"Semi Critical","Non Critical")))</f>
        <v/>
      </c>
      <c r="U4308">
        <f>IF($B4308="","",IFERROR(VLOOKUP($O4308,Leaders!$A:$B,2,0),"Not Mapped"))</f>
        <v/>
      </c>
    </row>
    <row r="4309">
      <c r="A4309" s="16" t="n"/>
      <c r="G4309" s="17" t="n"/>
      <c r="H4309" s="17" t="n"/>
      <c r="I4309" s="17" t="n"/>
      <c r="J4309" s="17" t="n"/>
      <c r="K4309" s="17" t="n"/>
      <c r="L4309" s="17" t="n"/>
      <c r="N4309">
        <f>IF($B4309="","",IF($C4309="SUPERSTORE","Superstore","DH"))</f>
        <v/>
      </c>
      <c r="O4309">
        <f>IF($B4309="","",IFERROR(VLOOKUP($B4309,Mapping!$A:$C,2,0),"Not Mapped"))</f>
        <v/>
      </c>
      <c r="P4309">
        <f>IF($B4309="","",IFERROR(VLOOKUP($B4309,Mapping!$A:$C,3,0),"Not Mapped"))</f>
        <v/>
      </c>
      <c r="Q4309">
        <f>IF($B4309="","",IF(COUNTIF(Exclusions!$A:$A,$B4309)&gt;0,"Yes","No"))</f>
        <v/>
      </c>
      <c r="R4309" s="17">
        <f>IF($B4309="","",MIN(1,DAY($A4309)/IF($N4309="Superstore",Settings!$B$5,Settings!$B$4)))</f>
        <v/>
      </c>
      <c r="S4309" s="17">
        <f>IF(OR($B4309="",$G4309="",$R4309=0),"",$G4309/$R4309)</f>
        <v/>
      </c>
      <c r="T4309">
        <f>IF($S4309="","",IF($S4309&lt;Settings!$B$8,"Critical",IF($S4309&lt;Settings!$B$9,"Semi Critical","Non Critical")))</f>
        <v/>
      </c>
      <c r="U4309">
        <f>IF($B4309="","",IFERROR(VLOOKUP($O4309,Leaders!$A:$B,2,0),"Not Mapped"))</f>
        <v/>
      </c>
    </row>
    <row r="4310">
      <c r="A4310" s="16" t="n"/>
      <c r="G4310" s="17" t="n"/>
      <c r="H4310" s="17" t="n"/>
      <c r="I4310" s="17" t="n"/>
      <c r="J4310" s="17" t="n"/>
      <c r="K4310" s="17" t="n"/>
      <c r="L4310" s="17" t="n"/>
      <c r="N4310">
        <f>IF($B4310="","",IF($C4310="SUPERSTORE","Superstore","DH"))</f>
        <v/>
      </c>
      <c r="O4310">
        <f>IF($B4310="","",IFERROR(VLOOKUP($B4310,Mapping!$A:$C,2,0),"Not Mapped"))</f>
        <v/>
      </c>
      <c r="P4310">
        <f>IF($B4310="","",IFERROR(VLOOKUP($B4310,Mapping!$A:$C,3,0),"Not Mapped"))</f>
        <v/>
      </c>
      <c r="Q4310">
        <f>IF($B4310="","",IF(COUNTIF(Exclusions!$A:$A,$B4310)&gt;0,"Yes","No"))</f>
        <v/>
      </c>
      <c r="R4310" s="17">
        <f>IF($B4310="","",MIN(1,DAY($A4310)/IF($N4310="Superstore",Settings!$B$5,Settings!$B$4)))</f>
        <v/>
      </c>
      <c r="S4310" s="17">
        <f>IF(OR($B4310="",$G4310="",$R4310=0),"",$G4310/$R4310)</f>
        <v/>
      </c>
      <c r="T4310">
        <f>IF($S4310="","",IF($S4310&lt;Settings!$B$8,"Critical",IF($S4310&lt;Settings!$B$9,"Semi Critical","Non Critical")))</f>
        <v/>
      </c>
      <c r="U4310">
        <f>IF($B4310="","",IFERROR(VLOOKUP($O4310,Leaders!$A:$B,2,0),"Not Mapped"))</f>
        <v/>
      </c>
    </row>
    <row r="4311">
      <c r="A4311" s="16" t="n"/>
      <c r="G4311" s="17" t="n"/>
      <c r="H4311" s="17" t="n"/>
      <c r="I4311" s="17" t="n"/>
      <c r="J4311" s="17" t="n"/>
      <c r="K4311" s="17" t="n"/>
      <c r="L4311" s="17" t="n"/>
      <c r="N4311">
        <f>IF($B4311="","",IF($C4311="SUPERSTORE","Superstore","DH"))</f>
        <v/>
      </c>
      <c r="O4311">
        <f>IF($B4311="","",IFERROR(VLOOKUP($B4311,Mapping!$A:$C,2,0),"Not Mapped"))</f>
        <v/>
      </c>
      <c r="P4311">
        <f>IF($B4311="","",IFERROR(VLOOKUP($B4311,Mapping!$A:$C,3,0),"Not Mapped"))</f>
        <v/>
      </c>
      <c r="Q4311">
        <f>IF($B4311="","",IF(COUNTIF(Exclusions!$A:$A,$B4311)&gt;0,"Yes","No"))</f>
        <v/>
      </c>
      <c r="R4311" s="17">
        <f>IF($B4311="","",MIN(1,DAY($A4311)/IF($N4311="Superstore",Settings!$B$5,Settings!$B$4)))</f>
        <v/>
      </c>
      <c r="S4311" s="17">
        <f>IF(OR($B4311="",$G4311="",$R4311=0),"",$G4311/$R4311)</f>
        <v/>
      </c>
      <c r="T4311">
        <f>IF($S4311="","",IF($S4311&lt;Settings!$B$8,"Critical",IF($S4311&lt;Settings!$B$9,"Semi Critical","Non Critical")))</f>
        <v/>
      </c>
      <c r="U4311">
        <f>IF($B4311="","",IFERROR(VLOOKUP($O4311,Leaders!$A:$B,2,0),"Not Mapped"))</f>
        <v/>
      </c>
    </row>
    <row r="4312">
      <c r="A4312" s="16" t="n"/>
      <c r="G4312" s="17" t="n"/>
      <c r="H4312" s="17" t="n"/>
      <c r="I4312" s="17" t="n"/>
      <c r="J4312" s="17" t="n"/>
      <c r="K4312" s="17" t="n"/>
      <c r="L4312" s="17" t="n"/>
      <c r="N4312">
        <f>IF($B4312="","",IF($C4312="SUPERSTORE","Superstore","DH"))</f>
        <v/>
      </c>
      <c r="O4312">
        <f>IF($B4312="","",IFERROR(VLOOKUP($B4312,Mapping!$A:$C,2,0),"Not Mapped"))</f>
        <v/>
      </c>
      <c r="P4312">
        <f>IF($B4312="","",IFERROR(VLOOKUP($B4312,Mapping!$A:$C,3,0),"Not Mapped"))</f>
        <v/>
      </c>
      <c r="Q4312">
        <f>IF($B4312="","",IF(COUNTIF(Exclusions!$A:$A,$B4312)&gt;0,"Yes","No"))</f>
        <v/>
      </c>
      <c r="R4312" s="17">
        <f>IF($B4312="","",MIN(1,DAY($A4312)/IF($N4312="Superstore",Settings!$B$5,Settings!$B$4)))</f>
        <v/>
      </c>
      <c r="S4312" s="17">
        <f>IF(OR($B4312="",$G4312="",$R4312=0),"",$G4312/$R4312)</f>
        <v/>
      </c>
      <c r="T4312">
        <f>IF($S4312="","",IF($S4312&lt;Settings!$B$8,"Critical",IF($S4312&lt;Settings!$B$9,"Semi Critical","Non Critical")))</f>
        <v/>
      </c>
      <c r="U4312">
        <f>IF($B4312="","",IFERROR(VLOOKUP($O4312,Leaders!$A:$B,2,0),"Not Mapped"))</f>
        <v/>
      </c>
    </row>
    <row r="4313">
      <c r="A4313" s="16" t="n"/>
      <c r="G4313" s="17" t="n"/>
      <c r="H4313" s="17" t="n"/>
      <c r="I4313" s="17" t="n"/>
      <c r="J4313" s="17" t="n"/>
      <c r="K4313" s="17" t="n"/>
      <c r="L4313" s="17" t="n"/>
      <c r="N4313">
        <f>IF($B4313="","",IF($C4313="SUPERSTORE","Superstore","DH"))</f>
        <v/>
      </c>
      <c r="O4313">
        <f>IF($B4313="","",IFERROR(VLOOKUP($B4313,Mapping!$A:$C,2,0),"Not Mapped"))</f>
        <v/>
      </c>
      <c r="P4313">
        <f>IF($B4313="","",IFERROR(VLOOKUP($B4313,Mapping!$A:$C,3,0),"Not Mapped"))</f>
        <v/>
      </c>
      <c r="Q4313">
        <f>IF($B4313="","",IF(COUNTIF(Exclusions!$A:$A,$B4313)&gt;0,"Yes","No"))</f>
        <v/>
      </c>
      <c r="R4313" s="17">
        <f>IF($B4313="","",MIN(1,DAY($A4313)/IF($N4313="Superstore",Settings!$B$5,Settings!$B$4)))</f>
        <v/>
      </c>
      <c r="S4313" s="17">
        <f>IF(OR($B4313="",$G4313="",$R4313=0),"",$G4313/$R4313)</f>
        <v/>
      </c>
      <c r="T4313">
        <f>IF($S4313="","",IF($S4313&lt;Settings!$B$8,"Critical",IF($S4313&lt;Settings!$B$9,"Semi Critical","Non Critical")))</f>
        <v/>
      </c>
      <c r="U4313">
        <f>IF($B4313="","",IFERROR(VLOOKUP($O4313,Leaders!$A:$B,2,0),"Not Mapped"))</f>
        <v/>
      </c>
    </row>
    <row r="4314">
      <c r="A4314" s="16" t="n"/>
      <c r="G4314" s="17" t="n"/>
      <c r="H4314" s="17" t="n"/>
      <c r="I4314" s="17" t="n"/>
      <c r="J4314" s="17" t="n"/>
      <c r="K4314" s="17" t="n"/>
      <c r="L4314" s="17" t="n"/>
      <c r="N4314">
        <f>IF($B4314="","",IF($C4314="SUPERSTORE","Superstore","DH"))</f>
        <v/>
      </c>
      <c r="O4314">
        <f>IF($B4314="","",IFERROR(VLOOKUP($B4314,Mapping!$A:$C,2,0),"Not Mapped"))</f>
        <v/>
      </c>
      <c r="P4314">
        <f>IF($B4314="","",IFERROR(VLOOKUP($B4314,Mapping!$A:$C,3,0),"Not Mapped"))</f>
        <v/>
      </c>
      <c r="Q4314">
        <f>IF($B4314="","",IF(COUNTIF(Exclusions!$A:$A,$B4314)&gt;0,"Yes","No"))</f>
        <v/>
      </c>
      <c r="R4314" s="17">
        <f>IF($B4314="","",MIN(1,DAY($A4314)/IF($N4314="Superstore",Settings!$B$5,Settings!$B$4)))</f>
        <v/>
      </c>
      <c r="S4314" s="17">
        <f>IF(OR($B4314="",$G4314="",$R4314=0),"",$G4314/$R4314)</f>
        <v/>
      </c>
      <c r="T4314">
        <f>IF($S4314="","",IF($S4314&lt;Settings!$B$8,"Critical",IF($S4314&lt;Settings!$B$9,"Semi Critical","Non Critical")))</f>
        <v/>
      </c>
      <c r="U4314">
        <f>IF($B4314="","",IFERROR(VLOOKUP($O4314,Leaders!$A:$B,2,0),"Not Mapped"))</f>
        <v/>
      </c>
    </row>
    <row r="4315">
      <c r="A4315" s="16" t="n"/>
      <c r="G4315" s="17" t="n"/>
      <c r="H4315" s="17" t="n"/>
      <c r="I4315" s="17" t="n"/>
      <c r="J4315" s="17" t="n"/>
      <c r="K4315" s="17" t="n"/>
      <c r="L4315" s="17" t="n"/>
      <c r="N4315">
        <f>IF($B4315="","",IF($C4315="SUPERSTORE","Superstore","DH"))</f>
        <v/>
      </c>
      <c r="O4315">
        <f>IF($B4315="","",IFERROR(VLOOKUP($B4315,Mapping!$A:$C,2,0),"Not Mapped"))</f>
        <v/>
      </c>
      <c r="P4315">
        <f>IF($B4315="","",IFERROR(VLOOKUP($B4315,Mapping!$A:$C,3,0),"Not Mapped"))</f>
        <v/>
      </c>
      <c r="Q4315">
        <f>IF($B4315="","",IF(COUNTIF(Exclusions!$A:$A,$B4315)&gt;0,"Yes","No"))</f>
        <v/>
      </c>
      <c r="R4315" s="17">
        <f>IF($B4315="","",MIN(1,DAY($A4315)/IF($N4315="Superstore",Settings!$B$5,Settings!$B$4)))</f>
        <v/>
      </c>
      <c r="S4315" s="17">
        <f>IF(OR($B4315="",$G4315="",$R4315=0),"",$G4315/$R4315)</f>
        <v/>
      </c>
      <c r="T4315">
        <f>IF($S4315="","",IF($S4315&lt;Settings!$B$8,"Critical",IF($S4315&lt;Settings!$B$9,"Semi Critical","Non Critical")))</f>
        <v/>
      </c>
      <c r="U4315">
        <f>IF($B4315="","",IFERROR(VLOOKUP($O4315,Leaders!$A:$B,2,0),"Not Mapped"))</f>
        <v/>
      </c>
    </row>
    <row r="4316">
      <c r="A4316" s="16" t="n"/>
      <c r="G4316" s="17" t="n"/>
      <c r="H4316" s="17" t="n"/>
      <c r="I4316" s="17" t="n"/>
      <c r="J4316" s="17" t="n"/>
      <c r="K4316" s="17" t="n"/>
      <c r="L4316" s="17" t="n"/>
      <c r="N4316">
        <f>IF($B4316="","",IF($C4316="SUPERSTORE","Superstore","DH"))</f>
        <v/>
      </c>
      <c r="O4316">
        <f>IF($B4316="","",IFERROR(VLOOKUP($B4316,Mapping!$A:$C,2,0),"Not Mapped"))</f>
        <v/>
      </c>
      <c r="P4316">
        <f>IF($B4316="","",IFERROR(VLOOKUP($B4316,Mapping!$A:$C,3,0),"Not Mapped"))</f>
        <v/>
      </c>
      <c r="Q4316">
        <f>IF($B4316="","",IF(COUNTIF(Exclusions!$A:$A,$B4316)&gt;0,"Yes","No"))</f>
        <v/>
      </c>
      <c r="R4316" s="17">
        <f>IF($B4316="","",MIN(1,DAY($A4316)/IF($N4316="Superstore",Settings!$B$5,Settings!$B$4)))</f>
        <v/>
      </c>
      <c r="S4316" s="17">
        <f>IF(OR($B4316="",$G4316="",$R4316=0),"",$G4316/$R4316)</f>
        <v/>
      </c>
      <c r="T4316">
        <f>IF($S4316="","",IF($S4316&lt;Settings!$B$8,"Critical",IF($S4316&lt;Settings!$B$9,"Semi Critical","Non Critical")))</f>
        <v/>
      </c>
      <c r="U4316">
        <f>IF($B4316="","",IFERROR(VLOOKUP($O4316,Leaders!$A:$B,2,0),"Not Mapped"))</f>
        <v/>
      </c>
    </row>
    <row r="4317">
      <c r="A4317" s="16" t="n"/>
      <c r="G4317" s="17" t="n"/>
      <c r="H4317" s="17" t="n"/>
      <c r="I4317" s="17" t="n"/>
      <c r="J4317" s="17" t="n"/>
      <c r="K4317" s="17" t="n"/>
      <c r="L4317" s="17" t="n"/>
      <c r="N4317">
        <f>IF($B4317="","",IF($C4317="SUPERSTORE","Superstore","DH"))</f>
        <v/>
      </c>
      <c r="O4317">
        <f>IF($B4317="","",IFERROR(VLOOKUP($B4317,Mapping!$A:$C,2,0),"Not Mapped"))</f>
        <v/>
      </c>
      <c r="P4317">
        <f>IF($B4317="","",IFERROR(VLOOKUP($B4317,Mapping!$A:$C,3,0),"Not Mapped"))</f>
        <v/>
      </c>
      <c r="Q4317">
        <f>IF($B4317="","",IF(COUNTIF(Exclusions!$A:$A,$B4317)&gt;0,"Yes","No"))</f>
        <v/>
      </c>
      <c r="R4317" s="17">
        <f>IF($B4317="","",MIN(1,DAY($A4317)/IF($N4317="Superstore",Settings!$B$5,Settings!$B$4)))</f>
        <v/>
      </c>
      <c r="S4317" s="17">
        <f>IF(OR($B4317="",$G4317="",$R4317=0),"",$G4317/$R4317)</f>
        <v/>
      </c>
      <c r="T4317">
        <f>IF($S4317="","",IF($S4317&lt;Settings!$B$8,"Critical",IF($S4317&lt;Settings!$B$9,"Semi Critical","Non Critical")))</f>
        <v/>
      </c>
      <c r="U4317">
        <f>IF($B4317="","",IFERROR(VLOOKUP($O4317,Leaders!$A:$B,2,0),"Not Mapped"))</f>
        <v/>
      </c>
    </row>
    <row r="4318">
      <c r="A4318" s="16" t="n"/>
      <c r="G4318" s="17" t="n"/>
      <c r="H4318" s="17" t="n"/>
      <c r="I4318" s="17" t="n"/>
      <c r="J4318" s="17" t="n"/>
      <c r="K4318" s="17" t="n"/>
      <c r="L4318" s="17" t="n"/>
      <c r="N4318">
        <f>IF($B4318="","",IF($C4318="SUPERSTORE","Superstore","DH"))</f>
        <v/>
      </c>
      <c r="O4318">
        <f>IF($B4318="","",IFERROR(VLOOKUP($B4318,Mapping!$A:$C,2,0),"Not Mapped"))</f>
        <v/>
      </c>
      <c r="P4318">
        <f>IF($B4318="","",IFERROR(VLOOKUP($B4318,Mapping!$A:$C,3,0),"Not Mapped"))</f>
        <v/>
      </c>
      <c r="Q4318">
        <f>IF($B4318="","",IF(COUNTIF(Exclusions!$A:$A,$B4318)&gt;0,"Yes","No"))</f>
        <v/>
      </c>
      <c r="R4318" s="17">
        <f>IF($B4318="","",MIN(1,DAY($A4318)/IF($N4318="Superstore",Settings!$B$5,Settings!$B$4)))</f>
        <v/>
      </c>
      <c r="S4318" s="17">
        <f>IF(OR($B4318="",$G4318="",$R4318=0),"",$G4318/$R4318)</f>
        <v/>
      </c>
      <c r="T4318">
        <f>IF($S4318="","",IF($S4318&lt;Settings!$B$8,"Critical",IF($S4318&lt;Settings!$B$9,"Semi Critical","Non Critical")))</f>
        <v/>
      </c>
      <c r="U4318">
        <f>IF($B4318="","",IFERROR(VLOOKUP($O4318,Leaders!$A:$B,2,0),"Not Mapped"))</f>
        <v/>
      </c>
    </row>
    <row r="4319">
      <c r="A4319" s="16" t="n"/>
      <c r="G4319" s="17" t="n"/>
      <c r="H4319" s="17" t="n"/>
      <c r="I4319" s="17" t="n"/>
      <c r="J4319" s="17" t="n"/>
      <c r="K4319" s="17" t="n"/>
      <c r="L4319" s="17" t="n"/>
      <c r="N4319">
        <f>IF($B4319="","",IF($C4319="SUPERSTORE","Superstore","DH"))</f>
        <v/>
      </c>
      <c r="O4319">
        <f>IF($B4319="","",IFERROR(VLOOKUP($B4319,Mapping!$A:$C,2,0),"Not Mapped"))</f>
        <v/>
      </c>
      <c r="P4319">
        <f>IF($B4319="","",IFERROR(VLOOKUP($B4319,Mapping!$A:$C,3,0),"Not Mapped"))</f>
        <v/>
      </c>
      <c r="Q4319">
        <f>IF($B4319="","",IF(COUNTIF(Exclusions!$A:$A,$B4319)&gt;0,"Yes","No"))</f>
        <v/>
      </c>
      <c r="R4319" s="17">
        <f>IF($B4319="","",MIN(1,DAY($A4319)/IF($N4319="Superstore",Settings!$B$5,Settings!$B$4)))</f>
        <v/>
      </c>
      <c r="S4319" s="17">
        <f>IF(OR($B4319="",$G4319="",$R4319=0),"",$G4319/$R4319)</f>
        <v/>
      </c>
      <c r="T4319">
        <f>IF($S4319="","",IF($S4319&lt;Settings!$B$8,"Critical",IF($S4319&lt;Settings!$B$9,"Semi Critical","Non Critical")))</f>
        <v/>
      </c>
      <c r="U4319">
        <f>IF($B4319="","",IFERROR(VLOOKUP($O4319,Leaders!$A:$B,2,0),"Not Mapped"))</f>
        <v/>
      </c>
    </row>
    <row r="4320">
      <c r="A4320" s="16" t="n"/>
      <c r="G4320" s="17" t="n"/>
      <c r="H4320" s="17" t="n"/>
      <c r="I4320" s="17" t="n"/>
      <c r="J4320" s="17" t="n"/>
      <c r="K4320" s="17" t="n"/>
      <c r="L4320" s="17" t="n"/>
      <c r="N4320">
        <f>IF($B4320="","",IF($C4320="SUPERSTORE","Superstore","DH"))</f>
        <v/>
      </c>
      <c r="O4320">
        <f>IF($B4320="","",IFERROR(VLOOKUP($B4320,Mapping!$A:$C,2,0),"Not Mapped"))</f>
        <v/>
      </c>
      <c r="P4320">
        <f>IF($B4320="","",IFERROR(VLOOKUP($B4320,Mapping!$A:$C,3,0),"Not Mapped"))</f>
        <v/>
      </c>
      <c r="Q4320">
        <f>IF($B4320="","",IF(COUNTIF(Exclusions!$A:$A,$B4320)&gt;0,"Yes","No"))</f>
        <v/>
      </c>
      <c r="R4320" s="17">
        <f>IF($B4320="","",MIN(1,DAY($A4320)/IF($N4320="Superstore",Settings!$B$5,Settings!$B$4)))</f>
        <v/>
      </c>
      <c r="S4320" s="17">
        <f>IF(OR($B4320="",$G4320="",$R4320=0),"",$G4320/$R4320)</f>
        <v/>
      </c>
      <c r="T4320">
        <f>IF($S4320="","",IF($S4320&lt;Settings!$B$8,"Critical",IF($S4320&lt;Settings!$B$9,"Semi Critical","Non Critical")))</f>
        <v/>
      </c>
      <c r="U4320">
        <f>IF($B4320="","",IFERROR(VLOOKUP($O4320,Leaders!$A:$B,2,0),"Not Mapped"))</f>
        <v/>
      </c>
    </row>
    <row r="4321">
      <c r="A4321" s="16" t="n"/>
      <c r="G4321" s="17" t="n"/>
      <c r="H4321" s="17" t="n"/>
      <c r="I4321" s="17" t="n"/>
      <c r="J4321" s="17" t="n"/>
      <c r="K4321" s="17" t="n"/>
      <c r="L4321" s="17" t="n"/>
      <c r="N4321">
        <f>IF($B4321="","",IF($C4321="SUPERSTORE","Superstore","DH"))</f>
        <v/>
      </c>
      <c r="O4321">
        <f>IF($B4321="","",IFERROR(VLOOKUP($B4321,Mapping!$A:$C,2,0),"Not Mapped"))</f>
        <v/>
      </c>
      <c r="P4321">
        <f>IF($B4321="","",IFERROR(VLOOKUP($B4321,Mapping!$A:$C,3,0),"Not Mapped"))</f>
        <v/>
      </c>
      <c r="Q4321">
        <f>IF($B4321="","",IF(COUNTIF(Exclusions!$A:$A,$B4321)&gt;0,"Yes","No"))</f>
        <v/>
      </c>
      <c r="R4321" s="17">
        <f>IF($B4321="","",MIN(1,DAY($A4321)/IF($N4321="Superstore",Settings!$B$5,Settings!$B$4)))</f>
        <v/>
      </c>
      <c r="S4321" s="17">
        <f>IF(OR($B4321="",$G4321="",$R4321=0),"",$G4321/$R4321)</f>
        <v/>
      </c>
      <c r="T4321">
        <f>IF($S4321="","",IF($S4321&lt;Settings!$B$8,"Critical",IF($S4321&lt;Settings!$B$9,"Semi Critical","Non Critical")))</f>
        <v/>
      </c>
      <c r="U4321">
        <f>IF($B4321="","",IFERROR(VLOOKUP($O4321,Leaders!$A:$B,2,0),"Not Mapped"))</f>
        <v/>
      </c>
    </row>
    <row r="4322">
      <c r="A4322" s="16" t="n"/>
      <c r="G4322" s="17" t="n"/>
      <c r="H4322" s="17" t="n"/>
      <c r="I4322" s="17" t="n"/>
      <c r="J4322" s="17" t="n"/>
      <c r="K4322" s="17" t="n"/>
      <c r="L4322" s="17" t="n"/>
      <c r="N4322">
        <f>IF($B4322="","",IF($C4322="SUPERSTORE","Superstore","DH"))</f>
        <v/>
      </c>
      <c r="O4322">
        <f>IF($B4322="","",IFERROR(VLOOKUP($B4322,Mapping!$A:$C,2,0),"Not Mapped"))</f>
        <v/>
      </c>
      <c r="P4322">
        <f>IF($B4322="","",IFERROR(VLOOKUP($B4322,Mapping!$A:$C,3,0),"Not Mapped"))</f>
        <v/>
      </c>
      <c r="Q4322">
        <f>IF($B4322="","",IF(COUNTIF(Exclusions!$A:$A,$B4322)&gt;0,"Yes","No"))</f>
        <v/>
      </c>
      <c r="R4322" s="17">
        <f>IF($B4322="","",MIN(1,DAY($A4322)/IF($N4322="Superstore",Settings!$B$5,Settings!$B$4)))</f>
        <v/>
      </c>
      <c r="S4322" s="17">
        <f>IF(OR($B4322="",$G4322="",$R4322=0),"",$G4322/$R4322)</f>
        <v/>
      </c>
      <c r="T4322">
        <f>IF($S4322="","",IF($S4322&lt;Settings!$B$8,"Critical",IF($S4322&lt;Settings!$B$9,"Semi Critical","Non Critical")))</f>
        <v/>
      </c>
      <c r="U4322">
        <f>IF($B4322="","",IFERROR(VLOOKUP($O4322,Leaders!$A:$B,2,0),"Not Mapped"))</f>
        <v/>
      </c>
    </row>
    <row r="4323">
      <c r="A4323" s="16" t="n"/>
      <c r="G4323" s="17" t="n"/>
      <c r="H4323" s="17" t="n"/>
      <c r="I4323" s="17" t="n"/>
      <c r="J4323" s="17" t="n"/>
      <c r="K4323" s="17" t="n"/>
      <c r="L4323" s="17" t="n"/>
      <c r="N4323">
        <f>IF($B4323="","",IF($C4323="SUPERSTORE","Superstore","DH"))</f>
        <v/>
      </c>
      <c r="O4323">
        <f>IF($B4323="","",IFERROR(VLOOKUP($B4323,Mapping!$A:$C,2,0),"Not Mapped"))</f>
        <v/>
      </c>
      <c r="P4323">
        <f>IF($B4323="","",IFERROR(VLOOKUP($B4323,Mapping!$A:$C,3,0),"Not Mapped"))</f>
        <v/>
      </c>
      <c r="Q4323">
        <f>IF($B4323="","",IF(COUNTIF(Exclusions!$A:$A,$B4323)&gt;0,"Yes","No"))</f>
        <v/>
      </c>
      <c r="R4323" s="17">
        <f>IF($B4323="","",MIN(1,DAY($A4323)/IF($N4323="Superstore",Settings!$B$5,Settings!$B$4)))</f>
        <v/>
      </c>
      <c r="S4323" s="17">
        <f>IF(OR($B4323="",$G4323="",$R4323=0),"",$G4323/$R4323)</f>
        <v/>
      </c>
      <c r="T4323">
        <f>IF($S4323="","",IF($S4323&lt;Settings!$B$8,"Critical",IF($S4323&lt;Settings!$B$9,"Semi Critical","Non Critical")))</f>
        <v/>
      </c>
      <c r="U4323">
        <f>IF($B4323="","",IFERROR(VLOOKUP($O4323,Leaders!$A:$B,2,0),"Not Mapped"))</f>
        <v/>
      </c>
    </row>
    <row r="4324">
      <c r="A4324" s="16" t="n"/>
      <c r="G4324" s="17" t="n"/>
      <c r="H4324" s="17" t="n"/>
      <c r="I4324" s="17" t="n"/>
      <c r="J4324" s="17" t="n"/>
      <c r="K4324" s="17" t="n"/>
      <c r="L4324" s="17" t="n"/>
      <c r="N4324">
        <f>IF($B4324="","",IF($C4324="SUPERSTORE","Superstore","DH"))</f>
        <v/>
      </c>
      <c r="O4324">
        <f>IF($B4324="","",IFERROR(VLOOKUP($B4324,Mapping!$A:$C,2,0),"Not Mapped"))</f>
        <v/>
      </c>
      <c r="P4324">
        <f>IF($B4324="","",IFERROR(VLOOKUP($B4324,Mapping!$A:$C,3,0),"Not Mapped"))</f>
        <v/>
      </c>
      <c r="Q4324">
        <f>IF($B4324="","",IF(COUNTIF(Exclusions!$A:$A,$B4324)&gt;0,"Yes","No"))</f>
        <v/>
      </c>
      <c r="R4324" s="17">
        <f>IF($B4324="","",MIN(1,DAY($A4324)/IF($N4324="Superstore",Settings!$B$5,Settings!$B$4)))</f>
        <v/>
      </c>
      <c r="S4324" s="17">
        <f>IF(OR($B4324="",$G4324="",$R4324=0),"",$G4324/$R4324)</f>
        <v/>
      </c>
      <c r="T4324">
        <f>IF($S4324="","",IF($S4324&lt;Settings!$B$8,"Critical",IF($S4324&lt;Settings!$B$9,"Semi Critical","Non Critical")))</f>
        <v/>
      </c>
      <c r="U4324">
        <f>IF($B4324="","",IFERROR(VLOOKUP($O4324,Leaders!$A:$B,2,0),"Not Mapped"))</f>
        <v/>
      </c>
    </row>
    <row r="4325">
      <c r="A4325" s="16" t="n"/>
      <c r="G4325" s="17" t="n"/>
      <c r="H4325" s="17" t="n"/>
      <c r="I4325" s="17" t="n"/>
      <c r="J4325" s="17" t="n"/>
      <c r="K4325" s="17" t="n"/>
      <c r="L4325" s="17" t="n"/>
      <c r="N4325">
        <f>IF($B4325="","",IF($C4325="SUPERSTORE","Superstore","DH"))</f>
        <v/>
      </c>
      <c r="O4325">
        <f>IF($B4325="","",IFERROR(VLOOKUP($B4325,Mapping!$A:$C,2,0),"Not Mapped"))</f>
        <v/>
      </c>
      <c r="P4325">
        <f>IF($B4325="","",IFERROR(VLOOKUP($B4325,Mapping!$A:$C,3,0),"Not Mapped"))</f>
        <v/>
      </c>
      <c r="Q4325">
        <f>IF($B4325="","",IF(COUNTIF(Exclusions!$A:$A,$B4325)&gt;0,"Yes","No"))</f>
        <v/>
      </c>
      <c r="R4325" s="17">
        <f>IF($B4325="","",MIN(1,DAY($A4325)/IF($N4325="Superstore",Settings!$B$5,Settings!$B$4)))</f>
        <v/>
      </c>
      <c r="S4325" s="17">
        <f>IF(OR($B4325="",$G4325="",$R4325=0),"",$G4325/$R4325)</f>
        <v/>
      </c>
      <c r="T4325">
        <f>IF($S4325="","",IF($S4325&lt;Settings!$B$8,"Critical",IF($S4325&lt;Settings!$B$9,"Semi Critical","Non Critical")))</f>
        <v/>
      </c>
      <c r="U4325">
        <f>IF($B4325="","",IFERROR(VLOOKUP($O4325,Leaders!$A:$B,2,0),"Not Mapped"))</f>
        <v/>
      </c>
    </row>
    <row r="4326">
      <c r="A4326" s="16" t="n"/>
      <c r="G4326" s="17" t="n"/>
      <c r="H4326" s="17" t="n"/>
      <c r="I4326" s="17" t="n"/>
      <c r="J4326" s="17" t="n"/>
      <c r="K4326" s="17" t="n"/>
      <c r="L4326" s="17" t="n"/>
      <c r="N4326">
        <f>IF($B4326="","",IF($C4326="SUPERSTORE","Superstore","DH"))</f>
        <v/>
      </c>
      <c r="O4326">
        <f>IF($B4326="","",IFERROR(VLOOKUP($B4326,Mapping!$A:$C,2,0),"Not Mapped"))</f>
        <v/>
      </c>
      <c r="P4326">
        <f>IF($B4326="","",IFERROR(VLOOKUP($B4326,Mapping!$A:$C,3,0),"Not Mapped"))</f>
        <v/>
      </c>
      <c r="Q4326">
        <f>IF($B4326="","",IF(COUNTIF(Exclusions!$A:$A,$B4326)&gt;0,"Yes","No"))</f>
        <v/>
      </c>
      <c r="R4326" s="17">
        <f>IF($B4326="","",MIN(1,DAY($A4326)/IF($N4326="Superstore",Settings!$B$5,Settings!$B$4)))</f>
        <v/>
      </c>
      <c r="S4326" s="17">
        <f>IF(OR($B4326="",$G4326="",$R4326=0),"",$G4326/$R4326)</f>
        <v/>
      </c>
      <c r="T4326">
        <f>IF($S4326="","",IF($S4326&lt;Settings!$B$8,"Critical",IF($S4326&lt;Settings!$B$9,"Semi Critical","Non Critical")))</f>
        <v/>
      </c>
      <c r="U4326">
        <f>IF($B4326="","",IFERROR(VLOOKUP($O4326,Leaders!$A:$B,2,0),"Not Mapped"))</f>
        <v/>
      </c>
    </row>
    <row r="4327">
      <c r="A4327" s="16" t="n"/>
      <c r="G4327" s="17" t="n"/>
      <c r="H4327" s="17" t="n"/>
      <c r="I4327" s="17" t="n"/>
      <c r="J4327" s="17" t="n"/>
      <c r="K4327" s="17" t="n"/>
      <c r="L4327" s="17" t="n"/>
      <c r="N4327">
        <f>IF($B4327="","",IF($C4327="SUPERSTORE","Superstore","DH"))</f>
        <v/>
      </c>
      <c r="O4327">
        <f>IF($B4327="","",IFERROR(VLOOKUP($B4327,Mapping!$A:$C,2,0),"Not Mapped"))</f>
        <v/>
      </c>
      <c r="P4327">
        <f>IF($B4327="","",IFERROR(VLOOKUP($B4327,Mapping!$A:$C,3,0),"Not Mapped"))</f>
        <v/>
      </c>
      <c r="Q4327">
        <f>IF($B4327="","",IF(COUNTIF(Exclusions!$A:$A,$B4327)&gt;0,"Yes","No"))</f>
        <v/>
      </c>
      <c r="R4327" s="17">
        <f>IF($B4327="","",MIN(1,DAY($A4327)/IF($N4327="Superstore",Settings!$B$5,Settings!$B$4)))</f>
        <v/>
      </c>
      <c r="S4327" s="17">
        <f>IF(OR($B4327="",$G4327="",$R4327=0),"",$G4327/$R4327)</f>
        <v/>
      </c>
      <c r="T4327">
        <f>IF($S4327="","",IF($S4327&lt;Settings!$B$8,"Critical",IF($S4327&lt;Settings!$B$9,"Semi Critical","Non Critical")))</f>
        <v/>
      </c>
      <c r="U4327">
        <f>IF($B4327="","",IFERROR(VLOOKUP($O4327,Leaders!$A:$B,2,0),"Not Mapped"))</f>
        <v/>
      </c>
    </row>
    <row r="4328">
      <c r="A4328" s="16" t="n"/>
      <c r="G4328" s="17" t="n"/>
      <c r="H4328" s="17" t="n"/>
      <c r="I4328" s="17" t="n"/>
      <c r="J4328" s="17" t="n"/>
      <c r="K4328" s="17" t="n"/>
      <c r="L4328" s="17" t="n"/>
      <c r="N4328">
        <f>IF($B4328="","",IF($C4328="SUPERSTORE","Superstore","DH"))</f>
        <v/>
      </c>
      <c r="O4328">
        <f>IF($B4328="","",IFERROR(VLOOKUP($B4328,Mapping!$A:$C,2,0),"Not Mapped"))</f>
        <v/>
      </c>
      <c r="P4328">
        <f>IF($B4328="","",IFERROR(VLOOKUP($B4328,Mapping!$A:$C,3,0),"Not Mapped"))</f>
        <v/>
      </c>
      <c r="Q4328">
        <f>IF($B4328="","",IF(COUNTIF(Exclusions!$A:$A,$B4328)&gt;0,"Yes","No"))</f>
        <v/>
      </c>
      <c r="R4328" s="17">
        <f>IF($B4328="","",MIN(1,DAY($A4328)/IF($N4328="Superstore",Settings!$B$5,Settings!$B$4)))</f>
        <v/>
      </c>
      <c r="S4328" s="17">
        <f>IF(OR($B4328="",$G4328="",$R4328=0),"",$G4328/$R4328)</f>
        <v/>
      </c>
      <c r="T4328">
        <f>IF($S4328="","",IF($S4328&lt;Settings!$B$8,"Critical",IF($S4328&lt;Settings!$B$9,"Semi Critical","Non Critical")))</f>
        <v/>
      </c>
      <c r="U4328">
        <f>IF($B4328="","",IFERROR(VLOOKUP($O4328,Leaders!$A:$B,2,0),"Not Mapped"))</f>
        <v/>
      </c>
    </row>
    <row r="4329">
      <c r="A4329" s="16" t="n"/>
      <c r="G4329" s="17" t="n"/>
      <c r="H4329" s="17" t="n"/>
      <c r="I4329" s="17" t="n"/>
      <c r="J4329" s="17" t="n"/>
      <c r="K4329" s="17" t="n"/>
      <c r="L4329" s="17" t="n"/>
      <c r="N4329">
        <f>IF($B4329="","",IF($C4329="SUPERSTORE","Superstore","DH"))</f>
        <v/>
      </c>
      <c r="O4329">
        <f>IF($B4329="","",IFERROR(VLOOKUP($B4329,Mapping!$A:$C,2,0),"Not Mapped"))</f>
        <v/>
      </c>
      <c r="P4329">
        <f>IF($B4329="","",IFERROR(VLOOKUP($B4329,Mapping!$A:$C,3,0),"Not Mapped"))</f>
        <v/>
      </c>
      <c r="Q4329">
        <f>IF($B4329="","",IF(COUNTIF(Exclusions!$A:$A,$B4329)&gt;0,"Yes","No"))</f>
        <v/>
      </c>
      <c r="R4329" s="17">
        <f>IF($B4329="","",MIN(1,DAY($A4329)/IF($N4329="Superstore",Settings!$B$5,Settings!$B$4)))</f>
        <v/>
      </c>
      <c r="S4329" s="17">
        <f>IF(OR($B4329="",$G4329="",$R4329=0),"",$G4329/$R4329)</f>
        <v/>
      </c>
      <c r="T4329">
        <f>IF($S4329="","",IF($S4329&lt;Settings!$B$8,"Critical",IF($S4329&lt;Settings!$B$9,"Semi Critical","Non Critical")))</f>
        <v/>
      </c>
      <c r="U4329">
        <f>IF($B4329="","",IFERROR(VLOOKUP($O4329,Leaders!$A:$B,2,0),"Not Mapped"))</f>
        <v/>
      </c>
    </row>
    <row r="4330">
      <c r="A4330" s="16" t="n"/>
      <c r="G4330" s="17" t="n"/>
      <c r="H4330" s="17" t="n"/>
      <c r="I4330" s="17" t="n"/>
      <c r="J4330" s="17" t="n"/>
      <c r="K4330" s="17" t="n"/>
      <c r="L4330" s="17" t="n"/>
      <c r="N4330">
        <f>IF($B4330="","",IF($C4330="SUPERSTORE","Superstore","DH"))</f>
        <v/>
      </c>
      <c r="O4330">
        <f>IF($B4330="","",IFERROR(VLOOKUP($B4330,Mapping!$A:$C,2,0),"Not Mapped"))</f>
        <v/>
      </c>
      <c r="P4330">
        <f>IF($B4330="","",IFERROR(VLOOKUP($B4330,Mapping!$A:$C,3,0),"Not Mapped"))</f>
        <v/>
      </c>
      <c r="Q4330">
        <f>IF($B4330="","",IF(COUNTIF(Exclusions!$A:$A,$B4330)&gt;0,"Yes","No"))</f>
        <v/>
      </c>
      <c r="R4330" s="17">
        <f>IF($B4330="","",MIN(1,DAY($A4330)/IF($N4330="Superstore",Settings!$B$5,Settings!$B$4)))</f>
        <v/>
      </c>
      <c r="S4330" s="17">
        <f>IF(OR($B4330="",$G4330="",$R4330=0),"",$G4330/$R4330)</f>
        <v/>
      </c>
      <c r="T4330">
        <f>IF($S4330="","",IF($S4330&lt;Settings!$B$8,"Critical",IF($S4330&lt;Settings!$B$9,"Semi Critical","Non Critical")))</f>
        <v/>
      </c>
      <c r="U4330">
        <f>IF($B4330="","",IFERROR(VLOOKUP($O4330,Leaders!$A:$B,2,0),"Not Mapped"))</f>
        <v/>
      </c>
    </row>
    <row r="4331">
      <c r="A4331" s="16" t="n"/>
      <c r="G4331" s="17" t="n"/>
      <c r="H4331" s="17" t="n"/>
      <c r="I4331" s="17" t="n"/>
      <c r="J4331" s="17" t="n"/>
      <c r="K4331" s="17" t="n"/>
      <c r="L4331" s="17" t="n"/>
      <c r="N4331">
        <f>IF($B4331="","",IF($C4331="SUPERSTORE","Superstore","DH"))</f>
        <v/>
      </c>
      <c r="O4331">
        <f>IF($B4331="","",IFERROR(VLOOKUP($B4331,Mapping!$A:$C,2,0),"Not Mapped"))</f>
        <v/>
      </c>
      <c r="P4331">
        <f>IF($B4331="","",IFERROR(VLOOKUP($B4331,Mapping!$A:$C,3,0),"Not Mapped"))</f>
        <v/>
      </c>
      <c r="Q4331">
        <f>IF($B4331="","",IF(COUNTIF(Exclusions!$A:$A,$B4331)&gt;0,"Yes","No"))</f>
        <v/>
      </c>
      <c r="R4331" s="17">
        <f>IF($B4331="","",MIN(1,DAY($A4331)/IF($N4331="Superstore",Settings!$B$5,Settings!$B$4)))</f>
        <v/>
      </c>
      <c r="S4331" s="17">
        <f>IF(OR($B4331="",$G4331="",$R4331=0),"",$G4331/$R4331)</f>
        <v/>
      </c>
      <c r="T4331">
        <f>IF($S4331="","",IF($S4331&lt;Settings!$B$8,"Critical",IF($S4331&lt;Settings!$B$9,"Semi Critical","Non Critical")))</f>
        <v/>
      </c>
      <c r="U4331">
        <f>IF($B4331="","",IFERROR(VLOOKUP($O4331,Leaders!$A:$B,2,0),"Not Mapped"))</f>
        <v/>
      </c>
    </row>
    <row r="4332">
      <c r="A4332" s="16" t="n"/>
      <c r="G4332" s="17" t="n"/>
      <c r="H4332" s="17" t="n"/>
      <c r="I4332" s="17" t="n"/>
      <c r="J4332" s="17" t="n"/>
      <c r="K4332" s="17" t="n"/>
      <c r="L4332" s="17" t="n"/>
      <c r="N4332">
        <f>IF($B4332="","",IF($C4332="SUPERSTORE","Superstore","DH"))</f>
        <v/>
      </c>
      <c r="O4332">
        <f>IF($B4332="","",IFERROR(VLOOKUP($B4332,Mapping!$A:$C,2,0),"Not Mapped"))</f>
        <v/>
      </c>
      <c r="P4332">
        <f>IF($B4332="","",IFERROR(VLOOKUP($B4332,Mapping!$A:$C,3,0),"Not Mapped"))</f>
        <v/>
      </c>
      <c r="Q4332">
        <f>IF($B4332="","",IF(COUNTIF(Exclusions!$A:$A,$B4332)&gt;0,"Yes","No"))</f>
        <v/>
      </c>
      <c r="R4332" s="17">
        <f>IF($B4332="","",MIN(1,DAY($A4332)/IF($N4332="Superstore",Settings!$B$5,Settings!$B$4)))</f>
        <v/>
      </c>
      <c r="S4332" s="17">
        <f>IF(OR($B4332="",$G4332="",$R4332=0),"",$G4332/$R4332)</f>
        <v/>
      </c>
      <c r="T4332">
        <f>IF($S4332="","",IF($S4332&lt;Settings!$B$8,"Critical",IF($S4332&lt;Settings!$B$9,"Semi Critical","Non Critical")))</f>
        <v/>
      </c>
      <c r="U4332">
        <f>IF($B4332="","",IFERROR(VLOOKUP($O4332,Leaders!$A:$B,2,0),"Not Mapped"))</f>
        <v/>
      </c>
    </row>
    <row r="4333">
      <c r="A4333" s="16" t="n"/>
      <c r="G4333" s="17" t="n"/>
      <c r="H4333" s="17" t="n"/>
      <c r="I4333" s="17" t="n"/>
      <c r="J4333" s="17" t="n"/>
      <c r="K4333" s="17" t="n"/>
      <c r="L4333" s="17" t="n"/>
      <c r="N4333">
        <f>IF($B4333="","",IF($C4333="SUPERSTORE","Superstore","DH"))</f>
        <v/>
      </c>
      <c r="O4333">
        <f>IF($B4333="","",IFERROR(VLOOKUP($B4333,Mapping!$A:$C,2,0),"Not Mapped"))</f>
        <v/>
      </c>
      <c r="P4333">
        <f>IF($B4333="","",IFERROR(VLOOKUP($B4333,Mapping!$A:$C,3,0),"Not Mapped"))</f>
        <v/>
      </c>
      <c r="Q4333">
        <f>IF($B4333="","",IF(COUNTIF(Exclusions!$A:$A,$B4333)&gt;0,"Yes","No"))</f>
        <v/>
      </c>
      <c r="R4333" s="17">
        <f>IF($B4333="","",MIN(1,DAY($A4333)/IF($N4333="Superstore",Settings!$B$5,Settings!$B$4)))</f>
        <v/>
      </c>
      <c r="S4333" s="17">
        <f>IF(OR($B4333="",$G4333="",$R4333=0),"",$G4333/$R4333)</f>
        <v/>
      </c>
      <c r="T4333">
        <f>IF($S4333="","",IF($S4333&lt;Settings!$B$8,"Critical",IF($S4333&lt;Settings!$B$9,"Semi Critical","Non Critical")))</f>
        <v/>
      </c>
      <c r="U4333">
        <f>IF($B4333="","",IFERROR(VLOOKUP($O4333,Leaders!$A:$B,2,0),"Not Mapped"))</f>
        <v/>
      </c>
    </row>
    <row r="4334">
      <c r="A4334" s="16" t="n"/>
      <c r="G4334" s="17" t="n"/>
      <c r="H4334" s="17" t="n"/>
      <c r="I4334" s="17" t="n"/>
      <c r="J4334" s="17" t="n"/>
      <c r="K4334" s="17" t="n"/>
      <c r="L4334" s="17" t="n"/>
      <c r="N4334">
        <f>IF($B4334="","",IF($C4334="SUPERSTORE","Superstore","DH"))</f>
        <v/>
      </c>
      <c r="O4334">
        <f>IF($B4334="","",IFERROR(VLOOKUP($B4334,Mapping!$A:$C,2,0),"Not Mapped"))</f>
        <v/>
      </c>
      <c r="P4334">
        <f>IF($B4334="","",IFERROR(VLOOKUP($B4334,Mapping!$A:$C,3,0),"Not Mapped"))</f>
        <v/>
      </c>
      <c r="Q4334">
        <f>IF($B4334="","",IF(COUNTIF(Exclusions!$A:$A,$B4334)&gt;0,"Yes","No"))</f>
        <v/>
      </c>
      <c r="R4334" s="17">
        <f>IF($B4334="","",MIN(1,DAY($A4334)/IF($N4334="Superstore",Settings!$B$5,Settings!$B$4)))</f>
        <v/>
      </c>
      <c r="S4334" s="17">
        <f>IF(OR($B4334="",$G4334="",$R4334=0),"",$G4334/$R4334)</f>
        <v/>
      </c>
      <c r="T4334">
        <f>IF($S4334="","",IF($S4334&lt;Settings!$B$8,"Critical",IF($S4334&lt;Settings!$B$9,"Semi Critical","Non Critical")))</f>
        <v/>
      </c>
      <c r="U4334">
        <f>IF($B4334="","",IFERROR(VLOOKUP($O4334,Leaders!$A:$B,2,0),"Not Mapped"))</f>
        <v/>
      </c>
    </row>
    <row r="4335">
      <c r="A4335" s="16" t="n"/>
      <c r="G4335" s="17" t="n"/>
      <c r="H4335" s="17" t="n"/>
      <c r="I4335" s="17" t="n"/>
      <c r="J4335" s="17" t="n"/>
      <c r="K4335" s="17" t="n"/>
      <c r="L4335" s="17" t="n"/>
      <c r="N4335">
        <f>IF($B4335="","",IF($C4335="SUPERSTORE","Superstore","DH"))</f>
        <v/>
      </c>
      <c r="O4335">
        <f>IF($B4335="","",IFERROR(VLOOKUP($B4335,Mapping!$A:$C,2,0),"Not Mapped"))</f>
        <v/>
      </c>
      <c r="P4335">
        <f>IF($B4335="","",IFERROR(VLOOKUP($B4335,Mapping!$A:$C,3,0),"Not Mapped"))</f>
        <v/>
      </c>
      <c r="Q4335">
        <f>IF($B4335="","",IF(COUNTIF(Exclusions!$A:$A,$B4335)&gt;0,"Yes","No"))</f>
        <v/>
      </c>
      <c r="R4335" s="17">
        <f>IF($B4335="","",MIN(1,DAY($A4335)/IF($N4335="Superstore",Settings!$B$5,Settings!$B$4)))</f>
        <v/>
      </c>
      <c r="S4335" s="17">
        <f>IF(OR($B4335="",$G4335="",$R4335=0),"",$G4335/$R4335)</f>
        <v/>
      </c>
      <c r="T4335">
        <f>IF($S4335="","",IF($S4335&lt;Settings!$B$8,"Critical",IF($S4335&lt;Settings!$B$9,"Semi Critical","Non Critical")))</f>
        <v/>
      </c>
      <c r="U4335">
        <f>IF($B4335="","",IFERROR(VLOOKUP($O4335,Leaders!$A:$B,2,0),"Not Mapped"))</f>
        <v/>
      </c>
    </row>
    <row r="4336">
      <c r="A4336" s="16" t="n"/>
      <c r="G4336" s="17" t="n"/>
      <c r="H4336" s="17" t="n"/>
      <c r="I4336" s="17" t="n"/>
      <c r="J4336" s="17" t="n"/>
      <c r="K4336" s="17" t="n"/>
      <c r="L4336" s="17" t="n"/>
      <c r="N4336">
        <f>IF($B4336="","",IF($C4336="SUPERSTORE","Superstore","DH"))</f>
        <v/>
      </c>
      <c r="O4336">
        <f>IF($B4336="","",IFERROR(VLOOKUP($B4336,Mapping!$A:$C,2,0),"Not Mapped"))</f>
        <v/>
      </c>
      <c r="P4336">
        <f>IF($B4336="","",IFERROR(VLOOKUP($B4336,Mapping!$A:$C,3,0),"Not Mapped"))</f>
        <v/>
      </c>
      <c r="Q4336">
        <f>IF($B4336="","",IF(COUNTIF(Exclusions!$A:$A,$B4336)&gt;0,"Yes","No"))</f>
        <v/>
      </c>
      <c r="R4336" s="17">
        <f>IF($B4336="","",MIN(1,DAY($A4336)/IF($N4336="Superstore",Settings!$B$5,Settings!$B$4)))</f>
        <v/>
      </c>
      <c r="S4336" s="17">
        <f>IF(OR($B4336="",$G4336="",$R4336=0),"",$G4336/$R4336)</f>
        <v/>
      </c>
      <c r="T4336">
        <f>IF($S4336="","",IF($S4336&lt;Settings!$B$8,"Critical",IF($S4336&lt;Settings!$B$9,"Semi Critical","Non Critical")))</f>
        <v/>
      </c>
      <c r="U4336">
        <f>IF($B4336="","",IFERROR(VLOOKUP($O4336,Leaders!$A:$B,2,0),"Not Mapped"))</f>
        <v/>
      </c>
    </row>
    <row r="4337">
      <c r="A4337" s="16" t="n"/>
      <c r="G4337" s="17" t="n"/>
      <c r="H4337" s="17" t="n"/>
      <c r="I4337" s="17" t="n"/>
      <c r="J4337" s="17" t="n"/>
      <c r="K4337" s="17" t="n"/>
      <c r="L4337" s="17" t="n"/>
      <c r="N4337">
        <f>IF($B4337="","",IF($C4337="SUPERSTORE","Superstore","DH"))</f>
        <v/>
      </c>
      <c r="O4337">
        <f>IF($B4337="","",IFERROR(VLOOKUP($B4337,Mapping!$A:$C,2,0),"Not Mapped"))</f>
        <v/>
      </c>
      <c r="P4337">
        <f>IF($B4337="","",IFERROR(VLOOKUP($B4337,Mapping!$A:$C,3,0),"Not Mapped"))</f>
        <v/>
      </c>
      <c r="Q4337">
        <f>IF($B4337="","",IF(COUNTIF(Exclusions!$A:$A,$B4337)&gt;0,"Yes","No"))</f>
        <v/>
      </c>
      <c r="R4337" s="17">
        <f>IF($B4337="","",MIN(1,DAY($A4337)/IF($N4337="Superstore",Settings!$B$5,Settings!$B$4)))</f>
        <v/>
      </c>
      <c r="S4337" s="17">
        <f>IF(OR($B4337="",$G4337="",$R4337=0),"",$G4337/$R4337)</f>
        <v/>
      </c>
      <c r="T4337">
        <f>IF($S4337="","",IF($S4337&lt;Settings!$B$8,"Critical",IF($S4337&lt;Settings!$B$9,"Semi Critical","Non Critical")))</f>
        <v/>
      </c>
      <c r="U4337">
        <f>IF($B4337="","",IFERROR(VLOOKUP($O4337,Leaders!$A:$B,2,0),"Not Mapped"))</f>
        <v/>
      </c>
    </row>
    <row r="4338">
      <c r="A4338" s="16" t="n"/>
      <c r="G4338" s="17" t="n"/>
      <c r="H4338" s="17" t="n"/>
      <c r="I4338" s="17" t="n"/>
      <c r="J4338" s="17" t="n"/>
      <c r="K4338" s="17" t="n"/>
      <c r="L4338" s="17" t="n"/>
      <c r="N4338">
        <f>IF($B4338="","",IF($C4338="SUPERSTORE","Superstore","DH"))</f>
        <v/>
      </c>
      <c r="O4338">
        <f>IF($B4338="","",IFERROR(VLOOKUP($B4338,Mapping!$A:$C,2,0),"Not Mapped"))</f>
        <v/>
      </c>
      <c r="P4338">
        <f>IF($B4338="","",IFERROR(VLOOKUP($B4338,Mapping!$A:$C,3,0),"Not Mapped"))</f>
        <v/>
      </c>
      <c r="Q4338">
        <f>IF($B4338="","",IF(COUNTIF(Exclusions!$A:$A,$B4338)&gt;0,"Yes","No"))</f>
        <v/>
      </c>
      <c r="R4338" s="17">
        <f>IF($B4338="","",MIN(1,DAY($A4338)/IF($N4338="Superstore",Settings!$B$5,Settings!$B$4)))</f>
        <v/>
      </c>
      <c r="S4338" s="17">
        <f>IF(OR($B4338="",$G4338="",$R4338=0),"",$G4338/$R4338)</f>
        <v/>
      </c>
      <c r="T4338">
        <f>IF($S4338="","",IF($S4338&lt;Settings!$B$8,"Critical",IF($S4338&lt;Settings!$B$9,"Semi Critical","Non Critical")))</f>
        <v/>
      </c>
      <c r="U4338">
        <f>IF($B4338="","",IFERROR(VLOOKUP($O4338,Leaders!$A:$B,2,0),"Not Mapped"))</f>
        <v/>
      </c>
    </row>
    <row r="4339">
      <c r="A4339" s="16" t="n"/>
      <c r="G4339" s="17" t="n"/>
      <c r="H4339" s="17" t="n"/>
      <c r="I4339" s="17" t="n"/>
      <c r="J4339" s="17" t="n"/>
      <c r="K4339" s="17" t="n"/>
      <c r="L4339" s="17" t="n"/>
      <c r="N4339">
        <f>IF($B4339="","",IF($C4339="SUPERSTORE","Superstore","DH"))</f>
        <v/>
      </c>
      <c r="O4339">
        <f>IF($B4339="","",IFERROR(VLOOKUP($B4339,Mapping!$A:$C,2,0),"Not Mapped"))</f>
        <v/>
      </c>
      <c r="P4339">
        <f>IF($B4339="","",IFERROR(VLOOKUP($B4339,Mapping!$A:$C,3,0),"Not Mapped"))</f>
        <v/>
      </c>
      <c r="Q4339">
        <f>IF($B4339="","",IF(COUNTIF(Exclusions!$A:$A,$B4339)&gt;0,"Yes","No"))</f>
        <v/>
      </c>
      <c r="R4339" s="17">
        <f>IF($B4339="","",MIN(1,DAY($A4339)/IF($N4339="Superstore",Settings!$B$5,Settings!$B$4)))</f>
        <v/>
      </c>
      <c r="S4339" s="17">
        <f>IF(OR($B4339="",$G4339="",$R4339=0),"",$G4339/$R4339)</f>
        <v/>
      </c>
      <c r="T4339">
        <f>IF($S4339="","",IF($S4339&lt;Settings!$B$8,"Critical",IF($S4339&lt;Settings!$B$9,"Semi Critical","Non Critical")))</f>
        <v/>
      </c>
      <c r="U4339">
        <f>IF($B4339="","",IFERROR(VLOOKUP($O4339,Leaders!$A:$B,2,0),"Not Mapped"))</f>
        <v/>
      </c>
    </row>
    <row r="4340">
      <c r="A4340" s="16" t="n"/>
      <c r="G4340" s="17" t="n"/>
      <c r="H4340" s="17" t="n"/>
      <c r="I4340" s="17" t="n"/>
      <c r="J4340" s="17" t="n"/>
      <c r="K4340" s="17" t="n"/>
      <c r="L4340" s="17" t="n"/>
      <c r="N4340">
        <f>IF($B4340="","",IF($C4340="SUPERSTORE","Superstore","DH"))</f>
        <v/>
      </c>
      <c r="O4340">
        <f>IF($B4340="","",IFERROR(VLOOKUP($B4340,Mapping!$A:$C,2,0),"Not Mapped"))</f>
        <v/>
      </c>
      <c r="P4340">
        <f>IF($B4340="","",IFERROR(VLOOKUP($B4340,Mapping!$A:$C,3,0),"Not Mapped"))</f>
        <v/>
      </c>
      <c r="Q4340">
        <f>IF($B4340="","",IF(COUNTIF(Exclusions!$A:$A,$B4340)&gt;0,"Yes","No"))</f>
        <v/>
      </c>
      <c r="R4340" s="17">
        <f>IF($B4340="","",MIN(1,DAY($A4340)/IF($N4340="Superstore",Settings!$B$5,Settings!$B$4)))</f>
        <v/>
      </c>
      <c r="S4340" s="17">
        <f>IF(OR($B4340="",$G4340="",$R4340=0),"",$G4340/$R4340)</f>
        <v/>
      </c>
      <c r="T4340">
        <f>IF($S4340="","",IF($S4340&lt;Settings!$B$8,"Critical",IF($S4340&lt;Settings!$B$9,"Semi Critical","Non Critical")))</f>
        <v/>
      </c>
      <c r="U4340">
        <f>IF($B4340="","",IFERROR(VLOOKUP($O4340,Leaders!$A:$B,2,0),"Not Mapped"))</f>
        <v/>
      </c>
    </row>
    <row r="4341">
      <c r="A4341" s="16" t="n"/>
      <c r="G4341" s="17" t="n"/>
      <c r="H4341" s="17" t="n"/>
      <c r="I4341" s="17" t="n"/>
      <c r="J4341" s="17" t="n"/>
      <c r="K4341" s="17" t="n"/>
      <c r="L4341" s="17" t="n"/>
      <c r="N4341">
        <f>IF($B4341="","",IF($C4341="SUPERSTORE","Superstore","DH"))</f>
        <v/>
      </c>
      <c r="O4341">
        <f>IF($B4341="","",IFERROR(VLOOKUP($B4341,Mapping!$A:$C,2,0),"Not Mapped"))</f>
        <v/>
      </c>
      <c r="P4341">
        <f>IF($B4341="","",IFERROR(VLOOKUP($B4341,Mapping!$A:$C,3,0),"Not Mapped"))</f>
        <v/>
      </c>
      <c r="Q4341">
        <f>IF($B4341="","",IF(COUNTIF(Exclusions!$A:$A,$B4341)&gt;0,"Yes","No"))</f>
        <v/>
      </c>
      <c r="R4341" s="17">
        <f>IF($B4341="","",MIN(1,DAY($A4341)/IF($N4341="Superstore",Settings!$B$5,Settings!$B$4)))</f>
        <v/>
      </c>
      <c r="S4341" s="17">
        <f>IF(OR($B4341="",$G4341="",$R4341=0),"",$G4341/$R4341)</f>
        <v/>
      </c>
      <c r="T4341">
        <f>IF($S4341="","",IF($S4341&lt;Settings!$B$8,"Critical",IF($S4341&lt;Settings!$B$9,"Semi Critical","Non Critical")))</f>
        <v/>
      </c>
      <c r="U4341">
        <f>IF($B4341="","",IFERROR(VLOOKUP($O4341,Leaders!$A:$B,2,0),"Not Mapped"))</f>
        <v/>
      </c>
    </row>
    <row r="4342">
      <c r="A4342" s="16" t="n"/>
      <c r="G4342" s="17" t="n"/>
      <c r="H4342" s="17" t="n"/>
      <c r="I4342" s="17" t="n"/>
      <c r="J4342" s="17" t="n"/>
      <c r="K4342" s="17" t="n"/>
      <c r="L4342" s="17" t="n"/>
      <c r="N4342">
        <f>IF($B4342="","",IF($C4342="SUPERSTORE","Superstore","DH"))</f>
        <v/>
      </c>
      <c r="O4342">
        <f>IF($B4342="","",IFERROR(VLOOKUP($B4342,Mapping!$A:$C,2,0),"Not Mapped"))</f>
        <v/>
      </c>
      <c r="P4342">
        <f>IF($B4342="","",IFERROR(VLOOKUP($B4342,Mapping!$A:$C,3,0),"Not Mapped"))</f>
        <v/>
      </c>
      <c r="Q4342">
        <f>IF($B4342="","",IF(COUNTIF(Exclusions!$A:$A,$B4342)&gt;0,"Yes","No"))</f>
        <v/>
      </c>
      <c r="R4342" s="17">
        <f>IF($B4342="","",MIN(1,DAY($A4342)/IF($N4342="Superstore",Settings!$B$5,Settings!$B$4)))</f>
        <v/>
      </c>
      <c r="S4342" s="17">
        <f>IF(OR($B4342="",$G4342="",$R4342=0),"",$G4342/$R4342)</f>
        <v/>
      </c>
      <c r="T4342">
        <f>IF($S4342="","",IF($S4342&lt;Settings!$B$8,"Critical",IF($S4342&lt;Settings!$B$9,"Semi Critical","Non Critical")))</f>
        <v/>
      </c>
      <c r="U4342">
        <f>IF($B4342="","",IFERROR(VLOOKUP($O4342,Leaders!$A:$B,2,0),"Not Mapped"))</f>
        <v/>
      </c>
    </row>
    <row r="4343">
      <c r="A4343" s="16" t="n"/>
      <c r="G4343" s="17" t="n"/>
      <c r="H4343" s="17" t="n"/>
      <c r="I4343" s="17" t="n"/>
      <c r="J4343" s="17" t="n"/>
      <c r="K4343" s="17" t="n"/>
      <c r="L4343" s="17" t="n"/>
      <c r="N4343">
        <f>IF($B4343="","",IF($C4343="SUPERSTORE","Superstore","DH"))</f>
        <v/>
      </c>
      <c r="O4343">
        <f>IF($B4343="","",IFERROR(VLOOKUP($B4343,Mapping!$A:$C,2,0),"Not Mapped"))</f>
        <v/>
      </c>
      <c r="P4343">
        <f>IF($B4343="","",IFERROR(VLOOKUP($B4343,Mapping!$A:$C,3,0),"Not Mapped"))</f>
        <v/>
      </c>
      <c r="Q4343">
        <f>IF($B4343="","",IF(COUNTIF(Exclusions!$A:$A,$B4343)&gt;0,"Yes","No"))</f>
        <v/>
      </c>
      <c r="R4343" s="17">
        <f>IF($B4343="","",MIN(1,DAY($A4343)/IF($N4343="Superstore",Settings!$B$5,Settings!$B$4)))</f>
        <v/>
      </c>
      <c r="S4343" s="17">
        <f>IF(OR($B4343="",$G4343="",$R4343=0),"",$G4343/$R4343)</f>
        <v/>
      </c>
      <c r="T4343">
        <f>IF($S4343="","",IF($S4343&lt;Settings!$B$8,"Critical",IF($S4343&lt;Settings!$B$9,"Semi Critical","Non Critical")))</f>
        <v/>
      </c>
      <c r="U4343">
        <f>IF($B4343="","",IFERROR(VLOOKUP($O4343,Leaders!$A:$B,2,0),"Not Mapped"))</f>
        <v/>
      </c>
    </row>
    <row r="4344">
      <c r="A4344" s="16" t="n"/>
      <c r="G4344" s="17" t="n"/>
      <c r="H4344" s="17" t="n"/>
      <c r="I4344" s="17" t="n"/>
      <c r="J4344" s="17" t="n"/>
      <c r="K4344" s="17" t="n"/>
      <c r="L4344" s="17" t="n"/>
      <c r="N4344">
        <f>IF($B4344="","",IF($C4344="SUPERSTORE","Superstore","DH"))</f>
        <v/>
      </c>
      <c r="O4344">
        <f>IF($B4344="","",IFERROR(VLOOKUP($B4344,Mapping!$A:$C,2,0),"Not Mapped"))</f>
        <v/>
      </c>
      <c r="P4344">
        <f>IF($B4344="","",IFERROR(VLOOKUP($B4344,Mapping!$A:$C,3,0),"Not Mapped"))</f>
        <v/>
      </c>
      <c r="Q4344">
        <f>IF($B4344="","",IF(COUNTIF(Exclusions!$A:$A,$B4344)&gt;0,"Yes","No"))</f>
        <v/>
      </c>
      <c r="R4344" s="17">
        <f>IF($B4344="","",MIN(1,DAY($A4344)/IF($N4344="Superstore",Settings!$B$5,Settings!$B$4)))</f>
        <v/>
      </c>
      <c r="S4344" s="17">
        <f>IF(OR($B4344="",$G4344="",$R4344=0),"",$G4344/$R4344)</f>
        <v/>
      </c>
      <c r="T4344">
        <f>IF($S4344="","",IF($S4344&lt;Settings!$B$8,"Critical",IF($S4344&lt;Settings!$B$9,"Semi Critical","Non Critical")))</f>
        <v/>
      </c>
      <c r="U4344">
        <f>IF($B4344="","",IFERROR(VLOOKUP($O4344,Leaders!$A:$B,2,0),"Not Mapped"))</f>
        <v/>
      </c>
    </row>
    <row r="4345">
      <c r="A4345" s="16" t="n"/>
      <c r="G4345" s="17" t="n"/>
      <c r="H4345" s="17" t="n"/>
      <c r="I4345" s="17" t="n"/>
      <c r="J4345" s="17" t="n"/>
      <c r="K4345" s="17" t="n"/>
      <c r="L4345" s="17" t="n"/>
      <c r="N4345">
        <f>IF($B4345="","",IF($C4345="SUPERSTORE","Superstore","DH"))</f>
        <v/>
      </c>
      <c r="O4345">
        <f>IF($B4345="","",IFERROR(VLOOKUP($B4345,Mapping!$A:$C,2,0),"Not Mapped"))</f>
        <v/>
      </c>
      <c r="P4345">
        <f>IF($B4345="","",IFERROR(VLOOKUP($B4345,Mapping!$A:$C,3,0),"Not Mapped"))</f>
        <v/>
      </c>
      <c r="Q4345">
        <f>IF($B4345="","",IF(COUNTIF(Exclusions!$A:$A,$B4345)&gt;0,"Yes","No"))</f>
        <v/>
      </c>
      <c r="R4345" s="17">
        <f>IF($B4345="","",MIN(1,DAY($A4345)/IF($N4345="Superstore",Settings!$B$5,Settings!$B$4)))</f>
        <v/>
      </c>
      <c r="S4345" s="17">
        <f>IF(OR($B4345="",$G4345="",$R4345=0),"",$G4345/$R4345)</f>
        <v/>
      </c>
      <c r="T4345">
        <f>IF($S4345="","",IF($S4345&lt;Settings!$B$8,"Critical",IF($S4345&lt;Settings!$B$9,"Semi Critical","Non Critical")))</f>
        <v/>
      </c>
      <c r="U4345">
        <f>IF($B4345="","",IFERROR(VLOOKUP($O4345,Leaders!$A:$B,2,0),"Not Mapped"))</f>
        <v/>
      </c>
    </row>
    <row r="4346">
      <c r="A4346" s="16" t="n"/>
      <c r="G4346" s="17" t="n"/>
      <c r="H4346" s="17" t="n"/>
      <c r="I4346" s="17" t="n"/>
      <c r="J4346" s="17" t="n"/>
      <c r="K4346" s="17" t="n"/>
      <c r="L4346" s="17" t="n"/>
      <c r="N4346">
        <f>IF($B4346="","",IF($C4346="SUPERSTORE","Superstore","DH"))</f>
        <v/>
      </c>
      <c r="O4346">
        <f>IF($B4346="","",IFERROR(VLOOKUP($B4346,Mapping!$A:$C,2,0),"Not Mapped"))</f>
        <v/>
      </c>
      <c r="P4346">
        <f>IF($B4346="","",IFERROR(VLOOKUP($B4346,Mapping!$A:$C,3,0),"Not Mapped"))</f>
        <v/>
      </c>
      <c r="Q4346">
        <f>IF($B4346="","",IF(COUNTIF(Exclusions!$A:$A,$B4346)&gt;0,"Yes","No"))</f>
        <v/>
      </c>
      <c r="R4346" s="17">
        <f>IF($B4346="","",MIN(1,DAY($A4346)/IF($N4346="Superstore",Settings!$B$5,Settings!$B$4)))</f>
        <v/>
      </c>
      <c r="S4346" s="17">
        <f>IF(OR($B4346="",$G4346="",$R4346=0),"",$G4346/$R4346)</f>
        <v/>
      </c>
      <c r="T4346">
        <f>IF($S4346="","",IF($S4346&lt;Settings!$B$8,"Critical",IF($S4346&lt;Settings!$B$9,"Semi Critical","Non Critical")))</f>
        <v/>
      </c>
      <c r="U4346">
        <f>IF($B4346="","",IFERROR(VLOOKUP($O4346,Leaders!$A:$B,2,0),"Not Mapped"))</f>
        <v/>
      </c>
    </row>
    <row r="4347">
      <c r="A4347" s="16" t="n"/>
      <c r="G4347" s="17" t="n"/>
      <c r="H4347" s="17" t="n"/>
      <c r="I4347" s="17" t="n"/>
      <c r="J4347" s="17" t="n"/>
      <c r="K4347" s="17" t="n"/>
      <c r="L4347" s="17" t="n"/>
      <c r="N4347">
        <f>IF($B4347="","",IF($C4347="SUPERSTORE","Superstore","DH"))</f>
        <v/>
      </c>
      <c r="O4347">
        <f>IF($B4347="","",IFERROR(VLOOKUP($B4347,Mapping!$A:$C,2,0),"Not Mapped"))</f>
        <v/>
      </c>
      <c r="P4347">
        <f>IF($B4347="","",IFERROR(VLOOKUP($B4347,Mapping!$A:$C,3,0),"Not Mapped"))</f>
        <v/>
      </c>
      <c r="Q4347">
        <f>IF($B4347="","",IF(COUNTIF(Exclusions!$A:$A,$B4347)&gt;0,"Yes","No"))</f>
        <v/>
      </c>
      <c r="R4347" s="17">
        <f>IF($B4347="","",MIN(1,DAY($A4347)/IF($N4347="Superstore",Settings!$B$5,Settings!$B$4)))</f>
        <v/>
      </c>
      <c r="S4347" s="17">
        <f>IF(OR($B4347="",$G4347="",$R4347=0),"",$G4347/$R4347)</f>
        <v/>
      </c>
      <c r="T4347">
        <f>IF($S4347="","",IF($S4347&lt;Settings!$B$8,"Critical",IF($S4347&lt;Settings!$B$9,"Semi Critical","Non Critical")))</f>
        <v/>
      </c>
      <c r="U4347">
        <f>IF($B4347="","",IFERROR(VLOOKUP($O4347,Leaders!$A:$B,2,0),"Not Mapped"))</f>
        <v/>
      </c>
    </row>
    <row r="4348">
      <c r="A4348" s="16" t="n"/>
      <c r="G4348" s="17" t="n"/>
      <c r="H4348" s="17" t="n"/>
      <c r="I4348" s="17" t="n"/>
      <c r="J4348" s="17" t="n"/>
      <c r="K4348" s="17" t="n"/>
      <c r="L4348" s="17" t="n"/>
      <c r="N4348">
        <f>IF($B4348="","",IF($C4348="SUPERSTORE","Superstore","DH"))</f>
        <v/>
      </c>
      <c r="O4348">
        <f>IF($B4348="","",IFERROR(VLOOKUP($B4348,Mapping!$A:$C,2,0),"Not Mapped"))</f>
        <v/>
      </c>
      <c r="P4348">
        <f>IF($B4348="","",IFERROR(VLOOKUP($B4348,Mapping!$A:$C,3,0),"Not Mapped"))</f>
        <v/>
      </c>
      <c r="Q4348">
        <f>IF($B4348="","",IF(COUNTIF(Exclusions!$A:$A,$B4348)&gt;0,"Yes","No"))</f>
        <v/>
      </c>
      <c r="R4348" s="17">
        <f>IF($B4348="","",MIN(1,DAY($A4348)/IF($N4348="Superstore",Settings!$B$5,Settings!$B$4)))</f>
        <v/>
      </c>
      <c r="S4348" s="17">
        <f>IF(OR($B4348="",$G4348="",$R4348=0),"",$G4348/$R4348)</f>
        <v/>
      </c>
      <c r="T4348">
        <f>IF($S4348="","",IF($S4348&lt;Settings!$B$8,"Critical",IF($S4348&lt;Settings!$B$9,"Semi Critical","Non Critical")))</f>
        <v/>
      </c>
      <c r="U4348">
        <f>IF($B4348="","",IFERROR(VLOOKUP($O4348,Leaders!$A:$B,2,0),"Not Mapped"))</f>
        <v/>
      </c>
    </row>
    <row r="4349">
      <c r="A4349" s="16" t="n"/>
      <c r="G4349" s="17" t="n"/>
      <c r="H4349" s="17" t="n"/>
      <c r="I4349" s="17" t="n"/>
      <c r="J4349" s="17" t="n"/>
      <c r="K4349" s="17" t="n"/>
      <c r="L4349" s="17" t="n"/>
      <c r="N4349">
        <f>IF($B4349="","",IF($C4349="SUPERSTORE","Superstore","DH"))</f>
        <v/>
      </c>
      <c r="O4349">
        <f>IF($B4349="","",IFERROR(VLOOKUP($B4349,Mapping!$A:$C,2,0),"Not Mapped"))</f>
        <v/>
      </c>
      <c r="P4349">
        <f>IF($B4349="","",IFERROR(VLOOKUP($B4349,Mapping!$A:$C,3,0),"Not Mapped"))</f>
        <v/>
      </c>
      <c r="Q4349">
        <f>IF($B4349="","",IF(COUNTIF(Exclusions!$A:$A,$B4349)&gt;0,"Yes","No"))</f>
        <v/>
      </c>
      <c r="R4349" s="17">
        <f>IF($B4349="","",MIN(1,DAY($A4349)/IF($N4349="Superstore",Settings!$B$5,Settings!$B$4)))</f>
        <v/>
      </c>
      <c r="S4349" s="17">
        <f>IF(OR($B4349="",$G4349="",$R4349=0),"",$G4349/$R4349)</f>
        <v/>
      </c>
      <c r="T4349">
        <f>IF($S4349="","",IF($S4349&lt;Settings!$B$8,"Critical",IF($S4349&lt;Settings!$B$9,"Semi Critical","Non Critical")))</f>
        <v/>
      </c>
      <c r="U4349">
        <f>IF($B4349="","",IFERROR(VLOOKUP($O4349,Leaders!$A:$B,2,0),"Not Mapped"))</f>
        <v/>
      </c>
    </row>
    <row r="4350">
      <c r="A4350" s="16" t="n"/>
      <c r="G4350" s="17" t="n"/>
      <c r="H4350" s="17" t="n"/>
      <c r="I4350" s="17" t="n"/>
      <c r="J4350" s="17" t="n"/>
      <c r="K4350" s="17" t="n"/>
      <c r="L4350" s="17" t="n"/>
      <c r="N4350">
        <f>IF($B4350="","",IF($C4350="SUPERSTORE","Superstore","DH"))</f>
        <v/>
      </c>
      <c r="O4350">
        <f>IF($B4350="","",IFERROR(VLOOKUP($B4350,Mapping!$A:$C,2,0),"Not Mapped"))</f>
        <v/>
      </c>
      <c r="P4350">
        <f>IF($B4350="","",IFERROR(VLOOKUP($B4350,Mapping!$A:$C,3,0),"Not Mapped"))</f>
        <v/>
      </c>
      <c r="Q4350">
        <f>IF($B4350="","",IF(COUNTIF(Exclusions!$A:$A,$B4350)&gt;0,"Yes","No"))</f>
        <v/>
      </c>
      <c r="R4350" s="17">
        <f>IF($B4350="","",MIN(1,DAY($A4350)/IF($N4350="Superstore",Settings!$B$5,Settings!$B$4)))</f>
        <v/>
      </c>
      <c r="S4350" s="17">
        <f>IF(OR($B4350="",$G4350="",$R4350=0),"",$G4350/$R4350)</f>
        <v/>
      </c>
      <c r="T4350">
        <f>IF($S4350="","",IF($S4350&lt;Settings!$B$8,"Critical",IF($S4350&lt;Settings!$B$9,"Semi Critical","Non Critical")))</f>
        <v/>
      </c>
      <c r="U4350">
        <f>IF($B4350="","",IFERROR(VLOOKUP($O4350,Leaders!$A:$B,2,0),"Not Mapped"))</f>
        <v/>
      </c>
    </row>
    <row r="4351">
      <c r="A4351" s="16" t="n"/>
      <c r="G4351" s="17" t="n"/>
      <c r="H4351" s="17" t="n"/>
      <c r="I4351" s="17" t="n"/>
      <c r="J4351" s="17" t="n"/>
      <c r="K4351" s="17" t="n"/>
      <c r="L4351" s="17" t="n"/>
      <c r="N4351">
        <f>IF($B4351="","",IF($C4351="SUPERSTORE","Superstore","DH"))</f>
        <v/>
      </c>
      <c r="O4351">
        <f>IF($B4351="","",IFERROR(VLOOKUP($B4351,Mapping!$A:$C,2,0),"Not Mapped"))</f>
        <v/>
      </c>
      <c r="P4351">
        <f>IF($B4351="","",IFERROR(VLOOKUP($B4351,Mapping!$A:$C,3,0),"Not Mapped"))</f>
        <v/>
      </c>
      <c r="Q4351">
        <f>IF($B4351="","",IF(COUNTIF(Exclusions!$A:$A,$B4351)&gt;0,"Yes","No"))</f>
        <v/>
      </c>
      <c r="R4351" s="17">
        <f>IF($B4351="","",MIN(1,DAY($A4351)/IF($N4351="Superstore",Settings!$B$5,Settings!$B$4)))</f>
        <v/>
      </c>
      <c r="S4351" s="17">
        <f>IF(OR($B4351="",$G4351="",$R4351=0),"",$G4351/$R4351)</f>
        <v/>
      </c>
      <c r="T4351">
        <f>IF($S4351="","",IF($S4351&lt;Settings!$B$8,"Critical",IF($S4351&lt;Settings!$B$9,"Semi Critical","Non Critical")))</f>
        <v/>
      </c>
      <c r="U4351">
        <f>IF($B4351="","",IFERROR(VLOOKUP($O4351,Leaders!$A:$B,2,0),"Not Mapped"))</f>
        <v/>
      </c>
    </row>
    <row r="4352">
      <c r="A4352" s="16" t="n"/>
      <c r="G4352" s="17" t="n"/>
      <c r="H4352" s="17" t="n"/>
      <c r="I4352" s="17" t="n"/>
      <c r="J4352" s="17" t="n"/>
      <c r="K4352" s="17" t="n"/>
      <c r="L4352" s="17" t="n"/>
      <c r="N4352">
        <f>IF($B4352="","",IF($C4352="SUPERSTORE","Superstore","DH"))</f>
        <v/>
      </c>
      <c r="O4352">
        <f>IF($B4352="","",IFERROR(VLOOKUP($B4352,Mapping!$A:$C,2,0),"Not Mapped"))</f>
        <v/>
      </c>
      <c r="P4352">
        <f>IF($B4352="","",IFERROR(VLOOKUP($B4352,Mapping!$A:$C,3,0),"Not Mapped"))</f>
        <v/>
      </c>
      <c r="Q4352">
        <f>IF($B4352="","",IF(COUNTIF(Exclusions!$A:$A,$B4352)&gt;0,"Yes","No"))</f>
        <v/>
      </c>
      <c r="R4352" s="17">
        <f>IF($B4352="","",MIN(1,DAY($A4352)/IF($N4352="Superstore",Settings!$B$5,Settings!$B$4)))</f>
        <v/>
      </c>
      <c r="S4352" s="17">
        <f>IF(OR($B4352="",$G4352="",$R4352=0),"",$G4352/$R4352)</f>
        <v/>
      </c>
      <c r="T4352">
        <f>IF($S4352="","",IF($S4352&lt;Settings!$B$8,"Critical",IF($S4352&lt;Settings!$B$9,"Semi Critical","Non Critical")))</f>
        <v/>
      </c>
      <c r="U4352">
        <f>IF($B4352="","",IFERROR(VLOOKUP($O4352,Leaders!$A:$B,2,0),"Not Mapped"))</f>
        <v/>
      </c>
    </row>
    <row r="4353">
      <c r="A4353" s="16" t="n"/>
      <c r="G4353" s="17" t="n"/>
      <c r="H4353" s="17" t="n"/>
      <c r="I4353" s="17" t="n"/>
      <c r="J4353" s="17" t="n"/>
      <c r="K4353" s="17" t="n"/>
      <c r="L4353" s="17" t="n"/>
      <c r="N4353">
        <f>IF($B4353="","",IF($C4353="SUPERSTORE","Superstore","DH"))</f>
        <v/>
      </c>
      <c r="O4353">
        <f>IF($B4353="","",IFERROR(VLOOKUP($B4353,Mapping!$A:$C,2,0),"Not Mapped"))</f>
        <v/>
      </c>
      <c r="P4353">
        <f>IF($B4353="","",IFERROR(VLOOKUP($B4353,Mapping!$A:$C,3,0),"Not Mapped"))</f>
        <v/>
      </c>
      <c r="Q4353">
        <f>IF($B4353="","",IF(COUNTIF(Exclusions!$A:$A,$B4353)&gt;0,"Yes","No"))</f>
        <v/>
      </c>
      <c r="R4353" s="17">
        <f>IF($B4353="","",MIN(1,DAY($A4353)/IF($N4353="Superstore",Settings!$B$5,Settings!$B$4)))</f>
        <v/>
      </c>
      <c r="S4353" s="17">
        <f>IF(OR($B4353="",$G4353="",$R4353=0),"",$G4353/$R4353)</f>
        <v/>
      </c>
      <c r="T4353">
        <f>IF($S4353="","",IF($S4353&lt;Settings!$B$8,"Critical",IF($S4353&lt;Settings!$B$9,"Semi Critical","Non Critical")))</f>
        <v/>
      </c>
      <c r="U4353">
        <f>IF($B4353="","",IFERROR(VLOOKUP($O4353,Leaders!$A:$B,2,0),"Not Mapped"))</f>
        <v/>
      </c>
    </row>
    <row r="4354">
      <c r="A4354" s="16" t="n"/>
      <c r="G4354" s="17" t="n"/>
      <c r="H4354" s="17" t="n"/>
      <c r="I4354" s="17" t="n"/>
      <c r="J4354" s="17" t="n"/>
      <c r="K4354" s="17" t="n"/>
      <c r="L4354" s="17" t="n"/>
      <c r="N4354">
        <f>IF($B4354="","",IF($C4354="SUPERSTORE","Superstore","DH"))</f>
        <v/>
      </c>
      <c r="O4354">
        <f>IF($B4354="","",IFERROR(VLOOKUP($B4354,Mapping!$A:$C,2,0),"Not Mapped"))</f>
        <v/>
      </c>
      <c r="P4354">
        <f>IF($B4354="","",IFERROR(VLOOKUP($B4354,Mapping!$A:$C,3,0),"Not Mapped"))</f>
        <v/>
      </c>
      <c r="Q4354">
        <f>IF($B4354="","",IF(COUNTIF(Exclusions!$A:$A,$B4354)&gt;0,"Yes","No"))</f>
        <v/>
      </c>
      <c r="R4354" s="17">
        <f>IF($B4354="","",MIN(1,DAY($A4354)/IF($N4354="Superstore",Settings!$B$5,Settings!$B$4)))</f>
        <v/>
      </c>
      <c r="S4354" s="17">
        <f>IF(OR($B4354="",$G4354="",$R4354=0),"",$G4354/$R4354)</f>
        <v/>
      </c>
      <c r="T4354">
        <f>IF($S4354="","",IF($S4354&lt;Settings!$B$8,"Critical",IF($S4354&lt;Settings!$B$9,"Semi Critical","Non Critical")))</f>
        <v/>
      </c>
      <c r="U4354">
        <f>IF($B4354="","",IFERROR(VLOOKUP($O4354,Leaders!$A:$B,2,0),"Not Mapped"))</f>
        <v/>
      </c>
    </row>
    <row r="4355">
      <c r="A4355" s="16" t="n"/>
      <c r="G4355" s="17" t="n"/>
      <c r="H4355" s="17" t="n"/>
      <c r="I4355" s="17" t="n"/>
      <c r="J4355" s="17" t="n"/>
      <c r="K4355" s="17" t="n"/>
      <c r="L4355" s="17" t="n"/>
      <c r="N4355">
        <f>IF($B4355="","",IF($C4355="SUPERSTORE","Superstore","DH"))</f>
        <v/>
      </c>
      <c r="O4355">
        <f>IF($B4355="","",IFERROR(VLOOKUP($B4355,Mapping!$A:$C,2,0),"Not Mapped"))</f>
        <v/>
      </c>
      <c r="P4355">
        <f>IF($B4355="","",IFERROR(VLOOKUP($B4355,Mapping!$A:$C,3,0),"Not Mapped"))</f>
        <v/>
      </c>
      <c r="Q4355">
        <f>IF($B4355="","",IF(COUNTIF(Exclusions!$A:$A,$B4355)&gt;0,"Yes","No"))</f>
        <v/>
      </c>
      <c r="R4355" s="17">
        <f>IF($B4355="","",MIN(1,DAY($A4355)/IF($N4355="Superstore",Settings!$B$5,Settings!$B$4)))</f>
        <v/>
      </c>
      <c r="S4355" s="17">
        <f>IF(OR($B4355="",$G4355="",$R4355=0),"",$G4355/$R4355)</f>
        <v/>
      </c>
      <c r="T4355">
        <f>IF($S4355="","",IF($S4355&lt;Settings!$B$8,"Critical",IF($S4355&lt;Settings!$B$9,"Semi Critical","Non Critical")))</f>
        <v/>
      </c>
      <c r="U4355">
        <f>IF($B4355="","",IFERROR(VLOOKUP($O4355,Leaders!$A:$B,2,0),"Not Mapped"))</f>
        <v/>
      </c>
    </row>
    <row r="4356">
      <c r="A4356" s="16" t="n"/>
      <c r="G4356" s="17" t="n"/>
      <c r="H4356" s="17" t="n"/>
      <c r="I4356" s="17" t="n"/>
      <c r="J4356" s="17" t="n"/>
      <c r="K4356" s="17" t="n"/>
      <c r="L4356" s="17" t="n"/>
      <c r="N4356">
        <f>IF($B4356="","",IF($C4356="SUPERSTORE","Superstore","DH"))</f>
        <v/>
      </c>
      <c r="O4356">
        <f>IF($B4356="","",IFERROR(VLOOKUP($B4356,Mapping!$A:$C,2,0),"Not Mapped"))</f>
        <v/>
      </c>
      <c r="P4356">
        <f>IF($B4356="","",IFERROR(VLOOKUP($B4356,Mapping!$A:$C,3,0),"Not Mapped"))</f>
        <v/>
      </c>
      <c r="Q4356">
        <f>IF($B4356="","",IF(COUNTIF(Exclusions!$A:$A,$B4356)&gt;0,"Yes","No"))</f>
        <v/>
      </c>
      <c r="R4356" s="17">
        <f>IF($B4356="","",MIN(1,DAY($A4356)/IF($N4356="Superstore",Settings!$B$5,Settings!$B$4)))</f>
        <v/>
      </c>
      <c r="S4356" s="17">
        <f>IF(OR($B4356="",$G4356="",$R4356=0),"",$G4356/$R4356)</f>
        <v/>
      </c>
      <c r="T4356">
        <f>IF($S4356="","",IF($S4356&lt;Settings!$B$8,"Critical",IF($S4356&lt;Settings!$B$9,"Semi Critical","Non Critical")))</f>
        <v/>
      </c>
      <c r="U4356">
        <f>IF($B4356="","",IFERROR(VLOOKUP($O4356,Leaders!$A:$B,2,0),"Not Mapped"))</f>
        <v/>
      </c>
    </row>
    <row r="4357">
      <c r="A4357" s="16" t="n"/>
      <c r="G4357" s="17" t="n"/>
      <c r="H4357" s="17" t="n"/>
      <c r="I4357" s="17" t="n"/>
      <c r="J4357" s="17" t="n"/>
      <c r="K4357" s="17" t="n"/>
      <c r="L4357" s="17" t="n"/>
      <c r="N4357">
        <f>IF($B4357="","",IF($C4357="SUPERSTORE","Superstore","DH"))</f>
        <v/>
      </c>
      <c r="O4357">
        <f>IF($B4357="","",IFERROR(VLOOKUP($B4357,Mapping!$A:$C,2,0),"Not Mapped"))</f>
        <v/>
      </c>
      <c r="P4357">
        <f>IF($B4357="","",IFERROR(VLOOKUP($B4357,Mapping!$A:$C,3,0),"Not Mapped"))</f>
        <v/>
      </c>
      <c r="Q4357">
        <f>IF($B4357="","",IF(COUNTIF(Exclusions!$A:$A,$B4357)&gt;0,"Yes","No"))</f>
        <v/>
      </c>
      <c r="R4357" s="17">
        <f>IF($B4357="","",MIN(1,DAY($A4357)/IF($N4357="Superstore",Settings!$B$5,Settings!$B$4)))</f>
        <v/>
      </c>
      <c r="S4357" s="17">
        <f>IF(OR($B4357="",$G4357="",$R4357=0),"",$G4357/$R4357)</f>
        <v/>
      </c>
      <c r="T4357">
        <f>IF($S4357="","",IF($S4357&lt;Settings!$B$8,"Critical",IF($S4357&lt;Settings!$B$9,"Semi Critical","Non Critical")))</f>
        <v/>
      </c>
      <c r="U4357">
        <f>IF($B4357="","",IFERROR(VLOOKUP($O4357,Leaders!$A:$B,2,0),"Not Mapped"))</f>
        <v/>
      </c>
    </row>
    <row r="4358">
      <c r="A4358" s="16" t="n"/>
      <c r="G4358" s="17" t="n"/>
      <c r="H4358" s="17" t="n"/>
      <c r="I4358" s="17" t="n"/>
      <c r="J4358" s="17" t="n"/>
      <c r="K4358" s="17" t="n"/>
      <c r="L4358" s="17" t="n"/>
      <c r="N4358">
        <f>IF($B4358="","",IF($C4358="SUPERSTORE","Superstore","DH"))</f>
        <v/>
      </c>
      <c r="O4358">
        <f>IF($B4358="","",IFERROR(VLOOKUP($B4358,Mapping!$A:$C,2,0),"Not Mapped"))</f>
        <v/>
      </c>
      <c r="P4358">
        <f>IF($B4358="","",IFERROR(VLOOKUP($B4358,Mapping!$A:$C,3,0),"Not Mapped"))</f>
        <v/>
      </c>
      <c r="Q4358">
        <f>IF($B4358="","",IF(COUNTIF(Exclusions!$A:$A,$B4358)&gt;0,"Yes","No"))</f>
        <v/>
      </c>
      <c r="R4358" s="17">
        <f>IF($B4358="","",MIN(1,DAY($A4358)/IF($N4358="Superstore",Settings!$B$5,Settings!$B$4)))</f>
        <v/>
      </c>
      <c r="S4358" s="17">
        <f>IF(OR($B4358="",$G4358="",$R4358=0),"",$G4358/$R4358)</f>
        <v/>
      </c>
      <c r="T4358">
        <f>IF($S4358="","",IF($S4358&lt;Settings!$B$8,"Critical",IF($S4358&lt;Settings!$B$9,"Semi Critical","Non Critical")))</f>
        <v/>
      </c>
      <c r="U4358">
        <f>IF($B4358="","",IFERROR(VLOOKUP($O4358,Leaders!$A:$B,2,0),"Not Mapped"))</f>
        <v/>
      </c>
    </row>
    <row r="4359">
      <c r="A4359" s="16" t="n"/>
      <c r="G4359" s="17" t="n"/>
      <c r="H4359" s="17" t="n"/>
      <c r="I4359" s="17" t="n"/>
      <c r="J4359" s="17" t="n"/>
      <c r="K4359" s="17" t="n"/>
      <c r="L4359" s="17" t="n"/>
      <c r="N4359">
        <f>IF($B4359="","",IF($C4359="SUPERSTORE","Superstore","DH"))</f>
        <v/>
      </c>
      <c r="O4359">
        <f>IF($B4359="","",IFERROR(VLOOKUP($B4359,Mapping!$A:$C,2,0),"Not Mapped"))</f>
        <v/>
      </c>
      <c r="P4359">
        <f>IF($B4359="","",IFERROR(VLOOKUP($B4359,Mapping!$A:$C,3,0),"Not Mapped"))</f>
        <v/>
      </c>
      <c r="Q4359">
        <f>IF($B4359="","",IF(COUNTIF(Exclusions!$A:$A,$B4359)&gt;0,"Yes","No"))</f>
        <v/>
      </c>
      <c r="R4359" s="17">
        <f>IF($B4359="","",MIN(1,DAY($A4359)/IF($N4359="Superstore",Settings!$B$5,Settings!$B$4)))</f>
        <v/>
      </c>
      <c r="S4359" s="17">
        <f>IF(OR($B4359="",$G4359="",$R4359=0),"",$G4359/$R4359)</f>
        <v/>
      </c>
      <c r="T4359">
        <f>IF($S4359="","",IF($S4359&lt;Settings!$B$8,"Critical",IF($S4359&lt;Settings!$B$9,"Semi Critical","Non Critical")))</f>
        <v/>
      </c>
      <c r="U4359">
        <f>IF($B4359="","",IFERROR(VLOOKUP($O4359,Leaders!$A:$B,2,0),"Not Mapped"))</f>
        <v/>
      </c>
    </row>
    <row r="4360">
      <c r="A4360" s="16" t="n"/>
      <c r="G4360" s="17" t="n"/>
      <c r="H4360" s="17" t="n"/>
      <c r="I4360" s="17" t="n"/>
      <c r="J4360" s="17" t="n"/>
      <c r="K4360" s="17" t="n"/>
      <c r="L4360" s="17" t="n"/>
      <c r="N4360">
        <f>IF($B4360="","",IF($C4360="SUPERSTORE","Superstore","DH"))</f>
        <v/>
      </c>
      <c r="O4360">
        <f>IF($B4360="","",IFERROR(VLOOKUP($B4360,Mapping!$A:$C,2,0),"Not Mapped"))</f>
        <v/>
      </c>
      <c r="P4360">
        <f>IF($B4360="","",IFERROR(VLOOKUP($B4360,Mapping!$A:$C,3,0),"Not Mapped"))</f>
        <v/>
      </c>
      <c r="Q4360">
        <f>IF($B4360="","",IF(COUNTIF(Exclusions!$A:$A,$B4360)&gt;0,"Yes","No"))</f>
        <v/>
      </c>
      <c r="R4360" s="17">
        <f>IF($B4360="","",MIN(1,DAY($A4360)/IF($N4360="Superstore",Settings!$B$5,Settings!$B$4)))</f>
        <v/>
      </c>
      <c r="S4360" s="17">
        <f>IF(OR($B4360="",$G4360="",$R4360=0),"",$G4360/$R4360)</f>
        <v/>
      </c>
      <c r="T4360">
        <f>IF($S4360="","",IF($S4360&lt;Settings!$B$8,"Critical",IF($S4360&lt;Settings!$B$9,"Semi Critical","Non Critical")))</f>
        <v/>
      </c>
      <c r="U4360">
        <f>IF($B4360="","",IFERROR(VLOOKUP($O4360,Leaders!$A:$B,2,0),"Not Mapped"))</f>
        <v/>
      </c>
    </row>
    <row r="4361">
      <c r="A4361" s="16" t="n"/>
      <c r="G4361" s="17" t="n"/>
      <c r="H4361" s="17" t="n"/>
      <c r="I4361" s="17" t="n"/>
      <c r="J4361" s="17" t="n"/>
      <c r="K4361" s="17" t="n"/>
      <c r="L4361" s="17" t="n"/>
      <c r="N4361">
        <f>IF($B4361="","",IF($C4361="SUPERSTORE","Superstore","DH"))</f>
        <v/>
      </c>
      <c r="O4361">
        <f>IF($B4361="","",IFERROR(VLOOKUP($B4361,Mapping!$A:$C,2,0),"Not Mapped"))</f>
        <v/>
      </c>
      <c r="P4361">
        <f>IF($B4361="","",IFERROR(VLOOKUP($B4361,Mapping!$A:$C,3,0),"Not Mapped"))</f>
        <v/>
      </c>
      <c r="Q4361">
        <f>IF($B4361="","",IF(COUNTIF(Exclusions!$A:$A,$B4361)&gt;0,"Yes","No"))</f>
        <v/>
      </c>
      <c r="R4361" s="17">
        <f>IF($B4361="","",MIN(1,DAY($A4361)/IF($N4361="Superstore",Settings!$B$5,Settings!$B$4)))</f>
        <v/>
      </c>
      <c r="S4361" s="17">
        <f>IF(OR($B4361="",$G4361="",$R4361=0),"",$G4361/$R4361)</f>
        <v/>
      </c>
      <c r="T4361">
        <f>IF($S4361="","",IF($S4361&lt;Settings!$B$8,"Critical",IF($S4361&lt;Settings!$B$9,"Semi Critical","Non Critical")))</f>
        <v/>
      </c>
      <c r="U4361">
        <f>IF($B4361="","",IFERROR(VLOOKUP($O4361,Leaders!$A:$B,2,0),"Not Mapped"))</f>
        <v/>
      </c>
    </row>
    <row r="4362">
      <c r="A4362" s="16" t="n"/>
      <c r="G4362" s="17" t="n"/>
      <c r="H4362" s="17" t="n"/>
      <c r="I4362" s="17" t="n"/>
      <c r="J4362" s="17" t="n"/>
      <c r="K4362" s="17" t="n"/>
      <c r="L4362" s="17" t="n"/>
      <c r="N4362">
        <f>IF($B4362="","",IF($C4362="SUPERSTORE","Superstore","DH"))</f>
        <v/>
      </c>
      <c r="O4362">
        <f>IF($B4362="","",IFERROR(VLOOKUP($B4362,Mapping!$A:$C,2,0),"Not Mapped"))</f>
        <v/>
      </c>
      <c r="P4362">
        <f>IF($B4362="","",IFERROR(VLOOKUP($B4362,Mapping!$A:$C,3,0),"Not Mapped"))</f>
        <v/>
      </c>
      <c r="Q4362">
        <f>IF($B4362="","",IF(COUNTIF(Exclusions!$A:$A,$B4362)&gt;0,"Yes","No"))</f>
        <v/>
      </c>
      <c r="R4362" s="17">
        <f>IF($B4362="","",MIN(1,DAY($A4362)/IF($N4362="Superstore",Settings!$B$5,Settings!$B$4)))</f>
        <v/>
      </c>
      <c r="S4362" s="17">
        <f>IF(OR($B4362="",$G4362="",$R4362=0),"",$G4362/$R4362)</f>
        <v/>
      </c>
      <c r="T4362">
        <f>IF($S4362="","",IF($S4362&lt;Settings!$B$8,"Critical",IF($S4362&lt;Settings!$B$9,"Semi Critical","Non Critical")))</f>
        <v/>
      </c>
      <c r="U4362">
        <f>IF($B4362="","",IFERROR(VLOOKUP($O4362,Leaders!$A:$B,2,0),"Not Mapped"))</f>
        <v/>
      </c>
    </row>
    <row r="4363">
      <c r="A4363" s="16" t="n"/>
      <c r="G4363" s="17" t="n"/>
      <c r="H4363" s="17" t="n"/>
      <c r="I4363" s="17" t="n"/>
      <c r="J4363" s="17" t="n"/>
      <c r="K4363" s="17" t="n"/>
      <c r="L4363" s="17" t="n"/>
      <c r="N4363">
        <f>IF($B4363="","",IF($C4363="SUPERSTORE","Superstore","DH"))</f>
        <v/>
      </c>
      <c r="O4363">
        <f>IF($B4363="","",IFERROR(VLOOKUP($B4363,Mapping!$A:$C,2,0),"Not Mapped"))</f>
        <v/>
      </c>
      <c r="P4363">
        <f>IF($B4363="","",IFERROR(VLOOKUP($B4363,Mapping!$A:$C,3,0),"Not Mapped"))</f>
        <v/>
      </c>
      <c r="Q4363">
        <f>IF($B4363="","",IF(COUNTIF(Exclusions!$A:$A,$B4363)&gt;0,"Yes","No"))</f>
        <v/>
      </c>
      <c r="R4363" s="17">
        <f>IF($B4363="","",MIN(1,DAY($A4363)/IF($N4363="Superstore",Settings!$B$5,Settings!$B$4)))</f>
        <v/>
      </c>
      <c r="S4363" s="17">
        <f>IF(OR($B4363="",$G4363="",$R4363=0),"",$G4363/$R4363)</f>
        <v/>
      </c>
      <c r="T4363">
        <f>IF($S4363="","",IF($S4363&lt;Settings!$B$8,"Critical",IF($S4363&lt;Settings!$B$9,"Semi Critical","Non Critical")))</f>
        <v/>
      </c>
      <c r="U4363">
        <f>IF($B4363="","",IFERROR(VLOOKUP($O4363,Leaders!$A:$B,2,0),"Not Mapped"))</f>
        <v/>
      </c>
    </row>
    <row r="4364">
      <c r="A4364" s="16" t="n"/>
      <c r="G4364" s="17" t="n"/>
      <c r="H4364" s="17" t="n"/>
      <c r="I4364" s="17" t="n"/>
      <c r="J4364" s="17" t="n"/>
      <c r="K4364" s="17" t="n"/>
      <c r="L4364" s="17" t="n"/>
      <c r="N4364">
        <f>IF($B4364="","",IF($C4364="SUPERSTORE","Superstore","DH"))</f>
        <v/>
      </c>
      <c r="O4364">
        <f>IF($B4364="","",IFERROR(VLOOKUP($B4364,Mapping!$A:$C,2,0),"Not Mapped"))</f>
        <v/>
      </c>
      <c r="P4364">
        <f>IF($B4364="","",IFERROR(VLOOKUP($B4364,Mapping!$A:$C,3,0),"Not Mapped"))</f>
        <v/>
      </c>
      <c r="Q4364">
        <f>IF($B4364="","",IF(COUNTIF(Exclusions!$A:$A,$B4364)&gt;0,"Yes","No"))</f>
        <v/>
      </c>
      <c r="R4364" s="17">
        <f>IF($B4364="","",MIN(1,DAY($A4364)/IF($N4364="Superstore",Settings!$B$5,Settings!$B$4)))</f>
        <v/>
      </c>
      <c r="S4364" s="17">
        <f>IF(OR($B4364="",$G4364="",$R4364=0),"",$G4364/$R4364)</f>
        <v/>
      </c>
      <c r="T4364">
        <f>IF($S4364="","",IF($S4364&lt;Settings!$B$8,"Critical",IF($S4364&lt;Settings!$B$9,"Semi Critical","Non Critical")))</f>
        <v/>
      </c>
      <c r="U4364">
        <f>IF($B4364="","",IFERROR(VLOOKUP($O4364,Leaders!$A:$B,2,0),"Not Mapped"))</f>
        <v/>
      </c>
    </row>
    <row r="4365">
      <c r="A4365" s="16" t="n"/>
      <c r="G4365" s="17" t="n"/>
      <c r="H4365" s="17" t="n"/>
      <c r="I4365" s="17" t="n"/>
      <c r="J4365" s="17" t="n"/>
      <c r="K4365" s="17" t="n"/>
      <c r="L4365" s="17" t="n"/>
      <c r="N4365">
        <f>IF($B4365="","",IF($C4365="SUPERSTORE","Superstore","DH"))</f>
        <v/>
      </c>
      <c r="O4365">
        <f>IF($B4365="","",IFERROR(VLOOKUP($B4365,Mapping!$A:$C,2,0),"Not Mapped"))</f>
        <v/>
      </c>
      <c r="P4365">
        <f>IF($B4365="","",IFERROR(VLOOKUP($B4365,Mapping!$A:$C,3,0),"Not Mapped"))</f>
        <v/>
      </c>
      <c r="Q4365">
        <f>IF($B4365="","",IF(COUNTIF(Exclusions!$A:$A,$B4365)&gt;0,"Yes","No"))</f>
        <v/>
      </c>
      <c r="R4365" s="17">
        <f>IF($B4365="","",MIN(1,DAY($A4365)/IF($N4365="Superstore",Settings!$B$5,Settings!$B$4)))</f>
        <v/>
      </c>
      <c r="S4365" s="17">
        <f>IF(OR($B4365="",$G4365="",$R4365=0),"",$G4365/$R4365)</f>
        <v/>
      </c>
      <c r="T4365">
        <f>IF($S4365="","",IF($S4365&lt;Settings!$B$8,"Critical",IF($S4365&lt;Settings!$B$9,"Semi Critical","Non Critical")))</f>
        <v/>
      </c>
      <c r="U4365">
        <f>IF($B4365="","",IFERROR(VLOOKUP($O4365,Leaders!$A:$B,2,0),"Not Mapped"))</f>
        <v/>
      </c>
    </row>
    <row r="4366">
      <c r="A4366" s="16" t="n"/>
      <c r="G4366" s="17" t="n"/>
      <c r="H4366" s="17" t="n"/>
      <c r="I4366" s="17" t="n"/>
      <c r="J4366" s="17" t="n"/>
      <c r="K4366" s="17" t="n"/>
      <c r="L4366" s="17" t="n"/>
      <c r="N4366">
        <f>IF($B4366="","",IF($C4366="SUPERSTORE","Superstore","DH"))</f>
        <v/>
      </c>
      <c r="O4366">
        <f>IF($B4366="","",IFERROR(VLOOKUP($B4366,Mapping!$A:$C,2,0),"Not Mapped"))</f>
        <v/>
      </c>
      <c r="P4366">
        <f>IF($B4366="","",IFERROR(VLOOKUP($B4366,Mapping!$A:$C,3,0),"Not Mapped"))</f>
        <v/>
      </c>
      <c r="Q4366">
        <f>IF($B4366="","",IF(COUNTIF(Exclusions!$A:$A,$B4366)&gt;0,"Yes","No"))</f>
        <v/>
      </c>
      <c r="R4366" s="17">
        <f>IF($B4366="","",MIN(1,DAY($A4366)/IF($N4366="Superstore",Settings!$B$5,Settings!$B$4)))</f>
        <v/>
      </c>
      <c r="S4366" s="17">
        <f>IF(OR($B4366="",$G4366="",$R4366=0),"",$G4366/$R4366)</f>
        <v/>
      </c>
      <c r="T4366">
        <f>IF($S4366="","",IF($S4366&lt;Settings!$B$8,"Critical",IF($S4366&lt;Settings!$B$9,"Semi Critical","Non Critical")))</f>
        <v/>
      </c>
      <c r="U4366">
        <f>IF($B4366="","",IFERROR(VLOOKUP($O4366,Leaders!$A:$B,2,0),"Not Mapped"))</f>
        <v/>
      </c>
    </row>
    <row r="4367">
      <c r="A4367" s="16" t="n"/>
      <c r="G4367" s="17" t="n"/>
      <c r="H4367" s="17" t="n"/>
      <c r="I4367" s="17" t="n"/>
      <c r="J4367" s="17" t="n"/>
      <c r="K4367" s="17" t="n"/>
      <c r="L4367" s="17" t="n"/>
      <c r="N4367">
        <f>IF($B4367="","",IF($C4367="SUPERSTORE","Superstore","DH"))</f>
        <v/>
      </c>
      <c r="O4367">
        <f>IF($B4367="","",IFERROR(VLOOKUP($B4367,Mapping!$A:$C,2,0),"Not Mapped"))</f>
        <v/>
      </c>
      <c r="P4367">
        <f>IF($B4367="","",IFERROR(VLOOKUP($B4367,Mapping!$A:$C,3,0),"Not Mapped"))</f>
        <v/>
      </c>
      <c r="Q4367">
        <f>IF($B4367="","",IF(COUNTIF(Exclusions!$A:$A,$B4367)&gt;0,"Yes","No"))</f>
        <v/>
      </c>
      <c r="R4367" s="17">
        <f>IF($B4367="","",MIN(1,DAY($A4367)/IF($N4367="Superstore",Settings!$B$5,Settings!$B$4)))</f>
        <v/>
      </c>
      <c r="S4367" s="17">
        <f>IF(OR($B4367="",$G4367="",$R4367=0),"",$G4367/$R4367)</f>
        <v/>
      </c>
      <c r="T4367">
        <f>IF($S4367="","",IF($S4367&lt;Settings!$B$8,"Critical",IF($S4367&lt;Settings!$B$9,"Semi Critical","Non Critical")))</f>
        <v/>
      </c>
      <c r="U4367">
        <f>IF($B4367="","",IFERROR(VLOOKUP($O4367,Leaders!$A:$B,2,0),"Not Mapped"))</f>
        <v/>
      </c>
    </row>
    <row r="4368">
      <c r="A4368" s="16" t="n"/>
      <c r="G4368" s="17" t="n"/>
      <c r="H4368" s="17" t="n"/>
      <c r="I4368" s="17" t="n"/>
      <c r="J4368" s="17" t="n"/>
      <c r="K4368" s="17" t="n"/>
      <c r="L4368" s="17" t="n"/>
      <c r="N4368">
        <f>IF($B4368="","",IF($C4368="SUPERSTORE","Superstore","DH"))</f>
        <v/>
      </c>
      <c r="O4368">
        <f>IF($B4368="","",IFERROR(VLOOKUP($B4368,Mapping!$A:$C,2,0),"Not Mapped"))</f>
        <v/>
      </c>
      <c r="P4368">
        <f>IF($B4368="","",IFERROR(VLOOKUP($B4368,Mapping!$A:$C,3,0),"Not Mapped"))</f>
        <v/>
      </c>
      <c r="Q4368">
        <f>IF($B4368="","",IF(COUNTIF(Exclusions!$A:$A,$B4368)&gt;0,"Yes","No"))</f>
        <v/>
      </c>
      <c r="R4368" s="17">
        <f>IF($B4368="","",MIN(1,DAY($A4368)/IF($N4368="Superstore",Settings!$B$5,Settings!$B$4)))</f>
        <v/>
      </c>
      <c r="S4368" s="17">
        <f>IF(OR($B4368="",$G4368="",$R4368=0),"",$G4368/$R4368)</f>
        <v/>
      </c>
      <c r="T4368">
        <f>IF($S4368="","",IF($S4368&lt;Settings!$B$8,"Critical",IF($S4368&lt;Settings!$B$9,"Semi Critical","Non Critical")))</f>
        <v/>
      </c>
      <c r="U4368">
        <f>IF($B4368="","",IFERROR(VLOOKUP($O4368,Leaders!$A:$B,2,0),"Not Mapped"))</f>
        <v/>
      </c>
    </row>
    <row r="4369">
      <c r="A4369" s="16" t="n"/>
      <c r="G4369" s="17" t="n"/>
      <c r="H4369" s="17" t="n"/>
      <c r="I4369" s="17" t="n"/>
      <c r="J4369" s="17" t="n"/>
      <c r="K4369" s="17" t="n"/>
      <c r="L4369" s="17" t="n"/>
      <c r="N4369">
        <f>IF($B4369="","",IF($C4369="SUPERSTORE","Superstore","DH"))</f>
        <v/>
      </c>
      <c r="O4369">
        <f>IF($B4369="","",IFERROR(VLOOKUP($B4369,Mapping!$A:$C,2,0),"Not Mapped"))</f>
        <v/>
      </c>
      <c r="P4369">
        <f>IF($B4369="","",IFERROR(VLOOKUP($B4369,Mapping!$A:$C,3,0),"Not Mapped"))</f>
        <v/>
      </c>
      <c r="Q4369">
        <f>IF($B4369="","",IF(COUNTIF(Exclusions!$A:$A,$B4369)&gt;0,"Yes","No"))</f>
        <v/>
      </c>
      <c r="R4369" s="17">
        <f>IF($B4369="","",MIN(1,DAY($A4369)/IF($N4369="Superstore",Settings!$B$5,Settings!$B$4)))</f>
        <v/>
      </c>
      <c r="S4369" s="17">
        <f>IF(OR($B4369="",$G4369="",$R4369=0),"",$G4369/$R4369)</f>
        <v/>
      </c>
      <c r="T4369">
        <f>IF($S4369="","",IF($S4369&lt;Settings!$B$8,"Critical",IF($S4369&lt;Settings!$B$9,"Semi Critical","Non Critical")))</f>
        <v/>
      </c>
      <c r="U4369">
        <f>IF($B4369="","",IFERROR(VLOOKUP($O4369,Leaders!$A:$B,2,0),"Not Mapped"))</f>
        <v/>
      </c>
    </row>
    <row r="4370">
      <c r="A4370" s="16" t="n"/>
      <c r="G4370" s="17" t="n"/>
      <c r="H4370" s="17" t="n"/>
      <c r="I4370" s="17" t="n"/>
      <c r="J4370" s="17" t="n"/>
      <c r="K4370" s="17" t="n"/>
      <c r="L4370" s="17" t="n"/>
      <c r="N4370">
        <f>IF($B4370="","",IF($C4370="SUPERSTORE","Superstore","DH"))</f>
        <v/>
      </c>
      <c r="O4370">
        <f>IF($B4370="","",IFERROR(VLOOKUP($B4370,Mapping!$A:$C,2,0),"Not Mapped"))</f>
        <v/>
      </c>
      <c r="P4370">
        <f>IF($B4370="","",IFERROR(VLOOKUP($B4370,Mapping!$A:$C,3,0),"Not Mapped"))</f>
        <v/>
      </c>
      <c r="Q4370">
        <f>IF($B4370="","",IF(COUNTIF(Exclusions!$A:$A,$B4370)&gt;0,"Yes","No"))</f>
        <v/>
      </c>
      <c r="R4370" s="17">
        <f>IF($B4370="","",MIN(1,DAY($A4370)/IF($N4370="Superstore",Settings!$B$5,Settings!$B$4)))</f>
        <v/>
      </c>
      <c r="S4370" s="17">
        <f>IF(OR($B4370="",$G4370="",$R4370=0),"",$G4370/$R4370)</f>
        <v/>
      </c>
      <c r="T4370">
        <f>IF($S4370="","",IF($S4370&lt;Settings!$B$8,"Critical",IF($S4370&lt;Settings!$B$9,"Semi Critical","Non Critical")))</f>
        <v/>
      </c>
      <c r="U4370">
        <f>IF($B4370="","",IFERROR(VLOOKUP($O4370,Leaders!$A:$B,2,0),"Not Mapped"))</f>
        <v/>
      </c>
    </row>
    <row r="4371">
      <c r="A4371" s="16" t="n"/>
      <c r="G4371" s="17" t="n"/>
      <c r="H4371" s="17" t="n"/>
      <c r="I4371" s="17" t="n"/>
      <c r="J4371" s="17" t="n"/>
      <c r="K4371" s="17" t="n"/>
      <c r="L4371" s="17" t="n"/>
      <c r="N4371">
        <f>IF($B4371="","",IF($C4371="SUPERSTORE","Superstore","DH"))</f>
        <v/>
      </c>
      <c r="O4371">
        <f>IF($B4371="","",IFERROR(VLOOKUP($B4371,Mapping!$A:$C,2,0),"Not Mapped"))</f>
        <v/>
      </c>
      <c r="P4371">
        <f>IF($B4371="","",IFERROR(VLOOKUP($B4371,Mapping!$A:$C,3,0),"Not Mapped"))</f>
        <v/>
      </c>
      <c r="Q4371">
        <f>IF($B4371="","",IF(COUNTIF(Exclusions!$A:$A,$B4371)&gt;0,"Yes","No"))</f>
        <v/>
      </c>
      <c r="R4371" s="17">
        <f>IF($B4371="","",MIN(1,DAY($A4371)/IF($N4371="Superstore",Settings!$B$5,Settings!$B$4)))</f>
        <v/>
      </c>
      <c r="S4371" s="17">
        <f>IF(OR($B4371="",$G4371="",$R4371=0),"",$G4371/$R4371)</f>
        <v/>
      </c>
      <c r="T4371">
        <f>IF($S4371="","",IF($S4371&lt;Settings!$B$8,"Critical",IF($S4371&lt;Settings!$B$9,"Semi Critical","Non Critical")))</f>
        <v/>
      </c>
      <c r="U4371">
        <f>IF($B4371="","",IFERROR(VLOOKUP($O4371,Leaders!$A:$B,2,0),"Not Mapped"))</f>
        <v/>
      </c>
    </row>
    <row r="4372">
      <c r="A4372" s="16" t="n"/>
      <c r="G4372" s="17" t="n"/>
      <c r="H4372" s="17" t="n"/>
      <c r="I4372" s="17" t="n"/>
      <c r="J4372" s="17" t="n"/>
      <c r="K4372" s="17" t="n"/>
      <c r="L4372" s="17" t="n"/>
      <c r="N4372">
        <f>IF($B4372="","",IF($C4372="SUPERSTORE","Superstore","DH"))</f>
        <v/>
      </c>
      <c r="O4372">
        <f>IF($B4372="","",IFERROR(VLOOKUP($B4372,Mapping!$A:$C,2,0),"Not Mapped"))</f>
        <v/>
      </c>
      <c r="P4372">
        <f>IF($B4372="","",IFERROR(VLOOKUP($B4372,Mapping!$A:$C,3,0),"Not Mapped"))</f>
        <v/>
      </c>
      <c r="Q4372">
        <f>IF($B4372="","",IF(COUNTIF(Exclusions!$A:$A,$B4372)&gt;0,"Yes","No"))</f>
        <v/>
      </c>
      <c r="R4372" s="17">
        <f>IF($B4372="","",MIN(1,DAY($A4372)/IF($N4372="Superstore",Settings!$B$5,Settings!$B$4)))</f>
        <v/>
      </c>
      <c r="S4372" s="17">
        <f>IF(OR($B4372="",$G4372="",$R4372=0),"",$G4372/$R4372)</f>
        <v/>
      </c>
      <c r="T4372">
        <f>IF($S4372="","",IF($S4372&lt;Settings!$B$8,"Critical",IF($S4372&lt;Settings!$B$9,"Semi Critical","Non Critical")))</f>
        <v/>
      </c>
      <c r="U4372">
        <f>IF($B4372="","",IFERROR(VLOOKUP($O4372,Leaders!$A:$B,2,0),"Not Mapped"))</f>
        <v/>
      </c>
    </row>
    <row r="4373">
      <c r="A4373" s="16" t="n"/>
      <c r="G4373" s="17" t="n"/>
      <c r="H4373" s="17" t="n"/>
      <c r="I4373" s="17" t="n"/>
      <c r="J4373" s="17" t="n"/>
      <c r="K4373" s="17" t="n"/>
      <c r="L4373" s="17" t="n"/>
      <c r="N4373">
        <f>IF($B4373="","",IF($C4373="SUPERSTORE","Superstore","DH"))</f>
        <v/>
      </c>
      <c r="O4373">
        <f>IF($B4373="","",IFERROR(VLOOKUP($B4373,Mapping!$A:$C,2,0),"Not Mapped"))</f>
        <v/>
      </c>
      <c r="P4373">
        <f>IF($B4373="","",IFERROR(VLOOKUP($B4373,Mapping!$A:$C,3,0),"Not Mapped"))</f>
        <v/>
      </c>
      <c r="Q4373">
        <f>IF($B4373="","",IF(COUNTIF(Exclusions!$A:$A,$B4373)&gt;0,"Yes","No"))</f>
        <v/>
      </c>
      <c r="R4373" s="17">
        <f>IF($B4373="","",MIN(1,DAY($A4373)/IF($N4373="Superstore",Settings!$B$5,Settings!$B$4)))</f>
        <v/>
      </c>
      <c r="S4373" s="17">
        <f>IF(OR($B4373="",$G4373="",$R4373=0),"",$G4373/$R4373)</f>
        <v/>
      </c>
      <c r="T4373">
        <f>IF($S4373="","",IF($S4373&lt;Settings!$B$8,"Critical",IF($S4373&lt;Settings!$B$9,"Semi Critical","Non Critical")))</f>
        <v/>
      </c>
      <c r="U4373">
        <f>IF($B4373="","",IFERROR(VLOOKUP($O4373,Leaders!$A:$B,2,0),"Not Mapped"))</f>
        <v/>
      </c>
    </row>
    <row r="4374">
      <c r="A4374" s="16" t="n"/>
      <c r="G4374" s="17" t="n"/>
      <c r="H4374" s="17" t="n"/>
      <c r="I4374" s="17" t="n"/>
      <c r="J4374" s="17" t="n"/>
      <c r="K4374" s="17" t="n"/>
      <c r="L4374" s="17" t="n"/>
      <c r="N4374">
        <f>IF($B4374="","",IF($C4374="SUPERSTORE","Superstore","DH"))</f>
        <v/>
      </c>
      <c r="O4374">
        <f>IF($B4374="","",IFERROR(VLOOKUP($B4374,Mapping!$A:$C,2,0),"Not Mapped"))</f>
        <v/>
      </c>
      <c r="P4374">
        <f>IF($B4374="","",IFERROR(VLOOKUP($B4374,Mapping!$A:$C,3,0),"Not Mapped"))</f>
        <v/>
      </c>
      <c r="Q4374">
        <f>IF($B4374="","",IF(COUNTIF(Exclusions!$A:$A,$B4374)&gt;0,"Yes","No"))</f>
        <v/>
      </c>
      <c r="R4374" s="17">
        <f>IF($B4374="","",MIN(1,DAY($A4374)/IF($N4374="Superstore",Settings!$B$5,Settings!$B$4)))</f>
        <v/>
      </c>
      <c r="S4374" s="17">
        <f>IF(OR($B4374="",$G4374="",$R4374=0),"",$G4374/$R4374)</f>
        <v/>
      </c>
      <c r="T4374">
        <f>IF($S4374="","",IF($S4374&lt;Settings!$B$8,"Critical",IF($S4374&lt;Settings!$B$9,"Semi Critical","Non Critical")))</f>
        <v/>
      </c>
      <c r="U4374">
        <f>IF($B4374="","",IFERROR(VLOOKUP($O4374,Leaders!$A:$B,2,0),"Not Mapped"))</f>
        <v/>
      </c>
    </row>
    <row r="4375">
      <c r="A4375" s="16" t="n"/>
      <c r="G4375" s="17" t="n"/>
      <c r="H4375" s="17" t="n"/>
      <c r="I4375" s="17" t="n"/>
      <c r="J4375" s="17" t="n"/>
      <c r="K4375" s="17" t="n"/>
      <c r="L4375" s="17" t="n"/>
      <c r="N4375">
        <f>IF($B4375="","",IF($C4375="SUPERSTORE","Superstore","DH"))</f>
        <v/>
      </c>
      <c r="O4375">
        <f>IF($B4375="","",IFERROR(VLOOKUP($B4375,Mapping!$A:$C,2,0),"Not Mapped"))</f>
        <v/>
      </c>
      <c r="P4375">
        <f>IF($B4375="","",IFERROR(VLOOKUP($B4375,Mapping!$A:$C,3,0),"Not Mapped"))</f>
        <v/>
      </c>
      <c r="Q4375">
        <f>IF($B4375="","",IF(COUNTIF(Exclusions!$A:$A,$B4375)&gt;0,"Yes","No"))</f>
        <v/>
      </c>
      <c r="R4375" s="17">
        <f>IF($B4375="","",MIN(1,DAY($A4375)/IF($N4375="Superstore",Settings!$B$5,Settings!$B$4)))</f>
        <v/>
      </c>
      <c r="S4375" s="17">
        <f>IF(OR($B4375="",$G4375="",$R4375=0),"",$G4375/$R4375)</f>
        <v/>
      </c>
      <c r="T4375">
        <f>IF($S4375="","",IF($S4375&lt;Settings!$B$8,"Critical",IF($S4375&lt;Settings!$B$9,"Semi Critical","Non Critical")))</f>
        <v/>
      </c>
      <c r="U4375">
        <f>IF($B4375="","",IFERROR(VLOOKUP($O4375,Leaders!$A:$B,2,0),"Not Mapped"))</f>
        <v/>
      </c>
    </row>
    <row r="4376">
      <c r="A4376" s="16" t="n"/>
      <c r="G4376" s="17" t="n"/>
      <c r="H4376" s="17" t="n"/>
      <c r="I4376" s="17" t="n"/>
      <c r="J4376" s="17" t="n"/>
      <c r="K4376" s="17" t="n"/>
      <c r="L4376" s="17" t="n"/>
      <c r="N4376">
        <f>IF($B4376="","",IF($C4376="SUPERSTORE","Superstore","DH"))</f>
        <v/>
      </c>
      <c r="O4376">
        <f>IF($B4376="","",IFERROR(VLOOKUP($B4376,Mapping!$A:$C,2,0),"Not Mapped"))</f>
        <v/>
      </c>
      <c r="P4376">
        <f>IF($B4376="","",IFERROR(VLOOKUP($B4376,Mapping!$A:$C,3,0),"Not Mapped"))</f>
        <v/>
      </c>
      <c r="Q4376">
        <f>IF($B4376="","",IF(COUNTIF(Exclusions!$A:$A,$B4376)&gt;0,"Yes","No"))</f>
        <v/>
      </c>
      <c r="R4376" s="17">
        <f>IF($B4376="","",MIN(1,DAY($A4376)/IF($N4376="Superstore",Settings!$B$5,Settings!$B$4)))</f>
        <v/>
      </c>
      <c r="S4376" s="17">
        <f>IF(OR($B4376="",$G4376="",$R4376=0),"",$G4376/$R4376)</f>
        <v/>
      </c>
      <c r="T4376">
        <f>IF($S4376="","",IF($S4376&lt;Settings!$B$8,"Critical",IF($S4376&lt;Settings!$B$9,"Semi Critical","Non Critical")))</f>
        <v/>
      </c>
      <c r="U4376">
        <f>IF($B4376="","",IFERROR(VLOOKUP($O4376,Leaders!$A:$B,2,0),"Not Mapped"))</f>
        <v/>
      </c>
    </row>
    <row r="4377">
      <c r="A4377" s="16" t="n"/>
      <c r="G4377" s="17" t="n"/>
      <c r="H4377" s="17" t="n"/>
      <c r="I4377" s="17" t="n"/>
      <c r="J4377" s="17" t="n"/>
      <c r="K4377" s="17" t="n"/>
      <c r="L4377" s="17" t="n"/>
      <c r="N4377">
        <f>IF($B4377="","",IF($C4377="SUPERSTORE","Superstore","DH"))</f>
        <v/>
      </c>
      <c r="O4377">
        <f>IF($B4377="","",IFERROR(VLOOKUP($B4377,Mapping!$A:$C,2,0),"Not Mapped"))</f>
        <v/>
      </c>
      <c r="P4377">
        <f>IF($B4377="","",IFERROR(VLOOKUP($B4377,Mapping!$A:$C,3,0),"Not Mapped"))</f>
        <v/>
      </c>
      <c r="Q4377">
        <f>IF($B4377="","",IF(COUNTIF(Exclusions!$A:$A,$B4377)&gt;0,"Yes","No"))</f>
        <v/>
      </c>
      <c r="R4377" s="17">
        <f>IF($B4377="","",MIN(1,DAY($A4377)/IF($N4377="Superstore",Settings!$B$5,Settings!$B$4)))</f>
        <v/>
      </c>
      <c r="S4377" s="17">
        <f>IF(OR($B4377="",$G4377="",$R4377=0),"",$G4377/$R4377)</f>
        <v/>
      </c>
      <c r="T4377">
        <f>IF($S4377="","",IF($S4377&lt;Settings!$B$8,"Critical",IF($S4377&lt;Settings!$B$9,"Semi Critical","Non Critical")))</f>
        <v/>
      </c>
      <c r="U4377">
        <f>IF($B4377="","",IFERROR(VLOOKUP($O4377,Leaders!$A:$B,2,0),"Not Mapped"))</f>
        <v/>
      </c>
    </row>
    <row r="4378">
      <c r="A4378" s="16" t="n"/>
      <c r="G4378" s="17" t="n"/>
      <c r="H4378" s="17" t="n"/>
      <c r="I4378" s="17" t="n"/>
      <c r="J4378" s="17" t="n"/>
      <c r="K4378" s="17" t="n"/>
      <c r="L4378" s="17" t="n"/>
      <c r="N4378">
        <f>IF($B4378="","",IF($C4378="SUPERSTORE","Superstore","DH"))</f>
        <v/>
      </c>
      <c r="O4378">
        <f>IF($B4378="","",IFERROR(VLOOKUP($B4378,Mapping!$A:$C,2,0),"Not Mapped"))</f>
        <v/>
      </c>
      <c r="P4378">
        <f>IF($B4378="","",IFERROR(VLOOKUP($B4378,Mapping!$A:$C,3,0),"Not Mapped"))</f>
        <v/>
      </c>
      <c r="Q4378">
        <f>IF($B4378="","",IF(COUNTIF(Exclusions!$A:$A,$B4378)&gt;0,"Yes","No"))</f>
        <v/>
      </c>
      <c r="R4378" s="17">
        <f>IF($B4378="","",MIN(1,DAY($A4378)/IF($N4378="Superstore",Settings!$B$5,Settings!$B$4)))</f>
        <v/>
      </c>
      <c r="S4378" s="17">
        <f>IF(OR($B4378="",$G4378="",$R4378=0),"",$G4378/$R4378)</f>
        <v/>
      </c>
      <c r="T4378">
        <f>IF($S4378="","",IF($S4378&lt;Settings!$B$8,"Critical",IF($S4378&lt;Settings!$B$9,"Semi Critical","Non Critical")))</f>
        <v/>
      </c>
      <c r="U4378">
        <f>IF($B4378="","",IFERROR(VLOOKUP($O4378,Leaders!$A:$B,2,0),"Not Mapped"))</f>
        <v/>
      </c>
    </row>
    <row r="4379">
      <c r="A4379" s="16" t="n"/>
      <c r="G4379" s="17" t="n"/>
      <c r="H4379" s="17" t="n"/>
      <c r="I4379" s="17" t="n"/>
      <c r="J4379" s="17" t="n"/>
      <c r="K4379" s="17" t="n"/>
      <c r="L4379" s="17" t="n"/>
      <c r="N4379">
        <f>IF($B4379="","",IF($C4379="SUPERSTORE","Superstore","DH"))</f>
        <v/>
      </c>
      <c r="O4379">
        <f>IF($B4379="","",IFERROR(VLOOKUP($B4379,Mapping!$A:$C,2,0),"Not Mapped"))</f>
        <v/>
      </c>
      <c r="P4379">
        <f>IF($B4379="","",IFERROR(VLOOKUP($B4379,Mapping!$A:$C,3,0),"Not Mapped"))</f>
        <v/>
      </c>
      <c r="Q4379">
        <f>IF($B4379="","",IF(COUNTIF(Exclusions!$A:$A,$B4379)&gt;0,"Yes","No"))</f>
        <v/>
      </c>
      <c r="R4379" s="17">
        <f>IF($B4379="","",MIN(1,DAY($A4379)/IF($N4379="Superstore",Settings!$B$5,Settings!$B$4)))</f>
        <v/>
      </c>
      <c r="S4379" s="17">
        <f>IF(OR($B4379="",$G4379="",$R4379=0),"",$G4379/$R4379)</f>
        <v/>
      </c>
      <c r="T4379">
        <f>IF($S4379="","",IF($S4379&lt;Settings!$B$8,"Critical",IF($S4379&lt;Settings!$B$9,"Semi Critical","Non Critical")))</f>
        <v/>
      </c>
      <c r="U4379">
        <f>IF($B4379="","",IFERROR(VLOOKUP($O4379,Leaders!$A:$B,2,0),"Not Mapped"))</f>
        <v/>
      </c>
    </row>
    <row r="4380">
      <c r="A4380" s="16" t="n"/>
      <c r="G4380" s="17" t="n"/>
      <c r="H4380" s="17" t="n"/>
      <c r="I4380" s="17" t="n"/>
      <c r="J4380" s="17" t="n"/>
      <c r="K4380" s="17" t="n"/>
      <c r="L4380" s="17" t="n"/>
      <c r="N4380">
        <f>IF($B4380="","",IF($C4380="SUPERSTORE","Superstore","DH"))</f>
        <v/>
      </c>
      <c r="O4380">
        <f>IF($B4380="","",IFERROR(VLOOKUP($B4380,Mapping!$A:$C,2,0),"Not Mapped"))</f>
        <v/>
      </c>
      <c r="P4380">
        <f>IF($B4380="","",IFERROR(VLOOKUP($B4380,Mapping!$A:$C,3,0),"Not Mapped"))</f>
        <v/>
      </c>
      <c r="Q4380">
        <f>IF($B4380="","",IF(COUNTIF(Exclusions!$A:$A,$B4380)&gt;0,"Yes","No"))</f>
        <v/>
      </c>
      <c r="R4380" s="17">
        <f>IF($B4380="","",MIN(1,DAY($A4380)/IF($N4380="Superstore",Settings!$B$5,Settings!$B$4)))</f>
        <v/>
      </c>
      <c r="S4380" s="17">
        <f>IF(OR($B4380="",$G4380="",$R4380=0),"",$G4380/$R4380)</f>
        <v/>
      </c>
      <c r="T4380">
        <f>IF($S4380="","",IF($S4380&lt;Settings!$B$8,"Critical",IF($S4380&lt;Settings!$B$9,"Semi Critical","Non Critical")))</f>
        <v/>
      </c>
      <c r="U4380">
        <f>IF($B4380="","",IFERROR(VLOOKUP($O4380,Leaders!$A:$B,2,0),"Not Mapped"))</f>
        <v/>
      </c>
    </row>
    <row r="4381">
      <c r="A4381" s="16" t="n"/>
      <c r="G4381" s="17" t="n"/>
      <c r="H4381" s="17" t="n"/>
      <c r="I4381" s="17" t="n"/>
      <c r="J4381" s="17" t="n"/>
      <c r="K4381" s="17" t="n"/>
      <c r="L4381" s="17" t="n"/>
      <c r="N4381">
        <f>IF($B4381="","",IF($C4381="SUPERSTORE","Superstore","DH"))</f>
        <v/>
      </c>
      <c r="O4381">
        <f>IF($B4381="","",IFERROR(VLOOKUP($B4381,Mapping!$A:$C,2,0),"Not Mapped"))</f>
        <v/>
      </c>
      <c r="P4381">
        <f>IF($B4381="","",IFERROR(VLOOKUP($B4381,Mapping!$A:$C,3,0),"Not Mapped"))</f>
        <v/>
      </c>
      <c r="Q4381">
        <f>IF($B4381="","",IF(COUNTIF(Exclusions!$A:$A,$B4381)&gt;0,"Yes","No"))</f>
        <v/>
      </c>
      <c r="R4381" s="17">
        <f>IF($B4381="","",MIN(1,DAY($A4381)/IF($N4381="Superstore",Settings!$B$5,Settings!$B$4)))</f>
        <v/>
      </c>
      <c r="S4381" s="17">
        <f>IF(OR($B4381="",$G4381="",$R4381=0),"",$G4381/$R4381)</f>
        <v/>
      </c>
      <c r="T4381">
        <f>IF($S4381="","",IF($S4381&lt;Settings!$B$8,"Critical",IF($S4381&lt;Settings!$B$9,"Semi Critical","Non Critical")))</f>
        <v/>
      </c>
      <c r="U4381">
        <f>IF($B4381="","",IFERROR(VLOOKUP($O4381,Leaders!$A:$B,2,0),"Not Mapped"))</f>
        <v/>
      </c>
    </row>
    <row r="4382">
      <c r="A4382" s="16" t="n"/>
      <c r="G4382" s="17" t="n"/>
      <c r="H4382" s="17" t="n"/>
      <c r="I4382" s="17" t="n"/>
      <c r="J4382" s="17" t="n"/>
      <c r="K4382" s="17" t="n"/>
      <c r="L4382" s="17" t="n"/>
      <c r="N4382">
        <f>IF($B4382="","",IF($C4382="SUPERSTORE","Superstore","DH"))</f>
        <v/>
      </c>
      <c r="O4382">
        <f>IF($B4382="","",IFERROR(VLOOKUP($B4382,Mapping!$A:$C,2,0),"Not Mapped"))</f>
        <v/>
      </c>
      <c r="P4382">
        <f>IF($B4382="","",IFERROR(VLOOKUP($B4382,Mapping!$A:$C,3,0),"Not Mapped"))</f>
        <v/>
      </c>
      <c r="Q4382">
        <f>IF($B4382="","",IF(COUNTIF(Exclusions!$A:$A,$B4382)&gt;0,"Yes","No"))</f>
        <v/>
      </c>
      <c r="R4382" s="17">
        <f>IF($B4382="","",MIN(1,DAY($A4382)/IF($N4382="Superstore",Settings!$B$5,Settings!$B$4)))</f>
        <v/>
      </c>
      <c r="S4382" s="17">
        <f>IF(OR($B4382="",$G4382="",$R4382=0),"",$G4382/$R4382)</f>
        <v/>
      </c>
      <c r="T4382">
        <f>IF($S4382="","",IF($S4382&lt;Settings!$B$8,"Critical",IF($S4382&lt;Settings!$B$9,"Semi Critical","Non Critical")))</f>
        <v/>
      </c>
      <c r="U4382">
        <f>IF($B4382="","",IFERROR(VLOOKUP($O4382,Leaders!$A:$B,2,0),"Not Mapped"))</f>
        <v/>
      </c>
    </row>
    <row r="4383">
      <c r="A4383" s="16" t="n"/>
      <c r="G4383" s="17" t="n"/>
      <c r="H4383" s="17" t="n"/>
      <c r="I4383" s="17" t="n"/>
      <c r="J4383" s="17" t="n"/>
      <c r="K4383" s="17" t="n"/>
      <c r="L4383" s="17" t="n"/>
      <c r="N4383">
        <f>IF($B4383="","",IF($C4383="SUPERSTORE","Superstore","DH"))</f>
        <v/>
      </c>
      <c r="O4383">
        <f>IF($B4383="","",IFERROR(VLOOKUP($B4383,Mapping!$A:$C,2,0),"Not Mapped"))</f>
        <v/>
      </c>
      <c r="P4383">
        <f>IF($B4383="","",IFERROR(VLOOKUP($B4383,Mapping!$A:$C,3,0),"Not Mapped"))</f>
        <v/>
      </c>
      <c r="Q4383">
        <f>IF($B4383="","",IF(COUNTIF(Exclusions!$A:$A,$B4383)&gt;0,"Yes","No"))</f>
        <v/>
      </c>
      <c r="R4383" s="17">
        <f>IF($B4383="","",MIN(1,DAY($A4383)/IF($N4383="Superstore",Settings!$B$5,Settings!$B$4)))</f>
        <v/>
      </c>
      <c r="S4383" s="17">
        <f>IF(OR($B4383="",$G4383="",$R4383=0),"",$G4383/$R4383)</f>
        <v/>
      </c>
      <c r="T4383">
        <f>IF($S4383="","",IF($S4383&lt;Settings!$B$8,"Critical",IF($S4383&lt;Settings!$B$9,"Semi Critical","Non Critical")))</f>
        <v/>
      </c>
      <c r="U4383">
        <f>IF($B4383="","",IFERROR(VLOOKUP($O4383,Leaders!$A:$B,2,0),"Not Mapped"))</f>
        <v/>
      </c>
    </row>
    <row r="4384">
      <c r="A4384" s="16" t="n"/>
      <c r="G4384" s="17" t="n"/>
      <c r="H4384" s="17" t="n"/>
      <c r="I4384" s="17" t="n"/>
      <c r="J4384" s="17" t="n"/>
      <c r="K4384" s="17" t="n"/>
      <c r="L4384" s="17" t="n"/>
      <c r="N4384">
        <f>IF($B4384="","",IF($C4384="SUPERSTORE","Superstore","DH"))</f>
        <v/>
      </c>
      <c r="O4384">
        <f>IF($B4384="","",IFERROR(VLOOKUP($B4384,Mapping!$A:$C,2,0),"Not Mapped"))</f>
        <v/>
      </c>
      <c r="P4384">
        <f>IF($B4384="","",IFERROR(VLOOKUP($B4384,Mapping!$A:$C,3,0),"Not Mapped"))</f>
        <v/>
      </c>
      <c r="Q4384">
        <f>IF($B4384="","",IF(COUNTIF(Exclusions!$A:$A,$B4384)&gt;0,"Yes","No"))</f>
        <v/>
      </c>
      <c r="R4384" s="17">
        <f>IF($B4384="","",MIN(1,DAY($A4384)/IF($N4384="Superstore",Settings!$B$5,Settings!$B$4)))</f>
        <v/>
      </c>
      <c r="S4384" s="17">
        <f>IF(OR($B4384="",$G4384="",$R4384=0),"",$G4384/$R4384)</f>
        <v/>
      </c>
      <c r="T4384">
        <f>IF($S4384="","",IF($S4384&lt;Settings!$B$8,"Critical",IF($S4384&lt;Settings!$B$9,"Semi Critical","Non Critical")))</f>
        <v/>
      </c>
      <c r="U4384">
        <f>IF($B4384="","",IFERROR(VLOOKUP($O4384,Leaders!$A:$B,2,0),"Not Mapped"))</f>
        <v/>
      </c>
    </row>
    <row r="4385">
      <c r="A4385" s="16" t="n"/>
      <c r="G4385" s="17" t="n"/>
      <c r="H4385" s="17" t="n"/>
      <c r="I4385" s="17" t="n"/>
      <c r="J4385" s="17" t="n"/>
      <c r="K4385" s="17" t="n"/>
      <c r="L4385" s="17" t="n"/>
      <c r="N4385">
        <f>IF($B4385="","",IF($C4385="SUPERSTORE","Superstore","DH"))</f>
        <v/>
      </c>
      <c r="O4385">
        <f>IF($B4385="","",IFERROR(VLOOKUP($B4385,Mapping!$A:$C,2,0),"Not Mapped"))</f>
        <v/>
      </c>
      <c r="P4385">
        <f>IF($B4385="","",IFERROR(VLOOKUP($B4385,Mapping!$A:$C,3,0),"Not Mapped"))</f>
        <v/>
      </c>
      <c r="Q4385">
        <f>IF($B4385="","",IF(COUNTIF(Exclusions!$A:$A,$B4385)&gt;0,"Yes","No"))</f>
        <v/>
      </c>
      <c r="R4385" s="17">
        <f>IF($B4385="","",MIN(1,DAY($A4385)/IF($N4385="Superstore",Settings!$B$5,Settings!$B$4)))</f>
        <v/>
      </c>
      <c r="S4385" s="17">
        <f>IF(OR($B4385="",$G4385="",$R4385=0),"",$G4385/$R4385)</f>
        <v/>
      </c>
      <c r="T4385">
        <f>IF($S4385="","",IF($S4385&lt;Settings!$B$8,"Critical",IF($S4385&lt;Settings!$B$9,"Semi Critical","Non Critical")))</f>
        <v/>
      </c>
      <c r="U4385">
        <f>IF($B4385="","",IFERROR(VLOOKUP($O4385,Leaders!$A:$B,2,0),"Not Mapped"))</f>
        <v/>
      </c>
    </row>
    <row r="4386">
      <c r="A4386" s="16" t="n"/>
      <c r="G4386" s="17" t="n"/>
      <c r="H4386" s="17" t="n"/>
      <c r="I4386" s="17" t="n"/>
      <c r="J4386" s="17" t="n"/>
      <c r="K4386" s="17" t="n"/>
      <c r="L4386" s="17" t="n"/>
      <c r="N4386">
        <f>IF($B4386="","",IF($C4386="SUPERSTORE","Superstore","DH"))</f>
        <v/>
      </c>
      <c r="O4386">
        <f>IF($B4386="","",IFERROR(VLOOKUP($B4386,Mapping!$A:$C,2,0),"Not Mapped"))</f>
        <v/>
      </c>
      <c r="P4386">
        <f>IF($B4386="","",IFERROR(VLOOKUP($B4386,Mapping!$A:$C,3,0),"Not Mapped"))</f>
        <v/>
      </c>
      <c r="Q4386">
        <f>IF($B4386="","",IF(COUNTIF(Exclusions!$A:$A,$B4386)&gt;0,"Yes","No"))</f>
        <v/>
      </c>
      <c r="R4386" s="17">
        <f>IF($B4386="","",MIN(1,DAY($A4386)/IF($N4386="Superstore",Settings!$B$5,Settings!$B$4)))</f>
        <v/>
      </c>
      <c r="S4386" s="17">
        <f>IF(OR($B4386="",$G4386="",$R4386=0),"",$G4386/$R4386)</f>
        <v/>
      </c>
      <c r="T4386">
        <f>IF($S4386="","",IF($S4386&lt;Settings!$B$8,"Critical",IF($S4386&lt;Settings!$B$9,"Semi Critical","Non Critical")))</f>
        <v/>
      </c>
      <c r="U4386">
        <f>IF($B4386="","",IFERROR(VLOOKUP($O4386,Leaders!$A:$B,2,0),"Not Mapped"))</f>
        <v/>
      </c>
    </row>
    <row r="4387">
      <c r="A4387" s="16" t="n"/>
      <c r="G4387" s="17" t="n"/>
      <c r="H4387" s="17" t="n"/>
      <c r="I4387" s="17" t="n"/>
      <c r="J4387" s="17" t="n"/>
      <c r="K4387" s="17" t="n"/>
      <c r="L4387" s="17" t="n"/>
      <c r="N4387">
        <f>IF($B4387="","",IF($C4387="SUPERSTORE","Superstore","DH"))</f>
        <v/>
      </c>
      <c r="O4387">
        <f>IF($B4387="","",IFERROR(VLOOKUP($B4387,Mapping!$A:$C,2,0),"Not Mapped"))</f>
        <v/>
      </c>
      <c r="P4387">
        <f>IF($B4387="","",IFERROR(VLOOKUP($B4387,Mapping!$A:$C,3,0),"Not Mapped"))</f>
        <v/>
      </c>
      <c r="Q4387">
        <f>IF($B4387="","",IF(COUNTIF(Exclusions!$A:$A,$B4387)&gt;0,"Yes","No"))</f>
        <v/>
      </c>
      <c r="R4387" s="17">
        <f>IF($B4387="","",MIN(1,DAY($A4387)/IF($N4387="Superstore",Settings!$B$5,Settings!$B$4)))</f>
        <v/>
      </c>
      <c r="S4387" s="17">
        <f>IF(OR($B4387="",$G4387="",$R4387=0),"",$G4387/$R4387)</f>
        <v/>
      </c>
      <c r="T4387">
        <f>IF($S4387="","",IF($S4387&lt;Settings!$B$8,"Critical",IF($S4387&lt;Settings!$B$9,"Semi Critical","Non Critical")))</f>
        <v/>
      </c>
      <c r="U4387">
        <f>IF($B4387="","",IFERROR(VLOOKUP($O4387,Leaders!$A:$B,2,0),"Not Mapped"))</f>
        <v/>
      </c>
    </row>
    <row r="4388">
      <c r="A4388" s="16" t="n"/>
      <c r="G4388" s="17" t="n"/>
      <c r="H4388" s="17" t="n"/>
      <c r="I4388" s="17" t="n"/>
      <c r="J4388" s="17" t="n"/>
      <c r="K4388" s="17" t="n"/>
      <c r="L4388" s="17" t="n"/>
      <c r="N4388">
        <f>IF($B4388="","",IF($C4388="SUPERSTORE","Superstore","DH"))</f>
        <v/>
      </c>
      <c r="O4388">
        <f>IF($B4388="","",IFERROR(VLOOKUP($B4388,Mapping!$A:$C,2,0),"Not Mapped"))</f>
        <v/>
      </c>
      <c r="P4388">
        <f>IF($B4388="","",IFERROR(VLOOKUP($B4388,Mapping!$A:$C,3,0),"Not Mapped"))</f>
        <v/>
      </c>
      <c r="Q4388">
        <f>IF($B4388="","",IF(COUNTIF(Exclusions!$A:$A,$B4388)&gt;0,"Yes","No"))</f>
        <v/>
      </c>
      <c r="R4388" s="17">
        <f>IF($B4388="","",MIN(1,DAY($A4388)/IF($N4388="Superstore",Settings!$B$5,Settings!$B$4)))</f>
        <v/>
      </c>
      <c r="S4388" s="17">
        <f>IF(OR($B4388="",$G4388="",$R4388=0),"",$G4388/$R4388)</f>
        <v/>
      </c>
      <c r="T4388">
        <f>IF($S4388="","",IF($S4388&lt;Settings!$B$8,"Critical",IF($S4388&lt;Settings!$B$9,"Semi Critical","Non Critical")))</f>
        <v/>
      </c>
      <c r="U4388">
        <f>IF($B4388="","",IFERROR(VLOOKUP($O4388,Leaders!$A:$B,2,0),"Not Mapped"))</f>
        <v/>
      </c>
    </row>
    <row r="4389">
      <c r="A4389" s="16" t="n"/>
      <c r="G4389" s="17" t="n"/>
      <c r="H4389" s="17" t="n"/>
      <c r="I4389" s="17" t="n"/>
      <c r="J4389" s="17" t="n"/>
      <c r="K4389" s="17" t="n"/>
      <c r="L4389" s="17" t="n"/>
      <c r="N4389">
        <f>IF($B4389="","",IF($C4389="SUPERSTORE","Superstore","DH"))</f>
        <v/>
      </c>
      <c r="O4389">
        <f>IF($B4389="","",IFERROR(VLOOKUP($B4389,Mapping!$A:$C,2,0),"Not Mapped"))</f>
        <v/>
      </c>
      <c r="P4389">
        <f>IF($B4389="","",IFERROR(VLOOKUP($B4389,Mapping!$A:$C,3,0),"Not Mapped"))</f>
        <v/>
      </c>
      <c r="Q4389">
        <f>IF($B4389="","",IF(COUNTIF(Exclusions!$A:$A,$B4389)&gt;0,"Yes","No"))</f>
        <v/>
      </c>
      <c r="R4389" s="17">
        <f>IF($B4389="","",MIN(1,DAY($A4389)/IF($N4389="Superstore",Settings!$B$5,Settings!$B$4)))</f>
        <v/>
      </c>
      <c r="S4389" s="17">
        <f>IF(OR($B4389="",$G4389="",$R4389=0),"",$G4389/$R4389)</f>
        <v/>
      </c>
      <c r="T4389">
        <f>IF($S4389="","",IF($S4389&lt;Settings!$B$8,"Critical",IF($S4389&lt;Settings!$B$9,"Semi Critical","Non Critical")))</f>
        <v/>
      </c>
      <c r="U4389">
        <f>IF($B4389="","",IFERROR(VLOOKUP($O4389,Leaders!$A:$B,2,0),"Not Mapped"))</f>
        <v/>
      </c>
    </row>
    <row r="4390">
      <c r="A4390" s="16" t="n"/>
      <c r="G4390" s="17" t="n"/>
      <c r="H4390" s="17" t="n"/>
      <c r="I4390" s="17" t="n"/>
      <c r="J4390" s="17" t="n"/>
      <c r="K4390" s="17" t="n"/>
      <c r="L4390" s="17" t="n"/>
      <c r="N4390">
        <f>IF($B4390="","",IF($C4390="SUPERSTORE","Superstore","DH"))</f>
        <v/>
      </c>
      <c r="O4390">
        <f>IF($B4390="","",IFERROR(VLOOKUP($B4390,Mapping!$A:$C,2,0),"Not Mapped"))</f>
        <v/>
      </c>
      <c r="P4390">
        <f>IF($B4390="","",IFERROR(VLOOKUP($B4390,Mapping!$A:$C,3,0),"Not Mapped"))</f>
        <v/>
      </c>
      <c r="Q4390">
        <f>IF($B4390="","",IF(COUNTIF(Exclusions!$A:$A,$B4390)&gt;0,"Yes","No"))</f>
        <v/>
      </c>
      <c r="R4390" s="17">
        <f>IF($B4390="","",MIN(1,DAY($A4390)/IF($N4390="Superstore",Settings!$B$5,Settings!$B$4)))</f>
        <v/>
      </c>
      <c r="S4390" s="17">
        <f>IF(OR($B4390="",$G4390="",$R4390=0),"",$G4390/$R4390)</f>
        <v/>
      </c>
      <c r="T4390">
        <f>IF($S4390="","",IF($S4390&lt;Settings!$B$8,"Critical",IF($S4390&lt;Settings!$B$9,"Semi Critical","Non Critical")))</f>
        <v/>
      </c>
      <c r="U4390">
        <f>IF($B4390="","",IFERROR(VLOOKUP($O4390,Leaders!$A:$B,2,0),"Not Mapped"))</f>
        <v/>
      </c>
    </row>
    <row r="4391">
      <c r="A4391" s="16" t="n"/>
      <c r="G4391" s="17" t="n"/>
      <c r="H4391" s="17" t="n"/>
      <c r="I4391" s="17" t="n"/>
      <c r="J4391" s="17" t="n"/>
      <c r="K4391" s="17" t="n"/>
      <c r="L4391" s="17" t="n"/>
      <c r="N4391">
        <f>IF($B4391="","",IF($C4391="SUPERSTORE","Superstore","DH"))</f>
        <v/>
      </c>
      <c r="O4391">
        <f>IF($B4391="","",IFERROR(VLOOKUP($B4391,Mapping!$A:$C,2,0),"Not Mapped"))</f>
        <v/>
      </c>
      <c r="P4391">
        <f>IF($B4391="","",IFERROR(VLOOKUP($B4391,Mapping!$A:$C,3,0),"Not Mapped"))</f>
        <v/>
      </c>
      <c r="Q4391">
        <f>IF($B4391="","",IF(COUNTIF(Exclusions!$A:$A,$B4391)&gt;0,"Yes","No"))</f>
        <v/>
      </c>
      <c r="R4391" s="17">
        <f>IF($B4391="","",MIN(1,DAY($A4391)/IF($N4391="Superstore",Settings!$B$5,Settings!$B$4)))</f>
        <v/>
      </c>
      <c r="S4391" s="17">
        <f>IF(OR($B4391="",$G4391="",$R4391=0),"",$G4391/$R4391)</f>
        <v/>
      </c>
      <c r="T4391">
        <f>IF($S4391="","",IF($S4391&lt;Settings!$B$8,"Critical",IF($S4391&lt;Settings!$B$9,"Semi Critical","Non Critical")))</f>
        <v/>
      </c>
      <c r="U4391">
        <f>IF($B4391="","",IFERROR(VLOOKUP($O4391,Leaders!$A:$B,2,0),"Not Mapped"))</f>
        <v/>
      </c>
    </row>
    <row r="4392">
      <c r="A4392" s="16" t="n"/>
      <c r="G4392" s="17" t="n"/>
      <c r="H4392" s="17" t="n"/>
      <c r="I4392" s="17" t="n"/>
      <c r="J4392" s="17" t="n"/>
      <c r="K4392" s="17" t="n"/>
      <c r="L4392" s="17" t="n"/>
      <c r="N4392">
        <f>IF($B4392="","",IF($C4392="SUPERSTORE","Superstore","DH"))</f>
        <v/>
      </c>
      <c r="O4392">
        <f>IF($B4392="","",IFERROR(VLOOKUP($B4392,Mapping!$A:$C,2,0),"Not Mapped"))</f>
        <v/>
      </c>
      <c r="P4392">
        <f>IF($B4392="","",IFERROR(VLOOKUP($B4392,Mapping!$A:$C,3,0),"Not Mapped"))</f>
        <v/>
      </c>
      <c r="Q4392">
        <f>IF($B4392="","",IF(COUNTIF(Exclusions!$A:$A,$B4392)&gt;0,"Yes","No"))</f>
        <v/>
      </c>
      <c r="R4392" s="17">
        <f>IF($B4392="","",MIN(1,DAY($A4392)/IF($N4392="Superstore",Settings!$B$5,Settings!$B$4)))</f>
        <v/>
      </c>
      <c r="S4392" s="17">
        <f>IF(OR($B4392="",$G4392="",$R4392=0),"",$G4392/$R4392)</f>
        <v/>
      </c>
      <c r="T4392">
        <f>IF($S4392="","",IF($S4392&lt;Settings!$B$8,"Critical",IF($S4392&lt;Settings!$B$9,"Semi Critical","Non Critical")))</f>
        <v/>
      </c>
      <c r="U4392">
        <f>IF($B4392="","",IFERROR(VLOOKUP($O4392,Leaders!$A:$B,2,0),"Not Mapped"))</f>
        <v/>
      </c>
    </row>
    <row r="4393">
      <c r="A4393" s="16" t="n"/>
      <c r="G4393" s="17" t="n"/>
      <c r="H4393" s="17" t="n"/>
      <c r="I4393" s="17" t="n"/>
      <c r="J4393" s="17" t="n"/>
      <c r="K4393" s="17" t="n"/>
      <c r="L4393" s="17" t="n"/>
      <c r="N4393">
        <f>IF($B4393="","",IF($C4393="SUPERSTORE","Superstore","DH"))</f>
        <v/>
      </c>
      <c r="O4393">
        <f>IF($B4393="","",IFERROR(VLOOKUP($B4393,Mapping!$A:$C,2,0),"Not Mapped"))</f>
        <v/>
      </c>
      <c r="P4393">
        <f>IF($B4393="","",IFERROR(VLOOKUP($B4393,Mapping!$A:$C,3,0),"Not Mapped"))</f>
        <v/>
      </c>
      <c r="Q4393">
        <f>IF($B4393="","",IF(COUNTIF(Exclusions!$A:$A,$B4393)&gt;0,"Yes","No"))</f>
        <v/>
      </c>
      <c r="R4393" s="17">
        <f>IF($B4393="","",MIN(1,DAY($A4393)/IF($N4393="Superstore",Settings!$B$5,Settings!$B$4)))</f>
        <v/>
      </c>
      <c r="S4393" s="17">
        <f>IF(OR($B4393="",$G4393="",$R4393=0),"",$G4393/$R4393)</f>
        <v/>
      </c>
      <c r="T4393">
        <f>IF($S4393="","",IF($S4393&lt;Settings!$B$8,"Critical",IF($S4393&lt;Settings!$B$9,"Semi Critical","Non Critical")))</f>
        <v/>
      </c>
      <c r="U4393">
        <f>IF($B4393="","",IFERROR(VLOOKUP($O4393,Leaders!$A:$B,2,0),"Not Mapped"))</f>
        <v/>
      </c>
    </row>
    <row r="4394">
      <c r="A4394" s="16" t="n"/>
      <c r="G4394" s="17" t="n"/>
      <c r="H4394" s="17" t="n"/>
      <c r="I4394" s="17" t="n"/>
      <c r="J4394" s="17" t="n"/>
      <c r="K4394" s="17" t="n"/>
      <c r="L4394" s="17" t="n"/>
      <c r="N4394">
        <f>IF($B4394="","",IF($C4394="SUPERSTORE","Superstore","DH"))</f>
        <v/>
      </c>
      <c r="O4394">
        <f>IF($B4394="","",IFERROR(VLOOKUP($B4394,Mapping!$A:$C,2,0),"Not Mapped"))</f>
        <v/>
      </c>
      <c r="P4394">
        <f>IF($B4394="","",IFERROR(VLOOKUP($B4394,Mapping!$A:$C,3,0),"Not Mapped"))</f>
        <v/>
      </c>
      <c r="Q4394">
        <f>IF($B4394="","",IF(COUNTIF(Exclusions!$A:$A,$B4394)&gt;0,"Yes","No"))</f>
        <v/>
      </c>
      <c r="R4394" s="17">
        <f>IF($B4394="","",MIN(1,DAY($A4394)/IF($N4394="Superstore",Settings!$B$5,Settings!$B$4)))</f>
        <v/>
      </c>
      <c r="S4394" s="17">
        <f>IF(OR($B4394="",$G4394="",$R4394=0),"",$G4394/$R4394)</f>
        <v/>
      </c>
      <c r="T4394">
        <f>IF($S4394="","",IF($S4394&lt;Settings!$B$8,"Critical",IF($S4394&lt;Settings!$B$9,"Semi Critical","Non Critical")))</f>
        <v/>
      </c>
      <c r="U4394">
        <f>IF($B4394="","",IFERROR(VLOOKUP($O4394,Leaders!$A:$B,2,0),"Not Mapped"))</f>
        <v/>
      </c>
    </row>
    <row r="4395">
      <c r="A4395" s="16" t="n"/>
      <c r="G4395" s="17" t="n"/>
      <c r="H4395" s="17" t="n"/>
      <c r="I4395" s="17" t="n"/>
      <c r="J4395" s="17" t="n"/>
      <c r="K4395" s="17" t="n"/>
      <c r="L4395" s="17" t="n"/>
      <c r="N4395">
        <f>IF($B4395="","",IF($C4395="SUPERSTORE","Superstore","DH"))</f>
        <v/>
      </c>
      <c r="O4395">
        <f>IF($B4395="","",IFERROR(VLOOKUP($B4395,Mapping!$A:$C,2,0),"Not Mapped"))</f>
        <v/>
      </c>
      <c r="P4395">
        <f>IF($B4395="","",IFERROR(VLOOKUP($B4395,Mapping!$A:$C,3,0),"Not Mapped"))</f>
        <v/>
      </c>
      <c r="Q4395">
        <f>IF($B4395="","",IF(COUNTIF(Exclusions!$A:$A,$B4395)&gt;0,"Yes","No"))</f>
        <v/>
      </c>
      <c r="R4395" s="17">
        <f>IF($B4395="","",MIN(1,DAY($A4395)/IF($N4395="Superstore",Settings!$B$5,Settings!$B$4)))</f>
        <v/>
      </c>
      <c r="S4395" s="17">
        <f>IF(OR($B4395="",$G4395="",$R4395=0),"",$G4395/$R4395)</f>
        <v/>
      </c>
      <c r="T4395">
        <f>IF($S4395="","",IF($S4395&lt;Settings!$B$8,"Critical",IF($S4395&lt;Settings!$B$9,"Semi Critical","Non Critical")))</f>
        <v/>
      </c>
      <c r="U4395">
        <f>IF($B4395="","",IFERROR(VLOOKUP($O4395,Leaders!$A:$B,2,0),"Not Mapped"))</f>
        <v/>
      </c>
    </row>
    <row r="4396">
      <c r="A4396" s="16" t="n"/>
      <c r="G4396" s="17" t="n"/>
      <c r="H4396" s="17" t="n"/>
      <c r="I4396" s="17" t="n"/>
      <c r="J4396" s="17" t="n"/>
      <c r="K4396" s="17" t="n"/>
      <c r="L4396" s="17" t="n"/>
      <c r="N4396">
        <f>IF($B4396="","",IF($C4396="SUPERSTORE","Superstore","DH"))</f>
        <v/>
      </c>
      <c r="O4396">
        <f>IF($B4396="","",IFERROR(VLOOKUP($B4396,Mapping!$A:$C,2,0),"Not Mapped"))</f>
        <v/>
      </c>
      <c r="P4396">
        <f>IF($B4396="","",IFERROR(VLOOKUP($B4396,Mapping!$A:$C,3,0),"Not Mapped"))</f>
        <v/>
      </c>
      <c r="Q4396">
        <f>IF($B4396="","",IF(COUNTIF(Exclusions!$A:$A,$B4396)&gt;0,"Yes","No"))</f>
        <v/>
      </c>
      <c r="R4396" s="17">
        <f>IF($B4396="","",MIN(1,DAY($A4396)/IF($N4396="Superstore",Settings!$B$5,Settings!$B$4)))</f>
        <v/>
      </c>
      <c r="S4396" s="17">
        <f>IF(OR($B4396="",$G4396="",$R4396=0),"",$G4396/$R4396)</f>
        <v/>
      </c>
      <c r="T4396">
        <f>IF($S4396="","",IF($S4396&lt;Settings!$B$8,"Critical",IF($S4396&lt;Settings!$B$9,"Semi Critical","Non Critical")))</f>
        <v/>
      </c>
      <c r="U4396">
        <f>IF($B4396="","",IFERROR(VLOOKUP($O4396,Leaders!$A:$B,2,0),"Not Mapped"))</f>
        <v/>
      </c>
    </row>
    <row r="4397">
      <c r="A4397" s="16" t="n"/>
      <c r="G4397" s="17" t="n"/>
      <c r="H4397" s="17" t="n"/>
      <c r="I4397" s="17" t="n"/>
      <c r="J4397" s="17" t="n"/>
      <c r="K4397" s="17" t="n"/>
      <c r="L4397" s="17" t="n"/>
      <c r="N4397">
        <f>IF($B4397="","",IF($C4397="SUPERSTORE","Superstore","DH"))</f>
        <v/>
      </c>
      <c r="O4397">
        <f>IF($B4397="","",IFERROR(VLOOKUP($B4397,Mapping!$A:$C,2,0),"Not Mapped"))</f>
        <v/>
      </c>
      <c r="P4397">
        <f>IF($B4397="","",IFERROR(VLOOKUP($B4397,Mapping!$A:$C,3,0),"Not Mapped"))</f>
        <v/>
      </c>
      <c r="Q4397">
        <f>IF($B4397="","",IF(COUNTIF(Exclusions!$A:$A,$B4397)&gt;0,"Yes","No"))</f>
        <v/>
      </c>
      <c r="R4397" s="17">
        <f>IF($B4397="","",MIN(1,DAY($A4397)/IF($N4397="Superstore",Settings!$B$5,Settings!$B$4)))</f>
        <v/>
      </c>
      <c r="S4397" s="17">
        <f>IF(OR($B4397="",$G4397="",$R4397=0),"",$G4397/$R4397)</f>
        <v/>
      </c>
      <c r="T4397">
        <f>IF($S4397="","",IF($S4397&lt;Settings!$B$8,"Critical",IF($S4397&lt;Settings!$B$9,"Semi Critical","Non Critical")))</f>
        <v/>
      </c>
      <c r="U4397">
        <f>IF($B4397="","",IFERROR(VLOOKUP($O4397,Leaders!$A:$B,2,0),"Not Mapped"))</f>
        <v/>
      </c>
    </row>
    <row r="4398">
      <c r="A4398" s="16" t="n"/>
      <c r="G4398" s="17" t="n"/>
      <c r="H4398" s="17" t="n"/>
      <c r="I4398" s="17" t="n"/>
      <c r="J4398" s="17" t="n"/>
      <c r="K4398" s="17" t="n"/>
      <c r="L4398" s="17" t="n"/>
      <c r="N4398">
        <f>IF($B4398="","",IF($C4398="SUPERSTORE","Superstore","DH"))</f>
        <v/>
      </c>
      <c r="O4398">
        <f>IF($B4398="","",IFERROR(VLOOKUP($B4398,Mapping!$A:$C,2,0),"Not Mapped"))</f>
        <v/>
      </c>
      <c r="P4398">
        <f>IF($B4398="","",IFERROR(VLOOKUP($B4398,Mapping!$A:$C,3,0),"Not Mapped"))</f>
        <v/>
      </c>
      <c r="Q4398">
        <f>IF($B4398="","",IF(COUNTIF(Exclusions!$A:$A,$B4398)&gt;0,"Yes","No"))</f>
        <v/>
      </c>
      <c r="R4398" s="17">
        <f>IF($B4398="","",MIN(1,DAY($A4398)/IF($N4398="Superstore",Settings!$B$5,Settings!$B$4)))</f>
        <v/>
      </c>
      <c r="S4398" s="17">
        <f>IF(OR($B4398="",$G4398="",$R4398=0),"",$G4398/$R4398)</f>
        <v/>
      </c>
      <c r="T4398">
        <f>IF($S4398="","",IF($S4398&lt;Settings!$B$8,"Critical",IF($S4398&lt;Settings!$B$9,"Semi Critical","Non Critical")))</f>
        <v/>
      </c>
      <c r="U4398">
        <f>IF($B4398="","",IFERROR(VLOOKUP($O4398,Leaders!$A:$B,2,0),"Not Mapped"))</f>
        <v/>
      </c>
    </row>
    <row r="4399">
      <c r="A4399" s="16" t="n"/>
      <c r="G4399" s="17" t="n"/>
      <c r="H4399" s="17" t="n"/>
      <c r="I4399" s="17" t="n"/>
      <c r="J4399" s="17" t="n"/>
      <c r="K4399" s="17" t="n"/>
      <c r="L4399" s="17" t="n"/>
      <c r="N4399">
        <f>IF($B4399="","",IF($C4399="SUPERSTORE","Superstore","DH"))</f>
        <v/>
      </c>
      <c r="O4399">
        <f>IF($B4399="","",IFERROR(VLOOKUP($B4399,Mapping!$A:$C,2,0),"Not Mapped"))</f>
        <v/>
      </c>
      <c r="P4399">
        <f>IF($B4399="","",IFERROR(VLOOKUP($B4399,Mapping!$A:$C,3,0),"Not Mapped"))</f>
        <v/>
      </c>
      <c r="Q4399">
        <f>IF($B4399="","",IF(COUNTIF(Exclusions!$A:$A,$B4399)&gt;0,"Yes","No"))</f>
        <v/>
      </c>
      <c r="R4399" s="17">
        <f>IF($B4399="","",MIN(1,DAY($A4399)/IF($N4399="Superstore",Settings!$B$5,Settings!$B$4)))</f>
        <v/>
      </c>
      <c r="S4399" s="17">
        <f>IF(OR($B4399="",$G4399="",$R4399=0),"",$G4399/$R4399)</f>
        <v/>
      </c>
      <c r="T4399">
        <f>IF($S4399="","",IF($S4399&lt;Settings!$B$8,"Critical",IF($S4399&lt;Settings!$B$9,"Semi Critical","Non Critical")))</f>
        <v/>
      </c>
      <c r="U4399">
        <f>IF($B4399="","",IFERROR(VLOOKUP($O4399,Leaders!$A:$B,2,0),"Not Mapped"))</f>
        <v/>
      </c>
    </row>
    <row r="4400">
      <c r="A4400" s="16" t="n"/>
      <c r="G4400" s="17" t="n"/>
      <c r="H4400" s="17" t="n"/>
      <c r="I4400" s="17" t="n"/>
      <c r="J4400" s="17" t="n"/>
      <c r="K4400" s="17" t="n"/>
      <c r="L4400" s="17" t="n"/>
      <c r="N4400">
        <f>IF($B4400="","",IF($C4400="SUPERSTORE","Superstore","DH"))</f>
        <v/>
      </c>
      <c r="O4400">
        <f>IF($B4400="","",IFERROR(VLOOKUP($B4400,Mapping!$A:$C,2,0),"Not Mapped"))</f>
        <v/>
      </c>
      <c r="P4400">
        <f>IF($B4400="","",IFERROR(VLOOKUP($B4400,Mapping!$A:$C,3,0),"Not Mapped"))</f>
        <v/>
      </c>
      <c r="Q4400">
        <f>IF($B4400="","",IF(COUNTIF(Exclusions!$A:$A,$B4400)&gt;0,"Yes","No"))</f>
        <v/>
      </c>
      <c r="R4400" s="17">
        <f>IF($B4400="","",MIN(1,DAY($A4400)/IF($N4400="Superstore",Settings!$B$5,Settings!$B$4)))</f>
        <v/>
      </c>
      <c r="S4400" s="17">
        <f>IF(OR($B4400="",$G4400="",$R4400=0),"",$G4400/$R4400)</f>
        <v/>
      </c>
      <c r="T4400">
        <f>IF($S4400="","",IF($S4400&lt;Settings!$B$8,"Critical",IF($S4400&lt;Settings!$B$9,"Semi Critical","Non Critical")))</f>
        <v/>
      </c>
      <c r="U4400">
        <f>IF($B4400="","",IFERROR(VLOOKUP($O4400,Leaders!$A:$B,2,0),"Not Mapped"))</f>
        <v/>
      </c>
    </row>
    <row r="4401">
      <c r="A4401" s="16" t="n"/>
      <c r="G4401" s="17" t="n"/>
      <c r="H4401" s="17" t="n"/>
      <c r="I4401" s="17" t="n"/>
      <c r="J4401" s="17" t="n"/>
      <c r="K4401" s="17" t="n"/>
      <c r="L4401" s="17" t="n"/>
      <c r="N4401">
        <f>IF($B4401="","",IF($C4401="SUPERSTORE","Superstore","DH"))</f>
        <v/>
      </c>
      <c r="O4401">
        <f>IF($B4401="","",IFERROR(VLOOKUP($B4401,Mapping!$A:$C,2,0),"Not Mapped"))</f>
        <v/>
      </c>
      <c r="P4401">
        <f>IF($B4401="","",IFERROR(VLOOKUP($B4401,Mapping!$A:$C,3,0),"Not Mapped"))</f>
        <v/>
      </c>
      <c r="Q4401">
        <f>IF($B4401="","",IF(COUNTIF(Exclusions!$A:$A,$B4401)&gt;0,"Yes","No"))</f>
        <v/>
      </c>
      <c r="R4401" s="17">
        <f>IF($B4401="","",MIN(1,DAY($A4401)/IF($N4401="Superstore",Settings!$B$5,Settings!$B$4)))</f>
        <v/>
      </c>
      <c r="S4401" s="17">
        <f>IF(OR($B4401="",$G4401="",$R4401=0),"",$G4401/$R4401)</f>
        <v/>
      </c>
      <c r="T4401">
        <f>IF($S4401="","",IF($S4401&lt;Settings!$B$8,"Critical",IF($S4401&lt;Settings!$B$9,"Semi Critical","Non Critical")))</f>
        <v/>
      </c>
      <c r="U4401">
        <f>IF($B4401="","",IFERROR(VLOOKUP($O4401,Leaders!$A:$B,2,0),"Not Mapped"))</f>
        <v/>
      </c>
    </row>
    <row r="4402">
      <c r="A4402" s="16" t="n"/>
      <c r="G4402" s="17" t="n"/>
      <c r="H4402" s="17" t="n"/>
      <c r="I4402" s="17" t="n"/>
      <c r="J4402" s="17" t="n"/>
      <c r="K4402" s="17" t="n"/>
      <c r="L4402" s="17" t="n"/>
      <c r="N4402">
        <f>IF($B4402="","",IF($C4402="SUPERSTORE","Superstore","DH"))</f>
        <v/>
      </c>
      <c r="O4402">
        <f>IF($B4402="","",IFERROR(VLOOKUP($B4402,Mapping!$A:$C,2,0),"Not Mapped"))</f>
        <v/>
      </c>
      <c r="P4402">
        <f>IF($B4402="","",IFERROR(VLOOKUP($B4402,Mapping!$A:$C,3,0),"Not Mapped"))</f>
        <v/>
      </c>
      <c r="Q4402">
        <f>IF($B4402="","",IF(COUNTIF(Exclusions!$A:$A,$B4402)&gt;0,"Yes","No"))</f>
        <v/>
      </c>
      <c r="R4402" s="17">
        <f>IF($B4402="","",MIN(1,DAY($A4402)/IF($N4402="Superstore",Settings!$B$5,Settings!$B$4)))</f>
        <v/>
      </c>
      <c r="S4402" s="17">
        <f>IF(OR($B4402="",$G4402="",$R4402=0),"",$G4402/$R4402)</f>
        <v/>
      </c>
      <c r="T4402">
        <f>IF($S4402="","",IF($S4402&lt;Settings!$B$8,"Critical",IF($S4402&lt;Settings!$B$9,"Semi Critical","Non Critical")))</f>
        <v/>
      </c>
      <c r="U4402">
        <f>IF($B4402="","",IFERROR(VLOOKUP($O4402,Leaders!$A:$B,2,0),"Not Mapped"))</f>
        <v/>
      </c>
    </row>
    <row r="4403">
      <c r="A4403" s="16" t="n"/>
      <c r="G4403" s="17" t="n"/>
      <c r="H4403" s="17" t="n"/>
      <c r="I4403" s="17" t="n"/>
      <c r="J4403" s="17" t="n"/>
      <c r="K4403" s="17" t="n"/>
      <c r="L4403" s="17" t="n"/>
      <c r="N4403">
        <f>IF($B4403="","",IF($C4403="SUPERSTORE","Superstore","DH"))</f>
        <v/>
      </c>
      <c r="O4403">
        <f>IF($B4403="","",IFERROR(VLOOKUP($B4403,Mapping!$A:$C,2,0),"Not Mapped"))</f>
        <v/>
      </c>
      <c r="P4403">
        <f>IF($B4403="","",IFERROR(VLOOKUP($B4403,Mapping!$A:$C,3,0),"Not Mapped"))</f>
        <v/>
      </c>
      <c r="Q4403">
        <f>IF($B4403="","",IF(COUNTIF(Exclusions!$A:$A,$B4403)&gt;0,"Yes","No"))</f>
        <v/>
      </c>
      <c r="R4403" s="17">
        <f>IF($B4403="","",MIN(1,DAY($A4403)/IF($N4403="Superstore",Settings!$B$5,Settings!$B$4)))</f>
        <v/>
      </c>
      <c r="S4403" s="17">
        <f>IF(OR($B4403="",$G4403="",$R4403=0),"",$G4403/$R4403)</f>
        <v/>
      </c>
      <c r="T4403">
        <f>IF($S4403="","",IF($S4403&lt;Settings!$B$8,"Critical",IF($S4403&lt;Settings!$B$9,"Semi Critical","Non Critical")))</f>
        <v/>
      </c>
      <c r="U4403">
        <f>IF($B4403="","",IFERROR(VLOOKUP($O4403,Leaders!$A:$B,2,0),"Not Mapped"))</f>
        <v/>
      </c>
    </row>
    <row r="4404">
      <c r="A4404" s="16" t="n"/>
      <c r="G4404" s="17" t="n"/>
      <c r="H4404" s="17" t="n"/>
      <c r="I4404" s="17" t="n"/>
      <c r="J4404" s="17" t="n"/>
      <c r="K4404" s="17" t="n"/>
      <c r="L4404" s="17" t="n"/>
      <c r="N4404">
        <f>IF($B4404="","",IF($C4404="SUPERSTORE","Superstore","DH"))</f>
        <v/>
      </c>
      <c r="O4404">
        <f>IF($B4404="","",IFERROR(VLOOKUP($B4404,Mapping!$A:$C,2,0),"Not Mapped"))</f>
        <v/>
      </c>
      <c r="P4404">
        <f>IF($B4404="","",IFERROR(VLOOKUP($B4404,Mapping!$A:$C,3,0),"Not Mapped"))</f>
        <v/>
      </c>
      <c r="Q4404">
        <f>IF($B4404="","",IF(COUNTIF(Exclusions!$A:$A,$B4404)&gt;0,"Yes","No"))</f>
        <v/>
      </c>
      <c r="R4404" s="17">
        <f>IF($B4404="","",MIN(1,DAY($A4404)/IF($N4404="Superstore",Settings!$B$5,Settings!$B$4)))</f>
        <v/>
      </c>
      <c r="S4404" s="17">
        <f>IF(OR($B4404="",$G4404="",$R4404=0),"",$G4404/$R4404)</f>
        <v/>
      </c>
      <c r="T4404">
        <f>IF($S4404="","",IF($S4404&lt;Settings!$B$8,"Critical",IF($S4404&lt;Settings!$B$9,"Semi Critical","Non Critical")))</f>
        <v/>
      </c>
      <c r="U4404">
        <f>IF($B4404="","",IFERROR(VLOOKUP($O4404,Leaders!$A:$B,2,0),"Not Mapped"))</f>
        <v/>
      </c>
    </row>
    <row r="4405">
      <c r="A4405" s="16" t="n"/>
      <c r="G4405" s="17" t="n"/>
      <c r="H4405" s="17" t="n"/>
      <c r="I4405" s="17" t="n"/>
      <c r="J4405" s="17" t="n"/>
      <c r="K4405" s="17" t="n"/>
      <c r="L4405" s="17" t="n"/>
      <c r="N4405">
        <f>IF($B4405="","",IF($C4405="SUPERSTORE","Superstore","DH"))</f>
        <v/>
      </c>
      <c r="O4405">
        <f>IF($B4405="","",IFERROR(VLOOKUP($B4405,Mapping!$A:$C,2,0),"Not Mapped"))</f>
        <v/>
      </c>
      <c r="P4405">
        <f>IF($B4405="","",IFERROR(VLOOKUP($B4405,Mapping!$A:$C,3,0),"Not Mapped"))</f>
        <v/>
      </c>
      <c r="Q4405">
        <f>IF($B4405="","",IF(COUNTIF(Exclusions!$A:$A,$B4405)&gt;0,"Yes","No"))</f>
        <v/>
      </c>
      <c r="R4405" s="17">
        <f>IF($B4405="","",MIN(1,DAY($A4405)/IF($N4405="Superstore",Settings!$B$5,Settings!$B$4)))</f>
        <v/>
      </c>
      <c r="S4405" s="17">
        <f>IF(OR($B4405="",$G4405="",$R4405=0),"",$G4405/$R4405)</f>
        <v/>
      </c>
      <c r="T4405">
        <f>IF($S4405="","",IF($S4405&lt;Settings!$B$8,"Critical",IF($S4405&lt;Settings!$B$9,"Semi Critical","Non Critical")))</f>
        <v/>
      </c>
      <c r="U4405">
        <f>IF($B4405="","",IFERROR(VLOOKUP($O4405,Leaders!$A:$B,2,0),"Not Mapped"))</f>
        <v/>
      </c>
    </row>
    <row r="4406">
      <c r="A4406" s="16" t="n"/>
      <c r="G4406" s="17" t="n"/>
      <c r="H4406" s="17" t="n"/>
      <c r="I4406" s="17" t="n"/>
      <c r="J4406" s="17" t="n"/>
      <c r="K4406" s="17" t="n"/>
      <c r="L4406" s="17" t="n"/>
      <c r="N4406">
        <f>IF($B4406="","",IF($C4406="SUPERSTORE","Superstore","DH"))</f>
        <v/>
      </c>
      <c r="O4406">
        <f>IF($B4406="","",IFERROR(VLOOKUP($B4406,Mapping!$A:$C,2,0),"Not Mapped"))</f>
        <v/>
      </c>
      <c r="P4406">
        <f>IF($B4406="","",IFERROR(VLOOKUP($B4406,Mapping!$A:$C,3,0),"Not Mapped"))</f>
        <v/>
      </c>
      <c r="Q4406">
        <f>IF($B4406="","",IF(COUNTIF(Exclusions!$A:$A,$B4406)&gt;0,"Yes","No"))</f>
        <v/>
      </c>
      <c r="R4406" s="17">
        <f>IF($B4406="","",MIN(1,DAY($A4406)/IF($N4406="Superstore",Settings!$B$5,Settings!$B$4)))</f>
        <v/>
      </c>
      <c r="S4406" s="17">
        <f>IF(OR($B4406="",$G4406="",$R4406=0),"",$G4406/$R4406)</f>
        <v/>
      </c>
      <c r="T4406">
        <f>IF($S4406="","",IF($S4406&lt;Settings!$B$8,"Critical",IF($S4406&lt;Settings!$B$9,"Semi Critical","Non Critical")))</f>
        <v/>
      </c>
      <c r="U4406">
        <f>IF($B4406="","",IFERROR(VLOOKUP($O4406,Leaders!$A:$B,2,0),"Not Mapped"))</f>
        <v/>
      </c>
    </row>
    <row r="4407">
      <c r="A4407" s="16" t="n"/>
      <c r="G4407" s="17" t="n"/>
      <c r="H4407" s="17" t="n"/>
      <c r="I4407" s="17" t="n"/>
      <c r="J4407" s="17" t="n"/>
      <c r="K4407" s="17" t="n"/>
      <c r="L4407" s="17" t="n"/>
      <c r="N4407">
        <f>IF($B4407="","",IF($C4407="SUPERSTORE","Superstore","DH"))</f>
        <v/>
      </c>
      <c r="O4407">
        <f>IF($B4407="","",IFERROR(VLOOKUP($B4407,Mapping!$A:$C,2,0),"Not Mapped"))</f>
        <v/>
      </c>
      <c r="P4407">
        <f>IF($B4407="","",IFERROR(VLOOKUP($B4407,Mapping!$A:$C,3,0),"Not Mapped"))</f>
        <v/>
      </c>
      <c r="Q4407">
        <f>IF($B4407="","",IF(COUNTIF(Exclusions!$A:$A,$B4407)&gt;0,"Yes","No"))</f>
        <v/>
      </c>
      <c r="R4407" s="17">
        <f>IF($B4407="","",MIN(1,DAY($A4407)/IF($N4407="Superstore",Settings!$B$5,Settings!$B$4)))</f>
        <v/>
      </c>
      <c r="S4407" s="17">
        <f>IF(OR($B4407="",$G4407="",$R4407=0),"",$G4407/$R4407)</f>
        <v/>
      </c>
      <c r="T4407">
        <f>IF($S4407="","",IF($S4407&lt;Settings!$B$8,"Critical",IF($S4407&lt;Settings!$B$9,"Semi Critical","Non Critical")))</f>
        <v/>
      </c>
      <c r="U4407">
        <f>IF($B4407="","",IFERROR(VLOOKUP($O4407,Leaders!$A:$B,2,0),"Not Mapped"))</f>
        <v/>
      </c>
    </row>
    <row r="4408">
      <c r="A4408" s="16" t="n"/>
      <c r="G4408" s="17" t="n"/>
      <c r="H4408" s="17" t="n"/>
      <c r="I4408" s="17" t="n"/>
      <c r="J4408" s="17" t="n"/>
      <c r="K4408" s="17" t="n"/>
      <c r="L4408" s="17" t="n"/>
      <c r="N4408">
        <f>IF($B4408="","",IF($C4408="SUPERSTORE","Superstore","DH"))</f>
        <v/>
      </c>
      <c r="O4408">
        <f>IF($B4408="","",IFERROR(VLOOKUP($B4408,Mapping!$A:$C,2,0),"Not Mapped"))</f>
        <v/>
      </c>
      <c r="P4408">
        <f>IF($B4408="","",IFERROR(VLOOKUP($B4408,Mapping!$A:$C,3,0),"Not Mapped"))</f>
        <v/>
      </c>
      <c r="Q4408">
        <f>IF($B4408="","",IF(COUNTIF(Exclusions!$A:$A,$B4408)&gt;0,"Yes","No"))</f>
        <v/>
      </c>
      <c r="R4408" s="17">
        <f>IF($B4408="","",MIN(1,DAY($A4408)/IF($N4408="Superstore",Settings!$B$5,Settings!$B$4)))</f>
        <v/>
      </c>
      <c r="S4408" s="17">
        <f>IF(OR($B4408="",$G4408="",$R4408=0),"",$G4408/$R4408)</f>
        <v/>
      </c>
      <c r="T4408">
        <f>IF($S4408="","",IF($S4408&lt;Settings!$B$8,"Critical",IF($S4408&lt;Settings!$B$9,"Semi Critical","Non Critical")))</f>
        <v/>
      </c>
      <c r="U4408">
        <f>IF($B4408="","",IFERROR(VLOOKUP($O4408,Leaders!$A:$B,2,0),"Not Mapped"))</f>
        <v/>
      </c>
    </row>
    <row r="4409">
      <c r="A4409" s="16" t="n"/>
      <c r="G4409" s="17" t="n"/>
      <c r="H4409" s="17" t="n"/>
      <c r="I4409" s="17" t="n"/>
      <c r="J4409" s="17" t="n"/>
      <c r="K4409" s="17" t="n"/>
      <c r="L4409" s="17" t="n"/>
      <c r="N4409">
        <f>IF($B4409="","",IF($C4409="SUPERSTORE","Superstore","DH"))</f>
        <v/>
      </c>
      <c r="O4409">
        <f>IF($B4409="","",IFERROR(VLOOKUP($B4409,Mapping!$A:$C,2,0),"Not Mapped"))</f>
        <v/>
      </c>
      <c r="P4409">
        <f>IF($B4409="","",IFERROR(VLOOKUP($B4409,Mapping!$A:$C,3,0),"Not Mapped"))</f>
        <v/>
      </c>
      <c r="Q4409">
        <f>IF($B4409="","",IF(COUNTIF(Exclusions!$A:$A,$B4409)&gt;0,"Yes","No"))</f>
        <v/>
      </c>
      <c r="R4409" s="17">
        <f>IF($B4409="","",MIN(1,DAY($A4409)/IF($N4409="Superstore",Settings!$B$5,Settings!$B$4)))</f>
        <v/>
      </c>
      <c r="S4409" s="17">
        <f>IF(OR($B4409="",$G4409="",$R4409=0),"",$G4409/$R4409)</f>
        <v/>
      </c>
      <c r="T4409">
        <f>IF($S4409="","",IF($S4409&lt;Settings!$B$8,"Critical",IF($S4409&lt;Settings!$B$9,"Semi Critical","Non Critical")))</f>
        <v/>
      </c>
      <c r="U4409">
        <f>IF($B4409="","",IFERROR(VLOOKUP($O4409,Leaders!$A:$B,2,0),"Not Mapped"))</f>
        <v/>
      </c>
    </row>
    <row r="4410">
      <c r="A4410" s="16" t="n"/>
      <c r="G4410" s="17" t="n"/>
      <c r="H4410" s="17" t="n"/>
      <c r="I4410" s="17" t="n"/>
      <c r="J4410" s="17" t="n"/>
      <c r="K4410" s="17" t="n"/>
      <c r="L4410" s="17" t="n"/>
      <c r="N4410">
        <f>IF($B4410="","",IF($C4410="SUPERSTORE","Superstore","DH"))</f>
        <v/>
      </c>
      <c r="O4410">
        <f>IF($B4410="","",IFERROR(VLOOKUP($B4410,Mapping!$A:$C,2,0),"Not Mapped"))</f>
        <v/>
      </c>
      <c r="P4410">
        <f>IF($B4410="","",IFERROR(VLOOKUP($B4410,Mapping!$A:$C,3,0),"Not Mapped"))</f>
        <v/>
      </c>
      <c r="Q4410">
        <f>IF($B4410="","",IF(COUNTIF(Exclusions!$A:$A,$B4410)&gt;0,"Yes","No"))</f>
        <v/>
      </c>
      <c r="R4410" s="17">
        <f>IF($B4410="","",MIN(1,DAY($A4410)/IF($N4410="Superstore",Settings!$B$5,Settings!$B$4)))</f>
        <v/>
      </c>
      <c r="S4410" s="17">
        <f>IF(OR($B4410="",$G4410="",$R4410=0),"",$G4410/$R4410)</f>
        <v/>
      </c>
      <c r="T4410">
        <f>IF($S4410="","",IF($S4410&lt;Settings!$B$8,"Critical",IF($S4410&lt;Settings!$B$9,"Semi Critical","Non Critical")))</f>
        <v/>
      </c>
      <c r="U4410">
        <f>IF($B4410="","",IFERROR(VLOOKUP($O4410,Leaders!$A:$B,2,0),"Not Mapped"))</f>
        <v/>
      </c>
    </row>
    <row r="4411">
      <c r="A4411" s="16" t="n"/>
      <c r="G4411" s="17" t="n"/>
      <c r="H4411" s="17" t="n"/>
      <c r="I4411" s="17" t="n"/>
      <c r="J4411" s="17" t="n"/>
      <c r="K4411" s="17" t="n"/>
      <c r="L4411" s="17" t="n"/>
      <c r="N4411">
        <f>IF($B4411="","",IF($C4411="SUPERSTORE","Superstore","DH"))</f>
        <v/>
      </c>
      <c r="O4411">
        <f>IF($B4411="","",IFERROR(VLOOKUP($B4411,Mapping!$A:$C,2,0),"Not Mapped"))</f>
        <v/>
      </c>
      <c r="P4411">
        <f>IF($B4411="","",IFERROR(VLOOKUP($B4411,Mapping!$A:$C,3,0),"Not Mapped"))</f>
        <v/>
      </c>
      <c r="Q4411">
        <f>IF($B4411="","",IF(COUNTIF(Exclusions!$A:$A,$B4411)&gt;0,"Yes","No"))</f>
        <v/>
      </c>
      <c r="R4411" s="17">
        <f>IF($B4411="","",MIN(1,DAY($A4411)/IF($N4411="Superstore",Settings!$B$5,Settings!$B$4)))</f>
        <v/>
      </c>
      <c r="S4411" s="17">
        <f>IF(OR($B4411="",$G4411="",$R4411=0),"",$G4411/$R4411)</f>
        <v/>
      </c>
      <c r="T4411">
        <f>IF($S4411="","",IF($S4411&lt;Settings!$B$8,"Critical",IF($S4411&lt;Settings!$B$9,"Semi Critical","Non Critical")))</f>
        <v/>
      </c>
      <c r="U4411">
        <f>IF($B4411="","",IFERROR(VLOOKUP($O4411,Leaders!$A:$B,2,0),"Not Mapped"))</f>
        <v/>
      </c>
    </row>
    <row r="4412">
      <c r="A4412" s="16" t="n"/>
      <c r="G4412" s="17" t="n"/>
      <c r="H4412" s="17" t="n"/>
      <c r="I4412" s="17" t="n"/>
      <c r="J4412" s="17" t="n"/>
      <c r="K4412" s="17" t="n"/>
      <c r="L4412" s="17" t="n"/>
      <c r="N4412">
        <f>IF($B4412="","",IF($C4412="SUPERSTORE","Superstore","DH"))</f>
        <v/>
      </c>
      <c r="O4412">
        <f>IF($B4412="","",IFERROR(VLOOKUP($B4412,Mapping!$A:$C,2,0),"Not Mapped"))</f>
        <v/>
      </c>
      <c r="P4412">
        <f>IF($B4412="","",IFERROR(VLOOKUP($B4412,Mapping!$A:$C,3,0),"Not Mapped"))</f>
        <v/>
      </c>
      <c r="Q4412">
        <f>IF($B4412="","",IF(COUNTIF(Exclusions!$A:$A,$B4412)&gt;0,"Yes","No"))</f>
        <v/>
      </c>
      <c r="R4412" s="17">
        <f>IF($B4412="","",MIN(1,DAY($A4412)/IF($N4412="Superstore",Settings!$B$5,Settings!$B$4)))</f>
        <v/>
      </c>
      <c r="S4412" s="17">
        <f>IF(OR($B4412="",$G4412="",$R4412=0),"",$G4412/$R4412)</f>
        <v/>
      </c>
      <c r="T4412">
        <f>IF($S4412="","",IF($S4412&lt;Settings!$B$8,"Critical",IF($S4412&lt;Settings!$B$9,"Semi Critical","Non Critical")))</f>
        <v/>
      </c>
      <c r="U4412">
        <f>IF($B4412="","",IFERROR(VLOOKUP($O4412,Leaders!$A:$B,2,0),"Not Mapped"))</f>
        <v/>
      </c>
    </row>
    <row r="4413">
      <c r="A4413" s="16" t="n"/>
      <c r="G4413" s="17" t="n"/>
      <c r="H4413" s="17" t="n"/>
      <c r="I4413" s="17" t="n"/>
      <c r="J4413" s="17" t="n"/>
      <c r="K4413" s="17" t="n"/>
      <c r="L4413" s="17" t="n"/>
      <c r="N4413">
        <f>IF($B4413="","",IF($C4413="SUPERSTORE","Superstore","DH"))</f>
        <v/>
      </c>
      <c r="O4413">
        <f>IF($B4413="","",IFERROR(VLOOKUP($B4413,Mapping!$A:$C,2,0),"Not Mapped"))</f>
        <v/>
      </c>
      <c r="P4413">
        <f>IF($B4413="","",IFERROR(VLOOKUP($B4413,Mapping!$A:$C,3,0),"Not Mapped"))</f>
        <v/>
      </c>
      <c r="Q4413">
        <f>IF($B4413="","",IF(COUNTIF(Exclusions!$A:$A,$B4413)&gt;0,"Yes","No"))</f>
        <v/>
      </c>
      <c r="R4413" s="17">
        <f>IF($B4413="","",MIN(1,DAY($A4413)/IF($N4413="Superstore",Settings!$B$5,Settings!$B$4)))</f>
        <v/>
      </c>
      <c r="S4413" s="17">
        <f>IF(OR($B4413="",$G4413="",$R4413=0),"",$G4413/$R4413)</f>
        <v/>
      </c>
      <c r="T4413">
        <f>IF($S4413="","",IF($S4413&lt;Settings!$B$8,"Critical",IF($S4413&lt;Settings!$B$9,"Semi Critical","Non Critical")))</f>
        <v/>
      </c>
      <c r="U4413">
        <f>IF($B4413="","",IFERROR(VLOOKUP($O4413,Leaders!$A:$B,2,0),"Not Mapped"))</f>
        <v/>
      </c>
    </row>
    <row r="4414">
      <c r="A4414" s="16" t="n"/>
      <c r="G4414" s="17" t="n"/>
      <c r="H4414" s="17" t="n"/>
      <c r="I4414" s="17" t="n"/>
      <c r="J4414" s="17" t="n"/>
      <c r="K4414" s="17" t="n"/>
      <c r="L4414" s="17" t="n"/>
      <c r="N4414">
        <f>IF($B4414="","",IF($C4414="SUPERSTORE","Superstore","DH"))</f>
        <v/>
      </c>
      <c r="O4414">
        <f>IF($B4414="","",IFERROR(VLOOKUP($B4414,Mapping!$A:$C,2,0),"Not Mapped"))</f>
        <v/>
      </c>
      <c r="P4414">
        <f>IF($B4414="","",IFERROR(VLOOKUP($B4414,Mapping!$A:$C,3,0),"Not Mapped"))</f>
        <v/>
      </c>
      <c r="Q4414">
        <f>IF($B4414="","",IF(COUNTIF(Exclusions!$A:$A,$B4414)&gt;0,"Yes","No"))</f>
        <v/>
      </c>
      <c r="R4414" s="17">
        <f>IF($B4414="","",MIN(1,DAY($A4414)/IF($N4414="Superstore",Settings!$B$5,Settings!$B$4)))</f>
        <v/>
      </c>
      <c r="S4414" s="17">
        <f>IF(OR($B4414="",$G4414="",$R4414=0),"",$G4414/$R4414)</f>
        <v/>
      </c>
      <c r="T4414">
        <f>IF($S4414="","",IF($S4414&lt;Settings!$B$8,"Critical",IF($S4414&lt;Settings!$B$9,"Semi Critical","Non Critical")))</f>
        <v/>
      </c>
      <c r="U4414">
        <f>IF($B4414="","",IFERROR(VLOOKUP($O4414,Leaders!$A:$B,2,0),"Not Mapped"))</f>
        <v/>
      </c>
    </row>
    <row r="4415">
      <c r="A4415" s="16" t="n"/>
      <c r="G4415" s="17" t="n"/>
      <c r="H4415" s="17" t="n"/>
      <c r="I4415" s="17" t="n"/>
      <c r="J4415" s="17" t="n"/>
      <c r="K4415" s="17" t="n"/>
      <c r="L4415" s="17" t="n"/>
      <c r="N4415">
        <f>IF($B4415="","",IF($C4415="SUPERSTORE","Superstore","DH"))</f>
        <v/>
      </c>
      <c r="O4415">
        <f>IF($B4415="","",IFERROR(VLOOKUP($B4415,Mapping!$A:$C,2,0),"Not Mapped"))</f>
        <v/>
      </c>
      <c r="P4415">
        <f>IF($B4415="","",IFERROR(VLOOKUP($B4415,Mapping!$A:$C,3,0),"Not Mapped"))</f>
        <v/>
      </c>
      <c r="Q4415">
        <f>IF($B4415="","",IF(COUNTIF(Exclusions!$A:$A,$B4415)&gt;0,"Yes","No"))</f>
        <v/>
      </c>
      <c r="R4415" s="17">
        <f>IF($B4415="","",MIN(1,DAY($A4415)/IF($N4415="Superstore",Settings!$B$5,Settings!$B$4)))</f>
        <v/>
      </c>
      <c r="S4415" s="17">
        <f>IF(OR($B4415="",$G4415="",$R4415=0),"",$G4415/$R4415)</f>
        <v/>
      </c>
      <c r="T4415">
        <f>IF($S4415="","",IF($S4415&lt;Settings!$B$8,"Critical",IF($S4415&lt;Settings!$B$9,"Semi Critical","Non Critical")))</f>
        <v/>
      </c>
      <c r="U4415">
        <f>IF($B4415="","",IFERROR(VLOOKUP($O4415,Leaders!$A:$B,2,0),"Not Mapped"))</f>
        <v/>
      </c>
    </row>
    <row r="4416">
      <c r="A4416" s="16" t="n"/>
      <c r="G4416" s="17" t="n"/>
      <c r="H4416" s="17" t="n"/>
      <c r="I4416" s="17" t="n"/>
      <c r="J4416" s="17" t="n"/>
      <c r="K4416" s="17" t="n"/>
      <c r="L4416" s="17" t="n"/>
      <c r="N4416">
        <f>IF($B4416="","",IF($C4416="SUPERSTORE","Superstore","DH"))</f>
        <v/>
      </c>
      <c r="O4416">
        <f>IF($B4416="","",IFERROR(VLOOKUP($B4416,Mapping!$A:$C,2,0),"Not Mapped"))</f>
        <v/>
      </c>
      <c r="P4416">
        <f>IF($B4416="","",IFERROR(VLOOKUP($B4416,Mapping!$A:$C,3,0),"Not Mapped"))</f>
        <v/>
      </c>
      <c r="Q4416">
        <f>IF($B4416="","",IF(COUNTIF(Exclusions!$A:$A,$B4416)&gt;0,"Yes","No"))</f>
        <v/>
      </c>
      <c r="R4416" s="17">
        <f>IF($B4416="","",MIN(1,DAY($A4416)/IF($N4416="Superstore",Settings!$B$5,Settings!$B$4)))</f>
        <v/>
      </c>
      <c r="S4416" s="17">
        <f>IF(OR($B4416="",$G4416="",$R4416=0),"",$G4416/$R4416)</f>
        <v/>
      </c>
      <c r="T4416">
        <f>IF($S4416="","",IF($S4416&lt;Settings!$B$8,"Critical",IF($S4416&lt;Settings!$B$9,"Semi Critical","Non Critical")))</f>
        <v/>
      </c>
      <c r="U4416">
        <f>IF($B4416="","",IFERROR(VLOOKUP($O4416,Leaders!$A:$B,2,0),"Not Mapped"))</f>
        <v/>
      </c>
    </row>
    <row r="4417">
      <c r="A4417" s="16" t="n"/>
      <c r="G4417" s="17" t="n"/>
      <c r="H4417" s="17" t="n"/>
      <c r="I4417" s="17" t="n"/>
      <c r="J4417" s="17" t="n"/>
      <c r="K4417" s="17" t="n"/>
      <c r="L4417" s="17" t="n"/>
      <c r="N4417">
        <f>IF($B4417="","",IF($C4417="SUPERSTORE","Superstore","DH"))</f>
        <v/>
      </c>
      <c r="O4417">
        <f>IF($B4417="","",IFERROR(VLOOKUP($B4417,Mapping!$A:$C,2,0),"Not Mapped"))</f>
        <v/>
      </c>
      <c r="P4417">
        <f>IF($B4417="","",IFERROR(VLOOKUP($B4417,Mapping!$A:$C,3,0),"Not Mapped"))</f>
        <v/>
      </c>
      <c r="Q4417">
        <f>IF($B4417="","",IF(COUNTIF(Exclusions!$A:$A,$B4417)&gt;0,"Yes","No"))</f>
        <v/>
      </c>
      <c r="R4417" s="17">
        <f>IF($B4417="","",MIN(1,DAY($A4417)/IF($N4417="Superstore",Settings!$B$5,Settings!$B$4)))</f>
        <v/>
      </c>
      <c r="S4417" s="17">
        <f>IF(OR($B4417="",$G4417="",$R4417=0),"",$G4417/$R4417)</f>
        <v/>
      </c>
      <c r="T4417">
        <f>IF($S4417="","",IF($S4417&lt;Settings!$B$8,"Critical",IF($S4417&lt;Settings!$B$9,"Semi Critical","Non Critical")))</f>
        <v/>
      </c>
      <c r="U4417">
        <f>IF($B4417="","",IFERROR(VLOOKUP($O4417,Leaders!$A:$B,2,0),"Not Mapped"))</f>
        <v/>
      </c>
    </row>
    <row r="4418">
      <c r="A4418" s="16" t="n"/>
      <c r="G4418" s="17" t="n"/>
      <c r="H4418" s="17" t="n"/>
      <c r="I4418" s="17" t="n"/>
      <c r="J4418" s="17" t="n"/>
      <c r="K4418" s="17" t="n"/>
      <c r="L4418" s="17" t="n"/>
      <c r="N4418">
        <f>IF($B4418="","",IF($C4418="SUPERSTORE","Superstore","DH"))</f>
        <v/>
      </c>
      <c r="O4418">
        <f>IF($B4418="","",IFERROR(VLOOKUP($B4418,Mapping!$A:$C,2,0),"Not Mapped"))</f>
        <v/>
      </c>
      <c r="P4418">
        <f>IF($B4418="","",IFERROR(VLOOKUP($B4418,Mapping!$A:$C,3,0),"Not Mapped"))</f>
        <v/>
      </c>
      <c r="Q4418">
        <f>IF($B4418="","",IF(COUNTIF(Exclusions!$A:$A,$B4418)&gt;0,"Yes","No"))</f>
        <v/>
      </c>
      <c r="R4418" s="17">
        <f>IF($B4418="","",MIN(1,DAY($A4418)/IF($N4418="Superstore",Settings!$B$5,Settings!$B$4)))</f>
        <v/>
      </c>
      <c r="S4418" s="17">
        <f>IF(OR($B4418="",$G4418="",$R4418=0),"",$G4418/$R4418)</f>
        <v/>
      </c>
      <c r="T4418">
        <f>IF($S4418="","",IF($S4418&lt;Settings!$B$8,"Critical",IF($S4418&lt;Settings!$B$9,"Semi Critical","Non Critical")))</f>
        <v/>
      </c>
      <c r="U4418">
        <f>IF($B4418="","",IFERROR(VLOOKUP($O4418,Leaders!$A:$B,2,0),"Not Mapped"))</f>
        <v/>
      </c>
    </row>
    <row r="4419">
      <c r="A4419" s="16" t="n"/>
      <c r="G4419" s="17" t="n"/>
      <c r="H4419" s="17" t="n"/>
      <c r="I4419" s="17" t="n"/>
      <c r="J4419" s="17" t="n"/>
      <c r="K4419" s="17" t="n"/>
      <c r="L4419" s="17" t="n"/>
      <c r="N4419">
        <f>IF($B4419="","",IF($C4419="SUPERSTORE","Superstore","DH"))</f>
        <v/>
      </c>
      <c r="O4419">
        <f>IF($B4419="","",IFERROR(VLOOKUP($B4419,Mapping!$A:$C,2,0),"Not Mapped"))</f>
        <v/>
      </c>
      <c r="P4419">
        <f>IF($B4419="","",IFERROR(VLOOKUP($B4419,Mapping!$A:$C,3,0),"Not Mapped"))</f>
        <v/>
      </c>
      <c r="Q4419">
        <f>IF($B4419="","",IF(COUNTIF(Exclusions!$A:$A,$B4419)&gt;0,"Yes","No"))</f>
        <v/>
      </c>
      <c r="R4419" s="17">
        <f>IF($B4419="","",MIN(1,DAY($A4419)/IF($N4419="Superstore",Settings!$B$5,Settings!$B$4)))</f>
        <v/>
      </c>
      <c r="S4419" s="17">
        <f>IF(OR($B4419="",$G4419="",$R4419=0),"",$G4419/$R4419)</f>
        <v/>
      </c>
      <c r="T4419">
        <f>IF($S4419="","",IF($S4419&lt;Settings!$B$8,"Critical",IF($S4419&lt;Settings!$B$9,"Semi Critical","Non Critical")))</f>
        <v/>
      </c>
      <c r="U4419">
        <f>IF($B4419="","",IFERROR(VLOOKUP($O4419,Leaders!$A:$B,2,0),"Not Mapped"))</f>
        <v/>
      </c>
    </row>
    <row r="4420">
      <c r="A4420" s="16" t="n"/>
      <c r="G4420" s="17" t="n"/>
      <c r="H4420" s="17" t="n"/>
      <c r="I4420" s="17" t="n"/>
      <c r="J4420" s="17" t="n"/>
      <c r="K4420" s="17" t="n"/>
      <c r="L4420" s="17" t="n"/>
      <c r="N4420">
        <f>IF($B4420="","",IF($C4420="SUPERSTORE","Superstore","DH"))</f>
        <v/>
      </c>
      <c r="O4420">
        <f>IF($B4420="","",IFERROR(VLOOKUP($B4420,Mapping!$A:$C,2,0),"Not Mapped"))</f>
        <v/>
      </c>
      <c r="P4420">
        <f>IF($B4420="","",IFERROR(VLOOKUP($B4420,Mapping!$A:$C,3,0),"Not Mapped"))</f>
        <v/>
      </c>
      <c r="Q4420">
        <f>IF($B4420="","",IF(COUNTIF(Exclusions!$A:$A,$B4420)&gt;0,"Yes","No"))</f>
        <v/>
      </c>
      <c r="R4420" s="17">
        <f>IF($B4420="","",MIN(1,DAY($A4420)/IF($N4420="Superstore",Settings!$B$5,Settings!$B$4)))</f>
        <v/>
      </c>
      <c r="S4420" s="17">
        <f>IF(OR($B4420="",$G4420="",$R4420=0),"",$G4420/$R4420)</f>
        <v/>
      </c>
      <c r="T4420">
        <f>IF($S4420="","",IF($S4420&lt;Settings!$B$8,"Critical",IF($S4420&lt;Settings!$B$9,"Semi Critical","Non Critical")))</f>
        <v/>
      </c>
      <c r="U4420">
        <f>IF($B4420="","",IFERROR(VLOOKUP($O4420,Leaders!$A:$B,2,0),"Not Mapped"))</f>
        <v/>
      </c>
    </row>
    <row r="4421">
      <c r="A4421" s="16" t="n"/>
      <c r="G4421" s="17" t="n"/>
      <c r="H4421" s="17" t="n"/>
      <c r="I4421" s="17" t="n"/>
      <c r="J4421" s="17" t="n"/>
      <c r="K4421" s="17" t="n"/>
      <c r="L4421" s="17" t="n"/>
      <c r="N4421">
        <f>IF($B4421="","",IF($C4421="SUPERSTORE","Superstore","DH"))</f>
        <v/>
      </c>
      <c r="O4421">
        <f>IF($B4421="","",IFERROR(VLOOKUP($B4421,Mapping!$A:$C,2,0),"Not Mapped"))</f>
        <v/>
      </c>
      <c r="P4421">
        <f>IF($B4421="","",IFERROR(VLOOKUP($B4421,Mapping!$A:$C,3,0),"Not Mapped"))</f>
        <v/>
      </c>
      <c r="Q4421">
        <f>IF($B4421="","",IF(COUNTIF(Exclusions!$A:$A,$B4421)&gt;0,"Yes","No"))</f>
        <v/>
      </c>
      <c r="R4421" s="17">
        <f>IF($B4421="","",MIN(1,DAY($A4421)/IF($N4421="Superstore",Settings!$B$5,Settings!$B$4)))</f>
        <v/>
      </c>
      <c r="S4421" s="17">
        <f>IF(OR($B4421="",$G4421="",$R4421=0),"",$G4421/$R4421)</f>
        <v/>
      </c>
      <c r="T4421">
        <f>IF($S4421="","",IF($S4421&lt;Settings!$B$8,"Critical",IF($S4421&lt;Settings!$B$9,"Semi Critical","Non Critical")))</f>
        <v/>
      </c>
      <c r="U4421">
        <f>IF($B4421="","",IFERROR(VLOOKUP($O4421,Leaders!$A:$B,2,0),"Not Mapped"))</f>
        <v/>
      </c>
    </row>
    <row r="4422">
      <c r="A4422" s="16" t="n"/>
      <c r="G4422" s="17" t="n"/>
      <c r="H4422" s="17" t="n"/>
      <c r="I4422" s="17" t="n"/>
      <c r="J4422" s="17" t="n"/>
      <c r="K4422" s="17" t="n"/>
      <c r="L4422" s="17" t="n"/>
      <c r="N4422">
        <f>IF($B4422="","",IF($C4422="SUPERSTORE","Superstore","DH"))</f>
        <v/>
      </c>
      <c r="O4422">
        <f>IF($B4422="","",IFERROR(VLOOKUP($B4422,Mapping!$A:$C,2,0),"Not Mapped"))</f>
        <v/>
      </c>
      <c r="P4422">
        <f>IF($B4422="","",IFERROR(VLOOKUP($B4422,Mapping!$A:$C,3,0),"Not Mapped"))</f>
        <v/>
      </c>
      <c r="Q4422">
        <f>IF($B4422="","",IF(COUNTIF(Exclusions!$A:$A,$B4422)&gt;0,"Yes","No"))</f>
        <v/>
      </c>
      <c r="R4422" s="17">
        <f>IF($B4422="","",MIN(1,DAY($A4422)/IF($N4422="Superstore",Settings!$B$5,Settings!$B$4)))</f>
        <v/>
      </c>
      <c r="S4422" s="17">
        <f>IF(OR($B4422="",$G4422="",$R4422=0),"",$G4422/$R4422)</f>
        <v/>
      </c>
      <c r="T4422">
        <f>IF($S4422="","",IF($S4422&lt;Settings!$B$8,"Critical",IF($S4422&lt;Settings!$B$9,"Semi Critical","Non Critical")))</f>
        <v/>
      </c>
      <c r="U4422">
        <f>IF($B4422="","",IFERROR(VLOOKUP($O4422,Leaders!$A:$B,2,0),"Not Mapped"))</f>
        <v/>
      </c>
    </row>
    <row r="4423">
      <c r="A4423" s="16" t="n"/>
      <c r="G4423" s="17" t="n"/>
      <c r="H4423" s="17" t="n"/>
      <c r="I4423" s="17" t="n"/>
      <c r="J4423" s="17" t="n"/>
      <c r="K4423" s="17" t="n"/>
      <c r="L4423" s="17" t="n"/>
      <c r="N4423">
        <f>IF($B4423="","",IF($C4423="SUPERSTORE","Superstore","DH"))</f>
        <v/>
      </c>
      <c r="O4423">
        <f>IF($B4423="","",IFERROR(VLOOKUP($B4423,Mapping!$A:$C,2,0),"Not Mapped"))</f>
        <v/>
      </c>
      <c r="P4423">
        <f>IF($B4423="","",IFERROR(VLOOKUP($B4423,Mapping!$A:$C,3,0),"Not Mapped"))</f>
        <v/>
      </c>
      <c r="Q4423">
        <f>IF($B4423="","",IF(COUNTIF(Exclusions!$A:$A,$B4423)&gt;0,"Yes","No"))</f>
        <v/>
      </c>
      <c r="R4423" s="17">
        <f>IF($B4423="","",MIN(1,DAY($A4423)/IF($N4423="Superstore",Settings!$B$5,Settings!$B$4)))</f>
        <v/>
      </c>
      <c r="S4423" s="17">
        <f>IF(OR($B4423="",$G4423="",$R4423=0),"",$G4423/$R4423)</f>
        <v/>
      </c>
      <c r="T4423">
        <f>IF($S4423="","",IF($S4423&lt;Settings!$B$8,"Critical",IF($S4423&lt;Settings!$B$9,"Semi Critical","Non Critical")))</f>
        <v/>
      </c>
      <c r="U4423">
        <f>IF($B4423="","",IFERROR(VLOOKUP($O4423,Leaders!$A:$B,2,0),"Not Mapped"))</f>
        <v/>
      </c>
    </row>
    <row r="4424">
      <c r="A4424" s="16" t="n"/>
      <c r="G4424" s="17" t="n"/>
      <c r="H4424" s="17" t="n"/>
      <c r="I4424" s="17" t="n"/>
      <c r="J4424" s="17" t="n"/>
      <c r="K4424" s="17" t="n"/>
      <c r="L4424" s="17" t="n"/>
      <c r="N4424">
        <f>IF($B4424="","",IF($C4424="SUPERSTORE","Superstore","DH"))</f>
        <v/>
      </c>
      <c r="O4424">
        <f>IF($B4424="","",IFERROR(VLOOKUP($B4424,Mapping!$A:$C,2,0),"Not Mapped"))</f>
        <v/>
      </c>
      <c r="P4424">
        <f>IF($B4424="","",IFERROR(VLOOKUP($B4424,Mapping!$A:$C,3,0),"Not Mapped"))</f>
        <v/>
      </c>
      <c r="Q4424">
        <f>IF($B4424="","",IF(COUNTIF(Exclusions!$A:$A,$B4424)&gt;0,"Yes","No"))</f>
        <v/>
      </c>
      <c r="R4424" s="17">
        <f>IF($B4424="","",MIN(1,DAY($A4424)/IF($N4424="Superstore",Settings!$B$5,Settings!$B$4)))</f>
        <v/>
      </c>
      <c r="S4424" s="17">
        <f>IF(OR($B4424="",$G4424="",$R4424=0),"",$G4424/$R4424)</f>
        <v/>
      </c>
      <c r="T4424">
        <f>IF($S4424="","",IF($S4424&lt;Settings!$B$8,"Critical",IF($S4424&lt;Settings!$B$9,"Semi Critical","Non Critical")))</f>
        <v/>
      </c>
      <c r="U4424">
        <f>IF($B4424="","",IFERROR(VLOOKUP($O4424,Leaders!$A:$B,2,0),"Not Mapped"))</f>
        <v/>
      </c>
    </row>
    <row r="4425">
      <c r="A4425" s="16" t="n"/>
      <c r="G4425" s="17" t="n"/>
      <c r="H4425" s="17" t="n"/>
      <c r="I4425" s="17" t="n"/>
      <c r="J4425" s="17" t="n"/>
      <c r="K4425" s="17" t="n"/>
      <c r="L4425" s="17" t="n"/>
      <c r="N4425">
        <f>IF($B4425="","",IF($C4425="SUPERSTORE","Superstore","DH"))</f>
        <v/>
      </c>
      <c r="O4425">
        <f>IF($B4425="","",IFERROR(VLOOKUP($B4425,Mapping!$A:$C,2,0),"Not Mapped"))</f>
        <v/>
      </c>
      <c r="P4425">
        <f>IF($B4425="","",IFERROR(VLOOKUP($B4425,Mapping!$A:$C,3,0),"Not Mapped"))</f>
        <v/>
      </c>
      <c r="Q4425">
        <f>IF($B4425="","",IF(COUNTIF(Exclusions!$A:$A,$B4425)&gt;0,"Yes","No"))</f>
        <v/>
      </c>
      <c r="R4425" s="17">
        <f>IF($B4425="","",MIN(1,DAY($A4425)/IF($N4425="Superstore",Settings!$B$5,Settings!$B$4)))</f>
        <v/>
      </c>
      <c r="S4425" s="17">
        <f>IF(OR($B4425="",$G4425="",$R4425=0),"",$G4425/$R4425)</f>
        <v/>
      </c>
      <c r="T4425">
        <f>IF($S4425="","",IF($S4425&lt;Settings!$B$8,"Critical",IF($S4425&lt;Settings!$B$9,"Semi Critical","Non Critical")))</f>
        <v/>
      </c>
      <c r="U4425">
        <f>IF($B4425="","",IFERROR(VLOOKUP($O4425,Leaders!$A:$B,2,0),"Not Mapped"))</f>
        <v/>
      </c>
    </row>
    <row r="4426">
      <c r="A4426" s="16" t="n"/>
      <c r="G4426" s="17" t="n"/>
      <c r="H4426" s="17" t="n"/>
      <c r="I4426" s="17" t="n"/>
      <c r="J4426" s="17" t="n"/>
      <c r="K4426" s="17" t="n"/>
      <c r="L4426" s="17" t="n"/>
      <c r="N4426">
        <f>IF($B4426="","",IF($C4426="SUPERSTORE","Superstore","DH"))</f>
        <v/>
      </c>
      <c r="O4426">
        <f>IF($B4426="","",IFERROR(VLOOKUP($B4426,Mapping!$A:$C,2,0),"Not Mapped"))</f>
        <v/>
      </c>
      <c r="P4426">
        <f>IF($B4426="","",IFERROR(VLOOKUP($B4426,Mapping!$A:$C,3,0),"Not Mapped"))</f>
        <v/>
      </c>
      <c r="Q4426">
        <f>IF($B4426="","",IF(COUNTIF(Exclusions!$A:$A,$B4426)&gt;0,"Yes","No"))</f>
        <v/>
      </c>
      <c r="R4426" s="17">
        <f>IF($B4426="","",MIN(1,DAY($A4426)/IF($N4426="Superstore",Settings!$B$5,Settings!$B$4)))</f>
        <v/>
      </c>
      <c r="S4426" s="17">
        <f>IF(OR($B4426="",$G4426="",$R4426=0),"",$G4426/$R4426)</f>
        <v/>
      </c>
      <c r="T4426">
        <f>IF($S4426="","",IF($S4426&lt;Settings!$B$8,"Critical",IF($S4426&lt;Settings!$B$9,"Semi Critical","Non Critical")))</f>
        <v/>
      </c>
      <c r="U4426">
        <f>IF($B4426="","",IFERROR(VLOOKUP($O4426,Leaders!$A:$B,2,0),"Not Mapped"))</f>
        <v/>
      </c>
    </row>
    <row r="4427">
      <c r="A4427" s="16" t="n"/>
      <c r="G4427" s="17" t="n"/>
      <c r="H4427" s="17" t="n"/>
      <c r="I4427" s="17" t="n"/>
      <c r="J4427" s="17" t="n"/>
      <c r="K4427" s="17" t="n"/>
      <c r="L4427" s="17" t="n"/>
      <c r="N4427">
        <f>IF($B4427="","",IF($C4427="SUPERSTORE","Superstore","DH"))</f>
        <v/>
      </c>
      <c r="O4427">
        <f>IF($B4427="","",IFERROR(VLOOKUP($B4427,Mapping!$A:$C,2,0),"Not Mapped"))</f>
        <v/>
      </c>
      <c r="P4427">
        <f>IF($B4427="","",IFERROR(VLOOKUP($B4427,Mapping!$A:$C,3,0),"Not Mapped"))</f>
        <v/>
      </c>
      <c r="Q4427">
        <f>IF($B4427="","",IF(COUNTIF(Exclusions!$A:$A,$B4427)&gt;0,"Yes","No"))</f>
        <v/>
      </c>
      <c r="R4427" s="17">
        <f>IF($B4427="","",MIN(1,DAY($A4427)/IF($N4427="Superstore",Settings!$B$5,Settings!$B$4)))</f>
        <v/>
      </c>
      <c r="S4427" s="17">
        <f>IF(OR($B4427="",$G4427="",$R4427=0),"",$G4427/$R4427)</f>
        <v/>
      </c>
      <c r="T4427">
        <f>IF($S4427="","",IF($S4427&lt;Settings!$B$8,"Critical",IF($S4427&lt;Settings!$B$9,"Semi Critical","Non Critical")))</f>
        <v/>
      </c>
      <c r="U4427">
        <f>IF($B4427="","",IFERROR(VLOOKUP($O4427,Leaders!$A:$B,2,0),"Not Mapped"))</f>
        <v/>
      </c>
    </row>
    <row r="4428">
      <c r="A4428" s="16" t="n"/>
      <c r="G4428" s="17" t="n"/>
      <c r="H4428" s="17" t="n"/>
      <c r="I4428" s="17" t="n"/>
      <c r="J4428" s="17" t="n"/>
      <c r="K4428" s="17" t="n"/>
      <c r="L4428" s="17" t="n"/>
      <c r="N4428">
        <f>IF($B4428="","",IF($C4428="SUPERSTORE","Superstore","DH"))</f>
        <v/>
      </c>
      <c r="O4428">
        <f>IF($B4428="","",IFERROR(VLOOKUP($B4428,Mapping!$A:$C,2,0),"Not Mapped"))</f>
        <v/>
      </c>
      <c r="P4428">
        <f>IF($B4428="","",IFERROR(VLOOKUP($B4428,Mapping!$A:$C,3,0),"Not Mapped"))</f>
        <v/>
      </c>
      <c r="Q4428">
        <f>IF($B4428="","",IF(COUNTIF(Exclusions!$A:$A,$B4428)&gt;0,"Yes","No"))</f>
        <v/>
      </c>
      <c r="R4428" s="17">
        <f>IF($B4428="","",MIN(1,DAY($A4428)/IF($N4428="Superstore",Settings!$B$5,Settings!$B$4)))</f>
        <v/>
      </c>
      <c r="S4428" s="17">
        <f>IF(OR($B4428="",$G4428="",$R4428=0),"",$G4428/$R4428)</f>
        <v/>
      </c>
      <c r="T4428">
        <f>IF($S4428="","",IF($S4428&lt;Settings!$B$8,"Critical",IF($S4428&lt;Settings!$B$9,"Semi Critical","Non Critical")))</f>
        <v/>
      </c>
      <c r="U4428">
        <f>IF($B4428="","",IFERROR(VLOOKUP($O4428,Leaders!$A:$B,2,0),"Not Mapped"))</f>
        <v/>
      </c>
    </row>
    <row r="4429">
      <c r="A4429" s="16" t="n"/>
      <c r="G4429" s="17" t="n"/>
      <c r="H4429" s="17" t="n"/>
      <c r="I4429" s="17" t="n"/>
      <c r="J4429" s="17" t="n"/>
      <c r="K4429" s="17" t="n"/>
      <c r="L4429" s="17" t="n"/>
      <c r="N4429">
        <f>IF($B4429="","",IF($C4429="SUPERSTORE","Superstore","DH"))</f>
        <v/>
      </c>
      <c r="O4429">
        <f>IF($B4429="","",IFERROR(VLOOKUP($B4429,Mapping!$A:$C,2,0),"Not Mapped"))</f>
        <v/>
      </c>
      <c r="P4429">
        <f>IF($B4429="","",IFERROR(VLOOKUP($B4429,Mapping!$A:$C,3,0),"Not Mapped"))</f>
        <v/>
      </c>
      <c r="Q4429">
        <f>IF($B4429="","",IF(COUNTIF(Exclusions!$A:$A,$B4429)&gt;0,"Yes","No"))</f>
        <v/>
      </c>
      <c r="R4429" s="17">
        <f>IF($B4429="","",MIN(1,DAY($A4429)/IF($N4429="Superstore",Settings!$B$5,Settings!$B$4)))</f>
        <v/>
      </c>
      <c r="S4429" s="17">
        <f>IF(OR($B4429="",$G4429="",$R4429=0),"",$G4429/$R4429)</f>
        <v/>
      </c>
      <c r="T4429">
        <f>IF($S4429="","",IF($S4429&lt;Settings!$B$8,"Critical",IF($S4429&lt;Settings!$B$9,"Semi Critical","Non Critical")))</f>
        <v/>
      </c>
      <c r="U4429">
        <f>IF($B4429="","",IFERROR(VLOOKUP($O4429,Leaders!$A:$B,2,0),"Not Mapped"))</f>
        <v/>
      </c>
    </row>
    <row r="4430">
      <c r="A4430" s="16" t="n"/>
      <c r="G4430" s="17" t="n"/>
      <c r="H4430" s="17" t="n"/>
      <c r="I4430" s="17" t="n"/>
      <c r="J4430" s="17" t="n"/>
      <c r="K4430" s="17" t="n"/>
      <c r="L4430" s="17" t="n"/>
      <c r="N4430">
        <f>IF($B4430="","",IF($C4430="SUPERSTORE","Superstore","DH"))</f>
        <v/>
      </c>
      <c r="O4430">
        <f>IF($B4430="","",IFERROR(VLOOKUP($B4430,Mapping!$A:$C,2,0),"Not Mapped"))</f>
        <v/>
      </c>
      <c r="P4430">
        <f>IF($B4430="","",IFERROR(VLOOKUP($B4430,Mapping!$A:$C,3,0),"Not Mapped"))</f>
        <v/>
      </c>
      <c r="Q4430">
        <f>IF($B4430="","",IF(COUNTIF(Exclusions!$A:$A,$B4430)&gt;0,"Yes","No"))</f>
        <v/>
      </c>
      <c r="R4430" s="17">
        <f>IF($B4430="","",MIN(1,DAY($A4430)/IF($N4430="Superstore",Settings!$B$5,Settings!$B$4)))</f>
        <v/>
      </c>
      <c r="S4430" s="17">
        <f>IF(OR($B4430="",$G4430="",$R4430=0),"",$G4430/$R4430)</f>
        <v/>
      </c>
      <c r="T4430">
        <f>IF($S4430="","",IF($S4430&lt;Settings!$B$8,"Critical",IF($S4430&lt;Settings!$B$9,"Semi Critical","Non Critical")))</f>
        <v/>
      </c>
      <c r="U4430">
        <f>IF($B4430="","",IFERROR(VLOOKUP($O4430,Leaders!$A:$B,2,0),"Not Mapped"))</f>
        <v/>
      </c>
    </row>
    <row r="4431">
      <c r="A4431" s="16" t="n"/>
      <c r="G4431" s="17" t="n"/>
      <c r="H4431" s="17" t="n"/>
      <c r="I4431" s="17" t="n"/>
      <c r="J4431" s="17" t="n"/>
      <c r="K4431" s="17" t="n"/>
      <c r="L4431" s="17" t="n"/>
      <c r="N4431">
        <f>IF($B4431="","",IF($C4431="SUPERSTORE","Superstore","DH"))</f>
        <v/>
      </c>
      <c r="O4431">
        <f>IF($B4431="","",IFERROR(VLOOKUP($B4431,Mapping!$A:$C,2,0),"Not Mapped"))</f>
        <v/>
      </c>
      <c r="P4431">
        <f>IF($B4431="","",IFERROR(VLOOKUP($B4431,Mapping!$A:$C,3,0),"Not Mapped"))</f>
        <v/>
      </c>
      <c r="Q4431">
        <f>IF($B4431="","",IF(COUNTIF(Exclusions!$A:$A,$B4431)&gt;0,"Yes","No"))</f>
        <v/>
      </c>
      <c r="R4431" s="17">
        <f>IF($B4431="","",MIN(1,DAY($A4431)/IF($N4431="Superstore",Settings!$B$5,Settings!$B$4)))</f>
        <v/>
      </c>
      <c r="S4431" s="17">
        <f>IF(OR($B4431="",$G4431="",$R4431=0),"",$G4431/$R4431)</f>
        <v/>
      </c>
      <c r="T4431">
        <f>IF($S4431="","",IF($S4431&lt;Settings!$B$8,"Critical",IF($S4431&lt;Settings!$B$9,"Semi Critical","Non Critical")))</f>
        <v/>
      </c>
      <c r="U4431">
        <f>IF($B4431="","",IFERROR(VLOOKUP($O4431,Leaders!$A:$B,2,0),"Not Mapped"))</f>
        <v/>
      </c>
    </row>
    <row r="4432">
      <c r="A4432" s="16" t="n"/>
      <c r="G4432" s="17" t="n"/>
      <c r="H4432" s="17" t="n"/>
      <c r="I4432" s="17" t="n"/>
      <c r="J4432" s="17" t="n"/>
      <c r="K4432" s="17" t="n"/>
      <c r="L4432" s="17" t="n"/>
      <c r="N4432">
        <f>IF($B4432="","",IF($C4432="SUPERSTORE","Superstore","DH"))</f>
        <v/>
      </c>
      <c r="O4432">
        <f>IF($B4432="","",IFERROR(VLOOKUP($B4432,Mapping!$A:$C,2,0),"Not Mapped"))</f>
        <v/>
      </c>
      <c r="P4432">
        <f>IF($B4432="","",IFERROR(VLOOKUP($B4432,Mapping!$A:$C,3,0),"Not Mapped"))</f>
        <v/>
      </c>
      <c r="Q4432">
        <f>IF($B4432="","",IF(COUNTIF(Exclusions!$A:$A,$B4432)&gt;0,"Yes","No"))</f>
        <v/>
      </c>
      <c r="R4432" s="17">
        <f>IF($B4432="","",MIN(1,DAY($A4432)/IF($N4432="Superstore",Settings!$B$5,Settings!$B$4)))</f>
        <v/>
      </c>
      <c r="S4432" s="17">
        <f>IF(OR($B4432="",$G4432="",$R4432=0),"",$G4432/$R4432)</f>
        <v/>
      </c>
      <c r="T4432">
        <f>IF($S4432="","",IF($S4432&lt;Settings!$B$8,"Critical",IF($S4432&lt;Settings!$B$9,"Semi Critical","Non Critical")))</f>
        <v/>
      </c>
      <c r="U4432">
        <f>IF($B4432="","",IFERROR(VLOOKUP($O4432,Leaders!$A:$B,2,0),"Not Mapped"))</f>
        <v/>
      </c>
    </row>
    <row r="4433">
      <c r="A4433" s="16" t="n"/>
      <c r="G4433" s="17" t="n"/>
      <c r="H4433" s="17" t="n"/>
      <c r="I4433" s="17" t="n"/>
      <c r="J4433" s="17" t="n"/>
      <c r="K4433" s="17" t="n"/>
      <c r="L4433" s="17" t="n"/>
      <c r="N4433">
        <f>IF($B4433="","",IF($C4433="SUPERSTORE","Superstore","DH"))</f>
        <v/>
      </c>
      <c r="O4433">
        <f>IF($B4433="","",IFERROR(VLOOKUP($B4433,Mapping!$A:$C,2,0),"Not Mapped"))</f>
        <v/>
      </c>
      <c r="P4433">
        <f>IF($B4433="","",IFERROR(VLOOKUP($B4433,Mapping!$A:$C,3,0),"Not Mapped"))</f>
        <v/>
      </c>
      <c r="Q4433">
        <f>IF($B4433="","",IF(COUNTIF(Exclusions!$A:$A,$B4433)&gt;0,"Yes","No"))</f>
        <v/>
      </c>
      <c r="R4433" s="17">
        <f>IF($B4433="","",MIN(1,DAY($A4433)/IF($N4433="Superstore",Settings!$B$5,Settings!$B$4)))</f>
        <v/>
      </c>
      <c r="S4433" s="17">
        <f>IF(OR($B4433="",$G4433="",$R4433=0),"",$G4433/$R4433)</f>
        <v/>
      </c>
      <c r="T4433">
        <f>IF($S4433="","",IF($S4433&lt;Settings!$B$8,"Critical",IF($S4433&lt;Settings!$B$9,"Semi Critical","Non Critical")))</f>
        <v/>
      </c>
      <c r="U4433">
        <f>IF($B4433="","",IFERROR(VLOOKUP($O4433,Leaders!$A:$B,2,0),"Not Mapped"))</f>
        <v/>
      </c>
    </row>
    <row r="4434">
      <c r="A4434" s="16" t="n"/>
      <c r="G4434" s="17" t="n"/>
      <c r="H4434" s="17" t="n"/>
      <c r="I4434" s="17" t="n"/>
      <c r="J4434" s="17" t="n"/>
      <c r="K4434" s="17" t="n"/>
      <c r="L4434" s="17" t="n"/>
      <c r="N4434">
        <f>IF($B4434="","",IF($C4434="SUPERSTORE","Superstore","DH"))</f>
        <v/>
      </c>
      <c r="O4434">
        <f>IF($B4434="","",IFERROR(VLOOKUP($B4434,Mapping!$A:$C,2,0),"Not Mapped"))</f>
        <v/>
      </c>
      <c r="P4434">
        <f>IF($B4434="","",IFERROR(VLOOKUP($B4434,Mapping!$A:$C,3,0),"Not Mapped"))</f>
        <v/>
      </c>
      <c r="Q4434">
        <f>IF($B4434="","",IF(COUNTIF(Exclusions!$A:$A,$B4434)&gt;0,"Yes","No"))</f>
        <v/>
      </c>
      <c r="R4434" s="17">
        <f>IF($B4434="","",MIN(1,DAY($A4434)/IF($N4434="Superstore",Settings!$B$5,Settings!$B$4)))</f>
        <v/>
      </c>
      <c r="S4434" s="17">
        <f>IF(OR($B4434="",$G4434="",$R4434=0),"",$G4434/$R4434)</f>
        <v/>
      </c>
      <c r="T4434">
        <f>IF($S4434="","",IF($S4434&lt;Settings!$B$8,"Critical",IF($S4434&lt;Settings!$B$9,"Semi Critical","Non Critical")))</f>
        <v/>
      </c>
      <c r="U4434">
        <f>IF($B4434="","",IFERROR(VLOOKUP($O4434,Leaders!$A:$B,2,0),"Not Mapped"))</f>
        <v/>
      </c>
    </row>
    <row r="4435">
      <c r="A4435" s="16" t="n"/>
      <c r="G4435" s="17" t="n"/>
      <c r="H4435" s="17" t="n"/>
      <c r="I4435" s="17" t="n"/>
      <c r="J4435" s="17" t="n"/>
      <c r="K4435" s="17" t="n"/>
      <c r="L4435" s="17" t="n"/>
      <c r="N4435">
        <f>IF($B4435="","",IF($C4435="SUPERSTORE","Superstore","DH"))</f>
        <v/>
      </c>
      <c r="O4435">
        <f>IF($B4435="","",IFERROR(VLOOKUP($B4435,Mapping!$A:$C,2,0),"Not Mapped"))</f>
        <v/>
      </c>
      <c r="P4435">
        <f>IF($B4435="","",IFERROR(VLOOKUP($B4435,Mapping!$A:$C,3,0),"Not Mapped"))</f>
        <v/>
      </c>
      <c r="Q4435">
        <f>IF($B4435="","",IF(COUNTIF(Exclusions!$A:$A,$B4435)&gt;0,"Yes","No"))</f>
        <v/>
      </c>
      <c r="R4435" s="17">
        <f>IF($B4435="","",MIN(1,DAY($A4435)/IF($N4435="Superstore",Settings!$B$5,Settings!$B$4)))</f>
        <v/>
      </c>
      <c r="S4435" s="17">
        <f>IF(OR($B4435="",$G4435="",$R4435=0),"",$G4435/$R4435)</f>
        <v/>
      </c>
      <c r="T4435">
        <f>IF($S4435="","",IF($S4435&lt;Settings!$B$8,"Critical",IF($S4435&lt;Settings!$B$9,"Semi Critical","Non Critical")))</f>
        <v/>
      </c>
      <c r="U4435">
        <f>IF($B4435="","",IFERROR(VLOOKUP($O4435,Leaders!$A:$B,2,0),"Not Mapped"))</f>
        <v/>
      </c>
    </row>
    <row r="4436">
      <c r="A4436" s="16" t="n"/>
      <c r="G4436" s="17" t="n"/>
      <c r="H4436" s="17" t="n"/>
      <c r="I4436" s="17" t="n"/>
      <c r="J4436" s="17" t="n"/>
      <c r="K4436" s="17" t="n"/>
      <c r="L4436" s="17" t="n"/>
      <c r="N4436">
        <f>IF($B4436="","",IF($C4436="SUPERSTORE","Superstore","DH"))</f>
        <v/>
      </c>
      <c r="O4436">
        <f>IF($B4436="","",IFERROR(VLOOKUP($B4436,Mapping!$A:$C,2,0),"Not Mapped"))</f>
        <v/>
      </c>
      <c r="P4436">
        <f>IF($B4436="","",IFERROR(VLOOKUP($B4436,Mapping!$A:$C,3,0),"Not Mapped"))</f>
        <v/>
      </c>
      <c r="Q4436">
        <f>IF($B4436="","",IF(COUNTIF(Exclusions!$A:$A,$B4436)&gt;0,"Yes","No"))</f>
        <v/>
      </c>
      <c r="R4436" s="17">
        <f>IF($B4436="","",MIN(1,DAY($A4436)/IF($N4436="Superstore",Settings!$B$5,Settings!$B$4)))</f>
        <v/>
      </c>
      <c r="S4436" s="17">
        <f>IF(OR($B4436="",$G4436="",$R4436=0),"",$G4436/$R4436)</f>
        <v/>
      </c>
      <c r="T4436">
        <f>IF($S4436="","",IF($S4436&lt;Settings!$B$8,"Critical",IF($S4436&lt;Settings!$B$9,"Semi Critical","Non Critical")))</f>
        <v/>
      </c>
      <c r="U4436">
        <f>IF($B4436="","",IFERROR(VLOOKUP($O4436,Leaders!$A:$B,2,0),"Not Mapped"))</f>
        <v/>
      </c>
    </row>
    <row r="4437">
      <c r="A4437" s="16" t="n"/>
      <c r="G4437" s="17" t="n"/>
      <c r="H4437" s="17" t="n"/>
      <c r="I4437" s="17" t="n"/>
      <c r="J4437" s="17" t="n"/>
      <c r="K4437" s="17" t="n"/>
      <c r="L4437" s="17" t="n"/>
      <c r="N4437">
        <f>IF($B4437="","",IF($C4437="SUPERSTORE","Superstore","DH"))</f>
        <v/>
      </c>
      <c r="O4437">
        <f>IF($B4437="","",IFERROR(VLOOKUP($B4437,Mapping!$A:$C,2,0),"Not Mapped"))</f>
        <v/>
      </c>
      <c r="P4437">
        <f>IF($B4437="","",IFERROR(VLOOKUP($B4437,Mapping!$A:$C,3,0),"Not Mapped"))</f>
        <v/>
      </c>
      <c r="Q4437">
        <f>IF($B4437="","",IF(COUNTIF(Exclusions!$A:$A,$B4437)&gt;0,"Yes","No"))</f>
        <v/>
      </c>
      <c r="R4437" s="17">
        <f>IF($B4437="","",MIN(1,DAY($A4437)/IF($N4437="Superstore",Settings!$B$5,Settings!$B$4)))</f>
        <v/>
      </c>
      <c r="S4437" s="17">
        <f>IF(OR($B4437="",$G4437="",$R4437=0),"",$G4437/$R4437)</f>
        <v/>
      </c>
      <c r="T4437">
        <f>IF($S4437="","",IF($S4437&lt;Settings!$B$8,"Critical",IF($S4437&lt;Settings!$B$9,"Semi Critical","Non Critical")))</f>
        <v/>
      </c>
      <c r="U4437">
        <f>IF($B4437="","",IFERROR(VLOOKUP($O4437,Leaders!$A:$B,2,0),"Not Mapped"))</f>
        <v/>
      </c>
    </row>
    <row r="4438">
      <c r="A4438" s="16" t="n"/>
      <c r="G4438" s="17" t="n"/>
      <c r="H4438" s="17" t="n"/>
      <c r="I4438" s="17" t="n"/>
      <c r="J4438" s="17" t="n"/>
      <c r="K4438" s="17" t="n"/>
      <c r="L4438" s="17" t="n"/>
      <c r="N4438">
        <f>IF($B4438="","",IF($C4438="SUPERSTORE","Superstore","DH"))</f>
        <v/>
      </c>
      <c r="O4438">
        <f>IF($B4438="","",IFERROR(VLOOKUP($B4438,Mapping!$A:$C,2,0),"Not Mapped"))</f>
        <v/>
      </c>
      <c r="P4438">
        <f>IF($B4438="","",IFERROR(VLOOKUP($B4438,Mapping!$A:$C,3,0),"Not Mapped"))</f>
        <v/>
      </c>
      <c r="Q4438">
        <f>IF($B4438="","",IF(COUNTIF(Exclusions!$A:$A,$B4438)&gt;0,"Yes","No"))</f>
        <v/>
      </c>
      <c r="R4438" s="17">
        <f>IF($B4438="","",MIN(1,DAY($A4438)/IF($N4438="Superstore",Settings!$B$5,Settings!$B$4)))</f>
        <v/>
      </c>
      <c r="S4438" s="17">
        <f>IF(OR($B4438="",$G4438="",$R4438=0),"",$G4438/$R4438)</f>
        <v/>
      </c>
      <c r="T4438">
        <f>IF($S4438="","",IF($S4438&lt;Settings!$B$8,"Critical",IF($S4438&lt;Settings!$B$9,"Semi Critical","Non Critical")))</f>
        <v/>
      </c>
      <c r="U4438">
        <f>IF($B4438="","",IFERROR(VLOOKUP($O4438,Leaders!$A:$B,2,0),"Not Mapped"))</f>
        <v/>
      </c>
    </row>
    <row r="4439">
      <c r="A4439" s="16" t="n"/>
      <c r="G4439" s="17" t="n"/>
      <c r="H4439" s="17" t="n"/>
      <c r="I4439" s="17" t="n"/>
      <c r="J4439" s="17" t="n"/>
      <c r="K4439" s="17" t="n"/>
      <c r="L4439" s="17" t="n"/>
      <c r="N4439">
        <f>IF($B4439="","",IF($C4439="SUPERSTORE","Superstore","DH"))</f>
        <v/>
      </c>
      <c r="O4439">
        <f>IF($B4439="","",IFERROR(VLOOKUP($B4439,Mapping!$A:$C,2,0),"Not Mapped"))</f>
        <v/>
      </c>
      <c r="P4439">
        <f>IF($B4439="","",IFERROR(VLOOKUP($B4439,Mapping!$A:$C,3,0),"Not Mapped"))</f>
        <v/>
      </c>
      <c r="Q4439">
        <f>IF($B4439="","",IF(COUNTIF(Exclusions!$A:$A,$B4439)&gt;0,"Yes","No"))</f>
        <v/>
      </c>
      <c r="R4439" s="17">
        <f>IF($B4439="","",MIN(1,DAY($A4439)/IF($N4439="Superstore",Settings!$B$5,Settings!$B$4)))</f>
        <v/>
      </c>
      <c r="S4439" s="17">
        <f>IF(OR($B4439="",$G4439="",$R4439=0),"",$G4439/$R4439)</f>
        <v/>
      </c>
      <c r="T4439">
        <f>IF($S4439="","",IF($S4439&lt;Settings!$B$8,"Critical",IF($S4439&lt;Settings!$B$9,"Semi Critical","Non Critical")))</f>
        <v/>
      </c>
      <c r="U4439">
        <f>IF($B4439="","",IFERROR(VLOOKUP($O4439,Leaders!$A:$B,2,0),"Not Mapped"))</f>
        <v/>
      </c>
    </row>
    <row r="4440">
      <c r="A4440" s="16" t="n"/>
      <c r="G4440" s="17" t="n"/>
      <c r="H4440" s="17" t="n"/>
      <c r="I4440" s="17" t="n"/>
      <c r="J4440" s="17" t="n"/>
      <c r="K4440" s="17" t="n"/>
      <c r="L4440" s="17" t="n"/>
      <c r="N4440">
        <f>IF($B4440="","",IF($C4440="SUPERSTORE","Superstore","DH"))</f>
        <v/>
      </c>
      <c r="O4440">
        <f>IF($B4440="","",IFERROR(VLOOKUP($B4440,Mapping!$A:$C,2,0),"Not Mapped"))</f>
        <v/>
      </c>
      <c r="P4440">
        <f>IF($B4440="","",IFERROR(VLOOKUP($B4440,Mapping!$A:$C,3,0),"Not Mapped"))</f>
        <v/>
      </c>
      <c r="Q4440">
        <f>IF($B4440="","",IF(COUNTIF(Exclusions!$A:$A,$B4440)&gt;0,"Yes","No"))</f>
        <v/>
      </c>
      <c r="R4440" s="17">
        <f>IF($B4440="","",MIN(1,DAY($A4440)/IF($N4440="Superstore",Settings!$B$5,Settings!$B$4)))</f>
        <v/>
      </c>
      <c r="S4440" s="17">
        <f>IF(OR($B4440="",$G4440="",$R4440=0),"",$G4440/$R4440)</f>
        <v/>
      </c>
      <c r="T4440">
        <f>IF($S4440="","",IF($S4440&lt;Settings!$B$8,"Critical",IF($S4440&lt;Settings!$B$9,"Semi Critical","Non Critical")))</f>
        <v/>
      </c>
      <c r="U4440">
        <f>IF($B4440="","",IFERROR(VLOOKUP($O4440,Leaders!$A:$B,2,0),"Not Mapped"))</f>
        <v/>
      </c>
    </row>
    <row r="4441">
      <c r="A4441" s="16" t="n"/>
      <c r="G4441" s="17" t="n"/>
      <c r="H4441" s="17" t="n"/>
      <c r="I4441" s="17" t="n"/>
      <c r="J4441" s="17" t="n"/>
      <c r="K4441" s="17" t="n"/>
      <c r="L4441" s="17" t="n"/>
      <c r="N4441">
        <f>IF($B4441="","",IF($C4441="SUPERSTORE","Superstore","DH"))</f>
        <v/>
      </c>
      <c r="O4441">
        <f>IF($B4441="","",IFERROR(VLOOKUP($B4441,Mapping!$A:$C,2,0),"Not Mapped"))</f>
        <v/>
      </c>
      <c r="P4441">
        <f>IF($B4441="","",IFERROR(VLOOKUP($B4441,Mapping!$A:$C,3,0),"Not Mapped"))</f>
        <v/>
      </c>
      <c r="Q4441">
        <f>IF($B4441="","",IF(COUNTIF(Exclusions!$A:$A,$B4441)&gt;0,"Yes","No"))</f>
        <v/>
      </c>
      <c r="R4441" s="17">
        <f>IF($B4441="","",MIN(1,DAY($A4441)/IF($N4441="Superstore",Settings!$B$5,Settings!$B$4)))</f>
        <v/>
      </c>
      <c r="S4441" s="17">
        <f>IF(OR($B4441="",$G4441="",$R4441=0),"",$G4441/$R4441)</f>
        <v/>
      </c>
      <c r="T4441">
        <f>IF($S4441="","",IF($S4441&lt;Settings!$B$8,"Critical",IF($S4441&lt;Settings!$B$9,"Semi Critical","Non Critical")))</f>
        <v/>
      </c>
      <c r="U4441">
        <f>IF($B4441="","",IFERROR(VLOOKUP($O4441,Leaders!$A:$B,2,0),"Not Mapped"))</f>
        <v/>
      </c>
    </row>
    <row r="4442">
      <c r="A4442" s="16" t="n"/>
      <c r="G4442" s="17" t="n"/>
      <c r="H4442" s="17" t="n"/>
      <c r="I4442" s="17" t="n"/>
      <c r="J4442" s="17" t="n"/>
      <c r="K4442" s="17" t="n"/>
      <c r="L4442" s="17" t="n"/>
      <c r="N4442">
        <f>IF($B4442="","",IF($C4442="SUPERSTORE","Superstore","DH"))</f>
        <v/>
      </c>
      <c r="O4442">
        <f>IF($B4442="","",IFERROR(VLOOKUP($B4442,Mapping!$A:$C,2,0),"Not Mapped"))</f>
        <v/>
      </c>
      <c r="P4442">
        <f>IF($B4442="","",IFERROR(VLOOKUP($B4442,Mapping!$A:$C,3,0),"Not Mapped"))</f>
        <v/>
      </c>
      <c r="Q4442">
        <f>IF($B4442="","",IF(COUNTIF(Exclusions!$A:$A,$B4442)&gt;0,"Yes","No"))</f>
        <v/>
      </c>
      <c r="R4442" s="17">
        <f>IF($B4442="","",MIN(1,DAY($A4442)/IF($N4442="Superstore",Settings!$B$5,Settings!$B$4)))</f>
        <v/>
      </c>
      <c r="S4442" s="17">
        <f>IF(OR($B4442="",$G4442="",$R4442=0),"",$G4442/$R4442)</f>
        <v/>
      </c>
      <c r="T4442">
        <f>IF($S4442="","",IF($S4442&lt;Settings!$B$8,"Critical",IF($S4442&lt;Settings!$B$9,"Semi Critical","Non Critical")))</f>
        <v/>
      </c>
      <c r="U4442">
        <f>IF($B4442="","",IFERROR(VLOOKUP($O4442,Leaders!$A:$B,2,0),"Not Mapped"))</f>
        <v/>
      </c>
    </row>
    <row r="4443">
      <c r="A4443" s="16" t="n"/>
      <c r="G4443" s="17" t="n"/>
      <c r="H4443" s="17" t="n"/>
      <c r="I4443" s="17" t="n"/>
      <c r="J4443" s="17" t="n"/>
      <c r="K4443" s="17" t="n"/>
      <c r="L4443" s="17" t="n"/>
      <c r="N4443">
        <f>IF($B4443="","",IF($C4443="SUPERSTORE","Superstore","DH"))</f>
        <v/>
      </c>
      <c r="O4443">
        <f>IF($B4443="","",IFERROR(VLOOKUP($B4443,Mapping!$A:$C,2,0),"Not Mapped"))</f>
        <v/>
      </c>
      <c r="P4443">
        <f>IF($B4443="","",IFERROR(VLOOKUP($B4443,Mapping!$A:$C,3,0),"Not Mapped"))</f>
        <v/>
      </c>
      <c r="Q4443">
        <f>IF($B4443="","",IF(COUNTIF(Exclusions!$A:$A,$B4443)&gt;0,"Yes","No"))</f>
        <v/>
      </c>
      <c r="R4443" s="17">
        <f>IF($B4443="","",MIN(1,DAY($A4443)/IF($N4443="Superstore",Settings!$B$5,Settings!$B$4)))</f>
        <v/>
      </c>
      <c r="S4443" s="17">
        <f>IF(OR($B4443="",$G4443="",$R4443=0),"",$G4443/$R4443)</f>
        <v/>
      </c>
      <c r="T4443">
        <f>IF($S4443="","",IF($S4443&lt;Settings!$B$8,"Critical",IF($S4443&lt;Settings!$B$9,"Semi Critical","Non Critical")))</f>
        <v/>
      </c>
      <c r="U4443">
        <f>IF($B4443="","",IFERROR(VLOOKUP($O4443,Leaders!$A:$B,2,0),"Not Mapped"))</f>
        <v/>
      </c>
    </row>
    <row r="4444">
      <c r="A4444" s="16" t="n"/>
      <c r="G4444" s="17" t="n"/>
      <c r="H4444" s="17" t="n"/>
      <c r="I4444" s="17" t="n"/>
      <c r="J4444" s="17" t="n"/>
      <c r="K4444" s="17" t="n"/>
      <c r="L4444" s="17" t="n"/>
      <c r="N4444">
        <f>IF($B4444="","",IF($C4444="SUPERSTORE","Superstore","DH"))</f>
        <v/>
      </c>
      <c r="O4444">
        <f>IF($B4444="","",IFERROR(VLOOKUP($B4444,Mapping!$A:$C,2,0),"Not Mapped"))</f>
        <v/>
      </c>
      <c r="P4444">
        <f>IF($B4444="","",IFERROR(VLOOKUP($B4444,Mapping!$A:$C,3,0),"Not Mapped"))</f>
        <v/>
      </c>
      <c r="Q4444">
        <f>IF($B4444="","",IF(COUNTIF(Exclusions!$A:$A,$B4444)&gt;0,"Yes","No"))</f>
        <v/>
      </c>
      <c r="R4444" s="17">
        <f>IF($B4444="","",MIN(1,DAY($A4444)/IF($N4444="Superstore",Settings!$B$5,Settings!$B$4)))</f>
        <v/>
      </c>
      <c r="S4444" s="17">
        <f>IF(OR($B4444="",$G4444="",$R4444=0),"",$G4444/$R4444)</f>
        <v/>
      </c>
      <c r="T4444">
        <f>IF($S4444="","",IF($S4444&lt;Settings!$B$8,"Critical",IF($S4444&lt;Settings!$B$9,"Semi Critical","Non Critical")))</f>
        <v/>
      </c>
      <c r="U4444">
        <f>IF($B4444="","",IFERROR(VLOOKUP($O4444,Leaders!$A:$B,2,0),"Not Mapped"))</f>
        <v/>
      </c>
    </row>
    <row r="4445">
      <c r="A4445" s="16" t="n"/>
      <c r="G4445" s="17" t="n"/>
      <c r="H4445" s="17" t="n"/>
      <c r="I4445" s="17" t="n"/>
      <c r="J4445" s="17" t="n"/>
      <c r="K4445" s="17" t="n"/>
      <c r="L4445" s="17" t="n"/>
      <c r="N4445">
        <f>IF($B4445="","",IF($C4445="SUPERSTORE","Superstore","DH"))</f>
        <v/>
      </c>
      <c r="O4445">
        <f>IF($B4445="","",IFERROR(VLOOKUP($B4445,Mapping!$A:$C,2,0),"Not Mapped"))</f>
        <v/>
      </c>
      <c r="P4445">
        <f>IF($B4445="","",IFERROR(VLOOKUP($B4445,Mapping!$A:$C,3,0),"Not Mapped"))</f>
        <v/>
      </c>
      <c r="Q4445">
        <f>IF($B4445="","",IF(COUNTIF(Exclusions!$A:$A,$B4445)&gt;0,"Yes","No"))</f>
        <v/>
      </c>
      <c r="R4445" s="17">
        <f>IF($B4445="","",MIN(1,DAY($A4445)/IF($N4445="Superstore",Settings!$B$5,Settings!$B$4)))</f>
        <v/>
      </c>
      <c r="S4445" s="17">
        <f>IF(OR($B4445="",$G4445="",$R4445=0),"",$G4445/$R4445)</f>
        <v/>
      </c>
      <c r="T4445">
        <f>IF($S4445="","",IF($S4445&lt;Settings!$B$8,"Critical",IF($S4445&lt;Settings!$B$9,"Semi Critical","Non Critical")))</f>
        <v/>
      </c>
      <c r="U4445">
        <f>IF($B4445="","",IFERROR(VLOOKUP($O4445,Leaders!$A:$B,2,0),"Not Mapped"))</f>
        <v/>
      </c>
    </row>
    <row r="4446">
      <c r="A4446" s="16" t="n"/>
      <c r="G4446" s="17" t="n"/>
      <c r="H4446" s="17" t="n"/>
      <c r="I4446" s="17" t="n"/>
      <c r="J4446" s="17" t="n"/>
      <c r="K4446" s="17" t="n"/>
      <c r="L4446" s="17" t="n"/>
      <c r="N4446">
        <f>IF($B4446="","",IF($C4446="SUPERSTORE","Superstore","DH"))</f>
        <v/>
      </c>
      <c r="O4446">
        <f>IF($B4446="","",IFERROR(VLOOKUP($B4446,Mapping!$A:$C,2,0),"Not Mapped"))</f>
        <v/>
      </c>
      <c r="P4446">
        <f>IF($B4446="","",IFERROR(VLOOKUP($B4446,Mapping!$A:$C,3,0),"Not Mapped"))</f>
        <v/>
      </c>
      <c r="Q4446">
        <f>IF($B4446="","",IF(COUNTIF(Exclusions!$A:$A,$B4446)&gt;0,"Yes","No"))</f>
        <v/>
      </c>
      <c r="R4446" s="17">
        <f>IF($B4446="","",MIN(1,DAY($A4446)/IF($N4446="Superstore",Settings!$B$5,Settings!$B$4)))</f>
        <v/>
      </c>
      <c r="S4446" s="17">
        <f>IF(OR($B4446="",$G4446="",$R4446=0),"",$G4446/$R4446)</f>
        <v/>
      </c>
      <c r="T4446">
        <f>IF($S4446="","",IF($S4446&lt;Settings!$B$8,"Critical",IF($S4446&lt;Settings!$B$9,"Semi Critical","Non Critical")))</f>
        <v/>
      </c>
      <c r="U4446">
        <f>IF($B4446="","",IFERROR(VLOOKUP($O4446,Leaders!$A:$B,2,0),"Not Mapped"))</f>
        <v/>
      </c>
    </row>
    <row r="4447">
      <c r="A4447" s="16" t="n"/>
      <c r="G4447" s="17" t="n"/>
      <c r="H4447" s="17" t="n"/>
      <c r="I4447" s="17" t="n"/>
      <c r="J4447" s="17" t="n"/>
      <c r="K4447" s="17" t="n"/>
      <c r="L4447" s="17" t="n"/>
      <c r="N4447">
        <f>IF($B4447="","",IF($C4447="SUPERSTORE","Superstore","DH"))</f>
        <v/>
      </c>
      <c r="O4447">
        <f>IF($B4447="","",IFERROR(VLOOKUP($B4447,Mapping!$A:$C,2,0),"Not Mapped"))</f>
        <v/>
      </c>
      <c r="P4447">
        <f>IF($B4447="","",IFERROR(VLOOKUP($B4447,Mapping!$A:$C,3,0),"Not Mapped"))</f>
        <v/>
      </c>
      <c r="Q4447">
        <f>IF($B4447="","",IF(COUNTIF(Exclusions!$A:$A,$B4447)&gt;0,"Yes","No"))</f>
        <v/>
      </c>
      <c r="R4447" s="17">
        <f>IF($B4447="","",MIN(1,DAY($A4447)/IF($N4447="Superstore",Settings!$B$5,Settings!$B$4)))</f>
        <v/>
      </c>
      <c r="S4447" s="17">
        <f>IF(OR($B4447="",$G4447="",$R4447=0),"",$G4447/$R4447)</f>
        <v/>
      </c>
      <c r="T4447">
        <f>IF($S4447="","",IF($S4447&lt;Settings!$B$8,"Critical",IF($S4447&lt;Settings!$B$9,"Semi Critical","Non Critical")))</f>
        <v/>
      </c>
      <c r="U4447">
        <f>IF($B4447="","",IFERROR(VLOOKUP($O4447,Leaders!$A:$B,2,0),"Not Mapped"))</f>
        <v/>
      </c>
    </row>
    <row r="4448">
      <c r="A4448" s="16" t="n"/>
      <c r="G4448" s="17" t="n"/>
      <c r="H4448" s="17" t="n"/>
      <c r="I4448" s="17" t="n"/>
      <c r="J4448" s="17" t="n"/>
      <c r="K4448" s="17" t="n"/>
      <c r="L4448" s="17" t="n"/>
      <c r="N4448">
        <f>IF($B4448="","",IF($C4448="SUPERSTORE","Superstore","DH"))</f>
        <v/>
      </c>
      <c r="O4448">
        <f>IF($B4448="","",IFERROR(VLOOKUP($B4448,Mapping!$A:$C,2,0),"Not Mapped"))</f>
        <v/>
      </c>
      <c r="P4448">
        <f>IF($B4448="","",IFERROR(VLOOKUP($B4448,Mapping!$A:$C,3,0),"Not Mapped"))</f>
        <v/>
      </c>
      <c r="Q4448">
        <f>IF($B4448="","",IF(COUNTIF(Exclusions!$A:$A,$B4448)&gt;0,"Yes","No"))</f>
        <v/>
      </c>
      <c r="R4448" s="17">
        <f>IF($B4448="","",MIN(1,DAY($A4448)/IF($N4448="Superstore",Settings!$B$5,Settings!$B$4)))</f>
        <v/>
      </c>
      <c r="S4448" s="17">
        <f>IF(OR($B4448="",$G4448="",$R4448=0),"",$G4448/$R4448)</f>
        <v/>
      </c>
      <c r="T4448">
        <f>IF($S4448="","",IF($S4448&lt;Settings!$B$8,"Critical",IF($S4448&lt;Settings!$B$9,"Semi Critical","Non Critical")))</f>
        <v/>
      </c>
      <c r="U4448">
        <f>IF($B4448="","",IFERROR(VLOOKUP($O4448,Leaders!$A:$B,2,0),"Not Mapped"))</f>
        <v/>
      </c>
    </row>
    <row r="4449">
      <c r="A4449" s="16" t="n"/>
      <c r="G4449" s="17" t="n"/>
      <c r="H4449" s="17" t="n"/>
      <c r="I4449" s="17" t="n"/>
      <c r="J4449" s="17" t="n"/>
      <c r="K4449" s="17" t="n"/>
      <c r="L4449" s="17" t="n"/>
      <c r="N4449">
        <f>IF($B4449="","",IF($C4449="SUPERSTORE","Superstore","DH"))</f>
        <v/>
      </c>
      <c r="O4449">
        <f>IF($B4449="","",IFERROR(VLOOKUP($B4449,Mapping!$A:$C,2,0),"Not Mapped"))</f>
        <v/>
      </c>
      <c r="P4449">
        <f>IF($B4449="","",IFERROR(VLOOKUP($B4449,Mapping!$A:$C,3,0),"Not Mapped"))</f>
        <v/>
      </c>
      <c r="Q4449">
        <f>IF($B4449="","",IF(COUNTIF(Exclusions!$A:$A,$B4449)&gt;0,"Yes","No"))</f>
        <v/>
      </c>
      <c r="R4449" s="17">
        <f>IF($B4449="","",MIN(1,DAY($A4449)/IF($N4449="Superstore",Settings!$B$5,Settings!$B$4)))</f>
        <v/>
      </c>
      <c r="S4449" s="17">
        <f>IF(OR($B4449="",$G4449="",$R4449=0),"",$G4449/$R4449)</f>
        <v/>
      </c>
      <c r="T4449">
        <f>IF($S4449="","",IF($S4449&lt;Settings!$B$8,"Critical",IF($S4449&lt;Settings!$B$9,"Semi Critical","Non Critical")))</f>
        <v/>
      </c>
      <c r="U4449">
        <f>IF($B4449="","",IFERROR(VLOOKUP($O4449,Leaders!$A:$B,2,0),"Not Mapped"))</f>
        <v/>
      </c>
    </row>
    <row r="4450">
      <c r="A4450" s="16" t="n"/>
      <c r="G4450" s="17" t="n"/>
      <c r="H4450" s="17" t="n"/>
      <c r="I4450" s="17" t="n"/>
      <c r="J4450" s="17" t="n"/>
      <c r="K4450" s="17" t="n"/>
      <c r="L4450" s="17" t="n"/>
      <c r="N4450">
        <f>IF($B4450="","",IF($C4450="SUPERSTORE","Superstore","DH"))</f>
        <v/>
      </c>
      <c r="O4450">
        <f>IF($B4450="","",IFERROR(VLOOKUP($B4450,Mapping!$A:$C,2,0),"Not Mapped"))</f>
        <v/>
      </c>
      <c r="P4450">
        <f>IF($B4450="","",IFERROR(VLOOKUP($B4450,Mapping!$A:$C,3,0),"Not Mapped"))</f>
        <v/>
      </c>
      <c r="Q4450">
        <f>IF($B4450="","",IF(COUNTIF(Exclusions!$A:$A,$B4450)&gt;0,"Yes","No"))</f>
        <v/>
      </c>
      <c r="R4450" s="17">
        <f>IF($B4450="","",MIN(1,DAY($A4450)/IF($N4450="Superstore",Settings!$B$5,Settings!$B$4)))</f>
        <v/>
      </c>
      <c r="S4450" s="17">
        <f>IF(OR($B4450="",$G4450="",$R4450=0),"",$G4450/$R4450)</f>
        <v/>
      </c>
      <c r="T4450">
        <f>IF($S4450="","",IF($S4450&lt;Settings!$B$8,"Critical",IF($S4450&lt;Settings!$B$9,"Semi Critical","Non Critical")))</f>
        <v/>
      </c>
      <c r="U4450">
        <f>IF($B4450="","",IFERROR(VLOOKUP($O4450,Leaders!$A:$B,2,0),"Not Mapped"))</f>
        <v/>
      </c>
    </row>
    <row r="4451">
      <c r="A4451" s="16" t="n"/>
      <c r="G4451" s="17" t="n"/>
      <c r="H4451" s="17" t="n"/>
      <c r="I4451" s="17" t="n"/>
      <c r="J4451" s="17" t="n"/>
      <c r="K4451" s="17" t="n"/>
      <c r="L4451" s="17" t="n"/>
      <c r="N4451">
        <f>IF($B4451="","",IF($C4451="SUPERSTORE","Superstore","DH"))</f>
        <v/>
      </c>
      <c r="O4451">
        <f>IF($B4451="","",IFERROR(VLOOKUP($B4451,Mapping!$A:$C,2,0),"Not Mapped"))</f>
        <v/>
      </c>
      <c r="P4451">
        <f>IF($B4451="","",IFERROR(VLOOKUP($B4451,Mapping!$A:$C,3,0),"Not Mapped"))</f>
        <v/>
      </c>
      <c r="Q4451">
        <f>IF($B4451="","",IF(COUNTIF(Exclusions!$A:$A,$B4451)&gt;0,"Yes","No"))</f>
        <v/>
      </c>
      <c r="R4451" s="17">
        <f>IF($B4451="","",MIN(1,DAY($A4451)/IF($N4451="Superstore",Settings!$B$5,Settings!$B$4)))</f>
        <v/>
      </c>
      <c r="S4451" s="17">
        <f>IF(OR($B4451="",$G4451="",$R4451=0),"",$G4451/$R4451)</f>
        <v/>
      </c>
      <c r="T4451">
        <f>IF($S4451="","",IF($S4451&lt;Settings!$B$8,"Critical",IF($S4451&lt;Settings!$B$9,"Semi Critical","Non Critical")))</f>
        <v/>
      </c>
      <c r="U4451">
        <f>IF($B4451="","",IFERROR(VLOOKUP($O4451,Leaders!$A:$B,2,0),"Not Mapped"))</f>
        <v/>
      </c>
    </row>
    <row r="4452">
      <c r="A4452" s="16" t="n"/>
      <c r="G4452" s="17" t="n"/>
      <c r="H4452" s="17" t="n"/>
      <c r="I4452" s="17" t="n"/>
      <c r="J4452" s="17" t="n"/>
      <c r="K4452" s="17" t="n"/>
      <c r="L4452" s="17" t="n"/>
      <c r="N4452">
        <f>IF($B4452="","",IF($C4452="SUPERSTORE","Superstore","DH"))</f>
        <v/>
      </c>
      <c r="O4452">
        <f>IF($B4452="","",IFERROR(VLOOKUP($B4452,Mapping!$A:$C,2,0),"Not Mapped"))</f>
        <v/>
      </c>
      <c r="P4452">
        <f>IF($B4452="","",IFERROR(VLOOKUP($B4452,Mapping!$A:$C,3,0),"Not Mapped"))</f>
        <v/>
      </c>
      <c r="Q4452">
        <f>IF($B4452="","",IF(COUNTIF(Exclusions!$A:$A,$B4452)&gt;0,"Yes","No"))</f>
        <v/>
      </c>
      <c r="R4452" s="17">
        <f>IF($B4452="","",MIN(1,DAY($A4452)/IF($N4452="Superstore",Settings!$B$5,Settings!$B$4)))</f>
        <v/>
      </c>
      <c r="S4452" s="17">
        <f>IF(OR($B4452="",$G4452="",$R4452=0),"",$G4452/$R4452)</f>
        <v/>
      </c>
      <c r="T4452">
        <f>IF($S4452="","",IF($S4452&lt;Settings!$B$8,"Critical",IF($S4452&lt;Settings!$B$9,"Semi Critical","Non Critical")))</f>
        <v/>
      </c>
      <c r="U4452">
        <f>IF($B4452="","",IFERROR(VLOOKUP($O4452,Leaders!$A:$B,2,0),"Not Mapped"))</f>
        <v/>
      </c>
    </row>
    <row r="4453">
      <c r="A4453" s="16" t="n"/>
      <c r="G4453" s="17" t="n"/>
      <c r="H4453" s="17" t="n"/>
      <c r="I4453" s="17" t="n"/>
      <c r="J4453" s="17" t="n"/>
      <c r="K4453" s="17" t="n"/>
      <c r="L4453" s="17" t="n"/>
      <c r="N4453">
        <f>IF($B4453="","",IF($C4453="SUPERSTORE","Superstore","DH"))</f>
        <v/>
      </c>
      <c r="O4453">
        <f>IF($B4453="","",IFERROR(VLOOKUP($B4453,Mapping!$A:$C,2,0),"Not Mapped"))</f>
        <v/>
      </c>
      <c r="P4453">
        <f>IF($B4453="","",IFERROR(VLOOKUP($B4453,Mapping!$A:$C,3,0),"Not Mapped"))</f>
        <v/>
      </c>
      <c r="Q4453">
        <f>IF($B4453="","",IF(COUNTIF(Exclusions!$A:$A,$B4453)&gt;0,"Yes","No"))</f>
        <v/>
      </c>
      <c r="R4453" s="17">
        <f>IF($B4453="","",MIN(1,DAY($A4453)/IF($N4453="Superstore",Settings!$B$5,Settings!$B$4)))</f>
        <v/>
      </c>
      <c r="S4453" s="17">
        <f>IF(OR($B4453="",$G4453="",$R4453=0),"",$G4453/$R4453)</f>
        <v/>
      </c>
      <c r="T4453">
        <f>IF($S4453="","",IF($S4453&lt;Settings!$B$8,"Critical",IF($S4453&lt;Settings!$B$9,"Semi Critical","Non Critical")))</f>
        <v/>
      </c>
      <c r="U4453">
        <f>IF($B4453="","",IFERROR(VLOOKUP($O4453,Leaders!$A:$B,2,0),"Not Mapped"))</f>
        <v/>
      </c>
    </row>
    <row r="4454">
      <c r="A4454" s="16" t="n"/>
      <c r="G4454" s="17" t="n"/>
      <c r="H4454" s="17" t="n"/>
      <c r="I4454" s="17" t="n"/>
      <c r="J4454" s="17" t="n"/>
      <c r="K4454" s="17" t="n"/>
      <c r="L4454" s="17" t="n"/>
      <c r="N4454">
        <f>IF($B4454="","",IF($C4454="SUPERSTORE","Superstore","DH"))</f>
        <v/>
      </c>
      <c r="O4454">
        <f>IF($B4454="","",IFERROR(VLOOKUP($B4454,Mapping!$A:$C,2,0),"Not Mapped"))</f>
        <v/>
      </c>
      <c r="P4454">
        <f>IF($B4454="","",IFERROR(VLOOKUP($B4454,Mapping!$A:$C,3,0),"Not Mapped"))</f>
        <v/>
      </c>
      <c r="Q4454">
        <f>IF($B4454="","",IF(COUNTIF(Exclusions!$A:$A,$B4454)&gt;0,"Yes","No"))</f>
        <v/>
      </c>
      <c r="R4454" s="17">
        <f>IF($B4454="","",MIN(1,DAY($A4454)/IF($N4454="Superstore",Settings!$B$5,Settings!$B$4)))</f>
        <v/>
      </c>
      <c r="S4454" s="17">
        <f>IF(OR($B4454="",$G4454="",$R4454=0),"",$G4454/$R4454)</f>
        <v/>
      </c>
      <c r="T4454">
        <f>IF($S4454="","",IF($S4454&lt;Settings!$B$8,"Critical",IF($S4454&lt;Settings!$B$9,"Semi Critical","Non Critical")))</f>
        <v/>
      </c>
      <c r="U4454">
        <f>IF($B4454="","",IFERROR(VLOOKUP($O4454,Leaders!$A:$B,2,0),"Not Mapped"))</f>
        <v/>
      </c>
    </row>
    <row r="4455">
      <c r="A4455" s="16" t="n"/>
      <c r="G4455" s="17" t="n"/>
      <c r="H4455" s="17" t="n"/>
      <c r="I4455" s="17" t="n"/>
      <c r="J4455" s="17" t="n"/>
      <c r="K4455" s="17" t="n"/>
      <c r="L4455" s="17" t="n"/>
      <c r="N4455">
        <f>IF($B4455="","",IF($C4455="SUPERSTORE","Superstore","DH"))</f>
        <v/>
      </c>
      <c r="O4455">
        <f>IF($B4455="","",IFERROR(VLOOKUP($B4455,Mapping!$A:$C,2,0),"Not Mapped"))</f>
        <v/>
      </c>
      <c r="P4455">
        <f>IF($B4455="","",IFERROR(VLOOKUP($B4455,Mapping!$A:$C,3,0),"Not Mapped"))</f>
        <v/>
      </c>
      <c r="Q4455">
        <f>IF($B4455="","",IF(COUNTIF(Exclusions!$A:$A,$B4455)&gt;0,"Yes","No"))</f>
        <v/>
      </c>
      <c r="R4455" s="17">
        <f>IF($B4455="","",MIN(1,DAY($A4455)/IF($N4455="Superstore",Settings!$B$5,Settings!$B$4)))</f>
        <v/>
      </c>
      <c r="S4455" s="17">
        <f>IF(OR($B4455="",$G4455="",$R4455=0),"",$G4455/$R4455)</f>
        <v/>
      </c>
      <c r="T4455">
        <f>IF($S4455="","",IF($S4455&lt;Settings!$B$8,"Critical",IF($S4455&lt;Settings!$B$9,"Semi Critical","Non Critical")))</f>
        <v/>
      </c>
      <c r="U4455">
        <f>IF($B4455="","",IFERROR(VLOOKUP($O4455,Leaders!$A:$B,2,0),"Not Mapped"))</f>
        <v/>
      </c>
    </row>
    <row r="4456">
      <c r="A4456" s="16" t="n"/>
      <c r="G4456" s="17" t="n"/>
      <c r="H4456" s="17" t="n"/>
      <c r="I4456" s="17" t="n"/>
      <c r="J4456" s="17" t="n"/>
      <c r="K4456" s="17" t="n"/>
      <c r="L4456" s="17" t="n"/>
      <c r="N4456">
        <f>IF($B4456="","",IF($C4456="SUPERSTORE","Superstore","DH"))</f>
        <v/>
      </c>
      <c r="O4456">
        <f>IF($B4456="","",IFERROR(VLOOKUP($B4456,Mapping!$A:$C,2,0),"Not Mapped"))</f>
        <v/>
      </c>
      <c r="P4456">
        <f>IF($B4456="","",IFERROR(VLOOKUP($B4456,Mapping!$A:$C,3,0),"Not Mapped"))</f>
        <v/>
      </c>
      <c r="Q4456">
        <f>IF($B4456="","",IF(COUNTIF(Exclusions!$A:$A,$B4456)&gt;0,"Yes","No"))</f>
        <v/>
      </c>
      <c r="R4456" s="17">
        <f>IF($B4456="","",MIN(1,DAY($A4456)/IF($N4456="Superstore",Settings!$B$5,Settings!$B$4)))</f>
        <v/>
      </c>
      <c r="S4456" s="17">
        <f>IF(OR($B4456="",$G4456="",$R4456=0),"",$G4456/$R4456)</f>
        <v/>
      </c>
      <c r="T4456">
        <f>IF($S4456="","",IF($S4456&lt;Settings!$B$8,"Critical",IF($S4456&lt;Settings!$B$9,"Semi Critical","Non Critical")))</f>
        <v/>
      </c>
      <c r="U4456">
        <f>IF($B4456="","",IFERROR(VLOOKUP($O4456,Leaders!$A:$B,2,0),"Not Mapped"))</f>
        <v/>
      </c>
    </row>
    <row r="4457">
      <c r="A4457" s="16" t="n"/>
      <c r="G4457" s="17" t="n"/>
      <c r="H4457" s="17" t="n"/>
      <c r="I4457" s="17" t="n"/>
      <c r="J4457" s="17" t="n"/>
      <c r="K4457" s="17" t="n"/>
      <c r="L4457" s="17" t="n"/>
      <c r="N4457">
        <f>IF($B4457="","",IF($C4457="SUPERSTORE","Superstore","DH"))</f>
        <v/>
      </c>
      <c r="O4457">
        <f>IF($B4457="","",IFERROR(VLOOKUP($B4457,Mapping!$A:$C,2,0),"Not Mapped"))</f>
        <v/>
      </c>
      <c r="P4457">
        <f>IF($B4457="","",IFERROR(VLOOKUP($B4457,Mapping!$A:$C,3,0),"Not Mapped"))</f>
        <v/>
      </c>
      <c r="Q4457">
        <f>IF($B4457="","",IF(COUNTIF(Exclusions!$A:$A,$B4457)&gt;0,"Yes","No"))</f>
        <v/>
      </c>
      <c r="R4457" s="17">
        <f>IF($B4457="","",MIN(1,DAY($A4457)/IF($N4457="Superstore",Settings!$B$5,Settings!$B$4)))</f>
        <v/>
      </c>
      <c r="S4457" s="17">
        <f>IF(OR($B4457="",$G4457="",$R4457=0),"",$G4457/$R4457)</f>
        <v/>
      </c>
      <c r="T4457">
        <f>IF($S4457="","",IF($S4457&lt;Settings!$B$8,"Critical",IF($S4457&lt;Settings!$B$9,"Semi Critical","Non Critical")))</f>
        <v/>
      </c>
      <c r="U4457">
        <f>IF($B4457="","",IFERROR(VLOOKUP($O4457,Leaders!$A:$B,2,0),"Not Mapped"))</f>
        <v/>
      </c>
    </row>
    <row r="4458">
      <c r="A4458" s="16" t="n"/>
      <c r="G4458" s="17" t="n"/>
      <c r="H4458" s="17" t="n"/>
      <c r="I4458" s="17" t="n"/>
      <c r="J4458" s="17" t="n"/>
      <c r="K4458" s="17" t="n"/>
      <c r="L4458" s="17" t="n"/>
      <c r="N4458">
        <f>IF($B4458="","",IF($C4458="SUPERSTORE","Superstore","DH"))</f>
        <v/>
      </c>
      <c r="O4458">
        <f>IF($B4458="","",IFERROR(VLOOKUP($B4458,Mapping!$A:$C,2,0),"Not Mapped"))</f>
        <v/>
      </c>
      <c r="P4458">
        <f>IF($B4458="","",IFERROR(VLOOKUP($B4458,Mapping!$A:$C,3,0),"Not Mapped"))</f>
        <v/>
      </c>
      <c r="Q4458">
        <f>IF($B4458="","",IF(COUNTIF(Exclusions!$A:$A,$B4458)&gt;0,"Yes","No"))</f>
        <v/>
      </c>
      <c r="R4458" s="17">
        <f>IF($B4458="","",MIN(1,DAY($A4458)/IF($N4458="Superstore",Settings!$B$5,Settings!$B$4)))</f>
        <v/>
      </c>
      <c r="S4458" s="17">
        <f>IF(OR($B4458="",$G4458="",$R4458=0),"",$G4458/$R4458)</f>
        <v/>
      </c>
      <c r="T4458">
        <f>IF($S4458="","",IF($S4458&lt;Settings!$B$8,"Critical",IF($S4458&lt;Settings!$B$9,"Semi Critical","Non Critical")))</f>
        <v/>
      </c>
      <c r="U4458">
        <f>IF($B4458="","",IFERROR(VLOOKUP($O4458,Leaders!$A:$B,2,0),"Not Mapped"))</f>
        <v/>
      </c>
    </row>
    <row r="4459">
      <c r="A4459" s="16" t="n"/>
      <c r="G4459" s="17" t="n"/>
      <c r="H4459" s="17" t="n"/>
      <c r="I4459" s="17" t="n"/>
      <c r="J4459" s="17" t="n"/>
      <c r="K4459" s="17" t="n"/>
      <c r="L4459" s="17" t="n"/>
      <c r="N4459">
        <f>IF($B4459="","",IF($C4459="SUPERSTORE","Superstore","DH"))</f>
        <v/>
      </c>
      <c r="O4459">
        <f>IF($B4459="","",IFERROR(VLOOKUP($B4459,Mapping!$A:$C,2,0),"Not Mapped"))</f>
        <v/>
      </c>
      <c r="P4459">
        <f>IF($B4459="","",IFERROR(VLOOKUP($B4459,Mapping!$A:$C,3,0),"Not Mapped"))</f>
        <v/>
      </c>
      <c r="Q4459">
        <f>IF($B4459="","",IF(COUNTIF(Exclusions!$A:$A,$B4459)&gt;0,"Yes","No"))</f>
        <v/>
      </c>
      <c r="R4459" s="17">
        <f>IF($B4459="","",MIN(1,DAY($A4459)/IF($N4459="Superstore",Settings!$B$5,Settings!$B$4)))</f>
        <v/>
      </c>
      <c r="S4459" s="17">
        <f>IF(OR($B4459="",$G4459="",$R4459=0),"",$G4459/$R4459)</f>
        <v/>
      </c>
      <c r="T4459">
        <f>IF($S4459="","",IF($S4459&lt;Settings!$B$8,"Critical",IF($S4459&lt;Settings!$B$9,"Semi Critical","Non Critical")))</f>
        <v/>
      </c>
      <c r="U4459">
        <f>IF($B4459="","",IFERROR(VLOOKUP($O4459,Leaders!$A:$B,2,0),"Not Mapped"))</f>
        <v/>
      </c>
    </row>
    <row r="4460">
      <c r="A4460" s="16" t="n"/>
      <c r="G4460" s="17" t="n"/>
      <c r="H4460" s="17" t="n"/>
      <c r="I4460" s="17" t="n"/>
      <c r="J4460" s="17" t="n"/>
      <c r="K4460" s="17" t="n"/>
      <c r="L4460" s="17" t="n"/>
      <c r="N4460">
        <f>IF($B4460="","",IF($C4460="SUPERSTORE","Superstore","DH"))</f>
        <v/>
      </c>
      <c r="O4460">
        <f>IF($B4460="","",IFERROR(VLOOKUP($B4460,Mapping!$A:$C,2,0),"Not Mapped"))</f>
        <v/>
      </c>
      <c r="P4460">
        <f>IF($B4460="","",IFERROR(VLOOKUP($B4460,Mapping!$A:$C,3,0),"Not Mapped"))</f>
        <v/>
      </c>
      <c r="Q4460">
        <f>IF($B4460="","",IF(COUNTIF(Exclusions!$A:$A,$B4460)&gt;0,"Yes","No"))</f>
        <v/>
      </c>
      <c r="R4460" s="17">
        <f>IF($B4460="","",MIN(1,DAY($A4460)/IF($N4460="Superstore",Settings!$B$5,Settings!$B$4)))</f>
        <v/>
      </c>
      <c r="S4460" s="17">
        <f>IF(OR($B4460="",$G4460="",$R4460=0),"",$G4460/$R4460)</f>
        <v/>
      </c>
      <c r="T4460">
        <f>IF($S4460="","",IF($S4460&lt;Settings!$B$8,"Critical",IF($S4460&lt;Settings!$B$9,"Semi Critical","Non Critical")))</f>
        <v/>
      </c>
      <c r="U4460">
        <f>IF($B4460="","",IFERROR(VLOOKUP($O4460,Leaders!$A:$B,2,0),"Not Mapped"))</f>
        <v/>
      </c>
    </row>
    <row r="4461">
      <c r="A4461" s="16" t="n"/>
      <c r="G4461" s="17" t="n"/>
      <c r="H4461" s="17" t="n"/>
      <c r="I4461" s="17" t="n"/>
      <c r="J4461" s="17" t="n"/>
      <c r="K4461" s="17" t="n"/>
      <c r="L4461" s="17" t="n"/>
      <c r="N4461">
        <f>IF($B4461="","",IF($C4461="SUPERSTORE","Superstore","DH"))</f>
        <v/>
      </c>
      <c r="O4461">
        <f>IF($B4461="","",IFERROR(VLOOKUP($B4461,Mapping!$A:$C,2,0),"Not Mapped"))</f>
        <v/>
      </c>
      <c r="P4461">
        <f>IF($B4461="","",IFERROR(VLOOKUP($B4461,Mapping!$A:$C,3,0),"Not Mapped"))</f>
        <v/>
      </c>
      <c r="Q4461">
        <f>IF($B4461="","",IF(COUNTIF(Exclusions!$A:$A,$B4461)&gt;0,"Yes","No"))</f>
        <v/>
      </c>
      <c r="R4461" s="17">
        <f>IF($B4461="","",MIN(1,DAY($A4461)/IF($N4461="Superstore",Settings!$B$5,Settings!$B$4)))</f>
        <v/>
      </c>
      <c r="S4461" s="17">
        <f>IF(OR($B4461="",$G4461="",$R4461=0),"",$G4461/$R4461)</f>
        <v/>
      </c>
      <c r="T4461">
        <f>IF($S4461="","",IF($S4461&lt;Settings!$B$8,"Critical",IF($S4461&lt;Settings!$B$9,"Semi Critical","Non Critical")))</f>
        <v/>
      </c>
      <c r="U4461">
        <f>IF($B4461="","",IFERROR(VLOOKUP($O4461,Leaders!$A:$B,2,0),"Not Mapped"))</f>
        <v/>
      </c>
    </row>
    <row r="4462">
      <c r="A4462" s="16" t="n"/>
      <c r="G4462" s="17" t="n"/>
      <c r="H4462" s="17" t="n"/>
      <c r="I4462" s="17" t="n"/>
      <c r="J4462" s="17" t="n"/>
      <c r="K4462" s="17" t="n"/>
      <c r="L4462" s="17" t="n"/>
      <c r="N4462">
        <f>IF($B4462="","",IF($C4462="SUPERSTORE","Superstore","DH"))</f>
        <v/>
      </c>
      <c r="O4462">
        <f>IF($B4462="","",IFERROR(VLOOKUP($B4462,Mapping!$A:$C,2,0),"Not Mapped"))</f>
        <v/>
      </c>
      <c r="P4462">
        <f>IF($B4462="","",IFERROR(VLOOKUP($B4462,Mapping!$A:$C,3,0),"Not Mapped"))</f>
        <v/>
      </c>
      <c r="Q4462">
        <f>IF($B4462="","",IF(COUNTIF(Exclusions!$A:$A,$B4462)&gt;0,"Yes","No"))</f>
        <v/>
      </c>
      <c r="R4462" s="17">
        <f>IF($B4462="","",MIN(1,DAY($A4462)/IF($N4462="Superstore",Settings!$B$5,Settings!$B$4)))</f>
        <v/>
      </c>
      <c r="S4462" s="17">
        <f>IF(OR($B4462="",$G4462="",$R4462=0),"",$G4462/$R4462)</f>
        <v/>
      </c>
      <c r="T4462">
        <f>IF($S4462="","",IF($S4462&lt;Settings!$B$8,"Critical",IF($S4462&lt;Settings!$B$9,"Semi Critical","Non Critical")))</f>
        <v/>
      </c>
      <c r="U4462">
        <f>IF($B4462="","",IFERROR(VLOOKUP($O4462,Leaders!$A:$B,2,0),"Not Mapped"))</f>
        <v/>
      </c>
    </row>
    <row r="4463">
      <c r="A4463" s="16" t="n"/>
      <c r="G4463" s="17" t="n"/>
      <c r="H4463" s="17" t="n"/>
      <c r="I4463" s="17" t="n"/>
      <c r="J4463" s="17" t="n"/>
      <c r="K4463" s="17" t="n"/>
      <c r="L4463" s="17" t="n"/>
      <c r="N4463">
        <f>IF($B4463="","",IF($C4463="SUPERSTORE","Superstore","DH"))</f>
        <v/>
      </c>
      <c r="O4463">
        <f>IF($B4463="","",IFERROR(VLOOKUP($B4463,Mapping!$A:$C,2,0),"Not Mapped"))</f>
        <v/>
      </c>
      <c r="P4463">
        <f>IF($B4463="","",IFERROR(VLOOKUP($B4463,Mapping!$A:$C,3,0),"Not Mapped"))</f>
        <v/>
      </c>
      <c r="Q4463">
        <f>IF($B4463="","",IF(COUNTIF(Exclusions!$A:$A,$B4463)&gt;0,"Yes","No"))</f>
        <v/>
      </c>
      <c r="R4463" s="17">
        <f>IF($B4463="","",MIN(1,DAY($A4463)/IF($N4463="Superstore",Settings!$B$5,Settings!$B$4)))</f>
        <v/>
      </c>
      <c r="S4463" s="17">
        <f>IF(OR($B4463="",$G4463="",$R4463=0),"",$G4463/$R4463)</f>
        <v/>
      </c>
      <c r="T4463">
        <f>IF($S4463="","",IF($S4463&lt;Settings!$B$8,"Critical",IF($S4463&lt;Settings!$B$9,"Semi Critical","Non Critical")))</f>
        <v/>
      </c>
      <c r="U4463">
        <f>IF($B4463="","",IFERROR(VLOOKUP($O4463,Leaders!$A:$B,2,0),"Not Mapped"))</f>
        <v/>
      </c>
    </row>
    <row r="4464">
      <c r="A4464" s="16" t="n"/>
      <c r="G4464" s="17" t="n"/>
      <c r="H4464" s="17" t="n"/>
      <c r="I4464" s="17" t="n"/>
      <c r="J4464" s="17" t="n"/>
      <c r="K4464" s="17" t="n"/>
      <c r="L4464" s="17" t="n"/>
      <c r="N4464">
        <f>IF($B4464="","",IF($C4464="SUPERSTORE","Superstore","DH"))</f>
        <v/>
      </c>
      <c r="O4464">
        <f>IF($B4464="","",IFERROR(VLOOKUP($B4464,Mapping!$A:$C,2,0),"Not Mapped"))</f>
        <v/>
      </c>
      <c r="P4464">
        <f>IF($B4464="","",IFERROR(VLOOKUP($B4464,Mapping!$A:$C,3,0),"Not Mapped"))</f>
        <v/>
      </c>
      <c r="Q4464">
        <f>IF($B4464="","",IF(COUNTIF(Exclusions!$A:$A,$B4464)&gt;0,"Yes","No"))</f>
        <v/>
      </c>
      <c r="R4464" s="17">
        <f>IF($B4464="","",MIN(1,DAY($A4464)/IF($N4464="Superstore",Settings!$B$5,Settings!$B$4)))</f>
        <v/>
      </c>
      <c r="S4464" s="17">
        <f>IF(OR($B4464="",$G4464="",$R4464=0),"",$G4464/$R4464)</f>
        <v/>
      </c>
      <c r="T4464">
        <f>IF($S4464="","",IF($S4464&lt;Settings!$B$8,"Critical",IF($S4464&lt;Settings!$B$9,"Semi Critical","Non Critical")))</f>
        <v/>
      </c>
      <c r="U4464">
        <f>IF($B4464="","",IFERROR(VLOOKUP($O4464,Leaders!$A:$B,2,0),"Not Mapped"))</f>
        <v/>
      </c>
    </row>
    <row r="4465">
      <c r="A4465" s="16" t="n"/>
      <c r="G4465" s="17" t="n"/>
      <c r="H4465" s="17" t="n"/>
      <c r="I4465" s="17" t="n"/>
      <c r="J4465" s="17" t="n"/>
      <c r="K4465" s="17" t="n"/>
      <c r="L4465" s="17" t="n"/>
      <c r="N4465">
        <f>IF($B4465="","",IF($C4465="SUPERSTORE","Superstore","DH"))</f>
        <v/>
      </c>
      <c r="O4465">
        <f>IF($B4465="","",IFERROR(VLOOKUP($B4465,Mapping!$A:$C,2,0),"Not Mapped"))</f>
        <v/>
      </c>
      <c r="P4465">
        <f>IF($B4465="","",IFERROR(VLOOKUP($B4465,Mapping!$A:$C,3,0),"Not Mapped"))</f>
        <v/>
      </c>
      <c r="Q4465">
        <f>IF($B4465="","",IF(COUNTIF(Exclusions!$A:$A,$B4465)&gt;0,"Yes","No"))</f>
        <v/>
      </c>
      <c r="R4465" s="17">
        <f>IF($B4465="","",MIN(1,DAY($A4465)/IF($N4465="Superstore",Settings!$B$5,Settings!$B$4)))</f>
        <v/>
      </c>
      <c r="S4465" s="17">
        <f>IF(OR($B4465="",$G4465="",$R4465=0),"",$G4465/$R4465)</f>
        <v/>
      </c>
      <c r="T4465">
        <f>IF($S4465="","",IF($S4465&lt;Settings!$B$8,"Critical",IF($S4465&lt;Settings!$B$9,"Semi Critical","Non Critical")))</f>
        <v/>
      </c>
      <c r="U4465">
        <f>IF($B4465="","",IFERROR(VLOOKUP($O4465,Leaders!$A:$B,2,0),"Not Mapped"))</f>
        <v/>
      </c>
    </row>
    <row r="4466">
      <c r="A4466" s="16" t="n"/>
      <c r="G4466" s="17" t="n"/>
      <c r="H4466" s="17" t="n"/>
      <c r="I4466" s="17" t="n"/>
      <c r="J4466" s="17" t="n"/>
      <c r="K4466" s="17" t="n"/>
      <c r="L4466" s="17" t="n"/>
      <c r="N4466">
        <f>IF($B4466="","",IF($C4466="SUPERSTORE","Superstore","DH"))</f>
        <v/>
      </c>
      <c r="O4466">
        <f>IF($B4466="","",IFERROR(VLOOKUP($B4466,Mapping!$A:$C,2,0),"Not Mapped"))</f>
        <v/>
      </c>
      <c r="P4466">
        <f>IF($B4466="","",IFERROR(VLOOKUP($B4466,Mapping!$A:$C,3,0),"Not Mapped"))</f>
        <v/>
      </c>
      <c r="Q4466">
        <f>IF($B4466="","",IF(COUNTIF(Exclusions!$A:$A,$B4466)&gt;0,"Yes","No"))</f>
        <v/>
      </c>
      <c r="R4466" s="17">
        <f>IF($B4466="","",MIN(1,DAY($A4466)/IF($N4466="Superstore",Settings!$B$5,Settings!$B$4)))</f>
        <v/>
      </c>
      <c r="S4466" s="17">
        <f>IF(OR($B4466="",$G4466="",$R4466=0),"",$G4466/$R4466)</f>
        <v/>
      </c>
      <c r="T4466">
        <f>IF($S4466="","",IF($S4466&lt;Settings!$B$8,"Critical",IF($S4466&lt;Settings!$B$9,"Semi Critical","Non Critical")))</f>
        <v/>
      </c>
      <c r="U4466">
        <f>IF($B4466="","",IFERROR(VLOOKUP($O4466,Leaders!$A:$B,2,0),"Not Mapped"))</f>
        <v/>
      </c>
    </row>
    <row r="4467">
      <c r="A4467" s="16" t="n"/>
      <c r="G4467" s="17" t="n"/>
      <c r="H4467" s="17" t="n"/>
      <c r="I4467" s="17" t="n"/>
      <c r="J4467" s="17" t="n"/>
      <c r="K4467" s="17" t="n"/>
      <c r="L4467" s="17" t="n"/>
      <c r="N4467">
        <f>IF($B4467="","",IF($C4467="SUPERSTORE","Superstore","DH"))</f>
        <v/>
      </c>
      <c r="O4467">
        <f>IF($B4467="","",IFERROR(VLOOKUP($B4467,Mapping!$A:$C,2,0),"Not Mapped"))</f>
        <v/>
      </c>
      <c r="P4467">
        <f>IF($B4467="","",IFERROR(VLOOKUP($B4467,Mapping!$A:$C,3,0),"Not Mapped"))</f>
        <v/>
      </c>
      <c r="Q4467">
        <f>IF($B4467="","",IF(COUNTIF(Exclusions!$A:$A,$B4467)&gt;0,"Yes","No"))</f>
        <v/>
      </c>
      <c r="R4467" s="17">
        <f>IF($B4467="","",MIN(1,DAY($A4467)/IF($N4467="Superstore",Settings!$B$5,Settings!$B$4)))</f>
        <v/>
      </c>
      <c r="S4467" s="17">
        <f>IF(OR($B4467="",$G4467="",$R4467=0),"",$G4467/$R4467)</f>
        <v/>
      </c>
      <c r="T4467">
        <f>IF($S4467="","",IF($S4467&lt;Settings!$B$8,"Critical",IF($S4467&lt;Settings!$B$9,"Semi Critical","Non Critical")))</f>
        <v/>
      </c>
      <c r="U4467">
        <f>IF($B4467="","",IFERROR(VLOOKUP($O4467,Leaders!$A:$B,2,0),"Not Mapped"))</f>
        <v/>
      </c>
    </row>
    <row r="4468">
      <c r="A4468" s="16" t="n"/>
      <c r="G4468" s="17" t="n"/>
      <c r="H4468" s="17" t="n"/>
      <c r="I4468" s="17" t="n"/>
      <c r="J4468" s="17" t="n"/>
      <c r="K4468" s="17" t="n"/>
      <c r="L4468" s="17" t="n"/>
      <c r="N4468">
        <f>IF($B4468="","",IF($C4468="SUPERSTORE","Superstore","DH"))</f>
        <v/>
      </c>
      <c r="O4468">
        <f>IF($B4468="","",IFERROR(VLOOKUP($B4468,Mapping!$A:$C,2,0),"Not Mapped"))</f>
        <v/>
      </c>
      <c r="P4468">
        <f>IF($B4468="","",IFERROR(VLOOKUP($B4468,Mapping!$A:$C,3,0),"Not Mapped"))</f>
        <v/>
      </c>
      <c r="Q4468">
        <f>IF($B4468="","",IF(COUNTIF(Exclusions!$A:$A,$B4468)&gt;0,"Yes","No"))</f>
        <v/>
      </c>
      <c r="R4468" s="17">
        <f>IF($B4468="","",MIN(1,DAY($A4468)/IF($N4468="Superstore",Settings!$B$5,Settings!$B$4)))</f>
        <v/>
      </c>
      <c r="S4468" s="17">
        <f>IF(OR($B4468="",$G4468="",$R4468=0),"",$G4468/$R4468)</f>
        <v/>
      </c>
      <c r="T4468">
        <f>IF($S4468="","",IF($S4468&lt;Settings!$B$8,"Critical",IF($S4468&lt;Settings!$B$9,"Semi Critical","Non Critical")))</f>
        <v/>
      </c>
      <c r="U4468">
        <f>IF($B4468="","",IFERROR(VLOOKUP($O4468,Leaders!$A:$B,2,0),"Not Mapped"))</f>
        <v/>
      </c>
    </row>
    <row r="4469">
      <c r="A4469" s="16" t="n"/>
      <c r="G4469" s="17" t="n"/>
      <c r="H4469" s="17" t="n"/>
      <c r="I4469" s="17" t="n"/>
      <c r="J4469" s="17" t="n"/>
      <c r="K4469" s="17" t="n"/>
      <c r="L4469" s="17" t="n"/>
      <c r="N4469">
        <f>IF($B4469="","",IF($C4469="SUPERSTORE","Superstore","DH"))</f>
        <v/>
      </c>
      <c r="O4469">
        <f>IF($B4469="","",IFERROR(VLOOKUP($B4469,Mapping!$A:$C,2,0),"Not Mapped"))</f>
        <v/>
      </c>
      <c r="P4469">
        <f>IF($B4469="","",IFERROR(VLOOKUP($B4469,Mapping!$A:$C,3,0),"Not Mapped"))</f>
        <v/>
      </c>
      <c r="Q4469">
        <f>IF($B4469="","",IF(COUNTIF(Exclusions!$A:$A,$B4469)&gt;0,"Yes","No"))</f>
        <v/>
      </c>
      <c r="R4469" s="17">
        <f>IF($B4469="","",MIN(1,DAY($A4469)/IF($N4469="Superstore",Settings!$B$5,Settings!$B$4)))</f>
        <v/>
      </c>
      <c r="S4469" s="17">
        <f>IF(OR($B4469="",$G4469="",$R4469=0),"",$G4469/$R4469)</f>
        <v/>
      </c>
      <c r="T4469">
        <f>IF($S4469="","",IF($S4469&lt;Settings!$B$8,"Critical",IF($S4469&lt;Settings!$B$9,"Semi Critical","Non Critical")))</f>
        <v/>
      </c>
      <c r="U4469">
        <f>IF($B4469="","",IFERROR(VLOOKUP($O4469,Leaders!$A:$B,2,0),"Not Mapped"))</f>
        <v/>
      </c>
    </row>
    <row r="4470">
      <c r="A4470" s="16" t="n"/>
      <c r="G4470" s="17" t="n"/>
      <c r="H4470" s="17" t="n"/>
      <c r="I4470" s="17" t="n"/>
      <c r="J4470" s="17" t="n"/>
      <c r="K4470" s="17" t="n"/>
      <c r="L4470" s="17" t="n"/>
      <c r="N4470">
        <f>IF($B4470="","",IF($C4470="SUPERSTORE","Superstore","DH"))</f>
        <v/>
      </c>
      <c r="O4470">
        <f>IF($B4470="","",IFERROR(VLOOKUP($B4470,Mapping!$A:$C,2,0),"Not Mapped"))</f>
        <v/>
      </c>
      <c r="P4470">
        <f>IF($B4470="","",IFERROR(VLOOKUP($B4470,Mapping!$A:$C,3,0),"Not Mapped"))</f>
        <v/>
      </c>
      <c r="Q4470">
        <f>IF($B4470="","",IF(COUNTIF(Exclusions!$A:$A,$B4470)&gt;0,"Yes","No"))</f>
        <v/>
      </c>
      <c r="R4470" s="17">
        <f>IF($B4470="","",MIN(1,DAY($A4470)/IF($N4470="Superstore",Settings!$B$5,Settings!$B$4)))</f>
        <v/>
      </c>
      <c r="S4470" s="17">
        <f>IF(OR($B4470="",$G4470="",$R4470=0),"",$G4470/$R4470)</f>
        <v/>
      </c>
      <c r="T4470">
        <f>IF($S4470="","",IF($S4470&lt;Settings!$B$8,"Critical",IF($S4470&lt;Settings!$B$9,"Semi Critical","Non Critical")))</f>
        <v/>
      </c>
      <c r="U4470">
        <f>IF($B4470="","",IFERROR(VLOOKUP($O4470,Leaders!$A:$B,2,0),"Not Mapped"))</f>
        <v/>
      </c>
    </row>
    <row r="4471">
      <c r="A4471" s="16" t="n"/>
      <c r="G4471" s="17" t="n"/>
      <c r="H4471" s="17" t="n"/>
      <c r="I4471" s="17" t="n"/>
      <c r="J4471" s="17" t="n"/>
      <c r="K4471" s="17" t="n"/>
      <c r="L4471" s="17" t="n"/>
      <c r="N4471">
        <f>IF($B4471="","",IF($C4471="SUPERSTORE","Superstore","DH"))</f>
        <v/>
      </c>
      <c r="O4471">
        <f>IF($B4471="","",IFERROR(VLOOKUP($B4471,Mapping!$A:$C,2,0),"Not Mapped"))</f>
        <v/>
      </c>
      <c r="P4471">
        <f>IF($B4471="","",IFERROR(VLOOKUP($B4471,Mapping!$A:$C,3,0),"Not Mapped"))</f>
        <v/>
      </c>
      <c r="Q4471">
        <f>IF($B4471="","",IF(COUNTIF(Exclusions!$A:$A,$B4471)&gt;0,"Yes","No"))</f>
        <v/>
      </c>
      <c r="R4471" s="17">
        <f>IF($B4471="","",MIN(1,DAY($A4471)/IF($N4471="Superstore",Settings!$B$5,Settings!$B$4)))</f>
        <v/>
      </c>
      <c r="S4471" s="17">
        <f>IF(OR($B4471="",$G4471="",$R4471=0),"",$G4471/$R4471)</f>
        <v/>
      </c>
      <c r="T4471">
        <f>IF($S4471="","",IF($S4471&lt;Settings!$B$8,"Critical",IF($S4471&lt;Settings!$B$9,"Semi Critical","Non Critical")))</f>
        <v/>
      </c>
      <c r="U4471">
        <f>IF($B4471="","",IFERROR(VLOOKUP($O4471,Leaders!$A:$B,2,0),"Not Mapped"))</f>
        <v/>
      </c>
    </row>
    <row r="4472">
      <c r="A4472" s="16" t="n"/>
      <c r="G4472" s="17" t="n"/>
      <c r="H4472" s="17" t="n"/>
      <c r="I4472" s="17" t="n"/>
      <c r="J4472" s="17" t="n"/>
      <c r="K4472" s="17" t="n"/>
      <c r="L4472" s="17" t="n"/>
      <c r="N4472">
        <f>IF($B4472="","",IF($C4472="SUPERSTORE","Superstore","DH"))</f>
        <v/>
      </c>
      <c r="O4472">
        <f>IF($B4472="","",IFERROR(VLOOKUP($B4472,Mapping!$A:$C,2,0),"Not Mapped"))</f>
        <v/>
      </c>
      <c r="P4472">
        <f>IF($B4472="","",IFERROR(VLOOKUP($B4472,Mapping!$A:$C,3,0),"Not Mapped"))</f>
        <v/>
      </c>
      <c r="Q4472">
        <f>IF($B4472="","",IF(COUNTIF(Exclusions!$A:$A,$B4472)&gt;0,"Yes","No"))</f>
        <v/>
      </c>
      <c r="R4472" s="17">
        <f>IF($B4472="","",MIN(1,DAY($A4472)/IF($N4472="Superstore",Settings!$B$5,Settings!$B$4)))</f>
        <v/>
      </c>
      <c r="S4472" s="17">
        <f>IF(OR($B4472="",$G4472="",$R4472=0),"",$G4472/$R4472)</f>
        <v/>
      </c>
      <c r="T4472">
        <f>IF($S4472="","",IF($S4472&lt;Settings!$B$8,"Critical",IF($S4472&lt;Settings!$B$9,"Semi Critical","Non Critical")))</f>
        <v/>
      </c>
      <c r="U4472">
        <f>IF($B4472="","",IFERROR(VLOOKUP($O4472,Leaders!$A:$B,2,0),"Not Mapped"))</f>
        <v/>
      </c>
    </row>
    <row r="4473">
      <c r="A4473" s="16" t="n"/>
      <c r="G4473" s="17" t="n"/>
      <c r="H4473" s="17" t="n"/>
      <c r="I4473" s="17" t="n"/>
      <c r="J4473" s="17" t="n"/>
      <c r="K4473" s="17" t="n"/>
      <c r="L4473" s="17" t="n"/>
      <c r="N4473">
        <f>IF($B4473="","",IF($C4473="SUPERSTORE","Superstore","DH"))</f>
        <v/>
      </c>
      <c r="O4473">
        <f>IF($B4473="","",IFERROR(VLOOKUP($B4473,Mapping!$A:$C,2,0),"Not Mapped"))</f>
        <v/>
      </c>
      <c r="P4473">
        <f>IF($B4473="","",IFERROR(VLOOKUP($B4473,Mapping!$A:$C,3,0),"Not Mapped"))</f>
        <v/>
      </c>
      <c r="Q4473">
        <f>IF($B4473="","",IF(COUNTIF(Exclusions!$A:$A,$B4473)&gt;0,"Yes","No"))</f>
        <v/>
      </c>
      <c r="R4473" s="17">
        <f>IF($B4473="","",MIN(1,DAY($A4473)/IF($N4473="Superstore",Settings!$B$5,Settings!$B$4)))</f>
        <v/>
      </c>
      <c r="S4473" s="17">
        <f>IF(OR($B4473="",$G4473="",$R4473=0),"",$G4473/$R4473)</f>
        <v/>
      </c>
      <c r="T4473">
        <f>IF($S4473="","",IF($S4473&lt;Settings!$B$8,"Critical",IF($S4473&lt;Settings!$B$9,"Semi Critical","Non Critical")))</f>
        <v/>
      </c>
      <c r="U4473">
        <f>IF($B4473="","",IFERROR(VLOOKUP($O4473,Leaders!$A:$B,2,0),"Not Mapped"))</f>
        <v/>
      </c>
    </row>
    <row r="4474">
      <c r="A4474" s="16" t="n"/>
      <c r="G4474" s="17" t="n"/>
      <c r="H4474" s="17" t="n"/>
      <c r="I4474" s="17" t="n"/>
      <c r="J4474" s="17" t="n"/>
      <c r="K4474" s="17" t="n"/>
      <c r="L4474" s="17" t="n"/>
      <c r="N4474">
        <f>IF($B4474="","",IF($C4474="SUPERSTORE","Superstore","DH"))</f>
        <v/>
      </c>
      <c r="O4474">
        <f>IF($B4474="","",IFERROR(VLOOKUP($B4474,Mapping!$A:$C,2,0),"Not Mapped"))</f>
        <v/>
      </c>
      <c r="P4474">
        <f>IF($B4474="","",IFERROR(VLOOKUP($B4474,Mapping!$A:$C,3,0),"Not Mapped"))</f>
        <v/>
      </c>
      <c r="Q4474">
        <f>IF($B4474="","",IF(COUNTIF(Exclusions!$A:$A,$B4474)&gt;0,"Yes","No"))</f>
        <v/>
      </c>
      <c r="R4474" s="17">
        <f>IF($B4474="","",MIN(1,DAY($A4474)/IF($N4474="Superstore",Settings!$B$5,Settings!$B$4)))</f>
        <v/>
      </c>
      <c r="S4474" s="17">
        <f>IF(OR($B4474="",$G4474="",$R4474=0),"",$G4474/$R4474)</f>
        <v/>
      </c>
      <c r="T4474">
        <f>IF($S4474="","",IF($S4474&lt;Settings!$B$8,"Critical",IF($S4474&lt;Settings!$B$9,"Semi Critical","Non Critical")))</f>
        <v/>
      </c>
      <c r="U4474">
        <f>IF($B4474="","",IFERROR(VLOOKUP($O4474,Leaders!$A:$B,2,0),"Not Mapped"))</f>
        <v/>
      </c>
    </row>
    <row r="4475">
      <c r="A4475" s="16" t="n"/>
      <c r="G4475" s="17" t="n"/>
      <c r="H4475" s="17" t="n"/>
      <c r="I4475" s="17" t="n"/>
      <c r="J4475" s="17" t="n"/>
      <c r="K4475" s="17" t="n"/>
      <c r="L4475" s="17" t="n"/>
      <c r="N4475">
        <f>IF($B4475="","",IF($C4475="SUPERSTORE","Superstore","DH"))</f>
        <v/>
      </c>
      <c r="O4475">
        <f>IF($B4475="","",IFERROR(VLOOKUP($B4475,Mapping!$A:$C,2,0),"Not Mapped"))</f>
        <v/>
      </c>
      <c r="P4475">
        <f>IF($B4475="","",IFERROR(VLOOKUP($B4475,Mapping!$A:$C,3,0),"Not Mapped"))</f>
        <v/>
      </c>
      <c r="Q4475">
        <f>IF($B4475="","",IF(COUNTIF(Exclusions!$A:$A,$B4475)&gt;0,"Yes","No"))</f>
        <v/>
      </c>
      <c r="R4475" s="17">
        <f>IF($B4475="","",MIN(1,DAY($A4475)/IF($N4475="Superstore",Settings!$B$5,Settings!$B$4)))</f>
        <v/>
      </c>
      <c r="S4475" s="17">
        <f>IF(OR($B4475="",$G4475="",$R4475=0),"",$G4475/$R4475)</f>
        <v/>
      </c>
      <c r="T4475">
        <f>IF($S4475="","",IF($S4475&lt;Settings!$B$8,"Critical",IF($S4475&lt;Settings!$B$9,"Semi Critical","Non Critical")))</f>
        <v/>
      </c>
      <c r="U4475">
        <f>IF($B4475="","",IFERROR(VLOOKUP($O4475,Leaders!$A:$B,2,0),"Not Mapped"))</f>
        <v/>
      </c>
    </row>
    <row r="4476">
      <c r="A4476" s="16" t="n"/>
      <c r="G4476" s="17" t="n"/>
      <c r="H4476" s="17" t="n"/>
      <c r="I4476" s="17" t="n"/>
      <c r="J4476" s="17" t="n"/>
      <c r="K4476" s="17" t="n"/>
      <c r="L4476" s="17" t="n"/>
      <c r="N4476">
        <f>IF($B4476="","",IF($C4476="SUPERSTORE","Superstore","DH"))</f>
        <v/>
      </c>
      <c r="O4476">
        <f>IF($B4476="","",IFERROR(VLOOKUP($B4476,Mapping!$A:$C,2,0),"Not Mapped"))</f>
        <v/>
      </c>
      <c r="P4476">
        <f>IF($B4476="","",IFERROR(VLOOKUP($B4476,Mapping!$A:$C,3,0),"Not Mapped"))</f>
        <v/>
      </c>
      <c r="Q4476">
        <f>IF($B4476="","",IF(COUNTIF(Exclusions!$A:$A,$B4476)&gt;0,"Yes","No"))</f>
        <v/>
      </c>
      <c r="R4476" s="17">
        <f>IF($B4476="","",MIN(1,DAY($A4476)/IF($N4476="Superstore",Settings!$B$5,Settings!$B$4)))</f>
        <v/>
      </c>
      <c r="S4476" s="17">
        <f>IF(OR($B4476="",$G4476="",$R4476=0),"",$G4476/$R4476)</f>
        <v/>
      </c>
      <c r="T4476">
        <f>IF($S4476="","",IF($S4476&lt;Settings!$B$8,"Critical",IF($S4476&lt;Settings!$B$9,"Semi Critical","Non Critical")))</f>
        <v/>
      </c>
      <c r="U4476">
        <f>IF($B4476="","",IFERROR(VLOOKUP($O4476,Leaders!$A:$B,2,0),"Not Mapped"))</f>
        <v/>
      </c>
    </row>
    <row r="4477">
      <c r="A4477" s="16" t="n"/>
      <c r="G4477" s="17" t="n"/>
      <c r="H4477" s="17" t="n"/>
      <c r="I4477" s="17" t="n"/>
      <c r="J4477" s="17" t="n"/>
      <c r="K4477" s="17" t="n"/>
      <c r="L4477" s="17" t="n"/>
      <c r="N4477">
        <f>IF($B4477="","",IF($C4477="SUPERSTORE","Superstore","DH"))</f>
        <v/>
      </c>
      <c r="O4477">
        <f>IF($B4477="","",IFERROR(VLOOKUP($B4477,Mapping!$A:$C,2,0),"Not Mapped"))</f>
        <v/>
      </c>
      <c r="P4477">
        <f>IF($B4477="","",IFERROR(VLOOKUP($B4477,Mapping!$A:$C,3,0),"Not Mapped"))</f>
        <v/>
      </c>
      <c r="Q4477">
        <f>IF($B4477="","",IF(COUNTIF(Exclusions!$A:$A,$B4477)&gt;0,"Yes","No"))</f>
        <v/>
      </c>
      <c r="R4477" s="17">
        <f>IF($B4477="","",MIN(1,DAY($A4477)/IF($N4477="Superstore",Settings!$B$5,Settings!$B$4)))</f>
        <v/>
      </c>
      <c r="S4477" s="17">
        <f>IF(OR($B4477="",$G4477="",$R4477=0),"",$G4477/$R4477)</f>
        <v/>
      </c>
      <c r="T4477">
        <f>IF($S4477="","",IF($S4477&lt;Settings!$B$8,"Critical",IF($S4477&lt;Settings!$B$9,"Semi Critical","Non Critical")))</f>
        <v/>
      </c>
      <c r="U4477">
        <f>IF($B4477="","",IFERROR(VLOOKUP($O4477,Leaders!$A:$B,2,0),"Not Mapped"))</f>
        <v/>
      </c>
    </row>
    <row r="4478">
      <c r="A4478" s="16" t="n"/>
      <c r="G4478" s="17" t="n"/>
      <c r="H4478" s="17" t="n"/>
      <c r="I4478" s="17" t="n"/>
      <c r="J4478" s="17" t="n"/>
      <c r="K4478" s="17" t="n"/>
      <c r="L4478" s="17" t="n"/>
      <c r="N4478">
        <f>IF($B4478="","",IF($C4478="SUPERSTORE","Superstore","DH"))</f>
        <v/>
      </c>
      <c r="O4478">
        <f>IF($B4478="","",IFERROR(VLOOKUP($B4478,Mapping!$A:$C,2,0),"Not Mapped"))</f>
        <v/>
      </c>
      <c r="P4478">
        <f>IF($B4478="","",IFERROR(VLOOKUP($B4478,Mapping!$A:$C,3,0),"Not Mapped"))</f>
        <v/>
      </c>
      <c r="Q4478">
        <f>IF($B4478="","",IF(COUNTIF(Exclusions!$A:$A,$B4478)&gt;0,"Yes","No"))</f>
        <v/>
      </c>
      <c r="R4478" s="17">
        <f>IF($B4478="","",MIN(1,DAY($A4478)/IF($N4478="Superstore",Settings!$B$5,Settings!$B$4)))</f>
        <v/>
      </c>
      <c r="S4478" s="17">
        <f>IF(OR($B4478="",$G4478="",$R4478=0),"",$G4478/$R4478)</f>
        <v/>
      </c>
      <c r="T4478">
        <f>IF($S4478="","",IF($S4478&lt;Settings!$B$8,"Critical",IF($S4478&lt;Settings!$B$9,"Semi Critical","Non Critical")))</f>
        <v/>
      </c>
      <c r="U4478">
        <f>IF($B4478="","",IFERROR(VLOOKUP($O4478,Leaders!$A:$B,2,0),"Not Mapped"))</f>
        <v/>
      </c>
    </row>
    <row r="4479">
      <c r="A4479" s="16" t="n"/>
      <c r="G4479" s="17" t="n"/>
      <c r="H4479" s="17" t="n"/>
      <c r="I4479" s="17" t="n"/>
      <c r="J4479" s="17" t="n"/>
      <c r="K4479" s="17" t="n"/>
      <c r="L4479" s="17" t="n"/>
      <c r="N4479">
        <f>IF($B4479="","",IF($C4479="SUPERSTORE","Superstore","DH"))</f>
        <v/>
      </c>
      <c r="O4479">
        <f>IF($B4479="","",IFERROR(VLOOKUP($B4479,Mapping!$A:$C,2,0),"Not Mapped"))</f>
        <v/>
      </c>
      <c r="P4479">
        <f>IF($B4479="","",IFERROR(VLOOKUP($B4479,Mapping!$A:$C,3,0),"Not Mapped"))</f>
        <v/>
      </c>
      <c r="Q4479">
        <f>IF($B4479="","",IF(COUNTIF(Exclusions!$A:$A,$B4479)&gt;0,"Yes","No"))</f>
        <v/>
      </c>
      <c r="R4479" s="17">
        <f>IF($B4479="","",MIN(1,DAY($A4479)/IF($N4479="Superstore",Settings!$B$5,Settings!$B$4)))</f>
        <v/>
      </c>
      <c r="S4479" s="17">
        <f>IF(OR($B4479="",$G4479="",$R4479=0),"",$G4479/$R4479)</f>
        <v/>
      </c>
      <c r="T4479">
        <f>IF($S4479="","",IF($S4479&lt;Settings!$B$8,"Critical",IF($S4479&lt;Settings!$B$9,"Semi Critical","Non Critical")))</f>
        <v/>
      </c>
      <c r="U4479">
        <f>IF($B4479="","",IFERROR(VLOOKUP($O4479,Leaders!$A:$B,2,0),"Not Mapped"))</f>
        <v/>
      </c>
    </row>
    <row r="4480">
      <c r="A4480" s="16" t="n"/>
      <c r="G4480" s="17" t="n"/>
      <c r="H4480" s="17" t="n"/>
      <c r="I4480" s="17" t="n"/>
      <c r="J4480" s="17" t="n"/>
      <c r="K4480" s="17" t="n"/>
      <c r="L4480" s="17" t="n"/>
      <c r="N4480">
        <f>IF($B4480="","",IF($C4480="SUPERSTORE","Superstore","DH"))</f>
        <v/>
      </c>
      <c r="O4480">
        <f>IF($B4480="","",IFERROR(VLOOKUP($B4480,Mapping!$A:$C,2,0),"Not Mapped"))</f>
        <v/>
      </c>
      <c r="P4480">
        <f>IF($B4480="","",IFERROR(VLOOKUP($B4480,Mapping!$A:$C,3,0),"Not Mapped"))</f>
        <v/>
      </c>
      <c r="Q4480">
        <f>IF($B4480="","",IF(COUNTIF(Exclusions!$A:$A,$B4480)&gt;0,"Yes","No"))</f>
        <v/>
      </c>
      <c r="R4480" s="17">
        <f>IF($B4480="","",MIN(1,DAY($A4480)/IF($N4480="Superstore",Settings!$B$5,Settings!$B$4)))</f>
        <v/>
      </c>
      <c r="S4480" s="17">
        <f>IF(OR($B4480="",$G4480="",$R4480=0),"",$G4480/$R4480)</f>
        <v/>
      </c>
      <c r="T4480">
        <f>IF($S4480="","",IF($S4480&lt;Settings!$B$8,"Critical",IF($S4480&lt;Settings!$B$9,"Semi Critical","Non Critical")))</f>
        <v/>
      </c>
      <c r="U4480">
        <f>IF($B4480="","",IFERROR(VLOOKUP($O4480,Leaders!$A:$B,2,0),"Not Mapped"))</f>
        <v/>
      </c>
    </row>
    <row r="4481">
      <c r="A4481" s="16" t="n"/>
      <c r="G4481" s="17" t="n"/>
      <c r="H4481" s="17" t="n"/>
      <c r="I4481" s="17" t="n"/>
      <c r="J4481" s="17" t="n"/>
      <c r="K4481" s="17" t="n"/>
      <c r="L4481" s="17" t="n"/>
      <c r="N4481">
        <f>IF($B4481="","",IF($C4481="SUPERSTORE","Superstore","DH"))</f>
        <v/>
      </c>
      <c r="O4481">
        <f>IF($B4481="","",IFERROR(VLOOKUP($B4481,Mapping!$A:$C,2,0),"Not Mapped"))</f>
        <v/>
      </c>
      <c r="P4481">
        <f>IF($B4481="","",IFERROR(VLOOKUP($B4481,Mapping!$A:$C,3,0),"Not Mapped"))</f>
        <v/>
      </c>
      <c r="Q4481">
        <f>IF($B4481="","",IF(COUNTIF(Exclusions!$A:$A,$B4481)&gt;0,"Yes","No"))</f>
        <v/>
      </c>
      <c r="R4481" s="17">
        <f>IF($B4481="","",MIN(1,DAY($A4481)/IF($N4481="Superstore",Settings!$B$5,Settings!$B$4)))</f>
        <v/>
      </c>
      <c r="S4481" s="17">
        <f>IF(OR($B4481="",$G4481="",$R4481=0),"",$G4481/$R4481)</f>
        <v/>
      </c>
      <c r="T4481">
        <f>IF($S4481="","",IF($S4481&lt;Settings!$B$8,"Critical",IF($S4481&lt;Settings!$B$9,"Semi Critical","Non Critical")))</f>
        <v/>
      </c>
      <c r="U4481">
        <f>IF($B4481="","",IFERROR(VLOOKUP($O4481,Leaders!$A:$B,2,0),"Not Mapped"))</f>
        <v/>
      </c>
    </row>
    <row r="4482">
      <c r="A4482" s="16" t="n"/>
      <c r="G4482" s="17" t="n"/>
      <c r="H4482" s="17" t="n"/>
      <c r="I4482" s="17" t="n"/>
      <c r="J4482" s="17" t="n"/>
      <c r="K4482" s="17" t="n"/>
      <c r="L4482" s="17" t="n"/>
      <c r="N4482">
        <f>IF($B4482="","",IF($C4482="SUPERSTORE","Superstore","DH"))</f>
        <v/>
      </c>
      <c r="O4482">
        <f>IF($B4482="","",IFERROR(VLOOKUP($B4482,Mapping!$A:$C,2,0),"Not Mapped"))</f>
        <v/>
      </c>
      <c r="P4482">
        <f>IF($B4482="","",IFERROR(VLOOKUP($B4482,Mapping!$A:$C,3,0),"Not Mapped"))</f>
        <v/>
      </c>
      <c r="Q4482">
        <f>IF($B4482="","",IF(COUNTIF(Exclusions!$A:$A,$B4482)&gt;0,"Yes","No"))</f>
        <v/>
      </c>
      <c r="R4482" s="17">
        <f>IF($B4482="","",MIN(1,DAY($A4482)/IF($N4482="Superstore",Settings!$B$5,Settings!$B$4)))</f>
        <v/>
      </c>
      <c r="S4482" s="17">
        <f>IF(OR($B4482="",$G4482="",$R4482=0),"",$G4482/$R4482)</f>
        <v/>
      </c>
      <c r="T4482">
        <f>IF($S4482="","",IF($S4482&lt;Settings!$B$8,"Critical",IF($S4482&lt;Settings!$B$9,"Semi Critical","Non Critical")))</f>
        <v/>
      </c>
      <c r="U4482">
        <f>IF($B4482="","",IFERROR(VLOOKUP($O4482,Leaders!$A:$B,2,0),"Not Mapped"))</f>
        <v/>
      </c>
    </row>
    <row r="4483">
      <c r="A4483" s="16" t="n"/>
      <c r="G4483" s="17" t="n"/>
      <c r="H4483" s="17" t="n"/>
      <c r="I4483" s="17" t="n"/>
      <c r="J4483" s="17" t="n"/>
      <c r="K4483" s="17" t="n"/>
      <c r="L4483" s="17" t="n"/>
      <c r="N4483">
        <f>IF($B4483="","",IF($C4483="SUPERSTORE","Superstore","DH"))</f>
        <v/>
      </c>
      <c r="O4483">
        <f>IF($B4483="","",IFERROR(VLOOKUP($B4483,Mapping!$A:$C,2,0),"Not Mapped"))</f>
        <v/>
      </c>
      <c r="P4483">
        <f>IF($B4483="","",IFERROR(VLOOKUP($B4483,Mapping!$A:$C,3,0),"Not Mapped"))</f>
        <v/>
      </c>
      <c r="Q4483">
        <f>IF($B4483="","",IF(COUNTIF(Exclusions!$A:$A,$B4483)&gt;0,"Yes","No"))</f>
        <v/>
      </c>
      <c r="R4483" s="17">
        <f>IF($B4483="","",MIN(1,DAY($A4483)/IF($N4483="Superstore",Settings!$B$5,Settings!$B$4)))</f>
        <v/>
      </c>
      <c r="S4483" s="17">
        <f>IF(OR($B4483="",$G4483="",$R4483=0),"",$G4483/$R4483)</f>
        <v/>
      </c>
      <c r="T4483">
        <f>IF($S4483="","",IF($S4483&lt;Settings!$B$8,"Critical",IF($S4483&lt;Settings!$B$9,"Semi Critical","Non Critical")))</f>
        <v/>
      </c>
      <c r="U4483">
        <f>IF($B4483="","",IFERROR(VLOOKUP($O4483,Leaders!$A:$B,2,0),"Not Mapped"))</f>
        <v/>
      </c>
    </row>
    <row r="4484">
      <c r="A4484" s="16" t="n"/>
      <c r="G4484" s="17" t="n"/>
      <c r="H4484" s="17" t="n"/>
      <c r="I4484" s="17" t="n"/>
      <c r="J4484" s="17" t="n"/>
      <c r="K4484" s="17" t="n"/>
      <c r="L4484" s="17" t="n"/>
      <c r="N4484">
        <f>IF($B4484="","",IF($C4484="SUPERSTORE","Superstore","DH"))</f>
        <v/>
      </c>
      <c r="O4484">
        <f>IF($B4484="","",IFERROR(VLOOKUP($B4484,Mapping!$A:$C,2,0),"Not Mapped"))</f>
        <v/>
      </c>
      <c r="P4484">
        <f>IF($B4484="","",IFERROR(VLOOKUP($B4484,Mapping!$A:$C,3,0),"Not Mapped"))</f>
        <v/>
      </c>
      <c r="Q4484">
        <f>IF($B4484="","",IF(COUNTIF(Exclusions!$A:$A,$B4484)&gt;0,"Yes","No"))</f>
        <v/>
      </c>
      <c r="R4484" s="17">
        <f>IF($B4484="","",MIN(1,DAY($A4484)/IF($N4484="Superstore",Settings!$B$5,Settings!$B$4)))</f>
        <v/>
      </c>
      <c r="S4484" s="17">
        <f>IF(OR($B4484="",$G4484="",$R4484=0),"",$G4484/$R4484)</f>
        <v/>
      </c>
      <c r="T4484">
        <f>IF($S4484="","",IF($S4484&lt;Settings!$B$8,"Critical",IF($S4484&lt;Settings!$B$9,"Semi Critical","Non Critical")))</f>
        <v/>
      </c>
      <c r="U4484">
        <f>IF($B4484="","",IFERROR(VLOOKUP($O4484,Leaders!$A:$B,2,0),"Not Mapped"))</f>
        <v/>
      </c>
    </row>
    <row r="4485">
      <c r="A4485" s="16" t="n"/>
      <c r="G4485" s="17" t="n"/>
      <c r="H4485" s="17" t="n"/>
      <c r="I4485" s="17" t="n"/>
      <c r="J4485" s="17" t="n"/>
      <c r="K4485" s="17" t="n"/>
      <c r="L4485" s="17" t="n"/>
      <c r="N4485">
        <f>IF($B4485="","",IF($C4485="SUPERSTORE","Superstore","DH"))</f>
        <v/>
      </c>
      <c r="O4485">
        <f>IF($B4485="","",IFERROR(VLOOKUP($B4485,Mapping!$A:$C,2,0),"Not Mapped"))</f>
        <v/>
      </c>
      <c r="P4485">
        <f>IF($B4485="","",IFERROR(VLOOKUP($B4485,Mapping!$A:$C,3,0),"Not Mapped"))</f>
        <v/>
      </c>
      <c r="Q4485">
        <f>IF($B4485="","",IF(COUNTIF(Exclusions!$A:$A,$B4485)&gt;0,"Yes","No"))</f>
        <v/>
      </c>
      <c r="R4485" s="17">
        <f>IF($B4485="","",MIN(1,DAY($A4485)/IF($N4485="Superstore",Settings!$B$5,Settings!$B$4)))</f>
        <v/>
      </c>
      <c r="S4485" s="17">
        <f>IF(OR($B4485="",$G4485="",$R4485=0),"",$G4485/$R4485)</f>
        <v/>
      </c>
      <c r="T4485">
        <f>IF($S4485="","",IF($S4485&lt;Settings!$B$8,"Critical",IF($S4485&lt;Settings!$B$9,"Semi Critical","Non Critical")))</f>
        <v/>
      </c>
      <c r="U4485">
        <f>IF($B4485="","",IFERROR(VLOOKUP($O4485,Leaders!$A:$B,2,0),"Not Mapped"))</f>
        <v/>
      </c>
    </row>
    <row r="4486">
      <c r="A4486" s="16" t="n"/>
      <c r="G4486" s="17" t="n"/>
      <c r="H4486" s="17" t="n"/>
      <c r="I4486" s="17" t="n"/>
      <c r="J4486" s="17" t="n"/>
      <c r="K4486" s="17" t="n"/>
      <c r="L4486" s="17" t="n"/>
      <c r="N4486">
        <f>IF($B4486="","",IF($C4486="SUPERSTORE","Superstore","DH"))</f>
        <v/>
      </c>
      <c r="O4486">
        <f>IF($B4486="","",IFERROR(VLOOKUP($B4486,Mapping!$A:$C,2,0),"Not Mapped"))</f>
        <v/>
      </c>
      <c r="P4486">
        <f>IF($B4486="","",IFERROR(VLOOKUP($B4486,Mapping!$A:$C,3,0),"Not Mapped"))</f>
        <v/>
      </c>
      <c r="Q4486">
        <f>IF($B4486="","",IF(COUNTIF(Exclusions!$A:$A,$B4486)&gt;0,"Yes","No"))</f>
        <v/>
      </c>
      <c r="R4486" s="17">
        <f>IF($B4486="","",MIN(1,DAY($A4486)/IF($N4486="Superstore",Settings!$B$5,Settings!$B$4)))</f>
        <v/>
      </c>
      <c r="S4486" s="17">
        <f>IF(OR($B4486="",$G4486="",$R4486=0),"",$G4486/$R4486)</f>
        <v/>
      </c>
      <c r="T4486">
        <f>IF($S4486="","",IF($S4486&lt;Settings!$B$8,"Critical",IF($S4486&lt;Settings!$B$9,"Semi Critical","Non Critical")))</f>
        <v/>
      </c>
      <c r="U4486">
        <f>IF($B4486="","",IFERROR(VLOOKUP($O4486,Leaders!$A:$B,2,0),"Not Mapped"))</f>
        <v/>
      </c>
    </row>
    <row r="4487">
      <c r="A4487" s="16" t="n"/>
      <c r="G4487" s="17" t="n"/>
      <c r="H4487" s="17" t="n"/>
      <c r="I4487" s="17" t="n"/>
      <c r="J4487" s="17" t="n"/>
      <c r="K4487" s="17" t="n"/>
      <c r="L4487" s="17" t="n"/>
      <c r="N4487">
        <f>IF($B4487="","",IF($C4487="SUPERSTORE","Superstore","DH"))</f>
        <v/>
      </c>
      <c r="O4487">
        <f>IF($B4487="","",IFERROR(VLOOKUP($B4487,Mapping!$A:$C,2,0),"Not Mapped"))</f>
        <v/>
      </c>
      <c r="P4487">
        <f>IF($B4487="","",IFERROR(VLOOKUP($B4487,Mapping!$A:$C,3,0),"Not Mapped"))</f>
        <v/>
      </c>
      <c r="Q4487">
        <f>IF($B4487="","",IF(COUNTIF(Exclusions!$A:$A,$B4487)&gt;0,"Yes","No"))</f>
        <v/>
      </c>
      <c r="R4487" s="17">
        <f>IF($B4487="","",MIN(1,DAY($A4487)/IF($N4487="Superstore",Settings!$B$5,Settings!$B$4)))</f>
        <v/>
      </c>
      <c r="S4487" s="17">
        <f>IF(OR($B4487="",$G4487="",$R4487=0),"",$G4487/$R4487)</f>
        <v/>
      </c>
      <c r="T4487">
        <f>IF($S4487="","",IF($S4487&lt;Settings!$B$8,"Critical",IF($S4487&lt;Settings!$B$9,"Semi Critical","Non Critical")))</f>
        <v/>
      </c>
      <c r="U4487">
        <f>IF($B4487="","",IFERROR(VLOOKUP($O4487,Leaders!$A:$B,2,0),"Not Mapped"))</f>
        <v/>
      </c>
    </row>
    <row r="4488">
      <c r="A4488" s="16" t="n"/>
      <c r="G4488" s="17" t="n"/>
      <c r="H4488" s="17" t="n"/>
      <c r="I4488" s="17" t="n"/>
      <c r="J4488" s="17" t="n"/>
      <c r="K4488" s="17" t="n"/>
      <c r="L4488" s="17" t="n"/>
      <c r="N4488">
        <f>IF($B4488="","",IF($C4488="SUPERSTORE","Superstore","DH"))</f>
        <v/>
      </c>
      <c r="O4488">
        <f>IF($B4488="","",IFERROR(VLOOKUP($B4488,Mapping!$A:$C,2,0),"Not Mapped"))</f>
        <v/>
      </c>
      <c r="P4488">
        <f>IF($B4488="","",IFERROR(VLOOKUP($B4488,Mapping!$A:$C,3,0),"Not Mapped"))</f>
        <v/>
      </c>
      <c r="Q4488">
        <f>IF($B4488="","",IF(COUNTIF(Exclusions!$A:$A,$B4488)&gt;0,"Yes","No"))</f>
        <v/>
      </c>
      <c r="R4488" s="17">
        <f>IF($B4488="","",MIN(1,DAY($A4488)/IF($N4488="Superstore",Settings!$B$5,Settings!$B$4)))</f>
        <v/>
      </c>
      <c r="S4488" s="17">
        <f>IF(OR($B4488="",$G4488="",$R4488=0),"",$G4488/$R4488)</f>
        <v/>
      </c>
      <c r="T4488">
        <f>IF($S4488="","",IF($S4488&lt;Settings!$B$8,"Critical",IF($S4488&lt;Settings!$B$9,"Semi Critical","Non Critical")))</f>
        <v/>
      </c>
      <c r="U4488">
        <f>IF($B4488="","",IFERROR(VLOOKUP($O4488,Leaders!$A:$B,2,0),"Not Mapped"))</f>
        <v/>
      </c>
    </row>
    <row r="4489">
      <c r="A4489" s="16" t="n"/>
      <c r="G4489" s="17" t="n"/>
      <c r="H4489" s="17" t="n"/>
      <c r="I4489" s="17" t="n"/>
      <c r="J4489" s="17" t="n"/>
      <c r="K4489" s="17" t="n"/>
      <c r="L4489" s="17" t="n"/>
      <c r="N4489">
        <f>IF($B4489="","",IF($C4489="SUPERSTORE","Superstore","DH"))</f>
        <v/>
      </c>
      <c r="O4489">
        <f>IF($B4489="","",IFERROR(VLOOKUP($B4489,Mapping!$A:$C,2,0),"Not Mapped"))</f>
        <v/>
      </c>
      <c r="P4489">
        <f>IF($B4489="","",IFERROR(VLOOKUP($B4489,Mapping!$A:$C,3,0),"Not Mapped"))</f>
        <v/>
      </c>
      <c r="Q4489">
        <f>IF($B4489="","",IF(COUNTIF(Exclusions!$A:$A,$B4489)&gt;0,"Yes","No"))</f>
        <v/>
      </c>
      <c r="R4489" s="17">
        <f>IF($B4489="","",MIN(1,DAY($A4489)/IF($N4489="Superstore",Settings!$B$5,Settings!$B$4)))</f>
        <v/>
      </c>
      <c r="S4489" s="17">
        <f>IF(OR($B4489="",$G4489="",$R4489=0),"",$G4489/$R4489)</f>
        <v/>
      </c>
      <c r="T4489">
        <f>IF($S4489="","",IF($S4489&lt;Settings!$B$8,"Critical",IF($S4489&lt;Settings!$B$9,"Semi Critical","Non Critical")))</f>
        <v/>
      </c>
      <c r="U4489">
        <f>IF($B4489="","",IFERROR(VLOOKUP($O4489,Leaders!$A:$B,2,0),"Not Mapped"))</f>
        <v/>
      </c>
    </row>
    <row r="4490">
      <c r="A4490" s="16" t="n"/>
      <c r="G4490" s="17" t="n"/>
      <c r="H4490" s="17" t="n"/>
      <c r="I4490" s="17" t="n"/>
      <c r="J4490" s="17" t="n"/>
      <c r="K4490" s="17" t="n"/>
      <c r="L4490" s="17" t="n"/>
      <c r="N4490">
        <f>IF($B4490="","",IF($C4490="SUPERSTORE","Superstore","DH"))</f>
        <v/>
      </c>
      <c r="O4490">
        <f>IF($B4490="","",IFERROR(VLOOKUP($B4490,Mapping!$A:$C,2,0),"Not Mapped"))</f>
        <v/>
      </c>
      <c r="P4490">
        <f>IF($B4490="","",IFERROR(VLOOKUP($B4490,Mapping!$A:$C,3,0),"Not Mapped"))</f>
        <v/>
      </c>
      <c r="Q4490">
        <f>IF($B4490="","",IF(COUNTIF(Exclusions!$A:$A,$B4490)&gt;0,"Yes","No"))</f>
        <v/>
      </c>
      <c r="R4490" s="17">
        <f>IF($B4490="","",MIN(1,DAY($A4490)/IF($N4490="Superstore",Settings!$B$5,Settings!$B$4)))</f>
        <v/>
      </c>
      <c r="S4490" s="17">
        <f>IF(OR($B4490="",$G4490="",$R4490=0),"",$G4490/$R4490)</f>
        <v/>
      </c>
      <c r="T4490">
        <f>IF($S4490="","",IF($S4490&lt;Settings!$B$8,"Critical",IF($S4490&lt;Settings!$B$9,"Semi Critical","Non Critical")))</f>
        <v/>
      </c>
      <c r="U4490">
        <f>IF($B4490="","",IFERROR(VLOOKUP($O4490,Leaders!$A:$B,2,0),"Not Mapped"))</f>
        <v/>
      </c>
    </row>
    <row r="4491">
      <c r="A4491" s="16" t="n"/>
      <c r="G4491" s="17" t="n"/>
      <c r="H4491" s="17" t="n"/>
      <c r="I4491" s="17" t="n"/>
      <c r="J4491" s="17" t="n"/>
      <c r="K4491" s="17" t="n"/>
      <c r="L4491" s="17" t="n"/>
      <c r="N4491">
        <f>IF($B4491="","",IF($C4491="SUPERSTORE","Superstore","DH"))</f>
        <v/>
      </c>
      <c r="O4491">
        <f>IF($B4491="","",IFERROR(VLOOKUP($B4491,Mapping!$A:$C,2,0),"Not Mapped"))</f>
        <v/>
      </c>
      <c r="P4491">
        <f>IF($B4491="","",IFERROR(VLOOKUP($B4491,Mapping!$A:$C,3,0),"Not Mapped"))</f>
        <v/>
      </c>
      <c r="Q4491">
        <f>IF($B4491="","",IF(COUNTIF(Exclusions!$A:$A,$B4491)&gt;0,"Yes","No"))</f>
        <v/>
      </c>
      <c r="R4491" s="17">
        <f>IF($B4491="","",MIN(1,DAY($A4491)/IF($N4491="Superstore",Settings!$B$5,Settings!$B$4)))</f>
        <v/>
      </c>
      <c r="S4491" s="17">
        <f>IF(OR($B4491="",$G4491="",$R4491=0),"",$G4491/$R4491)</f>
        <v/>
      </c>
      <c r="T4491">
        <f>IF($S4491="","",IF($S4491&lt;Settings!$B$8,"Critical",IF($S4491&lt;Settings!$B$9,"Semi Critical","Non Critical")))</f>
        <v/>
      </c>
      <c r="U4491">
        <f>IF($B4491="","",IFERROR(VLOOKUP($O4491,Leaders!$A:$B,2,0),"Not Mapped"))</f>
        <v/>
      </c>
    </row>
    <row r="4492">
      <c r="A4492" s="16" t="n"/>
      <c r="G4492" s="17" t="n"/>
      <c r="H4492" s="17" t="n"/>
      <c r="I4492" s="17" t="n"/>
      <c r="J4492" s="17" t="n"/>
      <c r="K4492" s="17" t="n"/>
      <c r="L4492" s="17" t="n"/>
      <c r="N4492">
        <f>IF($B4492="","",IF($C4492="SUPERSTORE","Superstore","DH"))</f>
        <v/>
      </c>
      <c r="O4492">
        <f>IF($B4492="","",IFERROR(VLOOKUP($B4492,Mapping!$A:$C,2,0),"Not Mapped"))</f>
        <v/>
      </c>
      <c r="P4492">
        <f>IF($B4492="","",IFERROR(VLOOKUP($B4492,Mapping!$A:$C,3,0),"Not Mapped"))</f>
        <v/>
      </c>
      <c r="Q4492">
        <f>IF($B4492="","",IF(COUNTIF(Exclusions!$A:$A,$B4492)&gt;0,"Yes","No"))</f>
        <v/>
      </c>
      <c r="R4492" s="17">
        <f>IF($B4492="","",MIN(1,DAY($A4492)/IF($N4492="Superstore",Settings!$B$5,Settings!$B$4)))</f>
        <v/>
      </c>
      <c r="S4492" s="17">
        <f>IF(OR($B4492="",$G4492="",$R4492=0),"",$G4492/$R4492)</f>
        <v/>
      </c>
      <c r="T4492">
        <f>IF($S4492="","",IF($S4492&lt;Settings!$B$8,"Critical",IF($S4492&lt;Settings!$B$9,"Semi Critical","Non Critical")))</f>
        <v/>
      </c>
      <c r="U4492">
        <f>IF($B4492="","",IFERROR(VLOOKUP($O4492,Leaders!$A:$B,2,0),"Not Mapped"))</f>
        <v/>
      </c>
    </row>
    <row r="4493">
      <c r="A4493" s="16" t="n"/>
      <c r="G4493" s="17" t="n"/>
      <c r="H4493" s="17" t="n"/>
      <c r="I4493" s="17" t="n"/>
      <c r="J4493" s="17" t="n"/>
      <c r="K4493" s="17" t="n"/>
      <c r="L4493" s="17" t="n"/>
      <c r="N4493">
        <f>IF($B4493="","",IF($C4493="SUPERSTORE","Superstore","DH"))</f>
        <v/>
      </c>
      <c r="O4493">
        <f>IF($B4493="","",IFERROR(VLOOKUP($B4493,Mapping!$A:$C,2,0),"Not Mapped"))</f>
        <v/>
      </c>
      <c r="P4493">
        <f>IF($B4493="","",IFERROR(VLOOKUP($B4493,Mapping!$A:$C,3,0),"Not Mapped"))</f>
        <v/>
      </c>
      <c r="Q4493">
        <f>IF($B4493="","",IF(COUNTIF(Exclusions!$A:$A,$B4493)&gt;0,"Yes","No"))</f>
        <v/>
      </c>
      <c r="R4493" s="17">
        <f>IF($B4493="","",MIN(1,DAY($A4493)/IF($N4493="Superstore",Settings!$B$5,Settings!$B$4)))</f>
        <v/>
      </c>
      <c r="S4493" s="17">
        <f>IF(OR($B4493="",$G4493="",$R4493=0),"",$G4493/$R4493)</f>
        <v/>
      </c>
      <c r="T4493">
        <f>IF($S4493="","",IF($S4493&lt;Settings!$B$8,"Critical",IF($S4493&lt;Settings!$B$9,"Semi Critical","Non Critical")))</f>
        <v/>
      </c>
      <c r="U4493">
        <f>IF($B4493="","",IFERROR(VLOOKUP($O4493,Leaders!$A:$B,2,0),"Not Mapped"))</f>
        <v/>
      </c>
    </row>
    <row r="4494">
      <c r="A4494" s="16" t="n"/>
      <c r="G4494" s="17" t="n"/>
      <c r="H4494" s="17" t="n"/>
      <c r="I4494" s="17" t="n"/>
      <c r="J4494" s="17" t="n"/>
      <c r="K4494" s="17" t="n"/>
      <c r="L4494" s="17" t="n"/>
      <c r="N4494">
        <f>IF($B4494="","",IF($C4494="SUPERSTORE","Superstore","DH"))</f>
        <v/>
      </c>
      <c r="O4494">
        <f>IF($B4494="","",IFERROR(VLOOKUP($B4494,Mapping!$A:$C,2,0),"Not Mapped"))</f>
        <v/>
      </c>
      <c r="P4494">
        <f>IF($B4494="","",IFERROR(VLOOKUP($B4494,Mapping!$A:$C,3,0),"Not Mapped"))</f>
        <v/>
      </c>
      <c r="Q4494">
        <f>IF($B4494="","",IF(COUNTIF(Exclusions!$A:$A,$B4494)&gt;0,"Yes","No"))</f>
        <v/>
      </c>
      <c r="R4494" s="17">
        <f>IF($B4494="","",MIN(1,DAY($A4494)/IF($N4494="Superstore",Settings!$B$5,Settings!$B$4)))</f>
        <v/>
      </c>
      <c r="S4494" s="17">
        <f>IF(OR($B4494="",$G4494="",$R4494=0),"",$G4494/$R4494)</f>
        <v/>
      </c>
      <c r="T4494">
        <f>IF($S4494="","",IF($S4494&lt;Settings!$B$8,"Critical",IF($S4494&lt;Settings!$B$9,"Semi Critical","Non Critical")))</f>
        <v/>
      </c>
      <c r="U4494">
        <f>IF($B4494="","",IFERROR(VLOOKUP($O4494,Leaders!$A:$B,2,0),"Not Mapped"))</f>
        <v/>
      </c>
    </row>
    <row r="4495">
      <c r="A4495" s="16" t="n"/>
      <c r="G4495" s="17" t="n"/>
      <c r="H4495" s="17" t="n"/>
      <c r="I4495" s="17" t="n"/>
      <c r="J4495" s="17" t="n"/>
      <c r="K4495" s="17" t="n"/>
      <c r="L4495" s="17" t="n"/>
      <c r="N4495">
        <f>IF($B4495="","",IF($C4495="SUPERSTORE","Superstore","DH"))</f>
        <v/>
      </c>
      <c r="O4495">
        <f>IF($B4495="","",IFERROR(VLOOKUP($B4495,Mapping!$A:$C,2,0),"Not Mapped"))</f>
        <v/>
      </c>
      <c r="P4495">
        <f>IF($B4495="","",IFERROR(VLOOKUP($B4495,Mapping!$A:$C,3,0),"Not Mapped"))</f>
        <v/>
      </c>
      <c r="Q4495">
        <f>IF($B4495="","",IF(COUNTIF(Exclusions!$A:$A,$B4495)&gt;0,"Yes","No"))</f>
        <v/>
      </c>
      <c r="R4495" s="17">
        <f>IF($B4495="","",MIN(1,DAY($A4495)/IF($N4495="Superstore",Settings!$B$5,Settings!$B$4)))</f>
        <v/>
      </c>
      <c r="S4495" s="17">
        <f>IF(OR($B4495="",$G4495="",$R4495=0),"",$G4495/$R4495)</f>
        <v/>
      </c>
      <c r="T4495">
        <f>IF($S4495="","",IF($S4495&lt;Settings!$B$8,"Critical",IF($S4495&lt;Settings!$B$9,"Semi Critical","Non Critical")))</f>
        <v/>
      </c>
      <c r="U4495">
        <f>IF($B4495="","",IFERROR(VLOOKUP($O4495,Leaders!$A:$B,2,0),"Not Mapped"))</f>
        <v/>
      </c>
    </row>
    <row r="4496">
      <c r="A4496" s="16" t="n"/>
      <c r="G4496" s="17" t="n"/>
      <c r="H4496" s="17" t="n"/>
      <c r="I4496" s="17" t="n"/>
      <c r="J4496" s="17" t="n"/>
      <c r="K4496" s="17" t="n"/>
      <c r="L4496" s="17" t="n"/>
      <c r="N4496">
        <f>IF($B4496="","",IF($C4496="SUPERSTORE","Superstore","DH"))</f>
        <v/>
      </c>
      <c r="O4496">
        <f>IF($B4496="","",IFERROR(VLOOKUP($B4496,Mapping!$A:$C,2,0),"Not Mapped"))</f>
        <v/>
      </c>
      <c r="P4496">
        <f>IF($B4496="","",IFERROR(VLOOKUP($B4496,Mapping!$A:$C,3,0),"Not Mapped"))</f>
        <v/>
      </c>
      <c r="Q4496">
        <f>IF($B4496="","",IF(COUNTIF(Exclusions!$A:$A,$B4496)&gt;0,"Yes","No"))</f>
        <v/>
      </c>
      <c r="R4496" s="17">
        <f>IF($B4496="","",MIN(1,DAY($A4496)/IF($N4496="Superstore",Settings!$B$5,Settings!$B$4)))</f>
        <v/>
      </c>
      <c r="S4496" s="17">
        <f>IF(OR($B4496="",$G4496="",$R4496=0),"",$G4496/$R4496)</f>
        <v/>
      </c>
      <c r="T4496">
        <f>IF($S4496="","",IF($S4496&lt;Settings!$B$8,"Critical",IF($S4496&lt;Settings!$B$9,"Semi Critical","Non Critical")))</f>
        <v/>
      </c>
      <c r="U4496">
        <f>IF($B4496="","",IFERROR(VLOOKUP($O4496,Leaders!$A:$B,2,0),"Not Mapped"))</f>
        <v/>
      </c>
    </row>
    <row r="4497">
      <c r="A4497" s="16" t="n"/>
      <c r="G4497" s="17" t="n"/>
      <c r="H4497" s="17" t="n"/>
      <c r="I4497" s="17" t="n"/>
      <c r="J4497" s="17" t="n"/>
      <c r="K4497" s="17" t="n"/>
      <c r="L4497" s="17" t="n"/>
      <c r="N4497">
        <f>IF($B4497="","",IF($C4497="SUPERSTORE","Superstore","DH"))</f>
        <v/>
      </c>
      <c r="O4497">
        <f>IF($B4497="","",IFERROR(VLOOKUP($B4497,Mapping!$A:$C,2,0),"Not Mapped"))</f>
        <v/>
      </c>
      <c r="P4497">
        <f>IF($B4497="","",IFERROR(VLOOKUP($B4497,Mapping!$A:$C,3,0),"Not Mapped"))</f>
        <v/>
      </c>
      <c r="Q4497">
        <f>IF($B4497="","",IF(COUNTIF(Exclusions!$A:$A,$B4497)&gt;0,"Yes","No"))</f>
        <v/>
      </c>
      <c r="R4497" s="17">
        <f>IF($B4497="","",MIN(1,DAY($A4497)/IF($N4497="Superstore",Settings!$B$5,Settings!$B$4)))</f>
        <v/>
      </c>
      <c r="S4497" s="17">
        <f>IF(OR($B4497="",$G4497="",$R4497=0),"",$G4497/$R4497)</f>
        <v/>
      </c>
      <c r="T4497">
        <f>IF($S4497="","",IF($S4497&lt;Settings!$B$8,"Critical",IF($S4497&lt;Settings!$B$9,"Semi Critical","Non Critical")))</f>
        <v/>
      </c>
      <c r="U4497">
        <f>IF($B4497="","",IFERROR(VLOOKUP($O4497,Leaders!$A:$B,2,0),"Not Mapped"))</f>
        <v/>
      </c>
    </row>
    <row r="4498">
      <c r="A4498" s="16" t="n"/>
      <c r="G4498" s="17" t="n"/>
      <c r="H4498" s="17" t="n"/>
      <c r="I4498" s="17" t="n"/>
      <c r="J4498" s="17" t="n"/>
      <c r="K4498" s="17" t="n"/>
      <c r="L4498" s="17" t="n"/>
      <c r="N4498">
        <f>IF($B4498="","",IF($C4498="SUPERSTORE","Superstore","DH"))</f>
        <v/>
      </c>
      <c r="O4498">
        <f>IF($B4498="","",IFERROR(VLOOKUP($B4498,Mapping!$A:$C,2,0),"Not Mapped"))</f>
        <v/>
      </c>
      <c r="P4498">
        <f>IF($B4498="","",IFERROR(VLOOKUP($B4498,Mapping!$A:$C,3,0),"Not Mapped"))</f>
        <v/>
      </c>
      <c r="Q4498">
        <f>IF($B4498="","",IF(COUNTIF(Exclusions!$A:$A,$B4498)&gt;0,"Yes","No"))</f>
        <v/>
      </c>
      <c r="R4498" s="17">
        <f>IF($B4498="","",MIN(1,DAY($A4498)/IF($N4498="Superstore",Settings!$B$5,Settings!$B$4)))</f>
        <v/>
      </c>
      <c r="S4498" s="17">
        <f>IF(OR($B4498="",$G4498="",$R4498=0),"",$G4498/$R4498)</f>
        <v/>
      </c>
      <c r="T4498">
        <f>IF($S4498="","",IF($S4498&lt;Settings!$B$8,"Critical",IF($S4498&lt;Settings!$B$9,"Semi Critical","Non Critical")))</f>
        <v/>
      </c>
      <c r="U4498">
        <f>IF($B4498="","",IFERROR(VLOOKUP($O4498,Leaders!$A:$B,2,0),"Not Mapped"))</f>
        <v/>
      </c>
    </row>
    <row r="4499">
      <c r="A4499" s="16" t="n"/>
      <c r="G4499" s="17" t="n"/>
      <c r="H4499" s="17" t="n"/>
      <c r="I4499" s="17" t="n"/>
      <c r="J4499" s="17" t="n"/>
      <c r="K4499" s="17" t="n"/>
      <c r="L4499" s="17" t="n"/>
      <c r="N4499">
        <f>IF($B4499="","",IF($C4499="SUPERSTORE","Superstore","DH"))</f>
        <v/>
      </c>
      <c r="O4499">
        <f>IF($B4499="","",IFERROR(VLOOKUP($B4499,Mapping!$A:$C,2,0),"Not Mapped"))</f>
        <v/>
      </c>
      <c r="P4499">
        <f>IF($B4499="","",IFERROR(VLOOKUP($B4499,Mapping!$A:$C,3,0),"Not Mapped"))</f>
        <v/>
      </c>
      <c r="Q4499">
        <f>IF($B4499="","",IF(COUNTIF(Exclusions!$A:$A,$B4499)&gt;0,"Yes","No"))</f>
        <v/>
      </c>
      <c r="R4499" s="17">
        <f>IF($B4499="","",MIN(1,DAY($A4499)/IF($N4499="Superstore",Settings!$B$5,Settings!$B$4)))</f>
        <v/>
      </c>
      <c r="S4499" s="17">
        <f>IF(OR($B4499="",$G4499="",$R4499=0),"",$G4499/$R4499)</f>
        <v/>
      </c>
      <c r="T4499">
        <f>IF($S4499="","",IF($S4499&lt;Settings!$B$8,"Critical",IF($S4499&lt;Settings!$B$9,"Semi Critical","Non Critical")))</f>
        <v/>
      </c>
      <c r="U4499">
        <f>IF($B4499="","",IFERROR(VLOOKUP($O4499,Leaders!$A:$B,2,0),"Not Mapped"))</f>
        <v/>
      </c>
    </row>
    <row r="4500">
      <c r="A4500" s="16" t="n"/>
      <c r="G4500" s="17" t="n"/>
      <c r="H4500" s="17" t="n"/>
      <c r="I4500" s="17" t="n"/>
      <c r="J4500" s="17" t="n"/>
      <c r="K4500" s="17" t="n"/>
      <c r="L4500" s="17" t="n"/>
      <c r="N4500">
        <f>IF($B4500="","",IF($C4500="SUPERSTORE","Superstore","DH"))</f>
        <v/>
      </c>
      <c r="O4500">
        <f>IF($B4500="","",IFERROR(VLOOKUP($B4500,Mapping!$A:$C,2,0),"Not Mapped"))</f>
        <v/>
      </c>
      <c r="P4500">
        <f>IF($B4500="","",IFERROR(VLOOKUP($B4500,Mapping!$A:$C,3,0),"Not Mapped"))</f>
        <v/>
      </c>
      <c r="Q4500">
        <f>IF($B4500="","",IF(COUNTIF(Exclusions!$A:$A,$B4500)&gt;0,"Yes","No"))</f>
        <v/>
      </c>
      <c r="R4500" s="17">
        <f>IF($B4500="","",MIN(1,DAY($A4500)/IF($N4500="Superstore",Settings!$B$5,Settings!$B$4)))</f>
        <v/>
      </c>
      <c r="S4500" s="17">
        <f>IF(OR($B4500="",$G4500="",$R4500=0),"",$G4500/$R4500)</f>
        <v/>
      </c>
      <c r="T4500">
        <f>IF($S4500="","",IF($S4500&lt;Settings!$B$8,"Critical",IF($S4500&lt;Settings!$B$9,"Semi Critical","Non Critical")))</f>
        <v/>
      </c>
      <c r="U4500">
        <f>IF($B4500="","",IFERROR(VLOOKUP($O4500,Leaders!$A:$B,2,0),"Not Mapped"))</f>
        <v/>
      </c>
    </row>
    <row r="4501">
      <c r="A4501" s="16" t="n"/>
      <c r="G4501" s="17" t="n"/>
      <c r="H4501" s="17" t="n"/>
      <c r="I4501" s="17" t="n"/>
      <c r="J4501" s="17" t="n"/>
      <c r="K4501" s="17" t="n"/>
      <c r="L4501" s="17" t="n"/>
      <c r="N4501">
        <f>IF($B4501="","",IF($C4501="SUPERSTORE","Superstore","DH"))</f>
        <v/>
      </c>
      <c r="O4501">
        <f>IF($B4501="","",IFERROR(VLOOKUP($B4501,Mapping!$A:$C,2,0),"Not Mapped"))</f>
        <v/>
      </c>
      <c r="P4501">
        <f>IF($B4501="","",IFERROR(VLOOKUP($B4501,Mapping!$A:$C,3,0),"Not Mapped"))</f>
        <v/>
      </c>
      <c r="Q4501">
        <f>IF($B4501="","",IF(COUNTIF(Exclusions!$A:$A,$B4501)&gt;0,"Yes","No"))</f>
        <v/>
      </c>
      <c r="R4501" s="17">
        <f>IF($B4501="","",MIN(1,DAY($A4501)/IF($N4501="Superstore",Settings!$B$5,Settings!$B$4)))</f>
        <v/>
      </c>
      <c r="S4501" s="17">
        <f>IF(OR($B4501="",$G4501="",$R4501=0),"",$G4501/$R4501)</f>
        <v/>
      </c>
      <c r="T4501">
        <f>IF($S4501="","",IF($S4501&lt;Settings!$B$8,"Critical",IF($S4501&lt;Settings!$B$9,"Semi Critical","Non Critical")))</f>
        <v/>
      </c>
      <c r="U4501">
        <f>IF($B4501="","",IFERROR(VLOOKUP($O4501,Leaders!$A:$B,2,0),"Not Mapped"))</f>
        <v/>
      </c>
    </row>
    <row r="4502">
      <c r="A4502" s="16" t="n"/>
      <c r="G4502" s="17" t="n"/>
      <c r="H4502" s="17" t="n"/>
      <c r="I4502" s="17" t="n"/>
      <c r="J4502" s="17" t="n"/>
      <c r="K4502" s="17" t="n"/>
      <c r="L4502" s="17" t="n"/>
      <c r="N4502">
        <f>IF($B4502="","",IF($C4502="SUPERSTORE","Superstore","DH"))</f>
        <v/>
      </c>
      <c r="O4502">
        <f>IF($B4502="","",IFERROR(VLOOKUP($B4502,Mapping!$A:$C,2,0),"Not Mapped"))</f>
        <v/>
      </c>
      <c r="P4502">
        <f>IF($B4502="","",IFERROR(VLOOKUP($B4502,Mapping!$A:$C,3,0),"Not Mapped"))</f>
        <v/>
      </c>
      <c r="Q4502">
        <f>IF($B4502="","",IF(COUNTIF(Exclusions!$A:$A,$B4502)&gt;0,"Yes","No"))</f>
        <v/>
      </c>
      <c r="R4502" s="17">
        <f>IF($B4502="","",MIN(1,DAY($A4502)/IF($N4502="Superstore",Settings!$B$5,Settings!$B$4)))</f>
        <v/>
      </c>
      <c r="S4502" s="17">
        <f>IF(OR($B4502="",$G4502="",$R4502=0),"",$G4502/$R4502)</f>
        <v/>
      </c>
      <c r="T4502">
        <f>IF($S4502="","",IF($S4502&lt;Settings!$B$8,"Critical",IF($S4502&lt;Settings!$B$9,"Semi Critical","Non Critical")))</f>
        <v/>
      </c>
      <c r="U4502">
        <f>IF($B4502="","",IFERROR(VLOOKUP($O4502,Leaders!$A:$B,2,0),"Not Mapped"))</f>
        <v/>
      </c>
    </row>
    <row r="4503">
      <c r="A4503" s="16" t="n"/>
      <c r="G4503" s="17" t="n"/>
      <c r="H4503" s="17" t="n"/>
      <c r="I4503" s="17" t="n"/>
      <c r="J4503" s="17" t="n"/>
      <c r="K4503" s="17" t="n"/>
      <c r="L4503" s="17" t="n"/>
      <c r="N4503">
        <f>IF($B4503="","",IF($C4503="SUPERSTORE","Superstore","DH"))</f>
        <v/>
      </c>
      <c r="O4503">
        <f>IF($B4503="","",IFERROR(VLOOKUP($B4503,Mapping!$A:$C,2,0),"Not Mapped"))</f>
        <v/>
      </c>
      <c r="P4503">
        <f>IF($B4503="","",IFERROR(VLOOKUP($B4503,Mapping!$A:$C,3,0),"Not Mapped"))</f>
        <v/>
      </c>
      <c r="Q4503">
        <f>IF($B4503="","",IF(COUNTIF(Exclusions!$A:$A,$B4503)&gt;0,"Yes","No"))</f>
        <v/>
      </c>
      <c r="R4503" s="17">
        <f>IF($B4503="","",MIN(1,DAY($A4503)/IF($N4503="Superstore",Settings!$B$5,Settings!$B$4)))</f>
        <v/>
      </c>
      <c r="S4503" s="17">
        <f>IF(OR($B4503="",$G4503="",$R4503=0),"",$G4503/$R4503)</f>
        <v/>
      </c>
      <c r="T4503">
        <f>IF($S4503="","",IF($S4503&lt;Settings!$B$8,"Critical",IF($S4503&lt;Settings!$B$9,"Semi Critical","Non Critical")))</f>
        <v/>
      </c>
      <c r="U4503">
        <f>IF($B4503="","",IFERROR(VLOOKUP($O4503,Leaders!$A:$B,2,0),"Not Mapped"))</f>
        <v/>
      </c>
    </row>
    <row r="4504">
      <c r="A4504" s="16" t="n"/>
      <c r="G4504" s="17" t="n"/>
      <c r="H4504" s="17" t="n"/>
      <c r="I4504" s="17" t="n"/>
      <c r="J4504" s="17" t="n"/>
      <c r="K4504" s="17" t="n"/>
      <c r="L4504" s="17" t="n"/>
      <c r="N4504">
        <f>IF($B4504="","",IF($C4504="SUPERSTORE","Superstore","DH"))</f>
        <v/>
      </c>
      <c r="O4504">
        <f>IF($B4504="","",IFERROR(VLOOKUP($B4504,Mapping!$A:$C,2,0),"Not Mapped"))</f>
        <v/>
      </c>
      <c r="P4504">
        <f>IF($B4504="","",IFERROR(VLOOKUP($B4504,Mapping!$A:$C,3,0),"Not Mapped"))</f>
        <v/>
      </c>
      <c r="Q4504">
        <f>IF($B4504="","",IF(COUNTIF(Exclusions!$A:$A,$B4504)&gt;0,"Yes","No"))</f>
        <v/>
      </c>
      <c r="R4504" s="17">
        <f>IF($B4504="","",MIN(1,DAY($A4504)/IF($N4504="Superstore",Settings!$B$5,Settings!$B$4)))</f>
        <v/>
      </c>
      <c r="S4504" s="17">
        <f>IF(OR($B4504="",$G4504="",$R4504=0),"",$G4504/$R4504)</f>
        <v/>
      </c>
      <c r="T4504">
        <f>IF($S4504="","",IF($S4504&lt;Settings!$B$8,"Critical",IF($S4504&lt;Settings!$B$9,"Semi Critical","Non Critical")))</f>
        <v/>
      </c>
      <c r="U4504">
        <f>IF($B4504="","",IFERROR(VLOOKUP($O4504,Leaders!$A:$B,2,0),"Not Mapped"))</f>
        <v/>
      </c>
    </row>
    <row r="4505">
      <c r="A4505" s="16" t="n"/>
      <c r="G4505" s="17" t="n"/>
      <c r="H4505" s="17" t="n"/>
      <c r="I4505" s="17" t="n"/>
      <c r="J4505" s="17" t="n"/>
      <c r="K4505" s="17" t="n"/>
      <c r="L4505" s="17" t="n"/>
      <c r="N4505">
        <f>IF($B4505="","",IF($C4505="SUPERSTORE","Superstore","DH"))</f>
        <v/>
      </c>
      <c r="O4505">
        <f>IF($B4505="","",IFERROR(VLOOKUP($B4505,Mapping!$A:$C,2,0),"Not Mapped"))</f>
        <v/>
      </c>
      <c r="P4505">
        <f>IF($B4505="","",IFERROR(VLOOKUP($B4505,Mapping!$A:$C,3,0),"Not Mapped"))</f>
        <v/>
      </c>
      <c r="Q4505">
        <f>IF($B4505="","",IF(COUNTIF(Exclusions!$A:$A,$B4505)&gt;0,"Yes","No"))</f>
        <v/>
      </c>
      <c r="R4505" s="17">
        <f>IF($B4505="","",MIN(1,DAY($A4505)/IF($N4505="Superstore",Settings!$B$5,Settings!$B$4)))</f>
        <v/>
      </c>
      <c r="S4505" s="17">
        <f>IF(OR($B4505="",$G4505="",$R4505=0),"",$G4505/$R4505)</f>
        <v/>
      </c>
      <c r="T4505">
        <f>IF($S4505="","",IF($S4505&lt;Settings!$B$8,"Critical",IF($S4505&lt;Settings!$B$9,"Semi Critical","Non Critical")))</f>
        <v/>
      </c>
      <c r="U4505">
        <f>IF($B4505="","",IFERROR(VLOOKUP($O4505,Leaders!$A:$B,2,0),"Not Mapped"))</f>
        <v/>
      </c>
    </row>
    <row r="4506">
      <c r="A4506" s="16" t="n"/>
      <c r="G4506" s="17" t="n"/>
      <c r="H4506" s="17" t="n"/>
      <c r="I4506" s="17" t="n"/>
      <c r="J4506" s="17" t="n"/>
      <c r="K4506" s="17" t="n"/>
      <c r="L4506" s="17" t="n"/>
      <c r="N4506">
        <f>IF($B4506="","",IF($C4506="SUPERSTORE","Superstore","DH"))</f>
        <v/>
      </c>
      <c r="O4506">
        <f>IF($B4506="","",IFERROR(VLOOKUP($B4506,Mapping!$A:$C,2,0),"Not Mapped"))</f>
        <v/>
      </c>
      <c r="P4506">
        <f>IF($B4506="","",IFERROR(VLOOKUP($B4506,Mapping!$A:$C,3,0),"Not Mapped"))</f>
        <v/>
      </c>
      <c r="Q4506">
        <f>IF($B4506="","",IF(COUNTIF(Exclusions!$A:$A,$B4506)&gt;0,"Yes","No"))</f>
        <v/>
      </c>
      <c r="R4506" s="17">
        <f>IF($B4506="","",MIN(1,DAY($A4506)/IF($N4506="Superstore",Settings!$B$5,Settings!$B$4)))</f>
        <v/>
      </c>
      <c r="S4506" s="17">
        <f>IF(OR($B4506="",$G4506="",$R4506=0),"",$G4506/$R4506)</f>
        <v/>
      </c>
      <c r="T4506">
        <f>IF($S4506="","",IF($S4506&lt;Settings!$B$8,"Critical",IF($S4506&lt;Settings!$B$9,"Semi Critical","Non Critical")))</f>
        <v/>
      </c>
      <c r="U4506">
        <f>IF($B4506="","",IFERROR(VLOOKUP($O4506,Leaders!$A:$B,2,0),"Not Mapped"))</f>
        <v/>
      </c>
    </row>
    <row r="4507">
      <c r="A4507" s="16" t="n"/>
      <c r="G4507" s="17" t="n"/>
      <c r="H4507" s="17" t="n"/>
      <c r="I4507" s="17" t="n"/>
      <c r="J4507" s="17" t="n"/>
      <c r="K4507" s="17" t="n"/>
      <c r="L4507" s="17" t="n"/>
      <c r="N4507">
        <f>IF($B4507="","",IF($C4507="SUPERSTORE","Superstore","DH"))</f>
        <v/>
      </c>
      <c r="O4507">
        <f>IF($B4507="","",IFERROR(VLOOKUP($B4507,Mapping!$A:$C,2,0),"Not Mapped"))</f>
        <v/>
      </c>
      <c r="P4507">
        <f>IF($B4507="","",IFERROR(VLOOKUP($B4507,Mapping!$A:$C,3,0),"Not Mapped"))</f>
        <v/>
      </c>
      <c r="Q4507">
        <f>IF($B4507="","",IF(COUNTIF(Exclusions!$A:$A,$B4507)&gt;0,"Yes","No"))</f>
        <v/>
      </c>
      <c r="R4507" s="17">
        <f>IF($B4507="","",MIN(1,DAY($A4507)/IF($N4507="Superstore",Settings!$B$5,Settings!$B$4)))</f>
        <v/>
      </c>
      <c r="S4507" s="17">
        <f>IF(OR($B4507="",$G4507="",$R4507=0),"",$G4507/$R4507)</f>
        <v/>
      </c>
      <c r="T4507">
        <f>IF($S4507="","",IF($S4507&lt;Settings!$B$8,"Critical",IF($S4507&lt;Settings!$B$9,"Semi Critical","Non Critical")))</f>
        <v/>
      </c>
      <c r="U4507">
        <f>IF($B4507="","",IFERROR(VLOOKUP($O4507,Leaders!$A:$B,2,0),"Not Mapped"))</f>
        <v/>
      </c>
    </row>
    <row r="4508">
      <c r="A4508" s="16" t="n"/>
      <c r="G4508" s="17" t="n"/>
      <c r="H4508" s="17" t="n"/>
      <c r="I4508" s="17" t="n"/>
      <c r="J4508" s="17" t="n"/>
      <c r="K4508" s="17" t="n"/>
      <c r="L4508" s="17" t="n"/>
      <c r="N4508">
        <f>IF($B4508="","",IF($C4508="SUPERSTORE","Superstore","DH"))</f>
        <v/>
      </c>
      <c r="O4508">
        <f>IF($B4508="","",IFERROR(VLOOKUP($B4508,Mapping!$A:$C,2,0),"Not Mapped"))</f>
        <v/>
      </c>
      <c r="P4508">
        <f>IF($B4508="","",IFERROR(VLOOKUP($B4508,Mapping!$A:$C,3,0),"Not Mapped"))</f>
        <v/>
      </c>
      <c r="Q4508">
        <f>IF($B4508="","",IF(COUNTIF(Exclusions!$A:$A,$B4508)&gt;0,"Yes","No"))</f>
        <v/>
      </c>
      <c r="R4508" s="17">
        <f>IF($B4508="","",MIN(1,DAY($A4508)/IF($N4508="Superstore",Settings!$B$5,Settings!$B$4)))</f>
        <v/>
      </c>
      <c r="S4508" s="17">
        <f>IF(OR($B4508="",$G4508="",$R4508=0),"",$G4508/$R4508)</f>
        <v/>
      </c>
      <c r="T4508">
        <f>IF($S4508="","",IF($S4508&lt;Settings!$B$8,"Critical",IF($S4508&lt;Settings!$B$9,"Semi Critical","Non Critical")))</f>
        <v/>
      </c>
      <c r="U4508">
        <f>IF($B4508="","",IFERROR(VLOOKUP($O4508,Leaders!$A:$B,2,0),"Not Mapped"))</f>
        <v/>
      </c>
    </row>
    <row r="4509">
      <c r="A4509" s="16" t="n"/>
      <c r="G4509" s="17" t="n"/>
      <c r="H4509" s="17" t="n"/>
      <c r="I4509" s="17" t="n"/>
      <c r="J4509" s="17" t="n"/>
      <c r="K4509" s="17" t="n"/>
      <c r="L4509" s="17" t="n"/>
      <c r="N4509">
        <f>IF($B4509="","",IF($C4509="SUPERSTORE","Superstore","DH"))</f>
        <v/>
      </c>
      <c r="O4509">
        <f>IF($B4509="","",IFERROR(VLOOKUP($B4509,Mapping!$A:$C,2,0),"Not Mapped"))</f>
        <v/>
      </c>
      <c r="P4509">
        <f>IF($B4509="","",IFERROR(VLOOKUP($B4509,Mapping!$A:$C,3,0),"Not Mapped"))</f>
        <v/>
      </c>
      <c r="Q4509">
        <f>IF($B4509="","",IF(COUNTIF(Exclusions!$A:$A,$B4509)&gt;0,"Yes","No"))</f>
        <v/>
      </c>
      <c r="R4509" s="17">
        <f>IF($B4509="","",MIN(1,DAY($A4509)/IF($N4509="Superstore",Settings!$B$5,Settings!$B$4)))</f>
        <v/>
      </c>
      <c r="S4509" s="17">
        <f>IF(OR($B4509="",$G4509="",$R4509=0),"",$G4509/$R4509)</f>
        <v/>
      </c>
      <c r="T4509">
        <f>IF($S4509="","",IF($S4509&lt;Settings!$B$8,"Critical",IF($S4509&lt;Settings!$B$9,"Semi Critical","Non Critical")))</f>
        <v/>
      </c>
      <c r="U4509">
        <f>IF($B4509="","",IFERROR(VLOOKUP($O4509,Leaders!$A:$B,2,0),"Not Mapped"))</f>
        <v/>
      </c>
    </row>
    <row r="4510">
      <c r="A4510" s="16" t="n"/>
      <c r="G4510" s="17" t="n"/>
      <c r="H4510" s="17" t="n"/>
      <c r="I4510" s="17" t="n"/>
      <c r="J4510" s="17" t="n"/>
      <c r="K4510" s="17" t="n"/>
      <c r="L4510" s="17" t="n"/>
      <c r="N4510">
        <f>IF($B4510="","",IF($C4510="SUPERSTORE","Superstore","DH"))</f>
        <v/>
      </c>
      <c r="O4510">
        <f>IF($B4510="","",IFERROR(VLOOKUP($B4510,Mapping!$A:$C,2,0),"Not Mapped"))</f>
        <v/>
      </c>
      <c r="P4510">
        <f>IF($B4510="","",IFERROR(VLOOKUP($B4510,Mapping!$A:$C,3,0),"Not Mapped"))</f>
        <v/>
      </c>
      <c r="Q4510">
        <f>IF($B4510="","",IF(COUNTIF(Exclusions!$A:$A,$B4510)&gt;0,"Yes","No"))</f>
        <v/>
      </c>
      <c r="R4510" s="17">
        <f>IF($B4510="","",MIN(1,DAY($A4510)/IF($N4510="Superstore",Settings!$B$5,Settings!$B$4)))</f>
        <v/>
      </c>
      <c r="S4510" s="17">
        <f>IF(OR($B4510="",$G4510="",$R4510=0),"",$G4510/$R4510)</f>
        <v/>
      </c>
      <c r="T4510">
        <f>IF($S4510="","",IF($S4510&lt;Settings!$B$8,"Critical",IF($S4510&lt;Settings!$B$9,"Semi Critical","Non Critical")))</f>
        <v/>
      </c>
      <c r="U4510">
        <f>IF($B4510="","",IFERROR(VLOOKUP($O4510,Leaders!$A:$B,2,0),"Not Mapped"))</f>
        <v/>
      </c>
    </row>
    <row r="4511">
      <c r="A4511" s="16" t="n"/>
      <c r="G4511" s="17" t="n"/>
      <c r="H4511" s="17" t="n"/>
      <c r="I4511" s="17" t="n"/>
      <c r="J4511" s="17" t="n"/>
      <c r="K4511" s="17" t="n"/>
      <c r="L4511" s="17" t="n"/>
      <c r="N4511">
        <f>IF($B4511="","",IF($C4511="SUPERSTORE","Superstore","DH"))</f>
        <v/>
      </c>
      <c r="O4511">
        <f>IF($B4511="","",IFERROR(VLOOKUP($B4511,Mapping!$A:$C,2,0),"Not Mapped"))</f>
        <v/>
      </c>
      <c r="P4511">
        <f>IF($B4511="","",IFERROR(VLOOKUP($B4511,Mapping!$A:$C,3,0),"Not Mapped"))</f>
        <v/>
      </c>
      <c r="Q4511">
        <f>IF($B4511="","",IF(COUNTIF(Exclusions!$A:$A,$B4511)&gt;0,"Yes","No"))</f>
        <v/>
      </c>
      <c r="R4511" s="17">
        <f>IF($B4511="","",MIN(1,DAY($A4511)/IF($N4511="Superstore",Settings!$B$5,Settings!$B$4)))</f>
        <v/>
      </c>
      <c r="S4511" s="17">
        <f>IF(OR($B4511="",$G4511="",$R4511=0),"",$G4511/$R4511)</f>
        <v/>
      </c>
      <c r="T4511">
        <f>IF($S4511="","",IF($S4511&lt;Settings!$B$8,"Critical",IF($S4511&lt;Settings!$B$9,"Semi Critical","Non Critical")))</f>
        <v/>
      </c>
      <c r="U4511">
        <f>IF($B4511="","",IFERROR(VLOOKUP($O4511,Leaders!$A:$B,2,0),"Not Mapped"))</f>
        <v/>
      </c>
    </row>
    <row r="4512">
      <c r="A4512" s="16" t="n"/>
      <c r="G4512" s="17" t="n"/>
      <c r="H4512" s="17" t="n"/>
      <c r="I4512" s="17" t="n"/>
      <c r="J4512" s="17" t="n"/>
      <c r="K4512" s="17" t="n"/>
      <c r="L4512" s="17" t="n"/>
      <c r="N4512">
        <f>IF($B4512="","",IF($C4512="SUPERSTORE","Superstore","DH"))</f>
        <v/>
      </c>
      <c r="O4512">
        <f>IF($B4512="","",IFERROR(VLOOKUP($B4512,Mapping!$A:$C,2,0),"Not Mapped"))</f>
        <v/>
      </c>
      <c r="P4512">
        <f>IF($B4512="","",IFERROR(VLOOKUP($B4512,Mapping!$A:$C,3,0),"Not Mapped"))</f>
        <v/>
      </c>
      <c r="Q4512">
        <f>IF($B4512="","",IF(COUNTIF(Exclusions!$A:$A,$B4512)&gt;0,"Yes","No"))</f>
        <v/>
      </c>
      <c r="R4512" s="17">
        <f>IF($B4512="","",MIN(1,DAY($A4512)/IF($N4512="Superstore",Settings!$B$5,Settings!$B$4)))</f>
        <v/>
      </c>
      <c r="S4512" s="17">
        <f>IF(OR($B4512="",$G4512="",$R4512=0),"",$G4512/$R4512)</f>
        <v/>
      </c>
      <c r="T4512">
        <f>IF($S4512="","",IF($S4512&lt;Settings!$B$8,"Critical",IF($S4512&lt;Settings!$B$9,"Semi Critical","Non Critical")))</f>
        <v/>
      </c>
      <c r="U4512">
        <f>IF($B4512="","",IFERROR(VLOOKUP($O4512,Leaders!$A:$B,2,0),"Not Mapped"))</f>
        <v/>
      </c>
    </row>
    <row r="4513">
      <c r="A4513" s="16" t="n"/>
      <c r="G4513" s="17" t="n"/>
      <c r="H4513" s="17" t="n"/>
      <c r="I4513" s="17" t="n"/>
      <c r="J4513" s="17" t="n"/>
      <c r="K4513" s="17" t="n"/>
      <c r="L4513" s="17" t="n"/>
      <c r="N4513">
        <f>IF($B4513="","",IF($C4513="SUPERSTORE","Superstore","DH"))</f>
        <v/>
      </c>
      <c r="O4513">
        <f>IF($B4513="","",IFERROR(VLOOKUP($B4513,Mapping!$A:$C,2,0),"Not Mapped"))</f>
        <v/>
      </c>
      <c r="P4513">
        <f>IF($B4513="","",IFERROR(VLOOKUP($B4513,Mapping!$A:$C,3,0),"Not Mapped"))</f>
        <v/>
      </c>
      <c r="Q4513">
        <f>IF($B4513="","",IF(COUNTIF(Exclusions!$A:$A,$B4513)&gt;0,"Yes","No"))</f>
        <v/>
      </c>
      <c r="R4513" s="17">
        <f>IF($B4513="","",MIN(1,DAY($A4513)/IF($N4513="Superstore",Settings!$B$5,Settings!$B$4)))</f>
        <v/>
      </c>
      <c r="S4513" s="17">
        <f>IF(OR($B4513="",$G4513="",$R4513=0),"",$G4513/$R4513)</f>
        <v/>
      </c>
      <c r="T4513">
        <f>IF($S4513="","",IF($S4513&lt;Settings!$B$8,"Critical",IF($S4513&lt;Settings!$B$9,"Semi Critical","Non Critical")))</f>
        <v/>
      </c>
      <c r="U4513">
        <f>IF($B4513="","",IFERROR(VLOOKUP($O4513,Leaders!$A:$B,2,0),"Not Mapped"))</f>
        <v/>
      </c>
    </row>
    <row r="4514">
      <c r="A4514" s="16" t="n"/>
      <c r="G4514" s="17" t="n"/>
      <c r="H4514" s="17" t="n"/>
      <c r="I4514" s="17" t="n"/>
      <c r="J4514" s="17" t="n"/>
      <c r="K4514" s="17" t="n"/>
      <c r="L4514" s="17" t="n"/>
      <c r="N4514">
        <f>IF($B4514="","",IF($C4514="SUPERSTORE","Superstore","DH"))</f>
        <v/>
      </c>
      <c r="O4514">
        <f>IF($B4514="","",IFERROR(VLOOKUP($B4514,Mapping!$A:$C,2,0),"Not Mapped"))</f>
        <v/>
      </c>
      <c r="P4514">
        <f>IF($B4514="","",IFERROR(VLOOKUP($B4514,Mapping!$A:$C,3,0),"Not Mapped"))</f>
        <v/>
      </c>
      <c r="Q4514">
        <f>IF($B4514="","",IF(COUNTIF(Exclusions!$A:$A,$B4514)&gt;0,"Yes","No"))</f>
        <v/>
      </c>
      <c r="R4514" s="17">
        <f>IF($B4514="","",MIN(1,DAY($A4514)/IF($N4514="Superstore",Settings!$B$5,Settings!$B$4)))</f>
        <v/>
      </c>
      <c r="S4514" s="17">
        <f>IF(OR($B4514="",$G4514="",$R4514=0),"",$G4514/$R4514)</f>
        <v/>
      </c>
      <c r="T4514">
        <f>IF($S4514="","",IF($S4514&lt;Settings!$B$8,"Critical",IF($S4514&lt;Settings!$B$9,"Semi Critical","Non Critical")))</f>
        <v/>
      </c>
      <c r="U4514">
        <f>IF($B4514="","",IFERROR(VLOOKUP($O4514,Leaders!$A:$B,2,0),"Not Mapped"))</f>
        <v/>
      </c>
    </row>
    <row r="4515">
      <c r="A4515" s="16" t="n"/>
      <c r="G4515" s="17" t="n"/>
      <c r="H4515" s="17" t="n"/>
      <c r="I4515" s="17" t="n"/>
      <c r="J4515" s="17" t="n"/>
      <c r="K4515" s="17" t="n"/>
      <c r="L4515" s="17" t="n"/>
      <c r="N4515">
        <f>IF($B4515="","",IF($C4515="SUPERSTORE","Superstore","DH"))</f>
        <v/>
      </c>
      <c r="O4515">
        <f>IF($B4515="","",IFERROR(VLOOKUP($B4515,Mapping!$A:$C,2,0),"Not Mapped"))</f>
        <v/>
      </c>
      <c r="P4515">
        <f>IF($B4515="","",IFERROR(VLOOKUP($B4515,Mapping!$A:$C,3,0),"Not Mapped"))</f>
        <v/>
      </c>
      <c r="Q4515">
        <f>IF($B4515="","",IF(COUNTIF(Exclusions!$A:$A,$B4515)&gt;0,"Yes","No"))</f>
        <v/>
      </c>
      <c r="R4515" s="17">
        <f>IF($B4515="","",MIN(1,DAY($A4515)/IF($N4515="Superstore",Settings!$B$5,Settings!$B$4)))</f>
        <v/>
      </c>
      <c r="S4515" s="17">
        <f>IF(OR($B4515="",$G4515="",$R4515=0),"",$G4515/$R4515)</f>
        <v/>
      </c>
      <c r="T4515">
        <f>IF($S4515="","",IF($S4515&lt;Settings!$B$8,"Critical",IF($S4515&lt;Settings!$B$9,"Semi Critical","Non Critical")))</f>
        <v/>
      </c>
      <c r="U4515">
        <f>IF($B4515="","",IFERROR(VLOOKUP($O4515,Leaders!$A:$B,2,0),"Not Mapped"))</f>
        <v/>
      </c>
    </row>
    <row r="4516">
      <c r="A4516" s="16" t="n"/>
      <c r="G4516" s="17" t="n"/>
      <c r="H4516" s="17" t="n"/>
      <c r="I4516" s="17" t="n"/>
      <c r="J4516" s="17" t="n"/>
      <c r="K4516" s="17" t="n"/>
      <c r="L4516" s="17" t="n"/>
      <c r="N4516">
        <f>IF($B4516="","",IF($C4516="SUPERSTORE","Superstore","DH"))</f>
        <v/>
      </c>
      <c r="O4516">
        <f>IF($B4516="","",IFERROR(VLOOKUP($B4516,Mapping!$A:$C,2,0),"Not Mapped"))</f>
        <v/>
      </c>
      <c r="P4516">
        <f>IF($B4516="","",IFERROR(VLOOKUP($B4516,Mapping!$A:$C,3,0),"Not Mapped"))</f>
        <v/>
      </c>
      <c r="Q4516">
        <f>IF($B4516="","",IF(COUNTIF(Exclusions!$A:$A,$B4516)&gt;0,"Yes","No"))</f>
        <v/>
      </c>
      <c r="R4516" s="17">
        <f>IF($B4516="","",MIN(1,DAY($A4516)/IF($N4516="Superstore",Settings!$B$5,Settings!$B$4)))</f>
        <v/>
      </c>
      <c r="S4516" s="17">
        <f>IF(OR($B4516="",$G4516="",$R4516=0),"",$G4516/$R4516)</f>
        <v/>
      </c>
      <c r="T4516">
        <f>IF($S4516="","",IF($S4516&lt;Settings!$B$8,"Critical",IF($S4516&lt;Settings!$B$9,"Semi Critical","Non Critical")))</f>
        <v/>
      </c>
      <c r="U4516">
        <f>IF($B4516="","",IFERROR(VLOOKUP($O4516,Leaders!$A:$B,2,0),"Not Mapped"))</f>
        <v/>
      </c>
    </row>
    <row r="4517">
      <c r="A4517" s="16" t="n"/>
      <c r="G4517" s="17" t="n"/>
      <c r="H4517" s="17" t="n"/>
      <c r="I4517" s="17" t="n"/>
      <c r="J4517" s="17" t="n"/>
      <c r="K4517" s="17" t="n"/>
      <c r="L4517" s="17" t="n"/>
      <c r="N4517">
        <f>IF($B4517="","",IF($C4517="SUPERSTORE","Superstore","DH"))</f>
        <v/>
      </c>
      <c r="O4517">
        <f>IF($B4517="","",IFERROR(VLOOKUP($B4517,Mapping!$A:$C,2,0),"Not Mapped"))</f>
        <v/>
      </c>
      <c r="P4517">
        <f>IF($B4517="","",IFERROR(VLOOKUP($B4517,Mapping!$A:$C,3,0),"Not Mapped"))</f>
        <v/>
      </c>
      <c r="Q4517">
        <f>IF($B4517="","",IF(COUNTIF(Exclusions!$A:$A,$B4517)&gt;0,"Yes","No"))</f>
        <v/>
      </c>
      <c r="R4517" s="17">
        <f>IF($B4517="","",MIN(1,DAY($A4517)/IF($N4517="Superstore",Settings!$B$5,Settings!$B$4)))</f>
        <v/>
      </c>
      <c r="S4517" s="17">
        <f>IF(OR($B4517="",$G4517="",$R4517=0),"",$G4517/$R4517)</f>
        <v/>
      </c>
      <c r="T4517">
        <f>IF($S4517="","",IF($S4517&lt;Settings!$B$8,"Critical",IF($S4517&lt;Settings!$B$9,"Semi Critical","Non Critical")))</f>
        <v/>
      </c>
      <c r="U4517">
        <f>IF($B4517="","",IFERROR(VLOOKUP($O4517,Leaders!$A:$B,2,0),"Not Mapped"))</f>
        <v/>
      </c>
    </row>
    <row r="4518">
      <c r="A4518" s="16" t="n"/>
      <c r="G4518" s="17" t="n"/>
      <c r="H4518" s="17" t="n"/>
      <c r="I4518" s="17" t="n"/>
      <c r="J4518" s="17" t="n"/>
      <c r="K4518" s="17" t="n"/>
      <c r="L4518" s="17" t="n"/>
      <c r="N4518">
        <f>IF($B4518="","",IF($C4518="SUPERSTORE","Superstore","DH"))</f>
        <v/>
      </c>
      <c r="O4518">
        <f>IF($B4518="","",IFERROR(VLOOKUP($B4518,Mapping!$A:$C,2,0),"Not Mapped"))</f>
        <v/>
      </c>
      <c r="P4518">
        <f>IF($B4518="","",IFERROR(VLOOKUP($B4518,Mapping!$A:$C,3,0),"Not Mapped"))</f>
        <v/>
      </c>
      <c r="Q4518">
        <f>IF($B4518="","",IF(COUNTIF(Exclusions!$A:$A,$B4518)&gt;0,"Yes","No"))</f>
        <v/>
      </c>
      <c r="R4518" s="17">
        <f>IF($B4518="","",MIN(1,DAY($A4518)/IF($N4518="Superstore",Settings!$B$5,Settings!$B$4)))</f>
        <v/>
      </c>
      <c r="S4518" s="17">
        <f>IF(OR($B4518="",$G4518="",$R4518=0),"",$G4518/$R4518)</f>
        <v/>
      </c>
      <c r="T4518">
        <f>IF($S4518="","",IF($S4518&lt;Settings!$B$8,"Critical",IF($S4518&lt;Settings!$B$9,"Semi Critical","Non Critical")))</f>
        <v/>
      </c>
      <c r="U4518">
        <f>IF($B4518="","",IFERROR(VLOOKUP($O4518,Leaders!$A:$B,2,0),"Not Mapped"))</f>
        <v/>
      </c>
    </row>
    <row r="4519">
      <c r="A4519" s="16" t="n"/>
      <c r="G4519" s="17" t="n"/>
      <c r="H4519" s="17" t="n"/>
      <c r="I4519" s="17" t="n"/>
      <c r="J4519" s="17" t="n"/>
      <c r="K4519" s="17" t="n"/>
      <c r="L4519" s="17" t="n"/>
      <c r="N4519">
        <f>IF($B4519="","",IF($C4519="SUPERSTORE","Superstore","DH"))</f>
        <v/>
      </c>
      <c r="O4519">
        <f>IF($B4519="","",IFERROR(VLOOKUP($B4519,Mapping!$A:$C,2,0),"Not Mapped"))</f>
        <v/>
      </c>
      <c r="P4519">
        <f>IF($B4519="","",IFERROR(VLOOKUP($B4519,Mapping!$A:$C,3,0),"Not Mapped"))</f>
        <v/>
      </c>
      <c r="Q4519">
        <f>IF($B4519="","",IF(COUNTIF(Exclusions!$A:$A,$B4519)&gt;0,"Yes","No"))</f>
        <v/>
      </c>
      <c r="R4519" s="17">
        <f>IF($B4519="","",MIN(1,DAY($A4519)/IF($N4519="Superstore",Settings!$B$5,Settings!$B$4)))</f>
        <v/>
      </c>
      <c r="S4519" s="17">
        <f>IF(OR($B4519="",$G4519="",$R4519=0),"",$G4519/$R4519)</f>
        <v/>
      </c>
      <c r="T4519">
        <f>IF($S4519="","",IF($S4519&lt;Settings!$B$8,"Critical",IF($S4519&lt;Settings!$B$9,"Semi Critical","Non Critical")))</f>
        <v/>
      </c>
      <c r="U4519">
        <f>IF($B4519="","",IFERROR(VLOOKUP($O4519,Leaders!$A:$B,2,0),"Not Mapped"))</f>
        <v/>
      </c>
    </row>
    <row r="4520">
      <c r="A4520" s="16" t="n"/>
      <c r="G4520" s="17" t="n"/>
      <c r="H4520" s="17" t="n"/>
      <c r="I4520" s="17" t="n"/>
      <c r="J4520" s="17" t="n"/>
      <c r="K4520" s="17" t="n"/>
      <c r="L4520" s="17" t="n"/>
      <c r="N4520">
        <f>IF($B4520="","",IF($C4520="SUPERSTORE","Superstore","DH"))</f>
        <v/>
      </c>
      <c r="O4520">
        <f>IF($B4520="","",IFERROR(VLOOKUP($B4520,Mapping!$A:$C,2,0),"Not Mapped"))</f>
        <v/>
      </c>
      <c r="P4520">
        <f>IF($B4520="","",IFERROR(VLOOKUP($B4520,Mapping!$A:$C,3,0),"Not Mapped"))</f>
        <v/>
      </c>
      <c r="Q4520">
        <f>IF($B4520="","",IF(COUNTIF(Exclusions!$A:$A,$B4520)&gt;0,"Yes","No"))</f>
        <v/>
      </c>
      <c r="R4520" s="17">
        <f>IF($B4520="","",MIN(1,DAY($A4520)/IF($N4520="Superstore",Settings!$B$5,Settings!$B$4)))</f>
        <v/>
      </c>
      <c r="S4520" s="17">
        <f>IF(OR($B4520="",$G4520="",$R4520=0),"",$G4520/$R4520)</f>
        <v/>
      </c>
      <c r="T4520">
        <f>IF($S4520="","",IF($S4520&lt;Settings!$B$8,"Critical",IF($S4520&lt;Settings!$B$9,"Semi Critical","Non Critical")))</f>
        <v/>
      </c>
      <c r="U4520">
        <f>IF($B4520="","",IFERROR(VLOOKUP($O4520,Leaders!$A:$B,2,0),"Not Mapped"))</f>
        <v/>
      </c>
    </row>
    <row r="4521">
      <c r="A4521" s="16" t="n"/>
      <c r="G4521" s="17" t="n"/>
      <c r="H4521" s="17" t="n"/>
      <c r="I4521" s="17" t="n"/>
      <c r="J4521" s="17" t="n"/>
      <c r="K4521" s="17" t="n"/>
      <c r="L4521" s="17" t="n"/>
      <c r="N4521">
        <f>IF($B4521="","",IF($C4521="SUPERSTORE","Superstore","DH"))</f>
        <v/>
      </c>
      <c r="O4521">
        <f>IF($B4521="","",IFERROR(VLOOKUP($B4521,Mapping!$A:$C,2,0),"Not Mapped"))</f>
        <v/>
      </c>
      <c r="P4521">
        <f>IF($B4521="","",IFERROR(VLOOKUP($B4521,Mapping!$A:$C,3,0),"Not Mapped"))</f>
        <v/>
      </c>
      <c r="Q4521">
        <f>IF($B4521="","",IF(COUNTIF(Exclusions!$A:$A,$B4521)&gt;0,"Yes","No"))</f>
        <v/>
      </c>
      <c r="R4521" s="17">
        <f>IF($B4521="","",MIN(1,DAY($A4521)/IF($N4521="Superstore",Settings!$B$5,Settings!$B$4)))</f>
        <v/>
      </c>
      <c r="S4521" s="17">
        <f>IF(OR($B4521="",$G4521="",$R4521=0),"",$G4521/$R4521)</f>
        <v/>
      </c>
      <c r="T4521">
        <f>IF($S4521="","",IF($S4521&lt;Settings!$B$8,"Critical",IF($S4521&lt;Settings!$B$9,"Semi Critical","Non Critical")))</f>
        <v/>
      </c>
      <c r="U4521">
        <f>IF($B4521="","",IFERROR(VLOOKUP($O4521,Leaders!$A:$B,2,0),"Not Mapped"))</f>
        <v/>
      </c>
    </row>
    <row r="4522">
      <c r="A4522" s="16" t="n"/>
      <c r="G4522" s="17" t="n"/>
      <c r="H4522" s="17" t="n"/>
      <c r="I4522" s="17" t="n"/>
      <c r="J4522" s="17" t="n"/>
      <c r="K4522" s="17" t="n"/>
      <c r="L4522" s="17" t="n"/>
      <c r="N4522">
        <f>IF($B4522="","",IF($C4522="SUPERSTORE","Superstore","DH"))</f>
        <v/>
      </c>
      <c r="O4522">
        <f>IF($B4522="","",IFERROR(VLOOKUP($B4522,Mapping!$A:$C,2,0),"Not Mapped"))</f>
        <v/>
      </c>
      <c r="P4522">
        <f>IF($B4522="","",IFERROR(VLOOKUP($B4522,Mapping!$A:$C,3,0),"Not Mapped"))</f>
        <v/>
      </c>
      <c r="Q4522">
        <f>IF($B4522="","",IF(COUNTIF(Exclusions!$A:$A,$B4522)&gt;0,"Yes","No"))</f>
        <v/>
      </c>
      <c r="R4522" s="17">
        <f>IF($B4522="","",MIN(1,DAY($A4522)/IF($N4522="Superstore",Settings!$B$5,Settings!$B$4)))</f>
        <v/>
      </c>
      <c r="S4522" s="17">
        <f>IF(OR($B4522="",$G4522="",$R4522=0),"",$G4522/$R4522)</f>
        <v/>
      </c>
      <c r="T4522">
        <f>IF($S4522="","",IF($S4522&lt;Settings!$B$8,"Critical",IF($S4522&lt;Settings!$B$9,"Semi Critical","Non Critical")))</f>
        <v/>
      </c>
      <c r="U4522">
        <f>IF($B4522="","",IFERROR(VLOOKUP($O4522,Leaders!$A:$B,2,0),"Not Mapped"))</f>
        <v/>
      </c>
    </row>
    <row r="4523">
      <c r="A4523" s="16" t="n"/>
      <c r="G4523" s="17" t="n"/>
      <c r="H4523" s="17" t="n"/>
      <c r="I4523" s="17" t="n"/>
      <c r="J4523" s="17" t="n"/>
      <c r="K4523" s="17" t="n"/>
      <c r="L4523" s="17" t="n"/>
      <c r="N4523">
        <f>IF($B4523="","",IF($C4523="SUPERSTORE","Superstore","DH"))</f>
        <v/>
      </c>
      <c r="O4523">
        <f>IF($B4523="","",IFERROR(VLOOKUP($B4523,Mapping!$A:$C,2,0),"Not Mapped"))</f>
        <v/>
      </c>
      <c r="P4523">
        <f>IF($B4523="","",IFERROR(VLOOKUP($B4523,Mapping!$A:$C,3,0),"Not Mapped"))</f>
        <v/>
      </c>
      <c r="Q4523">
        <f>IF($B4523="","",IF(COUNTIF(Exclusions!$A:$A,$B4523)&gt;0,"Yes","No"))</f>
        <v/>
      </c>
      <c r="R4523" s="17">
        <f>IF($B4523="","",MIN(1,DAY($A4523)/IF($N4523="Superstore",Settings!$B$5,Settings!$B$4)))</f>
        <v/>
      </c>
      <c r="S4523" s="17">
        <f>IF(OR($B4523="",$G4523="",$R4523=0),"",$G4523/$R4523)</f>
        <v/>
      </c>
      <c r="T4523">
        <f>IF($S4523="","",IF($S4523&lt;Settings!$B$8,"Critical",IF($S4523&lt;Settings!$B$9,"Semi Critical","Non Critical")))</f>
        <v/>
      </c>
      <c r="U4523">
        <f>IF($B4523="","",IFERROR(VLOOKUP($O4523,Leaders!$A:$B,2,0),"Not Mapped"))</f>
        <v/>
      </c>
    </row>
    <row r="4524">
      <c r="A4524" s="16" t="n"/>
      <c r="G4524" s="17" t="n"/>
      <c r="H4524" s="17" t="n"/>
      <c r="I4524" s="17" t="n"/>
      <c r="J4524" s="17" t="n"/>
      <c r="K4524" s="17" t="n"/>
      <c r="L4524" s="17" t="n"/>
      <c r="N4524">
        <f>IF($B4524="","",IF($C4524="SUPERSTORE","Superstore","DH"))</f>
        <v/>
      </c>
      <c r="O4524">
        <f>IF($B4524="","",IFERROR(VLOOKUP($B4524,Mapping!$A:$C,2,0),"Not Mapped"))</f>
        <v/>
      </c>
      <c r="P4524">
        <f>IF($B4524="","",IFERROR(VLOOKUP($B4524,Mapping!$A:$C,3,0),"Not Mapped"))</f>
        <v/>
      </c>
      <c r="Q4524">
        <f>IF($B4524="","",IF(COUNTIF(Exclusions!$A:$A,$B4524)&gt;0,"Yes","No"))</f>
        <v/>
      </c>
      <c r="R4524" s="17">
        <f>IF($B4524="","",MIN(1,DAY($A4524)/IF($N4524="Superstore",Settings!$B$5,Settings!$B$4)))</f>
        <v/>
      </c>
      <c r="S4524" s="17">
        <f>IF(OR($B4524="",$G4524="",$R4524=0),"",$G4524/$R4524)</f>
        <v/>
      </c>
      <c r="T4524">
        <f>IF($S4524="","",IF($S4524&lt;Settings!$B$8,"Critical",IF($S4524&lt;Settings!$B$9,"Semi Critical","Non Critical")))</f>
        <v/>
      </c>
      <c r="U4524">
        <f>IF($B4524="","",IFERROR(VLOOKUP($O4524,Leaders!$A:$B,2,0),"Not Mapped"))</f>
        <v/>
      </c>
    </row>
    <row r="4525">
      <c r="A4525" s="16" t="n"/>
      <c r="G4525" s="17" t="n"/>
      <c r="H4525" s="17" t="n"/>
      <c r="I4525" s="17" t="n"/>
      <c r="J4525" s="17" t="n"/>
      <c r="K4525" s="17" t="n"/>
      <c r="L4525" s="17" t="n"/>
      <c r="N4525">
        <f>IF($B4525="","",IF($C4525="SUPERSTORE","Superstore","DH"))</f>
        <v/>
      </c>
      <c r="O4525">
        <f>IF($B4525="","",IFERROR(VLOOKUP($B4525,Mapping!$A:$C,2,0),"Not Mapped"))</f>
        <v/>
      </c>
      <c r="P4525">
        <f>IF($B4525="","",IFERROR(VLOOKUP($B4525,Mapping!$A:$C,3,0),"Not Mapped"))</f>
        <v/>
      </c>
      <c r="Q4525">
        <f>IF($B4525="","",IF(COUNTIF(Exclusions!$A:$A,$B4525)&gt;0,"Yes","No"))</f>
        <v/>
      </c>
      <c r="R4525" s="17">
        <f>IF($B4525="","",MIN(1,DAY($A4525)/IF($N4525="Superstore",Settings!$B$5,Settings!$B$4)))</f>
        <v/>
      </c>
      <c r="S4525" s="17">
        <f>IF(OR($B4525="",$G4525="",$R4525=0),"",$G4525/$R4525)</f>
        <v/>
      </c>
      <c r="T4525">
        <f>IF($S4525="","",IF($S4525&lt;Settings!$B$8,"Critical",IF($S4525&lt;Settings!$B$9,"Semi Critical","Non Critical")))</f>
        <v/>
      </c>
      <c r="U4525">
        <f>IF($B4525="","",IFERROR(VLOOKUP($O4525,Leaders!$A:$B,2,0),"Not Mapped"))</f>
        <v/>
      </c>
    </row>
    <row r="4526">
      <c r="A4526" s="16" t="n"/>
      <c r="G4526" s="17" t="n"/>
      <c r="H4526" s="17" t="n"/>
      <c r="I4526" s="17" t="n"/>
      <c r="J4526" s="17" t="n"/>
      <c r="K4526" s="17" t="n"/>
      <c r="L4526" s="17" t="n"/>
      <c r="N4526">
        <f>IF($B4526="","",IF($C4526="SUPERSTORE","Superstore","DH"))</f>
        <v/>
      </c>
      <c r="O4526">
        <f>IF($B4526="","",IFERROR(VLOOKUP($B4526,Mapping!$A:$C,2,0),"Not Mapped"))</f>
        <v/>
      </c>
      <c r="P4526">
        <f>IF($B4526="","",IFERROR(VLOOKUP($B4526,Mapping!$A:$C,3,0),"Not Mapped"))</f>
        <v/>
      </c>
      <c r="Q4526">
        <f>IF($B4526="","",IF(COUNTIF(Exclusions!$A:$A,$B4526)&gt;0,"Yes","No"))</f>
        <v/>
      </c>
      <c r="R4526" s="17">
        <f>IF($B4526="","",MIN(1,DAY($A4526)/IF($N4526="Superstore",Settings!$B$5,Settings!$B$4)))</f>
        <v/>
      </c>
      <c r="S4526" s="17">
        <f>IF(OR($B4526="",$G4526="",$R4526=0),"",$G4526/$R4526)</f>
        <v/>
      </c>
      <c r="T4526">
        <f>IF($S4526="","",IF($S4526&lt;Settings!$B$8,"Critical",IF($S4526&lt;Settings!$B$9,"Semi Critical","Non Critical")))</f>
        <v/>
      </c>
      <c r="U4526">
        <f>IF($B4526="","",IFERROR(VLOOKUP($O4526,Leaders!$A:$B,2,0),"Not Mapped"))</f>
        <v/>
      </c>
    </row>
    <row r="4527">
      <c r="A4527" s="16" t="n"/>
      <c r="G4527" s="17" t="n"/>
      <c r="H4527" s="17" t="n"/>
      <c r="I4527" s="17" t="n"/>
      <c r="J4527" s="17" t="n"/>
      <c r="K4527" s="17" t="n"/>
      <c r="L4527" s="17" t="n"/>
      <c r="N4527">
        <f>IF($B4527="","",IF($C4527="SUPERSTORE","Superstore","DH"))</f>
        <v/>
      </c>
      <c r="O4527">
        <f>IF($B4527="","",IFERROR(VLOOKUP($B4527,Mapping!$A:$C,2,0),"Not Mapped"))</f>
        <v/>
      </c>
      <c r="P4527">
        <f>IF($B4527="","",IFERROR(VLOOKUP($B4527,Mapping!$A:$C,3,0),"Not Mapped"))</f>
        <v/>
      </c>
      <c r="Q4527">
        <f>IF($B4527="","",IF(COUNTIF(Exclusions!$A:$A,$B4527)&gt;0,"Yes","No"))</f>
        <v/>
      </c>
      <c r="R4527" s="17">
        <f>IF($B4527="","",MIN(1,DAY($A4527)/IF($N4527="Superstore",Settings!$B$5,Settings!$B$4)))</f>
        <v/>
      </c>
      <c r="S4527" s="17">
        <f>IF(OR($B4527="",$G4527="",$R4527=0),"",$G4527/$R4527)</f>
        <v/>
      </c>
      <c r="T4527">
        <f>IF($S4527="","",IF($S4527&lt;Settings!$B$8,"Critical",IF($S4527&lt;Settings!$B$9,"Semi Critical","Non Critical")))</f>
        <v/>
      </c>
      <c r="U4527">
        <f>IF($B4527="","",IFERROR(VLOOKUP($O4527,Leaders!$A:$B,2,0),"Not Mapped"))</f>
        <v/>
      </c>
    </row>
    <row r="4528">
      <c r="A4528" s="16" t="n"/>
      <c r="G4528" s="17" t="n"/>
      <c r="H4528" s="17" t="n"/>
      <c r="I4528" s="17" t="n"/>
      <c r="J4528" s="17" t="n"/>
      <c r="K4528" s="17" t="n"/>
      <c r="L4528" s="17" t="n"/>
      <c r="N4528">
        <f>IF($B4528="","",IF($C4528="SUPERSTORE","Superstore","DH"))</f>
        <v/>
      </c>
      <c r="O4528">
        <f>IF($B4528="","",IFERROR(VLOOKUP($B4528,Mapping!$A:$C,2,0),"Not Mapped"))</f>
        <v/>
      </c>
      <c r="P4528">
        <f>IF($B4528="","",IFERROR(VLOOKUP($B4528,Mapping!$A:$C,3,0),"Not Mapped"))</f>
        <v/>
      </c>
      <c r="Q4528">
        <f>IF($B4528="","",IF(COUNTIF(Exclusions!$A:$A,$B4528)&gt;0,"Yes","No"))</f>
        <v/>
      </c>
      <c r="R4528" s="17">
        <f>IF($B4528="","",MIN(1,DAY($A4528)/IF($N4528="Superstore",Settings!$B$5,Settings!$B$4)))</f>
        <v/>
      </c>
      <c r="S4528" s="17">
        <f>IF(OR($B4528="",$G4528="",$R4528=0),"",$G4528/$R4528)</f>
        <v/>
      </c>
      <c r="T4528">
        <f>IF($S4528="","",IF($S4528&lt;Settings!$B$8,"Critical",IF($S4528&lt;Settings!$B$9,"Semi Critical","Non Critical")))</f>
        <v/>
      </c>
      <c r="U4528">
        <f>IF($B4528="","",IFERROR(VLOOKUP($O4528,Leaders!$A:$B,2,0),"Not Mapped"))</f>
        <v/>
      </c>
    </row>
    <row r="4529">
      <c r="A4529" s="16" t="n"/>
      <c r="G4529" s="17" t="n"/>
      <c r="H4529" s="17" t="n"/>
      <c r="I4529" s="17" t="n"/>
      <c r="J4529" s="17" t="n"/>
      <c r="K4529" s="17" t="n"/>
      <c r="L4529" s="17" t="n"/>
      <c r="N4529">
        <f>IF($B4529="","",IF($C4529="SUPERSTORE","Superstore","DH"))</f>
        <v/>
      </c>
      <c r="O4529">
        <f>IF($B4529="","",IFERROR(VLOOKUP($B4529,Mapping!$A:$C,2,0),"Not Mapped"))</f>
        <v/>
      </c>
      <c r="P4529">
        <f>IF($B4529="","",IFERROR(VLOOKUP($B4529,Mapping!$A:$C,3,0),"Not Mapped"))</f>
        <v/>
      </c>
      <c r="Q4529">
        <f>IF($B4529="","",IF(COUNTIF(Exclusions!$A:$A,$B4529)&gt;0,"Yes","No"))</f>
        <v/>
      </c>
      <c r="R4529" s="17">
        <f>IF($B4529="","",MIN(1,DAY($A4529)/IF($N4529="Superstore",Settings!$B$5,Settings!$B$4)))</f>
        <v/>
      </c>
      <c r="S4529" s="17">
        <f>IF(OR($B4529="",$G4529="",$R4529=0),"",$G4529/$R4529)</f>
        <v/>
      </c>
      <c r="T4529">
        <f>IF($S4529="","",IF($S4529&lt;Settings!$B$8,"Critical",IF($S4529&lt;Settings!$B$9,"Semi Critical","Non Critical")))</f>
        <v/>
      </c>
      <c r="U4529">
        <f>IF($B4529="","",IFERROR(VLOOKUP($O4529,Leaders!$A:$B,2,0),"Not Mapped"))</f>
        <v/>
      </c>
    </row>
    <row r="4530">
      <c r="A4530" s="16" t="n"/>
      <c r="G4530" s="17" t="n"/>
      <c r="H4530" s="17" t="n"/>
      <c r="I4530" s="17" t="n"/>
      <c r="J4530" s="17" t="n"/>
      <c r="K4530" s="17" t="n"/>
      <c r="L4530" s="17" t="n"/>
      <c r="N4530">
        <f>IF($B4530="","",IF($C4530="SUPERSTORE","Superstore","DH"))</f>
        <v/>
      </c>
      <c r="O4530">
        <f>IF($B4530="","",IFERROR(VLOOKUP($B4530,Mapping!$A:$C,2,0),"Not Mapped"))</f>
        <v/>
      </c>
      <c r="P4530">
        <f>IF($B4530="","",IFERROR(VLOOKUP($B4530,Mapping!$A:$C,3,0),"Not Mapped"))</f>
        <v/>
      </c>
      <c r="Q4530">
        <f>IF($B4530="","",IF(COUNTIF(Exclusions!$A:$A,$B4530)&gt;0,"Yes","No"))</f>
        <v/>
      </c>
      <c r="R4530" s="17">
        <f>IF($B4530="","",MIN(1,DAY($A4530)/IF($N4530="Superstore",Settings!$B$5,Settings!$B$4)))</f>
        <v/>
      </c>
      <c r="S4530" s="17">
        <f>IF(OR($B4530="",$G4530="",$R4530=0),"",$G4530/$R4530)</f>
        <v/>
      </c>
      <c r="T4530">
        <f>IF($S4530="","",IF($S4530&lt;Settings!$B$8,"Critical",IF($S4530&lt;Settings!$B$9,"Semi Critical","Non Critical")))</f>
        <v/>
      </c>
      <c r="U4530">
        <f>IF($B4530="","",IFERROR(VLOOKUP($O4530,Leaders!$A:$B,2,0),"Not Mapped"))</f>
        <v/>
      </c>
    </row>
    <row r="4531">
      <c r="A4531" s="16" t="n"/>
      <c r="G4531" s="17" t="n"/>
      <c r="H4531" s="17" t="n"/>
      <c r="I4531" s="17" t="n"/>
      <c r="J4531" s="17" t="n"/>
      <c r="K4531" s="17" t="n"/>
      <c r="L4531" s="17" t="n"/>
      <c r="N4531">
        <f>IF($B4531="","",IF($C4531="SUPERSTORE","Superstore","DH"))</f>
        <v/>
      </c>
      <c r="O4531">
        <f>IF($B4531="","",IFERROR(VLOOKUP($B4531,Mapping!$A:$C,2,0),"Not Mapped"))</f>
        <v/>
      </c>
      <c r="P4531">
        <f>IF($B4531="","",IFERROR(VLOOKUP($B4531,Mapping!$A:$C,3,0),"Not Mapped"))</f>
        <v/>
      </c>
      <c r="Q4531">
        <f>IF($B4531="","",IF(COUNTIF(Exclusions!$A:$A,$B4531)&gt;0,"Yes","No"))</f>
        <v/>
      </c>
      <c r="R4531" s="17">
        <f>IF($B4531="","",MIN(1,DAY($A4531)/IF($N4531="Superstore",Settings!$B$5,Settings!$B$4)))</f>
        <v/>
      </c>
      <c r="S4531" s="17">
        <f>IF(OR($B4531="",$G4531="",$R4531=0),"",$G4531/$R4531)</f>
        <v/>
      </c>
      <c r="T4531">
        <f>IF($S4531="","",IF($S4531&lt;Settings!$B$8,"Critical",IF($S4531&lt;Settings!$B$9,"Semi Critical","Non Critical")))</f>
        <v/>
      </c>
      <c r="U4531">
        <f>IF($B4531="","",IFERROR(VLOOKUP($O4531,Leaders!$A:$B,2,0),"Not Mapped"))</f>
        <v/>
      </c>
    </row>
    <row r="4532">
      <c r="A4532" s="16" t="n"/>
      <c r="G4532" s="17" t="n"/>
      <c r="H4532" s="17" t="n"/>
      <c r="I4532" s="17" t="n"/>
      <c r="J4532" s="17" t="n"/>
      <c r="K4532" s="17" t="n"/>
      <c r="L4532" s="17" t="n"/>
      <c r="N4532">
        <f>IF($B4532="","",IF($C4532="SUPERSTORE","Superstore","DH"))</f>
        <v/>
      </c>
      <c r="O4532">
        <f>IF($B4532="","",IFERROR(VLOOKUP($B4532,Mapping!$A:$C,2,0),"Not Mapped"))</f>
        <v/>
      </c>
      <c r="P4532">
        <f>IF($B4532="","",IFERROR(VLOOKUP($B4532,Mapping!$A:$C,3,0),"Not Mapped"))</f>
        <v/>
      </c>
      <c r="Q4532">
        <f>IF($B4532="","",IF(COUNTIF(Exclusions!$A:$A,$B4532)&gt;0,"Yes","No"))</f>
        <v/>
      </c>
      <c r="R4532" s="17">
        <f>IF($B4532="","",MIN(1,DAY($A4532)/IF($N4532="Superstore",Settings!$B$5,Settings!$B$4)))</f>
        <v/>
      </c>
      <c r="S4532" s="17">
        <f>IF(OR($B4532="",$G4532="",$R4532=0),"",$G4532/$R4532)</f>
        <v/>
      </c>
      <c r="T4532">
        <f>IF($S4532="","",IF($S4532&lt;Settings!$B$8,"Critical",IF($S4532&lt;Settings!$B$9,"Semi Critical","Non Critical")))</f>
        <v/>
      </c>
      <c r="U4532">
        <f>IF($B4532="","",IFERROR(VLOOKUP($O4532,Leaders!$A:$B,2,0),"Not Mapped"))</f>
        <v/>
      </c>
    </row>
    <row r="4533">
      <c r="A4533" s="16" t="n"/>
      <c r="G4533" s="17" t="n"/>
      <c r="H4533" s="17" t="n"/>
      <c r="I4533" s="17" t="n"/>
      <c r="J4533" s="17" t="n"/>
      <c r="K4533" s="17" t="n"/>
      <c r="L4533" s="17" t="n"/>
      <c r="N4533">
        <f>IF($B4533="","",IF($C4533="SUPERSTORE","Superstore","DH"))</f>
        <v/>
      </c>
      <c r="O4533">
        <f>IF($B4533="","",IFERROR(VLOOKUP($B4533,Mapping!$A:$C,2,0),"Not Mapped"))</f>
        <v/>
      </c>
      <c r="P4533">
        <f>IF($B4533="","",IFERROR(VLOOKUP($B4533,Mapping!$A:$C,3,0),"Not Mapped"))</f>
        <v/>
      </c>
      <c r="Q4533">
        <f>IF($B4533="","",IF(COUNTIF(Exclusions!$A:$A,$B4533)&gt;0,"Yes","No"))</f>
        <v/>
      </c>
      <c r="R4533" s="17">
        <f>IF($B4533="","",MIN(1,DAY($A4533)/IF($N4533="Superstore",Settings!$B$5,Settings!$B$4)))</f>
        <v/>
      </c>
      <c r="S4533" s="17">
        <f>IF(OR($B4533="",$G4533="",$R4533=0),"",$G4533/$R4533)</f>
        <v/>
      </c>
      <c r="T4533">
        <f>IF($S4533="","",IF($S4533&lt;Settings!$B$8,"Critical",IF($S4533&lt;Settings!$B$9,"Semi Critical","Non Critical")))</f>
        <v/>
      </c>
      <c r="U4533">
        <f>IF($B4533="","",IFERROR(VLOOKUP($O4533,Leaders!$A:$B,2,0),"Not Mapped"))</f>
        <v/>
      </c>
    </row>
    <row r="4534">
      <c r="A4534" s="16" t="n"/>
      <c r="G4534" s="17" t="n"/>
      <c r="H4534" s="17" t="n"/>
      <c r="I4534" s="17" t="n"/>
      <c r="J4534" s="17" t="n"/>
      <c r="K4534" s="17" t="n"/>
      <c r="L4534" s="17" t="n"/>
      <c r="N4534">
        <f>IF($B4534="","",IF($C4534="SUPERSTORE","Superstore","DH"))</f>
        <v/>
      </c>
      <c r="O4534">
        <f>IF($B4534="","",IFERROR(VLOOKUP($B4534,Mapping!$A:$C,2,0),"Not Mapped"))</f>
        <v/>
      </c>
      <c r="P4534">
        <f>IF($B4534="","",IFERROR(VLOOKUP($B4534,Mapping!$A:$C,3,0),"Not Mapped"))</f>
        <v/>
      </c>
      <c r="Q4534">
        <f>IF($B4534="","",IF(COUNTIF(Exclusions!$A:$A,$B4534)&gt;0,"Yes","No"))</f>
        <v/>
      </c>
      <c r="R4534" s="17">
        <f>IF($B4534="","",MIN(1,DAY($A4534)/IF($N4534="Superstore",Settings!$B$5,Settings!$B$4)))</f>
        <v/>
      </c>
      <c r="S4534" s="17">
        <f>IF(OR($B4534="",$G4534="",$R4534=0),"",$G4534/$R4534)</f>
        <v/>
      </c>
      <c r="T4534">
        <f>IF($S4534="","",IF($S4534&lt;Settings!$B$8,"Critical",IF($S4534&lt;Settings!$B$9,"Semi Critical","Non Critical")))</f>
        <v/>
      </c>
      <c r="U4534">
        <f>IF($B4534="","",IFERROR(VLOOKUP($O4534,Leaders!$A:$B,2,0),"Not Mapped"))</f>
        <v/>
      </c>
    </row>
    <row r="4535">
      <c r="A4535" s="16" t="n"/>
      <c r="G4535" s="17" t="n"/>
      <c r="H4535" s="17" t="n"/>
      <c r="I4535" s="17" t="n"/>
      <c r="J4535" s="17" t="n"/>
      <c r="K4535" s="17" t="n"/>
      <c r="L4535" s="17" t="n"/>
      <c r="N4535">
        <f>IF($B4535="","",IF($C4535="SUPERSTORE","Superstore","DH"))</f>
        <v/>
      </c>
      <c r="O4535">
        <f>IF($B4535="","",IFERROR(VLOOKUP($B4535,Mapping!$A:$C,2,0),"Not Mapped"))</f>
        <v/>
      </c>
      <c r="P4535">
        <f>IF($B4535="","",IFERROR(VLOOKUP($B4535,Mapping!$A:$C,3,0),"Not Mapped"))</f>
        <v/>
      </c>
      <c r="Q4535">
        <f>IF($B4535="","",IF(COUNTIF(Exclusions!$A:$A,$B4535)&gt;0,"Yes","No"))</f>
        <v/>
      </c>
      <c r="R4535" s="17">
        <f>IF($B4535="","",MIN(1,DAY($A4535)/IF($N4535="Superstore",Settings!$B$5,Settings!$B$4)))</f>
        <v/>
      </c>
      <c r="S4535" s="17">
        <f>IF(OR($B4535="",$G4535="",$R4535=0),"",$G4535/$R4535)</f>
        <v/>
      </c>
      <c r="T4535">
        <f>IF($S4535="","",IF($S4535&lt;Settings!$B$8,"Critical",IF($S4535&lt;Settings!$B$9,"Semi Critical","Non Critical")))</f>
        <v/>
      </c>
      <c r="U4535">
        <f>IF($B4535="","",IFERROR(VLOOKUP($O4535,Leaders!$A:$B,2,0),"Not Mapped"))</f>
        <v/>
      </c>
    </row>
    <row r="4536">
      <c r="A4536" s="16" t="n"/>
      <c r="G4536" s="17" t="n"/>
      <c r="H4536" s="17" t="n"/>
      <c r="I4536" s="17" t="n"/>
      <c r="J4536" s="17" t="n"/>
      <c r="K4536" s="17" t="n"/>
      <c r="L4536" s="17" t="n"/>
      <c r="N4536">
        <f>IF($B4536="","",IF($C4536="SUPERSTORE","Superstore","DH"))</f>
        <v/>
      </c>
      <c r="O4536">
        <f>IF($B4536="","",IFERROR(VLOOKUP($B4536,Mapping!$A:$C,2,0),"Not Mapped"))</f>
        <v/>
      </c>
      <c r="P4536">
        <f>IF($B4536="","",IFERROR(VLOOKUP($B4536,Mapping!$A:$C,3,0),"Not Mapped"))</f>
        <v/>
      </c>
      <c r="Q4536">
        <f>IF($B4536="","",IF(COUNTIF(Exclusions!$A:$A,$B4536)&gt;0,"Yes","No"))</f>
        <v/>
      </c>
      <c r="R4536" s="17">
        <f>IF($B4536="","",MIN(1,DAY($A4536)/IF($N4536="Superstore",Settings!$B$5,Settings!$B$4)))</f>
        <v/>
      </c>
      <c r="S4536" s="17">
        <f>IF(OR($B4536="",$G4536="",$R4536=0),"",$G4536/$R4536)</f>
        <v/>
      </c>
      <c r="T4536">
        <f>IF($S4536="","",IF($S4536&lt;Settings!$B$8,"Critical",IF($S4536&lt;Settings!$B$9,"Semi Critical","Non Critical")))</f>
        <v/>
      </c>
      <c r="U4536">
        <f>IF($B4536="","",IFERROR(VLOOKUP($O4536,Leaders!$A:$B,2,0),"Not Mapped"))</f>
        <v/>
      </c>
    </row>
    <row r="4537">
      <c r="A4537" s="16" t="n"/>
      <c r="G4537" s="17" t="n"/>
      <c r="H4537" s="17" t="n"/>
      <c r="I4537" s="17" t="n"/>
      <c r="J4537" s="17" t="n"/>
      <c r="K4537" s="17" t="n"/>
      <c r="L4537" s="17" t="n"/>
      <c r="N4537">
        <f>IF($B4537="","",IF($C4537="SUPERSTORE","Superstore","DH"))</f>
        <v/>
      </c>
      <c r="O4537">
        <f>IF($B4537="","",IFERROR(VLOOKUP($B4537,Mapping!$A:$C,2,0),"Not Mapped"))</f>
        <v/>
      </c>
      <c r="P4537">
        <f>IF($B4537="","",IFERROR(VLOOKUP($B4537,Mapping!$A:$C,3,0),"Not Mapped"))</f>
        <v/>
      </c>
      <c r="Q4537">
        <f>IF($B4537="","",IF(COUNTIF(Exclusions!$A:$A,$B4537)&gt;0,"Yes","No"))</f>
        <v/>
      </c>
      <c r="R4537" s="17">
        <f>IF($B4537="","",MIN(1,DAY($A4537)/IF($N4537="Superstore",Settings!$B$5,Settings!$B$4)))</f>
        <v/>
      </c>
      <c r="S4537" s="17">
        <f>IF(OR($B4537="",$G4537="",$R4537=0),"",$G4537/$R4537)</f>
        <v/>
      </c>
      <c r="T4537">
        <f>IF($S4537="","",IF($S4537&lt;Settings!$B$8,"Critical",IF($S4537&lt;Settings!$B$9,"Semi Critical","Non Critical")))</f>
        <v/>
      </c>
      <c r="U4537">
        <f>IF($B4537="","",IFERROR(VLOOKUP($O4537,Leaders!$A:$B,2,0),"Not Mapped"))</f>
        <v/>
      </c>
    </row>
    <row r="4538">
      <c r="A4538" s="16" t="n"/>
      <c r="G4538" s="17" t="n"/>
      <c r="H4538" s="17" t="n"/>
      <c r="I4538" s="17" t="n"/>
      <c r="J4538" s="17" t="n"/>
      <c r="K4538" s="17" t="n"/>
      <c r="L4538" s="17" t="n"/>
      <c r="N4538">
        <f>IF($B4538="","",IF($C4538="SUPERSTORE","Superstore","DH"))</f>
        <v/>
      </c>
      <c r="O4538">
        <f>IF($B4538="","",IFERROR(VLOOKUP($B4538,Mapping!$A:$C,2,0),"Not Mapped"))</f>
        <v/>
      </c>
      <c r="P4538">
        <f>IF($B4538="","",IFERROR(VLOOKUP($B4538,Mapping!$A:$C,3,0),"Not Mapped"))</f>
        <v/>
      </c>
      <c r="Q4538">
        <f>IF($B4538="","",IF(COUNTIF(Exclusions!$A:$A,$B4538)&gt;0,"Yes","No"))</f>
        <v/>
      </c>
      <c r="R4538" s="17">
        <f>IF($B4538="","",MIN(1,DAY($A4538)/IF($N4538="Superstore",Settings!$B$5,Settings!$B$4)))</f>
        <v/>
      </c>
      <c r="S4538" s="17">
        <f>IF(OR($B4538="",$G4538="",$R4538=0),"",$G4538/$R4538)</f>
        <v/>
      </c>
      <c r="T4538">
        <f>IF($S4538="","",IF($S4538&lt;Settings!$B$8,"Critical",IF($S4538&lt;Settings!$B$9,"Semi Critical","Non Critical")))</f>
        <v/>
      </c>
      <c r="U4538">
        <f>IF($B4538="","",IFERROR(VLOOKUP($O4538,Leaders!$A:$B,2,0),"Not Mapped"))</f>
        <v/>
      </c>
    </row>
    <row r="4539">
      <c r="A4539" s="16" t="n"/>
      <c r="G4539" s="17" t="n"/>
      <c r="H4539" s="17" t="n"/>
      <c r="I4539" s="17" t="n"/>
      <c r="J4539" s="17" t="n"/>
      <c r="K4539" s="17" t="n"/>
      <c r="L4539" s="17" t="n"/>
      <c r="N4539">
        <f>IF($B4539="","",IF($C4539="SUPERSTORE","Superstore","DH"))</f>
        <v/>
      </c>
      <c r="O4539">
        <f>IF($B4539="","",IFERROR(VLOOKUP($B4539,Mapping!$A:$C,2,0),"Not Mapped"))</f>
        <v/>
      </c>
      <c r="P4539">
        <f>IF($B4539="","",IFERROR(VLOOKUP($B4539,Mapping!$A:$C,3,0),"Not Mapped"))</f>
        <v/>
      </c>
      <c r="Q4539">
        <f>IF($B4539="","",IF(COUNTIF(Exclusions!$A:$A,$B4539)&gt;0,"Yes","No"))</f>
        <v/>
      </c>
      <c r="R4539" s="17">
        <f>IF($B4539="","",MIN(1,DAY($A4539)/IF($N4539="Superstore",Settings!$B$5,Settings!$B$4)))</f>
        <v/>
      </c>
      <c r="S4539" s="17">
        <f>IF(OR($B4539="",$G4539="",$R4539=0),"",$G4539/$R4539)</f>
        <v/>
      </c>
      <c r="T4539">
        <f>IF($S4539="","",IF($S4539&lt;Settings!$B$8,"Critical",IF($S4539&lt;Settings!$B$9,"Semi Critical","Non Critical")))</f>
        <v/>
      </c>
      <c r="U4539">
        <f>IF($B4539="","",IFERROR(VLOOKUP($O4539,Leaders!$A:$B,2,0),"Not Mapped"))</f>
        <v/>
      </c>
    </row>
    <row r="4540">
      <c r="A4540" s="16" t="n"/>
      <c r="G4540" s="17" t="n"/>
      <c r="H4540" s="17" t="n"/>
      <c r="I4540" s="17" t="n"/>
      <c r="J4540" s="17" t="n"/>
      <c r="K4540" s="17" t="n"/>
      <c r="L4540" s="17" t="n"/>
      <c r="N4540">
        <f>IF($B4540="","",IF($C4540="SUPERSTORE","Superstore","DH"))</f>
        <v/>
      </c>
      <c r="O4540">
        <f>IF($B4540="","",IFERROR(VLOOKUP($B4540,Mapping!$A:$C,2,0),"Not Mapped"))</f>
        <v/>
      </c>
      <c r="P4540">
        <f>IF($B4540="","",IFERROR(VLOOKUP($B4540,Mapping!$A:$C,3,0),"Not Mapped"))</f>
        <v/>
      </c>
      <c r="Q4540">
        <f>IF($B4540="","",IF(COUNTIF(Exclusions!$A:$A,$B4540)&gt;0,"Yes","No"))</f>
        <v/>
      </c>
      <c r="R4540" s="17">
        <f>IF($B4540="","",MIN(1,DAY($A4540)/IF($N4540="Superstore",Settings!$B$5,Settings!$B$4)))</f>
        <v/>
      </c>
      <c r="S4540" s="17">
        <f>IF(OR($B4540="",$G4540="",$R4540=0),"",$G4540/$R4540)</f>
        <v/>
      </c>
      <c r="T4540">
        <f>IF($S4540="","",IF($S4540&lt;Settings!$B$8,"Critical",IF($S4540&lt;Settings!$B$9,"Semi Critical","Non Critical")))</f>
        <v/>
      </c>
      <c r="U4540">
        <f>IF($B4540="","",IFERROR(VLOOKUP($O4540,Leaders!$A:$B,2,0),"Not Mapped"))</f>
        <v/>
      </c>
    </row>
    <row r="4541">
      <c r="A4541" s="16" t="n"/>
      <c r="G4541" s="17" t="n"/>
      <c r="H4541" s="17" t="n"/>
      <c r="I4541" s="17" t="n"/>
      <c r="J4541" s="17" t="n"/>
      <c r="K4541" s="17" t="n"/>
      <c r="L4541" s="17" t="n"/>
      <c r="N4541">
        <f>IF($B4541="","",IF($C4541="SUPERSTORE","Superstore","DH"))</f>
        <v/>
      </c>
      <c r="O4541">
        <f>IF($B4541="","",IFERROR(VLOOKUP($B4541,Mapping!$A:$C,2,0),"Not Mapped"))</f>
        <v/>
      </c>
      <c r="P4541">
        <f>IF($B4541="","",IFERROR(VLOOKUP($B4541,Mapping!$A:$C,3,0),"Not Mapped"))</f>
        <v/>
      </c>
      <c r="Q4541">
        <f>IF($B4541="","",IF(COUNTIF(Exclusions!$A:$A,$B4541)&gt;0,"Yes","No"))</f>
        <v/>
      </c>
      <c r="R4541" s="17">
        <f>IF($B4541="","",MIN(1,DAY($A4541)/IF($N4541="Superstore",Settings!$B$5,Settings!$B$4)))</f>
        <v/>
      </c>
      <c r="S4541" s="17">
        <f>IF(OR($B4541="",$G4541="",$R4541=0),"",$G4541/$R4541)</f>
        <v/>
      </c>
      <c r="T4541">
        <f>IF($S4541="","",IF($S4541&lt;Settings!$B$8,"Critical",IF($S4541&lt;Settings!$B$9,"Semi Critical","Non Critical")))</f>
        <v/>
      </c>
      <c r="U4541">
        <f>IF($B4541="","",IFERROR(VLOOKUP($O4541,Leaders!$A:$B,2,0),"Not Mapped"))</f>
        <v/>
      </c>
    </row>
    <row r="4542">
      <c r="A4542" s="16" t="n"/>
      <c r="G4542" s="17" t="n"/>
      <c r="H4542" s="17" t="n"/>
      <c r="I4542" s="17" t="n"/>
      <c r="J4542" s="17" t="n"/>
      <c r="K4542" s="17" t="n"/>
      <c r="L4542" s="17" t="n"/>
      <c r="N4542">
        <f>IF($B4542="","",IF($C4542="SUPERSTORE","Superstore","DH"))</f>
        <v/>
      </c>
      <c r="O4542">
        <f>IF($B4542="","",IFERROR(VLOOKUP($B4542,Mapping!$A:$C,2,0),"Not Mapped"))</f>
        <v/>
      </c>
      <c r="P4542">
        <f>IF($B4542="","",IFERROR(VLOOKUP($B4542,Mapping!$A:$C,3,0),"Not Mapped"))</f>
        <v/>
      </c>
      <c r="Q4542">
        <f>IF($B4542="","",IF(COUNTIF(Exclusions!$A:$A,$B4542)&gt;0,"Yes","No"))</f>
        <v/>
      </c>
      <c r="R4542" s="17">
        <f>IF($B4542="","",MIN(1,DAY($A4542)/IF($N4542="Superstore",Settings!$B$5,Settings!$B$4)))</f>
        <v/>
      </c>
      <c r="S4542" s="17">
        <f>IF(OR($B4542="",$G4542="",$R4542=0),"",$G4542/$R4542)</f>
        <v/>
      </c>
      <c r="T4542">
        <f>IF($S4542="","",IF($S4542&lt;Settings!$B$8,"Critical",IF($S4542&lt;Settings!$B$9,"Semi Critical","Non Critical")))</f>
        <v/>
      </c>
      <c r="U4542">
        <f>IF($B4542="","",IFERROR(VLOOKUP($O4542,Leaders!$A:$B,2,0),"Not Mapped"))</f>
        <v/>
      </c>
    </row>
    <row r="4543">
      <c r="A4543" s="16" t="n"/>
      <c r="G4543" s="17" t="n"/>
      <c r="H4543" s="17" t="n"/>
      <c r="I4543" s="17" t="n"/>
      <c r="J4543" s="17" t="n"/>
      <c r="K4543" s="17" t="n"/>
      <c r="L4543" s="17" t="n"/>
      <c r="N4543">
        <f>IF($B4543="","",IF($C4543="SUPERSTORE","Superstore","DH"))</f>
        <v/>
      </c>
      <c r="O4543">
        <f>IF($B4543="","",IFERROR(VLOOKUP($B4543,Mapping!$A:$C,2,0),"Not Mapped"))</f>
        <v/>
      </c>
      <c r="P4543">
        <f>IF($B4543="","",IFERROR(VLOOKUP($B4543,Mapping!$A:$C,3,0),"Not Mapped"))</f>
        <v/>
      </c>
      <c r="Q4543">
        <f>IF($B4543="","",IF(COUNTIF(Exclusions!$A:$A,$B4543)&gt;0,"Yes","No"))</f>
        <v/>
      </c>
      <c r="R4543" s="17">
        <f>IF($B4543="","",MIN(1,DAY($A4543)/IF($N4543="Superstore",Settings!$B$5,Settings!$B$4)))</f>
        <v/>
      </c>
      <c r="S4543" s="17">
        <f>IF(OR($B4543="",$G4543="",$R4543=0),"",$G4543/$R4543)</f>
        <v/>
      </c>
      <c r="T4543">
        <f>IF($S4543="","",IF($S4543&lt;Settings!$B$8,"Critical",IF($S4543&lt;Settings!$B$9,"Semi Critical","Non Critical")))</f>
        <v/>
      </c>
      <c r="U4543">
        <f>IF($B4543="","",IFERROR(VLOOKUP($O4543,Leaders!$A:$B,2,0),"Not Mapped"))</f>
        <v/>
      </c>
    </row>
    <row r="4544">
      <c r="A4544" s="16" t="n"/>
      <c r="G4544" s="17" t="n"/>
      <c r="H4544" s="17" t="n"/>
      <c r="I4544" s="17" t="n"/>
      <c r="J4544" s="17" t="n"/>
      <c r="K4544" s="17" t="n"/>
      <c r="L4544" s="17" t="n"/>
      <c r="N4544">
        <f>IF($B4544="","",IF($C4544="SUPERSTORE","Superstore","DH"))</f>
        <v/>
      </c>
      <c r="O4544">
        <f>IF($B4544="","",IFERROR(VLOOKUP($B4544,Mapping!$A:$C,2,0),"Not Mapped"))</f>
        <v/>
      </c>
      <c r="P4544">
        <f>IF($B4544="","",IFERROR(VLOOKUP($B4544,Mapping!$A:$C,3,0),"Not Mapped"))</f>
        <v/>
      </c>
      <c r="Q4544">
        <f>IF($B4544="","",IF(COUNTIF(Exclusions!$A:$A,$B4544)&gt;0,"Yes","No"))</f>
        <v/>
      </c>
      <c r="R4544" s="17">
        <f>IF($B4544="","",MIN(1,DAY($A4544)/IF($N4544="Superstore",Settings!$B$5,Settings!$B$4)))</f>
        <v/>
      </c>
      <c r="S4544" s="17">
        <f>IF(OR($B4544="",$G4544="",$R4544=0),"",$G4544/$R4544)</f>
        <v/>
      </c>
      <c r="T4544">
        <f>IF($S4544="","",IF($S4544&lt;Settings!$B$8,"Critical",IF($S4544&lt;Settings!$B$9,"Semi Critical","Non Critical")))</f>
        <v/>
      </c>
      <c r="U4544">
        <f>IF($B4544="","",IFERROR(VLOOKUP($O4544,Leaders!$A:$B,2,0),"Not Mapped"))</f>
        <v/>
      </c>
    </row>
    <row r="4545">
      <c r="A4545" s="16" t="n"/>
      <c r="G4545" s="17" t="n"/>
      <c r="H4545" s="17" t="n"/>
      <c r="I4545" s="17" t="n"/>
      <c r="J4545" s="17" t="n"/>
      <c r="K4545" s="17" t="n"/>
      <c r="L4545" s="17" t="n"/>
      <c r="N4545">
        <f>IF($B4545="","",IF($C4545="SUPERSTORE","Superstore","DH"))</f>
        <v/>
      </c>
      <c r="O4545">
        <f>IF($B4545="","",IFERROR(VLOOKUP($B4545,Mapping!$A:$C,2,0),"Not Mapped"))</f>
        <v/>
      </c>
      <c r="P4545">
        <f>IF($B4545="","",IFERROR(VLOOKUP($B4545,Mapping!$A:$C,3,0),"Not Mapped"))</f>
        <v/>
      </c>
      <c r="Q4545">
        <f>IF($B4545="","",IF(COUNTIF(Exclusions!$A:$A,$B4545)&gt;0,"Yes","No"))</f>
        <v/>
      </c>
      <c r="R4545" s="17">
        <f>IF($B4545="","",MIN(1,DAY($A4545)/IF($N4545="Superstore",Settings!$B$5,Settings!$B$4)))</f>
        <v/>
      </c>
      <c r="S4545" s="17">
        <f>IF(OR($B4545="",$G4545="",$R4545=0),"",$G4545/$R4545)</f>
        <v/>
      </c>
      <c r="T4545">
        <f>IF($S4545="","",IF($S4545&lt;Settings!$B$8,"Critical",IF($S4545&lt;Settings!$B$9,"Semi Critical","Non Critical")))</f>
        <v/>
      </c>
      <c r="U4545">
        <f>IF($B4545="","",IFERROR(VLOOKUP($O4545,Leaders!$A:$B,2,0),"Not Mapped"))</f>
        <v/>
      </c>
    </row>
    <row r="4546">
      <c r="A4546" s="16" t="n"/>
      <c r="G4546" s="17" t="n"/>
      <c r="H4546" s="17" t="n"/>
      <c r="I4546" s="17" t="n"/>
      <c r="J4546" s="17" t="n"/>
      <c r="K4546" s="17" t="n"/>
      <c r="L4546" s="17" t="n"/>
      <c r="N4546">
        <f>IF($B4546="","",IF($C4546="SUPERSTORE","Superstore","DH"))</f>
        <v/>
      </c>
      <c r="O4546">
        <f>IF($B4546="","",IFERROR(VLOOKUP($B4546,Mapping!$A:$C,2,0),"Not Mapped"))</f>
        <v/>
      </c>
      <c r="P4546">
        <f>IF($B4546="","",IFERROR(VLOOKUP($B4546,Mapping!$A:$C,3,0),"Not Mapped"))</f>
        <v/>
      </c>
      <c r="Q4546">
        <f>IF($B4546="","",IF(COUNTIF(Exclusions!$A:$A,$B4546)&gt;0,"Yes","No"))</f>
        <v/>
      </c>
      <c r="R4546" s="17">
        <f>IF($B4546="","",MIN(1,DAY($A4546)/IF($N4546="Superstore",Settings!$B$5,Settings!$B$4)))</f>
        <v/>
      </c>
      <c r="S4546" s="17">
        <f>IF(OR($B4546="",$G4546="",$R4546=0),"",$G4546/$R4546)</f>
        <v/>
      </c>
      <c r="T4546">
        <f>IF($S4546="","",IF($S4546&lt;Settings!$B$8,"Critical",IF($S4546&lt;Settings!$B$9,"Semi Critical","Non Critical")))</f>
        <v/>
      </c>
      <c r="U4546">
        <f>IF($B4546="","",IFERROR(VLOOKUP($O4546,Leaders!$A:$B,2,0),"Not Mapped"))</f>
        <v/>
      </c>
    </row>
    <row r="4547">
      <c r="A4547" s="16" t="n"/>
      <c r="G4547" s="17" t="n"/>
      <c r="H4547" s="17" t="n"/>
      <c r="I4547" s="17" t="n"/>
      <c r="J4547" s="17" t="n"/>
      <c r="K4547" s="17" t="n"/>
      <c r="L4547" s="17" t="n"/>
      <c r="N4547">
        <f>IF($B4547="","",IF($C4547="SUPERSTORE","Superstore","DH"))</f>
        <v/>
      </c>
      <c r="O4547">
        <f>IF($B4547="","",IFERROR(VLOOKUP($B4547,Mapping!$A:$C,2,0),"Not Mapped"))</f>
        <v/>
      </c>
      <c r="P4547">
        <f>IF($B4547="","",IFERROR(VLOOKUP($B4547,Mapping!$A:$C,3,0),"Not Mapped"))</f>
        <v/>
      </c>
      <c r="Q4547">
        <f>IF($B4547="","",IF(COUNTIF(Exclusions!$A:$A,$B4547)&gt;0,"Yes","No"))</f>
        <v/>
      </c>
      <c r="R4547" s="17">
        <f>IF($B4547="","",MIN(1,DAY($A4547)/IF($N4547="Superstore",Settings!$B$5,Settings!$B$4)))</f>
        <v/>
      </c>
      <c r="S4547" s="17">
        <f>IF(OR($B4547="",$G4547="",$R4547=0),"",$G4547/$R4547)</f>
        <v/>
      </c>
      <c r="T4547">
        <f>IF($S4547="","",IF($S4547&lt;Settings!$B$8,"Critical",IF($S4547&lt;Settings!$B$9,"Semi Critical","Non Critical")))</f>
        <v/>
      </c>
      <c r="U4547">
        <f>IF($B4547="","",IFERROR(VLOOKUP($O4547,Leaders!$A:$B,2,0),"Not Mapped"))</f>
        <v/>
      </c>
    </row>
    <row r="4548">
      <c r="A4548" s="16" t="n"/>
      <c r="G4548" s="17" t="n"/>
      <c r="H4548" s="17" t="n"/>
      <c r="I4548" s="17" t="n"/>
      <c r="J4548" s="17" t="n"/>
      <c r="K4548" s="17" t="n"/>
      <c r="L4548" s="17" t="n"/>
      <c r="N4548">
        <f>IF($B4548="","",IF($C4548="SUPERSTORE","Superstore","DH"))</f>
        <v/>
      </c>
      <c r="O4548">
        <f>IF($B4548="","",IFERROR(VLOOKUP($B4548,Mapping!$A:$C,2,0),"Not Mapped"))</f>
        <v/>
      </c>
      <c r="P4548">
        <f>IF($B4548="","",IFERROR(VLOOKUP($B4548,Mapping!$A:$C,3,0),"Not Mapped"))</f>
        <v/>
      </c>
      <c r="Q4548">
        <f>IF($B4548="","",IF(COUNTIF(Exclusions!$A:$A,$B4548)&gt;0,"Yes","No"))</f>
        <v/>
      </c>
      <c r="R4548" s="17">
        <f>IF($B4548="","",MIN(1,DAY($A4548)/IF($N4548="Superstore",Settings!$B$5,Settings!$B$4)))</f>
        <v/>
      </c>
      <c r="S4548" s="17">
        <f>IF(OR($B4548="",$G4548="",$R4548=0),"",$G4548/$R4548)</f>
        <v/>
      </c>
      <c r="T4548">
        <f>IF($S4548="","",IF($S4548&lt;Settings!$B$8,"Critical",IF($S4548&lt;Settings!$B$9,"Semi Critical","Non Critical")))</f>
        <v/>
      </c>
      <c r="U4548">
        <f>IF($B4548="","",IFERROR(VLOOKUP($O4548,Leaders!$A:$B,2,0),"Not Mapped"))</f>
        <v/>
      </c>
    </row>
    <row r="4549">
      <c r="A4549" s="16" t="n"/>
      <c r="G4549" s="17" t="n"/>
      <c r="H4549" s="17" t="n"/>
      <c r="I4549" s="17" t="n"/>
      <c r="J4549" s="17" t="n"/>
      <c r="K4549" s="17" t="n"/>
      <c r="L4549" s="17" t="n"/>
      <c r="N4549">
        <f>IF($B4549="","",IF($C4549="SUPERSTORE","Superstore","DH"))</f>
        <v/>
      </c>
      <c r="O4549">
        <f>IF($B4549="","",IFERROR(VLOOKUP($B4549,Mapping!$A:$C,2,0),"Not Mapped"))</f>
        <v/>
      </c>
      <c r="P4549">
        <f>IF($B4549="","",IFERROR(VLOOKUP($B4549,Mapping!$A:$C,3,0),"Not Mapped"))</f>
        <v/>
      </c>
      <c r="Q4549">
        <f>IF($B4549="","",IF(COUNTIF(Exclusions!$A:$A,$B4549)&gt;0,"Yes","No"))</f>
        <v/>
      </c>
      <c r="R4549" s="17">
        <f>IF($B4549="","",MIN(1,DAY($A4549)/IF($N4549="Superstore",Settings!$B$5,Settings!$B$4)))</f>
        <v/>
      </c>
      <c r="S4549" s="17">
        <f>IF(OR($B4549="",$G4549="",$R4549=0),"",$G4549/$R4549)</f>
        <v/>
      </c>
      <c r="T4549">
        <f>IF($S4549="","",IF($S4549&lt;Settings!$B$8,"Critical",IF($S4549&lt;Settings!$B$9,"Semi Critical","Non Critical")))</f>
        <v/>
      </c>
      <c r="U4549">
        <f>IF($B4549="","",IFERROR(VLOOKUP($O4549,Leaders!$A:$B,2,0),"Not Mapped"))</f>
        <v/>
      </c>
    </row>
    <row r="4550">
      <c r="A4550" s="16" t="n"/>
      <c r="G4550" s="17" t="n"/>
      <c r="H4550" s="17" t="n"/>
      <c r="I4550" s="17" t="n"/>
      <c r="J4550" s="17" t="n"/>
      <c r="K4550" s="17" t="n"/>
      <c r="L4550" s="17" t="n"/>
      <c r="N4550">
        <f>IF($B4550="","",IF($C4550="SUPERSTORE","Superstore","DH"))</f>
        <v/>
      </c>
      <c r="O4550">
        <f>IF($B4550="","",IFERROR(VLOOKUP($B4550,Mapping!$A:$C,2,0),"Not Mapped"))</f>
        <v/>
      </c>
      <c r="P4550">
        <f>IF($B4550="","",IFERROR(VLOOKUP($B4550,Mapping!$A:$C,3,0),"Not Mapped"))</f>
        <v/>
      </c>
      <c r="Q4550">
        <f>IF($B4550="","",IF(COUNTIF(Exclusions!$A:$A,$B4550)&gt;0,"Yes","No"))</f>
        <v/>
      </c>
      <c r="R4550" s="17">
        <f>IF($B4550="","",MIN(1,DAY($A4550)/IF($N4550="Superstore",Settings!$B$5,Settings!$B$4)))</f>
        <v/>
      </c>
      <c r="S4550" s="17">
        <f>IF(OR($B4550="",$G4550="",$R4550=0),"",$G4550/$R4550)</f>
        <v/>
      </c>
      <c r="T4550">
        <f>IF($S4550="","",IF($S4550&lt;Settings!$B$8,"Critical",IF($S4550&lt;Settings!$B$9,"Semi Critical","Non Critical")))</f>
        <v/>
      </c>
      <c r="U4550">
        <f>IF($B4550="","",IFERROR(VLOOKUP($O4550,Leaders!$A:$B,2,0),"Not Mapped"))</f>
        <v/>
      </c>
    </row>
    <row r="4551">
      <c r="A4551" s="16" t="n"/>
      <c r="G4551" s="17" t="n"/>
      <c r="H4551" s="17" t="n"/>
      <c r="I4551" s="17" t="n"/>
      <c r="J4551" s="17" t="n"/>
      <c r="K4551" s="17" t="n"/>
      <c r="L4551" s="17" t="n"/>
      <c r="N4551">
        <f>IF($B4551="","",IF($C4551="SUPERSTORE","Superstore","DH"))</f>
        <v/>
      </c>
      <c r="O4551">
        <f>IF($B4551="","",IFERROR(VLOOKUP($B4551,Mapping!$A:$C,2,0),"Not Mapped"))</f>
        <v/>
      </c>
      <c r="P4551">
        <f>IF($B4551="","",IFERROR(VLOOKUP($B4551,Mapping!$A:$C,3,0),"Not Mapped"))</f>
        <v/>
      </c>
      <c r="Q4551">
        <f>IF($B4551="","",IF(COUNTIF(Exclusions!$A:$A,$B4551)&gt;0,"Yes","No"))</f>
        <v/>
      </c>
      <c r="R4551" s="17">
        <f>IF($B4551="","",MIN(1,DAY($A4551)/IF($N4551="Superstore",Settings!$B$5,Settings!$B$4)))</f>
        <v/>
      </c>
      <c r="S4551" s="17">
        <f>IF(OR($B4551="",$G4551="",$R4551=0),"",$G4551/$R4551)</f>
        <v/>
      </c>
      <c r="T4551">
        <f>IF($S4551="","",IF($S4551&lt;Settings!$B$8,"Critical",IF($S4551&lt;Settings!$B$9,"Semi Critical","Non Critical")))</f>
        <v/>
      </c>
      <c r="U4551">
        <f>IF($B4551="","",IFERROR(VLOOKUP($O4551,Leaders!$A:$B,2,0),"Not Mapped"))</f>
        <v/>
      </c>
    </row>
    <row r="4552">
      <c r="A4552" s="16" t="n"/>
      <c r="G4552" s="17" t="n"/>
      <c r="H4552" s="17" t="n"/>
      <c r="I4552" s="17" t="n"/>
      <c r="J4552" s="17" t="n"/>
      <c r="K4552" s="17" t="n"/>
      <c r="L4552" s="17" t="n"/>
      <c r="N4552">
        <f>IF($B4552="","",IF($C4552="SUPERSTORE","Superstore","DH"))</f>
        <v/>
      </c>
      <c r="O4552">
        <f>IF($B4552="","",IFERROR(VLOOKUP($B4552,Mapping!$A:$C,2,0),"Not Mapped"))</f>
        <v/>
      </c>
      <c r="P4552">
        <f>IF($B4552="","",IFERROR(VLOOKUP($B4552,Mapping!$A:$C,3,0),"Not Mapped"))</f>
        <v/>
      </c>
      <c r="Q4552">
        <f>IF($B4552="","",IF(COUNTIF(Exclusions!$A:$A,$B4552)&gt;0,"Yes","No"))</f>
        <v/>
      </c>
      <c r="R4552" s="17">
        <f>IF($B4552="","",MIN(1,DAY($A4552)/IF($N4552="Superstore",Settings!$B$5,Settings!$B$4)))</f>
        <v/>
      </c>
      <c r="S4552" s="17">
        <f>IF(OR($B4552="",$G4552="",$R4552=0),"",$G4552/$R4552)</f>
        <v/>
      </c>
      <c r="T4552">
        <f>IF($S4552="","",IF($S4552&lt;Settings!$B$8,"Critical",IF($S4552&lt;Settings!$B$9,"Semi Critical","Non Critical")))</f>
        <v/>
      </c>
      <c r="U4552">
        <f>IF($B4552="","",IFERROR(VLOOKUP($O4552,Leaders!$A:$B,2,0),"Not Mapped"))</f>
        <v/>
      </c>
    </row>
    <row r="4553">
      <c r="A4553" s="16" t="n"/>
      <c r="G4553" s="17" t="n"/>
      <c r="H4553" s="17" t="n"/>
      <c r="I4553" s="17" t="n"/>
      <c r="J4553" s="17" t="n"/>
      <c r="K4553" s="17" t="n"/>
      <c r="L4553" s="17" t="n"/>
      <c r="N4553">
        <f>IF($B4553="","",IF($C4553="SUPERSTORE","Superstore","DH"))</f>
        <v/>
      </c>
      <c r="O4553">
        <f>IF($B4553="","",IFERROR(VLOOKUP($B4553,Mapping!$A:$C,2,0),"Not Mapped"))</f>
        <v/>
      </c>
      <c r="P4553">
        <f>IF($B4553="","",IFERROR(VLOOKUP($B4553,Mapping!$A:$C,3,0),"Not Mapped"))</f>
        <v/>
      </c>
      <c r="Q4553">
        <f>IF($B4553="","",IF(COUNTIF(Exclusions!$A:$A,$B4553)&gt;0,"Yes","No"))</f>
        <v/>
      </c>
      <c r="R4553" s="17">
        <f>IF($B4553="","",MIN(1,DAY($A4553)/IF($N4553="Superstore",Settings!$B$5,Settings!$B$4)))</f>
        <v/>
      </c>
      <c r="S4553" s="17">
        <f>IF(OR($B4553="",$G4553="",$R4553=0),"",$G4553/$R4553)</f>
        <v/>
      </c>
      <c r="T4553">
        <f>IF($S4553="","",IF($S4553&lt;Settings!$B$8,"Critical",IF($S4553&lt;Settings!$B$9,"Semi Critical","Non Critical")))</f>
        <v/>
      </c>
      <c r="U4553">
        <f>IF($B4553="","",IFERROR(VLOOKUP($O4553,Leaders!$A:$B,2,0),"Not Mapped"))</f>
        <v/>
      </c>
    </row>
    <row r="4554">
      <c r="A4554" s="16" t="n"/>
      <c r="G4554" s="17" t="n"/>
      <c r="H4554" s="17" t="n"/>
      <c r="I4554" s="17" t="n"/>
      <c r="J4554" s="17" t="n"/>
      <c r="K4554" s="17" t="n"/>
      <c r="L4554" s="17" t="n"/>
      <c r="N4554">
        <f>IF($B4554="","",IF($C4554="SUPERSTORE","Superstore","DH"))</f>
        <v/>
      </c>
      <c r="O4554">
        <f>IF($B4554="","",IFERROR(VLOOKUP($B4554,Mapping!$A:$C,2,0),"Not Mapped"))</f>
        <v/>
      </c>
      <c r="P4554">
        <f>IF($B4554="","",IFERROR(VLOOKUP($B4554,Mapping!$A:$C,3,0),"Not Mapped"))</f>
        <v/>
      </c>
      <c r="Q4554">
        <f>IF($B4554="","",IF(COUNTIF(Exclusions!$A:$A,$B4554)&gt;0,"Yes","No"))</f>
        <v/>
      </c>
      <c r="R4554" s="17">
        <f>IF($B4554="","",MIN(1,DAY($A4554)/IF($N4554="Superstore",Settings!$B$5,Settings!$B$4)))</f>
        <v/>
      </c>
      <c r="S4554" s="17">
        <f>IF(OR($B4554="",$G4554="",$R4554=0),"",$G4554/$R4554)</f>
        <v/>
      </c>
      <c r="T4554">
        <f>IF($S4554="","",IF($S4554&lt;Settings!$B$8,"Critical",IF($S4554&lt;Settings!$B$9,"Semi Critical","Non Critical")))</f>
        <v/>
      </c>
      <c r="U4554">
        <f>IF($B4554="","",IFERROR(VLOOKUP($O4554,Leaders!$A:$B,2,0),"Not Mapped"))</f>
        <v/>
      </c>
    </row>
    <row r="4555">
      <c r="A4555" s="16" t="n"/>
      <c r="G4555" s="17" t="n"/>
      <c r="H4555" s="17" t="n"/>
      <c r="I4555" s="17" t="n"/>
      <c r="J4555" s="17" t="n"/>
      <c r="K4555" s="17" t="n"/>
      <c r="L4555" s="17" t="n"/>
      <c r="N4555">
        <f>IF($B4555="","",IF($C4555="SUPERSTORE","Superstore","DH"))</f>
        <v/>
      </c>
      <c r="O4555">
        <f>IF($B4555="","",IFERROR(VLOOKUP($B4555,Mapping!$A:$C,2,0),"Not Mapped"))</f>
        <v/>
      </c>
      <c r="P4555">
        <f>IF($B4555="","",IFERROR(VLOOKUP($B4555,Mapping!$A:$C,3,0),"Not Mapped"))</f>
        <v/>
      </c>
      <c r="Q4555">
        <f>IF($B4555="","",IF(COUNTIF(Exclusions!$A:$A,$B4555)&gt;0,"Yes","No"))</f>
        <v/>
      </c>
      <c r="R4555" s="17">
        <f>IF($B4555="","",MIN(1,DAY($A4555)/IF($N4555="Superstore",Settings!$B$5,Settings!$B$4)))</f>
        <v/>
      </c>
      <c r="S4555" s="17">
        <f>IF(OR($B4555="",$G4555="",$R4555=0),"",$G4555/$R4555)</f>
        <v/>
      </c>
      <c r="T4555">
        <f>IF($S4555="","",IF($S4555&lt;Settings!$B$8,"Critical",IF($S4555&lt;Settings!$B$9,"Semi Critical","Non Critical")))</f>
        <v/>
      </c>
      <c r="U4555">
        <f>IF($B4555="","",IFERROR(VLOOKUP($O4555,Leaders!$A:$B,2,0),"Not Mapped"))</f>
        <v/>
      </c>
    </row>
    <row r="4556">
      <c r="A4556" s="16" t="n"/>
      <c r="G4556" s="17" t="n"/>
      <c r="H4556" s="17" t="n"/>
      <c r="I4556" s="17" t="n"/>
      <c r="J4556" s="17" t="n"/>
      <c r="K4556" s="17" t="n"/>
      <c r="L4556" s="17" t="n"/>
      <c r="N4556">
        <f>IF($B4556="","",IF($C4556="SUPERSTORE","Superstore","DH"))</f>
        <v/>
      </c>
      <c r="O4556">
        <f>IF($B4556="","",IFERROR(VLOOKUP($B4556,Mapping!$A:$C,2,0),"Not Mapped"))</f>
        <v/>
      </c>
      <c r="P4556">
        <f>IF($B4556="","",IFERROR(VLOOKUP($B4556,Mapping!$A:$C,3,0),"Not Mapped"))</f>
        <v/>
      </c>
      <c r="Q4556">
        <f>IF($B4556="","",IF(COUNTIF(Exclusions!$A:$A,$B4556)&gt;0,"Yes","No"))</f>
        <v/>
      </c>
      <c r="R4556" s="17">
        <f>IF($B4556="","",MIN(1,DAY($A4556)/IF($N4556="Superstore",Settings!$B$5,Settings!$B$4)))</f>
        <v/>
      </c>
      <c r="S4556" s="17">
        <f>IF(OR($B4556="",$G4556="",$R4556=0),"",$G4556/$R4556)</f>
        <v/>
      </c>
      <c r="T4556">
        <f>IF($S4556="","",IF($S4556&lt;Settings!$B$8,"Critical",IF($S4556&lt;Settings!$B$9,"Semi Critical","Non Critical")))</f>
        <v/>
      </c>
      <c r="U4556">
        <f>IF($B4556="","",IFERROR(VLOOKUP($O4556,Leaders!$A:$B,2,0),"Not Mapped"))</f>
        <v/>
      </c>
    </row>
    <row r="4557">
      <c r="A4557" s="16" t="n"/>
      <c r="G4557" s="17" t="n"/>
      <c r="H4557" s="17" t="n"/>
      <c r="I4557" s="17" t="n"/>
      <c r="J4557" s="17" t="n"/>
      <c r="K4557" s="17" t="n"/>
      <c r="L4557" s="17" t="n"/>
      <c r="N4557">
        <f>IF($B4557="","",IF($C4557="SUPERSTORE","Superstore","DH"))</f>
        <v/>
      </c>
      <c r="O4557">
        <f>IF($B4557="","",IFERROR(VLOOKUP($B4557,Mapping!$A:$C,2,0),"Not Mapped"))</f>
        <v/>
      </c>
      <c r="P4557">
        <f>IF($B4557="","",IFERROR(VLOOKUP($B4557,Mapping!$A:$C,3,0),"Not Mapped"))</f>
        <v/>
      </c>
      <c r="Q4557">
        <f>IF($B4557="","",IF(COUNTIF(Exclusions!$A:$A,$B4557)&gt;0,"Yes","No"))</f>
        <v/>
      </c>
      <c r="R4557" s="17">
        <f>IF($B4557="","",MIN(1,DAY($A4557)/IF($N4557="Superstore",Settings!$B$5,Settings!$B$4)))</f>
        <v/>
      </c>
      <c r="S4557" s="17">
        <f>IF(OR($B4557="",$G4557="",$R4557=0),"",$G4557/$R4557)</f>
        <v/>
      </c>
      <c r="T4557">
        <f>IF($S4557="","",IF($S4557&lt;Settings!$B$8,"Critical",IF($S4557&lt;Settings!$B$9,"Semi Critical","Non Critical")))</f>
        <v/>
      </c>
      <c r="U4557">
        <f>IF($B4557="","",IFERROR(VLOOKUP($O4557,Leaders!$A:$B,2,0),"Not Mapped"))</f>
        <v/>
      </c>
    </row>
    <row r="4558">
      <c r="A4558" s="16" t="n"/>
      <c r="G4558" s="17" t="n"/>
      <c r="H4558" s="17" t="n"/>
      <c r="I4558" s="17" t="n"/>
      <c r="J4558" s="17" t="n"/>
      <c r="K4558" s="17" t="n"/>
      <c r="L4558" s="17" t="n"/>
      <c r="N4558">
        <f>IF($B4558="","",IF($C4558="SUPERSTORE","Superstore","DH"))</f>
        <v/>
      </c>
      <c r="O4558">
        <f>IF($B4558="","",IFERROR(VLOOKUP($B4558,Mapping!$A:$C,2,0),"Not Mapped"))</f>
        <v/>
      </c>
      <c r="P4558">
        <f>IF($B4558="","",IFERROR(VLOOKUP($B4558,Mapping!$A:$C,3,0),"Not Mapped"))</f>
        <v/>
      </c>
      <c r="Q4558">
        <f>IF($B4558="","",IF(COUNTIF(Exclusions!$A:$A,$B4558)&gt;0,"Yes","No"))</f>
        <v/>
      </c>
      <c r="R4558" s="17">
        <f>IF($B4558="","",MIN(1,DAY($A4558)/IF($N4558="Superstore",Settings!$B$5,Settings!$B$4)))</f>
        <v/>
      </c>
      <c r="S4558" s="17">
        <f>IF(OR($B4558="",$G4558="",$R4558=0),"",$G4558/$R4558)</f>
        <v/>
      </c>
      <c r="T4558">
        <f>IF($S4558="","",IF($S4558&lt;Settings!$B$8,"Critical",IF($S4558&lt;Settings!$B$9,"Semi Critical","Non Critical")))</f>
        <v/>
      </c>
      <c r="U4558">
        <f>IF($B4558="","",IFERROR(VLOOKUP($O4558,Leaders!$A:$B,2,0),"Not Mapped"))</f>
        <v/>
      </c>
    </row>
    <row r="4559">
      <c r="A4559" s="16" t="n"/>
      <c r="G4559" s="17" t="n"/>
      <c r="H4559" s="17" t="n"/>
      <c r="I4559" s="17" t="n"/>
      <c r="J4559" s="17" t="n"/>
      <c r="K4559" s="17" t="n"/>
      <c r="L4559" s="17" t="n"/>
      <c r="N4559">
        <f>IF($B4559="","",IF($C4559="SUPERSTORE","Superstore","DH"))</f>
        <v/>
      </c>
      <c r="O4559">
        <f>IF($B4559="","",IFERROR(VLOOKUP($B4559,Mapping!$A:$C,2,0),"Not Mapped"))</f>
        <v/>
      </c>
      <c r="P4559">
        <f>IF($B4559="","",IFERROR(VLOOKUP($B4559,Mapping!$A:$C,3,0),"Not Mapped"))</f>
        <v/>
      </c>
      <c r="Q4559">
        <f>IF($B4559="","",IF(COUNTIF(Exclusions!$A:$A,$B4559)&gt;0,"Yes","No"))</f>
        <v/>
      </c>
      <c r="R4559" s="17">
        <f>IF($B4559="","",MIN(1,DAY($A4559)/IF($N4559="Superstore",Settings!$B$5,Settings!$B$4)))</f>
        <v/>
      </c>
      <c r="S4559" s="17">
        <f>IF(OR($B4559="",$G4559="",$R4559=0),"",$G4559/$R4559)</f>
        <v/>
      </c>
      <c r="T4559">
        <f>IF($S4559="","",IF($S4559&lt;Settings!$B$8,"Critical",IF($S4559&lt;Settings!$B$9,"Semi Critical","Non Critical")))</f>
        <v/>
      </c>
      <c r="U4559">
        <f>IF($B4559="","",IFERROR(VLOOKUP($O4559,Leaders!$A:$B,2,0),"Not Mapped"))</f>
        <v/>
      </c>
    </row>
    <row r="4560">
      <c r="A4560" s="16" t="n"/>
      <c r="G4560" s="17" t="n"/>
      <c r="H4560" s="17" t="n"/>
      <c r="I4560" s="17" t="n"/>
      <c r="J4560" s="17" t="n"/>
      <c r="K4560" s="17" t="n"/>
      <c r="L4560" s="17" t="n"/>
      <c r="N4560">
        <f>IF($B4560="","",IF($C4560="SUPERSTORE","Superstore","DH"))</f>
        <v/>
      </c>
      <c r="O4560">
        <f>IF($B4560="","",IFERROR(VLOOKUP($B4560,Mapping!$A:$C,2,0),"Not Mapped"))</f>
        <v/>
      </c>
      <c r="P4560">
        <f>IF($B4560="","",IFERROR(VLOOKUP($B4560,Mapping!$A:$C,3,0),"Not Mapped"))</f>
        <v/>
      </c>
      <c r="Q4560">
        <f>IF($B4560="","",IF(COUNTIF(Exclusions!$A:$A,$B4560)&gt;0,"Yes","No"))</f>
        <v/>
      </c>
      <c r="R4560" s="17">
        <f>IF($B4560="","",MIN(1,DAY($A4560)/IF($N4560="Superstore",Settings!$B$5,Settings!$B$4)))</f>
        <v/>
      </c>
      <c r="S4560" s="17">
        <f>IF(OR($B4560="",$G4560="",$R4560=0),"",$G4560/$R4560)</f>
        <v/>
      </c>
      <c r="T4560">
        <f>IF($S4560="","",IF($S4560&lt;Settings!$B$8,"Critical",IF($S4560&lt;Settings!$B$9,"Semi Critical","Non Critical")))</f>
        <v/>
      </c>
      <c r="U4560">
        <f>IF($B4560="","",IFERROR(VLOOKUP($O4560,Leaders!$A:$B,2,0),"Not Mapped"))</f>
        <v/>
      </c>
    </row>
    <row r="4561">
      <c r="A4561" s="16" t="n"/>
      <c r="G4561" s="17" t="n"/>
      <c r="H4561" s="17" t="n"/>
      <c r="I4561" s="17" t="n"/>
      <c r="J4561" s="17" t="n"/>
      <c r="K4561" s="17" t="n"/>
      <c r="L4561" s="17" t="n"/>
      <c r="N4561">
        <f>IF($B4561="","",IF($C4561="SUPERSTORE","Superstore","DH"))</f>
        <v/>
      </c>
      <c r="O4561">
        <f>IF($B4561="","",IFERROR(VLOOKUP($B4561,Mapping!$A:$C,2,0),"Not Mapped"))</f>
        <v/>
      </c>
      <c r="P4561">
        <f>IF($B4561="","",IFERROR(VLOOKUP($B4561,Mapping!$A:$C,3,0),"Not Mapped"))</f>
        <v/>
      </c>
      <c r="Q4561">
        <f>IF($B4561="","",IF(COUNTIF(Exclusions!$A:$A,$B4561)&gt;0,"Yes","No"))</f>
        <v/>
      </c>
      <c r="R4561" s="17">
        <f>IF($B4561="","",MIN(1,DAY($A4561)/IF($N4561="Superstore",Settings!$B$5,Settings!$B$4)))</f>
        <v/>
      </c>
      <c r="S4561" s="17">
        <f>IF(OR($B4561="",$G4561="",$R4561=0),"",$G4561/$R4561)</f>
        <v/>
      </c>
      <c r="T4561">
        <f>IF($S4561="","",IF($S4561&lt;Settings!$B$8,"Critical",IF($S4561&lt;Settings!$B$9,"Semi Critical","Non Critical")))</f>
        <v/>
      </c>
      <c r="U4561">
        <f>IF($B4561="","",IFERROR(VLOOKUP($O4561,Leaders!$A:$B,2,0),"Not Mapped"))</f>
        <v/>
      </c>
    </row>
    <row r="4562">
      <c r="A4562" s="16" t="n"/>
      <c r="G4562" s="17" t="n"/>
      <c r="H4562" s="17" t="n"/>
      <c r="I4562" s="17" t="n"/>
      <c r="J4562" s="17" t="n"/>
      <c r="K4562" s="17" t="n"/>
      <c r="L4562" s="17" t="n"/>
      <c r="N4562">
        <f>IF($B4562="","",IF($C4562="SUPERSTORE","Superstore","DH"))</f>
        <v/>
      </c>
      <c r="O4562">
        <f>IF($B4562="","",IFERROR(VLOOKUP($B4562,Mapping!$A:$C,2,0),"Not Mapped"))</f>
        <v/>
      </c>
      <c r="P4562">
        <f>IF($B4562="","",IFERROR(VLOOKUP($B4562,Mapping!$A:$C,3,0),"Not Mapped"))</f>
        <v/>
      </c>
      <c r="Q4562">
        <f>IF($B4562="","",IF(COUNTIF(Exclusions!$A:$A,$B4562)&gt;0,"Yes","No"))</f>
        <v/>
      </c>
      <c r="R4562" s="17">
        <f>IF($B4562="","",MIN(1,DAY($A4562)/IF($N4562="Superstore",Settings!$B$5,Settings!$B$4)))</f>
        <v/>
      </c>
      <c r="S4562" s="17">
        <f>IF(OR($B4562="",$G4562="",$R4562=0),"",$G4562/$R4562)</f>
        <v/>
      </c>
      <c r="T4562">
        <f>IF($S4562="","",IF($S4562&lt;Settings!$B$8,"Critical",IF($S4562&lt;Settings!$B$9,"Semi Critical","Non Critical")))</f>
        <v/>
      </c>
      <c r="U4562">
        <f>IF($B4562="","",IFERROR(VLOOKUP($O4562,Leaders!$A:$B,2,0),"Not Mapped"))</f>
        <v/>
      </c>
    </row>
    <row r="4563">
      <c r="A4563" s="16" t="n"/>
      <c r="G4563" s="17" t="n"/>
      <c r="H4563" s="17" t="n"/>
      <c r="I4563" s="17" t="n"/>
      <c r="J4563" s="17" t="n"/>
      <c r="K4563" s="17" t="n"/>
      <c r="L4563" s="17" t="n"/>
      <c r="N4563">
        <f>IF($B4563="","",IF($C4563="SUPERSTORE","Superstore","DH"))</f>
        <v/>
      </c>
      <c r="O4563">
        <f>IF($B4563="","",IFERROR(VLOOKUP($B4563,Mapping!$A:$C,2,0),"Not Mapped"))</f>
        <v/>
      </c>
      <c r="P4563">
        <f>IF($B4563="","",IFERROR(VLOOKUP($B4563,Mapping!$A:$C,3,0),"Not Mapped"))</f>
        <v/>
      </c>
      <c r="Q4563">
        <f>IF($B4563="","",IF(COUNTIF(Exclusions!$A:$A,$B4563)&gt;0,"Yes","No"))</f>
        <v/>
      </c>
      <c r="R4563" s="17">
        <f>IF($B4563="","",MIN(1,DAY($A4563)/IF($N4563="Superstore",Settings!$B$5,Settings!$B$4)))</f>
        <v/>
      </c>
      <c r="S4563" s="17">
        <f>IF(OR($B4563="",$G4563="",$R4563=0),"",$G4563/$R4563)</f>
        <v/>
      </c>
      <c r="T4563">
        <f>IF($S4563="","",IF($S4563&lt;Settings!$B$8,"Critical",IF($S4563&lt;Settings!$B$9,"Semi Critical","Non Critical")))</f>
        <v/>
      </c>
      <c r="U4563">
        <f>IF($B4563="","",IFERROR(VLOOKUP($O4563,Leaders!$A:$B,2,0),"Not Mapped"))</f>
        <v/>
      </c>
    </row>
    <row r="4564">
      <c r="A4564" s="16" t="n"/>
      <c r="G4564" s="17" t="n"/>
      <c r="H4564" s="17" t="n"/>
      <c r="I4564" s="17" t="n"/>
      <c r="J4564" s="17" t="n"/>
      <c r="K4564" s="17" t="n"/>
      <c r="L4564" s="17" t="n"/>
      <c r="N4564">
        <f>IF($B4564="","",IF($C4564="SUPERSTORE","Superstore","DH"))</f>
        <v/>
      </c>
      <c r="O4564">
        <f>IF($B4564="","",IFERROR(VLOOKUP($B4564,Mapping!$A:$C,2,0),"Not Mapped"))</f>
        <v/>
      </c>
      <c r="P4564">
        <f>IF($B4564="","",IFERROR(VLOOKUP($B4564,Mapping!$A:$C,3,0),"Not Mapped"))</f>
        <v/>
      </c>
      <c r="Q4564">
        <f>IF($B4564="","",IF(COUNTIF(Exclusions!$A:$A,$B4564)&gt;0,"Yes","No"))</f>
        <v/>
      </c>
      <c r="R4564" s="17">
        <f>IF($B4564="","",MIN(1,DAY($A4564)/IF($N4564="Superstore",Settings!$B$5,Settings!$B$4)))</f>
        <v/>
      </c>
      <c r="S4564" s="17">
        <f>IF(OR($B4564="",$G4564="",$R4564=0),"",$G4564/$R4564)</f>
        <v/>
      </c>
      <c r="T4564">
        <f>IF($S4564="","",IF($S4564&lt;Settings!$B$8,"Critical",IF($S4564&lt;Settings!$B$9,"Semi Critical","Non Critical")))</f>
        <v/>
      </c>
      <c r="U4564">
        <f>IF($B4564="","",IFERROR(VLOOKUP($O4564,Leaders!$A:$B,2,0),"Not Mapped"))</f>
        <v/>
      </c>
    </row>
    <row r="4565">
      <c r="A4565" s="16" t="n"/>
      <c r="G4565" s="17" t="n"/>
      <c r="H4565" s="17" t="n"/>
      <c r="I4565" s="17" t="n"/>
      <c r="J4565" s="17" t="n"/>
      <c r="K4565" s="17" t="n"/>
      <c r="L4565" s="17" t="n"/>
      <c r="N4565">
        <f>IF($B4565="","",IF($C4565="SUPERSTORE","Superstore","DH"))</f>
        <v/>
      </c>
      <c r="O4565">
        <f>IF($B4565="","",IFERROR(VLOOKUP($B4565,Mapping!$A:$C,2,0),"Not Mapped"))</f>
        <v/>
      </c>
      <c r="P4565">
        <f>IF($B4565="","",IFERROR(VLOOKUP($B4565,Mapping!$A:$C,3,0),"Not Mapped"))</f>
        <v/>
      </c>
      <c r="Q4565">
        <f>IF($B4565="","",IF(COUNTIF(Exclusions!$A:$A,$B4565)&gt;0,"Yes","No"))</f>
        <v/>
      </c>
      <c r="R4565" s="17">
        <f>IF($B4565="","",MIN(1,DAY($A4565)/IF($N4565="Superstore",Settings!$B$5,Settings!$B$4)))</f>
        <v/>
      </c>
      <c r="S4565" s="17">
        <f>IF(OR($B4565="",$G4565="",$R4565=0),"",$G4565/$R4565)</f>
        <v/>
      </c>
      <c r="T4565">
        <f>IF($S4565="","",IF($S4565&lt;Settings!$B$8,"Critical",IF($S4565&lt;Settings!$B$9,"Semi Critical","Non Critical")))</f>
        <v/>
      </c>
      <c r="U4565">
        <f>IF($B4565="","",IFERROR(VLOOKUP($O4565,Leaders!$A:$B,2,0),"Not Mapped"))</f>
        <v/>
      </c>
    </row>
    <row r="4566">
      <c r="A4566" s="16" t="n"/>
      <c r="G4566" s="17" t="n"/>
      <c r="H4566" s="17" t="n"/>
      <c r="I4566" s="17" t="n"/>
      <c r="J4566" s="17" t="n"/>
      <c r="K4566" s="17" t="n"/>
      <c r="L4566" s="17" t="n"/>
      <c r="N4566">
        <f>IF($B4566="","",IF($C4566="SUPERSTORE","Superstore","DH"))</f>
        <v/>
      </c>
      <c r="O4566">
        <f>IF($B4566="","",IFERROR(VLOOKUP($B4566,Mapping!$A:$C,2,0),"Not Mapped"))</f>
        <v/>
      </c>
      <c r="P4566">
        <f>IF($B4566="","",IFERROR(VLOOKUP($B4566,Mapping!$A:$C,3,0),"Not Mapped"))</f>
        <v/>
      </c>
      <c r="Q4566">
        <f>IF($B4566="","",IF(COUNTIF(Exclusions!$A:$A,$B4566)&gt;0,"Yes","No"))</f>
        <v/>
      </c>
      <c r="R4566" s="17">
        <f>IF($B4566="","",MIN(1,DAY($A4566)/IF($N4566="Superstore",Settings!$B$5,Settings!$B$4)))</f>
        <v/>
      </c>
      <c r="S4566" s="17">
        <f>IF(OR($B4566="",$G4566="",$R4566=0),"",$G4566/$R4566)</f>
        <v/>
      </c>
      <c r="T4566">
        <f>IF($S4566="","",IF($S4566&lt;Settings!$B$8,"Critical",IF($S4566&lt;Settings!$B$9,"Semi Critical","Non Critical")))</f>
        <v/>
      </c>
      <c r="U4566">
        <f>IF($B4566="","",IFERROR(VLOOKUP($O4566,Leaders!$A:$B,2,0),"Not Mapped"))</f>
        <v/>
      </c>
    </row>
    <row r="4567">
      <c r="A4567" s="16" t="n"/>
      <c r="G4567" s="17" t="n"/>
      <c r="H4567" s="17" t="n"/>
      <c r="I4567" s="17" t="n"/>
      <c r="J4567" s="17" t="n"/>
      <c r="K4567" s="17" t="n"/>
      <c r="L4567" s="17" t="n"/>
      <c r="N4567">
        <f>IF($B4567="","",IF($C4567="SUPERSTORE","Superstore","DH"))</f>
        <v/>
      </c>
      <c r="O4567">
        <f>IF($B4567="","",IFERROR(VLOOKUP($B4567,Mapping!$A:$C,2,0),"Not Mapped"))</f>
        <v/>
      </c>
      <c r="P4567">
        <f>IF($B4567="","",IFERROR(VLOOKUP($B4567,Mapping!$A:$C,3,0),"Not Mapped"))</f>
        <v/>
      </c>
      <c r="Q4567">
        <f>IF($B4567="","",IF(COUNTIF(Exclusions!$A:$A,$B4567)&gt;0,"Yes","No"))</f>
        <v/>
      </c>
      <c r="R4567" s="17">
        <f>IF($B4567="","",MIN(1,DAY($A4567)/IF($N4567="Superstore",Settings!$B$5,Settings!$B$4)))</f>
        <v/>
      </c>
      <c r="S4567" s="17">
        <f>IF(OR($B4567="",$G4567="",$R4567=0),"",$G4567/$R4567)</f>
        <v/>
      </c>
      <c r="T4567">
        <f>IF($S4567="","",IF($S4567&lt;Settings!$B$8,"Critical",IF($S4567&lt;Settings!$B$9,"Semi Critical","Non Critical")))</f>
        <v/>
      </c>
      <c r="U4567">
        <f>IF($B4567="","",IFERROR(VLOOKUP($O4567,Leaders!$A:$B,2,0),"Not Mapped"))</f>
        <v/>
      </c>
    </row>
    <row r="4568">
      <c r="A4568" s="16" t="n"/>
      <c r="G4568" s="17" t="n"/>
      <c r="H4568" s="17" t="n"/>
      <c r="I4568" s="17" t="n"/>
      <c r="J4568" s="17" t="n"/>
      <c r="K4568" s="17" t="n"/>
      <c r="L4568" s="17" t="n"/>
      <c r="N4568">
        <f>IF($B4568="","",IF($C4568="SUPERSTORE","Superstore","DH"))</f>
        <v/>
      </c>
      <c r="O4568">
        <f>IF($B4568="","",IFERROR(VLOOKUP($B4568,Mapping!$A:$C,2,0),"Not Mapped"))</f>
        <v/>
      </c>
      <c r="P4568">
        <f>IF($B4568="","",IFERROR(VLOOKUP($B4568,Mapping!$A:$C,3,0),"Not Mapped"))</f>
        <v/>
      </c>
      <c r="Q4568">
        <f>IF($B4568="","",IF(COUNTIF(Exclusions!$A:$A,$B4568)&gt;0,"Yes","No"))</f>
        <v/>
      </c>
      <c r="R4568" s="17">
        <f>IF($B4568="","",MIN(1,DAY($A4568)/IF($N4568="Superstore",Settings!$B$5,Settings!$B$4)))</f>
        <v/>
      </c>
      <c r="S4568" s="17">
        <f>IF(OR($B4568="",$G4568="",$R4568=0),"",$G4568/$R4568)</f>
        <v/>
      </c>
      <c r="T4568">
        <f>IF($S4568="","",IF($S4568&lt;Settings!$B$8,"Critical",IF($S4568&lt;Settings!$B$9,"Semi Critical","Non Critical")))</f>
        <v/>
      </c>
      <c r="U4568">
        <f>IF($B4568="","",IFERROR(VLOOKUP($O4568,Leaders!$A:$B,2,0),"Not Mapped"))</f>
        <v/>
      </c>
    </row>
    <row r="4569">
      <c r="A4569" s="16" t="n"/>
      <c r="G4569" s="17" t="n"/>
      <c r="H4569" s="17" t="n"/>
      <c r="I4569" s="17" t="n"/>
      <c r="J4569" s="17" t="n"/>
      <c r="K4569" s="17" t="n"/>
      <c r="L4569" s="17" t="n"/>
      <c r="N4569">
        <f>IF($B4569="","",IF($C4569="SUPERSTORE","Superstore","DH"))</f>
        <v/>
      </c>
      <c r="O4569">
        <f>IF($B4569="","",IFERROR(VLOOKUP($B4569,Mapping!$A:$C,2,0),"Not Mapped"))</f>
        <v/>
      </c>
      <c r="P4569">
        <f>IF($B4569="","",IFERROR(VLOOKUP($B4569,Mapping!$A:$C,3,0),"Not Mapped"))</f>
        <v/>
      </c>
      <c r="Q4569">
        <f>IF($B4569="","",IF(COUNTIF(Exclusions!$A:$A,$B4569)&gt;0,"Yes","No"))</f>
        <v/>
      </c>
      <c r="R4569" s="17">
        <f>IF($B4569="","",MIN(1,DAY($A4569)/IF($N4569="Superstore",Settings!$B$5,Settings!$B$4)))</f>
        <v/>
      </c>
      <c r="S4569" s="17">
        <f>IF(OR($B4569="",$G4569="",$R4569=0),"",$G4569/$R4569)</f>
        <v/>
      </c>
      <c r="T4569">
        <f>IF($S4569="","",IF($S4569&lt;Settings!$B$8,"Critical",IF($S4569&lt;Settings!$B$9,"Semi Critical","Non Critical")))</f>
        <v/>
      </c>
      <c r="U4569">
        <f>IF($B4569="","",IFERROR(VLOOKUP($O4569,Leaders!$A:$B,2,0),"Not Mapped"))</f>
        <v/>
      </c>
    </row>
    <row r="4570">
      <c r="A4570" s="16" t="n"/>
      <c r="G4570" s="17" t="n"/>
      <c r="H4570" s="17" t="n"/>
      <c r="I4570" s="17" t="n"/>
      <c r="J4570" s="17" t="n"/>
      <c r="K4570" s="17" t="n"/>
      <c r="L4570" s="17" t="n"/>
      <c r="N4570">
        <f>IF($B4570="","",IF($C4570="SUPERSTORE","Superstore","DH"))</f>
        <v/>
      </c>
      <c r="O4570">
        <f>IF($B4570="","",IFERROR(VLOOKUP($B4570,Mapping!$A:$C,2,0),"Not Mapped"))</f>
        <v/>
      </c>
      <c r="P4570">
        <f>IF($B4570="","",IFERROR(VLOOKUP($B4570,Mapping!$A:$C,3,0),"Not Mapped"))</f>
        <v/>
      </c>
      <c r="Q4570">
        <f>IF($B4570="","",IF(COUNTIF(Exclusions!$A:$A,$B4570)&gt;0,"Yes","No"))</f>
        <v/>
      </c>
      <c r="R4570" s="17">
        <f>IF($B4570="","",MIN(1,DAY($A4570)/IF($N4570="Superstore",Settings!$B$5,Settings!$B$4)))</f>
        <v/>
      </c>
      <c r="S4570" s="17">
        <f>IF(OR($B4570="",$G4570="",$R4570=0),"",$G4570/$R4570)</f>
        <v/>
      </c>
      <c r="T4570">
        <f>IF($S4570="","",IF($S4570&lt;Settings!$B$8,"Critical",IF($S4570&lt;Settings!$B$9,"Semi Critical","Non Critical")))</f>
        <v/>
      </c>
      <c r="U4570">
        <f>IF($B4570="","",IFERROR(VLOOKUP($O4570,Leaders!$A:$B,2,0),"Not Mapped"))</f>
        <v/>
      </c>
    </row>
    <row r="4571">
      <c r="A4571" s="16" t="n"/>
      <c r="G4571" s="17" t="n"/>
      <c r="H4571" s="17" t="n"/>
      <c r="I4571" s="17" t="n"/>
      <c r="J4571" s="17" t="n"/>
      <c r="K4571" s="17" t="n"/>
      <c r="L4571" s="17" t="n"/>
      <c r="N4571">
        <f>IF($B4571="","",IF($C4571="SUPERSTORE","Superstore","DH"))</f>
        <v/>
      </c>
      <c r="O4571">
        <f>IF($B4571="","",IFERROR(VLOOKUP($B4571,Mapping!$A:$C,2,0),"Not Mapped"))</f>
        <v/>
      </c>
      <c r="P4571">
        <f>IF($B4571="","",IFERROR(VLOOKUP($B4571,Mapping!$A:$C,3,0),"Not Mapped"))</f>
        <v/>
      </c>
      <c r="Q4571">
        <f>IF($B4571="","",IF(COUNTIF(Exclusions!$A:$A,$B4571)&gt;0,"Yes","No"))</f>
        <v/>
      </c>
      <c r="R4571" s="17">
        <f>IF($B4571="","",MIN(1,DAY($A4571)/IF($N4571="Superstore",Settings!$B$5,Settings!$B$4)))</f>
        <v/>
      </c>
      <c r="S4571" s="17">
        <f>IF(OR($B4571="",$G4571="",$R4571=0),"",$G4571/$R4571)</f>
        <v/>
      </c>
      <c r="T4571">
        <f>IF($S4571="","",IF($S4571&lt;Settings!$B$8,"Critical",IF($S4571&lt;Settings!$B$9,"Semi Critical","Non Critical")))</f>
        <v/>
      </c>
      <c r="U4571">
        <f>IF($B4571="","",IFERROR(VLOOKUP($O4571,Leaders!$A:$B,2,0),"Not Mapped"))</f>
        <v/>
      </c>
    </row>
    <row r="4572">
      <c r="A4572" s="16" t="n"/>
      <c r="G4572" s="17" t="n"/>
      <c r="H4572" s="17" t="n"/>
      <c r="I4572" s="17" t="n"/>
      <c r="J4572" s="17" t="n"/>
      <c r="K4572" s="17" t="n"/>
      <c r="L4572" s="17" t="n"/>
      <c r="N4572">
        <f>IF($B4572="","",IF($C4572="SUPERSTORE","Superstore","DH"))</f>
        <v/>
      </c>
      <c r="O4572">
        <f>IF($B4572="","",IFERROR(VLOOKUP($B4572,Mapping!$A:$C,2,0),"Not Mapped"))</f>
        <v/>
      </c>
      <c r="P4572">
        <f>IF($B4572="","",IFERROR(VLOOKUP($B4572,Mapping!$A:$C,3,0),"Not Mapped"))</f>
        <v/>
      </c>
      <c r="Q4572">
        <f>IF($B4572="","",IF(COUNTIF(Exclusions!$A:$A,$B4572)&gt;0,"Yes","No"))</f>
        <v/>
      </c>
      <c r="R4572" s="17">
        <f>IF($B4572="","",MIN(1,DAY($A4572)/IF($N4572="Superstore",Settings!$B$5,Settings!$B$4)))</f>
        <v/>
      </c>
      <c r="S4572" s="17">
        <f>IF(OR($B4572="",$G4572="",$R4572=0),"",$G4572/$R4572)</f>
        <v/>
      </c>
      <c r="T4572">
        <f>IF($S4572="","",IF($S4572&lt;Settings!$B$8,"Critical",IF($S4572&lt;Settings!$B$9,"Semi Critical","Non Critical")))</f>
        <v/>
      </c>
      <c r="U4572">
        <f>IF($B4572="","",IFERROR(VLOOKUP($O4572,Leaders!$A:$B,2,0),"Not Mapped"))</f>
        <v/>
      </c>
    </row>
    <row r="4573">
      <c r="A4573" s="16" t="n"/>
      <c r="G4573" s="17" t="n"/>
      <c r="H4573" s="17" t="n"/>
      <c r="I4573" s="17" t="n"/>
      <c r="J4573" s="17" t="n"/>
      <c r="K4573" s="17" t="n"/>
      <c r="L4573" s="17" t="n"/>
      <c r="N4573">
        <f>IF($B4573="","",IF($C4573="SUPERSTORE","Superstore","DH"))</f>
        <v/>
      </c>
      <c r="O4573">
        <f>IF($B4573="","",IFERROR(VLOOKUP($B4573,Mapping!$A:$C,2,0),"Not Mapped"))</f>
        <v/>
      </c>
      <c r="P4573">
        <f>IF($B4573="","",IFERROR(VLOOKUP($B4573,Mapping!$A:$C,3,0),"Not Mapped"))</f>
        <v/>
      </c>
      <c r="Q4573">
        <f>IF($B4573="","",IF(COUNTIF(Exclusions!$A:$A,$B4573)&gt;0,"Yes","No"))</f>
        <v/>
      </c>
      <c r="R4573" s="17">
        <f>IF($B4573="","",MIN(1,DAY($A4573)/IF($N4573="Superstore",Settings!$B$5,Settings!$B$4)))</f>
        <v/>
      </c>
      <c r="S4573" s="17">
        <f>IF(OR($B4573="",$G4573="",$R4573=0),"",$G4573/$R4573)</f>
        <v/>
      </c>
      <c r="T4573">
        <f>IF($S4573="","",IF($S4573&lt;Settings!$B$8,"Critical",IF($S4573&lt;Settings!$B$9,"Semi Critical","Non Critical")))</f>
        <v/>
      </c>
      <c r="U4573">
        <f>IF($B4573="","",IFERROR(VLOOKUP($O4573,Leaders!$A:$B,2,0),"Not Mapped"))</f>
        <v/>
      </c>
    </row>
    <row r="4574">
      <c r="A4574" s="16" t="n"/>
      <c r="G4574" s="17" t="n"/>
      <c r="H4574" s="17" t="n"/>
      <c r="I4574" s="17" t="n"/>
      <c r="J4574" s="17" t="n"/>
      <c r="K4574" s="17" t="n"/>
      <c r="L4574" s="17" t="n"/>
      <c r="N4574">
        <f>IF($B4574="","",IF($C4574="SUPERSTORE","Superstore","DH"))</f>
        <v/>
      </c>
      <c r="O4574">
        <f>IF($B4574="","",IFERROR(VLOOKUP($B4574,Mapping!$A:$C,2,0),"Not Mapped"))</f>
        <v/>
      </c>
      <c r="P4574">
        <f>IF($B4574="","",IFERROR(VLOOKUP($B4574,Mapping!$A:$C,3,0),"Not Mapped"))</f>
        <v/>
      </c>
      <c r="Q4574">
        <f>IF($B4574="","",IF(COUNTIF(Exclusions!$A:$A,$B4574)&gt;0,"Yes","No"))</f>
        <v/>
      </c>
      <c r="R4574" s="17">
        <f>IF($B4574="","",MIN(1,DAY($A4574)/IF($N4574="Superstore",Settings!$B$5,Settings!$B$4)))</f>
        <v/>
      </c>
      <c r="S4574" s="17">
        <f>IF(OR($B4574="",$G4574="",$R4574=0),"",$G4574/$R4574)</f>
        <v/>
      </c>
      <c r="T4574">
        <f>IF($S4574="","",IF($S4574&lt;Settings!$B$8,"Critical",IF($S4574&lt;Settings!$B$9,"Semi Critical","Non Critical")))</f>
        <v/>
      </c>
      <c r="U4574">
        <f>IF($B4574="","",IFERROR(VLOOKUP($O4574,Leaders!$A:$B,2,0),"Not Mapped"))</f>
        <v/>
      </c>
    </row>
    <row r="4575">
      <c r="A4575" s="16" t="n"/>
      <c r="G4575" s="17" t="n"/>
      <c r="H4575" s="17" t="n"/>
      <c r="I4575" s="17" t="n"/>
      <c r="J4575" s="17" t="n"/>
      <c r="K4575" s="17" t="n"/>
      <c r="L4575" s="17" t="n"/>
      <c r="N4575">
        <f>IF($B4575="","",IF($C4575="SUPERSTORE","Superstore","DH"))</f>
        <v/>
      </c>
      <c r="O4575">
        <f>IF($B4575="","",IFERROR(VLOOKUP($B4575,Mapping!$A:$C,2,0),"Not Mapped"))</f>
        <v/>
      </c>
      <c r="P4575">
        <f>IF($B4575="","",IFERROR(VLOOKUP($B4575,Mapping!$A:$C,3,0),"Not Mapped"))</f>
        <v/>
      </c>
      <c r="Q4575">
        <f>IF($B4575="","",IF(COUNTIF(Exclusions!$A:$A,$B4575)&gt;0,"Yes","No"))</f>
        <v/>
      </c>
      <c r="R4575" s="17">
        <f>IF($B4575="","",MIN(1,DAY($A4575)/IF($N4575="Superstore",Settings!$B$5,Settings!$B$4)))</f>
        <v/>
      </c>
      <c r="S4575" s="17">
        <f>IF(OR($B4575="",$G4575="",$R4575=0),"",$G4575/$R4575)</f>
        <v/>
      </c>
      <c r="T4575">
        <f>IF($S4575="","",IF($S4575&lt;Settings!$B$8,"Critical",IF($S4575&lt;Settings!$B$9,"Semi Critical","Non Critical")))</f>
        <v/>
      </c>
      <c r="U4575">
        <f>IF($B4575="","",IFERROR(VLOOKUP($O4575,Leaders!$A:$B,2,0),"Not Mapped"))</f>
        <v/>
      </c>
    </row>
    <row r="4576">
      <c r="A4576" s="16" t="n"/>
      <c r="G4576" s="17" t="n"/>
      <c r="H4576" s="17" t="n"/>
      <c r="I4576" s="17" t="n"/>
      <c r="J4576" s="17" t="n"/>
      <c r="K4576" s="17" t="n"/>
      <c r="L4576" s="17" t="n"/>
      <c r="N4576">
        <f>IF($B4576="","",IF($C4576="SUPERSTORE","Superstore","DH"))</f>
        <v/>
      </c>
      <c r="O4576">
        <f>IF($B4576="","",IFERROR(VLOOKUP($B4576,Mapping!$A:$C,2,0),"Not Mapped"))</f>
        <v/>
      </c>
      <c r="P4576">
        <f>IF($B4576="","",IFERROR(VLOOKUP($B4576,Mapping!$A:$C,3,0),"Not Mapped"))</f>
        <v/>
      </c>
      <c r="Q4576">
        <f>IF($B4576="","",IF(COUNTIF(Exclusions!$A:$A,$B4576)&gt;0,"Yes","No"))</f>
        <v/>
      </c>
      <c r="R4576" s="17">
        <f>IF($B4576="","",MIN(1,DAY($A4576)/IF($N4576="Superstore",Settings!$B$5,Settings!$B$4)))</f>
        <v/>
      </c>
      <c r="S4576" s="17">
        <f>IF(OR($B4576="",$G4576="",$R4576=0),"",$G4576/$R4576)</f>
        <v/>
      </c>
      <c r="T4576">
        <f>IF($S4576="","",IF($S4576&lt;Settings!$B$8,"Critical",IF($S4576&lt;Settings!$B$9,"Semi Critical","Non Critical")))</f>
        <v/>
      </c>
      <c r="U4576">
        <f>IF($B4576="","",IFERROR(VLOOKUP($O4576,Leaders!$A:$B,2,0),"Not Mapped"))</f>
        <v/>
      </c>
    </row>
    <row r="4577">
      <c r="A4577" s="16" t="n"/>
      <c r="G4577" s="17" t="n"/>
      <c r="H4577" s="17" t="n"/>
      <c r="I4577" s="17" t="n"/>
      <c r="J4577" s="17" t="n"/>
      <c r="K4577" s="17" t="n"/>
      <c r="L4577" s="17" t="n"/>
      <c r="N4577">
        <f>IF($B4577="","",IF($C4577="SUPERSTORE","Superstore","DH"))</f>
        <v/>
      </c>
      <c r="O4577">
        <f>IF($B4577="","",IFERROR(VLOOKUP($B4577,Mapping!$A:$C,2,0),"Not Mapped"))</f>
        <v/>
      </c>
      <c r="P4577">
        <f>IF($B4577="","",IFERROR(VLOOKUP($B4577,Mapping!$A:$C,3,0),"Not Mapped"))</f>
        <v/>
      </c>
      <c r="Q4577">
        <f>IF($B4577="","",IF(COUNTIF(Exclusions!$A:$A,$B4577)&gt;0,"Yes","No"))</f>
        <v/>
      </c>
      <c r="R4577" s="17">
        <f>IF($B4577="","",MIN(1,DAY($A4577)/IF($N4577="Superstore",Settings!$B$5,Settings!$B$4)))</f>
        <v/>
      </c>
      <c r="S4577" s="17">
        <f>IF(OR($B4577="",$G4577="",$R4577=0),"",$G4577/$R4577)</f>
        <v/>
      </c>
      <c r="T4577">
        <f>IF($S4577="","",IF($S4577&lt;Settings!$B$8,"Critical",IF($S4577&lt;Settings!$B$9,"Semi Critical","Non Critical")))</f>
        <v/>
      </c>
      <c r="U4577">
        <f>IF($B4577="","",IFERROR(VLOOKUP($O4577,Leaders!$A:$B,2,0),"Not Mapped"))</f>
        <v/>
      </c>
    </row>
    <row r="4578">
      <c r="A4578" s="16" t="n"/>
      <c r="G4578" s="17" t="n"/>
      <c r="H4578" s="17" t="n"/>
      <c r="I4578" s="17" t="n"/>
      <c r="J4578" s="17" t="n"/>
      <c r="K4578" s="17" t="n"/>
      <c r="L4578" s="17" t="n"/>
      <c r="N4578">
        <f>IF($B4578="","",IF($C4578="SUPERSTORE","Superstore","DH"))</f>
        <v/>
      </c>
      <c r="O4578">
        <f>IF($B4578="","",IFERROR(VLOOKUP($B4578,Mapping!$A:$C,2,0),"Not Mapped"))</f>
        <v/>
      </c>
      <c r="P4578">
        <f>IF($B4578="","",IFERROR(VLOOKUP($B4578,Mapping!$A:$C,3,0),"Not Mapped"))</f>
        <v/>
      </c>
      <c r="Q4578">
        <f>IF($B4578="","",IF(COUNTIF(Exclusions!$A:$A,$B4578)&gt;0,"Yes","No"))</f>
        <v/>
      </c>
      <c r="R4578" s="17">
        <f>IF($B4578="","",MIN(1,DAY($A4578)/IF($N4578="Superstore",Settings!$B$5,Settings!$B$4)))</f>
        <v/>
      </c>
      <c r="S4578" s="17">
        <f>IF(OR($B4578="",$G4578="",$R4578=0),"",$G4578/$R4578)</f>
        <v/>
      </c>
      <c r="T4578">
        <f>IF($S4578="","",IF($S4578&lt;Settings!$B$8,"Critical",IF($S4578&lt;Settings!$B$9,"Semi Critical","Non Critical")))</f>
        <v/>
      </c>
      <c r="U4578">
        <f>IF($B4578="","",IFERROR(VLOOKUP($O4578,Leaders!$A:$B,2,0),"Not Mapped"))</f>
        <v/>
      </c>
    </row>
    <row r="4579">
      <c r="A4579" s="16" t="n"/>
      <c r="G4579" s="17" t="n"/>
      <c r="H4579" s="17" t="n"/>
      <c r="I4579" s="17" t="n"/>
      <c r="J4579" s="17" t="n"/>
      <c r="K4579" s="17" t="n"/>
      <c r="L4579" s="17" t="n"/>
      <c r="N4579">
        <f>IF($B4579="","",IF($C4579="SUPERSTORE","Superstore","DH"))</f>
        <v/>
      </c>
      <c r="O4579">
        <f>IF($B4579="","",IFERROR(VLOOKUP($B4579,Mapping!$A:$C,2,0),"Not Mapped"))</f>
        <v/>
      </c>
      <c r="P4579">
        <f>IF($B4579="","",IFERROR(VLOOKUP($B4579,Mapping!$A:$C,3,0),"Not Mapped"))</f>
        <v/>
      </c>
      <c r="Q4579">
        <f>IF($B4579="","",IF(COUNTIF(Exclusions!$A:$A,$B4579)&gt;0,"Yes","No"))</f>
        <v/>
      </c>
      <c r="R4579" s="17">
        <f>IF($B4579="","",MIN(1,DAY($A4579)/IF($N4579="Superstore",Settings!$B$5,Settings!$B$4)))</f>
        <v/>
      </c>
      <c r="S4579" s="17">
        <f>IF(OR($B4579="",$G4579="",$R4579=0),"",$G4579/$R4579)</f>
        <v/>
      </c>
      <c r="T4579">
        <f>IF($S4579="","",IF($S4579&lt;Settings!$B$8,"Critical",IF($S4579&lt;Settings!$B$9,"Semi Critical","Non Critical")))</f>
        <v/>
      </c>
      <c r="U4579">
        <f>IF($B4579="","",IFERROR(VLOOKUP($O4579,Leaders!$A:$B,2,0),"Not Mapped"))</f>
        <v/>
      </c>
    </row>
    <row r="4580">
      <c r="A4580" s="16" t="n"/>
      <c r="G4580" s="17" t="n"/>
      <c r="H4580" s="17" t="n"/>
      <c r="I4580" s="17" t="n"/>
      <c r="J4580" s="17" t="n"/>
      <c r="K4580" s="17" t="n"/>
      <c r="L4580" s="17" t="n"/>
      <c r="N4580">
        <f>IF($B4580="","",IF($C4580="SUPERSTORE","Superstore","DH"))</f>
        <v/>
      </c>
      <c r="O4580">
        <f>IF($B4580="","",IFERROR(VLOOKUP($B4580,Mapping!$A:$C,2,0),"Not Mapped"))</f>
        <v/>
      </c>
      <c r="P4580">
        <f>IF($B4580="","",IFERROR(VLOOKUP($B4580,Mapping!$A:$C,3,0),"Not Mapped"))</f>
        <v/>
      </c>
      <c r="Q4580">
        <f>IF($B4580="","",IF(COUNTIF(Exclusions!$A:$A,$B4580)&gt;0,"Yes","No"))</f>
        <v/>
      </c>
      <c r="R4580" s="17">
        <f>IF($B4580="","",MIN(1,DAY($A4580)/IF($N4580="Superstore",Settings!$B$5,Settings!$B$4)))</f>
        <v/>
      </c>
      <c r="S4580" s="17">
        <f>IF(OR($B4580="",$G4580="",$R4580=0),"",$G4580/$R4580)</f>
        <v/>
      </c>
      <c r="T4580">
        <f>IF($S4580="","",IF($S4580&lt;Settings!$B$8,"Critical",IF($S4580&lt;Settings!$B$9,"Semi Critical","Non Critical")))</f>
        <v/>
      </c>
      <c r="U4580">
        <f>IF($B4580="","",IFERROR(VLOOKUP($O4580,Leaders!$A:$B,2,0),"Not Mapped"))</f>
        <v/>
      </c>
    </row>
    <row r="4581">
      <c r="A4581" s="16" t="n"/>
      <c r="G4581" s="17" t="n"/>
      <c r="H4581" s="17" t="n"/>
      <c r="I4581" s="17" t="n"/>
      <c r="J4581" s="17" t="n"/>
      <c r="K4581" s="17" t="n"/>
      <c r="L4581" s="17" t="n"/>
      <c r="N4581">
        <f>IF($B4581="","",IF($C4581="SUPERSTORE","Superstore","DH"))</f>
        <v/>
      </c>
      <c r="O4581">
        <f>IF($B4581="","",IFERROR(VLOOKUP($B4581,Mapping!$A:$C,2,0),"Not Mapped"))</f>
        <v/>
      </c>
      <c r="P4581">
        <f>IF($B4581="","",IFERROR(VLOOKUP($B4581,Mapping!$A:$C,3,0),"Not Mapped"))</f>
        <v/>
      </c>
      <c r="Q4581">
        <f>IF($B4581="","",IF(COUNTIF(Exclusions!$A:$A,$B4581)&gt;0,"Yes","No"))</f>
        <v/>
      </c>
      <c r="R4581" s="17">
        <f>IF($B4581="","",MIN(1,DAY($A4581)/IF($N4581="Superstore",Settings!$B$5,Settings!$B$4)))</f>
        <v/>
      </c>
      <c r="S4581" s="17">
        <f>IF(OR($B4581="",$G4581="",$R4581=0),"",$G4581/$R4581)</f>
        <v/>
      </c>
      <c r="T4581">
        <f>IF($S4581="","",IF($S4581&lt;Settings!$B$8,"Critical",IF($S4581&lt;Settings!$B$9,"Semi Critical","Non Critical")))</f>
        <v/>
      </c>
      <c r="U4581">
        <f>IF($B4581="","",IFERROR(VLOOKUP($O4581,Leaders!$A:$B,2,0),"Not Mapped"))</f>
        <v/>
      </c>
    </row>
    <row r="4582">
      <c r="A4582" s="16" t="n"/>
      <c r="G4582" s="17" t="n"/>
      <c r="H4582" s="17" t="n"/>
      <c r="I4582" s="17" t="n"/>
      <c r="J4582" s="17" t="n"/>
      <c r="K4582" s="17" t="n"/>
      <c r="L4582" s="17" t="n"/>
      <c r="N4582">
        <f>IF($B4582="","",IF($C4582="SUPERSTORE","Superstore","DH"))</f>
        <v/>
      </c>
      <c r="O4582">
        <f>IF($B4582="","",IFERROR(VLOOKUP($B4582,Mapping!$A:$C,2,0),"Not Mapped"))</f>
        <v/>
      </c>
      <c r="P4582">
        <f>IF($B4582="","",IFERROR(VLOOKUP($B4582,Mapping!$A:$C,3,0),"Not Mapped"))</f>
        <v/>
      </c>
      <c r="Q4582">
        <f>IF($B4582="","",IF(COUNTIF(Exclusions!$A:$A,$B4582)&gt;0,"Yes","No"))</f>
        <v/>
      </c>
      <c r="R4582" s="17">
        <f>IF($B4582="","",MIN(1,DAY($A4582)/IF($N4582="Superstore",Settings!$B$5,Settings!$B$4)))</f>
        <v/>
      </c>
      <c r="S4582" s="17">
        <f>IF(OR($B4582="",$G4582="",$R4582=0),"",$G4582/$R4582)</f>
        <v/>
      </c>
      <c r="T4582">
        <f>IF($S4582="","",IF($S4582&lt;Settings!$B$8,"Critical",IF($S4582&lt;Settings!$B$9,"Semi Critical","Non Critical")))</f>
        <v/>
      </c>
      <c r="U4582">
        <f>IF($B4582="","",IFERROR(VLOOKUP($O4582,Leaders!$A:$B,2,0),"Not Mapped"))</f>
        <v/>
      </c>
    </row>
    <row r="4583">
      <c r="A4583" s="16" t="n"/>
      <c r="G4583" s="17" t="n"/>
      <c r="H4583" s="17" t="n"/>
      <c r="I4583" s="17" t="n"/>
      <c r="J4583" s="17" t="n"/>
      <c r="K4583" s="17" t="n"/>
      <c r="L4583" s="17" t="n"/>
      <c r="N4583">
        <f>IF($B4583="","",IF($C4583="SUPERSTORE","Superstore","DH"))</f>
        <v/>
      </c>
      <c r="O4583">
        <f>IF($B4583="","",IFERROR(VLOOKUP($B4583,Mapping!$A:$C,2,0),"Not Mapped"))</f>
        <v/>
      </c>
      <c r="P4583">
        <f>IF($B4583="","",IFERROR(VLOOKUP($B4583,Mapping!$A:$C,3,0),"Not Mapped"))</f>
        <v/>
      </c>
      <c r="Q4583">
        <f>IF($B4583="","",IF(COUNTIF(Exclusions!$A:$A,$B4583)&gt;0,"Yes","No"))</f>
        <v/>
      </c>
      <c r="R4583" s="17">
        <f>IF($B4583="","",MIN(1,DAY($A4583)/IF($N4583="Superstore",Settings!$B$5,Settings!$B$4)))</f>
        <v/>
      </c>
      <c r="S4583" s="17">
        <f>IF(OR($B4583="",$G4583="",$R4583=0),"",$G4583/$R4583)</f>
        <v/>
      </c>
      <c r="T4583">
        <f>IF($S4583="","",IF($S4583&lt;Settings!$B$8,"Critical",IF($S4583&lt;Settings!$B$9,"Semi Critical","Non Critical")))</f>
        <v/>
      </c>
      <c r="U4583">
        <f>IF($B4583="","",IFERROR(VLOOKUP($O4583,Leaders!$A:$B,2,0),"Not Mapped"))</f>
        <v/>
      </c>
    </row>
    <row r="4584">
      <c r="A4584" s="16" t="n"/>
      <c r="G4584" s="17" t="n"/>
      <c r="H4584" s="17" t="n"/>
      <c r="I4584" s="17" t="n"/>
      <c r="J4584" s="17" t="n"/>
      <c r="K4584" s="17" t="n"/>
      <c r="L4584" s="17" t="n"/>
      <c r="N4584">
        <f>IF($B4584="","",IF($C4584="SUPERSTORE","Superstore","DH"))</f>
        <v/>
      </c>
      <c r="O4584">
        <f>IF($B4584="","",IFERROR(VLOOKUP($B4584,Mapping!$A:$C,2,0),"Not Mapped"))</f>
        <v/>
      </c>
      <c r="P4584">
        <f>IF($B4584="","",IFERROR(VLOOKUP($B4584,Mapping!$A:$C,3,0),"Not Mapped"))</f>
        <v/>
      </c>
      <c r="Q4584">
        <f>IF($B4584="","",IF(COUNTIF(Exclusions!$A:$A,$B4584)&gt;0,"Yes","No"))</f>
        <v/>
      </c>
      <c r="R4584" s="17">
        <f>IF($B4584="","",MIN(1,DAY($A4584)/IF($N4584="Superstore",Settings!$B$5,Settings!$B$4)))</f>
        <v/>
      </c>
      <c r="S4584" s="17">
        <f>IF(OR($B4584="",$G4584="",$R4584=0),"",$G4584/$R4584)</f>
        <v/>
      </c>
      <c r="T4584">
        <f>IF($S4584="","",IF($S4584&lt;Settings!$B$8,"Critical",IF($S4584&lt;Settings!$B$9,"Semi Critical","Non Critical")))</f>
        <v/>
      </c>
      <c r="U4584">
        <f>IF($B4584="","",IFERROR(VLOOKUP($O4584,Leaders!$A:$B,2,0),"Not Mapped"))</f>
        <v/>
      </c>
    </row>
    <row r="4585">
      <c r="A4585" s="16" t="n"/>
      <c r="G4585" s="17" t="n"/>
      <c r="H4585" s="17" t="n"/>
      <c r="I4585" s="17" t="n"/>
      <c r="J4585" s="17" t="n"/>
      <c r="K4585" s="17" t="n"/>
      <c r="L4585" s="17" t="n"/>
      <c r="N4585">
        <f>IF($B4585="","",IF($C4585="SUPERSTORE","Superstore","DH"))</f>
        <v/>
      </c>
      <c r="O4585">
        <f>IF($B4585="","",IFERROR(VLOOKUP($B4585,Mapping!$A:$C,2,0),"Not Mapped"))</f>
        <v/>
      </c>
      <c r="P4585">
        <f>IF($B4585="","",IFERROR(VLOOKUP($B4585,Mapping!$A:$C,3,0),"Not Mapped"))</f>
        <v/>
      </c>
      <c r="Q4585">
        <f>IF($B4585="","",IF(COUNTIF(Exclusions!$A:$A,$B4585)&gt;0,"Yes","No"))</f>
        <v/>
      </c>
      <c r="R4585" s="17">
        <f>IF($B4585="","",MIN(1,DAY($A4585)/IF($N4585="Superstore",Settings!$B$5,Settings!$B$4)))</f>
        <v/>
      </c>
      <c r="S4585" s="17">
        <f>IF(OR($B4585="",$G4585="",$R4585=0),"",$G4585/$R4585)</f>
        <v/>
      </c>
      <c r="T4585">
        <f>IF($S4585="","",IF($S4585&lt;Settings!$B$8,"Critical",IF($S4585&lt;Settings!$B$9,"Semi Critical","Non Critical")))</f>
        <v/>
      </c>
      <c r="U4585">
        <f>IF($B4585="","",IFERROR(VLOOKUP($O4585,Leaders!$A:$B,2,0),"Not Mapped"))</f>
        <v/>
      </c>
    </row>
    <row r="4586">
      <c r="A4586" s="16" t="n"/>
      <c r="G4586" s="17" t="n"/>
      <c r="H4586" s="17" t="n"/>
      <c r="I4586" s="17" t="n"/>
      <c r="J4586" s="17" t="n"/>
      <c r="K4586" s="17" t="n"/>
      <c r="L4586" s="17" t="n"/>
      <c r="N4586">
        <f>IF($B4586="","",IF($C4586="SUPERSTORE","Superstore","DH"))</f>
        <v/>
      </c>
      <c r="O4586">
        <f>IF($B4586="","",IFERROR(VLOOKUP($B4586,Mapping!$A:$C,2,0),"Not Mapped"))</f>
        <v/>
      </c>
      <c r="P4586">
        <f>IF($B4586="","",IFERROR(VLOOKUP($B4586,Mapping!$A:$C,3,0),"Not Mapped"))</f>
        <v/>
      </c>
      <c r="Q4586">
        <f>IF($B4586="","",IF(COUNTIF(Exclusions!$A:$A,$B4586)&gt;0,"Yes","No"))</f>
        <v/>
      </c>
      <c r="R4586" s="17">
        <f>IF($B4586="","",MIN(1,DAY($A4586)/IF($N4586="Superstore",Settings!$B$5,Settings!$B$4)))</f>
        <v/>
      </c>
      <c r="S4586" s="17">
        <f>IF(OR($B4586="",$G4586="",$R4586=0),"",$G4586/$R4586)</f>
        <v/>
      </c>
      <c r="T4586">
        <f>IF($S4586="","",IF($S4586&lt;Settings!$B$8,"Critical",IF($S4586&lt;Settings!$B$9,"Semi Critical","Non Critical")))</f>
        <v/>
      </c>
      <c r="U4586">
        <f>IF($B4586="","",IFERROR(VLOOKUP($O4586,Leaders!$A:$B,2,0),"Not Mapped"))</f>
        <v/>
      </c>
    </row>
    <row r="4587">
      <c r="A4587" s="16" t="n"/>
      <c r="G4587" s="17" t="n"/>
      <c r="H4587" s="17" t="n"/>
      <c r="I4587" s="17" t="n"/>
      <c r="J4587" s="17" t="n"/>
      <c r="K4587" s="17" t="n"/>
      <c r="L4587" s="17" t="n"/>
      <c r="N4587">
        <f>IF($B4587="","",IF($C4587="SUPERSTORE","Superstore","DH"))</f>
        <v/>
      </c>
      <c r="O4587">
        <f>IF($B4587="","",IFERROR(VLOOKUP($B4587,Mapping!$A:$C,2,0),"Not Mapped"))</f>
        <v/>
      </c>
      <c r="P4587">
        <f>IF($B4587="","",IFERROR(VLOOKUP($B4587,Mapping!$A:$C,3,0),"Not Mapped"))</f>
        <v/>
      </c>
      <c r="Q4587">
        <f>IF($B4587="","",IF(COUNTIF(Exclusions!$A:$A,$B4587)&gt;0,"Yes","No"))</f>
        <v/>
      </c>
      <c r="R4587" s="17">
        <f>IF($B4587="","",MIN(1,DAY($A4587)/IF($N4587="Superstore",Settings!$B$5,Settings!$B$4)))</f>
        <v/>
      </c>
      <c r="S4587" s="17">
        <f>IF(OR($B4587="",$G4587="",$R4587=0),"",$G4587/$R4587)</f>
        <v/>
      </c>
      <c r="T4587">
        <f>IF($S4587="","",IF($S4587&lt;Settings!$B$8,"Critical",IF($S4587&lt;Settings!$B$9,"Semi Critical","Non Critical")))</f>
        <v/>
      </c>
      <c r="U4587">
        <f>IF($B4587="","",IFERROR(VLOOKUP($O4587,Leaders!$A:$B,2,0),"Not Mapped"))</f>
        <v/>
      </c>
    </row>
    <row r="4588">
      <c r="A4588" s="16" t="n"/>
      <c r="G4588" s="17" t="n"/>
      <c r="H4588" s="17" t="n"/>
      <c r="I4588" s="17" t="n"/>
      <c r="J4588" s="17" t="n"/>
      <c r="K4588" s="17" t="n"/>
      <c r="L4588" s="17" t="n"/>
      <c r="N4588">
        <f>IF($B4588="","",IF($C4588="SUPERSTORE","Superstore","DH"))</f>
        <v/>
      </c>
      <c r="O4588">
        <f>IF($B4588="","",IFERROR(VLOOKUP($B4588,Mapping!$A:$C,2,0),"Not Mapped"))</f>
        <v/>
      </c>
      <c r="P4588">
        <f>IF($B4588="","",IFERROR(VLOOKUP($B4588,Mapping!$A:$C,3,0),"Not Mapped"))</f>
        <v/>
      </c>
      <c r="Q4588">
        <f>IF($B4588="","",IF(COUNTIF(Exclusions!$A:$A,$B4588)&gt;0,"Yes","No"))</f>
        <v/>
      </c>
      <c r="R4588" s="17">
        <f>IF($B4588="","",MIN(1,DAY($A4588)/IF($N4588="Superstore",Settings!$B$5,Settings!$B$4)))</f>
        <v/>
      </c>
      <c r="S4588" s="17">
        <f>IF(OR($B4588="",$G4588="",$R4588=0),"",$G4588/$R4588)</f>
        <v/>
      </c>
      <c r="T4588">
        <f>IF($S4588="","",IF($S4588&lt;Settings!$B$8,"Critical",IF($S4588&lt;Settings!$B$9,"Semi Critical","Non Critical")))</f>
        <v/>
      </c>
      <c r="U4588">
        <f>IF($B4588="","",IFERROR(VLOOKUP($O4588,Leaders!$A:$B,2,0),"Not Mapped"))</f>
        <v/>
      </c>
    </row>
    <row r="4589">
      <c r="A4589" s="16" t="n"/>
      <c r="G4589" s="17" t="n"/>
      <c r="H4589" s="17" t="n"/>
      <c r="I4589" s="17" t="n"/>
      <c r="J4589" s="17" t="n"/>
      <c r="K4589" s="17" t="n"/>
      <c r="L4589" s="17" t="n"/>
      <c r="N4589">
        <f>IF($B4589="","",IF($C4589="SUPERSTORE","Superstore","DH"))</f>
        <v/>
      </c>
      <c r="O4589">
        <f>IF($B4589="","",IFERROR(VLOOKUP($B4589,Mapping!$A:$C,2,0),"Not Mapped"))</f>
        <v/>
      </c>
      <c r="P4589">
        <f>IF($B4589="","",IFERROR(VLOOKUP($B4589,Mapping!$A:$C,3,0),"Not Mapped"))</f>
        <v/>
      </c>
      <c r="Q4589">
        <f>IF($B4589="","",IF(COUNTIF(Exclusions!$A:$A,$B4589)&gt;0,"Yes","No"))</f>
        <v/>
      </c>
      <c r="R4589" s="17">
        <f>IF($B4589="","",MIN(1,DAY($A4589)/IF($N4589="Superstore",Settings!$B$5,Settings!$B$4)))</f>
        <v/>
      </c>
      <c r="S4589" s="17">
        <f>IF(OR($B4589="",$G4589="",$R4589=0),"",$G4589/$R4589)</f>
        <v/>
      </c>
      <c r="T4589">
        <f>IF($S4589="","",IF($S4589&lt;Settings!$B$8,"Critical",IF($S4589&lt;Settings!$B$9,"Semi Critical","Non Critical")))</f>
        <v/>
      </c>
      <c r="U4589">
        <f>IF($B4589="","",IFERROR(VLOOKUP($O4589,Leaders!$A:$B,2,0),"Not Mapped"))</f>
        <v/>
      </c>
    </row>
    <row r="4590">
      <c r="A4590" s="16" t="n"/>
      <c r="G4590" s="17" t="n"/>
      <c r="H4590" s="17" t="n"/>
      <c r="I4590" s="17" t="n"/>
      <c r="J4590" s="17" t="n"/>
      <c r="K4590" s="17" t="n"/>
      <c r="L4590" s="17" t="n"/>
      <c r="N4590">
        <f>IF($B4590="","",IF($C4590="SUPERSTORE","Superstore","DH"))</f>
        <v/>
      </c>
      <c r="O4590">
        <f>IF($B4590="","",IFERROR(VLOOKUP($B4590,Mapping!$A:$C,2,0),"Not Mapped"))</f>
        <v/>
      </c>
      <c r="P4590">
        <f>IF($B4590="","",IFERROR(VLOOKUP($B4590,Mapping!$A:$C,3,0),"Not Mapped"))</f>
        <v/>
      </c>
      <c r="Q4590">
        <f>IF($B4590="","",IF(COUNTIF(Exclusions!$A:$A,$B4590)&gt;0,"Yes","No"))</f>
        <v/>
      </c>
      <c r="R4590" s="17">
        <f>IF($B4590="","",MIN(1,DAY($A4590)/IF($N4590="Superstore",Settings!$B$5,Settings!$B$4)))</f>
        <v/>
      </c>
      <c r="S4590" s="17">
        <f>IF(OR($B4590="",$G4590="",$R4590=0),"",$G4590/$R4590)</f>
        <v/>
      </c>
      <c r="T4590">
        <f>IF($S4590="","",IF($S4590&lt;Settings!$B$8,"Critical",IF($S4590&lt;Settings!$B$9,"Semi Critical","Non Critical")))</f>
        <v/>
      </c>
      <c r="U4590">
        <f>IF($B4590="","",IFERROR(VLOOKUP($O4590,Leaders!$A:$B,2,0),"Not Mapped"))</f>
        <v/>
      </c>
    </row>
    <row r="4591">
      <c r="A4591" s="16" t="n"/>
      <c r="G4591" s="17" t="n"/>
      <c r="H4591" s="17" t="n"/>
      <c r="I4591" s="17" t="n"/>
      <c r="J4591" s="17" t="n"/>
      <c r="K4591" s="17" t="n"/>
      <c r="L4591" s="17" t="n"/>
      <c r="N4591">
        <f>IF($B4591="","",IF($C4591="SUPERSTORE","Superstore","DH"))</f>
        <v/>
      </c>
      <c r="O4591">
        <f>IF($B4591="","",IFERROR(VLOOKUP($B4591,Mapping!$A:$C,2,0),"Not Mapped"))</f>
        <v/>
      </c>
      <c r="P4591">
        <f>IF($B4591="","",IFERROR(VLOOKUP($B4591,Mapping!$A:$C,3,0),"Not Mapped"))</f>
        <v/>
      </c>
      <c r="Q4591">
        <f>IF($B4591="","",IF(COUNTIF(Exclusions!$A:$A,$B4591)&gt;0,"Yes","No"))</f>
        <v/>
      </c>
      <c r="R4591" s="17">
        <f>IF($B4591="","",MIN(1,DAY($A4591)/IF($N4591="Superstore",Settings!$B$5,Settings!$B$4)))</f>
        <v/>
      </c>
      <c r="S4591" s="17">
        <f>IF(OR($B4591="",$G4591="",$R4591=0),"",$G4591/$R4591)</f>
        <v/>
      </c>
      <c r="T4591">
        <f>IF($S4591="","",IF($S4591&lt;Settings!$B$8,"Critical",IF($S4591&lt;Settings!$B$9,"Semi Critical","Non Critical")))</f>
        <v/>
      </c>
      <c r="U4591">
        <f>IF($B4591="","",IFERROR(VLOOKUP($O4591,Leaders!$A:$B,2,0),"Not Mapped"))</f>
        <v/>
      </c>
    </row>
    <row r="4592">
      <c r="A4592" s="16" t="n"/>
      <c r="G4592" s="17" t="n"/>
      <c r="H4592" s="17" t="n"/>
      <c r="I4592" s="17" t="n"/>
      <c r="J4592" s="17" t="n"/>
      <c r="K4592" s="17" t="n"/>
      <c r="L4592" s="17" t="n"/>
      <c r="N4592">
        <f>IF($B4592="","",IF($C4592="SUPERSTORE","Superstore","DH"))</f>
        <v/>
      </c>
      <c r="O4592">
        <f>IF($B4592="","",IFERROR(VLOOKUP($B4592,Mapping!$A:$C,2,0),"Not Mapped"))</f>
        <v/>
      </c>
      <c r="P4592">
        <f>IF($B4592="","",IFERROR(VLOOKUP($B4592,Mapping!$A:$C,3,0),"Not Mapped"))</f>
        <v/>
      </c>
      <c r="Q4592">
        <f>IF($B4592="","",IF(COUNTIF(Exclusions!$A:$A,$B4592)&gt;0,"Yes","No"))</f>
        <v/>
      </c>
      <c r="R4592" s="17">
        <f>IF($B4592="","",MIN(1,DAY($A4592)/IF($N4592="Superstore",Settings!$B$5,Settings!$B$4)))</f>
        <v/>
      </c>
      <c r="S4592" s="17">
        <f>IF(OR($B4592="",$G4592="",$R4592=0),"",$G4592/$R4592)</f>
        <v/>
      </c>
      <c r="T4592">
        <f>IF($S4592="","",IF($S4592&lt;Settings!$B$8,"Critical",IF($S4592&lt;Settings!$B$9,"Semi Critical","Non Critical")))</f>
        <v/>
      </c>
      <c r="U4592">
        <f>IF($B4592="","",IFERROR(VLOOKUP($O4592,Leaders!$A:$B,2,0),"Not Mapped"))</f>
        <v/>
      </c>
    </row>
    <row r="4593">
      <c r="A4593" s="16" t="n"/>
      <c r="G4593" s="17" t="n"/>
      <c r="H4593" s="17" t="n"/>
      <c r="I4593" s="17" t="n"/>
      <c r="J4593" s="17" t="n"/>
      <c r="K4593" s="17" t="n"/>
      <c r="L4593" s="17" t="n"/>
      <c r="N4593">
        <f>IF($B4593="","",IF($C4593="SUPERSTORE","Superstore","DH"))</f>
        <v/>
      </c>
      <c r="O4593">
        <f>IF($B4593="","",IFERROR(VLOOKUP($B4593,Mapping!$A:$C,2,0),"Not Mapped"))</f>
        <v/>
      </c>
      <c r="P4593">
        <f>IF($B4593="","",IFERROR(VLOOKUP($B4593,Mapping!$A:$C,3,0),"Not Mapped"))</f>
        <v/>
      </c>
      <c r="Q4593">
        <f>IF($B4593="","",IF(COUNTIF(Exclusions!$A:$A,$B4593)&gt;0,"Yes","No"))</f>
        <v/>
      </c>
      <c r="R4593" s="17">
        <f>IF($B4593="","",MIN(1,DAY($A4593)/IF($N4593="Superstore",Settings!$B$5,Settings!$B$4)))</f>
        <v/>
      </c>
      <c r="S4593" s="17">
        <f>IF(OR($B4593="",$G4593="",$R4593=0),"",$G4593/$R4593)</f>
        <v/>
      </c>
      <c r="T4593">
        <f>IF($S4593="","",IF($S4593&lt;Settings!$B$8,"Critical",IF($S4593&lt;Settings!$B$9,"Semi Critical","Non Critical")))</f>
        <v/>
      </c>
      <c r="U4593">
        <f>IF($B4593="","",IFERROR(VLOOKUP($O4593,Leaders!$A:$B,2,0),"Not Mapped"))</f>
        <v/>
      </c>
    </row>
    <row r="4594">
      <c r="A4594" s="16" t="n"/>
      <c r="G4594" s="17" t="n"/>
      <c r="H4594" s="17" t="n"/>
      <c r="I4594" s="17" t="n"/>
      <c r="J4594" s="17" t="n"/>
      <c r="K4594" s="17" t="n"/>
      <c r="L4594" s="17" t="n"/>
      <c r="N4594">
        <f>IF($B4594="","",IF($C4594="SUPERSTORE","Superstore","DH"))</f>
        <v/>
      </c>
      <c r="O4594">
        <f>IF($B4594="","",IFERROR(VLOOKUP($B4594,Mapping!$A:$C,2,0),"Not Mapped"))</f>
        <v/>
      </c>
      <c r="P4594">
        <f>IF($B4594="","",IFERROR(VLOOKUP($B4594,Mapping!$A:$C,3,0),"Not Mapped"))</f>
        <v/>
      </c>
      <c r="Q4594">
        <f>IF($B4594="","",IF(COUNTIF(Exclusions!$A:$A,$B4594)&gt;0,"Yes","No"))</f>
        <v/>
      </c>
      <c r="R4594" s="17">
        <f>IF($B4594="","",MIN(1,DAY($A4594)/IF($N4594="Superstore",Settings!$B$5,Settings!$B$4)))</f>
        <v/>
      </c>
      <c r="S4594" s="17">
        <f>IF(OR($B4594="",$G4594="",$R4594=0),"",$G4594/$R4594)</f>
        <v/>
      </c>
      <c r="T4594">
        <f>IF($S4594="","",IF($S4594&lt;Settings!$B$8,"Critical",IF($S4594&lt;Settings!$B$9,"Semi Critical","Non Critical")))</f>
        <v/>
      </c>
      <c r="U4594">
        <f>IF($B4594="","",IFERROR(VLOOKUP($O4594,Leaders!$A:$B,2,0),"Not Mapped"))</f>
        <v/>
      </c>
    </row>
    <row r="4595">
      <c r="A4595" s="16" t="n"/>
      <c r="G4595" s="17" t="n"/>
      <c r="H4595" s="17" t="n"/>
      <c r="I4595" s="17" t="n"/>
      <c r="J4595" s="17" t="n"/>
      <c r="K4595" s="17" t="n"/>
      <c r="L4595" s="17" t="n"/>
      <c r="N4595">
        <f>IF($B4595="","",IF($C4595="SUPERSTORE","Superstore","DH"))</f>
        <v/>
      </c>
      <c r="O4595">
        <f>IF($B4595="","",IFERROR(VLOOKUP($B4595,Mapping!$A:$C,2,0),"Not Mapped"))</f>
        <v/>
      </c>
      <c r="P4595">
        <f>IF($B4595="","",IFERROR(VLOOKUP($B4595,Mapping!$A:$C,3,0),"Not Mapped"))</f>
        <v/>
      </c>
      <c r="Q4595">
        <f>IF($B4595="","",IF(COUNTIF(Exclusions!$A:$A,$B4595)&gt;0,"Yes","No"))</f>
        <v/>
      </c>
      <c r="R4595" s="17">
        <f>IF($B4595="","",MIN(1,DAY($A4595)/IF($N4595="Superstore",Settings!$B$5,Settings!$B$4)))</f>
        <v/>
      </c>
      <c r="S4595" s="17">
        <f>IF(OR($B4595="",$G4595="",$R4595=0),"",$G4595/$R4595)</f>
        <v/>
      </c>
      <c r="T4595">
        <f>IF($S4595="","",IF($S4595&lt;Settings!$B$8,"Critical",IF($S4595&lt;Settings!$B$9,"Semi Critical","Non Critical")))</f>
        <v/>
      </c>
      <c r="U4595">
        <f>IF($B4595="","",IFERROR(VLOOKUP($O4595,Leaders!$A:$B,2,0),"Not Mapped"))</f>
        <v/>
      </c>
    </row>
    <row r="4596">
      <c r="A4596" s="16" t="n"/>
      <c r="G4596" s="17" t="n"/>
      <c r="H4596" s="17" t="n"/>
      <c r="I4596" s="17" t="n"/>
      <c r="J4596" s="17" t="n"/>
      <c r="K4596" s="17" t="n"/>
      <c r="L4596" s="17" t="n"/>
      <c r="N4596">
        <f>IF($B4596="","",IF($C4596="SUPERSTORE","Superstore","DH"))</f>
        <v/>
      </c>
      <c r="O4596">
        <f>IF($B4596="","",IFERROR(VLOOKUP($B4596,Mapping!$A:$C,2,0),"Not Mapped"))</f>
        <v/>
      </c>
      <c r="P4596">
        <f>IF($B4596="","",IFERROR(VLOOKUP($B4596,Mapping!$A:$C,3,0),"Not Mapped"))</f>
        <v/>
      </c>
      <c r="Q4596">
        <f>IF($B4596="","",IF(COUNTIF(Exclusions!$A:$A,$B4596)&gt;0,"Yes","No"))</f>
        <v/>
      </c>
      <c r="R4596" s="17">
        <f>IF($B4596="","",MIN(1,DAY($A4596)/IF($N4596="Superstore",Settings!$B$5,Settings!$B$4)))</f>
        <v/>
      </c>
      <c r="S4596" s="17">
        <f>IF(OR($B4596="",$G4596="",$R4596=0),"",$G4596/$R4596)</f>
        <v/>
      </c>
      <c r="T4596">
        <f>IF($S4596="","",IF($S4596&lt;Settings!$B$8,"Critical",IF($S4596&lt;Settings!$B$9,"Semi Critical","Non Critical")))</f>
        <v/>
      </c>
      <c r="U4596">
        <f>IF($B4596="","",IFERROR(VLOOKUP($O4596,Leaders!$A:$B,2,0),"Not Mapped"))</f>
        <v/>
      </c>
    </row>
    <row r="4597">
      <c r="A4597" s="16" t="n"/>
      <c r="G4597" s="17" t="n"/>
      <c r="H4597" s="17" t="n"/>
      <c r="I4597" s="17" t="n"/>
      <c r="J4597" s="17" t="n"/>
      <c r="K4597" s="17" t="n"/>
      <c r="L4597" s="17" t="n"/>
      <c r="N4597">
        <f>IF($B4597="","",IF($C4597="SUPERSTORE","Superstore","DH"))</f>
        <v/>
      </c>
      <c r="O4597">
        <f>IF($B4597="","",IFERROR(VLOOKUP($B4597,Mapping!$A:$C,2,0),"Not Mapped"))</f>
        <v/>
      </c>
      <c r="P4597">
        <f>IF($B4597="","",IFERROR(VLOOKUP($B4597,Mapping!$A:$C,3,0),"Not Mapped"))</f>
        <v/>
      </c>
      <c r="Q4597">
        <f>IF($B4597="","",IF(COUNTIF(Exclusions!$A:$A,$B4597)&gt;0,"Yes","No"))</f>
        <v/>
      </c>
      <c r="R4597" s="17">
        <f>IF($B4597="","",MIN(1,DAY($A4597)/IF($N4597="Superstore",Settings!$B$5,Settings!$B$4)))</f>
        <v/>
      </c>
      <c r="S4597" s="17">
        <f>IF(OR($B4597="",$G4597="",$R4597=0),"",$G4597/$R4597)</f>
        <v/>
      </c>
      <c r="T4597">
        <f>IF($S4597="","",IF($S4597&lt;Settings!$B$8,"Critical",IF($S4597&lt;Settings!$B$9,"Semi Critical","Non Critical")))</f>
        <v/>
      </c>
      <c r="U4597">
        <f>IF($B4597="","",IFERROR(VLOOKUP($O4597,Leaders!$A:$B,2,0),"Not Mapped"))</f>
        <v/>
      </c>
    </row>
    <row r="4598">
      <c r="A4598" s="16" t="n"/>
      <c r="G4598" s="17" t="n"/>
      <c r="H4598" s="17" t="n"/>
      <c r="I4598" s="17" t="n"/>
      <c r="J4598" s="17" t="n"/>
      <c r="K4598" s="17" t="n"/>
      <c r="L4598" s="17" t="n"/>
      <c r="N4598">
        <f>IF($B4598="","",IF($C4598="SUPERSTORE","Superstore","DH"))</f>
        <v/>
      </c>
      <c r="O4598">
        <f>IF($B4598="","",IFERROR(VLOOKUP($B4598,Mapping!$A:$C,2,0),"Not Mapped"))</f>
        <v/>
      </c>
      <c r="P4598">
        <f>IF($B4598="","",IFERROR(VLOOKUP($B4598,Mapping!$A:$C,3,0),"Not Mapped"))</f>
        <v/>
      </c>
      <c r="Q4598">
        <f>IF($B4598="","",IF(COUNTIF(Exclusions!$A:$A,$B4598)&gt;0,"Yes","No"))</f>
        <v/>
      </c>
      <c r="R4598" s="17">
        <f>IF($B4598="","",MIN(1,DAY($A4598)/IF($N4598="Superstore",Settings!$B$5,Settings!$B$4)))</f>
        <v/>
      </c>
      <c r="S4598" s="17">
        <f>IF(OR($B4598="",$G4598="",$R4598=0),"",$G4598/$R4598)</f>
        <v/>
      </c>
      <c r="T4598">
        <f>IF($S4598="","",IF($S4598&lt;Settings!$B$8,"Critical",IF($S4598&lt;Settings!$B$9,"Semi Critical","Non Critical")))</f>
        <v/>
      </c>
      <c r="U4598">
        <f>IF($B4598="","",IFERROR(VLOOKUP($O4598,Leaders!$A:$B,2,0),"Not Mapped"))</f>
        <v/>
      </c>
    </row>
    <row r="4599">
      <c r="A4599" s="16" t="n"/>
      <c r="G4599" s="17" t="n"/>
      <c r="H4599" s="17" t="n"/>
      <c r="I4599" s="17" t="n"/>
      <c r="J4599" s="17" t="n"/>
      <c r="K4599" s="17" t="n"/>
      <c r="L4599" s="17" t="n"/>
      <c r="N4599">
        <f>IF($B4599="","",IF($C4599="SUPERSTORE","Superstore","DH"))</f>
        <v/>
      </c>
      <c r="O4599">
        <f>IF($B4599="","",IFERROR(VLOOKUP($B4599,Mapping!$A:$C,2,0),"Not Mapped"))</f>
        <v/>
      </c>
      <c r="P4599">
        <f>IF($B4599="","",IFERROR(VLOOKUP($B4599,Mapping!$A:$C,3,0),"Not Mapped"))</f>
        <v/>
      </c>
      <c r="Q4599">
        <f>IF($B4599="","",IF(COUNTIF(Exclusions!$A:$A,$B4599)&gt;0,"Yes","No"))</f>
        <v/>
      </c>
      <c r="R4599" s="17">
        <f>IF($B4599="","",MIN(1,DAY($A4599)/IF($N4599="Superstore",Settings!$B$5,Settings!$B$4)))</f>
        <v/>
      </c>
      <c r="S4599" s="17">
        <f>IF(OR($B4599="",$G4599="",$R4599=0),"",$G4599/$R4599)</f>
        <v/>
      </c>
      <c r="T4599">
        <f>IF($S4599="","",IF($S4599&lt;Settings!$B$8,"Critical",IF($S4599&lt;Settings!$B$9,"Semi Critical","Non Critical")))</f>
        <v/>
      </c>
      <c r="U4599">
        <f>IF($B4599="","",IFERROR(VLOOKUP($O4599,Leaders!$A:$B,2,0),"Not Mapped"))</f>
        <v/>
      </c>
    </row>
    <row r="4600">
      <c r="A4600" s="16" t="n"/>
      <c r="G4600" s="17" t="n"/>
      <c r="H4600" s="17" t="n"/>
      <c r="I4600" s="17" t="n"/>
      <c r="J4600" s="17" t="n"/>
      <c r="K4600" s="17" t="n"/>
      <c r="L4600" s="17" t="n"/>
      <c r="N4600">
        <f>IF($B4600="","",IF($C4600="SUPERSTORE","Superstore","DH"))</f>
        <v/>
      </c>
      <c r="O4600">
        <f>IF($B4600="","",IFERROR(VLOOKUP($B4600,Mapping!$A:$C,2,0),"Not Mapped"))</f>
        <v/>
      </c>
      <c r="P4600">
        <f>IF($B4600="","",IFERROR(VLOOKUP($B4600,Mapping!$A:$C,3,0),"Not Mapped"))</f>
        <v/>
      </c>
      <c r="Q4600">
        <f>IF($B4600="","",IF(COUNTIF(Exclusions!$A:$A,$B4600)&gt;0,"Yes","No"))</f>
        <v/>
      </c>
      <c r="R4600" s="17">
        <f>IF($B4600="","",MIN(1,DAY($A4600)/IF($N4600="Superstore",Settings!$B$5,Settings!$B$4)))</f>
        <v/>
      </c>
      <c r="S4600" s="17">
        <f>IF(OR($B4600="",$G4600="",$R4600=0),"",$G4600/$R4600)</f>
        <v/>
      </c>
      <c r="T4600">
        <f>IF($S4600="","",IF($S4600&lt;Settings!$B$8,"Critical",IF($S4600&lt;Settings!$B$9,"Semi Critical","Non Critical")))</f>
        <v/>
      </c>
      <c r="U4600">
        <f>IF($B4600="","",IFERROR(VLOOKUP($O4600,Leaders!$A:$B,2,0),"Not Mapped"))</f>
        <v/>
      </c>
    </row>
    <row r="4601">
      <c r="A4601" s="16" t="n"/>
      <c r="G4601" s="17" t="n"/>
      <c r="H4601" s="17" t="n"/>
      <c r="I4601" s="17" t="n"/>
      <c r="J4601" s="17" t="n"/>
      <c r="K4601" s="17" t="n"/>
      <c r="L4601" s="17" t="n"/>
      <c r="N4601">
        <f>IF($B4601="","",IF($C4601="SUPERSTORE","Superstore","DH"))</f>
        <v/>
      </c>
      <c r="O4601">
        <f>IF($B4601="","",IFERROR(VLOOKUP($B4601,Mapping!$A:$C,2,0),"Not Mapped"))</f>
        <v/>
      </c>
      <c r="P4601">
        <f>IF($B4601="","",IFERROR(VLOOKUP($B4601,Mapping!$A:$C,3,0),"Not Mapped"))</f>
        <v/>
      </c>
      <c r="Q4601">
        <f>IF($B4601="","",IF(COUNTIF(Exclusions!$A:$A,$B4601)&gt;0,"Yes","No"))</f>
        <v/>
      </c>
      <c r="R4601" s="17">
        <f>IF($B4601="","",MIN(1,DAY($A4601)/IF($N4601="Superstore",Settings!$B$5,Settings!$B$4)))</f>
        <v/>
      </c>
      <c r="S4601" s="17">
        <f>IF(OR($B4601="",$G4601="",$R4601=0),"",$G4601/$R4601)</f>
        <v/>
      </c>
      <c r="T4601">
        <f>IF($S4601="","",IF($S4601&lt;Settings!$B$8,"Critical",IF($S4601&lt;Settings!$B$9,"Semi Critical","Non Critical")))</f>
        <v/>
      </c>
      <c r="U4601">
        <f>IF($B4601="","",IFERROR(VLOOKUP($O4601,Leaders!$A:$B,2,0),"Not Mapped"))</f>
        <v/>
      </c>
    </row>
    <row r="4602">
      <c r="A4602" s="16" t="n"/>
      <c r="G4602" s="17" t="n"/>
      <c r="H4602" s="17" t="n"/>
      <c r="I4602" s="17" t="n"/>
      <c r="J4602" s="17" t="n"/>
      <c r="K4602" s="17" t="n"/>
      <c r="L4602" s="17" t="n"/>
      <c r="N4602">
        <f>IF($B4602="","",IF($C4602="SUPERSTORE","Superstore","DH"))</f>
        <v/>
      </c>
      <c r="O4602">
        <f>IF($B4602="","",IFERROR(VLOOKUP($B4602,Mapping!$A:$C,2,0),"Not Mapped"))</f>
        <v/>
      </c>
      <c r="P4602">
        <f>IF($B4602="","",IFERROR(VLOOKUP($B4602,Mapping!$A:$C,3,0),"Not Mapped"))</f>
        <v/>
      </c>
      <c r="Q4602">
        <f>IF($B4602="","",IF(COUNTIF(Exclusions!$A:$A,$B4602)&gt;0,"Yes","No"))</f>
        <v/>
      </c>
      <c r="R4602" s="17">
        <f>IF($B4602="","",MIN(1,DAY($A4602)/IF($N4602="Superstore",Settings!$B$5,Settings!$B$4)))</f>
        <v/>
      </c>
      <c r="S4602" s="17">
        <f>IF(OR($B4602="",$G4602="",$R4602=0),"",$G4602/$R4602)</f>
        <v/>
      </c>
      <c r="T4602">
        <f>IF($S4602="","",IF($S4602&lt;Settings!$B$8,"Critical",IF($S4602&lt;Settings!$B$9,"Semi Critical","Non Critical")))</f>
        <v/>
      </c>
      <c r="U4602">
        <f>IF($B4602="","",IFERROR(VLOOKUP($O4602,Leaders!$A:$B,2,0),"Not Mapped"))</f>
        <v/>
      </c>
    </row>
    <row r="4603">
      <c r="A4603" s="16" t="n"/>
      <c r="G4603" s="17" t="n"/>
      <c r="H4603" s="17" t="n"/>
      <c r="I4603" s="17" t="n"/>
      <c r="J4603" s="17" t="n"/>
      <c r="K4603" s="17" t="n"/>
      <c r="L4603" s="17" t="n"/>
      <c r="N4603">
        <f>IF($B4603="","",IF($C4603="SUPERSTORE","Superstore","DH"))</f>
        <v/>
      </c>
      <c r="O4603">
        <f>IF($B4603="","",IFERROR(VLOOKUP($B4603,Mapping!$A:$C,2,0),"Not Mapped"))</f>
        <v/>
      </c>
      <c r="P4603">
        <f>IF($B4603="","",IFERROR(VLOOKUP($B4603,Mapping!$A:$C,3,0),"Not Mapped"))</f>
        <v/>
      </c>
      <c r="Q4603">
        <f>IF($B4603="","",IF(COUNTIF(Exclusions!$A:$A,$B4603)&gt;0,"Yes","No"))</f>
        <v/>
      </c>
      <c r="R4603" s="17">
        <f>IF($B4603="","",MIN(1,DAY($A4603)/IF($N4603="Superstore",Settings!$B$5,Settings!$B$4)))</f>
        <v/>
      </c>
      <c r="S4603" s="17">
        <f>IF(OR($B4603="",$G4603="",$R4603=0),"",$G4603/$R4603)</f>
        <v/>
      </c>
      <c r="T4603">
        <f>IF($S4603="","",IF($S4603&lt;Settings!$B$8,"Critical",IF($S4603&lt;Settings!$B$9,"Semi Critical","Non Critical")))</f>
        <v/>
      </c>
      <c r="U4603">
        <f>IF($B4603="","",IFERROR(VLOOKUP($O4603,Leaders!$A:$B,2,0),"Not Mapped"))</f>
        <v/>
      </c>
    </row>
    <row r="4604">
      <c r="A4604" s="16" t="n"/>
      <c r="G4604" s="17" t="n"/>
      <c r="H4604" s="17" t="n"/>
      <c r="I4604" s="17" t="n"/>
      <c r="J4604" s="17" t="n"/>
      <c r="K4604" s="17" t="n"/>
      <c r="L4604" s="17" t="n"/>
      <c r="N4604">
        <f>IF($B4604="","",IF($C4604="SUPERSTORE","Superstore","DH"))</f>
        <v/>
      </c>
      <c r="O4604">
        <f>IF($B4604="","",IFERROR(VLOOKUP($B4604,Mapping!$A:$C,2,0),"Not Mapped"))</f>
        <v/>
      </c>
      <c r="P4604">
        <f>IF($B4604="","",IFERROR(VLOOKUP($B4604,Mapping!$A:$C,3,0),"Not Mapped"))</f>
        <v/>
      </c>
      <c r="Q4604">
        <f>IF($B4604="","",IF(COUNTIF(Exclusions!$A:$A,$B4604)&gt;0,"Yes","No"))</f>
        <v/>
      </c>
      <c r="R4604" s="17">
        <f>IF($B4604="","",MIN(1,DAY($A4604)/IF($N4604="Superstore",Settings!$B$5,Settings!$B$4)))</f>
        <v/>
      </c>
      <c r="S4604" s="17">
        <f>IF(OR($B4604="",$G4604="",$R4604=0),"",$G4604/$R4604)</f>
        <v/>
      </c>
      <c r="T4604">
        <f>IF($S4604="","",IF($S4604&lt;Settings!$B$8,"Critical",IF($S4604&lt;Settings!$B$9,"Semi Critical","Non Critical")))</f>
        <v/>
      </c>
      <c r="U4604">
        <f>IF($B4604="","",IFERROR(VLOOKUP($O4604,Leaders!$A:$B,2,0),"Not Mapped"))</f>
        <v/>
      </c>
    </row>
    <row r="4605">
      <c r="A4605" s="16" t="n"/>
      <c r="G4605" s="17" t="n"/>
      <c r="H4605" s="17" t="n"/>
      <c r="I4605" s="17" t="n"/>
      <c r="J4605" s="17" t="n"/>
      <c r="K4605" s="17" t="n"/>
      <c r="L4605" s="17" t="n"/>
      <c r="N4605">
        <f>IF($B4605="","",IF($C4605="SUPERSTORE","Superstore","DH"))</f>
        <v/>
      </c>
      <c r="O4605">
        <f>IF($B4605="","",IFERROR(VLOOKUP($B4605,Mapping!$A:$C,2,0),"Not Mapped"))</f>
        <v/>
      </c>
      <c r="P4605">
        <f>IF($B4605="","",IFERROR(VLOOKUP($B4605,Mapping!$A:$C,3,0),"Not Mapped"))</f>
        <v/>
      </c>
      <c r="Q4605">
        <f>IF($B4605="","",IF(COUNTIF(Exclusions!$A:$A,$B4605)&gt;0,"Yes","No"))</f>
        <v/>
      </c>
      <c r="R4605" s="17">
        <f>IF($B4605="","",MIN(1,DAY($A4605)/IF($N4605="Superstore",Settings!$B$5,Settings!$B$4)))</f>
        <v/>
      </c>
      <c r="S4605" s="17">
        <f>IF(OR($B4605="",$G4605="",$R4605=0),"",$G4605/$R4605)</f>
        <v/>
      </c>
      <c r="T4605">
        <f>IF($S4605="","",IF($S4605&lt;Settings!$B$8,"Critical",IF($S4605&lt;Settings!$B$9,"Semi Critical","Non Critical")))</f>
        <v/>
      </c>
      <c r="U4605">
        <f>IF($B4605="","",IFERROR(VLOOKUP($O4605,Leaders!$A:$B,2,0),"Not Mapped"))</f>
        <v/>
      </c>
    </row>
    <row r="4606">
      <c r="A4606" s="16" t="n"/>
      <c r="G4606" s="17" t="n"/>
      <c r="H4606" s="17" t="n"/>
      <c r="I4606" s="17" t="n"/>
      <c r="J4606" s="17" t="n"/>
      <c r="K4606" s="17" t="n"/>
      <c r="L4606" s="17" t="n"/>
      <c r="N4606">
        <f>IF($B4606="","",IF($C4606="SUPERSTORE","Superstore","DH"))</f>
        <v/>
      </c>
      <c r="O4606">
        <f>IF($B4606="","",IFERROR(VLOOKUP($B4606,Mapping!$A:$C,2,0),"Not Mapped"))</f>
        <v/>
      </c>
      <c r="P4606">
        <f>IF($B4606="","",IFERROR(VLOOKUP($B4606,Mapping!$A:$C,3,0),"Not Mapped"))</f>
        <v/>
      </c>
      <c r="Q4606">
        <f>IF($B4606="","",IF(COUNTIF(Exclusions!$A:$A,$B4606)&gt;0,"Yes","No"))</f>
        <v/>
      </c>
      <c r="R4606" s="17">
        <f>IF($B4606="","",MIN(1,DAY($A4606)/IF($N4606="Superstore",Settings!$B$5,Settings!$B$4)))</f>
        <v/>
      </c>
      <c r="S4606" s="17">
        <f>IF(OR($B4606="",$G4606="",$R4606=0),"",$G4606/$R4606)</f>
        <v/>
      </c>
      <c r="T4606">
        <f>IF($S4606="","",IF($S4606&lt;Settings!$B$8,"Critical",IF($S4606&lt;Settings!$B$9,"Semi Critical","Non Critical")))</f>
        <v/>
      </c>
      <c r="U4606">
        <f>IF($B4606="","",IFERROR(VLOOKUP($O4606,Leaders!$A:$B,2,0),"Not Mapped"))</f>
        <v/>
      </c>
    </row>
    <row r="4607">
      <c r="A4607" s="16" t="n"/>
      <c r="G4607" s="17" t="n"/>
      <c r="H4607" s="17" t="n"/>
      <c r="I4607" s="17" t="n"/>
      <c r="J4607" s="17" t="n"/>
      <c r="K4607" s="17" t="n"/>
      <c r="L4607" s="17" t="n"/>
      <c r="N4607">
        <f>IF($B4607="","",IF($C4607="SUPERSTORE","Superstore","DH"))</f>
        <v/>
      </c>
      <c r="O4607">
        <f>IF($B4607="","",IFERROR(VLOOKUP($B4607,Mapping!$A:$C,2,0),"Not Mapped"))</f>
        <v/>
      </c>
      <c r="P4607">
        <f>IF($B4607="","",IFERROR(VLOOKUP($B4607,Mapping!$A:$C,3,0),"Not Mapped"))</f>
        <v/>
      </c>
      <c r="Q4607">
        <f>IF($B4607="","",IF(COUNTIF(Exclusions!$A:$A,$B4607)&gt;0,"Yes","No"))</f>
        <v/>
      </c>
      <c r="R4607" s="17">
        <f>IF($B4607="","",MIN(1,DAY($A4607)/IF($N4607="Superstore",Settings!$B$5,Settings!$B$4)))</f>
        <v/>
      </c>
      <c r="S4607" s="17">
        <f>IF(OR($B4607="",$G4607="",$R4607=0),"",$G4607/$R4607)</f>
        <v/>
      </c>
      <c r="T4607">
        <f>IF($S4607="","",IF($S4607&lt;Settings!$B$8,"Critical",IF($S4607&lt;Settings!$B$9,"Semi Critical","Non Critical")))</f>
        <v/>
      </c>
      <c r="U4607">
        <f>IF($B4607="","",IFERROR(VLOOKUP($O4607,Leaders!$A:$B,2,0),"Not Mapped"))</f>
        <v/>
      </c>
    </row>
    <row r="4608">
      <c r="A4608" s="16" t="n"/>
      <c r="G4608" s="17" t="n"/>
      <c r="H4608" s="17" t="n"/>
      <c r="I4608" s="17" t="n"/>
      <c r="J4608" s="17" t="n"/>
      <c r="K4608" s="17" t="n"/>
      <c r="L4608" s="17" t="n"/>
      <c r="N4608">
        <f>IF($B4608="","",IF($C4608="SUPERSTORE","Superstore","DH"))</f>
        <v/>
      </c>
      <c r="O4608">
        <f>IF($B4608="","",IFERROR(VLOOKUP($B4608,Mapping!$A:$C,2,0),"Not Mapped"))</f>
        <v/>
      </c>
      <c r="P4608">
        <f>IF($B4608="","",IFERROR(VLOOKUP($B4608,Mapping!$A:$C,3,0),"Not Mapped"))</f>
        <v/>
      </c>
      <c r="Q4608">
        <f>IF($B4608="","",IF(COUNTIF(Exclusions!$A:$A,$B4608)&gt;0,"Yes","No"))</f>
        <v/>
      </c>
      <c r="R4608" s="17">
        <f>IF($B4608="","",MIN(1,DAY($A4608)/IF($N4608="Superstore",Settings!$B$5,Settings!$B$4)))</f>
        <v/>
      </c>
      <c r="S4608" s="17">
        <f>IF(OR($B4608="",$G4608="",$R4608=0),"",$G4608/$R4608)</f>
        <v/>
      </c>
      <c r="T4608">
        <f>IF($S4608="","",IF($S4608&lt;Settings!$B$8,"Critical",IF($S4608&lt;Settings!$B$9,"Semi Critical","Non Critical")))</f>
        <v/>
      </c>
      <c r="U4608">
        <f>IF($B4608="","",IFERROR(VLOOKUP($O4608,Leaders!$A:$B,2,0),"Not Mapped"))</f>
        <v/>
      </c>
    </row>
    <row r="4609">
      <c r="A4609" s="16" t="n"/>
      <c r="G4609" s="17" t="n"/>
      <c r="H4609" s="17" t="n"/>
      <c r="I4609" s="17" t="n"/>
      <c r="J4609" s="17" t="n"/>
      <c r="K4609" s="17" t="n"/>
      <c r="L4609" s="17" t="n"/>
      <c r="N4609">
        <f>IF($B4609="","",IF($C4609="SUPERSTORE","Superstore","DH"))</f>
        <v/>
      </c>
      <c r="O4609">
        <f>IF($B4609="","",IFERROR(VLOOKUP($B4609,Mapping!$A:$C,2,0),"Not Mapped"))</f>
        <v/>
      </c>
      <c r="P4609">
        <f>IF($B4609="","",IFERROR(VLOOKUP($B4609,Mapping!$A:$C,3,0),"Not Mapped"))</f>
        <v/>
      </c>
      <c r="Q4609">
        <f>IF($B4609="","",IF(COUNTIF(Exclusions!$A:$A,$B4609)&gt;0,"Yes","No"))</f>
        <v/>
      </c>
      <c r="R4609" s="17">
        <f>IF($B4609="","",MIN(1,DAY($A4609)/IF($N4609="Superstore",Settings!$B$5,Settings!$B$4)))</f>
        <v/>
      </c>
      <c r="S4609" s="17">
        <f>IF(OR($B4609="",$G4609="",$R4609=0),"",$G4609/$R4609)</f>
        <v/>
      </c>
      <c r="T4609">
        <f>IF($S4609="","",IF($S4609&lt;Settings!$B$8,"Critical",IF($S4609&lt;Settings!$B$9,"Semi Critical","Non Critical")))</f>
        <v/>
      </c>
      <c r="U4609">
        <f>IF($B4609="","",IFERROR(VLOOKUP($O4609,Leaders!$A:$B,2,0),"Not Mapped"))</f>
        <v/>
      </c>
    </row>
    <row r="4610">
      <c r="A4610" s="16" t="n"/>
      <c r="G4610" s="17" t="n"/>
      <c r="H4610" s="17" t="n"/>
      <c r="I4610" s="17" t="n"/>
      <c r="J4610" s="17" t="n"/>
      <c r="K4610" s="17" t="n"/>
      <c r="L4610" s="17" t="n"/>
      <c r="N4610">
        <f>IF($B4610="","",IF($C4610="SUPERSTORE","Superstore","DH"))</f>
        <v/>
      </c>
      <c r="O4610">
        <f>IF($B4610="","",IFERROR(VLOOKUP($B4610,Mapping!$A:$C,2,0),"Not Mapped"))</f>
        <v/>
      </c>
      <c r="P4610">
        <f>IF($B4610="","",IFERROR(VLOOKUP($B4610,Mapping!$A:$C,3,0),"Not Mapped"))</f>
        <v/>
      </c>
      <c r="Q4610">
        <f>IF($B4610="","",IF(COUNTIF(Exclusions!$A:$A,$B4610)&gt;0,"Yes","No"))</f>
        <v/>
      </c>
      <c r="R4610" s="17">
        <f>IF($B4610="","",MIN(1,DAY($A4610)/IF($N4610="Superstore",Settings!$B$5,Settings!$B$4)))</f>
        <v/>
      </c>
      <c r="S4610" s="17">
        <f>IF(OR($B4610="",$G4610="",$R4610=0),"",$G4610/$R4610)</f>
        <v/>
      </c>
      <c r="T4610">
        <f>IF($S4610="","",IF($S4610&lt;Settings!$B$8,"Critical",IF($S4610&lt;Settings!$B$9,"Semi Critical","Non Critical")))</f>
        <v/>
      </c>
      <c r="U4610">
        <f>IF($B4610="","",IFERROR(VLOOKUP($O4610,Leaders!$A:$B,2,0),"Not Mapped"))</f>
        <v/>
      </c>
    </row>
    <row r="4611">
      <c r="A4611" s="16" t="n"/>
      <c r="G4611" s="17" t="n"/>
      <c r="H4611" s="17" t="n"/>
      <c r="I4611" s="17" t="n"/>
      <c r="J4611" s="17" t="n"/>
      <c r="K4611" s="17" t="n"/>
      <c r="L4611" s="17" t="n"/>
      <c r="N4611">
        <f>IF($B4611="","",IF($C4611="SUPERSTORE","Superstore","DH"))</f>
        <v/>
      </c>
      <c r="O4611">
        <f>IF($B4611="","",IFERROR(VLOOKUP($B4611,Mapping!$A:$C,2,0),"Not Mapped"))</f>
        <v/>
      </c>
      <c r="P4611">
        <f>IF($B4611="","",IFERROR(VLOOKUP($B4611,Mapping!$A:$C,3,0),"Not Mapped"))</f>
        <v/>
      </c>
      <c r="Q4611">
        <f>IF($B4611="","",IF(COUNTIF(Exclusions!$A:$A,$B4611)&gt;0,"Yes","No"))</f>
        <v/>
      </c>
      <c r="R4611" s="17">
        <f>IF($B4611="","",MIN(1,DAY($A4611)/IF($N4611="Superstore",Settings!$B$5,Settings!$B$4)))</f>
        <v/>
      </c>
      <c r="S4611" s="17">
        <f>IF(OR($B4611="",$G4611="",$R4611=0),"",$G4611/$R4611)</f>
        <v/>
      </c>
      <c r="T4611">
        <f>IF($S4611="","",IF($S4611&lt;Settings!$B$8,"Critical",IF($S4611&lt;Settings!$B$9,"Semi Critical","Non Critical")))</f>
        <v/>
      </c>
      <c r="U4611">
        <f>IF($B4611="","",IFERROR(VLOOKUP($O4611,Leaders!$A:$B,2,0),"Not Mapped"))</f>
        <v/>
      </c>
    </row>
    <row r="4612">
      <c r="A4612" s="16" t="n"/>
      <c r="G4612" s="17" t="n"/>
      <c r="H4612" s="17" t="n"/>
      <c r="I4612" s="17" t="n"/>
      <c r="J4612" s="17" t="n"/>
      <c r="K4612" s="17" t="n"/>
      <c r="L4612" s="17" t="n"/>
      <c r="N4612">
        <f>IF($B4612="","",IF($C4612="SUPERSTORE","Superstore","DH"))</f>
        <v/>
      </c>
      <c r="O4612">
        <f>IF($B4612="","",IFERROR(VLOOKUP($B4612,Mapping!$A:$C,2,0),"Not Mapped"))</f>
        <v/>
      </c>
      <c r="P4612">
        <f>IF($B4612="","",IFERROR(VLOOKUP($B4612,Mapping!$A:$C,3,0),"Not Mapped"))</f>
        <v/>
      </c>
      <c r="Q4612">
        <f>IF($B4612="","",IF(COUNTIF(Exclusions!$A:$A,$B4612)&gt;0,"Yes","No"))</f>
        <v/>
      </c>
      <c r="R4612" s="17">
        <f>IF($B4612="","",MIN(1,DAY($A4612)/IF($N4612="Superstore",Settings!$B$5,Settings!$B$4)))</f>
        <v/>
      </c>
      <c r="S4612" s="17">
        <f>IF(OR($B4612="",$G4612="",$R4612=0),"",$G4612/$R4612)</f>
        <v/>
      </c>
      <c r="T4612">
        <f>IF($S4612="","",IF($S4612&lt;Settings!$B$8,"Critical",IF($S4612&lt;Settings!$B$9,"Semi Critical","Non Critical")))</f>
        <v/>
      </c>
      <c r="U4612">
        <f>IF($B4612="","",IFERROR(VLOOKUP($O4612,Leaders!$A:$B,2,0),"Not Mapped"))</f>
        <v/>
      </c>
    </row>
    <row r="4613">
      <c r="A4613" s="16" t="n"/>
      <c r="G4613" s="17" t="n"/>
      <c r="H4613" s="17" t="n"/>
      <c r="I4613" s="17" t="n"/>
      <c r="J4613" s="17" t="n"/>
      <c r="K4613" s="17" t="n"/>
      <c r="L4613" s="17" t="n"/>
      <c r="N4613">
        <f>IF($B4613="","",IF($C4613="SUPERSTORE","Superstore","DH"))</f>
        <v/>
      </c>
      <c r="O4613">
        <f>IF($B4613="","",IFERROR(VLOOKUP($B4613,Mapping!$A:$C,2,0),"Not Mapped"))</f>
        <v/>
      </c>
      <c r="P4613">
        <f>IF($B4613="","",IFERROR(VLOOKUP($B4613,Mapping!$A:$C,3,0),"Not Mapped"))</f>
        <v/>
      </c>
      <c r="Q4613">
        <f>IF($B4613="","",IF(COUNTIF(Exclusions!$A:$A,$B4613)&gt;0,"Yes","No"))</f>
        <v/>
      </c>
      <c r="R4613" s="17">
        <f>IF($B4613="","",MIN(1,DAY($A4613)/IF($N4613="Superstore",Settings!$B$5,Settings!$B$4)))</f>
        <v/>
      </c>
      <c r="S4613" s="17">
        <f>IF(OR($B4613="",$G4613="",$R4613=0),"",$G4613/$R4613)</f>
        <v/>
      </c>
      <c r="T4613">
        <f>IF($S4613="","",IF($S4613&lt;Settings!$B$8,"Critical",IF($S4613&lt;Settings!$B$9,"Semi Critical","Non Critical")))</f>
        <v/>
      </c>
      <c r="U4613">
        <f>IF($B4613="","",IFERROR(VLOOKUP($O4613,Leaders!$A:$B,2,0),"Not Mapped"))</f>
        <v/>
      </c>
    </row>
    <row r="4614">
      <c r="A4614" s="16" t="n"/>
      <c r="G4614" s="17" t="n"/>
      <c r="H4614" s="17" t="n"/>
      <c r="I4614" s="17" t="n"/>
      <c r="J4614" s="17" t="n"/>
      <c r="K4614" s="17" t="n"/>
      <c r="L4614" s="17" t="n"/>
      <c r="N4614">
        <f>IF($B4614="","",IF($C4614="SUPERSTORE","Superstore","DH"))</f>
        <v/>
      </c>
      <c r="O4614">
        <f>IF($B4614="","",IFERROR(VLOOKUP($B4614,Mapping!$A:$C,2,0),"Not Mapped"))</f>
        <v/>
      </c>
      <c r="P4614">
        <f>IF($B4614="","",IFERROR(VLOOKUP($B4614,Mapping!$A:$C,3,0),"Not Mapped"))</f>
        <v/>
      </c>
      <c r="Q4614">
        <f>IF($B4614="","",IF(COUNTIF(Exclusions!$A:$A,$B4614)&gt;0,"Yes","No"))</f>
        <v/>
      </c>
      <c r="R4614" s="17">
        <f>IF($B4614="","",MIN(1,DAY($A4614)/IF($N4614="Superstore",Settings!$B$5,Settings!$B$4)))</f>
        <v/>
      </c>
      <c r="S4614" s="17">
        <f>IF(OR($B4614="",$G4614="",$R4614=0),"",$G4614/$R4614)</f>
        <v/>
      </c>
      <c r="T4614">
        <f>IF($S4614="","",IF($S4614&lt;Settings!$B$8,"Critical",IF($S4614&lt;Settings!$B$9,"Semi Critical","Non Critical")))</f>
        <v/>
      </c>
      <c r="U4614">
        <f>IF($B4614="","",IFERROR(VLOOKUP($O4614,Leaders!$A:$B,2,0),"Not Mapped"))</f>
        <v/>
      </c>
    </row>
    <row r="4615">
      <c r="A4615" s="16" t="n"/>
      <c r="G4615" s="17" t="n"/>
      <c r="H4615" s="17" t="n"/>
      <c r="I4615" s="17" t="n"/>
      <c r="J4615" s="17" t="n"/>
      <c r="K4615" s="17" t="n"/>
      <c r="L4615" s="17" t="n"/>
      <c r="N4615">
        <f>IF($B4615="","",IF($C4615="SUPERSTORE","Superstore","DH"))</f>
        <v/>
      </c>
      <c r="O4615">
        <f>IF($B4615="","",IFERROR(VLOOKUP($B4615,Mapping!$A:$C,2,0),"Not Mapped"))</f>
        <v/>
      </c>
      <c r="P4615">
        <f>IF($B4615="","",IFERROR(VLOOKUP($B4615,Mapping!$A:$C,3,0),"Not Mapped"))</f>
        <v/>
      </c>
      <c r="Q4615">
        <f>IF($B4615="","",IF(COUNTIF(Exclusions!$A:$A,$B4615)&gt;0,"Yes","No"))</f>
        <v/>
      </c>
      <c r="R4615" s="17">
        <f>IF($B4615="","",MIN(1,DAY($A4615)/IF($N4615="Superstore",Settings!$B$5,Settings!$B$4)))</f>
        <v/>
      </c>
      <c r="S4615" s="17">
        <f>IF(OR($B4615="",$G4615="",$R4615=0),"",$G4615/$R4615)</f>
        <v/>
      </c>
      <c r="T4615">
        <f>IF($S4615="","",IF($S4615&lt;Settings!$B$8,"Critical",IF($S4615&lt;Settings!$B$9,"Semi Critical","Non Critical")))</f>
        <v/>
      </c>
      <c r="U4615">
        <f>IF($B4615="","",IFERROR(VLOOKUP($O4615,Leaders!$A:$B,2,0),"Not Mapped"))</f>
        <v/>
      </c>
    </row>
    <row r="4616">
      <c r="A4616" s="16" t="n"/>
      <c r="G4616" s="17" t="n"/>
      <c r="H4616" s="17" t="n"/>
      <c r="I4616" s="17" t="n"/>
      <c r="J4616" s="17" t="n"/>
      <c r="K4616" s="17" t="n"/>
      <c r="L4616" s="17" t="n"/>
      <c r="N4616">
        <f>IF($B4616="","",IF($C4616="SUPERSTORE","Superstore","DH"))</f>
        <v/>
      </c>
      <c r="O4616">
        <f>IF($B4616="","",IFERROR(VLOOKUP($B4616,Mapping!$A:$C,2,0),"Not Mapped"))</f>
        <v/>
      </c>
      <c r="P4616">
        <f>IF($B4616="","",IFERROR(VLOOKUP($B4616,Mapping!$A:$C,3,0),"Not Mapped"))</f>
        <v/>
      </c>
      <c r="Q4616">
        <f>IF($B4616="","",IF(COUNTIF(Exclusions!$A:$A,$B4616)&gt;0,"Yes","No"))</f>
        <v/>
      </c>
      <c r="R4616" s="17">
        <f>IF($B4616="","",MIN(1,DAY($A4616)/IF($N4616="Superstore",Settings!$B$5,Settings!$B$4)))</f>
        <v/>
      </c>
      <c r="S4616" s="17">
        <f>IF(OR($B4616="",$G4616="",$R4616=0),"",$G4616/$R4616)</f>
        <v/>
      </c>
      <c r="T4616">
        <f>IF($S4616="","",IF($S4616&lt;Settings!$B$8,"Critical",IF($S4616&lt;Settings!$B$9,"Semi Critical","Non Critical")))</f>
        <v/>
      </c>
      <c r="U4616">
        <f>IF($B4616="","",IFERROR(VLOOKUP($O4616,Leaders!$A:$B,2,0),"Not Mapped"))</f>
        <v/>
      </c>
    </row>
    <row r="4617">
      <c r="A4617" s="16" t="n"/>
      <c r="G4617" s="17" t="n"/>
      <c r="H4617" s="17" t="n"/>
      <c r="I4617" s="17" t="n"/>
      <c r="J4617" s="17" t="n"/>
      <c r="K4617" s="17" t="n"/>
      <c r="L4617" s="17" t="n"/>
      <c r="N4617">
        <f>IF($B4617="","",IF($C4617="SUPERSTORE","Superstore","DH"))</f>
        <v/>
      </c>
      <c r="O4617">
        <f>IF($B4617="","",IFERROR(VLOOKUP($B4617,Mapping!$A:$C,2,0),"Not Mapped"))</f>
        <v/>
      </c>
      <c r="P4617">
        <f>IF($B4617="","",IFERROR(VLOOKUP($B4617,Mapping!$A:$C,3,0),"Not Mapped"))</f>
        <v/>
      </c>
      <c r="Q4617">
        <f>IF($B4617="","",IF(COUNTIF(Exclusions!$A:$A,$B4617)&gt;0,"Yes","No"))</f>
        <v/>
      </c>
      <c r="R4617" s="17">
        <f>IF($B4617="","",MIN(1,DAY($A4617)/IF($N4617="Superstore",Settings!$B$5,Settings!$B$4)))</f>
        <v/>
      </c>
      <c r="S4617" s="17">
        <f>IF(OR($B4617="",$G4617="",$R4617=0),"",$G4617/$R4617)</f>
        <v/>
      </c>
      <c r="T4617">
        <f>IF($S4617="","",IF($S4617&lt;Settings!$B$8,"Critical",IF($S4617&lt;Settings!$B$9,"Semi Critical","Non Critical")))</f>
        <v/>
      </c>
      <c r="U4617">
        <f>IF($B4617="","",IFERROR(VLOOKUP($O4617,Leaders!$A:$B,2,0),"Not Mapped"))</f>
        <v/>
      </c>
    </row>
    <row r="4618">
      <c r="A4618" s="16" t="n"/>
      <c r="G4618" s="17" t="n"/>
      <c r="H4618" s="17" t="n"/>
      <c r="I4618" s="17" t="n"/>
      <c r="J4618" s="17" t="n"/>
      <c r="K4618" s="17" t="n"/>
      <c r="L4618" s="17" t="n"/>
      <c r="N4618">
        <f>IF($B4618="","",IF($C4618="SUPERSTORE","Superstore","DH"))</f>
        <v/>
      </c>
      <c r="O4618">
        <f>IF($B4618="","",IFERROR(VLOOKUP($B4618,Mapping!$A:$C,2,0),"Not Mapped"))</f>
        <v/>
      </c>
      <c r="P4618">
        <f>IF($B4618="","",IFERROR(VLOOKUP($B4618,Mapping!$A:$C,3,0),"Not Mapped"))</f>
        <v/>
      </c>
      <c r="Q4618">
        <f>IF($B4618="","",IF(COUNTIF(Exclusions!$A:$A,$B4618)&gt;0,"Yes","No"))</f>
        <v/>
      </c>
      <c r="R4618" s="17">
        <f>IF($B4618="","",MIN(1,DAY($A4618)/IF($N4618="Superstore",Settings!$B$5,Settings!$B$4)))</f>
        <v/>
      </c>
      <c r="S4618" s="17">
        <f>IF(OR($B4618="",$G4618="",$R4618=0),"",$G4618/$R4618)</f>
        <v/>
      </c>
      <c r="T4618">
        <f>IF($S4618="","",IF($S4618&lt;Settings!$B$8,"Critical",IF($S4618&lt;Settings!$B$9,"Semi Critical","Non Critical")))</f>
        <v/>
      </c>
      <c r="U4618">
        <f>IF($B4618="","",IFERROR(VLOOKUP($O4618,Leaders!$A:$B,2,0),"Not Mapped"))</f>
        <v/>
      </c>
    </row>
    <row r="4619">
      <c r="A4619" s="16" t="n"/>
      <c r="G4619" s="17" t="n"/>
      <c r="H4619" s="17" t="n"/>
      <c r="I4619" s="17" t="n"/>
      <c r="J4619" s="17" t="n"/>
      <c r="K4619" s="17" t="n"/>
      <c r="L4619" s="17" t="n"/>
      <c r="N4619">
        <f>IF($B4619="","",IF($C4619="SUPERSTORE","Superstore","DH"))</f>
        <v/>
      </c>
      <c r="O4619">
        <f>IF($B4619="","",IFERROR(VLOOKUP($B4619,Mapping!$A:$C,2,0),"Not Mapped"))</f>
        <v/>
      </c>
      <c r="P4619">
        <f>IF($B4619="","",IFERROR(VLOOKUP($B4619,Mapping!$A:$C,3,0),"Not Mapped"))</f>
        <v/>
      </c>
      <c r="Q4619">
        <f>IF($B4619="","",IF(COUNTIF(Exclusions!$A:$A,$B4619)&gt;0,"Yes","No"))</f>
        <v/>
      </c>
      <c r="R4619" s="17">
        <f>IF($B4619="","",MIN(1,DAY($A4619)/IF($N4619="Superstore",Settings!$B$5,Settings!$B$4)))</f>
        <v/>
      </c>
      <c r="S4619" s="17">
        <f>IF(OR($B4619="",$G4619="",$R4619=0),"",$G4619/$R4619)</f>
        <v/>
      </c>
      <c r="T4619">
        <f>IF($S4619="","",IF($S4619&lt;Settings!$B$8,"Critical",IF($S4619&lt;Settings!$B$9,"Semi Critical","Non Critical")))</f>
        <v/>
      </c>
      <c r="U4619">
        <f>IF($B4619="","",IFERROR(VLOOKUP($O4619,Leaders!$A:$B,2,0),"Not Mapped"))</f>
        <v/>
      </c>
    </row>
    <row r="4620">
      <c r="A4620" s="16" t="n"/>
      <c r="G4620" s="17" t="n"/>
      <c r="H4620" s="17" t="n"/>
      <c r="I4620" s="17" t="n"/>
      <c r="J4620" s="17" t="n"/>
      <c r="K4620" s="17" t="n"/>
      <c r="L4620" s="17" t="n"/>
      <c r="N4620">
        <f>IF($B4620="","",IF($C4620="SUPERSTORE","Superstore","DH"))</f>
        <v/>
      </c>
      <c r="O4620">
        <f>IF($B4620="","",IFERROR(VLOOKUP($B4620,Mapping!$A:$C,2,0),"Not Mapped"))</f>
        <v/>
      </c>
      <c r="P4620">
        <f>IF($B4620="","",IFERROR(VLOOKUP($B4620,Mapping!$A:$C,3,0),"Not Mapped"))</f>
        <v/>
      </c>
      <c r="Q4620">
        <f>IF($B4620="","",IF(COUNTIF(Exclusions!$A:$A,$B4620)&gt;0,"Yes","No"))</f>
        <v/>
      </c>
      <c r="R4620" s="17">
        <f>IF($B4620="","",MIN(1,DAY($A4620)/IF($N4620="Superstore",Settings!$B$5,Settings!$B$4)))</f>
        <v/>
      </c>
      <c r="S4620" s="17">
        <f>IF(OR($B4620="",$G4620="",$R4620=0),"",$G4620/$R4620)</f>
        <v/>
      </c>
      <c r="T4620">
        <f>IF($S4620="","",IF($S4620&lt;Settings!$B$8,"Critical",IF($S4620&lt;Settings!$B$9,"Semi Critical","Non Critical")))</f>
        <v/>
      </c>
      <c r="U4620">
        <f>IF($B4620="","",IFERROR(VLOOKUP($O4620,Leaders!$A:$B,2,0),"Not Mapped"))</f>
        <v/>
      </c>
    </row>
    <row r="4621">
      <c r="A4621" s="16" t="n"/>
      <c r="G4621" s="17" t="n"/>
      <c r="H4621" s="17" t="n"/>
      <c r="I4621" s="17" t="n"/>
      <c r="J4621" s="17" t="n"/>
      <c r="K4621" s="17" t="n"/>
      <c r="L4621" s="17" t="n"/>
      <c r="N4621">
        <f>IF($B4621="","",IF($C4621="SUPERSTORE","Superstore","DH"))</f>
        <v/>
      </c>
      <c r="O4621">
        <f>IF($B4621="","",IFERROR(VLOOKUP($B4621,Mapping!$A:$C,2,0),"Not Mapped"))</f>
        <v/>
      </c>
      <c r="P4621">
        <f>IF($B4621="","",IFERROR(VLOOKUP($B4621,Mapping!$A:$C,3,0),"Not Mapped"))</f>
        <v/>
      </c>
      <c r="Q4621">
        <f>IF($B4621="","",IF(COUNTIF(Exclusions!$A:$A,$B4621)&gt;0,"Yes","No"))</f>
        <v/>
      </c>
      <c r="R4621" s="17">
        <f>IF($B4621="","",MIN(1,DAY($A4621)/IF($N4621="Superstore",Settings!$B$5,Settings!$B$4)))</f>
        <v/>
      </c>
      <c r="S4621" s="17">
        <f>IF(OR($B4621="",$G4621="",$R4621=0),"",$G4621/$R4621)</f>
        <v/>
      </c>
      <c r="T4621">
        <f>IF($S4621="","",IF($S4621&lt;Settings!$B$8,"Critical",IF($S4621&lt;Settings!$B$9,"Semi Critical","Non Critical")))</f>
        <v/>
      </c>
      <c r="U4621">
        <f>IF($B4621="","",IFERROR(VLOOKUP($O4621,Leaders!$A:$B,2,0),"Not Mapped"))</f>
        <v/>
      </c>
    </row>
    <row r="4622">
      <c r="A4622" s="16" t="n"/>
      <c r="G4622" s="17" t="n"/>
      <c r="H4622" s="17" t="n"/>
      <c r="I4622" s="17" t="n"/>
      <c r="J4622" s="17" t="n"/>
      <c r="K4622" s="17" t="n"/>
      <c r="L4622" s="17" t="n"/>
      <c r="N4622">
        <f>IF($B4622="","",IF($C4622="SUPERSTORE","Superstore","DH"))</f>
        <v/>
      </c>
      <c r="O4622">
        <f>IF($B4622="","",IFERROR(VLOOKUP($B4622,Mapping!$A:$C,2,0),"Not Mapped"))</f>
        <v/>
      </c>
      <c r="P4622">
        <f>IF($B4622="","",IFERROR(VLOOKUP($B4622,Mapping!$A:$C,3,0),"Not Mapped"))</f>
        <v/>
      </c>
      <c r="Q4622">
        <f>IF($B4622="","",IF(COUNTIF(Exclusions!$A:$A,$B4622)&gt;0,"Yes","No"))</f>
        <v/>
      </c>
      <c r="R4622" s="17">
        <f>IF($B4622="","",MIN(1,DAY($A4622)/IF($N4622="Superstore",Settings!$B$5,Settings!$B$4)))</f>
        <v/>
      </c>
      <c r="S4622" s="17">
        <f>IF(OR($B4622="",$G4622="",$R4622=0),"",$G4622/$R4622)</f>
        <v/>
      </c>
      <c r="T4622">
        <f>IF($S4622="","",IF($S4622&lt;Settings!$B$8,"Critical",IF($S4622&lt;Settings!$B$9,"Semi Critical","Non Critical")))</f>
        <v/>
      </c>
      <c r="U4622">
        <f>IF($B4622="","",IFERROR(VLOOKUP($O4622,Leaders!$A:$B,2,0),"Not Mapped"))</f>
        <v/>
      </c>
    </row>
    <row r="4623">
      <c r="A4623" s="16" t="n"/>
      <c r="G4623" s="17" t="n"/>
      <c r="H4623" s="17" t="n"/>
      <c r="I4623" s="17" t="n"/>
      <c r="J4623" s="17" t="n"/>
      <c r="K4623" s="17" t="n"/>
      <c r="L4623" s="17" t="n"/>
      <c r="N4623">
        <f>IF($B4623="","",IF($C4623="SUPERSTORE","Superstore","DH"))</f>
        <v/>
      </c>
      <c r="O4623">
        <f>IF($B4623="","",IFERROR(VLOOKUP($B4623,Mapping!$A:$C,2,0),"Not Mapped"))</f>
        <v/>
      </c>
      <c r="P4623">
        <f>IF($B4623="","",IFERROR(VLOOKUP($B4623,Mapping!$A:$C,3,0),"Not Mapped"))</f>
        <v/>
      </c>
      <c r="Q4623">
        <f>IF($B4623="","",IF(COUNTIF(Exclusions!$A:$A,$B4623)&gt;0,"Yes","No"))</f>
        <v/>
      </c>
      <c r="R4623" s="17">
        <f>IF($B4623="","",MIN(1,DAY($A4623)/IF($N4623="Superstore",Settings!$B$5,Settings!$B$4)))</f>
        <v/>
      </c>
      <c r="S4623" s="17">
        <f>IF(OR($B4623="",$G4623="",$R4623=0),"",$G4623/$R4623)</f>
        <v/>
      </c>
      <c r="T4623">
        <f>IF($S4623="","",IF($S4623&lt;Settings!$B$8,"Critical",IF($S4623&lt;Settings!$B$9,"Semi Critical","Non Critical")))</f>
        <v/>
      </c>
      <c r="U4623">
        <f>IF($B4623="","",IFERROR(VLOOKUP($O4623,Leaders!$A:$B,2,0),"Not Mapped"))</f>
        <v/>
      </c>
    </row>
    <row r="4624">
      <c r="A4624" s="16" t="n"/>
      <c r="G4624" s="17" t="n"/>
      <c r="H4624" s="17" t="n"/>
      <c r="I4624" s="17" t="n"/>
      <c r="J4624" s="17" t="n"/>
      <c r="K4624" s="17" t="n"/>
      <c r="L4624" s="17" t="n"/>
      <c r="N4624">
        <f>IF($B4624="","",IF($C4624="SUPERSTORE","Superstore","DH"))</f>
        <v/>
      </c>
      <c r="O4624">
        <f>IF($B4624="","",IFERROR(VLOOKUP($B4624,Mapping!$A:$C,2,0),"Not Mapped"))</f>
        <v/>
      </c>
      <c r="P4624">
        <f>IF($B4624="","",IFERROR(VLOOKUP($B4624,Mapping!$A:$C,3,0),"Not Mapped"))</f>
        <v/>
      </c>
      <c r="Q4624">
        <f>IF($B4624="","",IF(COUNTIF(Exclusions!$A:$A,$B4624)&gt;0,"Yes","No"))</f>
        <v/>
      </c>
      <c r="R4624" s="17">
        <f>IF($B4624="","",MIN(1,DAY($A4624)/IF($N4624="Superstore",Settings!$B$5,Settings!$B$4)))</f>
        <v/>
      </c>
      <c r="S4624" s="17">
        <f>IF(OR($B4624="",$G4624="",$R4624=0),"",$G4624/$R4624)</f>
        <v/>
      </c>
      <c r="T4624">
        <f>IF($S4624="","",IF($S4624&lt;Settings!$B$8,"Critical",IF($S4624&lt;Settings!$B$9,"Semi Critical","Non Critical")))</f>
        <v/>
      </c>
      <c r="U4624">
        <f>IF($B4624="","",IFERROR(VLOOKUP($O4624,Leaders!$A:$B,2,0),"Not Mapped"))</f>
        <v/>
      </c>
    </row>
    <row r="4625">
      <c r="A4625" s="16" t="n"/>
      <c r="G4625" s="17" t="n"/>
      <c r="H4625" s="17" t="n"/>
      <c r="I4625" s="17" t="n"/>
      <c r="J4625" s="17" t="n"/>
      <c r="K4625" s="17" t="n"/>
      <c r="L4625" s="17" t="n"/>
      <c r="N4625">
        <f>IF($B4625="","",IF($C4625="SUPERSTORE","Superstore","DH"))</f>
        <v/>
      </c>
      <c r="O4625">
        <f>IF($B4625="","",IFERROR(VLOOKUP($B4625,Mapping!$A:$C,2,0),"Not Mapped"))</f>
        <v/>
      </c>
      <c r="P4625">
        <f>IF($B4625="","",IFERROR(VLOOKUP($B4625,Mapping!$A:$C,3,0),"Not Mapped"))</f>
        <v/>
      </c>
      <c r="Q4625">
        <f>IF($B4625="","",IF(COUNTIF(Exclusions!$A:$A,$B4625)&gt;0,"Yes","No"))</f>
        <v/>
      </c>
      <c r="R4625" s="17">
        <f>IF($B4625="","",MIN(1,DAY($A4625)/IF($N4625="Superstore",Settings!$B$5,Settings!$B$4)))</f>
        <v/>
      </c>
      <c r="S4625" s="17">
        <f>IF(OR($B4625="",$G4625="",$R4625=0),"",$G4625/$R4625)</f>
        <v/>
      </c>
      <c r="T4625">
        <f>IF($S4625="","",IF($S4625&lt;Settings!$B$8,"Critical",IF($S4625&lt;Settings!$B$9,"Semi Critical","Non Critical")))</f>
        <v/>
      </c>
      <c r="U4625">
        <f>IF($B4625="","",IFERROR(VLOOKUP($O4625,Leaders!$A:$B,2,0),"Not Mapped"))</f>
        <v/>
      </c>
    </row>
    <row r="4626">
      <c r="A4626" s="16" t="n"/>
      <c r="G4626" s="17" t="n"/>
      <c r="H4626" s="17" t="n"/>
      <c r="I4626" s="17" t="n"/>
      <c r="J4626" s="17" t="n"/>
      <c r="K4626" s="17" t="n"/>
      <c r="L4626" s="17" t="n"/>
      <c r="N4626">
        <f>IF($B4626="","",IF($C4626="SUPERSTORE","Superstore","DH"))</f>
        <v/>
      </c>
      <c r="O4626">
        <f>IF($B4626="","",IFERROR(VLOOKUP($B4626,Mapping!$A:$C,2,0),"Not Mapped"))</f>
        <v/>
      </c>
      <c r="P4626">
        <f>IF($B4626="","",IFERROR(VLOOKUP($B4626,Mapping!$A:$C,3,0),"Not Mapped"))</f>
        <v/>
      </c>
      <c r="Q4626">
        <f>IF($B4626="","",IF(COUNTIF(Exclusions!$A:$A,$B4626)&gt;0,"Yes","No"))</f>
        <v/>
      </c>
      <c r="R4626" s="17">
        <f>IF($B4626="","",MIN(1,DAY($A4626)/IF($N4626="Superstore",Settings!$B$5,Settings!$B$4)))</f>
        <v/>
      </c>
      <c r="S4626" s="17">
        <f>IF(OR($B4626="",$G4626="",$R4626=0),"",$G4626/$R4626)</f>
        <v/>
      </c>
      <c r="T4626">
        <f>IF($S4626="","",IF($S4626&lt;Settings!$B$8,"Critical",IF($S4626&lt;Settings!$B$9,"Semi Critical","Non Critical")))</f>
        <v/>
      </c>
      <c r="U4626">
        <f>IF($B4626="","",IFERROR(VLOOKUP($O4626,Leaders!$A:$B,2,0),"Not Mapped"))</f>
        <v/>
      </c>
    </row>
    <row r="4627">
      <c r="A4627" s="16" t="n"/>
      <c r="G4627" s="17" t="n"/>
      <c r="H4627" s="17" t="n"/>
      <c r="I4627" s="17" t="n"/>
      <c r="J4627" s="17" t="n"/>
      <c r="K4627" s="17" t="n"/>
      <c r="L4627" s="17" t="n"/>
      <c r="N4627">
        <f>IF($B4627="","",IF($C4627="SUPERSTORE","Superstore","DH"))</f>
        <v/>
      </c>
      <c r="O4627">
        <f>IF($B4627="","",IFERROR(VLOOKUP($B4627,Mapping!$A:$C,2,0),"Not Mapped"))</f>
        <v/>
      </c>
      <c r="P4627">
        <f>IF($B4627="","",IFERROR(VLOOKUP($B4627,Mapping!$A:$C,3,0),"Not Mapped"))</f>
        <v/>
      </c>
      <c r="Q4627">
        <f>IF($B4627="","",IF(COUNTIF(Exclusions!$A:$A,$B4627)&gt;0,"Yes","No"))</f>
        <v/>
      </c>
      <c r="R4627" s="17">
        <f>IF($B4627="","",MIN(1,DAY($A4627)/IF($N4627="Superstore",Settings!$B$5,Settings!$B$4)))</f>
        <v/>
      </c>
      <c r="S4627" s="17">
        <f>IF(OR($B4627="",$G4627="",$R4627=0),"",$G4627/$R4627)</f>
        <v/>
      </c>
      <c r="T4627">
        <f>IF($S4627="","",IF($S4627&lt;Settings!$B$8,"Critical",IF($S4627&lt;Settings!$B$9,"Semi Critical","Non Critical")))</f>
        <v/>
      </c>
      <c r="U4627">
        <f>IF($B4627="","",IFERROR(VLOOKUP($O4627,Leaders!$A:$B,2,0),"Not Mapped"))</f>
        <v/>
      </c>
    </row>
    <row r="4628">
      <c r="A4628" s="16" t="n"/>
      <c r="G4628" s="17" t="n"/>
      <c r="H4628" s="17" t="n"/>
      <c r="I4628" s="17" t="n"/>
      <c r="J4628" s="17" t="n"/>
      <c r="K4628" s="17" t="n"/>
      <c r="L4628" s="17" t="n"/>
      <c r="N4628">
        <f>IF($B4628="","",IF($C4628="SUPERSTORE","Superstore","DH"))</f>
        <v/>
      </c>
      <c r="O4628">
        <f>IF($B4628="","",IFERROR(VLOOKUP($B4628,Mapping!$A:$C,2,0),"Not Mapped"))</f>
        <v/>
      </c>
      <c r="P4628">
        <f>IF($B4628="","",IFERROR(VLOOKUP($B4628,Mapping!$A:$C,3,0),"Not Mapped"))</f>
        <v/>
      </c>
      <c r="Q4628">
        <f>IF($B4628="","",IF(COUNTIF(Exclusions!$A:$A,$B4628)&gt;0,"Yes","No"))</f>
        <v/>
      </c>
      <c r="R4628" s="17">
        <f>IF($B4628="","",MIN(1,DAY($A4628)/IF($N4628="Superstore",Settings!$B$5,Settings!$B$4)))</f>
        <v/>
      </c>
      <c r="S4628" s="17">
        <f>IF(OR($B4628="",$G4628="",$R4628=0),"",$G4628/$R4628)</f>
        <v/>
      </c>
      <c r="T4628">
        <f>IF($S4628="","",IF($S4628&lt;Settings!$B$8,"Critical",IF($S4628&lt;Settings!$B$9,"Semi Critical","Non Critical")))</f>
        <v/>
      </c>
      <c r="U4628">
        <f>IF($B4628="","",IFERROR(VLOOKUP($O4628,Leaders!$A:$B,2,0),"Not Mapped"))</f>
        <v/>
      </c>
    </row>
    <row r="4629">
      <c r="A4629" s="16" t="n"/>
      <c r="G4629" s="17" t="n"/>
      <c r="H4629" s="17" t="n"/>
      <c r="I4629" s="17" t="n"/>
      <c r="J4629" s="17" t="n"/>
      <c r="K4629" s="17" t="n"/>
      <c r="L4629" s="17" t="n"/>
      <c r="N4629">
        <f>IF($B4629="","",IF($C4629="SUPERSTORE","Superstore","DH"))</f>
        <v/>
      </c>
      <c r="O4629">
        <f>IF($B4629="","",IFERROR(VLOOKUP($B4629,Mapping!$A:$C,2,0),"Not Mapped"))</f>
        <v/>
      </c>
      <c r="P4629">
        <f>IF($B4629="","",IFERROR(VLOOKUP($B4629,Mapping!$A:$C,3,0),"Not Mapped"))</f>
        <v/>
      </c>
      <c r="Q4629">
        <f>IF($B4629="","",IF(COUNTIF(Exclusions!$A:$A,$B4629)&gt;0,"Yes","No"))</f>
        <v/>
      </c>
      <c r="R4629" s="17">
        <f>IF($B4629="","",MIN(1,DAY($A4629)/IF($N4629="Superstore",Settings!$B$5,Settings!$B$4)))</f>
        <v/>
      </c>
      <c r="S4629" s="17">
        <f>IF(OR($B4629="",$G4629="",$R4629=0),"",$G4629/$R4629)</f>
        <v/>
      </c>
      <c r="T4629">
        <f>IF($S4629="","",IF($S4629&lt;Settings!$B$8,"Critical",IF($S4629&lt;Settings!$B$9,"Semi Critical","Non Critical")))</f>
        <v/>
      </c>
      <c r="U4629">
        <f>IF($B4629="","",IFERROR(VLOOKUP($O4629,Leaders!$A:$B,2,0),"Not Mapped"))</f>
        <v/>
      </c>
    </row>
    <row r="4630">
      <c r="A4630" s="16" t="n"/>
      <c r="G4630" s="17" t="n"/>
      <c r="H4630" s="17" t="n"/>
      <c r="I4630" s="17" t="n"/>
      <c r="J4630" s="17" t="n"/>
      <c r="K4630" s="17" t="n"/>
      <c r="L4630" s="17" t="n"/>
      <c r="N4630">
        <f>IF($B4630="","",IF($C4630="SUPERSTORE","Superstore","DH"))</f>
        <v/>
      </c>
      <c r="O4630">
        <f>IF($B4630="","",IFERROR(VLOOKUP($B4630,Mapping!$A:$C,2,0),"Not Mapped"))</f>
        <v/>
      </c>
      <c r="P4630">
        <f>IF($B4630="","",IFERROR(VLOOKUP($B4630,Mapping!$A:$C,3,0),"Not Mapped"))</f>
        <v/>
      </c>
      <c r="Q4630">
        <f>IF($B4630="","",IF(COUNTIF(Exclusions!$A:$A,$B4630)&gt;0,"Yes","No"))</f>
        <v/>
      </c>
      <c r="R4630" s="17">
        <f>IF($B4630="","",MIN(1,DAY($A4630)/IF($N4630="Superstore",Settings!$B$5,Settings!$B$4)))</f>
        <v/>
      </c>
      <c r="S4630" s="17">
        <f>IF(OR($B4630="",$G4630="",$R4630=0),"",$G4630/$R4630)</f>
        <v/>
      </c>
      <c r="T4630">
        <f>IF($S4630="","",IF($S4630&lt;Settings!$B$8,"Critical",IF($S4630&lt;Settings!$B$9,"Semi Critical","Non Critical")))</f>
        <v/>
      </c>
      <c r="U4630">
        <f>IF($B4630="","",IFERROR(VLOOKUP($O4630,Leaders!$A:$B,2,0),"Not Mapped"))</f>
        <v/>
      </c>
    </row>
    <row r="4631">
      <c r="A4631" s="16" t="n"/>
      <c r="G4631" s="17" t="n"/>
      <c r="H4631" s="17" t="n"/>
      <c r="I4631" s="17" t="n"/>
      <c r="J4631" s="17" t="n"/>
      <c r="K4631" s="17" t="n"/>
      <c r="L4631" s="17" t="n"/>
      <c r="N4631">
        <f>IF($B4631="","",IF($C4631="SUPERSTORE","Superstore","DH"))</f>
        <v/>
      </c>
      <c r="O4631">
        <f>IF($B4631="","",IFERROR(VLOOKUP($B4631,Mapping!$A:$C,2,0),"Not Mapped"))</f>
        <v/>
      </c>
      <c r="P4631">
        <f>IF($B4631="","",IFERROR(VLOOKUP($B4631,Mapping!$A:$C,3,0),"Not Mapped"))</f>
        <v/>
      </c>
      <c r="Q4631">
        <f>IF($B4631="","",IF(COUNTIF(Exclusions!$A:$A,$B4631)&gt;0,"Yes","No"))</f>
        <v/>
      </c>
      <c r="R4631" s="17">
        <f>IF($B4631="","",MIN(1,DAY($A4631)/IF($N4631="Superstore",Settings!$B$5,Settings!$B$4)))</f>
        <v/>
      </c>
      <c r="S4631" s="17">
        <f>IF(OR($B4631="",$G4631="",$R4631=0),"",$G4631/$R4631)</f>
        <v/>
      </c>
      <c r="T4631">
        <f>IF($S4631="","",IF($S4631&lt;Settings!$B$8,"Critical",IF($S4631&lt;Settings!$B$9,"Semi Critical","Non Critical")))</f>
        <v/>
      </c>
      <c r="U4631">
        <f>IF($B4631="","",IFERROR(VLOOKUP($O4631,Leaders!$A:$B,2,0),"Not Mapped"))</f>
        <v/>
      </c>
    </row>
    <row r="4632">
      <c r="A4632" s="16" t="n"/>
      <c r="G4632" s="17" t="n"/>
      <c r="H4632" s="17" t="n"/>
      <c r="I4632" s="17" t="n"/>
      <c r="J4632" s="17" t="n"/>
      <c r="K4632" s="17" t="n"/>
      <c r="L4632" s="17" t="n"/>
      <c r="N4632">
        <f>IF($B4632="","",IF($C4632="SUPERSTORE","Superstore","DH"))</f>
        <v/>
      </c>
      <c r="O4632">
        <f>IF($B4632="","",IFERROR(VLOOKUP($B4632,Mapping!$A:$C,2,0),"Not Mapped"))</f>
        <v/>
      </c>
      <c r="P4632">
        <f>IF($B4632="","",IFERROR(VLOOKUP($B4632,Mapping!$A:$C,3,0),"Not Mapped"))</f>
        <v/>
      </c>
      <c r="Q4632">
        <f>IF($B4632="","",IF(COUNTIF(Exclusions!$A:$A,$B4632)&gt;0,"Yes","No"))</f>
        <v/>
      </c>
      <c r="R4632" s="17">
        <f>IF($B4632="","",MIN(1,DAY($A4632)/IF($N4632="Superstore",Settings!$B$5,Settings!$B$4)))</f>
        <v/>
      </c>
      <c r="S4632" s="17">
        <f>IF(OR($B4632="",$G4632="",$R4632=0),"",$G4632/$R4632)</f>
        <v/>
      </c>
      <c r="T4632">
        <f>IF($S4632="","",IF($S4632&lt;Settings!$B$8,"Critical",IF($S4632&lt;Settings!$B$9,"Semi Critical","Non Critical")))</f>
        <v/>
      </c>
      <c r="U4632">
        <f>IF($B4632="","",IFERROR(VLOOKUP($O4632,Leaders!$A:$B,2,0),"Not Mapped"))</f>
        <v/>
      </c>
    </row>
    <row r="4633">
      <c r="A4633" s="16" t="n"/>
      <c r="G4633" s="17" t="n"/>
      <c r="H4633" s="17" t="n"/>
      <c r="I4633" s="17" t="n"/>
      <c r="J4633" s="17" t="n"/>
      <c r="K4633" s="17" t="n"/>
      <c r="L4633" s="17" t="n"/>
      <c r="N4633">
        <f>IF($B4633="","",IF($C4633="SUPERSTORE","Superstore","DH"))</f>
        <v/>
      </c>
      <c r="O4633">
        <f>IF($B4633="","",IFERROR(VLOOKUP($B4633,Mapping!$A:$C,2,0),"Not Mapped"))</f>
        <v/>
      </c>
      <c r="P4633">
        <f>IF($B4633="","",IFERROR(VLOOKUP($B4633,Mapping!$A:$C,3,0),"Not Mapped"))</f>
        <v/>
      </c>
      <c r="Q4633">
        <f>IF($B4633="","",IF(COUNTIF(Exclusions!$A:$A,$B4633)&gt;0,"Yes","No"))</f>
        <v/>
      </c>
      <c r="R4633" s="17">
        <f>IF($B4633="","",MIN(1,DAY($A4633)/IF($N4633="Superstore",Settings!$B$5,Settings!$B$4)))</f>
        <v/>
      </c>
      <c r="S4633" s="17">
        <f>IF(OR($B4633="",$G4633="",$R4633=0),"",$G4633/$R4633)</f>
        <v/>
      </c>
      <c r="T4633">
        <f>IF($S4633="","",IF($S4633&lt;Settings!$B$8,"Critical",IF($S4633&lt;Settings!$B$9,"Semi Critical","Non Critical")))</f>
        <v/>
      </c>
      <c r="U4633">
        <f>IF($B4633="","",IFERROR(VLOOKUP($O4633,Leaders!$A:$B,2,0),"Not Mapped"))</f>
        <v/>
      </c>
    </row>
    <row r="4634">
      <c r="A4634" s="16" t="n"/>
      <c r="G4634" s="17" t="n"/>
      <c r="H4634" s="17" t="n"/>
      <c r="I4634" s="17" t="n"/>
      <c r="J4634" s="17" t="n"/>
      <c r="K4634" s="17" t="n"/>
      <c r="L4634" s="17" t="n"/>
      <c r="N4634">
        <f>IF($B4634="","",IF($C4634="SUPERSTORE","Superstore","DH"))</f>
        <v/>
      </c>
      <c r="O4634">
        <f>IF($B4634="","",IFERROR(VLOOKUP($B4634,Mapping!$A:$C,2,0),"Not Mapped"))</f>
        <v/>
      </c>
      <c r="P4634">
        <f>IF($B4634="","",IFERROR(VLOOKUP($B4634,Mapping!$A:$C,3,0),"Not Mapped"))</f>
        <v/>
      </c>
      <c r="Q4634">
        <f>IF($B4634="","",IF(COUNTIF(Exclusions!$A:$A,$B4634)&gt;0,"Yes","No"))</f>
        <v/>
      </c>
      <c r="R4634" s="17">
        <f>IF($B4634="","",MIN(1,DAY($A4634)/IF($N4634="Superstore",Settings!$B$5,Settings!$B$4)))</f>
        <v/>
      </c>
      <c r="S4634" s="17">
        <f>IF(OR($B4634="",$G4634="",$R4634=0),"",$G4634/$R4634)</f>
        <v/>
      </c>
      <c r="T4634">
        <f>IF($S4634="","",IF($S4634&lt;Settings!$B$8,"Critical",IF($S4634&lt;Settings!$B$9,"Semi Critical","Non Critical")))</f>
        <v/>
      </c>
      <c r="U4634">
        <f>IF($B4634="","",IFERROR(VLOOKUP($O4634,Leaders!$A:$B,2,0),"Not Mapped"))</f>
        <v/>
      </c>
    </row>
    <row r="4635">
      <c r="A4635" s="16" t="n"/>
      <c r="G4635" s="17" t="n"/>
      <c r="H4635" s="17" t="n"/>
      <c r="I4635" s="17" t="n"/>
      <c r="J4635" s="17" t="n"/>
      <c r="K4635" s="17" t="n"/>
      <c r="L4635" s="17" t="n"/>
      <c r="N4635">
        <f>IF($B4635="","",IF($C4635="SUPERSTORE","Superstore","DH"))</f>
        <v/>
      </c>
      <c r="O4635">
        <f>IF($B4635="","",IFERROR(VLOOKUP($B4635,Mapping!$A:$C,2,0),"Not Mapped"))</f>
        <v/>
      </c>
      <c r="P4635">
        <f>IF($B4635="","",IFERROR(VLOOKUP($B4635,Mapping!$A:$C,3,0),"Not Mapped"))</f>
        <v/>
      </c>
      <c r="Q4635">
        <f>IF($B4635="","",IF(COUNTIF(Exclusions!$A:$A,$B4635)&gt;0,"Yes","No"))</f>
        <v/>
      </c>
      <c r="R4635" s="17">
        <f>IF($B4635="","",MIN(1,DAY($A4635)/IF($N4635="Superstore",Settings!$B$5,Settings!$B$4)))</f>
        <v/>
      </c>
      <c r="S4635" s="17">
        <f>IF(OR($B4635="",$G4635="",$R4635=0),"",$G4635/$R4635)</f>
        <v/>
      </c>
      <c r="T4635">
        <f>IF($S4635="","",IF($S4635&lt;Settings!$B$8,"Critical",IF($S4635&lt;Settings!$B$9,"Semi Critical","Non Critical")))</f>
        <v/>
      </c>
      <c r="U4635">
        <f>IF($B4635="","",IFERROR(VLOOKUP($O4635,Leaders!$A:$B,2,0),"Not Mapped"))</f>
        <v/>
      </c>
    </row>
    <row r="4636">
      <c r="A4636" s="16" t="n"/>
      <c r="G4636" s="17" t="n"/>
      <c r="H4636" s="17" t="n"/>
      <c r="I4636" s="17" t="n"/>
      <c r="J4636" s="17" t="n"/>
      <c r="K4636" s="17" t="n"/>
      <c r="L4636" s="17" t="n"/>
      <c r="N4636">
        <f>IF($B4636="","",IF($C4636="SUPERSTORE","Superstore","DH"))</f>
        <v/>
      </c>
      <c r="O4636">
        <f>IF($B4636="","",IFERROR(VLOOKUP($B4636,Mapping!$A:$C,2,0),"Not Mapped"))</f>
        <v/>
      </c>
      <c r="P4636">
        <f>IF($B4636="","",IFERROR(VLOOKUP($B4636,Mapping!$A:$C,3,0),"Not Mapped"))</f>
        <v/>
      </c>
      <c r="Q4636">
        <f>IF($B4636="","",IF(COUNTIF(Exclusions!$A:$A,$B4636)&gt;0,"Yes","No"))</f>
        <v/>
      </c>
      <c r="R4636" s="17">
        <f>IF($B4636="","",MIN(1,DAY($A4636)/IF($N4636="Superstore",Settings!$B$5,Settings!$B$4)))</f>
        <v/>
      </c>
      <c r="S4636" s="17">
        <f>IF(OR($B4636="",$G4636="",$R4636=0),"",$G4636/$R4636)</f>
        <v/>
      </c>
      <c r="T4636">
        <f>IF($S4636="","",IF($S4636&lt;Settings!$B$8,"Critical",IF($S4636&lt;Settings!$B$9,"Semi Critical","Non Critical")))</f>
        <v/>
      </c>
      <c r="U4636">
        <f>IF($B4636="","",IFERROR(VLOOKUP($O4636,Leaders!$A:$B,2,0),"Not Mapped"))</f>
        <v/>
      </c>
    </row>
    <row r="4637">
      <c r="A4637" s="16" t="n"/>
      <c r="G4637" s="17" t="n"/>
      <c r="H4637" s="17" t="n"/>
      <c r="I4637" s="17" t="n"/>
      <c r="J4637" s="17" t="n"/>
      <c r="K4637" s="17" t="n"/>
      <c r="L4637" s="17" t="n"/>
      <c r="N4637">
        <f>IF($B4637="","",IF($C4637="SUPERSTORE","Superstore","DH"))</f>
        <v/>
      </c>
      <c r="O4637">
        <f>IF($B4637="","",IFERROR(VLOOKUP($B4637,Mapping!$A:$C,2,0),"Not Mapped"))</f>
        <v/>
      </c>
      <c r="P4637">
        <f>IF($B4637="","",IFERROR(VLOOKUP($B4637,Mapping!$A:$C,3,0),"Not Mapped"))</f>
        <v/>
      </c>
      <c r="Q4637">
        <f>IF($B4637="","",IF(COUNTIF(Exclusions!$A:$A,$B4637)&gt;0,"Yes","No"))</f>
        <v/>
      </c>
      <c r="R4637" s="17">
        <f>IF($B4637="","",MIN(1,DAY($A4637)/IF($N4637="Superstore",Settings!$B$5,Settings!$B$4)))</f>
        <v/>
      </c>
      <c r="S4637" s="17">
        <f>IF(OR($B4637="",$G4637="",$R4637=0),"",$G4637/$R4637)</f>
        <v/>
      </c>
      <c r="T4637">
        <f>IF($S4637="","",IF($S4637&lt;Settings!$B$8,"Critical",IF($S4637&lt;Settings!$B$9,"Semi Critical","Non Critical")))</f>
        <v/>
      </c>
      <c r="U4637">
        <f>IF($B4637="","",IFERROR(VLOOKUP($O4637,Leaders!$A:$B,2,0),"Not Mapped"))</f>
        <v/>
      </c>
    </row>
    <row r="4638">
      <c r="A4638" s="16" t="n"/>
      <c r="G4638" s="17" t="n"/>
      <c r="H4638" s="17" t="n"/>
      <c r="I4638" s="17" t="n"/>
      <c r="J4638" s="17" t="n"/>
      <c r="K4638" s="17" t="n"/>
      <c r="L4638" s="17" t="n"/>
      <c r="N4638">
        <f>IF($B4638="","",IF($C4638="SUPERSTORE","Superstore","DH"))</f>
        <v/>
      </c>
      <c r="O4638">
        <f>IF($B4638="","",IFERROR(VLOOKUP($B4638,Mapping!$A:$C,2,0),"Not Mapped"))</f>
        <v/>
      </c>
      <c r="P4638">
        <f>IF($B4638="","",IFERROR(VLOOKUP($B4638,Mapping!$A:$C,3,0),"Not Mapped"))</f>
        <v/>
      </c>
      <c r="Q4638">
        <f>IF($B4638="","",IF(COUNTIF(Exclusions!$A:$A,$B4638)&gt;0,"Yes","No"))</f>
        <v/>
      </c>
      <c r="R4638" s="17">
        <f>IF($B4638="","",MIN(1,DAY($A4638)/IF($N4638="Superstore",Settings!$B$5,Settings!$B$4)))</f>
        <v/>
      </c>
      <c r="S4638" s="17">
        <f>IF(OR($B4638="",$G4638="",$R4638=0),"",$G4638/$R4638)</f>
        <v/>
      </c>
      <c r="T4638">
        <f>IF($S4638="","",IF($S4638&lt;Settings!$B$8,"Critical",IF($S4638&lt;Settings!$B$9,"Semi Critical","Non Critical")))</f>
        <v/>
      </c>
      <c r="U4638">
        <f>IF($B4638="","",IFERROR(VLOOKUP($O4638,Leaders!$A:$B,2,0),"Not Mapped"))</f>
        <v/>
      </c>
    </row>
    <row r="4639">
      <c r="A4639" s="16" t="n"/>
      <c r="G4639" s="17" t="n"/>
      <c r="H4639" s="17" t="n"/>
      <c r="I4639" s="17" t="n"/>
      <c r="J4639" s="17" t="n"/>
      <c r="K4639" s="17" t="n"/>
      <c r="L4639" s="17" t="n"/>
      <c r="N4639">
        <f>IF($B4639="","",IF($C4639="SUPERSTORE","Superstore","DH"))</f>
        <v/>
      </c>
      <c r="O4639">
        <f>IF($B4639="","",IFERROR(VLOOKUP($B4639,Mapping!$A:$C,2,0),"Not Mapped"))</f>
        <v/>
      </c>
      <c r="P4639">
        <f>IF($B4639="","",IFERROR(VLOOKUP($B4639,Mapping!$A:$C,3,0),"Not Mapped"))</f>
        <v/>
      </c>
      <c r="Q4639">
        <f>IF($B4639="","",IF(COUNTIF(Exclusions!$A:$A,$B4639)&gt;0,"Yes","No"))</f>
        <v/>
      </c>
      <c r="R4639" s="17">
        <f>IF($B4639="","",MIN(1,DAY($A4639)/IF($N4639="Superstore",Settings!$B$5,Settings!$B$4)))</f>
        <v/>
      </c>
      <c r="S4639" s="17">
        <f>IF(OR($B4639="",$G4639="",$R4639=0),"",$G4639/$R4639)</f>
        <v/>
      </c>
      <c r="T4639">
        <f>IF($S4639="","",IF($S4639&lt;Settings!$B$8,"Critical",IF($S4639&lt;Settings!$B$9,"Semi Critical","Non Critical")))</f>
        <v/>
      </c>
      <c r="U4639">
        <f>IF($B4639="","",IFERROR(VLOOKUP($O4639,Leaders!$A:$B,2,0),"Not Mapped"))</f>
        <v/>
      </c>
    </row>
    <row r="4640">
      <c r="A4640" s="16" t="n"/>
      <c r="G4640" s="17" t="n"/>
      <c r="H4640" s="17" t="n"/>
      <c r="I4640" s="17" t="n"/>
      <c r="J4640" s="17" t="n"/>
      <c r="K4640" s="17" t="n"/>
      <c r="L4640" s="17" t="n"/>
      <c r="N4640">
        <f>IF($B4640="","",IF($C4640="SUPERSTORE","Superstore","DH"))</f>
        <v/>
      </c>
      <c r="O4640">
        <f>IF($B4640="","",IFERROR(VLOOKUP($B4640,Mapping!$A:$C,2,0),"Not Mapped"))</f>
        <v/>
      </c>
      <c r="P4640">
        <f>IF($B4640="","",IFERROR(VLOOKUP($B4640,Mapping!$A:$C,3,0),"Not Mapped"))</f>
        <v/>
      </c>
      <c r="Q4640">
        <f>IF($B4640="","",IF(COUNTIF(Exclusions!$A:$A,$B4640)&gt;0,"Yes","No"))</f>
        <v/>
      </c>
      <c r="R4640" s="17">
        <f>IF($B4640="","",MIN(1,DAY($A4640)/IF($N4640="Superstore",Settings!$B$5,Settings!$B$4)))</f>
        <v/>
      </c>
      <c r="S4640" s="17">
        <f>IF(OR($B4640="",$G4640="",$R4640=0),"",$G4640/$R4640)</f>
        <v/>
      </c>
      <c r="T4640">
        <f>IF($S4640="","",IF($S4640&lt;Settings!$B$8,"Critical",IF($S4640&lt;Settings!$B$9,"Semi Critical","Non Critical")))</f>
        <v/>
      </c>
      <c r="U4640">
        <f>IF($B4640="","",IFERROR(VLOOKUP($O4640,Leaders!$A:$B,2,0),"Not Mapped"))</f>
        <v/>
      </c>
    </row>
    <row r="4641">
      <c r="A4641" s="16" t="n"/>
      <c r="G4641" s="17" t="n"/>
      <c r="H4641" s="17" t="n"/>
      <c r="I4641" s="17" t="n"/>
      <c r="J4641" s="17" t="n"/>
      <c r="K4641" s="17" t="n"/>
      <c r="L4641" s="17" t="n"/>
      <c r="N4641">
        <f>IF($B4641="","",IF($C4641="SUPERSTORE","Superstore","DH"))</f>
        <v/>
      </c>
      <c r="O4641">
        <f>IF($B4641="","",IFERROR(VLOOKUP($B4641,Mapping!$A:$C,2,0),"Not Mapped"))</f>
        <v/>
      </c>
      <c r="P4641">
        <f>IF($B4641="","",IFERROR(VLOOKUP($B4641,Mapping!$A:$C,3,0),"Not Mapped"))</f>
        <v/>
      </c>
      <c r="Q4641">
        <f>IF($B4641="","",IF(COUNTIF(Exclusions!$A:$A,$B4641)&gt;0,"Yes","No"))</f>
        <v/>
      </c>
      <c r="R4641" s="17">
        <f>IF($B4641="","",MIN(1,DAY($A4641)/IF($N4641="Superstore",Settings!$B$5,Settings!$B$4)))</f>
        <v/>
      </c>
      <c r="S4641" s="17">
        <f>IF(OR($B4641="",$G4641="",$R4641=0),"",$G4641/$R4641)</f>
        <v/>
      </c>
      <c r="T4641">
        <f>IF($S4641="","",IF($S4641&lt;Settings!$B$8,"Critical",IF($S4641&lt;Settings!$B$9,"Semi Critical","Non Critical")))</f>
        <v/>
      </c>
      <c r="U4641">
        <f>IF($B4641="","",IFERROR(VLOOKUP($O4641,Leaders!$A:$B,2,0),"Not Mapped"))</f>
        <v/>
      </c>
    </row>
    <row r="4642">
      <c r="A4642" s="16" t="n"/>
      <c r="G4642" s="17" t="n"/>
      <c r="H4642" s="17" t="n"/>
      <c r="I4642" s="17" t="n"/>
      <c r="J4642" s="17" t="n"/>
      <c r="K4642" s="17" t="n"/>
      <c r="L4642" s="17" t="n"/>
      <c r="N4642">
        <f>IF($B4642="","",IF($C4642="SUPERSTORE","Superstore","DH"))</f>
        <v/>
      </c>
      <c r="O4642">
        <f>IF($B4642="","",IFERROR(VLOOKUP($B4642,Mapping!$A:$C,2,0),"Not Mapped"))</f>
        <v/>
      </c>
      <c r="P4642">
        <f>IF($B4642="","",IFERROR(VLOOKUP($B4642,Mapping!$A:$C,3,0),"Not Mapped"))</f>
        <v/>
      </c>
      <c r="Q4642">
        <f>IF($B4642="","",IF(COUNTIF(Exclusions!$A:$A,$B4642)&gt;0,"Yes","No"))</f>
        <v/>
      </c>
      <c r="R4642" s="17">
        <f>IF($B4642="","",MIN(1,DAY($A4642)/IF($N4642="Superstore",Settings!$B$5,Settings!$B$4)))</f>
        <v/>
      </c>
      <c r="S4642" s="17">
        <f>IF(OR($B4642="",$G4642="",$R4642=0),"",$G4642/$R4642)</f>
        <v/>
      </c>
      <c r="T4642">
        <f>IF($S4642="","",IF($S4642&lt;Settings!$B$8,"Critical",IF($S4642&lt;Settings!$B$9,"Semi Critical","Non Critical")))</f>
        <v/>
      </c>
      <c r="U4642">
        <f>IF($B4642="","",IFERROR(VLOOKUP($O4642,Leaders!$A:$B,2,0),"Not Mapped"))</f>
        <v/>
      </c>
    </row>
    <row r="4643">
      <c r="A4643" s="16" t="n"/>
      <c r="G4643" s="17" t="n"/>
      <c r="H4643" s="17" t="n"/>
      <c r="I4643" s="17" t="n"/>
      <c r="J4643" s="17" t="n"/>
      <c r="K4643" s="17" t="n"/>
      <c r="L4643" s="17" t="n"/>
      <c r="N4643">
        <f>IF($B4643="","",IF($C4643="SUPERSTORE","Superstore","DH"))</f>
        <v/>
      </c>
      <c r="O4643">
        <f>IF($B4643="","",IFERROR(VLOOKUP($B4643,Mapping!$A:$C,2,0),"Not Mapped"))</f>
        <v/>
      </c>
      <c r="P4643">
        <f>IF($B4643="","",IFERROR(VLOOKUP($B4643,Mapping!$A:$C,3,0),"Not Mapped"))</f>
        <v/>
      </c>
      <c r="Q4643">
        <f>IF($B4643="","",IF(COUNTIF(Exclusions!$A:$A,$B4643)&gt;0,"Yes","No"))</f>
        <v/>
      </c>
      <c r="R4643" s="17">
        <f>IF($B4643="","",MIN(1,DAY($A4643)/IF($N4643="Superstore",Settings!$B$5,Settings!$B$4)))</f>
        <v/>
      </c>
      <c r="S4643" s="17">
        <f>IF(OR($B4643="",$G4643="",$R4643=0),"",$G4643/$R4643)</f>
        <v/>
      </c>
      <c r="T4643">
        <f>IF($S4643="","",IF($S4643&lt;Settings!$B$8,"Critical",IF($S4643&lt;Settings!$B$9,"Semi Critical","Non Critical")))</f>
        <v/>
      </c>
      <c r="U4643">
        <f>IF($B4643="","",IFERROR(VLOOKUP($O4643,Leaders!$A:$B,2,0),"Not Mapped"))</f>
        <v/>
      </c>
    </row>
    <row r="4644">
      <c r="A4644" s="16" t="n"/>
      <c r="G4644" s="17" t="n"/>
      <c r="H4644" s="17" t="n"/>
      <c r="I4644" s="17" t="n"/>
      <c r="J4644" s="17" t="n"/>
      <c r="K4644" s="17" t="n"/>
      <c r="L4644" s="17" t="n"/>
      <c r="N4644">
        <f>IF($B4644="","",IF($C4644="SUPERSTORE","Superstore","DH"))</f>
        <v/>
      </c>
      <c r="O4644">
        <f>IF($B4644="","",IFERROR(VLOOKUP($B4644,Mapping!$A:$C,2,0),"Not Mapped"))</f>
        <v/>
      </c>
      <c r="P4644">
        <f>IF($B4644="","",IFERROR(VLOOKUP($B4644,Mapping!$A:$C,3,0),"Not Mapped"))</f>
        <v/>
      </c>
      <c r="Q4644">
        <f>IF($B4644="","",IF(COUNTIF(Exclusions!$A:$A,$B4644)&gt;0,"Yes","No"))</f>
        <v/>
      </c>
      <c r="R4644" s="17">
        <f>IF($B4644="","",MIN(1,DAY($A4644)/IF($N4644="Superstore",Settings!$B$5,Settings!$B$4)))</f>
        <v/>
      </c>
      <c r="S4644" s="17">
        <f>IF(OR($B4644="",$G4644="",$R4644=0),"",$G4644/$R4644)</f>
        <v/>
      </c>
      <c r="T4644">
        <f>IF($S4644="","",IF($S4644&lt;Settings!$B$8,"Critical",IF($S4644&lt;Settings!$B$9,"Semi Critical","Non Critical")))</f>
        <v/>
      </c>
      <c r="U4644">
        <f>IF($B4644="","",IFERROR(VLOOKUP($O4644,Leaders!$A:$B,2,0),"Not Mapped"))</f>
        <v/>
      </c>
    </row>
    <row r="4645">
      <c r="A4645" s="16" t="n"/>
      <c r="G4645" s="17" t="n"/>
      <c r="H4645" s="17" t="n"/>
      <c r="I4645" s="17" t="n"/>
      <c r="J4645" s="17" t="n"/>
      <c r="K4645" s="17" t="n"/>
      <c r="L4645" s="17" t="n"/>
      <c r="N4645">
        <f>IF($B4645="","",IF($C4645="SUPERSTORE","Superstore","DH"))</f>
        <v/>
      </c>
      <c r="O4645">
        <f>IF($B4645="","",IFERROR(VLOOKUP($B4645,Mapping!$A:$C,2,0),"Not Mapped"))</f>
        <v/>
      </c>
      <c r="P4645">
        <f>IF($B4645="","",IFERROR(VLOOKUP($B4645,Mapping!$A:$C,3,0),"Not Mapped"))</f>
        <v/>
      </c>
      <c r="Q4645">
        <f>IF($B4645="","",IF(COUNTIF(Exclusions!$A:$A,$B4645)&gt;0,"Yes","No"))</f>
        <v/>
      </c>
      <c r="R4645" s="17">
        <f>IF($B4645="","",MIN(1,DAY($A4645)/IF($N4645="Superstore",Settings!$B$5,Settings!$B$4)))</f>
        <v/>
      </c>
      <c r="S4645" s="17">
        <f>IF(OR($B4645="",$G4645="",$R4645=0),"",$G4645/$R4645)</f>
        <v/>
      </c>
      <c r="T4645">
        <f>IF($S4645="","",IF($S4645&lt;Settings!$B$8,"Critical",IF($S4645&lt;Settings!$B$9,"Semi Critical","Non Critical")))</f>
        <v/>
      </c>
      <c r="U4645">
        <f>IF($B4645="","",IFERROR(VLOOKUP($O4645,Leaders!$A:$B,2,0),"Not Mapped"))</f>
        <v/>
      </c>
    </row>
    <row r="4646">
      <c r="A4646" s="16" t="n"/>
      <c r="G4646" s="17" t="n"/>
      <c r="H4646" s="17" t="n"/>
      <c r="I4646" s="17" t="n"/>
      <c r="J4646" s="17" t="n"/>
      <c r="K4646" s="17" t="n"/>
      <c r="L4646" s="17" t="n"/>
      <c r="N4646">
        <f>IF($B4646="","",IF($C4646="SUPERSTORE","Superstore","DH"))</f>
        <v/>
      </c>
      <c r="O4646">
        <f>IF($B4646="","",IFERROR(VLOOKUP($B4646,Mapping!$A:$C,2,0),"Not Mapped"))</f>
        <v/>
      </c>
      <c r="P4646">
        <f>IF($B4646="","",IFERROR(VLOOKUP($B4646,Mapping!$A:$C,3,0),"Not Mapped"))</f>
        <v/>
      </c>
      <c r="Q4646">
        <f>IF($B4646="","",IF(COUNTIF(Exclusions!$A:$A,$B4646)&gt;0,"Yes","No"))</f>
        <v/>
      </c>
      <c r="R4646" s="17">
        <f>IF($B4646="","",MIN(1,DAY($A4646)/IF($N4646="Superstore",Settings!$B$5,Settings!$B$4)))</f>
        <v/>
      </c>
      <c r="S4646" s="17">
        <f>IF(OR($B4646="",$G4646="",$R4646=0),"",$G4646/$R4646)</f>
        <v/>
      </c>
      <c r="T4646">
        <f>IF($S4646="","",IF($S4646&lt;Settings!$B$8,"Critical",IF($S4646&lt;Settings!$B$9,"Semi Critical","Non Critical")))</f>
        <v/>
      </c>
      <c r="U4646">
        <f>IF($B4646="","",IFERROR(VLOOKUP($O4646,Leaders!$A:$B,2,0),"Not Mapped"))</f>
        <v/>
      </c>
    </row>
    <row r="4647">
      <c r="A4647" s="16" t="n"/>
      <c r="G4647" s="17" t="n"/>
      <c r="H4647" s="17" t="n"/>
      <c r="I4647" s="17" t="n"/>
      <c r="J4647" s="17" t="n"/>
      <c r="K4647" s="17" t="n"/>
      <c r="L4647" s="17" t="n"/>
      <c r="N4647">
        <f>IF($B4647="","",IF($C4647="SUPERSTORE","Superstore","DH"))</f>
        <v/>
      </c>
      <c r="O4647">
        <f>IF($B4647="","",IFERROR(VLOOKUP($B4647,Mapping!$A:$C,2,0),"Not Mapped"))</f>
        <v/>
      </c>
      <c r="P4647">
        <f>IF($B4647="","",IFERROR(VLOOKUP($B4647,Mapping!$A:$C,3,0),"Not Mapped"))</f>
        <v/>
      </c>
      <c r="Q4647">
        <f>IF($B4647="","",IF(COUNTIF(Exclusions!$A:$A,$B4647)&gt;0,"Yes","No"))</f>
        <v/>
      </c>
      <c r="R4647" s="17">
        <f>IF($B4647="","",MIN(1,DAY($A4647)/IF($N4647="Superstore",Settings!$B$5,Settings!$B$4)))</f>
        <v/>
      </c>
      <c r="S4647" s="17">
        <f>IF(OR($B4647="",$G4647="",$R4647=0),"",$G4647/$R4647)</f>
        <v/>
      </c>
      <c r="T4647">
        <f>IF($S4647="","",IF($S4647&lt;Settings!$B$8,"Critical",IF($S4647&lt;Settings!$B$9,"Semi Critical","Non Critical")))</f>
        <v/>
      </c>
      <c r="U4647">
        <f>IF($B4647="","",IFERROR(VLOOKUP($O4647,Leaders!$A:$B,2,0),"Not Mapped"))</f>
        <v/>
      </c>
    </row>
    <row r="4648">
      <c r="A4648" s="16" t="n"/>
      <c r="G4648" s="17" t="n"/>
      <c r="H4648" s="17" t="n"/>
      <c r="I4648" s="17" t="n"/>
      <c r="J4648" s="17" t="n"/>
      <c r="K4648" s="17" t="n"/>
      <c r="L4648" s="17" t="n"/>
      <c r="N4648">
        <f>IF($B4648="","",IF($C4648="SUPERSTORE","Superstore","DH"))</f>
        <v/>
      </c>
      <c r="O4648">
        <f>IF($B4648="","",IFERROR(VLOOKUP($B4648,Mapping!$A:$C,2,0),"Not Mapped"))</f>
        <v/>
      </c>
      <c r="P4648">
        <f>IF($B4648="","",IFERROR(VLOOKUP($B4648,Mapping!$A:$C,3,0),"Not Mapped"))</f>
        <v/>
      </c>
      <c r="Q4648">
        <f>IF($B4648="","",IF(COUNTIF(Exclusions!$A:$A,$B4648)&gt;0,"Yes","No"))</f>
        <v/>
      </c>
      <c r="R4648" s="17">
        <f>IF($B4648="","",MIN(1,DAY($A4648)/IF($N4648="Superstore",Settings!$B$5,Settings!$B$4)))</f>
        <v/>
      </c>
      <c r="S4648" s="17">
        <f>IF(OR($B4648="",$G4648="",$R4648=0),"",$G4648/$R4648)</f>
        <v/>
      </c>
      <c r="T4648">
        <f>IF($S4648="","",IF($S4648&lt;Settings!$B$8,"Critical",IF($S4648&lt;Settings!$B$9,"Semi Critical","Non Critical")))</f>
        <v/>
      </c>
      <c r="U4648">
        <f>IF($B4648="","",IFERROR(VLOOKUP($O4648,Leaders!$A:$B,2,0),"Not Mapped"))</f>
        <v/>
      </c>
    </row>
    <row r="4649">
      <c r="A4649" s="16" t="n"/>
      <c r="G4649" s="17" t="n"/>
      <c r="H4649" s="17" t="n"/>
      <c r="I4649" s="17" t="n"/>
      <c r="J4649" s="17" t="n"/>
      <c r="K4649" s="17" t="n"/>
      <c r="L4649" s="17" t="n"/>
      <c r="N4649">
        <f>IF($B4649="","",IF($C4649="SUPERSTORE","Superstore","DH"))</f>
        <v/>
      </c>
      <c r="O4649">
        <f>IF($B4649="","",IFERROR(VLOOKUP($B4649,Mapping!$A:$C,2,0),"Not Mapped"))</f>
        <v/>
      </c>
      <c r="P4649">
        <f>IF($B4649="","",IFERROR(VLOOKUP($B4649,Mapping!$A:$C,3,0),"Not Mapped"))</f>
        <v/>
      </c>
      <c r="Q4649">
        <f>IF($B4649="","",IF(COUNTIF(Exclusions!$A:$A,$B4649)&gt;0,"Yes","No"))</f>
        <v/>
      </c>
      <c r="R4649" s="17">
        <f>IF($B4649="","",MIN(1,DAY($A4649)/IF($N4649="Superstore",Settings!$B$5,Settings!$B$4)))</f>
        <v/>
      </c>
      <c r="S4649" s="17">
        <f>IF(OR($B4649="",$G4649="",$R4649=0),"",$G4649/$R4649)</f>
        <v/>
      </c>
      <c r="T4649">
        <f>IF($S4649="","",IF($S4649&lt;Settings!$B$8,"Critical",IF($S4649&lt;Settings!$B$9,"Semi Critical","Non Critical")))</f>
        <v/>
      </c>
      <c r="U4649">
        <f>IF($B4649="","",IFERROR(VLOOKUP($O4649,Leaders!$A:$B,2,0),"Not Mapped"))</f>
        <v/>
      </c>
    </row>
    <row r="4650">
      <c r="A4650" s="16" t="n"/>
      <c r="G4650" s="17" t="n"/>
      <c r="H4650" s="17" t="n"/>
      <c r="I4650" s="17" t="n"/>
      <c r="J4650" s="17" t="n"/>
      <c r="K4650" s="17" t="n"/>
      <c r="L4650" s="17" t="n"/>
      <c r="N4650">
        <f>IF($B4650="","",IF($C4650="SUPERSTORE","Superstore","DH"))</f>
        <v/>
      </c>
      <c r="O4650">
        <f>IF($B4650="","",IFERROR(VLOOKUP($B4650,Mapping!$A:$C,2,0),"Not Mapped"))</f>
        <v/>
      </c>
      <c r="P4650">
        <f>IF($B4650="","",IFERROR(VLOOKUP($B4650,Mapping!$A:$C,3,0),"Not Mapped"))</f>
        <v/>
      </c>
      <c r="Q4650">
        <f>IF($B4650="","",IF(COUNTIF(Exclusions!$A:$A,$B4650)&gt;0,"Yes","No"))</f>
        <v/>
      </c>
      <c r="R4650" s="17">
        <f>IF($B4650="","",MIN(1,DAY($A4650)/IF($N4650="Superstore",Settings!$B$5,Settings!$B$4)))</f>
        <v/>
      </c>
      <c r="S4650" s="17">
        <f>IF(OR($B4650="",$G4650="",$R4650=0),"",$G4650/$R4650)</f>
        <v/>
      </c>
      <c r="T4650">
        <f>IF($S4650="","",IF($S4650&lt;Settings!$B$8,"Critical",IF($S4650&lt;Settings!$B$9,"Semi Critical","Non Critical")))</f>
        <v/>
      </c>
      <c r="U4650">
        <f>IF($B4650="","",IFERROR(VLOOKUP($O4650,Leaders!$A:$B,2,0),"Not Mapped"))</f>
        <v/>
      </c>
    </row>
    <row r="4651">
      <c r="A4651" s="16" t="n"/>
      <c r="G4651" s="17" t="n"/>
      <c r="H4651" s="17" t="n"/>
      <c r="I4651" s="17" t="n"/>
      <c r="J4651" s="17" t="n"/>
      <c r="K4651" s="17" t="n"/>
      <c r="L4651" s="17" t="n"/>
      <c r="N4651">
        <f>IF($B4651="","",IF($C4651="SUPERSTORE","Superstore","DH"))</f>
        <v/>
      </c>
      <c r="O4651">
        <f>IF($B4651="","",IFERROR(VLOOKUP($B4651,Mapping!$A:$C,2,0),"Not Mapped"))</f>
        <v/>
      </c>
      <c r="P4651">
        <f>IF($B4651="","",IFERROR(VLOOKUP($B4651,Mapping!$A:$C,3,0),"Not Mapped"))</f>
        <v/>
      </c>
      <c r="Q4651">
        <f>IF($B4651="","",IF(COUNTIF(Exclusions!$A:$A,$B4651)&gt;0,"Yes","No"))</f>
        <v/>
      </c>
      <c r="R4651" s="17">
        <f>IF($B4651="","",MIN(1,DAY($A4651)/IF($N4651="Superstore",Settings!$B$5,Settings!$B$4)))</f>
        <v/>
      </c>
      <c r="S4651" s="17">
        <f>IF(OR($B4651="",$G4651="",$R4651=0),"",$G4651/$R4651)</f>
        <v/>
      </c>
      <c r="T4651">
        <f>IF($S4651="","",IF($S4651&lt;Settings!$B$8,"Critical",IF($S4651&lt;Settings!$B$9,"Semi Critical","Non Critical")))</f>
        <v/>
      </c>
      <c r="U4651">
        <f>IF($B4651="","",IFERROR(VLOOKUP($O4651,Leaders!$A:$B,2,0),"Not Mapped"))</f>
        <v/>
      </c>
    </row>
    <row r="4652">
      <c r="A4652" s="16" t="n"/>
      <c r="G4652" s="17" t="n"/>
      <c r="H4652" s="17" t="n"/>
      <c r="I4652" s="17" t="n"/>
      <c r="J4652" s="17" t="n"/>
      <c r="K4652" s="17" t="n"/>
      <c r="L4652" s="17" t="n"/>
      <c r="N4652">
        <f>IF($B4652="","",IF($C4652="SUPERSTORE","Superstore","DH"))</f>
        <v/>
      </c>
      <c r="O4652">
        <f>IF($B4652="","",IFERROR(VLOOKUP($B4652,Mapping!$A:$C,2,0),"Not Mapped"))</f>
        <v/>
      </c>
      <c r="P4652">
        <f>IF($B4652="","",IFERROR(VLOOKUP($B4652,Mapping!$A:$C,3,0),"Not Mapped"))</f>
        <v/>
      </c>
      <c r="Q4652">
        <f>IF($B4652="","",IF(COUNTIF(Exclusions!$A:$A,$B4652)&gt;0,"Yes","No"))</f>
        <v/>
      </c>
      <c r="R4652" s="17">
        <f>IF($B4652="","",MIN(1,DAY($A4652)/IF($N4652="Superstore",Settings!$B$5,Settings!$B$4)))</f>
        <v/>
      </c>
      <c r="S4652" s="17">
        <f>IF(OR($B4652="",$G4652="",$R4652=0),"",$G4652/$R4652)</f>
        <v/>
      </c>
      <c r="T4652">
        <f>IF($S4652="","",IF($S4652&lt;Settings!$B$8,"Critical",IF($S4652&lt;Settings!$B$9,"Semi Critical","Non Critical")))</f>
        <v/>
      </c>
      <c r="U4652">
        <f>IF($B4652="","",IFERROR(VLOOKUP($O4652,Leaders!$A:$B,2,0),"Not Mapped"))</f>
        <v/>
      </c>
    </row>
    <row r="4653">
      <c r="A4653" s="16" t="n"/>
      <c r="G4653" s="17" t="n"/>
      <c r="H4653" s="17" t="n"/>
      <c r="I4653" s="17" t="n"/>
      <c r="J4653" s="17" t="n"/>
      <c r="K4653" s="17" t="n"/>
      <c r="L4653" s="17" t="n"/>
      <c r="N4653">
        <f>IF($B4653="","",IF($C4653="SUPERSTORE","Superstore","DH"))</f>
        <v/>
      </c>
      <c r="O4653">
        <f>IF($B4653="","",IFERROR(VLOOKUP($B4653,Mapping!$A:$C,2,0),"Not Mapped"))</f>
        <v/>
      </c>
      <c r="P4653">
        <f>IF($B4653="","",IFERROR(VLOOKUP($B4653,Mapping!$A:$C,3,0),"Not Mapped"))</f>
        <v/>
      </c>
      <c r="Q4653">
        <f>IF($B4653="","",IF(COUNTIF(Exclusions!$A:$A,$B4653)&gt;0,"Yes","No"))</f>
        <v/>
      </c>
      <c r="R4653" s="17">
        <f>IF($B4653="","",MIN(1,DAY($A4653)/IF($N4653="Superstore",Settings!$B$5,Settings!$B$4)))</f>
        <v/>
      </c>
      <c r="S4653" s="17">
        <f>IF(OR($B4653="",$G4653="",$R4653=0),"",$G4653/$R4653)</f>
        <v/>
      </c>
      <c r="T4653">
        <f>IF($S4653="","",IF($S4653&lt;Settings!$B$8,"Critical",IF($S4653&lt;Settings!$B$9,"Semi Critical","Non Critical")))</f>
        <v/>
      </c>
      <c r="U4653">
        <f>IF($B4653="","",IFERROR(VLOOKUP($O4653,Leaders!$A:$B,2,0),"Not Mapped"))</f>
        <v/>
      </c>
    </row>
    <row r="4654">
      <c r="A4654" s="16" t="n"/>
      <c r="G4654" s="17" t="n"/>
      <c r="H4654" s="17" t="n"/>
      <c r="I4654" s="17" t="n"/>
      <c r="J4654" s="17" t="n"/>
      <c r="K4654" s="17" t="n"/>
      <c r="L4654" s="17" t="n"/>
      <c r="N4654">
        <f>IF($B4654="","",IF($C4654="SUPERSTORE","Superstore","DH"))</f>
        <v/>
      </c>
      <c r="O4654">
        <f>IF($B4654="","",IFERROR(VLOOKUP($B4654,Mapping!$A:$C,2,0),"Not Mapped"))</f>
        <v/>
      </c>
      <c r="P4654">
        <f>IF($B4654="","",IFERROR(VLOOKUP($B4654,Mapping!$A:$C,3,0),"Not Mapped"))</f>
        <v/>
      </c>
      <c r="Q4654">
        <f>IF($B4654="","",IF(COUNTIF(Exclusions!$A:$A,$B4654)&gt;0,"Yes","No"))</f>
        <v/>
      </c>
      <c r="R4654" s="17">
        <f>IF($B4654="","",MIN(1,DAY($A4654)/IF($N4654="Superstore",Settings!$B$5,Settings!$B$4)))</f>
        <v/>
      </c>
      <c r="S4654" s="17">
        <f>IF(OR($B4654="",$G4654="",$R4654=0),"",$G4654/$R4654)</f>
        <v/>
      </c>
      <c r="T4654">
        <f>IF($S4654="","",IF($S4654&lt;Settings!$B$8,"Critical",IF($S4654&lt;Settings!$B$9,"Semi Critical","Non Critical")))</f>
        <v/>
      </c>
      <c r="U4654">
        <f>IF($B4654="","",IFERROR(VLOOKUP($O4654,Leaders!$A:$B,2,0),"Not Mapped"))</f>
        <v/>
      </c>
    </row>
    <row r="4655">
      <c r="A4655" s="16" t="n"/>
      <c r="G4655" s="17" t="n"/>
      <c r="H4655" s="17" t="n"/>
      <c r="I4655" s="17" t="n"/>
      <c r="J4655" s="17" t="n"/>
      <c r="K4655" s="17" t="n"/>
      <c r="L4655" s="17" t="n"/>
      <c r="N4655">
        <f>IF($B4655="","",IF($C4655="SUPERSTORE","Superstore","DH"))</f>
        <v/>
      </c>
      <c r="O4655">
        <f>IF($B4655="","",IFERROR(VLOOKUP($B4655,Mapping!$A:$C,2,0),"Not Mapped"))</f>
        <v/>
      </c>
      <c r="P4655">
        <f>IF($B4655="","",IFERROR(VLOOKUP($B4655,Mapping!$A:$C,3,0),"Not Mapped"))</f>
        <v/>
      </c>
      <c r="Q4655">
        <f>IF($B4655="","",IF(COUNTIF(Exclusions!$A:$A,$B4655)&gt;0,"Yes","No"))</f>
        <v/>
      </c>
      <c r="R4655" s="17">
        <f>IF($B4655="","",MIN(1,DAY($A4655)/IF($N4655="Superstore",Settings!$B$5,Settings!$B$4)))</f>
        <v/>
      </c>
      <c r="S4655" s="17">
        <f>IF(OR($B4655="",$G4655="",$R4655=0),"",$G4655/$R4655)</f>
        <v/>
      </c>
      <c r="T4655">
        <f>IF($S4655="","",IF($S4655&lt;Settings!$B$8,"Critical",IF($S4655&lt;Settings!$B$9,"Semi Critical","Non Critical")))</f>
        <v/>
      </c>
      <c r="U4655">
        <f>IF($B4655="","",IFERROR(VLOOKUP($O4655,Leaders!$A:$B,2,0),"Not Mapped"))</f>
        <v/>
      </c>
    </row>
    <row r="4656">
      <c r="A4656" s="16" t="n"/>
      <c r="G4656" s="17" t="n"/>
      <c r="H4656" s="17" t="n"/>
      <c r="I4656" s="17" t="n"/>
      <c r="J4656" s="17" t="n"/>
      <c r="K4656" s="17" t="n"/>
      <c r="L4656" s="17" t="n"/>
      <c r="N4656">
        <f>IF($B4656="","",IF($C4656="SUPERSTORE","Superstore","DH"))</f>
        <v/>
      </c>
      <c r="O4656">
        <f>IF($B4656="","",IFERROR(VLOOKUP($B4656,Mapping!$A:$C,2,0),"Not Mapped"))</f>
        <v/>
      </c>
      <c r="P4656">
        <f>IF($B4656="","",IFERROR(VLOOKUP($B4656,Mapping!$A:$C,3,0),"Not Mapped"))</f>
        <v/>
      </c>
      <c r="Q4656">
        <f>IF($B4656="","",IF(COUNTIF(Exclusions!$A:$A,$B4656)&gt;0,"Yes","No"))</f>
        <v/>
      </c>
      <c r="R4656" s="17">
        <f>IF($B4656="","",MIN(1,DAY($A4656)/IF($N4656="Superstore",Settings!$B$5,Settings!$B$4)))</f>
        <v/>
      </c>
      <c r="S4656" s="17">
        <f>IF(OR($B4656="",$G4656="",$R4656=0),"",$G4656/$R4656)</f>
        <v/>
      </c>
      <c r="T4656">
        <f>IF($S4656="","",IF($S4656&lt;Settings!$B$8,"Critical",IF($S4656&lt;Settings!$B$9,"Semi Critical","Non Critical")))</f>
        <v/>
      </c>
      <c r="U4656">
        <f>IF($B4656="","",IFERROR(VLOOKUP($O4656,Leaders!$A:$B,2,0),"Not Mapped"))</f>
        <v/>
      </c>
    </row>
    <row r="4657">
      <c r="A4657" s="16" t="n"/>
      <c r="G4657" s="17" t="n"/>
      <c r="H4657" s="17" t="n"/>
      <c r="I4657" s="17" t="n"/>
      <c r="J4657" s="17" t="n"/>
      <c r="K4657" s="17" t="n"/>
      <c r="L4657" s="17" t="n"/>
      <c r="N4657">
        <f>IF($B4657="","",IF($C4657="SUPERSTORE","Superstore","DH"))</f>
        <v/>
      </c>
      <c r="O4657">
        <f>IF($B4657="","",IFERROR(VLOOKUP($B4657,Mapping!$A:$C,2,0),"Not Mapped"))</f>
        <v/>
      </c>
      <c r="P4657">
        <f>IF($B4657="","",IFERROR(VLOOKUP($B4657,Mapping!$A:$C,3,0),"Not Mapped"))</f>
        <v/>
      </c>
      <c r="Q4657">
        <f>IF($B4657="","",IF(COUNTIF(Exclusions!$A:$A,$B4657)&gt;0,"Yes","No"))</f>
        <v/>
      </c>
      <c r="R4657" s="17">
        <f>IF($B4657="","",MIN(1,DAY($A4657)/IF($N4657="Superstore",Settings!$B$5,Settings!$B$4)))</f>
        <v/>
      </c>
      <c r="S4657" s="17">
        <f>IF(OR($B4657="",$G4657="",$R4657=0),"",$G4657/$R4657)</f>
        <v/>
      </c>
      <c r="T4657">
        <f>IF($S4657="","",IF($S4657&lt;Settings!$B$8,"Critical",IF($S4657&lt;Settings!$B$9,"Semi Critical","Non Critical")))</f>
        <v/>
      </c>
      <c r="U4657">
        <f>IF($B4657="","",IFERROR(VLOOKUP($O4657,Leaders!$A:$B,2,0),"Not Mapped"))</f>
        <v/>
      </c>
    </row>
    <row r="4658">
      <c r="A4658" s="16" t="n"/>
      <c r="G4658" s="17" t="n"/>
      <c r="H4658" s="17" t="n"/>
      <c r="I4658" s="17" t="n"/>
      <c r="J4658" s="17" t="n"/>
      <c r="K4658" s="17" t="n"/>
      <c r="L4658" s="17" t="n"/>
      <c r="N4658">
        <f>IF($B4658="","",IF($C4658="SUPERSTORE","Superstore","DH"))</f>
        <v/>
      </c>
      <c r="O4658">
        <f>IF($B4658="","",IFERROR(VLOOKUP($B4658,Mapping!$A:$C,2,0),"Not Mapped"))</f>
        <v/>
      </c>
      <c r="P4658">
        <f>IF($B4658="","",IFERROR(VLOOKUP($B4658,Mapping!$A:$C,3,0),"Not Mapped"))</f>
        <v/>
      </c>
      <c r="Q4658">
        <f>IF($B4658="","",IF(COUNTIF(Exclusions!$A:$A,$B4658)&gt;0,"Yes","No"))</f>
        <v/>
      </c>
      <c r="R4658" s="17">
        <f>IF($B4658="","",MIN(1,DAY($A4658)/IF($N4658="Superstore",Settings!$B$5,Settings!$B$4)))</f>
        <v/>
      </c>
      <c r="S4658" s="17">
        <f>IF(OR($B4658="",$G4658="",$R4658=0),"",$G4658/$R4658)</f>
        <v/>
      </c>
      <c r="T4658">
        <f>IF($S4658="","",IF($S4658&lt;Settings!$B$8,"Critical",IF($S4658&lt;Settings!$B$9,"Semi Critical","Non Critical")))</f>
        <v/>
      </c>
      <c r="U4658">
        <f>IF($B4658="","",IFERROR(VLOOKUP($O4658,Leaders!$A:$B,2,0),"Not Mapped"))</f>
        <v/>
      </c>
    </row>
    <row r="4659">
      <c r="A4659" s="16" t="n"/>
      <c r="G4659" s="17" t="n"/>
      <c r="H4659" s="17" t="n"/>
      <c r="I4659" s="17" t="n"/>
      <c r="J4659" s="17" t="n"/>
      <c r="K4659" s="17" t="n"/>
      <c r="L4659" s="17" t="n"/>
      <c r="N4659">
        <f>IF($B4659="","",IF($C4659="SUPERSTORE","Superstore","DH"))</f>
        <v/>
      </c>
      <c r="O4659">
        <f>IF($B4659="","",IFERROR(VLOOKUP($B4659,Mapping!$A:$C,2,0),"Not Mapped"))</f>
        <v/>
      </c>
      <c r="P4659">
        <f>IF($B4659="","",IFERROR(VLOOKUP($B4659,Mapping!$A:$C,3,0),"Not Mapped"))</f>
        <v/>
      </c>
      <c r="Q4659">
        <f>IF($B4659="","",IF(COUNTIF(Exclusions!$A:$A,$B4659)&gt;0,"Yes","No"))</f>
        <v/>
      </c>
      <c r="R4659" s="17">
        <f>IF($B4659="","",MIN(1,DAY($A4659)/IF($N4659="Superstore",Settings!$B$5,Settings!$B$4)))</f>
        <v/>
      </c>
      <c r="S4659" s="17">
        <f>IF(OR($B4659="",$G4659="",$R4659=0),"",$G4659/$R4659)</f>
        <v/>
      </c>
      <c r="T4659">
        <f>IF($S4659="","",IF($S4659&lt;Settings!$B$8,"Critical",IF($S4659&lt;Settings!$B$9,"Semi Critical","Non Critical")))</f>
        <v/>
      </c>
      <c r="U4659">
        <f>IF($B4659="","",IFERROR(VLOOKUP($O4659,Leaders!$A:$B,2,0),"Not Mapped"))</f>
        <v/>
      </c>
    </row>
    <row r="4660">
      <c r="A4660" s="16" t="n"/>
      <c r="G4660" s="17" t="n"/>
      <c r="H4660" s="17" t="n"/>
      <c r="I4660" s="17" t="n"/>
      <c r="J4660" s="17" t="n"/>
      <c r="K4660" s="17" t="n"/>
      <c r="L4660" s="17" t="n"/>
      <c r="N4660">
        <f>IF($B4660="","",IF($C4660="SUPERSTORE","Superstore","DH"))</f>
        <v/>
      </c>
      <c r="O4660">
        <f>IF($B4660="","",IFERROR(VLOOKUP($B4660,Mapping!$A:$C,2,0),"Not Mapped"))</f>
        <v/>
      </c>
      <c r="P4660">
        <f>IF($B4660="","",IFERROR(VLOOKUP($B4660,Mapping!$A:$C,3,0),"Not Mapped"))</f>
        <v/>
      </c>
      <c r="Q4660">
        <f>IF($B4660="","",IF(COUNTIF(Exclusions!$A:$A,$B4660)&gt;0,"Yes","No"))</f>
        <v/>
      </c>
      <c r="R4660" s="17">
        <f>IF($B4660="","",MIN(1,DAY($A4660)/IF($N4660="Superstore",Settings!$B$5,Settings!$B$4)))</f>
        <v/>
      </c>
      <c r="S4660" s="17">
        <f>IF(OR($B4660="",$G4660="",$R4660=0),"",$G4660/$R4660)</f>
        <v/>
      </c>
      <c r="T4660">
        <f>IF($S4660="","",IF($S4660&lt;Settings!$B$8,"Critical",IF($S4660&lt;Settings!$B$9,"Semi Critical","Non Critical")))</f>
        <v/>
      </c>
      <c r="U4660">
        <f>IF($B4660="","",IFERROR(VLOOKUP($O4660,Leaders!$A:$B,2,0),"Not Mapped"))</f>
        <v/>
      </c>
    </row>
    <row r="4661">
      <c r="A4661" s="16" t="n"/>
      <c r="G4661" s="17" t="n"/>
      <c r="H4661" s="17" t="n"/>
      <c r="I4661" s="17" t="n"/>
      <c r="J4661" s="17" t="n"/>
      <c r="K4661" s="17" t="n"/>
      <c r="L4661" s="17" t="n"/>
      <c r="N4661">
        <f>IF($B4661="","",IF($C4661="SUPERSTORE","Superstore","DH"))</f>
        <v/>
      </c>
      <c r="O4661">
        <f>IF($B4661="","",IFERROR(VLOOKUP($B4661,Mapping!$A:$C,2,0),"Not Mapped"))</f>
        <v/>
      </c>
      <c r="P4661">
        <f>IF($B4661="","",IFERROR(VLOOKUP($B4661,Mapping!$A:$C,3,0),"Not Mapped"))</f>
        <v/>
      </c>
      <c r="Q4661">
        <f>IF($B4661="","",IF(COUNTIF(Exclusions!$A:$A,$B4661)&gt;0,"Yes","No"))</f>
        <v/>
      </c>
      <c r="R4661" s="17">
        <f>IF($B4661="","",MIN(1,DAY($A4661)/IF($N4661="Superstore",Settings!$B$5,Settings!$B$4)))</f>
        <v/>
      </c>
      <c r="S4661" s="17">
        <f>IF(OR($B4661="",$G4661="",$R4661=0),"",$G4661/$R4661)</f>
        <v/>
      </c>
      <c r="T4661">
        <f>IF($S4661="","",IF($S4661&lt;Settings!$B$8,"Critical",IF($S4661&lt;Settings!$B$9,"Semi Critical","Non Critical")))</f>
        <v/>
      </c>
      <c r="U4661">
        <f>IF($B4661="","",IFERROR(VLOOKUP($O4661,Leaders!$A:$B,2,0),"Not Mapped"))</f>
        <v/>
      </c>
    </row>
    <row r="4662">
      <c r="A4662" s="16" t="n"/>
      <c r="G4662" s="17" t="n"/>
      <c r="H4662" s="17" t="n"/>
      <c r="I4662" s="17" t="n"/>
      <c r="J4662" s="17" t="n"/>
      <c r="K4662" s="17" t="n"/>
      <c r="L4662" s="17" t="n"/>
      <c r="N4662">
        <f>IF($B4662="","",IF($C4662="SUPERSTORE","Superstore","DH"))</f>
        <v/>
      </c>
      <c r="O4662">
        <f>IF($B4662="","",IFERROR(VLOOKUP($B4662,Mapping!$A:$C,2,0),"Not Mapped"))</f>
        <v/>
      </c>
      <c r="P4662">
        <f>IF($B4662="","",IFERROR(VLOOKUP($B4662,Mapping!$A:$C,3,0),"Not Mapped"))</f>
        <v/>
      </c>
      <c r="Q4662">
        <f>IF($B4662="","",IF(COUNTIF(Exclusions!$A:$A,$B4662)&gt;0,"Yes","No"))</f>
        <v/>
      </c>
      <c r="R4662" s="17">
        <f>IF($B4662="","",MIN(1,DAY($A4662)/IF($N4662="Superstore",Settings!$B$5,Settings!$B$4)))</f>
        <v/>
      </c>
      <c r="S4662" s="17">
        <f>IF(OR($B4662="",$G4662="",$R4662=0),"",$G4662/$R4662)</f>
        <v/>
      </c>
      <c r="T4662">
        <f>IF($S4662="","",IF($S4662&lt;Settings!$B$8,"Critical",IF($S4662&lt;Settings!$B$9,"Semi Critical","Non Critical")))</f>
        <v/>
      </c>
      <c r="U4662">
        <f>IF($B4662="","",IFERROR(VLOOKUP($O4662,Leaders!$A:$B,2,0),"Not Mapped"))</f>
        <v/>
      </c>
    </row>
    <row r="4663">
      <c r="A4663" s="16" t="n"/>
      <c r="G4663" s="17" t="n"/>
      <c r="H4663" s="17" t="n"/>
      <c r="I4663" s="17" t="n"/>
      <c r="J4663" s="17" t="n"/>
      <c r="K4663" s="17" t="n"/>
      <c r="L4663" s="17" t="n"/>
      <c r="N4663">
        <f>IF($B4663="","",IF($C4663="SUPERSTORE","Superstore","DH"))</f>
        <v/>
      </c>
      <c r="O4663">
        <f>IF($B4663="","",IFERROR(VLOOKUP($B4663,Mapping!$A:$C,2,0),"Not Mapped"))</f>
        <v/>
      </c>
      <c r="P4663">
        <f>IF($B4663="","",IFERROR(VLOOKUP($B4663,Mapping!$A:$C,3,0),"Not Mapped"))</f>
        <v/>
      </c>
      <c r="Q4663">
        <f>IF($B4663="","",IF(COUNTIF(Exclusions!$A:$A,$B4663)&gt;0,"Yes","No"))</f>
        <v/>
      </c>
      <c r="R4663" s="17">
        <f>IF($B4663="","",MIN(1,DAY($A4663)/IF($N4663="Superstore",Settings!$B$5,Settings!$B$4)))</f>
        <v/>
      </c>
      <c r="S4663" s="17">
        <f>IF(OR($B4663="",$G4663="",$R4663=0),"",$G4663/$R4663)</f>
        <v/>
      </c>
      <c r="T4663">
        <f>IF($S4663="","",IF($S4663&lt;Settings!$B$8,"Critical",IF($S4663&lt;Settings!$B$9,"Semi Critical","Non Critical")))</f>
        <v/>
      </c>
      <c r="U4663">
        <f>IF($B4663="","",IFERROR(VLOOKUP($O4663,Leaders!$A:$B,2,0),"Not Mapped"))</f>
        <v/>
      </c>
    </row>
    <row r="4664">
      <c r="A4664" s="16" t="n"/>
      <c r="G4664" s="17" t="n"/>
      <c r="H4664" s="17" t="n"/>
      <c r="I4664" s="17" t="n"/>
      <c r="J4664" s="17" t="n"/>
      <c r="K4664" s="17" t="n"/>
      <c r="L4664" s="17" t="n"/>
      <c r="N4664">
        <f>IF($B4664="","",IF($C4664="SUPERSTORE","Superstore","DH"))</f>
        <v/>
      </c>
      <c r="O4664">
        <f>IF($B4664="","",IFERROR(VLOOKUP($B4664,Mapping!$A:$C,2,0),"Not Mapped"))</f>
        <v/>
      </c>
      <c r="P4664">
        <f>IF($B4664="","",IFERROR(VLOOKUP($B4664,Mapping!$A:$C,3,0),"Not Mapped"))</f>
        <v/>
      </c>
      <c r="Q4664">
        <f>IF($B4664="","",IF(COUNTIF(Exclusions!$A:$A,$B4664)&gt;0,"Yes","No"))</f>
        <v/>
      </c>
      <c r="R4664" s="17">
        <f>IF($B4664="","",MIN(1,DAY($A4664)/IF($N4664="Superstore",Settings!$B$5,Settings!$B$4)))</f>
        <v/>
      </c>
      <c r="S4664" s="17">
        <f>IF(OR($B4664="",$G4664="",$R4664=0),"",$G4664/$R4664)</f>
        <v/>
      </c>
      <c r="T4664">
        <f>IF($S4664="","",IF($S4664&lt;Settings!$B$8,"Critical",IF($S4664&lt;Settings!$B$9,"Semi Critical","Non Critical")))</f>
        <v/>
      </c>
      <c r="U4664">
        <f>IF($B4664="","",IFERROR(VLOOKUP($O4664,Leaders!$A:$B,2,0),"Not Mapped"))</f>
        <v/>
      </c>
    </row>
    <row r="4665">
      <c r="A4665" s="16" t="n"/>
      <c r="G4665" s="17" t="n"/>
      <c r="H4665" s="17" t="n"/>
      <c r="I4665" s="17" t="n"/>
      <c r="J4665" s="17" t="n"/>
      <c r="K4665" s="17" t="n"/>
      <c r="L4665" s="17" t="n"/>
      <c r="N4665">
        <f>IF($B4665="","",IF($C4665="SUPERSTORE","Superstore","DH"))</f>
        <v/>
      </c>
      <c r="O4665">
        <f>IF($B4665="","",IFERROR(VLOOKUP($B4665,Mapping!$A:$C,2,0),"Not Mapped"))</f>
        <v/>
      </c>
      <c r="P4665">
        <f>IF($B4665="","",IFERROR(VLOOKUP($B4665,Mapping!$A:$C,3,0),"Not Mapped"))</f>
        <v/>
      </c>
      <c r="Q4665">
        <f>IF($B4665="","",IF(COUNTIF(Exclusions!$A:$A,$B4665)&gt;0,"Yes","No"))</f>
        <v/>
      </c>
      <c r="R4665" s="17">
        <f>IF($B4665="","",MIN(1,DAY($A4665)/IF($N4665="Superstore",Settings!$B$5,Settings!$B$4)))</f>
        <v/>
      </c>
      <c r="S4665" s="17">
        <f>IF(OR($B4665="",$G4665="",$R4665=0),"",$G4665/$R4665)</f>
        <v/>
      </c>
      <c r="T4665">
        <f>IF($S4665="","",IF($S4665&lt;Settings!$B$8,"Critical",IF($S4665&lt;Settings!$B$9,"Semi Critical","Non Critical")))</f>
        <v/>
      </c>
      <c r="U4665">
        <f>IF($B4665="","",IFERROR(VLOOKUP($O4665,Leaders!$A:$B,2,0),"Not Mapped"))</f>
        <v/>
      </c>
    </row>
    <row r="4666">
      <c r="A4666" s="16" t="n"/>
      <c r="G4666" s="17" t="n"/>
      <c r="H4666" s="17" t="n"/>
      <c r="I4666" s="17" t="n"/>
      <c r="J4666" s="17" t="n"/>
      <c r="K4666" s="17" t="n"/>
      <c r="L4666" s="17" t="n"/>
      <c r="N4666">
        <f>IF($B4666="","",IF($C4666="SUPERSTORE","Superstore","DH"))</f>
        <v/>
      </c>
      <c r="O4666">
        <f>IF($B4666="","",IFERROR(VLOOKUP($B4666,Mapping!$A:$C,2,0),"Not Mapped"))</f>
        <v/>
      </c>
      <c r="P4666">
        <f>IF($B4666="","",IFERROR(VLOOKUP($B4666,Mapping!$A:$C,3,0),"Not Mapped"))</f>
        <v/>
      </c>
      <c r="Q4666">
        <f>IF($B4666="","",IF(COUNTIF(Exclusions!$A:$A,$B4666)&gt;0,"Yes","No"))</f>
        <v/>
      </c>
      <c r="R4666" s="17">
        <f>IF($B4666="","",MIN(1,DAY($A4666)/IF($N4666="Superstore",Settings!$B$5,Settings!$B$4)))</f>
        <v/>
      </c>
      <c r="S4666" s="17">
        <f>IF(OR($B4666="",$G4666="",$R4666=0),"",$G4666/$R4666)</f>
        <v/>
      </c>
      <c r="T4666">
        <f>IF($S4666="","",IF($S4666&lt;Settings!$B$8,"Critical",IF($S4666&lt;Settings!$B$9,"Semi Critical","Non Critical")))</f>
        <v/>
      </c>
      <c r="U4666">
        <f>IF($B4666="","",IFERROR(VLOOKUP($O4666,Leaders!$A:$B,2,0),"Not Mapped"))</f>
        <v/>
      </c>
    </row>
    <row r="4667">
      <c r="A4667" s="16" t="n"/>
      <c r="G4667" s="17" t="n"/>
      <c r="H4667" s="17" t="n"/>
      <c r="I4667" s="17" t="n"/>
      <c r="J4667" s="17" t="n"/>
      <c r="K4667" s="17" t="n"/>
      <c r="L4667" s="17" t="n"/>
      <c r="N4667">
        <f>IF($B4667="","",IF($C4667="SUPERSTORE","Superstore","DH"))</f>
        <v/>
      </c>
      <c r="O4667">
        <f>IF($B4667="","",IFERROR(VLOOKUP($B4667,Mapping!$A:$C,2,0),"Not Mapped"))</f>
        <v/>
      </c>
      <c r="P4667">
        <f>IF($B4667="","",IFERROR(VLOOKUP($B4667,Mapping!$A:$C,3,0),"Not Mapped"))</f>
        <v/>
      </c>
      <c r="Q4667">
        <f>IF($B4667="","",IF(COUNTIF(Exclusions!$A:$A,$B4667)&gt;0,"Yes","No"))</f>
        <v/>
      </c>
      <c r="R4667" s="17">
        <f>IF($B4667="","",MIN(1,DAY($A4667)/IF($N4667="Superstore",Settings!$B$5,Settings!$B$4)))</f>
        <v/>
      </c>
      <c r="S4667" s="17">
        <f>IF(OR($B4667="",$G4667="",$R4667=0),"",$G4667/$R4667)</f>
        <v/>
      </c>
      <c r="T4667">
        <f>IF($S4667="","",IF($S4667&lt;Settings!$B$8,"Critical",IF($S4667&lt;Settings!$B$9,"Semi Critical","Non Critical")))</f>
        <v/>
      </c>
      <c r="U4667">
        <f>IF($B4667="","",IFERROR(VLOOKUP($O4667,Leaders!$A:$B,2,0),"Not Mapped"))</f>
        <v/>
      </c>
    </row>
    <row r="4668">
      <c r="A4668" s="16" t="n"/>
      <c r="G4668" s="17" t="n"/>
      <c r="H4668" s="17" t="n"/>
      <c r="I4668" s="17" t="n"/>
      <c r="J4668" s="17" t="n"/>
      <c r="K4668" s="17" t="n"/>
      <c r="L4668" s="17" t="n"/>
      <c r="N4668">
        <f>IF($B4668="","",IF($C4668="SUPERSTORE","Superstore","DH"))</f>
        <v/>
      </c>
      <c r="O4668">
        <f>IF($B4668="","",IFERROR(VLOOKUP($B4668,Mapping!$A:$C,2,0),"Not Mapped"))</f>
        <v/>
      </c>
      <c r="P4668">
        <f>IF($B4668="","",IFERROR(VLOOKUP($B4668,Mapping!$A:$C,3,0),"Not Mapped"))</f>
        <v/>
      </c>
      <c r="Q4668">
        <f>IF($B4668="","",IF(COUNTIF(Exclusions!$A:$A,$B4668)&gt;0,"Yes","No"))</f>
        <v/>
      </c>
      <c r="R4668" s="17">
        <f>IF($B4668="","",MIN(1,DAY($A4668)/IF($N4668="Superstore",Settings!$B$5,Settings!$B$4)))</f>
        <v/>
      </c>
      <c r="S4668" s="17">
        <f>IF(OR($B4668="",$G4668="",$R4668=0),"",$G4668/$R4668)</f>
        <v/>
      </c>
      <c r="T4668">
        <f>IF($S4668="","",IF($S4668&lt;Settings!$B$8,"Critical",IF($S4668&lt;Settings!$B$9,"Semi Critical","Non Critical")))</f>
        <v/>
      </c>
      <c r="U4668">
        <f>IF($B4668="","",IFERROR(VLOOKUP($O4668,Leaders!$A:$B,2,0),"Not Mapped"))</f>
        <v/>
      </c>
    </row>
    <row r="4669">
      <c r="A4669" s="16" t="n"/>
      <c r="G4669" s="17" t="n"/>
      <c r="H4669" s="17" t="n"/>
      <c r="I4669" s="17" t="n"/>
      <c r="J4669" s="17" t="n"/>
      <c r="K4669" s="17" t="n"/>
      <c r="L4669" s="17" t="n"/>
      <c r="N4669">
        <f>IF($B4669="","",IF($C4669="SUPERSTORE","Superstore","DH"))</f>
        <v/>
      </c>
      <c r="O4669">
        <f>IF($B4669="","",IFERROR(VLOOKUP($B4669,Mapping!$A:$C,2,0),"Not Mapped"))</f>
        <v/>
      </c>
      <c r="P4669">
        <f>IF($B4669="","",IFERROR(VLOOKUP($B4669,Mapping!$A:$C,3,0),"Not Mapped"))</f>
        <v/>
      </c>
      <c r="Q4669">
        <f>IF($B4669="","",IF(COUNTIF(Exclusions!$A:$A,$B4669)&gt;0,"Yes","No"))</f>
        <v/>
      </c>
      <c r="R4669" s="17">
        <f>IF($B4669="","",MIN(1,DAY($A4669)/IF($N4669="Superstore",Settings!$B$5,Settings!$B$4)))</f>
        <v/>
      </c>
      <c r="S4669" s="17">
        <f>IF(OR($B4669="",$G4669="",$R4669=0),"",$G4669/$R4669)</f>
        <v/>
      </c>
      <c r="T4669">
        <f>IF($S4669="","",IF($S4669&lt;Settings!$B$8,"Critical",IF($S4669&lt;Settings!$B$9,"Semi Critical","Non Critical")))</f>
        <v/>
      </c>
      <c r="U4669">
        <f>IF($B4669="","",IFERROR(VLOOKUP($O4669,Leaders!$A:$B,2,0),"Not Mapped"))</f>
        <v/>
      </c>
    </row>
    <row r="4670">
      <c r="A4670" s="16" t="n"/>
      <c r="G4670" s="17" t="n"/>
      <c r="H4670" s="17" t="n"/>
      <c r="I4670" s="17" t="n"/>
      <c r="J4670" s="17" t="n"/>
      <c r="K4670" s="17" t="n"/>
      <c r="L4670" s="17" t="n"/>
      <c r="N4670">
        <f>IF($B4670="","",IF($C4670="SUPERSTORE","Superstore","DH"))</f>
        <v/>
      </c>
      <c r="O4670">
        <f>IF($B4670="","",IFERROR(VLOOKUP($B4670,Mapping!$A:$C,2,0),"Not Mapped"))</f>
        <v/>
      </c>
      <c r="P4670">
        <f>IF($B4670="","",IFERROR(VLOOKUP($B4670,Mapping!$A:$C,3,0),"Not Mapped"))</f>
        <v/>
      </c>
      <c r="Q4670">
        <f>IF($B4670="","",IF(COUNTIF(Exclusions!$A:$A,$B4670)&gt;0,"Yes","No"))</f>
        <v/>
      </c>
      <c r="R4670" s="17">
        <f>IF($B4670="","",MIN(1,DAY($A4670)/IF($N4670="Superstore",Settings!$B$5,Settings!$B$4)))</f>
        <v/>
      </c>
      <c r="S4670" s="17">
        <f>IF(OR($B4670="",$G4670="",$R4670=0),"",$G4670/$R4670)</f>
        <v/>
      </c>
      <c r="T4670">
        <f>IF($S4670="","",IF($S4670&lt;Settings!$B$8,"Critical",IF($S4670&lt;Settings!$B$9,"Semi Critical","Non Critical")))</f>
        <v/>
      </c>
      <c r="U4670">
        <f>IF($B4670="","",IFERROR(VLOOKUP($O4670,Leaders!$A:$B,2,0),"Not Mapped"))</f>
        <v/>
      </c>
    </row>
    <row r="4671">
      <c r="A4671" s="16" t="n"/>
      <c r="G4671" s="17" t="n"/>
      <c r="H4671" s="17" t="n"/>
      <c r="I4671" s="17" t="n"/>
      <c r="J4671" s="17" t="n"/>
      <c r="K4671" s="17" t="n"/>
      <c r="L4671" s="17" t="n"/>
      <c r="N4671">
        <f>IF($B4671="","",IF($C4671="SUPERSTORE","Superstore","DH"))</f>
        <v/>
      </c>
      <c r="O4671">
        <f>IF($B4671="","",IFERROR(VLOOKUP($B4671,Mapping!$A:$C,2,0),"Not Mapped"))</f>
        <v/>
      </c>
      <c r="P4671">
        <f>IF($B4671="","",IFERROR(VLOOKUP($B4671,Mapping!$A:$C,3,0),"Not Mapped"))</f>
        <v/>
      </c>
      <c r="Q4671">
        <f>IF($B4671="","",IF(COUNTIF(Exclusions!$A:$A,$B4671)&gt;0,"Yes","No"))</f>
        <v/>
      </c>
      <c r="R4671" s="17">
        <f>IF($B4671="","",MIN(1,DAY($A4671)/IF($N4671="Superstore",Settings!$B$5,Settings!$B$4)))</f>
        <v/>
      </c>
      <c r="S4671" s="17">
        <f>IF(OR($B4671="",$G4671="",$R4671=0),"",$G4671/$R4671)</f>
        <v/>
      </c>
      <c r="T4671">
        <f>IF($S4671="","",IF($S4671&lt;Settings!$B$8,"Critical",IF($S4671&lt;Settings!$B$9,"Semi Critical","Non Critical")))</f>
        <v/>
      </c>
      <c r="U4671">
        <f>IF($B4671="","",IFERROR(VLOOKUP($O4671,Leaders!$A:$B,2,0),"Not Mapped"))</f>
        <v/>
      </c>
    </row>
    <row r="4672">
      <c r="A4672" s="16" t="n"/>
      <c r="G4672" s="17" t="n"/>
      <c r="H4672" s="17" t="n"/>
      <c r="I4672" s="17" t="n"/>
      <c r="J4672" s="17" t="n"/>
      <c r="K4672" s="17" t="n"/>
      <c r="L4672" s="17" t="n"/>
      <c r="N4672">
        <f>IF($B4672="","",IF($C4672="SUPERSTORE","Superstore","DH"))</f>
        <v/>
      </c>
      <c r="O4672">
        <f>IF($B4672="","",IFERROR(VLOOKUP($B4672,Mapping!$A:$C,2,0),"Not Mapped"))</f>
        <v/>
      </c>
      <c r="P4672">
        <f>IF($B4672="","",IFERROR(VLOOKUP($B4672,Mapping!$A:$C,3,0),"Not Mapped"))</f>
        <v/>
      </c>
      <c r="Q4672">
        <f>IF($B4672="","",IF(COUNTIF(Exclusions!$A:$A,$B4672)&gt;0,"Yes","No"))</f>
        <v/>
      </c>
      <c r="R4672" s="17">
        <f>IF($B4672="","",MIN(1,DAY($A4672)/IF($N4672="Superstore",Settings!$B$5,Settings!$B$4)))</f>
        <v/>
      </c>
      <c r="S4672" s="17">
        <f>IF(OR($B4672="",$G4672="",$R4672=0),"",$G4672/$R4672)</f>
        <v/>
      </c>
      <c r="T4672">
        <f>IF($S4672="","",IF($S4672&lt;Settings!$B$8,"Critical",IF($S4672&lt;Settings!$B$9,"Semi Critical","Non Critical")))</f>
        <v/>
      </c>
      <c r="U4672">
        <f>IF($B4672="","",IFERROR(VLOOKUP($O4672,Leaders!$A:$B,2,0),"Not Mapped"))</f>
        <v/>
      </c>
    </row>
    <row r="4673">
      <c r="A4673" s="16" t="n"/>
      <c r="G4673" s="17" t="n"/>
      <c r="H4673" s="17" t="n"/>
      <c r="I4673" s="17" t="n"/>
      <c r="J4673" s="17" t="n"/>
      <c r="K4673" s="17" t="n"/>
      <c r="L4673" s="17" t="n"/>
      <c r="N4673">
        <f>IF($B4673="","",IF($C4673="SUPERSTORE","Superstore","DH"))</f>
        <v/>
      </c>
      <c r="O4673">
        <f>IF($B4673="","",IFERROR(VLOOKUP($B4673,Mapping!$A:$C,2,0),"Not Mapped"))</f>
        <v/>
      </c>
      <c r="P4673">
        <f>IF($B4673="","",IFERROR(VLOOKUP($B4673,Mapping!$A:$C,3,0),"Not Mapped"))</f>
        <v/>
      </c>
      <c r="Q4673">
        <f>IF($B4673="","",IF(COUNTIF(Exclusions!$A:$A,$B4673)&gt;0,"Yes","No"))</f>
        <v/>
      </c>
      <c r="R4673" s="17">
        <f>IF($B4673="","",MIN(1,DAY($A4673)/IF($N4673="Superstore",Settings!$B$5,Settings!$B$4)))</f>
        <v/>
      </c>
      <c r="S4673" s="17">
        <f>IF(OR($B4673="",$G4673="",$R4673=0),"",$G4673/$R4673)</f>
        <v/>
      </c>
      <c r="T4673">
        <f>IF($S4673="","",IF($S4673&lt;Settings!$B$8,"Critical",IF($S4673&lt;Settings!$B$9,"Semi Critical","Non Critical")))</f>
        <v/>
      </c>
      <c r="U4673">
        <f>IF($B4673="","",IFERROR(VLOOKUP($O4673,Leaders!$A:$B,2,0),"Not Mapped"))</f>
        <v/>
      </c>
    </row>
    <row r="4674">
      <c r="A4674" s="16" t="n"/>
      <c r="G4674" s="17" t="n"/>
      <c r="H4674" s="17" t="n"/>
      <c r="I4674" s="17" t="n"/>
      <c r="J4674" s="17" t="n"/>
      <c r="K4674" s="17" t="n"/>
      <c r="L4674" s="17" t="n"/>
      <c r="N4674">
        <f>IF($B4674="","",IF($C4674="SUPERSTORE","Superstore","DH"))</f>
        <v/>
      </c>
      <c r="O4674">
        <f>IF($B4674="","",IFERROR(VLOOKUP($B4674,Mapping!$A:$C,2,0),"Not Mapped"))</f>
        <v/>
      </c>
      <c r="P4674">
        <f>IF($B4674="","",IFERROR(VLOOKUP($B4674,Mapping!$A:$C,3,0),"Not Mapped"))</f>
        <v/>
      </c>
      <c r="Q4674">
        <f>IF($B4674="","",IF(COUNTIF(Exclusions!$A:$A,$B4674)&gt;0,"Yes","No"))</f>
        <v/>
      </c>
      <c r="R4674" s="17">
        <f>IF($B4674="","",MIN(1,DAY($A4674)/IF($N4674="Superstore",Settings!$B$5,Settings!$B$4)))</f>
        <v/>
      </c>
      <c r="S4674" s="17">
        <f>IF(OR($B4674="",$G4674="",$R4674=0),"",$G4674/$R4674)</f>
        <v/>
      </c>
      <c r="T4674">
        <f>IF($S4674="","",IF($S4674&lt;Settings!$B$8,"Critical",IF($S4674&lt;Settings!$B$9,"Semi Critical","Non Critical")))</f>
        <v/>
      </c>
      <c r="U4674">
        <f>IF($B4674="","",IFERROR(VLOOKUP($O4674,Leaders!$A:$B,2,0),"Not Mapped"))</f>
        <v/>
      </c>
    </row>
    <row r="4675">
      <c r="A4675" s="16" t="n"/>
      <c r="G4675" s="17" t="n"/>
      <c r="H4675" s="17" t="n"/>
      <c r="I4675" s="17" t="n"/>
      <c r="J4675" s="17" t="n"/>
      <c r="K4675" s="17" t="n"/>
      <c r="L4675" s="17" t="n"/>
      <c r="N4675">
        <f>IF($B4675="","",IF($C4675="SUPERSTORE","Superstore","DH"))</f>
        <v/>
      </c>
      <c r="O4675">
        <f>IF($B4675="","",IFERROR(VLOOKUP($B4675,Mapping!$A:$C,2,0),"Not Mapped"))</f>
        <v/>
      </c>
      <c r="P4675">
        <f>IF($B4675="","",IFERROR(VLOOKUP($B4675,Mapping!$A:$C,3,0),"Not Mapped"))</f>
        <v/>
      </c>
      <c r="Q4675">
        <f>IF($B4675="","",IF(COUNTIF(Exclusions!$A:$A,$B4675)&gt;0,"Yes","No"))</f>
        <v/>
      </c>
      <c r="R4675" s="17">
        <f>IF($B4675="","",MIN(1,DAY($A4675)/IF($N4675="Superstore",Settings!$B$5,Settings!$B$4)))</f>
        <v/>
      </c>
      <c r="S4675" s="17">
        <f>IF(OR($B4675="",$G4675="",$R4675=0),"",$G4675/$R4675)</f>
        <v/>
      </c>
      <c r="T4675">
        <f>IF($S4675="","",IF($S4675&lt;Settings!$B$8,"Critical",IF($S4675&lt;Settings!$B$9,"Semi Critical","Non Critical")))</f>
        <v/>
      </c>
      <c r="U4675">
        <f>IF($B4675="","",IFERROR(VLOOKUP($O4675,Leaders!$A:$B,2,0),"Not Mapped"))</f>
        <v/>
      </c>
    </row>
    <row r="4676">
      <c r="A4676" s="16" t="n"/>
      <c r="G4676" s="17" t="n"/>
      <c r="H4676" s="17" t="n"/>
      <c r="I4676" s="17" t="n"/>
      <c r="J4676" s="17" t="n"/>
      <c r="K4676" s="17" t="n"/>
      <c r="L4676" s="17" t="n"/>
      <c r="N4676">
        <f>IF($B4676="","",IF($C4676="SUPERSTORE","Superstore","DH"))</f>
        <v/>
      </c>
      <c r="O4676">
        <f>IF($B4676="","",IFERROR(VLOOKUP($B4676,Mapping!$A:$C,2,0),"Not Mapped"))</f>
        <v/>
      </c>
      <c r="P4676">
        <f>IF($B4676="","",IFERROR(VLOOKUP($B4676,Mapping!$A:$C,3,0),"Not Mapped"))</f>
        <v/>
      </c>
      <c r="Q4676">
        <f>IF($B4676="","",IF(COUNTIF(Exclusions!$A:$A,$B4676)&gt;0,"Yes","No"))</f>
        <v/>
      </c>
      <c r="R4676" s="17">
        <f>IF($B4676="","",MIN(1,DAY($A4676)/IF($N4676="Superstore",Settings!$B$5,Settings!$B$4)))</f>
        <v/>
      </c>
      <c r="S4676" s="17">
        <f>IF(OR($B4676="",$G4676="",$R4676=0),"",$G4676/$R4676)</f>
        <v/>
      </c>
      <c r="T4676">
        <f>IF($S4676="","",IF($S4676&lt;Settings!$B$8,"Critical",IF($S4676&lt;Settings!$B$9,"Semi Critical","Non Critical")))</f>
        <v/>
      </c>
      <c r="U4676">
        <f>IF($B4676="","",IFERROR(VLOOKUP($O4676,Leaders!$A:$B,2,0),"Not Mapped"))</f>
        <v/>
      </c>
    </row>
    <row r="4677">
      <c r="A4677" s="16" t="n"/>
      <c r="G4677" s="17" t="n"/>
      <c r="H4677" s="17" t="n"/>
      <c r="I4677" s="17" t="n"/>
      <c r="J4677" s="17" t="n"/>
      <c r="K4677" s="17" t="n"/>
      <c r="L4677" s="17" t="n"/>
      <c r="N4677">
        <f>IF($B4677="","",IF($C4677="SUPERSTORE","Superstore","DH"))</f>
        <v/>
      </c>
      <c r="O4677">
        <f>IF($B4677="","",IFERROR(VLOOKUP($B4677,Mapping!$A:$C,2,0),"Not Mapped"))</f>
        <v/>
      </c>
      <c r="P4677">
        <f>IF($B4677="","",IFERROR(VLOOKUP($B4677,Mapping!$A:$C,3,0),"Not Mapped"))</f>
        <v/>
      </c>
      <c r="Q4677">
        <f>IF($B4677="","",IF(COUNTIF(Exclusions!$A:$A,$B4677)&gt;0,"Yes","No"))</f>
        <v/>
      </c>
      <c r="R4677" s="17">
        <f>IF($B4677="","",MIN(1,DAY($A4677)/IF($N4677="Superstore",Settings!$B$5,Settings!$B$4)))</f>
        <v/>
      </c>
      <c r="S4677" s="17">
        <f>IF(OR($B4677="",$G4677="",$R4677=0),"",$G4677/$R4677)</f>
        <v/>
      </c>
      <c r="T4677">
        <f>IF($S4677="","",IF($S4677&lt;Settings!$B$8,"Critical",IF($S4677&lt;Settings!$B$9,"Semi Critical","Non Critical")))</f>
        <v/>
      </c>
      <c r="U4677">
        <f>IF($B4677="","",IFERROR(VLOOKUP($O4677,Leaders!$A:$B,2,0),"Not Mapped"))</f>
        <v/>
      </c>
    </row>
    <row r="4678">
      <c r="A4678" s="16" t="n"/>
      <c r="G4678" s="17" t="n"/>
      <c r="H4678" s="17" t="n"/>
      <c r="I4678" s="17" t="n"/>
      <c r="J4678" s="17" t="n"/>
      <c r="K4678" s="17" t="n"/>
      <c r="L4678" s="17" t="n"/>
      <c r="N4678">
        <f>IF($B4678="","",IF($C4678="SUPERSTORE","Superstore","DH"))</f>
        <v/>
      </c>
      <c r="O4678">
        <f>IF($B4678="","",IFERROR(VLOOKUP($B4678,Mapping!$A:$C,2,0),"Not Mapped"))</f>
        <v/>
      </c>
      <c r="P4678">
        <f>IF($B4678="","",IFERROR(VLOOKUP($B4678,Mapping!$A:$C,3,0),"Not Mapped"))</f>
        <v/>
      </c>
      <c r="Q4678">
        <f>IF($B4678="","",IF(COUNTIF(Exclusions!$A:$A,$B4678)&gt;0,"Yes","No"))</f>
        <v/>
      </c>
      <c r="R4678" s="17">
        <f>IF($B4678="","",MIN(1,DAY($A4678)/IF($N4678="Superstore",Settings!$B$5,Settings!$B$4)))</f>
        <v/>
      </c>
      <c r="S4678" s="17">
        <f>IF(OR($B4678="",$G4678="",$R4678=0),"",$G4678/$R4678)</f>
        <v/>
      </c>
      <c r="T4678">
        <f>IF($S4678="","",IF($S4678&lt;Settings!$B$8,"Critical",IF($S4678&lt;Settings!$B$9,"Semi Critical","Non Critical")))</f>
        <v/>
      </c>
      <c r="U4678">
        <f>IF($B4678="","",IFERROR(VLOOKUP($O4678,Leaders!$A:$B,2,0),"Not Mapped"))</f>
        <v/>
      </c>
    </row>
    <row r="4679">
      <c r="A4679" s="16" t="n"/>
      <c r="G4679" s="17" t="n"/>
      <c r="H4679" s="17" t="n"/>
      <c r="I4679" s="17" t="n"/>
      <c r="J4679" s="17" t="n"/>
      <c r="K4679" s="17" t="n"/>
      <c r="L4679" s="17" t="n"/>
      <c r="N4679">
        <f>IF($B4679="","",IF($C4679="SUPERSTORE","Superstore","DH"))</f>
        <v/>
      </c>
      <c r="O4679">
        <f>IF($B4679="","",IFERROR(VLOOKUP($B4679,Mapping!$A:$C,2,0),"Not Mapped"))</f>
        <v/>
      </c>
      <c r="P4679">
        <f>IF($B4679="","",IFERROR(VLOOKUP($B4679,Mapping!$A:$C,3,0),"Not Mapped"))</f>
        <v/>
      </c>
      <c r="Q4679">
        <f>IF($B4679="","",IF(COUNTIF(Exclusions!$A:$A,$B4679)&gt;0,"Yes","No"))</f>
        <v/>
      </c>
      <c r="R4679" s="17">
        <f>IF($B4679="","",MIN(1,DAY($A4679)/IF($N4679="Superstore",Settings!$B$5,Settings!$B$4)))</f>
        <v/>
      </c>
      <c r="S4679" s="17">
        <f>IF(OR($B4679="",$G4679="",$R4679=0),"",$G4679/$R4679)</f>
        <v/>
      </c>
      <c r="T4679">
        <f>IF($S4679="","",IF($S4679&lt;Settings!$B$8,"Critical",IF($S4679&lt;Settings!$B$9,"Semi Critical","Non Critical")))</f>
        <v/>
      </c>
      <c r="U4679">
        <f>IF($B4679="","",IFERROR(VLOOKUP($O4679,Leaders!$A:$B,2,0),"Not Mapped"))</f>
        <v/>
      </c>
    </row>
    <row r="4680">
      <c r="A4680" s="16" t="n"/>
      <c r="G4680" s="17" t="n"/>
      <c r="H4680" s="17" t="n"/>
      <c r="I4680" s="17" t="n"/>
      <c r="J4680" s="17" t="n"/>
      <c r="K4680" s="17" t="n"/>
      <c r="L4680" s="17" t="n"/>
      <c r="N4680">
        <f>IF($B4680="","",IF($C4680="SUPERSTORE","Superstore","DH"))</f>
        <v/>
      </c>
      <c r="O4680">
        <f>IF($B4680="","",IFERROR(VLOOKUP($B4680,Mapping!$A:$C,2,0),"Not Mapped"))</f>
        <v/>
      </c>
      <c r="P4680">
        <f>IF($B4680="","",IFERROR(VLOOKUP($B4680,Mapping!$A:$C,3,0),"Not Mapped"))</f>
        <v/>
      </c>
      <c r="Q4680">
        <f>IF($B4680="","",IF(COUNTIF(Exclusions!$A:$A,$B4680)&gt;0,"Yes","No"))</f>
        <v/>
      </c>
      <c r="R4680" s="17">
        <f>IF($B4680="","",MIN(1,DAY($A4680)/IF($N4680="Superstore",Settings!$B$5,Settings!$B$4)))</f>
        <v/>
      </c>
      <c r="S4680" s="17">
        <f>IF(OR($B4680="",$G4680="",$R4680=0),"",$G4680/$R4680)</f>
        <v/>
      </c>
      <c r="T4680">
        <f>IF($S4680="","",IF($S4680&lt;Settings!$B$8,"Critical",IF($S4680&lt;Settings!$B$9,"Semi Critical","Non Critical")))</f>
        <v/>
      </c>
      <c r="U4680">
        <f>IF($B4680="","",IFERROR(VLOOKUP($O4680,Leaders!$A:$B,2,0),"Not Mapped"))</f>
        <v/>
      </c>
    </row>
    <row r="4681">
      <c r="A4681" s="16" t="n"/>
      <c r="G4681" s="17" t="n"/>
      <c r="H4681" s="17" t="n"/>
      <c r="I4681" s="17" t="n"/>
      <c r="J4681" s="17" t="n"/>
      <c r="K4681" s="17" t="n"/>
      <c r="L4681" s="17" t="n"/>
      <c r="N4681">
        <f>IF($B4681="","",IF($C4681="SUPERSTORE","Superstore","DH"))</f>
        <v/>
      </c>
      <c r="O4681">
        <f>IF($B4681="","",IFERROR(VLOOKUP($B4681,Mapping!$A:$C,2,0),"Not Mapped"))</f>
        <v/>
      </c>
      <c r="P4681">
        <f>IF($B4681="","",IFERROR(VLOOKUP($B4681,Mapping!$A:$C,3,0),"Not Mapped"))</f>
        <v/>
      </c>
      <c r="Q4681">
        <f>IF($B4681="","",IF(COUNTIF(Exclusions!$A:$A,$B4681)&gt;0,"Yes","No"))</f>
        <v/>
      </c>
      <c r="R4681" s="17">
        <f>IF($B4681="","",MIN(1,DAY($A4681)/IF($N4681="Superstore",Settings!$B$5,Settings!$B$4)))</f>
        <v/>
      </c>
      <c r="S4681" s="17">
        <f>IF(OR($B4681="",$G4681="",$R4681=0),"",$G4681/$R4681)</f>
        <v/>
      </c>
      <c r="T4681">
        <f>IF($S4681="","",IF($S4681&lt;Settings!$B$8,"Critical",IF($S4681&lt;Settings!$B$9,"Semi Critical","Non Critical")))</f>
        <v/>
      </c>
      <c r="U4681">
        <f>IF($B4681="","",IFERROR(VLOOKUP($O4681,Leaders!$A:$B,2,0),"Not Mapped"))</f>
        <v/>
      </c>
    </row>
    <row r="4682">
      <c r="A4682" s="16" t="n"/>
      <c r="G4682" s="17" t="n"/>
      <c r="H4682" s="17" t="n"/>
      <c r="I4682" s="17" t="n"/>
      <c r="J4682" s="17" t="n"/>
      <c r="K4682" s="17" t="n"/>
      <c r="L4682" s="17" t="n"/>
      <c r="N4682">
        <f>IF($B4682="","",IF($C4682="SUPERSTORE","Superstore","DH"))</f>
        <v/>
      </c>
      <c r="O4682">
        <f>IF($B4682="","",IFERROR(VLOOKUP($B4682,Mapping!$A:$C,2,0),"Not Mapped"))</f>
        <v/>
      </c>
      <c r="P4682">
        <f>IF($B4682="","",IFERROR(VLOOKUP($B4682,Mapping!$A:$C,3,0),"Not Mapped"))</f>
        <v/>
      </c>
      <c r="Q4682">
        <f>IF($B4682="","",IF(COUNTIF(Exclusions!$A:$A,$B4682)&gt;0,"Yes","No"))</f>
        <v/>
      </c>
      <c r="R4682" s="17">
        <f>IF($B4682="","",MIN(1,DAY($A4682)/IF($N4682="Superstore",Settings!$B$5,Settings!$B$4)))</f>
        <v/>
      </c>
      <c r="S4682" s="17">
        <f>IF(OR($B4682="",$G4682="",$R4682=0),"",$G4682/$R4682)</f>
        <v/>
      </c>
      <c r="T4682">
        <f>IF($S4682="","",IF($S4682&lt;Settings!$B$8,"Critical",IF($S4682&lt;Settings!$B$9,"Semi Critical","Non Critical")))</f>
        <v/>
      </c>
      <c r="U4682">
        <f>IF($B4682="","",IFERROR(VLOOKUP($O4682,Leaders!$A:$B,2,0),"Not Mapped"))</f>
        <v/>
      </c>
    </row>
    <row r="4683">
      <c r="A4683" s="16" t="n"/>
      <c r="G4683" s="17" t="n"/>
      <c r="H4683" s="17" t="n"/>
      <c r="I4683" s="17" t="n"/>
      <c r="J4683" s="17" t="n"/>
      <c r="K4683" s="17" t="n"/>
      <c r="L4683" s="17" t="n"/>
      <c r="N4683">
        <f>IF($B4683="","",IF($C4683="SUPERSTORE","Superstore","DH"))</f>
        <v/>
      </c>
      <c r="O4683">
        <f>IF($B4683="","",IFERROR(VLOOKUP($B4683,Mapping!$A:$C,2,0),"Not Mapped"))</f>
        <v/>
      </c>
      <c r="P4683">
        <f>IF($B4683="","",IFERROR(VLOOKUP($B4683,Mapping!$A:$C,3,0),"Not Mapped"))</f>
        <v/>
      </c>
      <c r="Q4683">
        <f>IF($B4683="","",IF(COUNTIF(Exclusions!$A:$A,$B4683)&gt;0,"Yes","No"))</f>
        <v/>
      </c>
      <c r="R4683" s="17">
        <f>IF($B4683="","",MIN(1,DAY($A4683)/IF($N4683="Superstore",Settings!$B$5,Settings!$B$4)))</f>
        <v/>
      </c>
      <c r="S4683" s="17">
        <f>IF(OR($B4683="",$G4683="",$R4683=0),"",$G4683/$R4683)</f>
        <v/>
      </c>
      <c r="T4683">
        <f>IF($S4683="","",IF($S4683&lt;Settings!$B$8,"Critical",IF($S4683&lt;Settings!$B$9,"Semi Critical","Non Critical")))</f>
        <v/>
      </c>
      <c r="U4683">
        <f>IF($B4683="","",IFERROR(VLOOKUP($O4683,Leaders!$A:$B,2,0),"Not Mapped"))</f>
        <v/>
      </c>
    </row>
    <row r="4684">
      <c r="A4684" s="16" t="n"/>
      <c r="G4684" s="17" t="n"/>
      <c r="H4684" s="17" t="n"/>
      <c r="I4684" s="17" t="n"/>
      <c r="J4684" s="17" t="n"/>
      <c r="K4684" s="17" t="n"/>
      <c r="L4684" s="17" t="n"/>
      <c r="N4684">
        <f>IF($B4684="","",IF($C4684="SUPERSTORE","Superstore","DH"))</f>
        <v/>
      </c>
      <c r="O4684">
        <f>IF($B4684="","",IFERROR(VLOOKUP($B4684,Mapping!$A:$C,2,0),"Not Mapped"))</f>
        <v/>
      </c>
      <c r="P4684">
        <f>IF($B4684="","",IFERROR(VLOOKUP($B4684,Mapping!$A:$C,3,0),"Not Mapped"))</f>
        <v/>
      </c>
      <c r="Q4684">
        <f>IF($B4684="","",IF(COUNTIF(Exclusions!$A:$A,$B4684)&gt;0,"Yes","No"))</f>
        <v/>
      </c>
      <c r="R4684" s="17">
        <f>IF($B4684="","",MIN(1,DAY($A4684)/IF($N4684="Superstore",Settings!$B$5,Settings!$B$4)))</f>
        <v/>
      </c>
      <c r="S4684" s="17">
        <f>IF(OR($B4684="",$G4684="",$R4684=0),"",$G4684/$R4684)</f>
        <v/>
      </c>
      <c r="T4684">
        <f>IF($S4684="","",IF($S4684&lt;Settings!$B$8,"Critical",IF($S4684&lt;Settings!$B$9,"Semi Critical","Non Critical")))</f>
        <v/>
      </c>
      <c r="U4684">
        <f>IF($B4684="","",IFERROR(VLOOKUP($O4684,Leaders!$A:$B,2,0),"Not Mapped"))</f>
        <v/>
      </c>
    </row>
    <row r="4685">
      <c r="A4685" s="16" t="n"/>
      <c r="G4685" s="17" t="n"/>
      <c r="H4685" s="17" t="n"/>
      <c r="I4685" s="17" t="n"/>
      <c r="J4685" s="17" t="n"/>
      <c r="K4685" s="17" t="n"/>
      <c r="L4685" s="17" t="n"/>
      <c r="N4685">
        <f>IF($B4685="","",IF($C4685="SUPERSTORE","Superstore","DH"))</f>
        <v/>
      </c>
      <c r="O4685">
        <f>IF($B4685="","",IFERROR(VLOOKUP($B4685,Mapping!$A:$C,2,0),"Not Mapped"))</f>
        <v/>
      </c>
      <c r="P4685">
        <f>IF($B4685="","",IFERROR(VLOOKUP($B4685,Mapping!$A:$C,3,0),"Not Mapped"))</f>
        <v/>
      </c>
      <c r="Q4685">
        <f>IF($B4685="","",IF(COUNTIF(Exclusions!$A:$A,$B4685)&gt;0,"Yes","No"))</f>
        <v/>
      </c>
      <c r="R4685" s="17">
        <f>IF($B4685="","",MIN(1,DAY($A4685)/IF($N4685="Superstore",Settings!$B$5,Settings!$B$4)))</f>
        <v/>
      </c>
      <c r="S4685" s="17">
        <f>IF(OR($B4685="",$G4685="",$R4685=0),"",$G4685/$R4685)</f>
        <v/>
      </c>
      <c r="T4685">
        <f>IF($S4685="","",IF($S4685&lt;Settings!$B$8,"Critical",IF($S4685&lt;Settings!$B$9,"Semi Critical","Non Critical")))</f>
        <v/>
      </c>
      <c r="U4685">
        <f>IF($B4685="","",IFERROR(VLOOKUP($O4685,Leaders!$A:$B,2,0),"Not Mapped"))</f>
        <v/>
      </c>
    </row>
    <row r="4686">
      <c r="A4686" s="16" t="n"/>
      <c r="G4686" s="17" t="n"/>
      <c r="H4686" s="17" t="n"/>
      <c r="I4686" s="17" t="n"/>
      <c r="J4686" s="17" t="n"/>
      <c r="K4686" s="17" t="n"/>
      <c r="L4686" s="17" t="n"/>
      <c r="N4686">
        <f>IF($B4686="","",IF($C4686="SUPERSTORE","Superstore","DH"))</f>
        <v/>
      </c>
      <c r="O4686">
        <f>IF($B4686="","",IFERROR(VLOOKUP($B4686,Mapping!$A:$C,2,0),"Not Mapped"))</f>
        <v/>
      </c>
      <c r="P4686">
        <f>IF($B4686="","",IFERROR(VLOOKUP($B4686,Mapping!$A:$C,3,0),"Not Mapped"))</f>
        <v/>
      </c>
      <c r="Q4686">
        <f>IF($B4686="","",IF(COUNTIF(Exclusions!$A:$A,$B4686)&gt;0,"Yes","No"))</f>
        <v/>
      </c>
      <c r="R4686" s="17">
        <f>IF($B4686="","",MIN(1,DAY($A4686)/IF($N4686="Superstore",Settings!$B$5,Settings!$B$4)))</f>
        <v/>
      </c>
      <c r="S4686" s="17">
        <f>IF(OR($B4686="",$G4686="",$R4686=0),"",$G4686/$R4686)</f>
        <v/>
      </c>
      <c r="T4686">
        <f>IF($S4686="","",IF($S4686&lt;Settings!$B$8,"Critical",IF($S4686&lt;Settings!$B$9,"Semi Critical","Non Critical")))</f>
        <v/>
      </c>
      <c r="U4686">
        <f>IF($B4686="","",IFERROR(VLOOKUP($O4686,Leaders!$A:$B,2,0),"Not Mapped"))</f>
        <v/>
      </c>
    </row>
    <row r="4687">
      <c r="A4687" s="16" t="n"/>
      <c r="G4687" s="17" t="n"/>
      <c r="H4687" s="17" t="n"/>
      <c r="I4687" s="17" t="n"/>
      <c r="J4687" s="17" t="n"/>
      <c r="K4687" s="17" t="n"/>
      <c r="L4687" s="17" t="n"/>
      <c r="N4687">
        <f>IF($B4687="","",IF($C4687="SUPERSTORE","Superstore","DH"))</f>
        <v/>
      </c>
      <c r="O4687">
        <f>IF($B4687="","",IFERROR(VLOOKUP($B4687,Mapping!$A:$C,2,0),"Not Mapped"))</f>
        <v/>
      </c>
      <c r="P4687">
        <f>IF($B4687="","",IFERROR(VLOOKUP($B4687,Mapping!$A:$C,3,0),"Not Mapped"))</f>
        <v/>
      </c>
      <c r="Q4687">
        <f>IF($B4687="","",IF(COUNTIF(Exclusions!$A:$A,$B4687)&gt;0,"Yes","No"))</f>
        <v/>
      </c>
      <c r="R4687" s="17">
        <f>IF($B4687="","",MIN(1,DAY($A4687)/IF($N4687="Superstore",Settings!$B$5,Settings!$B$4)))</f>
        <v/>
      </c>
      <c r="S4687" s="17">
        <f>IF(OR($B4687="",$G4687="",$R4687=0),"",$G4687/$R4687)</f>
        <v/>
      </c>
      <c r="T4687">
        <f>IF($S4687="","",IF($S4687&lt;Settings!$B$8,"Critical",IF($S4687&lt;Settings!$B$9,"Semi Critical","Non Critical")))</f>
        <v/>
      </c>
      <c r="U4687">
        <f>IF($B4687="","",IFERROR(VLOOKUP($O4687,Leaders!$A:$B,2,0),"Not Mapped"))</f>
        <v/>
      </c>
    </row>
    <row r="4688">
      <c r="A4688" s="16" t="n"/>
      <c r="G4688" s="17" t="n"/>
      <c r="H4688" s="17" t="n"/>
      <c r="I4688" s="17" t="n"/>
      <c r="J4688" s="17" t="n"/>
      <c r="K4688" s="17" t="n"/>
      <c r="L4688" s="17" t="n"/>
      <c r="N4688">
        <f>IF($B4688="","",IF($C4688="SUPERSTORE","Superstore","DH"))</f>
        <v/>
      </c>
      <c r="O4688">
        <f>IF($B4688="","",IFERROR(VLOOKUP($B4688,Mapping!$A:$C,2,0),"Not Mapped"))</f>
        <v/>
      </c>
      <c r="P4688">
        <f>IF($B4688="","",IFERROR(VLOOKUP($B4688,Mapping!$A:$C,3,0),"Not Mapped"))</f>
        <v/>
      </c>
      <c r="Q4688">
        <f>IF($B4688="","",IF(COUNTIF(Exclusions!$A:$A,$B4688)&gt;0,"Yes","No"))</f>
        <v/>
      </c>
      <c r="R4688" s="17">
        <f>IF($B4688="","",MIN(1,DAY($A4688)/IF($N4688="Superstore",Settings!$B$5,Settings!$B$4)))</f>
        <v/>
      </c>
      <c r="S4688" s="17">
        <f>IF(OR($B4688="",$G4688="",$R4688=0),"",$G4688/$R4688)</f>
        <v/>
      </c>
      <c r="T4688">
        <f>IF($S4688="","",IF($S4688&lt;Settings!$B$8,"Critical",IF($S4688&lt;Settings!$B$9,"Semi Critical","Non Critical")))</f>
        <v/>
      </c>
      <c r="U4688">
        <f>IF($B4688="","",IFERROR(VLOOKUP($O4688,Leaders!$A:$B,2,0),"Not Mapped"))</f>
        <v/>
      </c>
    </row>
    <row r="4689">
      <c r="A4689" s="16" t="n"/>
      <c r="G4689" s="17" t="n"/>
      <c r="H4689" s="17" t="n"/>
      <c r="I4689" s="17" t="n"/>
      <c r="J4689" s="17" t="n"/>
      <c r="K4689" s="17" t="n"/>
      <c r="L4689" s="17" t="n"/>
      <c r="N4689">
        <f>IF($B4689="","",IF($C4689="SUPERSTORE","Superstore","DH"))</f>
        <v/>
      </c>
      <c r="O4689">
        <f>IF($B4689="","",IFERROR(VLOOKUP($B4689,Mapping!$A:$C,2,0),"Not Mapped"))</f>
        <v/>
      </c>
      <c r="P4689">
        <f>IF($B4689="","",IFERROR(VLOOKUP($B4689,Mapping!$A:$C,3,0),"Not Mapped"))</f>
        <v/>
      </c>
      <c r="Q4689">
        <f>IF($B4689="","",IF(COUNTIF(Exclusions!$A:$A,$B4689)&gt;0,"Yes","No"))</f>
        <v/>
      </c>
      <c r="R4689" s="17">
        <f>IF($B4689="","",MIN(1,DAY($A4689)/IF($N4689="Superstore",Settings!$B$5,Settings!$B$4)))</f>
        <v/>
      </c>
      <c r="S4689" s="17">
        <f>IF(OR($B4689="",$G4689="",$R4689=0),"",$G4689/$R4689)</f>
        <v/>
      </c>
      <c r="T4689">
        <f>IF($S4689="","",IF($S4689&lt;Settings!$B$8,"Critical",IF($S4689&lt;Settings!$B$9,"Semi Critical","Non Critical")))</f>
        <v/>
      </c>
      <c r="U4689">
        <f>IF($B4689="","",IFERROR(VLOOKUP($O4689,Leaders!$A:$B,2,0),"Not Mapped"))</f>
        <v/>
      </c>
    </row>
    <row r="4690">
      <c r="A4690" s="16" t="n"/>
      <c r="G4690" s="17" t="n"/>
      <c r="H4690" s="17" t="n"/>
      <c r="I4690" s="17" t="n"/>
      <c r="J4690" s="17" t="n"/>
      <c r="K4690" s="17" t="n"/>
      <c r="L4690" s="17" t="n"/>
      <c r="N4690">
        <f>IF($B4690="","",IF($C4690="SUPERSTORE","Superstore","DH"))</f>
        <v/>
      </c>
      <c r="O4690">
        <f>IF($B4690="","",IFERROR(VLOOKUP($B4690,Mapping!$A:$C,2,0),"Not Mapped"))</f>
        <v/>
      </c>
      <c r="P4690">
        <f>IF($B4690="","",IFERROR(VLOOKUP($B4690,Mapping!$A:$C,3,0),"Not Mapped"))</f>
        <v/>
      </c>
      <c r="Q4690">
        <f>IF($B4690="","",IF(COUNTIF(Exclusions!$A:$A,$B4690)&gt;0,"Yes","No"))</f>
        <v/>
      </c>
      <c r="R4690" s="17">
        <f>IF($B4690="","",MIN(1,DAY($A4690)/IF($N4690="Superstore",Settings!$B$5,Settings!$B$4)))</f>
        <v/>
      </c>
      <c r="S4690" s="17">
        <f>IF(OR($B4690="",$G4690="",$R4690=0),"",$G4690/$R4690)</f>
        <v/>
      </c>
      <c r="T4690">
        <f>IF($S4690="","",IF($S4690&lt;Settings!$B$8,"Critical",IF($S4690&lt;Settings!$B$9,"Semi Critical","Non Critical")))</f>
        <v/>
      </c>
      <c r="U4690">
        <f>IF($B4690="","",IFERROR(VLOOKUP($O4690,Leaders!$A:$B,2,0),"Not Mapped"))</f>
        <v/>
      </c>
    </row>
    <row r="4691">
      <c r="A4691" s="16" t="n"/>
      <c r="G4691" s="17" t="n"/>
      <c r="H4691" s="17" t="n"/>
      <c r="I4691" s="17" t="n"/>
      <c r="J4691" s="17" t="n"/>
      <c r="K4691" s="17" t="n"/>
      <c r="L4691" s="17" t="n"/>
      <c r="N4691">
        <f>IF($B4691="","",IF($C4691="SUPERSTORE","Superstore","DH"))</f>
        <v/>
      </c>
      <c r="O4691">
        <f>IF($B4691="","",IFERROR(VLOOKUP($B4691,Mapping!$A:$C,2,0),"Not Mapped"))</f>
        <v/>
      </c>
      <c r="P4691">
        <f>IF($B4691="","",IFERROR(VLOOKUP($B4691,Mapping!$A:$C,3,0),"Not Mapped"))</f>
        <v/>
      </c>
      <c r="Q4691">
        <f>IF($B4691="","",IF(COUNTIF(Exclusions!$A:$A,$B4691)&gt;0,"Yes","No"))</f>
        <v/>
      </c>
      <c r="R4691" s="17">
        <f>IF($B4691="","",MIN(1,DAY($A4691)/IF($N4691="Superstore",Settings!$B$5,Settings!$B$4)))</f>
        <v/>
      </c>
      <c r="S4691" s="17">
        <f>IF(OR($B4691="",$G4691="",$R4691=0),"",$G4691/$R4691)</f>
        <v/>
      </c>
      <c r="T4691">
        <f>IF($S4691="","",IF($S4691&lt;Settings!$B$8,"Critical",IF($S4691&lt;Settings!$B$9,"Semi Critical","Non Critical")))</f>
        <v/>
      </c>
      <c r="U4691">
        <f>IF($B4691="","",IFERROR(VLOOKUP($O4691,Leaders!$A:$B,2,0),"Not Mapped"))</f>
        <v/>
      </c>
    </row>
    <row r="4692">
      <c r="A4692" s="16" t="n"/>
      <c r="G4692" s="17" t="n"/>
      <c r="H4692" s="17" t="n"/>
      <c r="I4692" s="17" t="n"/>
      <c r="J4692" s="17" t="n"/>
      <c r="K4692" s="17" t="n"/>
      <c r="L4692" s="17" t="n"/>
      <c r="N4692">
        <f>IF($B4692="","",IF($C4692="SUPERSTORE","Superstore","DH"))</f>
        <v/>
      </c>
      <c r="O4692">
        <f>IF($B4692="","",IFERROR(VLOOKUP($B4692,Mapping!$A:$C,2,0),"Not Mapped"))</f>
        <v/>
      </c>
      <c r="P4692">
        <f>IF($B4692="","",IFERROR(VLOOKUP($B4692,Mapping!$A:$C,3,0),"Not Mapped"))</f>
        <v/>
      </c>
      <c r="Q4692">
        <f>IF($B4692="","",IF(COUNTIF(Exclusions!$A:$A,$B4692)&gt;0,"Yes","No"))</f>
        <v/>
      </c>
      <c r="R4692" s="17">
        <f>IF($B4692="","",MIN(1,DAY($A4692)/IF($N4692="Superstore",Settings!$B$5,Settings!$B$4)))</f>
        <v/>
      </c>
      <c r="S4692" s="17">
        <f>IF(OR($B4692="",$G4692="",$R4692=0),"",$G4692/$R4692)</f>
        <v/>
      </c>
      <c r="T4692">
        <f>IF($S4692="","",IF($S4692&lt;Settings!$B$8,"Critical",IF($S4692&lt;Settings!$B$9,"Semi Critical","Non Critical")))</f>
        <v/>
      </c>
      <c r="U4692">
        <f>IF($B4692="","",IFERROR(VLOOKUP($O4692,Leaders!$A:$B,2,0),"Not Mapped"))</f>
        <v/>
      </c>
    </row>
    <row r="4693">
      <c r="A4693" s="16" t="n"/>
      <c r="G4693" s="17" t="n"/>
      <c r="H4693" s="17" t="n"/>
      <c r="I4693" s="17" t="n"/>
      <c r="J4693" s="17" t="n"/>
      <c r="K4693" s="17" t="n"/>
      <c r="L4693" s="17" t="n"/>
      <c r="N4693">
        <f>IF($B4693="","",IF($C4693="SUPERSTORE","Superstore","DH"))</f>
        <v/>
      </c>
      <c r="O4693">
        <f>IF($B4693="","",IFERROR(VLOOKUP($B4693,Mapping!$A:$C,2,0),"Not Mapped"))</f>
        <v/>
      </c>
      <c r="P4693">
        <f>IF($B4693="","",IFERROR(VLOOKUP($B4693,Mapping!$A:$C,3,0),"Not Mapped"))</f>
        <v/>
      </c>
      <c r="Q4693">
        <f>IF($B4693="","",IF(COUNTIF(Exclusions!$A:$A,$B4693)&gt;0,"Yes","No"))</f>
        <v/>
      </c>
      <c r="R4693" s="17">
        <f>IF($B4693="","",MIN(1,DAY($A4693)/IF($N4693="Superstore",Settings!$B$5,Settings!$B$4)))</f>
        <v/>
      </c>
      <c r="S4693" s="17">
        <f>IF(OR($B4693="",$G4693="",$R4693=0),"",$G4693/$R4693)</f>
        <v/>
      </c>
      <c r="T4693">
        <f>IF($S4693="","",IF($S4693&lt;Settings!$B$8,"Critical",IF($S4693&lt;Settings!$B$9,"Semi Critical","Non Critical")))</f>
        <v/>
      </c>
      <c r="U4693">
        <f>IF($B4693="","",IFERROR(VLOOKUP($O4693,Leaders!$A:$B,2,0),"Not Mapped"))</f>
        <v/>
      </c>
    </row>
    <row r="4694">
      <c r="A4694" s="16" t="n"/>
      <c r="G4694" s="17" t="n"/>
      <c r="H4694" s="17" t="n"/>
      <c r="I4694" s="17" t="n"/>
      <c r="J4694" s="17" t="n"/>
      <c r="K4694" s="17" t="n"/>
      <c r="L4694" s="17" t="n"/>
      <c r="N4694">
        <f>IF($B4694="","",IF($C4694="SUPERSTORE","Superstore","DH"))</f>
        <v/>
      </c>
      <c r="O4694">
        <f>IF($B4694="","",IFERROR(VLOOKUP($B4694,Mapping!$A:$C,2,0),"Not Mapped"))</f>
        <v/>
      </c>
      <c r="P4694">
        <f>IF($B4694="","",IFERROR(VLOOKUP($B4694,Mapping!$A:$C,3,0),"Not Mapped"))</f>
        <v/>
      </c>
      <c r="Q4694">
        <f>IF($B4694="","",IF(COUNTIF(Exclusions!$A:$A,$B4694)&gt;0,"Yes","No"))</f>
        <v/>
      </c>
      <c r="R4694" s="17">
        <f>IF($B4694="","",MIN(1,DAY($A4694)/IF($N4694="Superstore",Settings!$B$5,Settings!$B$4)))</f>
        <v/>
      </c>
      <c r="S4694" s="17">
        <f>IF(OR($B4694="",$G4694="",$R4694=0),"",$G4694/$R4694)</f>
        <v/>
      </c>
      <c r="T4694">
        <f>IF($S4694="","",IF($S4694&lt;Settings!$B$8,"Critical",IF($S4694&lt;Settings!$B$9,"Semi Critical","Non Critical")))</f>
        <v/>
      </c>
      <c r="U4694">
        <f>IF($B4694="","",IFERROR(VLOOKUP($O4694,Leaders!$A:$B,2,0),"Not Mapped"))</f>
        <v/>
      </c>
    </row>
    <row r="4695">
      <c r="A4695" s="16" t="n"/>
      <c r="G4695" s="17" t="n"/>
      <c r="H4695" s="17" t="n"/>
      <c r="I4695" s="17" t="n"/>
      <c r="J4695" s="17" t="n"/>
      <c r="K4695" s="17" t="n"/>
      <c r="L4695" s="17" t="n"/>
      <c r="N4695">
        <f>IF($B4695="","",IF($C4695="SUPERSTORE","Superstore","DH"))</f>
        <v/>
      </c>
      <c r="O4695">
        <f>IF($B4695="","",IFERROR(VLOOKUP($B4695,Mapping!$A:$C,2,0),"Not Mapped"))</f>
        <v/>
      </c>
      <c r="P4695">
        <f>IF($B4695="","",IFERROR(VLOOKUP($B4695,Mapping!$A:$C,3,0),"Not Mapped"))</f>
        <v/>
      </c>
      <c r="Q4695">
        <f>IF($B4695="","",IF(COUNTIF(Exclusions!$A:$A,$B4695)&gt;0,"Yes","No"))</f>
        <v/>
      </c>
      <c r="R4695" s="17">
        <f>IF($B4695="","",MIN(1,DAY($A4695)/IF($N4695="Superstore",Settings!$B$5,Settings!$B$4)))</f>
        <v/>
      </c>
      <c r="S4695" s="17">
        <f>IF(OR($B4695="",$G4695="",$R4695=0),"",$G4695/$R4695)</f>
        <v/>
      </c>
      <c r="T4695">
        <f>IF($S4695="","",IF($S4695&lt;Settings!$B$8,"Critical",IF($S4695&lt;Settings!$B$9,"Semi Critical","Non Critical")))</f>
        <v/>
      </c>
      <c r="U4695">
        <f>IF($B4695="","",IFERROR(VLOOKUP($O4695,Leaders!$A:$B,2,0),"Not Mapped"))</f>
        <v/>
      </c>
    </row>
    <row r="4696">
      <c r="A4696" s="16" t="n"/>
      <c r="G4696" s="17" t="n"/>
      <c r="H4696" s="17" t="n"/>
      <c r="I4696" s="17" t="n"/>
      <c r="J4696" s="17" t="n"/>
      <c r="K4696" s="17" t="n"/>
      <c r="L4696" s="17" t="n"/>
      <c r="N4696">
        <f>IF($B4696="","",IF($C4696="SUPERSTORE","Superstore","DH"))</f>
        <v/>
      </c>
      <c r="O4696">
        <f>IF($B4696="","",IFERROR(VLOOKUP($B4696,Mapping!$A:$C,2,0),"Not Mapped"))</f>
        <v/>
      </c>
      <c r="P4696">
        <f>IF($B4696="","",IFERROR(VLOOKUP($B4696,Mapping!$A:$C,3,0),"Not Mapped"))</f>
        <v/>
      </c>
      <c r="Q4696">
        <f>IF($B4696="","",IF(COUNTIF(Exclusions!$A:$A,$B4696)&gt;0,"Yes","No"))</f>
        <v/>
      </c>
      <c r="R4696" s="17">
        <f>IF($B4696="","",MIN(1,DAY($A4696)/IF($N4696="Superstore",Settings!$B$5,Settings!$B$4)))</f>
        <v/>
      </c>
      <c r="S4696" s="17">
        <f>IF(OR($B4696="",$G4696="",$R4696=0),"",$G4696/$R4696)</f>
        <v/>
      </c>
      <c r="T4696">
        <f>IF($S4696="","",IF($S4696&lt;Settings!$B$8,"Critical",IF($S4696&lt;Settings!$B$9,"Semi Critical","Non Critical")))</f>
        <v/>
      </c>
      <c r="U4696">
        <f>IF($B4696="","",IFERROR(VLOOKUP($O4696,Leaders!$A:$B,2,0),"Not Mapped"))</f>
        <v/>
      </c>
    </row>
    <row r="4697">
      <c r="A4697" s="16" t="n"/>
      <c r="G4697" s="17" t="n"/>
      <c r="H4697" s="17" t="n"/>
      <c r="I4697" s="17" t="n"/>
      <c r="J4697" s="17" t="n"/>
      <c r="K4697" s="17" t="n"/>
      <c r="L4697" s="17" t="n"/>
      <c r="N4697">
        <f>IF($B4697="","",IF($C4697="SUPERSTORE","Superstore","DH"))</f>
        <v/>
      </c>
      <c r="O4697">
        <f>IF($B4697="","",IFERROR(VLOOKUP($B4697,Mapping!$A:$C,2,0),"Not Mapped"))</f>
        <v/>
      </c>
      <c r="P4697">
        <f>IF($B4697="","",IFERROR(VLOOKUP($B4697,Mapping!$A:$C,3,0),"Not Mapped"))</f>
        <v/>
      </c>
      <c r="Q4697">
        <f>IF($B4697="","",IF(COUNTIF(Exclusions!$A:$A,$B4697)&gt;0,"Yes","No"))</f>
        <v/>
      </c>
      <c r="R4697" s="17">
        <f>IF($B4697="","",MIN(1,DAY($A4697)/IF($N4697="Superstore",Settings!$B$5,Settings!$B$4)))</f>
        <v/>
      </c>
      <c r="S4697" s="17">
        <f>IF(OR($B4697="",$G4697="",$R4697=0),"",$G4697/$R4697)</f>
        <v/>
      </c>
      <c r="T4697">
        <f>IF($S4697="","",IF($S4697&lt;Settings!$B$8,"Critical",IF($S4697&lt;Settings!$B$9,"Semi Critical","Non Critical")))</f>
        <v/>
      </c>
      <c r="U4697">
        <f>IF($B4697="","",IFERROR(VLOOKUP($O4697,Leaders!$A:$B,2,0),"Not Mapped"))</f>
        <v/>
      </c>
    </row>
    <row r="4698">
      <c r="A4698" s="16" t="n"/>
      <c r="G4698" s="17" t="n"/>
      <c r="H4698" s="17" t="n"/>
      <c r="I4698" s="17" t="n"/>
      <c r="J4698" s="17" t="n"/>
      <c r="K4698" s="17" t="n"/>
      <c r="L4698" s="17" t="n"/>
      <c r="N4698">
        <f>IF($B4698="","",IF($C4698="SUPERSTORE","Superstore","DH"))</f>
        <v/>
      </c>
      <c r="O4698">
        <f>IF($B4698="","",IFERROR(VLOOKUP($B4698,Mapping!$A:$C,2,0),"Not Mapped"))</f>
        <v/>
      </c>
      <c r="P4698">
        <f>IF($B4698="","",IFERROR(VLOOKUP($B4698,Mapping!$A:$C,3,0),"Not Mapped"))</f>
        <v/>
      </c>
      <c r="Q4698">
        <f>IF($B4698="","",IF(COUNTIF(Exclusions!$A:$A,$B4698)&gt;0,"Yes","No"))</f>
        <v/>
      </c>
      <c r="R4698" s="17">
        <f>IF($B4698="","",MIN(1,DAY($A4698)/IF($N4698="Superstore",Settings!$B$5,Settings!$B$4)))</f>
        <v/>
      </c>
      <c r="S4698" s="17">
        <f>IF(OR($B4698="",$G4698="",$R4698=0),"",$G4698/$R4698)</f>
        <v/>
      </c>
      <c r="T4698">
        <f>IF($S4698="","",IF($S4698&lt;Settings!$B$8,"Critical",IF($S4698&lt;Settings!$B$9,"Semi Critical","Non Critical")))</f>
        <v/>
      </c>
      <c r="U4698">
        <f>IF($B4698="","",IFERROR(VLOOKUP($O4698,Leaders!$A:$B,2,0),"Not Mapped"))</f>
        <v/>
      </c>
    </row>
    <row r="4699">
      <c r="A4699" s="16" t="n"/>
      <c r="G4699" s="17" t="n"/>
      <c r="H4699" s="17" t="n"/>
      <c r="I4699" s="17" t="n"/>
      <c r="J4699" s="17" t="n"/>
      <c r="K4699" s="17" t="n"/>
      <c r="L4699" s="17" t="n"/>
      <c r="N4699">
        <f>IF($B4699="","",IF($C4699="SUPERSTORE","Superstore","DH"))</f>
        <v/>
      </c>
      <c r="O4699">
        <f>IF($B4699="","",IFERROR(VLOOKUP($B4699,Mapping!$A:$C,2,0),"Not Mapped"))</f>
        <v/>
      </c>
      <c r="P4699">
        <f>IF($B4699="","",IFERROR(VLOOKUP($B4699,Mapping!$A:$C,3,0),"Not Mapped"))</f>
        <v/>
      </c>
      <c r="Q4699">
        <f>IF($B4699="","",IF(COUNTIF(Exclusions!$A:$A,$B4699)&gt;0,"Yes","No"))</f>
        <v/>
      </c>
      <c r="R4699" s="17">
        <f>IF($B4699="","",MIN(1,DAY($A4699)/IF($N4699="Superstore",Settings!$B$5,Settings!$B$4)))</f>
        <v/>
      </c>
      <c r="S4699" s="17">
        <f>IF(OR($B4699="",$G4699="",$R4699=0),"",$G4699/$R4699)</f>
        <v/>
      </c>
      <c r="T4699">
        <f>IF($S4699="","",IF($S4699&lt;Settings!$B$8,"Critical",IF($S4699&lt;Settings!$B$9,"Semi Critical","Non Critical")))</f>
        <v/>
      </c>
      <c r="U4699">
        <f>IF($B4699="","",IFERROR(VLOOKUP($O4699,Leaders!$A:$B,2,0),"Not Mapped"))</f>
        <v/>
      </c>
    </row>
    <row r="4700">
      <c r="A4700" s="16" t="n"/>
      <c r="G4700" s="17" t="n"/>
      <c r="H4700" s="17" t="n"/>
      <c r="I4700" s="17" t="n"/>
      <c r="J4700" s="17" t="n"/>
      <c r="K4700" s="17" t="n"/>
      <c r="L4700" s="17" t="n"/>
      <c r="N4700">
        <f>IF($B4700="","",IF($C4700="SUPERSTORE","Superstore","DH"))</f>
        <v/>
      </c>
      <c r="O4700">
        <f>IF($B4700="","",IFERROR(VLOOKUP($B4700,Mapping!$A:$C,2,0),"Not Mapped"))</f>
        <v/>
      </c>
      <c r="P4700">
        <f>IF($B4700="","",IFERROR(VLOOKUP($B4700,Mapping!$A:$C,3,0),"Not Mapped"))</f>
        <v/>
      </c>
      <c r="Q4700">
        <f>IF($B4700="","",IF(COUNTIF(Exclusions!$A:$A,$B4700)&gt;0,"Yes","No"))</f>
        <v/>
      </c>
      <c r="R4700" s="17">
        <f>IF($B4700="","",MIN(1,DAY($A4700)/IF($N4700="Superstore",Settings!$B$5,Settings!$B$4)))</f>
        <v/>
      </c>
      <c r="S4700" s="17">
        <f>IF(OR($B4700="",$G4700="",$R4700=0),"",$G4700/$R4700)</f>
        <v/>
      </c>
      <c r="T4700">
        <f>IF($S4700="","",IF($S4700&lt;Settings!$B$8,"Critical",IF($S4700&lt;Settings!$B$9,"Semi Critical","Non Critical")))</f>
        <v/>
      </c>
      <c r="U4700">
        <f>IF($B4700="","",IFERROR(VLOOKUP($O4700,Leaders!$A:$B,2,0),"Not Mapped"))</f>
        <v/>
      </c>
    </row>
    <row r="4701">
      <c r="A4701" s="16" t="n"/>
      <c r="G4701" s="17" t="n"/>
      <c r="H4701" s="17" t="n"/>
      <c r="I4701" s="17" t="n"/>
      <c r="J4701" s="17" t="n"/>
      <c r="K4701" s="17" t="n"/>
      <c r="L4701" s="17" t="n"/>
      <c r="N4701">
        <f>IF($B4701="","",IF($C4701="SUPERSTORE","Superstore","DH"))</f>
        <v/>
      </c>
      <c r="O4701">
        <f>IF($B4701="","",IFERROR(VLOOKUP($B4701,Mapping!$A:$C,2,0),"Not Mapped"))</f>
        <v/>
      </c>
      <c r="P4701">
        <f>IF($B4701="","",IFERROR(VLOOKUP($B4701,Mapping!$A:$C,3,0),"Not Mapped"))</f>
        <v/>
      </c>
      <c r="Q4701">
        <f>IF($B4701="","",IF(COUNTIF(Exclusions!$A:$A,$B4701)&gt;0,"Yes","No"))</f>
        <v/>
      </c>
      <c r="R4701" s="17">
        <f>IF($B4701="","",MIN(1,DAY($A4701)/IF($N4701="Superstore",Settings!$B$5,Settings!$B$4)))</f>
        <v/>
      </c>
      <c r="S4701" s="17">
        <f>IF(OR($B4701="",$G4701="",$R4701=0),"",$G4701/$R4701)</f>
        <v/>
      </c>
      <c r="T4701">
        <f>IF($S4701="","",IF($S4701&lt;Settings!$B$8,"Critical",IF($S4701&lt;Settings!$B$9,"Semi Critical","Non Critical")))</f>
        <v/>
      </c>
      <c r="U4701">
        <f>IF($B4701="","",IFERROR(VLOOKUP($O4701,Leaders!$A:$B,2,0),"Not Mapped"))</f>
        <v/>
      </c>
    </row>
    <row r="4702">
      <c r="A4702" s="16" t="n"/>
      <c r="G4702" s="17" t="n"/>
      <c r="H4702" s="17" t="n"/>
      <c r="I4702" s="17" t="n"/>
      <c r="J4702" s="17" t="n"/>
      <c r="K4702" s="17" t="n"/>
      <c r="L4702" s="17" t="n"/>
      <c r="N4702">
        <f>IF($B4702="","",IF($C4702="SUPERSTORE","Superstore","DH"))</f>
        <v/>
      </c>
      <c r="O4702">
        <f>IF($B4702="","",IFERROR(VLOOKUP($B4702,Mapping!$A:$C,2,0),"Not Mapped"))</f>
        <v/>
      </c>
      <c r="P4702">
        <f>IF($B4702="","",IFERROR(VLOOKUP($B4702,Mapping!$A:$C,3,0),"Not Mapped"))</f>
        <v/>
      </c>
      <c r="Q4702">
        <f>IF($B4702="","",IF(COUNTIF(Exclusions!$A:$A,$B4702)&gt;0,"Yes","No"))</f>
        <v/>
      </c>
      <c r="R4702" s="17">
        <f>IF($B4702="","",MIN(1,DAY($A4702)/IF($N4702="Superstore",Settings!$B$5,Settings!$B$4)))</f>
        <v/>
      </c>
      <c r="S4702" s="17">
        <f>IF(OR($B4702="",$G4702="",$R4702=0),"",$G4702/$R4702)</f>
        <v/>
      </c>
      <c r="T4702">
        <f>IF($S4702="","",IF($S4702&lt;Settings!$B$8,"Critical",IF($S4702&lt;Settings!$B$9,"Semi Critical","Non Critical")))</f>
        <v/>
      </c>
      <c r="U4702">
        <f>IF($B4702="","",IFERROR(VLOOKUP($O4702,Leaders!$A:$B,2,0),"Not Mapped"))</f>
        <v/>
      </c>
    </row>
    <row r="4703">
      <c r="A4703" s="16" t="n"/>
      <c r="G4703" s="17" t="n"/>
      <c r="H4703" s="17" t="n"/>
      <c r="I4703" s="17" t="n"/>
      <c r="J4703" s="17" t="n"/>
      <c r="K4703" s="17" t="n"/>
      <c r="L4703" s="17" t="n"/>
      <c r="N4703">
        <f>IF($B4703="","",IF($C4703="SUPERSTORE","Superstore","DH"))</f>
        <v/>
      </c>
      <c r="O4703">
        <f>IF($B4703="","",IFERROR(VLOOKUP($B4703,Mapping!$A:$C,2,0),"Not Mapped"))</f>
        <v/>
      </c>
      <c r="P4703">
        <f>IF($B4703="","",IFERROR(VLOOKUP($B4703,Mapping!$A:$C,3,0),"Not Mapped"))</f>
        <v/>
      </c>
      <c r="Q4703">
        <f>IF($B4703="","",IF(COUNTIF(Exclusions!$A:$A,$B4703)&gt;0,"Yes","No"))</f>
        <v/>
      </c>
      <c r="R4703" s="17">
        <f>IF($B4703="","",MIN(1,DAY($A4703)/IF($N4703="Superstore",Settings!$B$5,Settings!$B$4)))</f>
        <v/>
      </c>
      <c r="S4703" s="17">
        <f>IF(OR($B4703="",$G4703="",$R4703=0),"",$G4703/$R4703)</f>
        <v/>
      </c>
      <c r="T4703">
        <f>IF($S4703="","",IF($S4703&lt;Settings!$B$8,"Critical",IF($S4703&lt;Settings!$B$9,"Semi Critical","Non Critical")))</f>
        <v/>
      </c>
      <c r="U4703">
        <f>IF($B4703="","",IFERROR(VLOOKUP($O4703,Leaders!$A:$B,2,0),"Not Mapped"))</f>
        <v/>
      </c>
    </row>
    <row r="4704">
      <c r="A4704" s="16" t="n"/>
      <c r="G4704" s="17" t="n"/>
      <c r="H4704" s="17" t="n"/>
      <c r="I4704" s="17" t="n"/>
      <c r="J4704" s="17" t="n"/>
      <c r="K4704" s="17" t="n"/>
      <c r="L4704" s="17" t="n"/>
      <c r="N4704">
        <f>IF($B4704="","",IF($C4704="SUPERSTORE","Superstore","DH"))</f>
        <v/>
      </c>
      <c r="O4704">
        <f>IF($B4704="","",IFERROR(VLOOKUP($B4704,Mapping!$A:$C,2,0),"Not Mapped"))</f>
        <v/>
      </c>
      <c r="P4704">
        <f>IF($B4704="","",IFERROR(VLOOKUP($B4704,Mapping!$A:$C,3,0),"Not Mapped"))</f>
        <v/>
      </c>
      <c r="Q4704">
        <f>IF($B4704="","",IF(COUNTIF(Exclusions!$A:$A,$B4704)&gt;0,"Yes","No"))</f>
        <v/>
      </c>
      <c r="R4704" s="17">
        <f>IF($B4704="","",MIN(1,DAY($A4704)/IF($N4704="Superstore",Settings!$B$5,Settings!$B$4)))</f>
        <v/>
      </c>
      <c r="S4704" s="17">
        <f>IF(OR($B4704="",$G4704="",$R4704=0),"",$G4704/$R4704)</f>
        <v/>
      </c>
      <c r="T4704">
        <f>IF($S4704="","",IF($S4704&lt;Settings!$B$8,"Critical",IF($S4704&lt;Settings!$B$9,"Semi Critical","Non Critical")))</f>
        <v/>
      </c>
      <c r="U4704">
        <f>IF($B4704="","",IFERROR(VLOOKUP($O4704,Leaders!$A:$B,2,0),"Not Mapped"))</f>
        <v/>
      </c>
    </row>
    <row r="4705">
      <c r="A4705" s="16" t="n"/>
      <c r="G4705" s="17" t="n"/>
      <c r="H4705" s="17" t="n"/>
      <c r="I4705" s="17" t="n"/>
      <c r="J4705" s="17" t="n"/>
      <c r="K4705" s="17" t="n"/>
      <c r="L4705" s="17" t="n"/>
      <c r="N4705">
        <f>IF($B4705="","",IF($C4705="SUPERSTORE","Superstore","DH"))</f>
        <v/>
      </c>
      <c r="O4705">
        <f>IF($B4705="","",IFERROR(VLOOKUP($B4705,Mapping!$A:$C,2,0),"Not Mapped"))</f>
        <v/>
      </c>
      <c r="P4705">
        <f>IF($B4705="","",IFERROR(VLOOKUP($B4705,Mapping!$A:$C,3,0),"Not Mapped"))</f>
        <v/>
      </c>
      <c r="Q4705">
        <f>IF($B4705="","",IF(COUNTIF(Exclusions!$A:$A,$B4705)&gt;0,"Yes","No"))</f>
        <v/>
      </c>
      <c r="R4705" s="17">
        <f>IF($B4705="","",MIN(1,DAY($A4705)/IF($N4705="Superstore",Settings!$B$5,Settings!$B$4)))</f>
        <v/>
      </c>
      <c r="S4705" s="17">
        <f>IF(OR($B4705="",$G4705="",$R4705=0),"",$G4705/$R4705)</f>
        <v/>
      </c>
      <c r="T4705">
        <f>IF($S4705="","",IF($S4705&lt;Settings!$B$8,"Critical",IF($S4705&lt;Settings!$B$9,"Semi Critical","Non Critical")))</f>
        <v/>
      </c>
      <c r="U4705">
        <f>IF($B4705="","",IFERROR(VLOOKUP($O4705,Leaders!$A:$B,2,0),"Not Mapped"))</f>
        <v/>
      </c>
    </row>
    <row r="4706">
      <c r="A4706" s="16" t="n"/>
      <c r="G4706" s="17" t="n"/>
      <c r="H4706" s="17" t="n"/>
      <c r="I4706" s="17" t="n"/>
      <c r="J4706" s="17" t="n"/>
      <c r="K4706" s="17" t="n"/>
      <c r="L4706" s="17" t="n"/>
      <c r="N4706">
        <f>IF($B4706="","",IF($C4706="SUPERSTORE","Superstore","DH"))</f>
        <v/>
      </c>
      <c r="O4706">
        <f>IF($B4706="","",IFERROR(VLOOKUP($B4706,Mapping!$A:$C,2,0),"Not Mapped"))</f>
        <v/>
      </c>
      <c r="P4706">
        <f>IF($B4706="","",IFERROR(VLOOKUP($B4706,Mapping!$A:$C,3,0),"Not Mapped"))</f>
        <v/>
      </c>
      <c r="Q4706">
        <f>IF($B4706="","",IF(COUNTIF(Exclusions!$A:$A,$B4706)&gt;0,"Yes","No"))</f>
        <v/>
      </c>
      <c r="R4706" s="17">
        <f>IF($B4706="","",MIN(1,DAY($A4706)/IF($N4706="Superstore",Settings!$B$5,Settings!$B$4)))</f>
        <v/>
      </c>
      <c r="S4706" s="17">
        <f>IF(OR($B4706="",$G4706="",$R4706=0),"",$G4706/$R4706)</f>
        <v/>
      </c>
      <c r="T4706">
        <f>IF($S4706="","",IF($S4706&lt;Settings!$B$8,"Critical",IF($S4706&lt;Settings!$B$9,"Semi Critical","Non Critical")))</f>
        <v/>
      </c>
      <c r="U4706">
        <f>IF($B4706="","",IFERROR(VLOOKUP($O4706,Leaders!$A:$B,2,0),"Not Mapped"))</f>
        <v/>
      </c>
    </row>
    <row r="4707">
      <c r="A4707" s="16" t="n"/>
      <c r="G4707" s="17" t="n"/>
      <c r="H4707" s="17" t="n"/>
      <c r="I4707" s="17" t="n"/>
      <c r="J4707" s="17" t="n"/>
      <c r="K4707" s="17" t="n"/>
      <c r="L4707" s="17" t="n"/>
      <c r="N4707">
        <f>IF($B4707="","",IF($C4707="SUPERSTORE","Superstore","DH"))</f>
        <v/>
      </c>
      <c r="O4707">
        <f>IF($B4707="","",IFERROR(VLOOKUP($B4707,Mapping!$A:$C,2,0),"Not Mapped"))</f>
        <v/>
      </c>
      <c r="P4707">
        <f>IF($B4707="","",IFERROR(VLOOKUP($B4707,Mapping!$A:$C,3,0),"Not Mapped"))</f>
        <v/>
      </c>
      <c r="Q4707">
        <f>IF($B4707="","",IF(COUNTIF(Exclusions!$A:$A,$B4707)&gt;0,"Yes","No"))</f>
        <v/>
      </c>
      <c r="R4707" s="17">
        <f>IF($B4707="","",MIN(1,DAY($A4707)/IF($N4707="Superstore",Settings!$B$5,Settings!$B$4)))</f>
        <v/>
      </c>
      <c r="S4707" s="17">
        <f>IF(OR($B4707="",$G4707="",$R4707=0),"",$G4707/$R4707)</f>
        <v/>
      </c>
      <c r="T4707">
        <f>IF($S4707="","",IF($S4707&lt;Settings!$B$8,"Critical",IF($S4707&lt;Settings!$B$9,"Semi Critical","Non Critical")))</f>
        <v/>
      </c>
      <c r="U4707">
        <f>IF($B4707="","",IFERROR(VLOOKUP($O4707,Leaders!$A:$B,2,0),"Not Mapped"))</f>
        <v/>
      </c>
    </row>
    <row r="4708">
      <c r="A4708" s="16" t="n"/>
      <c r="G4708" s="17" t="n"/>
      <c r="H4708" s="17" t="n"/>
      <c r="I4708" s="17" t="n"/>
      <c r="J4708" s="17" t="n"/>
      <c r="K4708" s="17" t="n"/>
      <c r="L4708" s="17" t="n"/>
      <c r="N4708">
        <f>IF($B4708="","",IF($C4708="SUPERSTORE","Superstore","DH"))</f>
        <v/>
      </c>
      <c r="O4708">
        <f>IF($B4708="","",IFERROR(VLOOKUP($B4708,Mapping!$A:$C,2,0),"Not Mapped"))</f>
        <v/>
      </c>
      <c r="P4708">
        <f>IF($B4708="","",IFERROR(VLOOKUP($B4708,Mapping!$A:$C,3,0),"Not Mapped"))</f>
        <v/>
      </c>
      <c r="Q4708">
        <f>IF($B4708="","",IF(COUNTIF(Exclusions!$A:$A,$B4708)&gt;0,"Yes","No"))</f>
        <v/>
      </c>
      <c r="R4708" s="17">
        <f>IF($B4708="","",MIN(1,DAY($A4708)/IF($N4708="Superstore",Settings!$B$5,Settings!$B$4)))</f>
        <v/>
      </c>
      <c r="S4708" s="17">
        <f>IF(OR($B4708="",$G4708="",$R4708=0),"",$G4708/$R4708)</f>
        <v/>
      </c>
      <c r="T4708">
        <f>IF($S4708="","",IF($S4708&lt;Settings!$B$8,"Critical",IF($S4708&lt;Settings!$B$9,"Semi Critical","Non Critical")))</f>
        <v/>
      </c>
      <c r="U4708">
        <f>IF($B4708="","",IFERROR(VLOOKUP($O4708,Leaders!$A:$B,2,0),"Not Mapped"))</f>
        <v/>
      </c>
    </row>
    <row r="4709">
      <c r="A4709" s="16" t="n"/>
      <c r="G4709" s="17" t="n"/>
      <c r="H4709" s="17" t="n"/>
      <c r="I4709" s="17" t="n"/>
      <c r="J4709" s="17" t="n"/>
      <c r="K4709" s="17" t="n"/>
      <c r="L4709" s="17" t="n"/>
      <c r="N4709">
        <f>IF($B4709="","",IF($C4709="SUPERSTORE","Superstore","DH"))</f>
        <v/>
      </c>
      <c r="O4709">
        <f>IF($B4709="","",IFERROR(VLOOKUP($B4709,Mapping!$A:$C,2,0),"Not Mapped"))</f>
        <v/>
      </c>
      <c r="P4709">
        <f>IF($B4709="","",IFERROR(VLOOKUP($B4709,Mapping!$A:$C,3,0),"Not Mapped"))</f>
        <v/>
      </c>
      <c r="Q4709">
        <f>IF($B4709="","",IF(COUNTIF(Exclusions!$A:$A,$B4709)&gt;0,"Yes","No"))</f>
        <v/>
      </c>
      <c r="R4709" s="17">
        <f>IF($B4709="","",MIN(1,DAY($A4709)/IF($N4709="Superstore",Settings!$B$5,Settings!$B$4)))</f>
        <v/>
      </c>
      <c r="S4709" s="17">
        <f>IF(OR($B4709="",$G4709="",$R4709=0),"",$G4709/$R4709)</f>
        <v/>
      </c>
      <c r="T4709">
        <f>IF($S4709="","",IF($S4709&lt;Settings!$B$8,"Critical",IF($S4709&lt;Settings!$B$9,"Semi Critical","Non Critical")))</f>
        <v/>
      </c>
      <c r="U4709">
        <f>IF($B4709="","",IFERROR(VLOOKUP($O4709,Leaders!$A:$B,2,0),"Not Mapped"))</f>
        <v/>
      </c>
    </row>
    <row r="4710">
      <c r="A4710" s="16" t="n"/>
      <c r="G4710" s="17" t="n"/>
      <c r="H4710" s="17" t="n"/>
      <c r="I4710" s="17" t="n"/>
      <c r="J4710" s="17" t="n"/>
      <c r="K4710" s="17" t="n"/>
      <c r="L4710" s="17" t="n"/>
      <c r="N4710">
        <f>IF($B4710="","",IF($C4710="SUPERSTORE","Superstore","DH"))</f>
        <v/>
      </c>
      <c r="O4710">
        <f>IF($B4710="","",IFERROR(VLOOKUP($B4710,Mapping!$A:$C,2,0),"Not Mapped"))</f>
        <v/>
      </c>
      <c r="P4710">
        <f>IF($B4710="","",IFERROR(VLOOKUP($B4710,Mapping!$A:$C,3,0),"Not Mapped"))</f>
        <v/>
      </c>
      <c r="Q4710">
        <f>IF($B4710="","",IF(COUNTIF(Exclusions!$A:$A,$B4710)&gt;0,"Yes","No"))</f>
        <v/>
      </c>
      <c r="R4710" s="17">
        <f>IF($B4710="","",MIN(1,DAY($A4710)/IF($N4710="Superstore",Settings!$B$5,Settings!$B$4)))</f>
        <v/>
      </c>
      <c r="S4710" s="17">
        <f>IF(OR($B4710="",$G4710="",$R4710=0),"",$G4710/$R4710)</f>
        <v/>
      </c>
      <c r="T4710">
        <f>IF($S4710="","",IF($S4710&lt;Settings!$B$8,"Critical",IF($S4710&lt;Settings!$B$9,"Semi Critical","Non Critical")))</f>
        <v/>
      </c>
      <c r="U4710">
        <f>IF($B4710="","",IFERROR(VLOOKUP($O4710,Leaders!$A:$B,2,0),"Not Mapped"))</f>
        <v/>
      </c>
    </row>
    <row r="4711">
      <c r="A4711" s="16" t="n"/>
      <c r="G4711" s="17" t="n"/>
      <c r="H4711" s="17" t="n"/>
      <c r="I4711" s="17" t="n"/>
      <c r="J4711" s="17" t="n"/>
      <c r="K4711" s="17" t="n"/>
      <c r="L4711" s="17" t="n"/>
      <c r="N4711">
        <f>IF($B4711="","",IF($C4711="SUPERSTORE","Superstore","DH"))</f>
        <v/>
      </c>
      <c r="O4711">
        <f>IF($B4711="","",IFERROR(VLOOKUP($B4711,Mapping!$A:$C,2,0),"Not Mapped"))</f>
        <v/>
      </c>
      <c r="P4711">
        <f>IF($B4711="","",IFERROR(VLOOKUP($B4711,Mapping!$A:$C,3,0),"Not Mapped"))</f>
        <v/>
      </c>
      <c r="Q4711">
        <f>IF($B4711="","",IF(COUNTIF(Exclusions!$A:$A,$B4711)&gt;0,"Yes","No"))</f>
        <v/>
      </c>
      <c r="R4711" s="17">
        <f>IF($B4711="","",MIN(1,DAY($A4711)/IF($N4711="Superstore",Settings!$B$5,Settings!$B$4)))</f>
        <v/>
      </c>
      <c r="S4711" s="17">
        <f>IF(OR($B4711="",$G4711="",$R4711=0),"",$G4711/$R4711)</f>
        <v/>
      </c>
      <c r="T4711">
        <f>IF($S4711="","",IF($S4711&lt;Settings!$B$8,"Critical",IF($S4711&lt;Settings!$B$9,"Semi Critical","Non Critical")))</f>
        <v/>
      </c>
      <c r="U4711">
        <f>IF($B4711="","",IFERROR(VLOOKUP($O4711,Leaders!$A:$B,2,0),"Not Mapped"))</f>
        <v/>
      </c>
    </row>
    <row r="4712">
      <c r="A4712" s="16" t="n"/>
      <c r="G4712" s="17" t="n"/>
      <c r="H4712" s="17" t="n"/>
      <c r="I4712" s="17" t="n"/>
      <c r="J4712" s="17" t="n"/>
      <c r="K4712" s="17" t="n"/>
      <c r="L4712" s="17" t="n"/>
      <c r="N4712">
        <f>IF($B4712="","",IF($C4712="SUPERSTORE","Superstore","DH"))</f>
        <v/>
      </c>
      <c r="O4712">
        <f>IF($B4712="","",IFERROR(VLOOKUP($B4712,Mapping!$A:$C,2,0),"Not Mapped"))</f>
        <v/>
      </c>
      <c r="P4712">
        <f>IF($B4712="","",IFERROR(VLOOKUP($B4712,Mapping!$A:$C,3,0),"Not Mapped"))</f>
        <v/>
      </c>
      <c r="Q4712">
        <f>IF($B4712="","",IF(COUNTIF(Exclusions!$A:$A,$B4712)&gt;0,"Yes","No"))</f>
        <v/>
      </c>
      <c r="R4712" s="17">
        <f>IF($B4712="","",MIN(1,DAY($A4712)/IF($N4712="Superstore",Settings!$B$5,Settings!$B$4)))</f>
        <v/>
      </c>
      <c r="S4712" s="17">
        <f>IF(OR($B4712="",$G4712="",$R4712=0),"",$G4712/$R4712)</f>
        <v/>
      </c>
      <c r="T4712">
        <f>IF($S4712="","",IF($S4712&lt;Settings!$B$8,"Critical",IF($S4712&lt;Settings!$B$9,"Semi Critical","Non Critical")))</f>
        <v/>
      </c>
      <c r="U4712">
        <f>IF($B4712="","",IFERROR(VLOOKUP($O4712,Leaders!$A:$B,2,0),"Not Mapped"))</f>
        <v/>
      </c>
    </row>
    <row r="4713">
      <c r="A4713" s="16" t="n"/>
      <c r="G4713" s="17" t="n"/>
      <c r="H4713" s="17" t="n"/>
      <c r="I4713" s="17" t="n"/>
      <c r="J4713" s="17" t="n"/>
      <c r="K4713" s="17" t="n"/>
      <c r="L4713" s="17" t="n"/>
      <c r="N4713">
        <f>IF($B4713="","",IF($C4713="SUPERSTORE","Superstore","DH"))</f>
        <v/>
      </c>
      <c r="O4713">
        <f>IF($B4713="","",IFERROR(VLOOKUP($B4713,Mapping!$A:$C,2,0),"Not Mapped"))</f>
        <v/>
      </c>
      <c r="P4713">
        <f>IF($B4713="","",IFERROR(VLOOKUP($B4713,Mapping!$A:$C,3,0),"Not Mapped"))</f>
        <v/>
      </c>
      <c r="Q4713">
        <f>IF($B4713="","",IF(COUNTIF(Exclusions!$A:$A,$B4713)&gt;0,"Yes","No"))</f>
        <v/>
      </c>
      <c r="R4713" s="17">
        <f>IF($B4713="","",MIN(1,DAY($A4713)/IF($N4713="Superstore",Settings!$B$5,Settings!$B$4)))</f>
        <v/>
      </c>
      <c r="S4713" s="17">
        <f>IF(OR($B4713="",$G4713="",$R4713=0),"",$G4713/$R4713)</f>
        <v/>
      </c>
      <c r="T4713">
        <f>IF($S4713="","",IF($S4713&lt;Settings!$B$8,"Critical",IF($S4713&lt;Settings!$B$9,"Semi Critical","Non Critical")))</f>
        <v/>
      </c>
      <c r="U4713">
        <f>IF($B4713="","",IFERROR(VLOOKUP($O4713,Leaders!$A:$B,2,0),"Not Mapped"))</f>
        <v/>
      </c>
    </row>
    <row r="4714">
      <c r="A4714" s="16" t="n"/>
      <c r="G4714" s="17" t="n"/>
      <c r="H4714" s="17" t="n"/>
      <c r="I4714" s="17" t="n"/>
      <c r="J4714" s="17" t="n"/>
      <c r="K4714" s="17" t="n"/>
      <c r="L4714" s="17" t="n"/>
      <c r="N4714">
        <f>IF($B4714="","",IF($C4714="SUPERSTORE","Superstore","DH"))</f>
        <v/>
      </c>
      <c r="O4714">
        <f>IF($B4714="","",IFERROR(VLOOKUP($B4714,Mapping!$A:$C,2,0),"Not Mapped"))</f>
        <v/>
      </c>
      <c r="P4714">
        <f>IF($B4714="","",IFERROR(VLOOKUP($B4714,Mapping!$A:$C,3,0),"Not Mapped"))</f>
        <v/>
      </c>
      <c r="Q4714">
        <f>IF($B4714="","",IF(COUNTIF(Exclusions!$A:$A,$B4714)&gt;0,"Yes","No"))</f>
        <v/>
      </c>
      <c r="R4714" s="17">
        <f>IF($B4714="","",MIN(1,DAY($A4714)/IF($N4714="Superstore",Settings!$B$5,Settings!$B$4)))</f>
        <v/>
      </c>
      <c r="S4714" s="17">
        <f>IF(OR($B4714="",$G4714="",$R4714=0),"",$G4714/$R4714)</f>
        <v/>
      </c>
      <c r="T4714">
        <f>IF($S4714="","",IF($S4714&lt;Settings!$B$8,"Critical",IF($S4714&lt;Settings!$B$9,"Semi Critical","Non Critical")))</f>
        <v/>
      </c>
      <c r="U4714">
        <f>IF($B4714="","",IFERROR(VLOOKUP($O4714,Leaders!$A:$B,2,0),"Not Mapped"))</f>
        <v/>
      </c>
    </row>
    <row r="4715">
      <c r="A4715" s="16" t="n"/>
      <c r="G4715" s="17" t="n"/>
      <c r="H4715" s="17" t="n"/>
      <c r="I4715" s="17" t="n"/>
      <c r="J4715" s="17" t="n"/>
      <c r="K4715" s="17" t="n"/>
      <c r="L4715" s="17" t="n"/>
      <c r="N4715">
        <f>IF($B4715="","",IF($C4715="SUPERSTORE","Superstore","DH"))</f>
        <v/>
      </c>
      <c r="O4715">
        <f>IF($B4715="","",IFERROR(VLOOKUP($B4715,Mapping!$A:$C,2,0),"Not Mapped"))</f>
        <v/>
      </c>
      <c r="P4715">
        <f>IF($B4715="","",IFERROR(VLOOKUP($B4715,Mapping!$A:$C,3,0),"Not Mapped"))</f>
        <v/>
      </c>
      <c r="Q4715">
        <f>IF($B4715="","",IF(COUNTIF(Exclusions!$A:$A,$B4715)&gt;0,"Yes","No"))</f>
        <v/>
      </c>
      <c r="R4715" s="17">
        <f>IF($B4715="","",MIN(1,DAY($A4715)/IF($N4715="Superstore",Settings!$B$5,Settings!$B$4)))</f>
        <v/>
      </c>
      <c r="S4715" s="17">
        <f>IF(OR($B4715="",$G4715="",$R4715=0),"",$G4715/$R4715)</f>
        <v/>
      </c>
      <c r="T4715">
        <f>IF($S4715="","",IF($S4715&lt;Settings!$B$8,"Critical",IF($S4715&lt;Settings!$B$9,"Semi Critical","Non Critical")))</f>
        <v/>
      </c>
      <c r="U4715">
        <f>IF($B4715="","",IFERROR(VLOOKUP($O4715,Leaders!$A:$B,2,0),"Not Mapped"))</f>
        <v/>
      </c>
    </row>
    <row r="4716">
      <c r="A4716" s="16" t="n"/>
      <c r="G4716" s="17" t="n"/>
      <c r="H4716" s="17" t="n"/>
      <c r="I4716" s="17" t="n"/>
      <c r="J4716" s="17" t="n"/>
      <c r="K4716" s="17" t="n"/>
      <c r="L4716" s="17" t="n"/>
      <c r="N4716">
        <f>IF($B4716="","",IF($C4716="SUPERSTORE","Superstore","DH"))</f>
        <v/>
      </c>
      <c r="O4716">
        <f>IF($B4716="","",IFERROR(VLOOKUP($B4716,Mapping!$A:$C,2,0),"Not Mapped"))</f>
        <v/>
      </c>
      <c r="P4716">
        <f>IF($B4716="","",IFERROR(VLOOKUP($B4716,Mapping!$A:$C,3,0),"Not Mapped"))</f>
        <v/>
      </c>
      <c r="Q4716">
        <f>IF($B4716="","",IF(COUNTIF(Exclusions!$A:$A,$B4716)&gt;0,"Yes","No"))</f>
        <v/>
      </c>
      <c r="R4716" s="17">
        <f>IF($B4716="","",MIN(1,DAY($A4716)/IF($N4716="Superstore",Settings!$B$5,Settings!$B$4)))</f>
        <v/>
      </c>
      <c r="S4716" s="17">
        <f>IF(OR($B4716="",$G4716="",$R4716=0),"",$G4716/$R4716)</f>
        <v/>
      </c>
      <c r="T4716">
        <f>IF($S4716="","",IF($S4716&lt;Settings!$B$8,"Critical",IF($S4716&lt;Settings!$B$9,"Semi Critical","Non Critical")))</f>
        <v/>
      </c>
      <c r="U4716">
        <f>IF($B4716="","",IFERROR(VLOOKUP($O4716,Leaders!$A:$B,2,0),"Not Mapped"))</f>
        <v/>
      </c>
    </row>
    <row r="4717">
      <c r="A4717" s="16" t="n"/>
      <c r="G4717" s="17" t="n"/>
      <c r="H4717" s="17" t="n"/>
      <c r="I4717" s="17" t="n"/>
      <c r="J4717" s="17" t="n"/>
      <c r="K4717" s="17" t="n"/>
      <c r="L4717" s="17" t="n"/>
      <c r="N4717">
        <f>IF($B4717="","",IF($C4717="SUPERSTORE","Superstore","DH"))</f>
        <v/>
      </c>
      <c r="O4717">
        <f>IF($B4717="","",IFERROR(VLOOKUP($B4717,Mapping!$A:$C,2,0),"Not Mapped"))</f>
        <v/>
      </c>
      <c r="P4717">
        <f>IF($B4717="","",IFERROR(VLOOKUP($B4717,Mapping!$A:$C,3,0),"Not Mapped"))</f>
        <v/>
      </c>
      <c r="Q4717">
        <f>IF($B4717="","",IF(COUNTIF(Exclusions!$A:$A,$B4717)&gt;0,"Yes","No"))</f>
        <v/>
      </c>
      <c r="R4717" s="17">
        <f>IF($B4717="","",MIN(1,DAY($A4717)/IF($N4717="Superstore",Settings!$B$5,Settings!$B$4)))</f>
        <v/>
      </c>
      <c r="S4717" s="17">
        <f>IF(OR($B4717="",$G4717="",$R4717=0),"",$G4717/$R4717)</f>
        <v/>
      </c>
      <c r="T4717">
        <f>IF($S4717="","",IF($S4717&lt;Settings!$B$8,"Critical",IF($S4717&lt;Settings!$B$9,"Semi Critical","Non Critical")))</f>
        <v/>
      </c>
      <c r="U4717">
        <f>IF($B4717="","",IFERROR(VLOOKUP($O4717,Leaders!$A:$B,2,0),"Not Mapped"))</f>
        <v/>
      </c>
    </row>
    <row r="4718">
      <c r="A4718" s="16" t="n"/>
      <c r="G4718" s="17" t="n"/>
      <c r="H4718" s="17" t="n"/>
      <c r="I4718" s="17" t="n"/>
      <c r="J4718" s="17" t="n"/>
      <c r="K4718" s="17" t="n"/>
      <c r="L4718" s="17" t="n"/>
      <c r="N4718">
        <f>IF($B4718="","",IF($C4718="SUPERSTORE","Superstore","DH"))</f>
        <v/>
      </c>
      <c r="O4718">
        <f>IF($B4718="","",IFERROR(VLOOKUP($B4718,Mapping!$A:$C,2,0),"Not Mapped"))</f>
        <v/>
      </c>
      <c r="P4718">
        <f>IF($B4718="","",IFERROR(VLOOKUP($B4718,Mapping!$A:$C,3,0),"Not Mapped"))</f>
        <v/>
      </c>
      <c r="Q4718">
        <f>IF($B4718="","",IF(COUNTIF(Exclusions!$A:$A,$B4718)&gt;0,"Yes","No"))</f>
        <v/>
      </c>
      <c r="R4718" s="17">
        <f>IF($B4718="","",MIN(1,DAY($A4718)/IF($N4718="Superstore",Settings!$B$5,Settings!$B$4)))</f>
        <v/>
      </c>
      <c r="S4718" s="17">
        <f>IF(OR($B4718="",$G4718="",$R4718=0),"",$G4718/$R4718)</f>
        <v/>
      </c>
      <c r="T4718">
        <f>IF($S4718="","",IF($S4718&lt;Settings!$B$8,"Critical",IF($S4718&lt;Settings!$B$9,"Semi Critical","Non Critical")))</f>
        <v/>
      </c>
      <c r="U4718">
        <f>IF($B4718="","",IFERROR(VLOOKUP($O4718,Leaders!$A:$B,2,0),"Not Mapped"))</f>
        <v/>
      </c>
    </row>
    <row r="4719">
      <c r="A4719" s="16" t="n"/>
      <c r="G4719" s="17" t="n"/>
      <c r="H4719" s="17" t="n"/>
      <c r="I4719" s="17" t="n"/>
      <c r="J4719" s="17" t="n"/>
      <c r="K4719" s="17" t="n"/>
      <c r="L4719" s="17" t="n"/>
      <c r="N4719">
        <f>IF($B4719="","",IF($C4719="SUPERSTORE","Superstore","DH"))</f>
        <v/>
      </c>
      <c r="O4719">
        <f>IF($B4719="","",IFERROR(VLOOKUP($B4719,Mapping!$A:$C,2,0),"Not Mapped"))</f>
        <v/>
      </c>
      <c r="P4719">
        <f>IF($B4719="","",IFERROR(VLOOKUP($B4719,Mapping!$A:$C,3,0),"Not Mapped"))</f>
        <v/>
      </c>
      <c r="Q4719">
        <f>IF($B4719="","",IF(COUNTIF(Exclusions!$A:$A,$B4719)&gt;0,"Yes","No"))</f>
        <v/>
      </c>
      <c r="R4719" s="17">
        <f>IF($B4719="","",MIN(1,DAY($A4719)/IF($N4719="Superstore",Settings!$B$5,Settings!$B$4)))</f>
        <v/>
      </c>
      <c r="S4719" s="17">
        <f>IF(OR($B4719="",$G4719="",$R4719=0),"",$G4719/$R4719)</f>
        <v/>
      </c>
      <c r="T4719">
        <f>IF($S4719="","",IF($S4719&lt;Settings!$B$8,"Critical",IF($S4719&lt;Settings!$B$9,"Semi Critical","Non Critical")))</f>
        <v/>
      </c>
      <c r="U4719">
        <f>IF($B4719="","",IFERROR(VLOOKUP($O4719,Leaders!$A:$B,2,0),"Not Mapped"))</f>
        <v/>
      </c>
    </row>
    <row r="4720">
      <c r="A4720" s="16" t="n"/>
      <c r="G4720" s="17" t="n"/>
      <c r="H4720" s="17" t="n"/>
      <c r="I4720" s="17" t="n"/>
      <c r="J4720" s="17" t="n"/>
      <c r="K4720" s="17" t="n"/>
      <c r="L4720" s="17" t="n"/>
      <c r="N4720">
        <f>IF($B4720="","",IF($C4720="SUPERSTORE","Superstore","DH"))</f>
        <v/>
      </c>
      <c r="O4720">
        <f>IF($B4720="","",IFERROR(VLOOKUP($B4720,Mapping!$A:$C,2,0),"Not Mapped"))</f>
        <v/>
      </c>
      <c r="P4720">
        <f>IF($B4720="","",IFERROR(VLOOKUP($B4720,Mapping!$A:$C,3,0),"Not Mapped"))</f>
        <v/>
      </c>
      <c r="Q4720">
        <f>IF($B4720="","",IF(COUNTIF(Exclusions!$A:$A,$B4720)&gt;0,"Yes","No"))</f>
        <v/>
      </c>
      <c r="R4720" s="17">
        <f>IF($B4720="","",MIN(1,DAY($A4720)/IF($N4720="Superstore",Settings!$B$5,Settings!$B$4)))</f>
        <v/>
      </c>
      <c r="S4720" s="17">
        <f>IF(OR($B4720="",$G4720="",$R4720=0),"",$G4720/$R4720)</f>
        <v/>
      </c>
      <c r="T4720">
        <f>IF($S4720="","",IF($S4720&lt;Settings!$B$8,"Critical",IF($S4720&lt;Settings!$B$9,"Semi Critical","Non Critical")))</f>
        <v/>
      </c>
      <c r="U4720">
        <f>IF($B4720="","",IFERROR(VLOOKUP($O4720,Leaders!$A:$B,2,0),"Not Mapped"))</f>
        <v/>
      </c>
    </row>
    <row r="4721">
      <c r="A4721" s="16" t="n"/>
      <c r="G4721" s="17" t="n"/>
      <c r="H4721" s="17" t="n"/>
      <c r="I4721" s="17" t="n"/>
      <c r="J4721" s="17" t="n"/>
      <c r="K4721" s="17" t="n"/>
      <c r="L4721" s="17" t="n"/>
      <c r="N4721">
        <f>IF($B4721="","",IF($C4721="SUPERSTORE","Superstore","DH"))</f>
        <v/>
      </c>
      <c r="O4721">
        <f>IF($B4721="","",IFERROR(VLOOKUP($B4721,Mapping!$A:$C,2,0),"Not Mapped"))</f>
        <v/>
      </c>
      <c r="P4721">
        <f>IF($B4721="","",IFERROR(VLOOKUP($B4721,Mapping!$A:$C,3,0),"Not Mapped"))</f>
        <v/>
      </c>
      <c r="Q4721">
        <f>IF($B4721="","",IF(COUNTIF(Exclusions!$A:$A,$B4721)&gt;0,"Yes","No"))</f>
        <v/>
      </c>
      <c r="R4721" s="17">
        <f>IF($B4721="","",MIN(1,DAY($A4721)/IF($N4721="Superstore",Settings!$B$5,Settings!$B$4)))</f>
        <v/>
      </c>
      <c r="S4721" s="17">
        <f>IF(OR($B4721="",$G4721="",$R4721=0),"",$G4721/$R4721)</f>
        <v/>
      </c>
      <c r="T4721">
        <f>IF($S4721="","",IF($S4721&lt;Settings!$B$8,"Critical",IF($S4721&lt;Settings!$B$9,"Semi Critical","Non Critical")))</f>
        <v/>
      </c>
      <c r="U4721">
        <f>IF($B4721="","",IFERROR(VLOOKUP($O4721,Leaders!$A:$B,2,0),"Not Mapped"))</f>
        <v/>
      </c>
    </row>
    <row r="4722">
      <c r="A4722" s="16" t="n"/>
      <c r="G4722" s="17" t="n"/>
      <c r="H4722" s="17" t="n"/>
      <c r="I4722" s="17" t="n"/>
      <c r="J4722" s="17" t="n"/>
      <c r="K4722" s="17" t="n"/>
      <c r="L4722" s="17" t="n"/>
      <c r="N4722">
        <f>IF($B4722="","",IF($C4722="SUPERSTORE","Superstore","DH"))</f>
        <v/>
      </c>
      <c r="O4722">
        <f>IF($B4722="","",IFERROR(VLOOKUP($B4722,Mapping!$A:$C,2,0),"Not Mapped"))</f>
        <v/>
      </c>
      <c r="P4722">
        <f>IF($B4722="","",IFERROR(VLOOKUP($B4722,Mapping!$A:$C,3,0),"Not Mapped"))</f>
        <v/>
      </c>
      <c r="Q4722">
        <f>IF($B4722="","",IF(COUNTIF(Exclusions!$A:$A,$B4722)&gt;0,"Yes","No"))</f>
        <v/>
      </c>
      <c r="R4722" s="17">
        <f>IF($B4722="","",MIN(1,DAY($A4722)/IF($N4722="Superstore",Settings!$B$5,Settings!$B$4)))</f>
        <v/>
      </c>
      <c r="S4722" s="17">
        <f>IF(OR($B4722="",$G4722="",$R4722=0),"",$G4722/$R4722)</f>
        <v/>
      </c>
      <c r="T4722">
        <f>IF($S4722="","",IF($S4722&lt;Settings!$B$8,"Critical",IF($S4722&lt;Settings!$B$9,"Semi Critical","Non Critical")))</f>
        <v/>
      </c>
      <c r="U4722">
        <f>IF($B4722="","",IFERROR(VLOOKUP($O4722,Leaders!$A:$B,2,0),"Not Mapped"))</f>
        <v/>
      </c>
    </row>
    <row r="4723">
      <c r="A4723" s="16" t="n"/>
      <c r="G4723" s="17" t="n"/>
      <c r="H4723" s="17" t="n"/>
      <c r="I4723" s="17" t="n"/>
      <c r="J4723" s="17" t="n"/>
      <c r="K4723" s="17" t="n"/>
      <c r="L4723" s="17" t="n"/>
      <c r="N4723">
        <f>IF($B4723="","",IF($C4723="SUPERSTORE","Superstore","DH"))</f>
        <v/>
      </c>
      <c r="O4723">
        <f>IF($B4723="","",IFERROR(VLOOKUP($B4723,Mapping!$A:$C,2,0),"Not Mapped"))</f>
        <v/>
      </c>
      <c r="P4723">
        <f>IF($B4723="","",IFERROR(VLOOKUP($B4723,Mapping!$A:$C,3,0),"Not Mapped"))</f>
        <v/>
      </c>
      <c r="Q4723">
        <f>IF($B4723="","",IF(COUNTIF(Exclusions!$A:$A,$B4723)&gt;0,"Yes","No"))</f>
        <v/>
      </c>
      <c r="R4723" s="17">
        <f>IF($B4723="","",MIN(1,DAY($A4723)/IF($N4723="Superstore",Settings!$B$5,Settings!$B$4)))</f>
        <v/>
      </c>
      <c r="S4723" s="17">
        <f>IF(OR($B4723="",$G4723="",$R4723=0),"",$G4723/$R4723)</f>
        <v/>
      </c>
      <c r="T4723">
        <f>IF($S4723="","",IF($S4723&lt;Settings!$B$8,"Critical",IF($S4723&lt;Settings!$B$9,"Semi Critical","Non Critical")))</f>
        <v/>
      </c>
      <c r="U4723">
        <f>IF($B4723="","",IFERROR(VLOOKUP($O4723,Leaders!$A:$B,2,0),"Not Mapped"))</f>
        <v/>
      </c>
    </row>
    <row r="4724">
      <c r="A4724" s="16" t="n"/>
      <c r="G4724" s="17" t="n"/>
      <c r="H4724" s="17" t="n"/>
      <c r="I4724" s="17" t="n"/>
      <c r="J4724" s="17" t="n"/>
      <c r="K4724" s="17" t="n"/>
      <c r="L4724" s="17" t="n"/>
      <c r="N4724">
        <f>IF($B4724="","",IF($C4724="SUPERSTORE","Superstore","DH"))</f>
        <v/>
      </c>
      <c r="O4724">
        <f>IF($B4724="","",IFERROR(VLOOKUP($B4724,Mapping!$A:$C,2,0),"Not Mapped"))</f>
        <v/>
      </c>
      <c r="P4724">
        <f>IF($B4724="","",IFERROR(VLOOKUP($B4724,Mapping!$A:$C,3,0),"Not Mapped"))</f>
        <v/>
      </c>
      <c r="Q4724">
        <f>IF($B4724="","",IF(COUNTIF(Exclusions!$A:$A,$B4724)&gt;0,"Yes","No"))</f>
        <v/>
      </c>
      <c r="R4724" s="17">
        <f>IF($B4724="","",MIN(1,DAY($A4724)/IF($N4724="Superstore",Settings!$B$5,Settings!$B$4)))</f>
        <v/>
      </c>
      <c r="S4724" s="17">
        <f>IF(OR($B4724="",$G4724="",$R4724=0),"",$G4724/$R4724)</f>
        <v/>
      </c>
      <c r="T4724">
        <f>IF($S4724="","",IF($S4724&lt;Settings!$B$8,"Critical",IF($S4724&lt;Settings!$B$9,"Semi Critical","Non Critical")))</f>
        <v/>
      </c>
      <c r="U4724">
        <f>IF($B4724="","",IFERROR(VLOOKUP($O4724,Leaders!$A:$B,2,0),"Not Mapped"))</f>
        <v/>
      </c>
    </row>
    <row r="4725">
      <c r="A4725" s="16" t="n"/>
      <c r="G4725" s="17" t="n"/>
      <c r="H4725" s="17" t="n"/>
      <c r="I4725" s="17" t="n"/>
      <c r="J4725" s="17" t="n"/>
      <c r="K4725" s="17" t="n"/>
      <c r="L4725" s="17" t="n"/>
      <c r="N4725">
        <f>IF($B4725="","",IF($C4725="SUPERSTORE","Superstore","DH"))</f>
        <v/>
      </c>
      <c r="O4725">
        <f>IF($B4725="","",IFERROR(VLOOKUP($B4725,Mapping!$A:$C,2,0),"Not Mapped"))</f>
        <v/>
      </c>
      <c r="P4725">
        <f>IF($B4725="","",IFERROR(VLOOKUP($B4725,Mapping!$A:$C,3,0),"Not Mapped"))</f>
        <v/>
      </c>
      <c r="Q4725">
        <f>IF($B4725="","",IF(COUNTIF(Exclusions!$A:$A,$B4725)&gt;0,"Yes","No"))</f>
        <v/>
      </c>
      <c r="R4725" s="17">
        <f>IF($B4725="","",MIN(1,DAY($A4725)/IF($N4725="Superstore",Settings!$B$5,Settings!$B$4)))</f>
        <v/>
      </c>
      <c r="S4725" s="17">
        <f>IF(OR($B4725="",$G4725="",$R4725=0),"",$G4725/$R4725)</f>
        <v/>
      </c>
      <c r="T4725">
        <f>IF($S4725="","",IF($S4725&lt;Settings!$B$8,"Critical",IF($S4725&lt;Settings!$B$9,"Semi Critical","Non Critical")))</f>
        <v/>
      </c>
      <c r="U4725">
        <f>IF($B4725="","",IFERROR(VLOOKUP($O4725,Leaders!$A:$B,2,0),"Not Mapped"))</f>
        <v/>
      </c>
    </row>
    <row r="4726">
      <c r="A4726" s="16" t="n"/>
      <c r="G4726" s="17" t="n"/>
      <c r="H4726" s="17" t="n"/>
      <c r="I4726" s="17" t="n"/>
      <c r="J4726" s="17" t="n"/>
      <c r="K4726" s="17" t="n"/>
      <c r="L4726" s="17" t="n"/>
      <c r="N4726">
        <f>IF($B4726="","",IF($C4726="SUPERSTORE","Superstore","DH"))</f>
        <v/>
      </c>
      <c r="O4726">
        <f>IF($B4726="","",IFERROR(VLOOKUP($B4726,Mapping!$A:$C,2,0),"Not Mapped"))</f>
        <v/>
      </c>
      <c r="P4726">
        <f>IF($B4726="","",IFERROR(VLOOKUP($B4726,Mapping!$A:$C,3,0),"Not Mapped"))</f>
        <v/>
      </c>
      <c r="Q4726">
        <f>IF($B4726="","",IF(COUNTIF(Exclusions!$A:$A,$B4726)&gt;0,"Yes","No"))</f>
        <v/>
      </c>
      <c r="R4726" s="17">
        <f>IF($B4726="","",MIN(1,DAY($A4726)/IF($N4726="Superstore",Settings!$B$5,Settings!$B$4)))</f>
        <v/>
      </c>
      <c r="S4726" s="17">
        <f>IF(OR($B4726="",$G4726="",$R4726=0),"",$G4726/$R4726)</f>
        <v/>
      </c>
      <c r="T4726">
        <f>IF($S4726="","",IF($S4726&lt;Settings!$B$8,"Critical",IF($S4726&lt;Settings!$B$9,"Semi Critical","Non Critical")))</f>
        <v/>
      </c>
      <c r="U4726">
        <f>IF($B4726="","",IFERROR(VLOOKUP($O4726,Leaders!$A:$B,2,0),"Not Mapped"))</f>
        <v/>
      </c>
    </row>
    <row r="4727">
      <c r="A4727" s="16" t="n"/>
      <c r="G4727" s="17" t="n"/>
      <c r="H4727" s="17" t="n"/>
      <c r="I4727" s="17" t="n"/>
      <c r="J4727" s="17" t="n"/>
      <c r="K4727" s="17" t="n"/>
      <c r="L4727" s="17" t="n"/>
      <c r="N4727">
        <f>IF($B4727="","",IF($C4727="SUPERSTORE","Superstore","DH"))</f>
        <v/>
      </c>
      <c r="O4727">
        <f>IF($B4727="","",IFERROR(VLOOKUP($B4727,Mapping!$A:$C,2,0),"Not Mapped"))</f>
        <v/>
      </c>
      <c r="P4727">
        <f>IF($B4727="","",IFERROR(VLOOKUP($B4727,Mapping!$A:$C,3,0),"Not Mapped"))</f>
        <v/>
      </c>
      <c r="Q4727">
        <f>IF($B4727="","",IF(COUNTIF(Exclusions!$A:$A,$B4727)&gt;0,"Yes","No"))</f>
        <v/>
      </c>
      <c r="R4727" s="17">
        <f>IF($B4727="","",MIN(1,DAY($A4727)/IF($N4727="Superstore",Settings!$B$5,Settings!$B$4)))</f>
        <v/>
      </c>
      <c r="S4727" s="17">
        <f>IF(OR($B4727="",$G4727="",$R4727=0),"",$G4727/$R4727)</f>
        <v/>
      </c>
      <c r="T4727">
        <f>IF($S4727="","",IF($S4727&lt;Settings!$B$8,"Critical",IF($S4727&lt;Settings!$B$9,"Semi Critical","Non Critical")))</f>
        <v/>
      </c>
      <c r="U4727">
        <f>IF($B4727="","",IFERROR(VLOOKUP($O4727,Leaders!$A:$B,2,0),"Not Mapped"))</f>
        <v/>
      </c>
    </row>
    <row r="4728">
      <c r="A4728" s="16" t="n"/>
      <c r="G4728" s="17" t="n"/>
      <c r="H4728" s="17" t="n"/>
      <c r="I4728" s="17" t="n"/>
      <c r="J4728" s="17" t="n"/>
      <c r="K4728" s="17" t="n"/>
      <c r="L4728" s="17" t="n"/>
      <c r="N4728">
        <f>IF($B4728="","",IF($C4728="SUPERSTORE","Superstore","DH"))</f>
        <v/>
      </c>
      <c r="O4728">
        <f>IF($B4728="","",IFERROR(VLOOKUP($B4728,Mapping!$A:$C,2,0),"Not Mapped"))</f>
        <v/>
      </c>
      <c r="P4728">
        <f>IF($B4728="","",IFERROR(VLOOKUP($B4728,Mapping!$A:$C,3,0),"Not Mapped"))</f>
        <v/>
      </c>
      <c r="Q4728">
        <f>IF($B4728="","",IF(COUNTIF(Exclusions!$A:$A,$B4728)&gt;0,"Yes","No"))</f>
        <v/>
      </c>
      <c r="R4728" s="17">
        <f>IF($B4728="","",MIN(1,DAY($A4728)/IF($N4728="Superstore",Settings!$B$5,Settings!$B$4)))</f>
        <v/>
      </c>
      <c r="S4728" s="17">
        <f>IF(OR($B4728="",$G4728="",$R4728=0),"",$G4728/$R4728)</f>
        <v/>
      </c>
      <c r="T4728">
        <f>IF($S4728="","",IF($S4728&lt;Settings!$B$8,"Critical",IF($S4728&lt;Settings!$B$9,"Semi Critical","Non Critical")))</f>
        <v/>
      </c>
      <c r="U4728">
        <f>IF($B4728="","",IFERROR(VLOOKUP($O4728,Leaders!$A:$B,2,0),"Not Mapped"))</f>
        <v/>
      </c>
    </row>
    <row r="4729">
      <c r="A4729" s="16" t="n"/>
      <c r="G4729" s="17" t="n"/>
      <c r="H4729" s="17" t="n"/>
      <c r="I4729" s="17" t="n"/>
      <c r="J4729" s="17" t="n"/>
      <c r="K4729" s="17" t="n"/>
      <c r="L4729" s="17" t="n"/>
      <c r="N4729">
        <f>IF($B4729="","",IF($C4729="SUPERSTORE","Superstore","DH"))</f>
        <v/>
      </c>
      <c r="O4729">
        <f>IF($B4729="","",IFERROR(VLOOKUP($B4729,Mapping!$A:$C,2,0),"Not Mapped"))</f>
        <v/>
      </c>
      <c r="P4729">
        <f>IF($B4729="","",IFERROR(VLOOKUP($B4729,Mapping!$A:$C,3,0),"Not Mapped"))</f>
        <v/>
      </c>
      <c r="Q4729">
        <f>IF($B4729="","",IF(COUNTIF(Exclusions!$A:$A,$B4729)&gt;0,"Yes","No"))</f>
        <v/>
      </c>
      <c r="R4729" s="17">
        <f>IF($B4729="","",MIN(1,DAY($A4729)/IF($N4729="Superstore",Settings!$B$5,Settings!$B$4)))</f>
        <v/>
      </c>
      <c r="S4729" s="17">
        <f>IF(OR($B4729="",$G4729="",$R4729=0),"",$G4729/$R4729)</f>
        <v/>
      </c>
      <c r="T4729">
        <f>IF($S4729="","",IF($S4729&lt;Settings!$B$8,"Critical",IF($S4729&lt;Settings!$B$9,"Semi Critical","Non Critical")))</f>
        <v/>
      </c>
      <c r="U4729">
        <f>IF($B4729="","",IFERROR(VLOOKUP($O4729,Leaders!$A:$B,2,0),"Not Mapped"))</f>
        <v/>
      </c>
    </row>
    <row r="4730">
      <c r="A4730" s="16" t="n"/>
      <c r="G4730" s="17" t="n"/>
      <c r="H4730" s="17" t="n"/>
      <c r="I4730" s="17" t="n"/>
      <c r="J4730" s="17" t="n"/>
      <c r="K4730" s="17" t="n"/>
      <c r="L4730" s="17" t="n"/>
      <c r="N4730">
        <f>IF($B4730="","",IF($C4730="SUPERSTORE","Superstore","DH"))</f>
        <v/>
      </c>
      <c r="O4730">
        <f>IF($B4730="","",IFERROR(VLOOKUP($B4730,Mapping!$A:$C,2,0),"Not Mapped"))</f>
        <v/>
      </c>
      <c r="P4730">
        <f>IF($B4730="","",IFERROR(VLOOKUP($B4730,Mapping!$A:$C,3,0),"Not Mapped"))</f>
        <v/>
      </c>
      <c r="Q4730">
        <f>IF($B4730="","",IF(COUNTIF(Exclusions!$A:$A,$B4730)&gt;0,"Yes","No"))</f>
        <v/>
      </c>
      <c r="R4730" s="17">
        <f>IF($B4730="","",MIN(1,DAY($A4730)/IF($N4730="Superstore",Settings!$B$5,Settings!$B$4)))</f>
        <v/>
      </c>
      <c r="S4730" s="17">
        <f>IF(OR($B4730="",$G4730="",$R4730=0),"",$G4730/$R4730)</f>
        <v/>
      </c>
      <c r="T4730">
        <f>IF($S4730="","",IF($S4730&lt;Settings!$B$8,"Critical",IF($S4730&lt;Settings!$B$9,"Semi Critical","Non Critical")))</f>
        <v/>
      </c>
      <c r="U4730">
        <f>IF($B4730="","",IFERROR(VLOOKUP($O4730,Leaders!$A:$B,2,0),"Not Mapped"))</f>
        <v/>
      </c>
    </row>
    <row r="4731">
      <c r="A4731" s="16" t="n"/>
      <c r="G4731" s="17" t="n"/>
      <c r="H4731" s="17" t="n"/>
      <c r="I4731" s="17" t="n"/>
      <c r="J4731" s="17" t="n"/>
      <c r="K4731" s="17" t="n"/>
      <c r="L4731" s="17" t="n"/>
      <c r="N4731">
        <f>IF($B4731="","",IF($C4731="SUPERSTORE","Superstore","DH"))</f>
        <v/>
      </c>
      <c r="O4731">
        <f>IF($B4731="","",IFERROR(VLOOKUP($B4731,Mapping!$A:$C,2,0),"Not Mapped"))</f>
        <v/>
      </c>
      <c r="P4731">
        <f>IF($B4731="","",IFERROR(VLOOKUP($B4731,Mapping!$A:$C,3,0),"Not Mapped"))</f>
        <v/>
      </c>
      <c r="Q4731">
        <f>IF($B4731="","",IF(COUNTIF(Exclusions!$A:$A,$B4731)&gt;0,"Yes","No"))</f>
        <v/>
      </c>
      <c r="R4731" s="17">
        <f>IF($B4731="","",MIN(1,DAY($A4731)/IF($N4731="Superstore",Settings!$B$5,Settings!$B$4)))</f>
        <v/>
      </c>
      <c r="S4731" s="17">
        <f>IF(OR($B4731="",$G4731="",$R4731=0),"",$G4731/$R4731)</f>
        <v/>
      </c>
      <c r="T4731">
        <f>IF($S4731="","",IF($S4731&lt;Settings!$B$8,"Critical",IF($S4731&lt;Settings!$B$9,"Semi Critical","Non Critical")))</f>
        <v/>
      </c>
      <c r="U4731">
        <f>IF($B4731="","",IFERROR(VLOOKUP($O4731,Leaders!$A:$B,2,0),"Not Mapped"))</f>
        <v/>
      </c>
    </row>
    <row r="4732">
      <c r="A4732" s="16" t="n"/>
      <c r="G4732" s="17" t="n"/>
      <c r="H4732" s="17" t="n"/>
      <c r="I4732" s="17" t="n"/>
      <c r="J4732" s="17" t="n"/>
      <c r="K4732" s="17" t="n"/>
      <c r="L4732" s="17" t="n"/>
      <c r="N4732">
        <f>IF($B4732="","",IF($C4732="SUPERSTORE","Superstore","DH"))</f>
        <v/>
      </c>
      <c r="O4732">
        <f>IF($B4732="","",IFERROR(VLOOKUP($B4732,Mapping!$A:$C,2,0),"Not Mapped"))</f>
        <v/>
      </c>
      <c r="P4732">
        <f>IF($B4732="","",IFERROR(VLOOKUP($B4732,Mapping!$A:$C,3,0),"Not Mapped"))</f>
        <v/>
      </c>
      <c r="Q4732">
        <f>IF($B4732="","",IF(COUNTIF(Exclusions!$A:$A,$B4732)&gt;0,"Yes","No"))</f>
        <v/>
      </c>
      <c r="R4732" s="17">
        <f>IF($B4732="","",MIN(1,DAY($A4732)/IF($N4732="Superstore",Settings!$B$5,Settings!$B$4)))</f>
        <v/>
      </c>
      <c r="S4732" s="17">
        <f>IF(OR($B4732="",$G4732="",$R4732=0),"",$G4732/$R4732)</f>
        <v/>
      </c>
      <c r="T4732">
        <f>IF($S4732="","",IF($S4732&lt;Settings!$B$8,"Critical",IF($S4732&lt;Settings!$B$9,"Semi Critical","Non Critical")))</f>
        <v/>
      </c>
      <c r="U4732">
        <f>IF($B4732="","",IFERROR(VLOOKUP($O4732,Leaders!$A:$B,2,0),"Not Mapped"))</f>
        <v/>
      </c>
    </row>
    <row r="4733">
      <c r="A4733" s="16" t="n"/>
      <c r="G4733" s="17" t="n"/>
      <c r="H4733" s="17" t="n"/>
      <c r="I4733" s="17" t="n"/>
      <c r="J4733" s="17" t="n"/>
      <c r="K4733" s="17" t="n"/>
      <c r="L4733" s="17" t="n"/>
      <c r="N4733">
        <f>IF($B4733="","",IF($C4733="SUPERSTORE","Superstore","DH"))</f>
        <v/>
      </c>
      <c r="O4733">
        <f>IF($B4733="","",IFERROR(VLOOKUP($B4733,Mapping!$A:$C,2,0),"Not Mapped"))</f>
        <v/>
      </c>
      <c r="P4733">
        <f>IF($B4733="","",IFERROR(VLOOKUP($B4733,Mapping!$A:$C,3,0),"Not Mapped"))</f>
        <v/>
      </c>
      <c r="Q4733">
        <f>IF($B4733="","",IF(COUNTIF(Exclusions!$A:$A,$B4733)&gt;0,"Yes","No"))</f>
        <v/>
      </c>
      <c r="R4733" s="17">
        <f>IF($B4733="","",MIN(1,DAY($A4733)/IF($N4733="Superstore",Settings!$B$5,Settings!$B$4)))</f>
        <v/>
      </c>
      <c r="S4733" s="17">
        <f>IF(OR($B4733="",$G4733="",$R4733=0),"",$G4733/$R4733)</f>
        <v/>
      </c>
      <c r="T4733">
        <f>IF($S4733="","",IF($S4733&lt;Settings!$B$8,"Critical",IF($S4733&lt;Settings!$B$9,"Semi Critical","Non Critical")))</f>
        <v/>
      </c>
      <c r="U4733">
        <f>IF($B4733="","",IFERROR(VLOOKUP($O4733,Leaders!$A:$B,2,0),"Not Mapped"))</f>
        <v/>
      </c>
    </row>
    <row r="4734">
      <c r="A4734" s="16" t="n"/>
      <c r="G4734" s="17" t="n"/>
      <c r="H4734" s="17" t="n"/>
      <c r="I4734" s="17" t="n"/>
      <c r="J4734" s="17" t="n"/>
      <c r="K4734" s="17" t="n"/>
      <c r="L4734" s="17" t="n"/>
      <c r="N4734">
        <f>IF($B4734="","",IF($C4734="SUPERSTORE","Superstore","DH"))</f>
        <v/>
      </c>
      <c r="O4734">
        <f>IF($B4734="","",IFERROR(VLOOKUP($B4734,Mapping!$A:$C,2,0),"Not Mapped"))</f>
        <v/>
      </c>
      <c r="P4734">
        <f>IF($B4734="","",IFERROR(VLOOKUP($B4734,Mapping!$A:$C,3,0),"Not Mapped"))</f>
        <v/>
      </c>
      <c r="Q4734">
        <f>IF($B4734="","",IF(COUNTIF(Exclusions!$A:$A,$B4734)&gt;0,"Yes","No"))</f>
        <v/>
      </c>
      <c r="R4734" s="17">
        <f>IF($B4734="","",MIN(1,DAY($A4734)/IF($N4734="Superstore",Settings!$B$5,Settings!$B$4)))</f>
        <v/>
      </c>
      <c r="S4734" s="17">
        <f>IF(OR($B4734="",$G4734="",$R4734=0),"",$G4734/$R4734)</f>
        <v/>
      </c>
      <c r="T4734">
        <f>IF($S4734="","",IF($S4734&lt;Settings!$B$8,"Critical",IF($S4734&lt;Settings!$B$9,"Semi Critical","Non Critical")))</f>
        <v/>
      </c>
      <c r="U4734">
        <f>IF($B4734="","",IFERROR(VLOOKUP($O4734,Leaders!$A:$B,2,0),"Not Mapped"))</f>
        <v/>
      </c>
    </row>
    <row r="4735">
      <c r="A4735" s="16" t="n"/>
      <c r="G4735" s="17" t="n"/>
      <c r="H4735" s="17" t="n"/>
      <c r="I4735" s="17" t="n"/>
      <c r="J4735" s="17" t="n"/>
      <c r="K4735" s="17" t="n"/>
      <c r="L4735" s="17" t="n"/>
      <c r="N4735">
        <f>IF($B4735="","",IF($C4735="SUPERSTORE","Superstore","DH"))</f>
        <v/>
      </c>
      <c r="O4735">
        <f>IF($B4735="","",IFERROR(VLOOKUP($B4735,Mapping!$A:$C,2,0),"Not Mapped"))</f>
        <v/>
      </c>
      <c r="P4735">
        <f>IF($B4735="","",IFERROR(VLOOKUP($B4735,Mapping!$A:$C,3,0),"Not Mapped"))</f>
        <v/>
      </c>
      <c r="Q4735">
        <f>IF($B4735="","",IF(COUNTIF(Exclusions!$A:$A,$B4735)&gt;0,"Yes","No"))</f>
        <v/>
      </c>
      <c r="R4735" s="17">
        <f>IF($B4735="","",MIN(1,DAY($A4735)/IF($N4735="Superstore",Settings!$B$5,Settings!$B$4)))</f>
        <v/>
      </c>
      <c r="S4735" s="17">
        <f>IF(OR($B4735="",$G4735="",$R4735=0),"",$G4735/$R4735)</f>
        <v/>
      </c>
      <c r="T4735">
        <f>IF($S4735="","",IF($S4735&lt;Settings!$B$8,"Critical",IF($S4735&lt;Settings!$B$9,"Semi Critical","Non Critical")))</f>
        <v/>
      </c>
      <c r="U4735">
        <f>IF($B4735="","",IFERROR(VLOOKUP($O4735,Leaders!$A:$B,2,0),"Not Mapped"))</f>
        <v/>
      </c>
    </row>
    <row r="4736">
      <c r="A4736" s="16" t="n"/>
      <c r="G4736" s="17" t="n"/>
      <c r="H4736" s="17" t="n"/>
      <c r="I4736" s="17" t="n"/>
      <c r="J4736" s="17" t="n"/>
      <c r="K4736" s="17" t="n"/>
      <c r="L4736" s="17" t="n"/>
      <c r="N4736">
        <f>IF($B4736="","",IF($C4736="SUPERSTORE","Superstore","DH"))</f>
        <v/>
      </c>
      <c r="O4736">
        <f>IF($B4736="","",IFERROR(VLOOKUP($B4736,Mapping!$A:$C,2,0),"Not Mapped"))</f>
        <v/>
      </c>
      <c r="P4736">
        <f>IF($B4736="","",IFERROR(VLOOKUP($B4736,Mapping!$A:$C,3,0),"Not Mapped"))</f>
        <v/>
      </c>
      <c r="Q4736">
        <f>IF($B4736="","",IF(COUNTIF(Exclusions!$A:$A,$B4736)&gt;0,"Yes","No"))</f>
        <v/>
      </c>
      <c r="R4736" s="17">
        <f>IF($B4736="","",MIN(1,DAY($A4736)/IF($N4736="Superstore",Settings!$B$5,Settings!$B$4)))</f>
        <v/>
      </c>
      <c r="S4736" s="17">
        <f>IF(OR($B4736="",$G4736="",$R4736=0),"",$G4736/$R4736)</f>
        <v/>
      </c>
      <c r="T4736">
        <f>IF($S4736="","",IF($S4736&lt;Settings!$B$8,"Critical",IF($S4736&lt;Settings!$B$9,"Semi Critical","Non Critical")))</f>
        <v/>
      </c>
      <c r="U4736">
        <f>IF($B4736="","",IFERROR(VLOOKUP($O4736,Leaders!$A:$B,2,0),"Not Mapped"))</f>
        <v/>
      </c>
    </row>
    <row r="4737">
      <c r="A4737" s="16" t="n"/>
      <c r="G4737" s="17" t="n"/>
      <c r="H4737" s="17" t="n"/>
      <c r="I4737" s="17" t="n"/>
      <c r="J4737" s="17" t="n"/>
      <c r="K4737" s="17" t="n"/>
      <c r="L4737" s="17" t="n"/>
      <c r="N4737">
        <f>IF($B4737="","",IF($C4737="SUPERSTORE","Superstore","DH"))</f>
        <v/>
      </c>
      <c r="O4737">
        <f>IF($B4737="","",IFERROR(VLOOKUP($B4737,Mapping!$A:$C,2,0),"Not Mapped"))</f>
        <v/>
      </c>
      <c r="P4737">
        <f>IF($B4737="","",IFERROR(VLOOKUP($B4737,Mapping!$A:$C,3,0),"Not Mapped"))</f>
        <v/>
      </c>
      <c r="Q4737">
        <f>IF($B4737="","",IF(COUNTIF(Exclusions!$A:$A,$B4737)&gt;0,"Yes","No"))</f>
        <v/>
      </c>
      <c r="R4737" s="17">
        <f>IF($B4737="","",MIN(1,DAY($A4737)/IF($N4737="Superstore",Settings!$B$5,Settings!$B$4)))</f>
        <v/>
      </c>
      <c r="S4737" s="17">
        <f>IF(OR($B4737="",$G4737="",$R4737=0),"",$G4737/$R4737)</f>
        <v/>
      </c>
      <c r="T4737">
        <f>IF($S4737="","",IF($S4737&lt;Settings!$B$8,"Critical",IF($S4737&lt;Settings!$B$9,"Semi Critical","Non Critical")))</f>
        <v/>
      </c>
      <c r="U4737">
        <f>IF($B4737="","",IFERROR(VLOOKUP($O4737,Leaders!$A:$B,2,0),"Not Mapped"))</f>
        <v/>
      </c>
    </row>
    <row r="4738">
      <c r="A4738" s="16" t="n"/>
      <c r="G4738" s="17" t="n"/>
      <c r="H4738" s="17" t="n"/>
      <c r="I4738" s="17" t="n"/>
      <c r="J4738" s="17" t="n"/>
      <c r="K4738" s="17" t="n"/>
      <c r="L4738" s="17" t="n"/>
      <c r="N4738">
        <f>IF($B4738="","",IF($C4738="SUPERSTORE","Superstore","DH"))</f>
        <v/>
      </c>
      <c r="O4738">
        <f>IF($B4738="","",IFERROR(VLOOKUP($B4738,Mapping!$A:$C,2,0),"Not Mapped"))</f>
        <v/>
      </c>
      <c r="P4738">
        <f>IF($B4738="","",IFERROR(VLOOKUP($B4738,Mapping!$A:$C,3,0),"Not Mapped"))</f>
        <v/>
      </c>
      <c r="Q4738">
        <f>IF($B4738="","",IF(COUNTIF(Exclusions!$A:$A,$B4738)&gt;0,"Yes","No"))</f>
        <v/>
      </c>
      <c r="R4738" s="17">
        <f>IF($B4738="","",MIN(1,DAY($A4738)/IF($N4738="Superstore",Settings!$B$5,Settings!$B$4)))</f>
        <v/>
      </c>
      <c r="S4738" s="17">
        <f>IF(OR($B4738="",$G4738="",$R4738=0),"",$G4738/$R4738)</f>
        <v/>
      </c>
      <c r="T4738">
        <f>IF($S4738="","",IF($S4738&lt;Settings!$B$8,"Critical",IF($S4738&lt;Settings!$B$9,"Semi Critical","Non Critical")))</f>
        <v/>
      </c>
      <c r="U4738">
        <f>IF($B4738="","",IFERROR(VLOOKUP($O4738,Leaders!$A:$B,2,0),"Not Mapped"))</f>
        <v/>
      </c>
    </row>
    <row r="4739">
      <c r="A4739" s="16" t="n"/>
      <c r="G4739" s="17" t="n"/>
      <c r="H4739" s="17" t="n"/>
      <c r="I4739" s="17" t="n"/>
      <c r="J4739" s="17" t="n"/>
      <c r="K4739" s="17" t="n"/>
      <c r="L4739" s="17" t="n"/>
      <c r="N4739">
        <f>IF($B4739="","",IF($C4739="SUPERSTORE","Superstore","DH"))</f>
        <v/>
      </c>
      <c r="O4739">
        <f>IF($B4739="","",IFERROR(VLOOKUP($B4739,Mapping!$A:$C,2,0),"Not Mapped"))</f>
        <v/>
      </c>
      <c r="P4739">
        <f>IF($B4739="","",IFERROR(VLOOKUP($B4739,Mapping!$A:$C,3,0),"Not Mapped"))</f>
        <v/>
      </c>
      <c r="Q4739">
        <f>IF($B4739="","",IF(COUNTIF(Exclusions!$A:$A,$B4739)&gt;0,"Yes","No"))</f>
        <v/>
      </c>
      <c r="R4739" s="17">
        <f>IF($B4739="","",MIN(1,DAY($A4739)/IF($N4739="Superstore",Settings!$B$5,Settings!$B$4)))</f>
        <v/>
      </c>
      <c r="S4739" s="17">
        <f>IF(OR($B4739="",$G4739="",$R4739=0),"",$G4739/$R4739)</f>
        <v/>
      </c>
      <c r="T4739">
        <f>IF($S4739="","",IF($S4739&lt;Settings!$B$8,"Critical",IF($S4739&lt;Settings!$B$9,"Semi Critical","Non Critical")))</f>
        <v/>
      </c>
      <c r="U4739">
        <f>IF($B4739="","",IFERROR(VLOOKUP($O4739,Leaders!$A:$B,2,0),"Not Mapped"))</f>
        <v/>
      </c>
    </row>
    <row r="4740">
      <c r="A4740" s="16" t="n"/>
      <c r="G4740" s="17" t="n"/>
      <c r="H4740" s="17" t="n"/>
      <c r="I4740" s="17" t="n"/>
      <c r="J4740" s="17" t="n"/>
      <c r="K4740" s="17" t="n"/>
      <c r="L4740" s="17" t="n"/>
      <c r="N4740">
        <f>IF($B4740="","",IF($C4740="SUPERSTORE","Superstore","DH"))</f>
        <v/>
      </c>
      <c r="O4740">
        <f>IF($B4740="","",IFERROR(VLOOKUP($B4740,Mapping!$A:$C,2,0),"Not Mapped"))</f>
        <v/>
      </c>
      <c r="P4740">
        <f>IF($B4740="","",IFERROR(VLOOKUP($B4740,Mapping!$A:$C,3,0),"Not Mapped"))</f>
        <v/>
      </c>
      <c r="Q4740">
        <f>IF($B4740="","",IF(COUNTIF(Exclusions!$A:$A,$B4740)&gt;0,"Yes","No"))</f>
        <v/>
      </c>
      <c r="R4740" s="17">
        <f>IF($B4740="","",MIN(1,DAY($A4740)/IF($N4740="Superstore",Settings!$B$5,Settings!$B$4)))</f>
        <v/>
      </c>
      <c r="S4740" s="17">
        <f>IF(OR($B4740="",$G4740="",$R4740=0),"",$G4740/$R4740)</f>
        <v/>
      </c>
      <c r="T4740">
        <f>IF($S4740="","",IF($S4740&lt;Settings!$B$8,"Critical",IF($S4740&lt;Settings!$B$9,"Semi Critical","Non Critical")))</f>
        <v/>
      </c>
      <c r="U4740">
        <f>IF($B4740="","",IFERROR(VLOOKUP($O4740,Leaders!$A:$B,2,0),"Not Mapped"))</f>
        <v/>
      </c>
    </row>
    <row r="4741">
      <c r="A4741" s="16" t="n"/>
      <c r="G4741" s="17" t="n"/>
      <c r="H4741" s="17" t="n"/>
      <c r="I4741" s="17" t="n"/>
      <c r="J4741" s="17" t="n"/>
      <c r="K4741" s="17" t="n"/>
      <c r="L4741" s="17" t="n"/>
      <c r="N4741">
        <f>IF($B4741="","",IF($C4741="SUPERSTORE","Superstore","DH"))</f>
        <v/>
      </c>
      <c r="O4741">
        <f>IF($B4741="","",IFERROR(VLOOKUP($B4741,Mapping!$A:$C,2,0),"Not Mapped"))</f>
        <v/>
      </c>
      <c r="P4741">
        <f>IF($B4741="","",IFERROR(VLOOKUP($B4741,Mapping!$A:$C,3,0),"Not Mapped"))</f>
        <v/>
      </c>
      <c r="Q4741">
        <f>IF($B4741="","",IF(COUNTIF(Exclusions!$A:$A,$B4741)&gt;0,"Yes","No"))</f>
        <v/>
      </c>
      <c r="R4741" s="17">
        <f>IF($B4741="","",MIN(1,DAY($A4741)/IF($N4741="Superstore",Settings!$B$5,Settings!$B$4)))</f>
        <v/>
      </c>
      <c r="S4741" s="17">
        <f>IF(OR($B4741="",$G4741="",$R4741=0),"",$G4741/$R4741)</f>
        <v/>
      </c>
      <c r="T4741">
        <f>IF($S4741="","",IF($S4741&lt;Settings!$B$8,"Critical",IF($S4741&lt;Settings!$B$9,"Semi Critical","Non Critical")))</f>
        <v/>
      </c>
      <c r="U4741">
        <f>IF($B4741="","",IFERROR(VLOOKUP($O4741,Leaders!$A:$B,2,0),"Not Mapped"))</f>
        <v/>
      </c>
    </row>
    <row r="4742">
      <c r="A4742" s="16" t="n"/>
      <c r="G4742" s="17" t="n"/>
      <c r="H4742" s="17" t="n"/>
      <c r="I4742" s="17" t="n"/>
      <c r="J4742" s="17" t="n"/>
      <c r="K4742" s="17" t="n"/>
      <c r="L4742" s="17" t="n"/>
      <c r="N4742">
        <f>IF($B4742="","",IF($C4742="SUPERSTORE","Superstore","DH"))</f>
        <v/>
      </c>
      <c r="O4742">
        <f>IF($B4742="","",IFERROR(VLOOKUP($B4742,Mapping!$A:$C,2,0),"Not Mapped"))</f>
        <v/>
      </c>
      <c r="P4742">
        <f>IF($B4742="","",IFERROR(VLOOKUP($B4742,Mapping!$A:$C,3,0),"Not Mapped"))</f>
        <v/>
      </c>
      <c r="Q4742">
        <f>IF($B4742="","",IF(COUNTIF(Exclusions!$A:$A,$B4742)&gt;0,"Yes","No"))</f>
        <v/>
      </c>
      <c r="R4742" s="17">
        <f>IF($B4742="","",MIN(1,DAY($A4742)/IF($N4742="Superstore",Settings!$B$5,Settings!$B$4)))</f>
        <v/>
      </c>
      <c r="S4742" s="17">
        <f>IF(OR($B4742="",$G4742="",$R4742=0),"",$G4742/$R4742)</f>
        <v/>
      </c>
      <c r="T4742">
        <f>IF($S4742="","",IF($S4742&lt;Settings!$B$8,"Critical",IF($S4742&lt;Settings!$B$9,"Semi Critical","Non Critical")))</f>
        <v/>
      </c>
      <c r="U4742">
        <f>IF($B4742="","",IFERROR(VLOOKUP($O4742,Leaders!$A:$B,2,0),"Not Mapped"))</f>
        <v/>
      </c>
    </row>
    <row r="4743">
      <c r="A4743" s="16" t="n"/>
      <c r="G4743" s="17" t="n"/>
      <c r="H4743" s="17" t="n"/>
      <c r="I4743" s="17" t="n"/>
      <c r="J4743" s="17" t="n"/>
      <c r="K4743" s="17" t="n"/>
      <c r="L4743" s="17" t="n"/>
      <c r="N4743">
        <f>IF($B4743="","",IF($C4743="SUPERSTORE","Superstore","DH"))</f>
        <v/>
      </c>
      <c r="O4743">
        <f>IF($B4743="","",IFERROR(VLOOKUP($B4743,Mapping!$A:$C,2,0),"Not Mapped"))</f>
        <v/>
      </c>
      <c r="P4743">
        <f>IF($B4743="","",IFERROR(VLOOKUP($B4743,Mapping!$A:$C,3,0),"Not Mapped"))</f>
        <v/>
      </c>
      <c r="Q4743">
        <f>IF($B4743="","",IF(COUNTIF(Exclusions!$A:$A,$B4743)&gt;0,"Yes","No"))</f>
        <v/>
      </c>
      <c r="R4743" s="17">
        <f>IF($B4743="","",MIN(1,DAY($A4743)/IF($N4743="Superstore",Settings!$B$5,Settings!$B$4)))</f>
        <v/>
      </c>
      <c r="S4743" s="17">
        <f>IF(OR($B4743="",$G4743="",$R4743=0),"",$G4743/$R4743)</f>
        <v/>
      </c>
      <c r="T4743">
        <f>IF($S4743="","",IF($S4743&lt;Settings!$B$8,"Critical",IF($S4743&lt;Settings!$B$9,"Semi Critical","Non Critical")))</f>
        <v/>
      </c>
      <c r="U4743">
        <f>IF($B4743="","",IFERROR(VLOOKUP($O4743,Leaders!$A:$B,2,0),"Not Mapped"))</f>
        <v/>
      </c>
    </row>
    <row r="4744">
      <c r="A4744" s="16" t="n"/>
      <c r="G4744" s="17" t="n"/>
      <c r="H4744" s="17" t="n"/>
      <c r="I4744" s="17" t="n"/>
      <c r="J4744" s="17" t="n"/>
      <c r="K4744" s="17" t="n"/>
      <c r="L4744" s="17" t="n"/>
      <c r="N4744">
        <f>IF($B4744="","",IF($C4744="SUPERSTORE","Superstore","DH"))</f>
        <v/>
      </c>
      <c r="O4744">
        <f>IF($B4744="","",IFERROR(VLOOKUP($B4744,Mapping!$A:$C,2,0),"Not Mapped"))</f>
        <v/>
      </c>
      <c r="P4744">
        <f>IF($B4744="","",IFERROR(VLOOKUP($B4744,Mapping!$A:$C,3,0),"Not Mapped"))</f>
        <v/>
      </c>
      <c r="Q4744">
        <f>IF($B4744="","",IF(COUNTIF(Exclusions!$A:$A,$B4744)&gt;0,"Yes","No"))</f>
        <v/>
      </c>
      <c r="R4744" s="17">
        <f>IF($B4744="","",MIN(1,DAY($A4744)/IF($N4744="Superstore",Settings!$B$5,Settings!$B$4)))</f>
        <v/>
      </c>
      <c r="S4744" s="17">
        <f>IF(OR($B4744="",$G4744="",$R4744=0),"",$G4744/$R4744)</f>
        <v/>
      </c>
      <c r="T4744">
        <f>IF($S4744="","",IF($S4744&lt;Settings!$B$8,"Critical",IF($S4744&lt;Settings!$B$9,"Semi Critical","Non Critical")))</f>
        <v/>
      </c>
      <c r="U4744">
        <f>IF($B4744="","",IFERROR(VLOOKUP($O4744,Leaders!$A:$B,2,0),"Not Mapped"))</f>
        <v/>
      </c>
    </row>
    <row r="4745">
      <c r="A4745" s="16" t="n"/>
      <c r="G4745" s="17" t="n"/>
      <c r="H4745" s="17" t="n"/>
      <c r="I4745" s="17" t="n"/>
      <c r="J4745" s="17" t="n"/>
      <c r="K4745" s="17" t="n"/>
      <c r="L4745" s="17" t="n"/>
      <c r="N4745">
        <f>IF($B4745="","",IF($C4745="SUPERSTORE","Superstore","DH"))</f>
        <v/>
      </c>
      <c r="O4745">
        <f>IF($B4745="","",IFERROR(VLOOKUP($B4745,Mapping!$A:$C,2,0),"Not Mapped"))</f>
        <v/>
      </c>
      <c r="P4745">
        <f>IF($B4745="","",IFERROR(VLOOKUP($B4745,Mapping!$A:$C,3,0),"Not Mapped"))</f>
        <v/>
      </c>
      <c r="Q4745">
        <f>IF($B4745="","",IF(COUNTIF(Exclusions!$A:$A,$B4745)&gt;0,"Yes","No"))</f>
        <v/>
      </c>
      <c r="R4745" s="17">
        <f>IF($B4745="","",MIN(1,DAY($A4745)/IF($N4745="Superstore",Settings!$B$5,Settings!$B$4)))</f>
        <v/>
      </c>
      <c r="S4745" s="17">
        <f>IF(OR($B4745="",$G4745="",$R4745=0),"",$G4745/$R4745)</f>
        <v/>
      </c>
      <c r="T4745">
        <f>IF($S4745="","",IF($S4745&lt;Settings!$B$8,"Critical",IF($S4745&lt;Settings!$B$9,"Semi Critical","Non Critical")))</f>
        <v/>
      </c>
      <c r="U4745">
        <f>IF($B4745="","",IFERROR(VLOOKUP($O4745,Leaders!$A:$B,2,0),"Not Mapped"))</f>
        <v/>
      </c>
    </row>
    <row r="4746">
      <c r="A4746" s="16" t="n"/>
      <c r="G4746" s="17" t="n"/>
      <c r="H4746" s="17" t="n"/>
      <c r="I4746" s="17" t="n"/>
      <c r="J4746" s="17" t="n"/>
      <c r="K4746" s="17" t="n"/>
      <c r="L4746" s="17" t="n"/>
      <c r="N4746">
        <f>IF($B4746="","",IF($C4746="SUPERSTORE","Superstore","DH"))</f>
        <v/>
      </c>
      <c r="O4746">
        <f>IF($B4746="","",IFERROR(VLOOKUP($B4746,Mapping!$A:$C,2,0),"Not Mapped"))</f>
        <v/>
      </c>
      <c r="P4746">
        <f>IF($B4746="","",IFERROR(VLOOKUP($B4746,Mapping!$A:$C,3,0),"Not Mapped"))</f>
        <v/>
      </c>
      <c r="Q4746">
        <f>IF($B4746="","",IF(COUNTIF(Exclusions!$A:$A,$B4746)&gt;0,"Yes","No"))</f>
        <v/>
      </c>
      <c r="R4746" s="17">
        <f>IF($B4746="","",MIN(1,DAY($A4746)/IF($N4746="Superstore",Settings!$B$5,Settings!$B$4)))</f>
        <v/>
      </c>
      <c r="S4746" s="17">
        <f>IF(OR($B4746="",$G4746="",$R4746=0),"",$G4746/$R4746)</f>
        <v/>
      </c>
      <c r="T4746">
        <f>IF($S4746="","",IF($S4746&lt;Settings!$B$8,"Critical",IF($S4746&lt;Settings!$B$9,"Semi Critical","Non Critical")))</f>
        <v/>
      </c>
      <c r="U4746">
        <f>IF($B4746="","",IFERROR(VLOOKUP($O4746,Leaders!$A:$B,2,0),"Not Mapped"))</f>
        <v/>
      </c>
    </row>
    <row r="4747">
      <c r="A4747" s="16" t="n"/>
      <c r="G4747" s="17" t="n"/>
      <c r="H4747" s="17" t="n"/>
      <c r="I4747" s="17" t="n"/>
      <c r="J4747" s="17" t="n"/>
      <c r="K4747" s="17" t="n"/>
      <c r="L4747" s="17" t="n"/>
      <c r="N4747">
        <f>IF($B4747="","",IF($C4747="SUPERSTORE","Superstore","DH"))</f>
        <v/>
      </c>
      <c r="O4747">
        <f>IF($B4747="","",IFERROR(VLOOKUP($B4747,Mapping!$A:$C,2,0),"Not Mapped"))</f>
        <v/>
      </c>
      <c r="P4747">
        <f>IF($B4747="","",IFERROR(VLOOKUP($B4747,Mapping!$A:$C,3,0),"Not Mapped"))</f>
        <v/>
      </c>
      <c r="Q4747">
        <f>IF($B4747="","",IF(COUNTIF(Exclusions!$A:$A,$B4747)&gt;0,"Yes","No"))</f>
        <v/>
      </c>
      <c r="R4747" s="17">
        <f>IF($B4747="","",MIN(1,DAY($A4747)/IF($N4747="Superstore",Settings!$B$5,Settings!$B$4)))</f>
        <v/>
      </c>
      <c r="S4747" s="17">
        <f>IF(OR($B4747="",$G4747="",$R4747=0),"",$G4747/$R4747)</f>
        <v/>
      </c>
      <c r="T4747">
        <f>IF($S4747="","",IF($S4747&lt;Settings!$B$8,"Critical",IF($S4747&lt;Settings!$B$9,"Semi Critical","Non Critical")))</f>
        <v/>
      </c>
      <c r="U4747">
        <f>IF($B4747="","",IFERROR(VLOOKUP($O4747,Leaders!$A:$B,2,0),"Not Mapped"))</f>
        <v/>
      </c>
    </row>
    <row r="4748">
      <c r="A4748" s="16" t="n"/>
      <c r="G4748" s="17" t="n"/>
      <c r="H4748" s="17" t="n"/>
      <c r="I4748" s="17" t="n"/>
      <c r="J4748" s="17" t="n"/>
      <c r="K4748" s="17" t="n"/>
      <c r="L4748" s="17" t="n"/>
      <c r="N4748">
        <f>IF($B4748="","",IF($C4748="SUPERSTORE","Superstore","DH"))</f>
        <v/>
      </c>
      <c r="O4748">
        <f>IF($B4748="","",IFERROR(VLOOKUP($B4748,Mapping!$A:$C,2,0),"Not Mapped"))</f>
        <v/>
      </c>
      <c r="P4748">
        <f>IF($B4748="","",IFERROR(VLOOKUP($B4748,Mapping!$A:$C,3,0),"Not Mapped"))</f>
        <v/>
      </c>
      <c r="Q4748">
        <f>IF($B4748="","",IF(COUNTIF(Exclusions!$A:$A,$B4748)&gt;0,"Yes","No"))</f>
        <v/>
      </c>
      <c r="R4748" s="17">
        <f>IF($B4748="","",MIN(1,DAY($A4748)/IF($N4748="Superstore",Settings!$B$5,Settings!$B$4)))</f>
        <v/>
      </c>
      <c r="S4748" s="17">
        <f>IF(OR($B4748="",$G4748="",$R4748=0),"",$G4748/$R4748)</f>
        <v/>
      </c>
      <c r="T4748">
        <f>IF($S4748="","",IF($S4748&lt;Settings!$B$8,"Critical",IF($S4748&lt;Settings!$B$9,"Semi Critical","Non Critical")))</f>
        <v/>
      </c>
      <c r="U4748">
        <f>IF($B4748="","",IFERROR(VLOOKUP($O4748,Leaders!$A:$B,2,0),"Not Mapped"))</f>
        <v/>
      </c>
    </row>
    <row r="4749">
      <c r="A4749" s="16" t="n"/>
      <c r="G4749" s="17" t="n"/>
      <c r="H4749" s="17" t="n"/>
      <c r="I4749" s="17" t="n"/>
      <c r="J4749" s="17" t="n"/>
      <c r="K4749" s="17" t="n"/>
      <c r="L4749" s="17" t="n"/>
      <c r="N4749">
        <f>IF($B4749="","",IF($C4749="SUPERSTORE","Superstore","DH"))</f>
        <v/>
      </c>
      <c r="O4749">
        <f>IF($B4749="","",IFERROR(VLOOKUP($B4749,Mapping!$A:$C,2,0),"Not Mapped"))</f>
        <v/>
      </c>
      <c r="P4749">
        <f>IF($B4749="","",IFERROR(VLOOKUP($B4749,Mapping!$A:$C,3,0),"Not Mapped"))</f>
        <v/>
      </c>
      <c r="Q4749">
        <f>IF($B4749="","",IF(COUNTIF(Exclusions!$A:$A,$B4749)&gt;0,"Yes","No"))</f>
        <v/>
      </c>
      <c r="R4749" s="17">
        <f>IF($B4749="","",MIN(1,DAY($A4749)/IF($N4749="Superstore",Settings!$B$5,Settings!$B$4)))</f>
        <v/>
      </c>
      <c r="S4749" s="17">
        <f>IF(OR($B4749="",$G4749="",$R4749=0),"",$G4749/$R4749)</f>
        <v/>
      </c>
      <c r="T4749">
        <f>IF($S4749="","",IF($S4749&lt;Settings!$B$8,"Critical",IF($S4749&lt;Settings!$B$9,"Semi Critical","Non Critical")))</f>
        <v/>
      </c>
      <c r="U4749">
        <f>IF($B4749="","",IFERROR(VLOOKUP($O4749,Leaders!$A:$B,2,0),"Not Mapped"))</f>
        <v/>
      </c>
    </row>
    <row r="4750">
      <c r="A4750" s="16" t="n"/>
      <c r="G4750" s="17" t="n"/>
      <c r="H4750" s="17" t="n"/>
      <c r="I4750" s="17" t="n"/>
      <c r="J4750" s="17" t="n"/>
      <c r="K4750" s="17" t="n"/>
      <c r="L4750" s="17" t="n"/>
      <c r="N4750">
        <f>IF($B4750="","",IF($C4750="SUPERSTORE","Superstore","DH"))</f>
        <v/>
      </c>
      <c r="O4750">
        <f>IF($B4750="","",IFERROR(VLOOKUP($B4750,Mapping!$A:$C,2,0),"Not Mapped"))</f>
        <v/>
      </c>
      <c r="P4750">
        <f>IF($B4750="","",IFERROR(VLOOKUP($B4750,Mapping!$A:$C,3,0),"Not Mapped"))</f>
        <v/>
      </c>
      <c r="Q4750">
        <f>IF($B4750="","",IF(COUNTIF(Exclusions!$A:$A,$B4750)&gt;0,"Yes","No"))</f>
        <v/>
      </c>
      <c r="R4750" s="17">
        <f>IF($B4750="","",MIN(1,DAY($A4750)/IF($N4750="Superstore",Settings!$B$5,Settings!$B$4)))</f>
        <v/>
      </c>
      <c r="S4750" s="17">
        <f>IF(OR($B4750="",$G4750="",$R4750=0),"",$G4750/$R4750)</f>
        <v/>
      </c>
      <c r="T4750">
        <f>IF($S4750="","",IF($S4750&lt;Settings!$B$8,"Critical",IF($S4750&lt;Settings!$B$9,"Semi Critical","Non Critical")))</f>
        <v/>
      </c>
      <c r="U4750">
        <f>IF($B4750="","",IFERROR(VLOOKUP($O4750,Leaders!$A:$B,2,0),"Not Mapped"))</f>
        <v/>
      </c>
    </row>
    <row r="4751">
      <c r="A4751" s="16" t="n"/>
      <c r="G4751" s="17" t="n"/>
      <c r="H4751" s="17" t="n"/>
      <c r="I4751" s="17" t="n"/>
      <c r="J4751" s="17" t="n"/>
      <c r="K4751" s="17" t="n"/>
      <c r="L4751" s="17" t="n"/>
      <c r="N4751">
        <f>IF($B4751="","",IF($C4751="SUPERSTORE","Superstore","DH"))</f>
        <v/>
      </c>
      <c r="O4751">
        <f>IF($B4751="","",IFERROR(VLOOKUP($B4751,Mapping!$A:$C,2,0),"Not Mapped"))</f>
        <v/>
      </c>
      <c r="P4751">
        <f>IF($B4751="","",IFERROR(VLOOKUP($B4751,Mapping!$A:$C,3,0),"Not Mapped"))</f>
        <v/>
      </c>
      <c r="Q4751">
        <f>IF($B4751="","",IF(COUNTIF(Exclusions!$A:$A,$B4751)&gt;0,"Yes","No"))</f>
        <v/>
      </c>
      <c r="R4751" s="17">
        <f>IF($B4751="","",MIN(1,DAY($A4751)/IF($N4751="Superstore",Settings!$B$5,Settings!$B$4)))</f>
        <v/>
      </c>
      <c r="S4751" s="17">
        <f>IF(OR($B4751="",$G4751="",$R4751=0),"",$G4751/$R4751)</f>
        <v/>
      </c>
      <c r="T4751">
        <f>IF($S4751="","",IF($S4751&lt;Settings!$B$8,"Critical",IF($S4751&lt;Settings!$B$9,"Semi Critical","Non Critical")))</f>
        <v/>
      </c>
      <c r="U4751">
        <f>IF($B4751="","",IFERROR(VLOOKUP($O4751,Leaders!$A:$B,2,0),"Not Mapped"))</f>
        <v/>
      </c>
    </row>
    <row r="4752">
      <c r="A4752" s="16" t="n"/>
      <c r="G4752" s="17" t="n"/>
      <c r="H4752" s="17" t="n"/>
      <c r="I4752" s="17" t="n"/>
      <c r="J4752" s="17" t="n"/>
      <c r="K4752" s="17" t="n"/>
      <c r="L4752" s="17" t="n"/>
      <c r="N4752">
        <f>IF($B4752="","",IF($C4752="SUPERSTORE","Superstore","DH"))</f>
        <v/>
      </c>
      <c r="O4752">
        <f>IF($B4752="","",IFERROR(VLOOKUP($B4752,Mapping!$A:$C,2,0),"Not Mapped"))</f>
        <v/>
      </c>
      <c r="P4752">
        <f>IF($B4752="","",IFERROR(VLOOKUP($B4752,Mapping!$A:$C,3,0),"Not Mapped"))</f>
        <v/>
      </c>
      <c r="Q4752">
        <f>IF($B4752="","",IF(COUNTIF(Exclusions!$A:$A,$B4752)&gt;0,"Yes","No"))</f>
        <v/>
      </c>
      <c r="R4752" s="17">
        <f>IF($B4752="","",MIN(1,DAY($A4752)/IF($N4752="Superstore",Settings!$B$5,Settings!$B$4)))</f>
        <v/>
      </c>
      <c r="S4752" s="17">
        <f>IF(OR($B4752="",$G4752="",$R4752=0),"",$G4752/$R4752)</f>
        <v/>
      </c>
      <c r="T4752">
        <f>IF($S4752="","",IF($S4752&lt;Settings!$B$8,"Critical",IF($S4752&lt;Settings!$B$9,"Semi Critical","Non Critical")))</f>
        <v/>
      </c>
      <c r="U4752">
        <f>IF($B4752="","",IFERROR(VLOOKUP($O4752,Leaders!$A:$B,2,0),"Not Mapped"))</f>
        <v/>
      </c>
    </row>
    <row r="4753">
      <c r="A4753" s="16" t="n"/>
      <c r="G4753" s="17" t="n"/>
      <c r="H4753" s="17" t="n"/>
      <c r="I4753" s="17" t="n"/>
      <c r="J4753" s="17" t="n"/>
      <c r="K4753" s="17" t="n"/>
      <c r="L4753" s="17" t="n"/>
      <c r="N4753">
        <f>IF($B4753="","",IF($C4753="SUPERSTORE","Superstore","DH"))</f>
        <v/>
      </c>
      <c r="O4753">
        <f>IF($B4753="","",IFERROR(VLOOKUP($B4753,Mapping!$A:$C,2,0),"Not Mapped"))</f>
        <v/>
      </c>
      <c r="P4753">
        <f>IF($B4753="","",IFERROR(VLOOKUP($B4753,Mapping!$A:$C,3,0),"Not Mapped"))</f>
        <v/>
      </c>
      <c r="Q4753">
        <f>IF($B4753="","",IF(COUNTIF(Exclusions!$A:$A,$B4753)&gt;0,"Yes","No"))</f>
        <v/>
      </c>
      <c r="R4753" s="17">
        <f>IF($B4753="","",MIN(1,DAY($A4753)/IF($N4753="Superstore",Settings!$B$5,Settings!$B$4)))</f>
        <v/>
      </c>
      <c r="S4753" s="17">
        <f>IF(OR($B4753="",$G4753="",$R4753=0),"",$G4753/$R4753)</f>
        <v/>
      </c>
      <c r="T4753">
        <f>IF($S4753="","",IF($S4753&lt;Settings!$B$8,"Critical",IF($S4753&lt;Settings!$B$9,"Semi Critical","Non Critical")))</f>
        <v/>
      </c>
      <c r="U4753">
        <f>IF($B4753="","",IFERROR(VLOOKUP($O4753,Leaders!$A:$B,2,0),"Not Mapped"))</f>
        <v/>
      </c>
    </row>
    <row r="4754">
      <c r="A4754" s="16" t="n"/>
      <c r="G4754" s="17" t="n"/>
      <c r="H4754" s="17" t="n"/>
      <c r="I4754" s="17" t="n"/>
      <c r="J4754" s="17" t="n"/>
      <c r="K4754" s="17" t="n"/>
      <c r="L4754" s="17" t="n"/>
      <c r="N4754">
        <f>IF($B4754="","",IF($C4754="SUPERSTORE","Superstore","DH"))</f>
        <v/>
      </c>
      <c r="O4754">
        <f>IF($B4754="","",IFERROR(VLOOKUP($B4754,Mapping!$A:$C,2,0),"Not Mapped"))</f>
        <v/>
      </c>
      <c r="P4754">
        <f>IF($B4754="","",IFERROR(VLOOKUP($B4754,Mapping!$A:$C,3,0),"Not Mapped"))</f>
        <v/>
      </c>
      <c r="Q4754">
        <f>IF($B4754="","",IF(COUNTIF(Exclusions!$A:$A,$B4754)&gt;0,"Yes","No"))</f>
        <v/>
      </c>
      <c r="R4754" s="17">
        <f>IF($B4754="","",MIN(1,DAY($A4754)/IF($N4754="Superstore",Settings!$B$5,Settings!$B$4)))</f>
        <v/>
      </c>
      <c r="S4754" s="17">
        <f>IF(OR($B4754="",$G4754="",$R4754=0),"",$G4754/$R4754)</f>
        <v/>
      </c>
      <c r="T4754">
        <f>IF($S4754="","",IF($S4754&lt;Settings!$B$8,"Critical",IF($S4754&lt;Settings!$B$9,"Semi Critical","Non Critical")))</f>
        <v/>
      </c>
      <c r="U4754">
        <f>IF($B4754="","",IFERROR(VLOOKUP($O4754,Leaders!$A:$B,2,0),"Not Mapped"))</f>
        <v/>
      </c>
    </row>
    <row r="4755">
      <c r="A4755" s="16" t="n"/>
      <c r="G4755" s="17" t="n"/>
      <c r="H4755" s="17" t="n"/>
      <c r="I4755" s="17" t="n"/>
      <c r="J4755" s="17" t="n"/>
      <c r="K4755" s="17" t="n"/>
      <c r="L4755" s="17" t="n"/>
      <c r="N4755">
        <f>IF($B4755="","",IF($C4755="SUPERSTORE","Superstore","DH"))</f>
        <v/>
      </c>
      <c r="O4755">
        <f>IF($B4755="","",IFERROR(VLOOKUP($B4755,Mapping!$A:$C,2,0),"Not Mapped"))</f>
        <v/>
      </c>
      <c r="P4755">
        <f>IF($B4755="","",IFERROR(VLOOKUP($B4755,Mapping!$A:$C,3,0),"Not Mapped"))</f>
        <v/>
      </c>
      <c r="Q4755">
        <f>IF($B4755="","",IF(COUNTIF(Exclusions!$A:$A,$B4755)&gt;0,"Yes","No"))</f>
        <v/>
      </c>
      <c r="R4755" s="17">
        <f>IF($B4755="","",MIN(1,DAY($A4755)/IF($N4755="Superstore",Settings!$B$5,Settings!$B$4)))</f>
        <v/>
      </c>
      <c r="S4755" s="17">
        <f>IF(OR($B4755="",$G4755="",$R4755=0),"",$G4755/$R4755)</f>
        <v/>
      </c>
      <c r="T4755">
        <f>IF($S4755="","",IF($S4755&lt;Settings!$B$8,"Critical",IF($S4755&lt;Settings!$B$9,"Semi Critical","Non Critical")))</f>
        <v/>
      </c>
      <c r="U4755">
        <f>IF($B4755="","",IFERROR(VLOOKUP($O4755,Leaders!$A:$B,2,0),"Not Mapped"))</f>
        <v/>
      </c>
    </row>
    <row r="4756">
      <c r="A4756" s="16" t="n"/>
      <c r="G4756" s="17" t="n"/>
      <c r="H4756" s="17" t="n"/>
      <c r="I4756" s="17" t="n"/>
      <c r="J4756" s="17" t="n"/>
      <c r="K4756" s="17" t="n"/>
      <c r="L4756" s="17" t="n"/>
      <c r="N4756">
        <f>IF($B4756="","",IF($C4756="SUPERSTORE","Superstore","DH"))</f>
        <v/>
      </c>
      <c r="O4756">
        <f>IF($B4756="","",IFERROR(VLOOKUP($B4756,Mapping!$A:$C,2,0),"Not Mapped"))</f>
        <v/>
      </c>
      <c r="P4756">
        <f>IF($B4756="","",IFERROR(VLOOKUP($B4756,Mapping!$A:$C,3,0),"Not Mapped"))</f>
        <v/>
      </c>
      <c r="Q4756">
        <f>IF($B4756="","",IF(COUNTIF(Exclusions!$A:$A,$B4756)&gt;0,"Yes","No"))</f>
        <v/>
      </c>
      <c r="R4756" s="17">
        <f>IF($B4756="","",MIN(1,DAY($A4756)/IF($N4756="Superstore",Settings!$B$5,Settings!$B$4)))</f>
        <v/>
      </c>
      <c r="S4756" s="17">
        <f>IF(OR($B4756="",$G4756="",$R4756=0),"",$G4756/$R4756)</f>
        <v/>
      </c>
      <c r="T4756">
        <f>IF($S4756="","",IF($S4756&lt;Settings!$B$8,"Critical",IF($S4756&lt;Settings!$B$9,"Semi Critical","Non Critical")))</f>
        <v/>
      </c>
      <c r="U4756">
        <f>IF($B4756="","",IFERROR(VLOOKUP($O4756,Leaders!$A:$B,2,0),"Not Mapped"))</f>
        <v/>
      </c>
    </row>
    <row r="4757">
      <c r="A4757" s="16" t="n"/>
      <c r="G4757" s="17" t="n"/>
      <c r="H4757" s="17" t="n"/>
      <c r="I4757" s="17" t="n"/>
      <c r="J4757" s="17" t="n"/>
      <c r="K4757" s="17" t="n"/>
      <c r="L4757" s="17" t="n"/>
      <c r="N4757">
        <f>IF($B4757="","",IF($C4757="SUPERSTORE","Superstore","DH"))</f>
        <v/>
      </c>
      <c r="O4757">
        <f>IF($B4757="","",IFERROR(VLOOKUP($B4757,Mapping!$A:$C,2,0),"Not Mapped"))</f>
        <v/>
      </c>
      <c r="P4757">
        <f>IF($B4757="","",IFERROR(VLOOKUP($B4757,Mapping!$A:$C,3,0),"Not Mapped"))</f>
        <v/>
      </c>
      <c r="Q4757">
        <f>IF($B4757="","",IF(COUNTIF(Exclusions!$A:$A,$B4757)&gt;0,"Yes","No"))</f>
        <v/>
      </c>
      <c r="R4757" s="17">
        <f>IF($B4757="","",MIN(1,DAY($A4757)/IF($N4757="Superstore",Settings!$B$5,Settings!$B$4)))</f>
        <v/>
      </c>
      <c r="S4757" s="17">
        <f>IF(OR($B4757="",$G4757="",$R4757=0),"",$G4757/$R4757)</f>
        <v/>
      </c>
      <c r="T4757">
        <f>IF($S4757="","",IF($S4757&lt;Settings!$B$8,"Critical",IF($S4757&lt;Settings!$B$9,"Semi Critical","Non Critical")))</f>
        <v/>
      </c>
      <c r="U4757">
        <f>IF($B4757="","",IFERROR(VLOOKUP($O4757,Leaders!$A:$B,2,0),"Not Mapped"))</f>
        <v/>
      </c>
    </row>
    <row r="4758">
      <c r="A4758" s="16" t="n"/>
      <c r="G4758" s="17" t="n"/>
      <c r="H4758" s="17" t="n"/>
      <c r="I4758" s="17" t="n"/>
      <c r="J4758" s="17" t="n"/>
      <c r="K4758" s="17" t="n"/>
      <c r="L4758" s="17" t="n"/>
      <c r="N4758">
        <f>IF($B4758="","",IF($C4758="SUPERSTORE","Superstore","DH"))</f>
        <v/>
      </c>
      <c r="O4758">
        <f>IF($B4758="","",IFERROR(VLOOKUP($B4758,Mapping!$A:$C,2,0),"Not Mapped"))</f>
        <v/>
      </c>
      <c r="P4758">
        <f>IF($B4758="","",IFERROR(VLOOKUP($B4758,Mapping!$A:$C,3,0),"Not Mapped"))</f>
        <v/>
      </c>
      <c r="Q4758">
        <f>IF($B4758="","",IF(COUNTIF(Exclusions!$A:$A,$B4758)&gt;0,"Yes","No"))</f>
        <v/>
      </c>
      <c r="R4758" s="17">
        <f>IF($B4758="","",MIN(1,DAY($A4758)/IF($N4758="Superstore",Settings!$B$5,Settings!$B$4)))</f>
        <v/>
      </c>
      <c r="S4758" s="17">
        <f>IF(OR($B4758="",$G4758="",$R4758=0),"",$G4758/$R4758)</f>
        <v/>
      </c>
      <c r="T4758">
        <f>IF($S4758="","",IF($S4758&lt;Settings!$B$8,"Critical",IF($S4758&lt;Settings!$B$9,"Semi Critical","Non Critical")))</f>
        <v/>
      </c>
      <c r="U4758">
        <f>IF($B4758="","",IFERROR(VLOOKUP($O4758,Leaders!$A:$B,2,0),"Not Mapped"))</f>
        <v/>
      </c>
    </row>
    <row r="4759">
      <c r="A4759" s="16" t="n"/>
      <c r="G4759" s="17" t="n"/>
      <c r="H4759" s="17" t="n"/>
      <c r="I4759" s="17" t="n"/>
      <c r="J4759" s="17" t="n"/>
      <c r="K4759" s="17" t="n"/>
      <c r="L4759" s="17" t="n"/>
      <c r="N4759">
        <f>IF($B4759="","",IF($C4759="SUPERSTORE","Superstore","DH"))</f>
        <v/>
      </c>
      <c r="O4759">
        <f>IF($B4759="","",IFERROR(VLOOKUP($B4759,Mapping!$A:$C,2,0),"Not Mapped"))</f>
        <v/>
      </c>
      <c r="P4759">
        <f>IF($B4759="","",IFERROR(VLOOKUP($B4759,Mapping!$A:$C,3,0),"Not Mapped"))</f>
        <v/>
      </c>
      <c r="Q4759">
        <f>IF($B4759="","",IF(COUNTIF(Exclusions!$A:$A,$B4759)&gt;0,"Yes","No"))</f>
        <v/>
      </c>
      <c r="R4759" s="17">
        <f>IF($B4759="","",MIN(1,DAY($A4759)/IF($N4759="Superstore",Settings!$B$5,Settings!$B$4)))</f>
        <v/>
      </c>
      <c r="S4759" s="17">
        <f>IF(OR($B4759="",$G4759="",$R4759=0),"",$G4759/$R4759)</f>
        <v/>
      </c>
      <c r="T4759">
        <f>IF($S4759="","",IF($S4759&lt;Settings!$B$8,"Critical",IF($S4759&lt;Settings!$B$9,"Semi Critical","Non Critical")))</f>
        <v/>
      </c>
      <c r="U4759">
        <f>IF($B4759="","",IFERROR(VLOOKUP($O4759,Leaders!$A:$B,2,0),"Not Mapped"))</f>
        <v/>
      </c>
    </row>
    <row r="4760">
      <c r="A4760" s="16" t="n"/>
      <c r="G4760" s="17" t="n"/>
      <c r="H4760" s="17" t="n"/>
      <c r="I4760" s="17" t="n"/>
      <c r="J4760" s="17" t="n"/>
      <c r="K4760" s="17" t="n"/>
      <c r="L4760" s="17" t="n"/>
      <c r="N4760">
        <f>IF($B4760="","",IF($C4760="SUPERSTORE","Superstore","DH"))</f>
        <v/>
      </c>
      <c r="O4760">
        <f>IF($B4760="","",IFERROR(VLOOKUP($B4760,Mapping!$A:$C,2,0),"Not Mapped"))</f>
        <v/>
      </c>
      <c r="P4760">
        <f>IF($B4760="","",IFERROR(VLOOKUP($B4760,Mapping!$A:$C,3,0),"Not Mapped"))</f>
        <v/>
      </c>
      <c r="Q4760">
        <f>IF($B4760="","",IF(COUNTIF(Exclusions!$A:$A,$B4760)&gt;0,"Yes","No"))</f>
        <v/>
      </c>
      <c r="R4760" s="17">
        <f>IF($B4760="","",MIN(1,DAY($A4760)/IF($N4760="Superstore",Settings!$B$5,Settings!$B$4)))</f>
        <v/>
      </c>
      <c r="S4760" s="17">
        <f>IF(OR($B4760="",$G4760="",$R4760=0),"",$G4760/$R4760)</f>
        <v/>
      </c>
      <c r="T4760">
        <f>IF($S4760="","",IF($S4760&lt;Settings!$B$8,"Critical",IF($S4760&lt;Settings!$B$9,"Semi Critical","Non Critical")))</f>
        <v/>
      </c>
      <c r="U4760">
        <f>IF($B4760="","",IFERROR(VLOOKUP($O4760,Leaders!$A:$B,2,0),"Not Mapped"))</f>
        <v/>
      </c>
    </row>
    <row r="4761">
      <c r="A4761" s="16" t="n"/>
      <c r="G4761" s="17" t="n"/>
      <c r="H4761" s="17" t="n"/>
      <c r="I4761" s="17" t="n"/>
      <c r="J4761" s="17" t="n"/>
      <c r="K4761" s="17" t="n"/>
      <c r="L4761" s="17" t="n"/>
      <c r="N4761">
        <f>IF($B4761="","",IF($C4761="SUPERSTORE","Superstore","DH"))</f>
        <v/>
      </c>
      <c r="O4761">
        <f>IF($B4761="","",IFERROR(VLOOKUP($B4761,Mapping!$A:$C,2,0),"Not Mapped"))</f>
        <v/>
      </c>
      <c r="P4761">
        <f>IF($B4761="","",IFERROR(VLOOKUP($B4761,Mapping!$A:$C,3,0),"Not Mapped"))</f>
        <v/>
      </c>
      <c r="Q4761">
        <f>IF($B4761="","",IF(COUNTIF(Exclusions!$A:$A,$B4761)&gt;0,"Yes","No"))</f>
        <v/>
      </c>
      <c r="R4761" s="17">
        <f>IF($B4761="","",MIN(1,DAY($A4761)/IF($N4761="Superstore",Settings!$B$5,Settings!$B$4)))</f>
        <v/>
      </c>
      <c r="S4761" s="17">
        <f>IF(OR($B4761="",$G4761="",$R4761=0),"",$G4761/$R4761)</f>
        <v/>
      </c>
      <c r="T4761">
        <f>IF($S4761="","",IF($S4761&lt;Settings!$B$8,"Critical",IF($S4761&lt;Settings!$B$9,"Semi Critical","Non Critical")))</f>
        <v/>
      </c>
      <c r="U4761">
        <f>IF($B4761="","",IFERROR(VLOOKUP($O4761,Leaders!$A:$B,2,0),"Not Mapped"))</f>
        <v/>
      </c>
    </row>
    <row r="4762">
      <c r="A4762" s="16" t="n"/>
      <c r="G4762" s="17" t="n"/>
      <c r="H4762" s="17" t="n"/>
      <c r="I4762" s="17" t="n"/>
      <c r="J4762" s="17" t="n"/>
      <c r="K4762" s="17" t="n"/>
      <c r="L4762" s="17" t="n"/>
      <c r="N4762">
        <f>IF($B4762="","",IF($C4762="SUPERSTORE","Superstore","DH"))</f>
        <v/>
      </c>
      <c r="O4762">
        <f>IF($B4762="","",IFERROR(VLOOKUP($B4762,Mapping!$A:$C,2,0),"Not Mapped"))</f>
        <v/>
      </c>
      <c r="P4762">
        <f>IF($B4762="","",IFERROR(VLOOKUP($B4762,Mapping!$A:$C,3,0),"Not Mapped"))</f>
        <v/>
      </c>
      <c r="Q4762">
        <f>IF($B4762="","",IF(COUNTIF(Exclusions!$A:$A,$B4762)&gt;0,"Yes","No"))</f>
        <v/>
      </c>
      <c r="R4762" s="17">
        <f>IF($B4762="","",MIN(1,DAY($A4762)/IF($N4762="Superstore",Settings!$B$5,Settings!$B$4)))</f>
        <v/>
      </c>
      <c r="S4762" s="17">
        <f>IF(OR($B4762="",$G4762="",$R4762=0),"",$G4762/$R4762)</f>
        <v/>
      </c>
      <c r="T4762">
        <f>IF($S4762="","",IF($S4762&lt;Settings!$B$8,"Critical",IF($S4762&lt;Settings!$B$9,"Semi Critical","Non Critical")))</f>
        <v/>
      </c>
      <c r="U4762">
        <f>IF($B4762="","",IFERROR(VLOOKUP($O4762,Leaders!$A:$B,2,0),"Not Mapped"))</f>
        <v/>
      </c>
    </row>
    <row r="4763">
      <c r="A4763" s="16" t="n"/>
      <c r="G4763" s="17" t="n"/>
      <c r="H4763" s="17" t="n"/>
      <c r="I4763" s="17" t="n"/>
      <c r="J4763" s="17" t="n"/>
      <c r="K4763" s="17" t="n"/>
      <c r="L4763" s="17" t="n"/>
      <c r="N4763">
        <f>IF($B4763="","",IF($C4763="SUPERSTORE","Superstore","DH"))</f>
        <v/>
      </c>
      <c r="O4763">
        <f>IF($B4763="","",IFERROR(VLOOKUP($B4763,Mapping!$A:$C,2,0),"Not Mapped"))</f>
        <v/>
      </c>
      <c r="P4763">
        <f>IF($B4763="","",IFERROR(VLOOKUP($B4763,Mapping!$A:$C,3,0),"Not Mapped"))</f>
        <v/>
      </c>
      <c r="Q4763">
        <f>IF($B4763="","",IF(COUNTIF(Exclusions!$A:$A,$B4763)&gt;0,"Yes","No"))</f>
        <v/>
      </c>
      <c r="R4763" s="17">
        <f>IF($B4763="","",MIN(1,DAY($A4763)/IF($N4763="Superstore",Settings!$B$5,Settings!$B$4)))</f>
        <v/>
      </c>
      <c r="S4763" s="17">
        <f>IF(OR($B4763="",$G4763="",$R4763=0),"",$G4763/$R4763)</f>
        <v/>
      </c>
      <c r="T4763">
        <f>IF($S4763="","",IF($S4763&lt;Settings!$B$8,"Critical",IF($S4763&lt;Settings!$B$9,"Semi Critical","Non Critical")))</f>
        <v/>
      </c>
      <c r="U4763">
        <f>IF($B4763="","",IFERROR(VLOOKUP($O4763,Leaders!$A:$B,2,0),"Not Mapped"))</f>
        <v/>
      </c>
    </row>
    <row r="4764">
      <c r="A4764" s="16" t="n"/>
      <c r="G4764" s="17" t="n"/>
      <c r="H4764" s="17" t="n"/>
      <c r="I4764" s="17" t="n"/>
      <c r="J4764" s="17" t="n"/>
      <c r="K4764" s="17" t="n"/>
      <c r="L4764" s="17" t="n"/>
      <c r="N4764">
        <f>IF($B4764="","",IF($C4764="SUPERSTORE","Superstore","DH"))</f>
        <v/>
      </c>
      <c r="O4764">
        <f>IF($B4764="","",IFERROR(VLOOKUP($B4764,Mapping!$A:$C,2,0),"Not Mapped"))</f>
        <v/>
      </c>
      <c r="P4764">
        <f>IF($B4764="","",IFERROR(VLOOKUP($B4764,Mapping!$A:$C,3,0),"Not Mapped"))</f>
        <v/>
      </c>
      <c r="Q4764">
        <f>IF($B4764="","",IF(COUNTIF(Exclusions!$A:$A,$B4764)&gt;0,"Yes","No"))</f>
        <v/>
      </c>
      <c r="R4764" s="17">
        <f>IF($B4764="","",MIN(1,DAY($A4764)/IF($N4764="Superstore",Settings!$B$5,Settings!$B$4)))</f>
        <v/>
      </c>
      <c r="S4764" s="17">
        <f>IF(OR($B4764="",$G4764="",$R4764=0),"",$G4764/$R4764)</f>
        <v/>
      </c>
      <c r="T4764">
        <f>IF($S4764="","",IF($S4764&lt;Settings!$B$8,"Critical",IF($S4764&lt;Settings!$B$9,"Semi Critical","Non Critical")))</f>
        <v/>
      </c>
      <c r="U4764">
        <f>IF($B4764="","",IFERROR(VLOOKUP($O4764,Leaders!$A:$B,2,0),"Not Mapped"))</f>
        <v/>
      </c>
    </row>
    <row r="4765">
      <c r="A4765" s="16" t="n"/>
      <c r="G4765" s="17" t="n"/>
      <c r="H4765" s="17" t="n"/>
      <c r="I4765" s="17" t="n"/>
      <c r="J4765" s="17" t="n"/>
      <c r="K4765" s="17" t="n"/>
      <c r="L4765" s="17" t="n"/>
      <c r="N4765">
        <f>IF($B4765="","",IF($C4765="SUPERSTORE","Superstore","DH"))</f>
        <v/>
      </c>
      <c r="O4765">
        <f>IF($B4765="","",IFERROR(VLOOKUP($B4765,Mapping!$A:$C,2,0),"Not Mapped"))</f>
        <v/>
      </c>
      <c r="P4765">
        <f>IF($B4765="","",IFERROR(VLOOKUP($B4765,Mapping!$A:$C,3,0),"Not Mapped"))</f>
        <v/>
      </c>
      <c r="Q4765">
        <f>IF($B4765="","",IF(COUNTIF(Exclusions!$A:$A,$B4765)&gt;0,"Yes","No"))</f>
        <v/>
      </c>
      <c r="R4765" s="17">
        <f>IF($B4765="","",MIN(1,DAY($A4765)/IF($N4765="Superstore",Settings!$B$5,Settings!$B$4)))</f>
        <v/>
      </c>
      <c r="S4765" s="17">
        <f>IF(OR($B4765="",$G4765="",$R4765=0),"",$G4765/$R4765)</f>
        <v/>
      </c>
      <c r="T4765">
        <f>IF($S4765="","",IF($S4765&lt;Settings!$B$8,"Critical",IF($S4765&lt;Settings!$B$9,"Semi Critical","Non Critical")))</f>
        <v/>
      </c>
      <c r="U4765">
        <f>IF($B4765="","",IFERROR(VLOOKUP($O4765,Leaders!$A:$B,2,0),"Not Mapped"))</f>
        <v/>
      </c>
    </row>
    <row r="4766">
      <c r="A4766" s="16" t="n"/>
      <c r="G4766" s="17" t="n"/>
      <c r="H4766" s="17" t="n"/>
      <c r="I4766" s="17" t="n"/>
      <c r="J4766" s="17" t="n"/>
      <c r="K4766" s="17" t="n"/>
      <c r="L4766" s="17" t="n"/>
      <c r="N4766">
        <f>IF($B4766="","",IF($C4766="SUPERSTORE","Superstore","DH"))</f>
        <v/>
      </c>
      <c r="O4766">
        <f>IF($B4766="","",IFERROR(VLOOKUP($B4766,Mapping!$A:$C,2,0),"Not Mapped"))</f>
        <v/>
      </c>
      <c r="P4766">
        <f>IF($B4766="","",IFERROR(VLOOKUP($B4766,Mapping!$A:$C,3,0),"Not Mapped"))</f>
        <v/>
      </c>
      <c r="Q4766">
        <f>IF($B4766="","",IF(COUNTIF(Exclusions!$A:$A,$B4766)&gt;0,"Yes","No"))</f>
        <v/>
      </c>
      <c r="R4766" s="17">
        <f>IF($B4766="","",MIN(1,DAY($A4766)/IF($N4766="Superstore",Settings!$B$5,Settings!$B$4)))</f>
        <v/>
      </c>
      <c r="S4766" s="17">
        <f>IF(OR($B4766="",$G4766="",$R4766=0),"",$G4766/$R4766)</f>
        <v/>
      </c>
      <c r="T4766">
        <f>IF($S4766="","",IF($S4766&lt;Settings!$B$8,"Critical",IF($S4766&lt;Settings!$B$9,"Semi Critical","Non Critical")))</f>
        <v/>
      </c>
      <c r="U4766">
        <f>IF($B4766="","",IFERROR(VLOOKUP($O4766,Leaders!$A:$B,2,0),"Not Mapped"))</f>
        <v/>
      </c>
    </row>
    <row r="4767">
      <c r="A4767" s="16" t="n"/>
      <c r="G4767" s="17" t="n"/>
      <c r="H4767" s="17" t="n"/>
      <c r="I4767" s="17" t="n"/>
      <c r="J4767" s="17" t="n"/>
      <c r="K4767" s="17" t="n"/>
      <c r="L4767" s="17" t="n"/>
      <c r="N4767">
        <f>IF($B4767="","",IF($C4767="SUPERSTORE","Superstore","DH"))</f>
        <v/>
      </c>
      <c r="O4767">
        <f>IF($B4767="","",IFERROR(VLOOKUP($B4767,Mapping!$A:$C,2,0),"Not Mapped"))</f>
        <v/>
      </c>
      <c r="P4767">
        <f>IF($B4767="","",IFERROR(VLOOKUP($B4767,Mapping!$A:$C,3,0),"Not Mapped"))</f>
        <v/>
      </c>
      <c r="Q4767">
        <f>IF($B4767="","",IF(COUNTIF(Exclusions!$A:$A,$B4767)&gt;0,"Yes","No"))</f>
        <v/>
      </c>
      <c r="R4767" s="17">
        <f>IF($B4767="","",MIN(1,DAY($A4767)/IF($N4767="Superstore",Settings!$B$5,Settings!$B$4)))</f>
        <v/>
      </c>
      <c r="S4767" s="17">
        <f>IF(OR($B4767="",$G4767="",$R4767=0),"",$G4767/$R4767)</f>
        <v/>
      </c>
      <c r="T4767">
        <f>IF($S4767="","",IF($S4767&lt;Settings!$B$8,"Critical",IF($S4767&lt;Settings!$B$9,"Semi Critical","Non Critical")))</f>
        <v/>
      </c>
      <c r="U4767">
        <f>IF($B4767="","",IFERROR(VLOOKUP($O4767,Leaders!$A:$B,2,0),"Not Mapped"))</f>
        <v/>
      </c>
    </row>
    <row r="4768">
      <c r="A4768" s="16" t="n"/>
      <c r="G4768" s="17" t="n"/>
      <c r="H4768" s="17" t="n"/>
      <c r="I4768" s="17" t="n"/>
      <c r="J4768" s="17" t="n"/>
      <c r="K4768" s="17" t="n"/>
      <c r="L4768" s="17" t="n"/>
      <c r="N4768">
        <f>IF($B4768="","",IF($C4768="SUPERSTORE","Superstore","DH"))</f>
        <v/>
      </c>
      <c r="O4768">
        <f>IF($B4768="","",IFERROR(VLOOKUP($B4768,Mapping!$A:$C,2,0),"Not Mapped"))</f>
        <v/>
      </c>
      <c r="P4768">
        <f>IF($B4768="","",IFERROR(VLOOKUP($B4768,Mapping!$A:$C,3,0),"Not Mapped"))</f>
        <v/>
      </c>
      <c r="Q4768">
        <f>IF($B4768="","",IF(COUNTIF(Exclusions!$A:$A,$B4768)&gt;0,"Yes","No"))</f>
        <v/>
      </c>
      <c r="R4768" s="17">
        <f>IF($B4768="","",MIN(1,DAY($A4768)/IF($N4768="Superstore",Settings!$B$5,Settings!$B$4)))</f>
        <v/>
      </c>
      <c r="S4768" s="17">
        <f>IF(OR($B4768="",$G4768="",$R4768=0),"",$G4768/$R4768)</f>
        <v/>
      </c>
      <c r="T4768">
        <f>IF($S4768="","",IF($S4768&lt;Settings!$B$8,"Critical",IF($S4768&lt;Settings!$B$9,"Semi Critical","Non Critical")))</f>
        <v/>
      </c>
      <c r="U4768">
        <f>IF($B4768="","",IFERROR(VLOOKUP($O4768,Leaders!$A:$B,2,0),"Not Mapped"))</f>
        <v/>
      </c>
    </row>
    <row r="4769">
      <c r="A4769" s="16" t="n"/>
      <c r="G4769" s="17" t="n"/>
      <c r="H4769" s="17" t="n"/>
      <c r="I4769" s="17" t="n"/>
      <c r="J4769" s="17" t="n"/>
      <c r="K4769" s="17" t="n"/>
      <c r="L4769" s="17" t="n"/>
      <c r="N4769">
        <f>IF($B4769="","",IF($C4769="SUPERSTORE","Superstore","DH"))</f>
        <v/>
      </c>
      <c r="O4769">
        <f>IF($B4769="","",IFERROR(VLOOKUP($B4769,Mapping!$A:$C,2,0),"Not Mapped"))</f>
        <v/>
      </c>
      <c r="P4769">
        <f>IF($B4769="","",IFERROR(VLOOKUP($B4769,Mapping!$A:$C,3,0),"Not Mapped"))</f>
        <v/>
      </c>
      <c r="Q4769">
        <f>IF($B4769="","",IF(COUNTIF(Exclusions!$A:$A,$B4769)&gt;0,"Yes","No"))</f>
        <v/>
      </c>
      <c r="R4769" s="17">
        <f>IF($B4769="","",MIN(1,DAY($A4769)/IF($N4769="Superstore",Settings!$B$5,Settings!$B$4)))</f>
        <v/>
      </c>
      <c r="S4769" s="17">
        <f>IF(OR($B4769="",$G4769="",$R4769=0),"",$G4769/$R4769)</f>
        <v/>
      </c>
      <c r="T4769">
        <f>IF($S4769="","",IF($S4769&lt;Settings!$B$8,"Critical",IF($S4769&lt;Settings!$B$9,"Semi Critical","Non Critical")))</f>
        <v/>
      </c>
      <c r="U4769">
        <f>IF($B4769="","",IFERROR(VLOOKUP($O4769,Leaders!$A:$B,2,0),"Not Mapped"))</f>
        <v/>
      </c>
    </row>
    <row r="4770">
      <c r="A4770" s="16" t="n"/>
      <c r="G4770" s="17" t="n"/>
      <c r="H4770" s="17" t="n"/>
      <c r="I4770" s="17" t="n"/>
      <c r="J4770" s="17" t="n"/>
      <c r="K4770" s="17" t="n"/>
      <c r="L4770" s="17" t="n"/>
      <c r="N4770">
        <f>IF($B4770="","",IF($C4770="SUPERSTORE","Superstore","DH"))</f>
        <v/>
      </c>
      <c r="O4770">
        <f>IF($B4770="","",IFERROR(VLOOKUP($B4770,Mapping!$A:$C,2,0),"Not Mapped"))</f>
        <v/>
      </c>
      <c r="P4770">
        <f>IF($B4770="","",IFERROR(VLOOKUP($B4770,Mapping!$A:$C,3,0),"Not Mapped"))</f>
        <v/>
      </c>
      <c r="Q4770">
        <f>IF($B4770="","",IF(COUNTIF(Exclusions!$A:$A,$B4770)&gt;0,"Yes","No"))</f>
        <v/>
      </c>
      <c r="R4770" s="17">
        <f>IF($B4770="","",MIN(1,DAY($A4770)/IF($N4770="Superstore",Settings!$B$5,Settings!$B$4)))</f>
        <v/>
      </c>
      <c r="S4770" s="17">
        <f>IF(OR($B4770="",$G4770="",$R4770=0),"",$G4770/$R4770)</f>
        <v/>
      </c>
      <c r="T4770">
        <f>IF($S4770="","",IF($S4770&lt;Settings!$B$8,"Critical",IF($S4770&lt;Settings!$B$9,"Semi Critical","Non Critical")))</f>
        <v/>
      </c>
      <c r="U4770">
        <f>IF($B4770="","",IFERROR(VLOOKUP($O4770,Leaders!$A:$B,2,0),"Not Mapped"))</f>
        <v/>
      </c>
    </row>
    <row r="4771">
      <c r="A4771" s="16" t="n"/>
      <c r="G4771" s="17" t="n"/>
      <c r="H4771" s="17" t="n"/>
      <c r="I4771" s="17" t="n"/>
      <c r="J4771" s="17" t="n"/>
      <c r="K4771" s="17" t="n"/>
      <c r="L4771" s="17" t="n"/>
      <c r="N4771">
        <f>IF($B4771="","",IF($C4771="SUPERSTORE","Superstore","DH"))</f>
        <v/>
      </c>
      <c r="O4771">
        <f>IF($B4771="","",IFERROR(VLOOKUP($B4771,Mapping!$A:$C,2,0),"Not Mapped"))</f>
        <v/>
      </c>
      <c r="P4771">
        <f>IF($B4771="","",IFERROR(VLOOKUP($B4771,Mapping!$A:$C,3,0),"Not Mapped"))</f>
        <v/>
      </c>
      <c r="Q4771">
        <f>IF($B4771="","",IF(COUNTIF(Exclusions!$A:$A,$B4771)&gt;0,"Yes","No"))</f>
        <v/>
      </c>
      <c r="R4771" s="17">
        <f>IF($B4771="","",MIN(1,DAY($A4771)/IF($N4771="Superstore",Settings!$B$5,Settings!$B$4)))</f>
        <v/>
      </c>
      <c r="S4771" s="17">
        <f>IF(OR($B4771="",$G4771="",$R4771=0),"",$G4771/$R4771)</f>
        <v/>
      </c>
      <c r="T4771">
        <f>IF($S4771="","",IF($S4771&lt;Settings!$B$8,"Critical",IF($S4771&lt;Settings!$B$9,"Semi Critical","Non Critical")))</f>
        <v/>
      </c>
      <c r="U4771">
        <f>IF($B4771="","",IFERROR(VLOOKUP($O4771,Leaders!$A:$B,2,0),"Not Mapped"))</f>
        <v/>
      </c>
    </row>
    <row r="4772">
      <c r="A4772" s="16" t="n"/>
      <c r="G4772" s="17" t="n"/>
      <c r="H4772" s="17" t="n"/>
      <c r="I4772" s="17" t="n"/>
      <c r="J4772" s="17" t="n"/>
      <c r="K4772" s="17" t="n"/>
      <c r="L4772" s="17" t="n"/>
      <c r="N4772">
        <f>IF($B4772="","",IF($C4772="SUPERSTORE","Superstore","DH"))</f>
        <v/>
      </c>
      <c r="O4772">
        <f>IF($B4772="","",IFERROR(VLOOKUP($B4772,Mapping!$A:$C,2,0),"Not Mapped"))</f>
        <v/>
      </c>
      <c r="P4772">
        <f>IF($B4772="","",IFERROR(VLOOKUP($B4772,Mapping!$A:$C,3,0),"Not Mapped"))</f>
        <v/>
      </c>
      <c r="Q4772">
        <f>IF($B4772="","",IF(COUNTIF(Exclusions!$A:$A,$B4772)&gt;0,"Yes","No"))</f>
        <v/>
      </c>
      <c r="R4772" s="17">
        <f>IF($B4772="","",MIN(1,DAY($A4772)/IF($N4772="Superstore",Settings!$B$5,Settings!$B$4)))</f>
        <v/>
      </c>
      <c r="S4772" s="17">
        <f>IF(OR($B4772="",$G4772="",$R4772=0),"",$G4772/$R4772)</f>
        <v/>
      </c>
      <c r="T4772">
        <f>IF($S4772="","",IF($S4772&lt;Settings!$B$8,"Critical",IF($S4772&lt;Settings!$B$9,"Semi Critical","Non Critical")))</f>
        <v/>
      </c>
      <c r="U4772">
        <f>IF($B4772="","",IFERROR(VLOOKUP($O4772,Leaders!$A:$B,2,0),"Not Mapped"))</f>
        <v/>
      </c>
    </row>
    <row r="4773">
      <c r="A4773" s="16" t="n"/>
      <c r="G4773" s="17" t="n"/>
      <c r="H4773" s="17" t="n"/>
      <c r="I4773" s="17" t="n"/>
      <c r="J4773" s="17" t="n"/>
      <c r="K4773" s="17" t="n"/>
      <c r="L4773" s="17" t="n"/>
      <c r="N4773">
        <f>IF($B4773="","",IF($C4773="SUPERSTORE","Superstore","DH"))</f>
        <v/>
      </c>
      <c r="O4773">
        <f>IF($B4773="","",IFERROR(VLOOKUP($B4773,Mapping!$A:$C,2,0),"Not Mapped"))</f>
        <v/>
      </c>
      <c r="P4773">
        <f>IF($B4773="","",IFERROR(VLOOKUP($B4773,Mapping!$A:$C,3,0),"Not Mapped"))</f>
        <v/>
      </c>
      <c r="Q4773">
        <f>IF($B4773="","",IF(COUNTIF(Exclusions!$A:$A,$B4773)&gt;0,"Yes","No"))</f>
        <v/>
      </c>
      <c r="R4773" s="17">
        <f>IF($B4773="","",MIN(1,DAY($A4773)/IF($N4773="Superstore",Settings!$B$5,Settings!$B$4)))</f>
        <v/>
      </c>
      <c r="S4773" s="17">
        <f>IF(OR($B4773="",$G4773="",$R4773=0),"",$G4773/$R4773)</f>
        <v/>
      </c>
      <c r="T4773">
        <f>IF($S4773="","",IF($S4773&lt;Settings!$B$8,"Critical",IF($S4773&lt;Settings!$B$9,"Semi Critical","Non Critical")))</f>
        <v/>
      </c>
      <c r="U4773">
        <f>IF($B4773="","",IFERROR(VLOOKUP($O4773,Leaders!$A:$B,2,0),"Not Mapped"))</f>
        <v/>
      </c>
    </row>
    <row r="4774">
      <c r="A4774" s="16" t="n"/>
      <c r="G4774" s="17" t="n"/>
      <c r="H4774" s="17" t="n"/>
      <c r="I4774" s="17" t="n"/>
      <c r="J4774" s="17" t="n"/>
      <c r="K4774" s="17" t="n"/>
      <c r="L4774" s="17" t="n"/>
      <c r="N4774">
        <f>IF($B4774="","",IF($C4774="SUPERSTORE","Superstore","DH"))</f>
        <v/>
      </c>
      <c r="O4774">
        <f>IF($B4774="","",IFERROR(VLOOKUP($B4774,Mapping!$A:$C,2,0),"Not Mapped"))</f>
        <v/>
      </c>
      <c r="P4774">
        <f>IF($B4774="","",IFERROR(VLOOKUP($B4774,Mapping!$A:$C,3,0),"Not Mapped"))</f>
        <v/>
      </c>
      <c r="Q4774">
        <f>IF($B4774="","",IF(COUNTIF(Exclusions!$A:$A,$B4774)&gt;0,"Yes","No"))</f>
        <v/>
      </c>
      <c r="R4774" s="17">
        <f>IF($B4774="","",MIN(1,DAY($A4774)/IF($N4774="Superstore",Settings!$B$5,Settings!$B$4)))</f>
        <v/>
      </c>
      <c r="S4774" s="17">
        <f>IF(OR($B4774="",$G4774="",$R4774=0),"",$G4774/$R4774)</f>
        <v/>
      </c>
      <c r="T4774">
        <f>IF($S4774="","",IF($S4774&lt;Settings!$B$8,"Critical",IF($S4774&lt;Settings!$B$9,"Semi Critical","Non Critical")))</f>
        <v/>
      </c>
      <c r="U4774">
        <f>IF($B4774="","",IFERROR(VLOOKUP($O4774,Leaders!$A:$B,2,0),"Not Mapped"))</f>
        <v/>
      </c>
    </row>
    <row r="4775">
      <c r="A4775" s="16" t="n"/>
      <c r="G4775" s="17" t="n"/>
      <c r="H4775" s="17" t="n"/>
      <c r="I4775" s="17" t="n"/>
      <c r="J4775" s="17" t="n"/>
      <c r="K4775" s="17" t="n"/>
      <c r="L4775" s="17" t="n"/>
      <c r="N4775">
        <f>IF($B4775="","",IF($C4775="SUPERSTORE","Superstore","DH"))</f>
        <v/>
      </c>
      <c r="O4775">
        <f>IF($B4775="","",IFERROR(VLOOKUP($B4775,Mapping!$A:$C,2,0),"Not Mapped"))</f>
        <v/>
      </c>
      <c r="P4775">
        <f>IF($B4775="","",IFERROR(VLOOKUP($B4775,Mapping!$A:$C,3,0),"Not Mapped"))</f>
        <v/>
      </c>
      <c r="Q4775">
        <f>IF($B4775="","",IF(COUNTIF(Exclusions!$A:$A,$B4775)&gt;0,"Yes","No"))</f>
        <v/>
      </c>
      <c r="R4775" s="17">
        <f>IF($B4775="","",MIN(1,DAY($A4775)/IF($N4775="Superstore",Settings!$B$5,Settings!$B$4)))</f>
        <v/>
      </c>
      <c r="S4775" s="17">
        <f>IF(OR($B4775="",$G4775="",$R4775=0),"",$G4775/$R4775)</f>
        <v/>
      </c>
      <c r="T4775">
        <f>IF($S4775="","",IF($S4775&lt;Settings!$B$8,"Critical",IF($S4775&lt;Settings!$B$9,"Semi Critical","Non Critical")))</f>
        <v/>
      </c>
      <c r="U4775">
        <f>IF($B4775="","",IFERROR(VLOOKUP($O4775,Leaders!$A:$B,2,0),"Not Mapped"))</f>
        <v/>
      </c>
    </row>
    <row r="4776">
      <c r="A4776" s="16" t="n"/>
      <c r="G4776" s="17" t="n"/>
      <c r="H4776" s="17" t="n"/>
      <c r="I4776" s="17" t="n"/>
      <c r="J4776" s="17" t="n"/>
      <c r="K4776" s="17" t="n"/>
      <c r="L4776" s="17" t="n"/>
      <c r="N4776">
        <f>IF($B4776="","",IF($C4776="SUPERSTORE","Superstore","DH"))</f>
        <v/>
      </c>
      <c r="O4776">
        <f>IF($B4776="","",IFERROR(VLOOKUP($B4776,Mapping!$A:$C,2,0),"Not Mapped"))</f>
        <v/>
      </c>
      <c r="P4776">
        <f>IF($B4776="","",IFERROR(VLOOKUP($B4776,Mapping!$A:$C,3,0),"Not Mapped"))</f>
        <v/>
      </c>
      <c r="Q4776">
        <f>IF($B4776="","",IF(COUNTIF(Exclusions!$A:$A,$B4776)&gt;0,"Yes","No"))</f>
        <v/>
      </c>
      <c r="R4776" s="17">
        <f>IF($B4776="","",MIN(1,DAY($A4776)/IF($N4776="Superstore",Settings!$B$5,Settings!$B$4)))</f>
        <v/>
      </c>
      <c r="S4776" s="17">
        <f>IF(OR($B4776="",$G4776="",$R4776=0),"",$G4776/$R4776)</f>
        <v/>
      </c>
      <c r="T4776">
        <f>IF($S4776="","",IF($S4776&lt;Settings!$B$8,"Critical",IF($S4776&lt;Settings!$B$9,"Semi Critical","Non Critical")))</f>
        <v/>
      </c>
      <c r="U4776">
        <f>IF($B4776="","",IFERROR(VLOOKUP($O4776,Leaders!$A:$B,2,0),"Not Mapped"))</f>
        <v/>
      </c>
    </row>
    <row r="4777">
      <c r="A4777" s="16" t="n"/>
      <c r="G4777" s="17" t="n"/>
      <c r="H4777" s="17" t="n"/>
      <c r="I4777" s="17" t="n"/>
      <c r="J4777" s="17" t="n"/>
      <c r="K4777" s="17" t="n"/>
      <c r="L4777" s="17" t="n"/>
      <c r="N4777">
        <f>IF($B4777="","",IF($C4777="SUPERSTORE","Superstore","DH"))</f>
        <v/>
      </c>
      <c r="O4777">
        <f>IF($B4777="","",IFERROR(VLOOKUP($B4777,Mapping!$A:$C,2,0),"Not Mapped"))</f>
        <v/>
      </c>
      <c r="P4777">
        <f>IF($B4777="","",IFERROR(VLOOKUP($B4777,Mapping!$A:$C,3,0),"Not Mapped"))</f>
        <v/>
      </c>
      <c r="Q4777">
        <f>IF($B4777="","",IF(COUNTIF(Exclusions!$A:$A,$B4777)&gt;0,"Yes","No"))</f>
        <v/>
      </c>
      <c r="R4777" s="17">
        <f>IF($B4777="","",MIN(1,DAY($A4777)/IF($N4777="Superstore",Settings!$B$5,Settings!$B$4)))</f>
        <v/>
      </c>
      <c r="S4777" s="17">
        <f>IF(OR($B4777="",$G4777="",$R4777=0),"",$G4777/$R4777)</f>
        <v/>
      </c>
      <c r="T4777">
        <f>IF($S4777="","",IF($S4777&lt;Settings!$B$8,"Critical",IF($S4777&lt;Settings!$B$9,"Semi Critical","Non Critical")))</f>
        <v/>
      </c>
      <c r="U4777">
        <f>IF($B4777="","",IFERROR(VLOOKUP($O4777,Leaders!$A:$B,2,0),"Not Mapped"))</f>
        <v/>
      </c>
    </row>
    <row r="4778">
      <c r="A4778" s="16" t="n"/>
      <c r="G4778" s="17" t="n"/>
      <c r="H4778" s="17" t="n"/>
      <c r="I4778" s="17" t="n"/>
      <c r="J4778" s="17" t="n"/>
      <c r="K4778" s="17" t="n"/>
      <c r="L4778" s="17" t="n"/>
      <c r="N4778">
        <f>IF($B4778="","",IF($C4778="SUPERSTORE","Superstore","DH"))</f>
        <v/>
      </c>
      <c r="O4778">
        <f>IF($B4778="","",IFERROR(VLOOKUP($B4778,Mapping!$A:$C,2,0),"Not Mapped"))</f>
        <v/>
      </c>
      <c r="P4778">
        <f>IF($B4778="","",IFERROR(VLOOKUP($B4778,Mapping!$A:$C,3,0),"Not Mapped"))</f>
        <v/>
      </c>
      <c r="Q4778">
        <f>IF($B4778="","",IF(COUNTIF(Exclusions!$A:$A,$B4778)&gt;0,"Yes","No"))</f>
        <v/>
      </c>
      <c r="R4778" s="17">
        <f>IF($B4778="","",MIN(1,DAY($A4778)/IF($N4778="Superstore",Settings!$B$5,Settings!$B$4)))</f>
        <v/>
      </c>
      <c r="S4778" s="17">
        <f>IF(OR($B4778="",$G4778="",$R4778=0),"",$G4778/$R4778)</f>
        <v/>
      </c>
      <c r="T4778">
        <f>IF($S4778="","",IF($S4778&lt;Settings!$B$8,"Critical",IF($S4778&lt;Settings!$B$9,"Semi Critical","Non Critical")))</f>
        <v/>
      </c>
      <c r="U4778">
        <f>IF($B4778="","",IFERROR(VLOOKUP($O4778,Leaders!$A:$B,2,0),"Not Mapped"))</f>
        <v/>
      </c>
    </row>
    <row r="4779">
      <c r="A4779" s="16" t="n"/>
      <c r="G4779" s="17" t="n"/>
      <c r="H4779" s="17" t="n"/>
      <c r="I4779" s="17" t="n"/>
      <c r="J4779" s="17" t="n"/>
      <c r="K4779" s="17" t="n"/>
      <c r="L4779" s="17" t="n"/>
      <c r="N4779">
        <f>IF($B4779="","",IF($C4779="SUPERSTORE","Superstore","DH"))</f>
        <v/>
      </c>
      <c r="O4779">
        <f>IF($B4779="","",IFERROR(VLOOKUP($B4779,Mapping!$A:$C,2,0),"Not Mapped"))</f>
        <v/>
      </c>
      <c r="P4779">
        <f>IF($B4779="","",IFERROR(VLOOKUP($B4779,Mapping!$A:$C,3,0),"Not Mapped"))</f>
        <v/>
      </c>
      <c r="Q4779">
        <f>IF($B4779="","",IF(COUNTIF(Exclusions!$A:$A,$B4779)&gt;0,"Yes","No"))</f>
        <v/>
      </c>
      <c r="R4779" s="17">
        <f>IF($B4779="","",MIN(1,DAY($A4779)/IF($N4779="Superstore",Settings!$B$5,Settings!$B$4)))</f>
        <v/>
      </c>
      <c r="S4779" s="17">
        <f>IF(OR($B4779="",$G4779="",$R4779=0),"",$G4779/$R4779)</f>
        <v/>
      </c>
      <c r="T4779">
        <f>IF($S4779="","",IF($S4779&lt;Settings!$B$8,"Critical",IF($S4779&lt;Settings!$B$9,"Semi Critical","Non Critical")))</f>
        <v/>
      </c>
      <c r="U4779">
        <f>IF($B4779="","",IFERROR(VLOOKUP($O4779,Leaders!$A:$B,2,0),"Not Mapped"))</f>
        <v/>
      </c>
    </row>
    <row r="4780">
      <c r="A4780" s="16" t="n"/>
      <c r="G4780" s="17" t="n"/>
      <c r="H4780" s="17" t="n"/>
      <c r="I4780" s="17" t="n"/>
      <c r="J4780" s="17" t="n"/>
      <c r="K4780" s="17" t="n"/>
      <c r="L4780" s="17" t="n"/>
      <c r="N4780">
        <f>IF($B4780="","",IF($C4780="SUPERSTORE","Superstore","DH"))</f>
        <v/>
      </c>
      <c r="O4780">
        <f>IF($B4780="","",IFERROR(VLOOKUP($B4780,Mapping!$A:$C,2,0),"Not Mapped"))</f>
        <v/>
      </c>
      <c r="P4780">
        <f>IF($B4780="","",IFERROR(VLOOKUP($B4780,Mapping!$A:$C,3,0),"Not Mapped"))</f>
        <v/>
      </c>
      <c r="Q4780">
        <f>IF($B4780="","",IF(COUNTIF(Exclusions!$A:$A,$B4780)&gt;0,"Yes","No"))</f>
        <v/>
      </c>
      <c r="R4780" s="17">
        <f>IF($B4780="","",MIN(1,DAY($A4780)/IF($N4780="Superstore",Settings!$B$5,Settings!$B$4)))</f>
        <v/>
      </c>
      <c r="S4780" s="17">
        <f>IF(OR($B4780="",$G4780="",$R4780=0),"",$G4780/$R4780)</f>
        <v/>
      </c>
      <c r="T4780">
        <f>IF($S4780="","",IF($S4780&lt;Settings!$B$8,"Critical",IF($S4780&lt;Settings!$B$9,"Semi Critical","Non Critical")))</f>
        <v/>
      </c>
      <c r="U4780">
        <f>IF($B4780="","",IFERROR(VLOOKUP($O4780,Leaders!$A:$B,2,0),"Not Mapped"))</f>
        <v/>
      </c>
    </row>
    <row r="4781">
      <c r="A4781" s="16" t="n"/>
      <c r="G4781" s="17" t="n"/>
      <c r="H4781" s="17" t="n"/>
      <c r="I4781" s="17" t="n"/>
      <c r="J4781" s="17" t="n"/>
      <c r="K4781" s="17" t="n"/>
      <c r="L4781" s="17" t="n"/>
      <c r="N4781">
        <f>IF($B4781="","",IF($C4781="SUPERSTORE","Superstore","DH"))</f>
        <v/>
      </c>
      <c r="O4781">
        <f>IF($B4781="","",IFERROR(VLOOKUP($B4781,Mapping!$A:$C,2,0),"Not Mapped"))</f>
        <v/>
      </c>
      <c r="P4781">
        <f>IF($B4781="","",IFERROR(VLOOKUP($B4781,Mapping!$A:$C,3,0),"Not Mapped"))</f>
        <v/>
      </c>
      <c r="Q4781">
        <f>IF($B4781="","",IF(COUNTIF(Exclusions!$A:$A,$B4781)&gt;0,"Yes","No"))</f>
        <v/>
      </c>
      <c r="R4781" s="17">
        <f>IF($B4781="","",MIN(1,DAY($A4781)/IF($N4781="Superstore",Settings!$B$5,Settings!$B$4)))</f>
        <v/>
      </c>
      <c r="S4781" s="17">
        <f>IF(OR($B4781="",$G4781="",$R4781=0),"",$G4781/$R4781)</f>
        <v/>
      </c>
      <c r="T4781">
        <f>IF($S4781="","",IF($S4781&lt;Settings!$B$8,"Critical",IF($S4781&lt;Settings!$B$9,"Semi Critical","Non Critical")))</f>
        <v/>
      </c>
      <c r="U4781">
        <f>IF($B4781="","",IFERROR(VLOOKUP($O4781,Leaders!$A:$B,2,0),"Not Mapped"))</f>
        <v/>
      </c>
    </row>
    <row r="4782">
      <c r="A4782" s="16" t="n"/>
      <c r="G4782" s="17" t="n"/>
      <c r="H4782" s="17" t="n"/>
      <c r="I4782" s="17" t="n"/>
      <c r="J4782" s="17" t="n"/>
      <c r="K4782" s="17" t="n"/>
      <c r="L4782" s="17" t="n"/>
      <c r="N4782">
        <f>IF($B4782="","",IF($C4782="SUPERSTORE","Superstore","DH"))</f>
        <v/>
      </c>
      <c r="O4782">
        <f>IF($B4782="","",IFERROR(VLOOKUP($B4782,Mapping!$A:$C,2,0),"Not Mapped"))</f>
        <v/>
      </c>
      <c r="P4782">
        <f>IF($B4782="","",IFERROR(VLOOKUP($B4782,Mapping!$A:$C,3,0),"Not Mapped"))</f>
        <v/>
      </c>
      <c r="Q4782">
        <f>IF($B4782="","",IF(COUNTIF(Exclusions!$A:$A,$B4782)&gt;0,"Yes","No"))</f>
        <v/>
      </c>
      <c r="R4782" s="17">
        <f>IF($B4782="","",MIN(1,DAY($A4782)/IF($N4782="Superstore",Settings!$B$5,Settings!$B$4)))</f>
        <v/>
      </c>
      <c r="S4782" s="17">
        <f>IF(OR($B4782="",$G4782="",$R4782=0),"",$G4782/$R4782)</f>
        <v/>
      </c>
      <c r="T4782">
        <f>IF($S4782="","",IF($S4782&lt;Settings!$B$8,"Critical",IF($S4782&lt;Settings!$B$9,"Semi Critical","Non Critical")))</f>
        <v/>
      </c>
      <c r="U4782">
        <f>IF($B4782="","",IFERROR(VLOOKUP($O4782,Leaders!$A:$B,2,0),"Not Mapped"))</f>
        <v/>
      </c>
    </row>
    <row r="4783">
      <c r="A4783" s="16" t="n"/>
      <c r="G4783" s="17" t="n"/>
      <c r="H4783" s="17" t="n"/>
      <c r="I4783" s="17" t="n"/>
      <c r="J4783" s="17" t="n"/>
      <c r="K4783" s="17" t="n"/>
      <c r="L4783" s="17" t="n"/>
      <c r="N4783">
        <f>IF($B4783="","",IF($C4783="SUPERSTORE","Superstore","DH"))</f>
        <v/>
      </c>
      <c r="O4783">
        <f>IF($B4783="","",IFERROR(VLOOKUP($B4783,Mapping!$A:$C,2,0),"Not Mapped"))</f>
        <v/>
      </c>
      <c r="P4783">
        <f>IF($B4783="","",IFERROR(VLOOKUP($B4783,Mapping!$A:$C,3,0),"Not Mapped"))</f>
        <v/>
      </c>
      <c r="Q4783">
        <f>IF($B4783="","",IF(COUNTIF(Exclusions!$A:$A,$B4783)&gt;0,"Yes","No"))</f>
        <v/>
      </c>
      <c r="R4783" s="17">
        <f>IF($B4783="","",MIN(1,DAY($A4783)/IF($N4783="Superstore",Settings!$B$5,Settings!$B$4)))</f>
        <v/>
      </c>
      <c r="S4783" s="17">
        <f>IF(OR($B4783="",$G4783="",$R4783=0),"",$G4783/$R4783)</f>
        <v/>
      </c>
      <c r="T4783">
        <f>IF($S4783="","",IF($S4783&lt;Settings!$B$8,"Critical",IF($S4783&lt;Settings!$B$9,"Semi Critical","Non Critical")))</f>
        <v/>
      </c>
      <c r="U4783">
        <f>IF($B4783="","",IFERROR(VLOOKUP($O4783,Leaders!$A:$B,2,0),"Not Mapped"))</f>
        <v/>
      </c>
    </row>
    <row r="4784">
      <c r="A4784" s="16" t="n"/>
      <c r="G4784" s="17" t="n"/>
      <c r="H4784" s="17" t="n"/>
      <c r="I4784" s="17" t="n"/>
      <c r="J4784" s="17" t="n"/>
      <c r="K4784" s="17" t="n"/>
      <c r="L4784" s="17" t="n"/>
      <c r="N4784">
        <f>IF($B4784="","",IF($C4784="SUPERSTORE","Superstore","DH"))</f>
        <v/>
      </c>
      <c r="O4784">
        <f>IF($B4784="","",IFERROR(VLOOKUP($B4784,Mapping!$A:$C,2,0),"Not Mapped"))</f>
        <v/>
      </c>
      <c r="P4784">
        <f>IF($B4784="","",IFERROR(VLOOKUP($B4784,Mapping!$A:$C,3,0),"Not Mapped"))</f>
        <v/>
      </c>
      <c r="Q4784">
        <f>IF($B4784="","",IF(COUNTIF(Exclusions!$A:$A,$B4784)&gt;0,"Yes","No"))</f>
        <v/>
      </c>
      <c r="R4784" s="17">
        <f>IF($B4784="","",MIN(1,DAY($A4784)/IF($N4784="Superstore",Settings!$B$5,Settings!$B$4)))</f>
        <v/>
      </c>
      <c r="S4784" s="17">
        <f>IF(OR($B4784="",$G4784="",$R4784=0),"",$G4784/$R4784)</f>
        <v/>
      </c>
      <c r="T4784">
        <f>IF($S4784="","",IF($S4784&lt;Settings!$B$8,"Critical",IF($S4784&lt;Settings!$B$9,"Semi Critical","Non Critical")))</f>
        <v/>
      </c>
      <c r="U4784">
        <f>IF($B4784="","",IFERROR(VLOOKUP($O4784,Leaders!$A:$B,2,0),"Not Mapped"))</f>
        <v/>
      </c>
    </row>
    <row r="4785">
      <c r="A4785" s="16" t="n"/>
      <c r="G4785" s="17" t="n"/>
      <c r="H4785" s="17" t="n"/>
      <c r="I4785" s="17" t="n"/>
      <c r="J4785" s="17" t="n"/>
      <c r="K4785" s="17" t="n"/>
      <c r="L4785" s="17" t="n"/>
      <c r="N4785">
        <f>IF($B4785="","",IF($C4785="SUPERSTORE","Superstore","DH"))</f>
        <v/>
      </c>
      <c r="O4785">
        <f>IF($B4785="","",IFERROR(VLOOKUP($B4785,Mapping!$A:$C,2,0),"Not Mapped"))</f>
        <v/>
      </c>
      <c r="P4785">
        <f>IF($B4785="","",IFERROR(VLOOKUP($B4785,Mapping!$A:$C,3,0),"Not Mapped"))</f>
        <v/>
      </c>
      <c r="Q4785">
        <f>IF($B4785="","",IF(COUNTIF(Exclusions!$A:$A,$B4785)&gt;0,"Yes","No"))</f>
        <v/>
      </c>
      <c r="R4785" s="17">
        <f>IF($B4785="","",MIN(1,DAY($A4785)/IF($N4785="Superstore",Settings!$B$5,Settings!$B$4)))</f>
        <v/>
      </c>
      <c r="S4785" s="17">
        <f>IF(OR($B4785="",$G4785="",$R4785=0),"",$G4785/$R4785)</f>
        <v/>
      </c>
      <c r="T4785">
        <f>IF($S4785="","",IF($S4785&lt;Settings!$B$8,"Critical",IF($S4785&lt;Settings!$B$9,"Semi Critical","Non Critical")))</f>
        <v/>
      </c>
      <c r="U4785">
        <f>IF($B4785="","",IFERROR(VLOOKUP($O4785,Leaders!$A:$B,2,0),"Not Mapped"))</f>
        <v/>
      </c>
    </row>
    <row r="4786">
      <c r="A4786" s="16" t="n"/>
      <c r="G4786" s="17" t="n"/>
      <c r="H4786" s="17" t="n"/>
      <c r="I4786" s="17" t="n"/>
      <c r="J4786" s="17" t="n"/>
      <c r="K4786" s="17" t="n"/>
      <c r="L4786" s="17" t="n"/>
      <c r="N4786">
        <f>IF($B4786="","",IF($C4786="SUPERSTORE","Superstore","DH"))</f>
        <v/>
      </c>
      <c r="O4786">
        <f>IF($B4786="","",IFERROR(VLOOKUP($B4786,Mapping!$A:$C,2,0),"Not Mapped"))</f>
        <v/>
      </c>
      <c r="P4786">
        <f>IF($B4786="","",IFERROR(VLOOKUP($B4786,Mapping!$A:$C,3,0),"Not Mapped"))</f>
        <v/>
      </c>
      <c r="Q4786">
        <f>IF($B4786="","",IF(COUNTIF(Exclusions!$A:$A,$B4786)&gt;0,"Yes","No"))</f>
        <v/>
      </c>
      <c r="R4786" s="17">
        <f>IF($B4786="","",MIN(1,DAY($A4786)/IF($N4786="Superstore",Settings!$B$5,Settings!$B$4)))</f>
        <v/>
      </c>
      <c r="S4786" s="17">
        <f>IF(OR($B4786="",$G4786="",$R4786=0),"",$G4786/$R4786)</f>
        <v/>
      </c>
      <c r="T4786">
        <f>IF($S4786="","",IF($S4786&lt;Settings!$B$8,"Critical",IF($S4786&lt;Settings!$B$9,"Semi Critical","Non Critical")))</f>
        <v/>
      </c>
      <c r="U4786">
        <f>IF($B4786="","",IFERROR(VLOOKUP($O4786,Leaders!$A:$B,2,0),"Not Mapped"))</f>
        <v/>
      </c>
    </row>
    <row r="4787">
      <c r="A4787" s="16" t="n"/>
      <c r="G4787" s="17" t="n"/>
      <c r="H4787" s="17" t="n"/>
      <c r="I4787" s="17" t="n"/>
      <c r="J4787" s="17" t="n"/>
      <c r="K4787" s="17" t="n"/>
      <c r="L4787" s="17" t="n"/>
      <c r="N4787">
        <f>IF($B4787="","",IF($C4787="SUPERSTORE","Superstore","DH"))</f>
        <v/>
      </c>
      <c r="O4787">
        <f>IF($B4787="","",IFERROR(VLOOKUP($B4787,Mapping!$A:$C,2,0),"Not Mapped"))</f>
        <v/>
      </c>
      <c r="P4787">
        <f>IF($B4787="","",IFERROR(VLOOKUP($B4787,Mapping!$A:$C,3,0),"Not Mapped"))</f>
        <v/>
      </c>
      <c r="Q4787">
        <f>IF($B4787="","",IF(COUNTIF(Exclusions!$A:$A,$B4787)&gt;0,"Yes","No"))</f>
        <v/>
      </c>
      <c r="R4787" s="17">
        <f>IF($B4787="","",MIN(1,DAY($A4787)/IF($N4787="Superstore",Settings!$B$5,Settings!$B$4)))</f>
        <v/>
      </c>
      <c r="S4787" s="17">
        <f>IF(OR($B4787="",$G4787="",$R4787=0),"",$G4787/$R4787)</f>
        <v/>
      </c>
      <c r="T4787">
        <f>IF($S4787="","",IF($S4787&lt;Settings!$B$8,"Critical",IF($S4787&lt;Settings!$B$9,"Semi Critical","Non Critical")))</f>
        <v/>
      </c>
      <c r="U4787">
        <f>IF($B4787="","",IFERROR(VLOOKUP($O4787,Leaders!$A:$B,2,0),"Not Mapped"))</f>
        <v/>
      </c>
    </row>
    <row r="4788">
      <c r="A4788" s="16" t="n"/>
      <c r="G4788" s="17" t="n"/>
      <c r="H4788" s="17" t="n"/>
      <c r="I4788" s="17" t="n"/>
      <c r="J4788" s="17" t="n"/>
      <c r="K4788" s="17" t="n"/>
      <c r="L4788" s="17" t="n"/>
      <c r="N4788">
        <f>IF($B4788="","",IF($C4788="SUPERSTORE","Superstore","DH"))</f>
        <v/>
      </c>
      <c r="O4788">
        <f>IF($B4788="","",IFERROR(VLOOKUP($B4788,Mapping!$A:$C,2,0),"Not Mapped"))</f>
        <v/>
      </c>
      <c r="P4788">
        <f>IF($B4788="","",IFERROR(VLOOKUP($B4788,Mapping!$A:$C,3,0),"Not Mapped"))</f>
        <v/>
      </c>
      <c r="Q4788">
        <f>IF($B4788="","",IF(COUNTIF(Exclusions!$A:$A,$B4788)&gt;0,"Yes","No"))</f>
        <v/>
      </c>
      <c r="R4788" s="17">
        <f>IF($B4788="","",MIN(1,DAY($A4788)/IF($N4788="Superstore",Settings!$B$5,Settings!$B$4)))</f>
        <v/>
      </c>
      <c r="S4788" s="17">
        <f>IF(OR($B4788="",$G4788="",$R4788=0),"",$G4788/$R4788)</f>
        <v/>
      </c>
      <c r="T4788">
        <f>IF($S4788="","",IF($S4788&lt;Settings!$B$8,"Critical",IF($S4788&lt;Settings!$B$9,"Semi Critical","Non Critical")))</f>
        <v/>
      </c>
      <c r="U4788">
        <f>IF($B4788="","",IFERROR(VLOOKUP($O4788,Leaders!$A:$B,2,0),"Not Mapped"))</f>
        <v/>
      </c>
    </row>
    <row r="4789">
      <c r="A4789" s="16" t="n"/>
      <c r="G4789" s="17" t="n"/>
      <c r="H4789" s="17" t="n"/>
      <c r="I4789" s="17" t="n"/>
      <c r="J4789" s="17" t="n"/>
      <c r="K4789" s="17" t="n"/>
      <c r="L4789" s="17" t="n"/>
      <c r="N4789">
        <f>IF($B4789="","",IF($C4789="SUPERSTORE","Superstore","DH"))</f>
        <v/>
      </c>
      <c r="O4789">
        <f>IF($B4789="","",IFERROR(VLOOKUP($B4789,Mapping!$A:$C,2,0),"Not Mapped"))</f>
        <v/>
      </c>
      <c r="P4789">
        <f>IF($B4789="","",IFERROR(VLOOKUP($B4789,Mapping!$A:$C,3,0),"Not Mapped"))</f>
        <v/>
      </c>
      <c r="Q4789">
        <f>IF($B4789="","",IF(COUNTIF(Exclusions!$A:$A,$B4789)&gt;0,"Yes","No"))</f>
        <v/>
      </c>
      <c r="R4789" s="17">
        <f>IF($B4789="","",MIN(1,DAY($A4789)/IF($N4789="Superstore",Settings!$B$5,Settings!$B$4)))</f>
        <v/>
      </c>
      <c r="S4789" s="17">
        <f>IF(OR($B4789="",$G4789="",$R4789=0),"",$G4789/$R4789)</f>
        <v/>
      </c>
      <c r="T4789">
        <f>IF($S4789="","",IF($S4789&lt;Settings!$B$8,"Critical",IF($S4789&lt;Settings!$B$9,"Semi Critical","Non Critical")))</f>
        <v/>
      </c>
      <c r="U4789">
        <f>IF($B4789="","",IFERROR(VLOOKUP($O4789,Leaders!$A:$B,2,0),"Not Mapped"))</f>
        <v/>
      </c>
    </row>
    <row r="4790">
      <c r="A4790" s="16" t="n"/>
      <c r="G4790" s="17" t="n"/>
      <c r="H4790" s="17" t="n"/>
      <c r="I4790" s="17" t="n"/>
      <c r="J4790" s="17" t="n"/>
      <c r="K4790" s="17" t="n"/>
      <c r="L4790" s="17" t="n"/>
      <c r="N4790">
        <f>IF($B4790="","",IF($C4790="SUPERSTORE","Superstore","DH"))</f>
        <v/>
      </c>
      <c r="O4790">
        <f>IF($B4790="","",IFERROR(VLOOKUP($B4790,Mapping!$A:$C,2,0),"Not Mapped"))</f>
        <v/>
      </c>
      <c r="P4790">
        <f>IF($B4790="","",IFERROR(VLOOKUP($B4790,Mapping!$A:$C,3,0),"Not Mapped"))</f>
        <v/>
      </c>
      <c r="Q4790">
        <f>IF($B4790="","",IF(COUNTIF(Exclusions!$A:$A,$B4790)&gt;0,"Yes","No"))</f>
        <v/>
      </c>
      <c r="R4790" s="17">
        <f>IF($B4790="","",MIN(1,DAY($A4790)/IF($N4790="Superstore",Settings!$B$5,Settings!$B$4)))</f>
        <v/>
      </c>
      <c r="S4790" s="17">
        <f>IF(OR($B4790="",$G4790="",$R4790=0),"",$G4790/$R4790)</f>
        <v/>
      </c>
      <c r="T4790">
        <f>IF($S4790="","",IF($S4790&lt;Settings!$B$8,"Critical",IF($S4790&lt;Settings!$B$9,"Semi Critical","Non Critical")))</f>
        <v/>
      </c>
      <c r="U4790">
        <f>IF($B4790="","",IFERROR(VLOOKUP($O4790,Leaders!$A:$B,2,0),"Not Mapped"))</f>
        <v/>
      </c>
    </row>
    <row r="4791">
      <c r="A4791" s="16" t="n"/>
      <c r="G4791" s="17" t="n"/>
      <c r="H4791" s="17" t="n"/>
      <c r="I4791" s="17" t="n"/>
      <c r="J4791" s="17" t="n"/>
      <c r="K4791" s="17" t="n"/>
      <c r="L4791" s="17" t="n"/>
      <c r="N4791">
        <f>IF($B4791="","",IF($C4791="SUPERSTORE","Superstore","DH"))</f>
        <v/>
      </c>
      <c r="O4791">
        <f>IF($B4791="","",IFERROR(VLOOKUP($B4791,Mapping!$A:$C,2,0),"Not Mapped"))</f>
        <v/>
      </c>
      <c r="P4791">
        <f>IF($B4791="","",IFERROR(VLOOKUP($B4791,Mapping!$A:$C,3,0),"Not Mapped"))</f>
        <v/>
      </c>
      <c r="Q4791">
        <f>IF($B4791="","",IF(COUNTIF(Exclusions!$A:$A,$B4791)&gt;0,"Yes","No"))</f>
        <v/>
      </c>
      <c r="R4791" s="17">
        <f>IF($B4791="","",MIN(1,DAY($A4791)/IF($N4791="Superstore",Settings!$B$5,Settings!$B$4)))</f>
        <v/>
      </c>
      <c r="S4791" s="17">
        <f>IF(OR($B4791="",$G4791="",$R4791=0),"",$G4791/$R4791)</f>
        <v/>
      </c>
      <c r="T4791">
        <f>IF($S4791="","",IF($S4791&lt;Settings!$B$8,"Critical",IF($S4791&lt;Settings!$B$9,"Semi Critical","Non Critical")))</f>
        <v/>
      </c>
      <c r="U4791">
        <f>IF($B4791="","",IFERROR(VLOOKUP($O4791,Leaders!$A:$B,2,0),"Not Mapped"))</f>
        <v/>
      </c>
    </row>
    <row r="4792">
      <c r="A4792" s="16" t="n"/>
      <c r="G4792" s="17" t="n"/>
      <c r="H4792" s="17" t="n"/>
      <c r="I4792" s="17" t="n"/>
      <c r="J4792" s="17" t="n"/>
      <c r="K4792" s="17" t="n"/>
      <c r="L4792" s="17" t="n"/>
      <c r="N4792">
        <f>IF($B4792="","",IF($C4792="SUPERSTORE","Superstore","DH"))</f>
        <v/>
      </c>
      <c r="O4792">
        <f>IF($B4792="","",IFERROR(VLOOKUP($B4792,Mapping!$A:$C,2,0),"Not Mapped"))</f>
        <v/>
      </c>
      <c r="P4792">
        <f>IF($B4792="","",IFERROR(VLOOKUP($B4792,Mapping!$A:$C,3,0),"Not Mapped"))</f>
        <v/>
      </c>
      <c r="Q4792">
        <f>IF($B4792="","",IF(COUNTIF(Exclusions!$A:$A,$B4792)&gt;0,"Yes","No"))</f>
        <v/>
      </c>
      <c r="R4792" s="17">
        <f>IF($B4792="","",MIN(1,DAY($A4792)/IF($N4792="Superstore",Settings!$B$5,Settings!$B$4)))</f>
        <v/>
      </c>
      <c r="S4792" s="17">
        <f>IF(OR($B4792="",$G4792="",$R4792=0),"",$G4792/$R4792)</f>
        <v/>
      </c>
      <c r="T4792">
        <f>IF($S4792="","",IF($S4792&lt;Settings!$B$8,"Critical",IF($S4792&lt;Settings!$B$9,"Semi Critical","Non Critical")))</f>
        <v/>
      </c>
      <c r="U4792">
        <f>IF($B4792="","",IFERROR(VLOOKUP($O4792,Leaders!$A:$B,2,0),"Not Mapped"))</f>
        <v/>
      </c>
    </row>
    <row r="4793">
      <c r="A4793" s="16" t="n"/>
      <c r="G4793" s="17" t="n"/>
      <c r="H4793" s="17" t="n"/>
      <c r="I4793" s="17" t="n"/>
      <c r="J4793" s="17" t="n"/>
      <c r="K4793" s="17" t="n"/>
      <c r="L4793" s="17" t="n"/>
      <c r="N4793">
        <f>IF($B4793="","",IF($C4793="SUPERSTORE","Superstore","DH"))</f>
        <v/>
      </c>
      <c r="O4793">
        <f>IF($B4793="","",IFERROR(VLOOKUP($B4793,Mapping!$A:$C,2,0),"Not Mapped"))</f>
        <v/>
      </c>
      <c r="P4793">
        <f>IF($B4793="","",IFERROR(VLOOKUP($B4793,Mapping!$A:$C,3,0),"Not Mapped"))</f>
        <v/>
      </c>
      <c r="Q4793">
        <f>IF($B4793="","",IF(COUNTIF(Exclusions!$A:$A,$B4793)&gt;0,"Yes","No"))</f>
        <v/>
      </c>
      <c r="R4793" s="17">
        <f>IF($B4793="","",MIN(1,DAY($A4793)/IF($N4793="Superstore",Settings!$B$5,Settings!$B$4)))</f>
        <v/>
      </c>
      <c r="S4793" s="17">
        <f>IF(OR($B4793="",$G4793="",$R4793=0),"",$G4793/$R4793)</f>
        <v/>
      </c>
      <c r="T4793">
        <f>IF($S4793="","",IF($S4793&lt;Settings!$B$8,"Critical",IF($S4793&lt;Settings!$B$9,"Semi Critical","Non Critical")))</f>
        <v/>
      </c>
      <c r="U4793">
        <f>IF($B4793="","",IFERROR(VLOOKUP($O4793,Leaders!$A:$B,2,0),"Not Mapped"))</f>
        <v/>
      </c>
    </row>
    <row r="4794">
      <c r="A4794" s="16" t="n"/>
      <c r="G4794" s="17" t="n"/>
      <c r="H4794" s="17" t="n"/>
      <c r="I4794" s="17" t="n"/>
      <c r="J4794" s="17" t="n"/>
      <c r="K4794" s="17" t="n"/>
      <c r="L4794" s="17" t="n"/>
      <c r="N4794">
        <f>IF($B4794="","",IF($C4794="SUPERSTORE","Superstore","DH"))</f>
        <v/>
      </c>
      <c r="O4794">
        <f>IF($B4794="","",IFERROR(VLOOKUP($B4794,Mapping!$A:$C,2,0),"Not Mapped"))</f>
        <v/>
      </c>
      <c r="P4794">
        <f>IF($B4794="","",IFERROR(VLOOKUP($B4794,Mapping!$A:$C,3,0),"Not Mapped"))</f>
        <v/>
      </c>
      <c r="Q4794">
        <f>IF($B4794="","",IF(COUNTIF(Exclusions!$A:$A,$B4794)&gt;0,"Yes","No"))</f>
        <v/>
      </c>
      <c r="R4794" s="17">
        <f>IF($B4794="","",MIN(1,DAY($A4794)/IF($N4794="Superstore",Settings!$B$5,Settings!$B$4)))</f>
        <v/>
      </c>
      <c r="S4794" s="17">
        <f>IF(OR($B4794="",$G4794="",$R4794=0),"",$G4794/$R4794)</f>
        <v/>
      </c>
      <c r="T4794">
        <f>IF($S4794="","",IF($S4794&lt;Settings!$B$8,"Critical",IF($S4794&lt;Settings!$B$9,"Semi Critical","Non Critical")))</f>
        <v/>
      </c>
      <c r="U4794">
        <f>IF($B4794="","",IFERROR(VLOOKUP($O4794,Leaders!$A:$B,2,0),"Not Mapped"))</f>
        <v/>
      </c>
    </row>
    <row r="4795">
      <c r="A4795" s="16" t="n"/>
      <c r="G4795" s="17" t="n"/>
      <c r="H4795" s="17" t="n"/>
      <c r="I4795" s="17" t="n"/>
      <c r="J4795" s="17" t="n"/>
      <c r="K4795" s="17" t="n"/>
      <c r="L4795" s="17" t="n"/>
      <c r="N4795">
        <f>IF($B4795="","",IF($C4795="SUPERSTORE","Superstore","DH"))</f>
        <v/>
      </c>
      <c r="O4795">
        <f>IF($B4795="","",IFERROR(VLOOKUP($B4795,Mapping!$A:$C,2,0),"Not Mapped"))</f>
        <v/>
      </c>
      <c r="P4795">
        <f>IF($B4795="","",IFERROR(VLOOKUP($B4795,Mapping!$A:$C,3,0),"Not Mapped"))</f>
        <v/>
      </c>
      <c r="Q4795">
        <f>IF($B4795="","",IF(COUNTIF(Exclusions!$A:$A,$B4795)&gt;0,"Yes","No"))</f>
        <v/>
      </c>
      <c r="R4795" s="17">
        <f>IF($B4795="","",MIN(1,DAY($A4795)/IF($N4795="Superstore",Settings!$B$5,Settings!$B$4)))</f>
        <v/>
      </c>
      <c r="S4795" s="17">
        <f>IF(OR($B4795="",$G4795="",$R4795=0),"",$G4795/$R4795)</f>
        <v/>
      </c>
      <c r="T4795">
        <f>IF($S4795="","",IF($S4795&lt;Settings!$B$8,"Critical",IF($S4795&lt;Settings!$B$9,"Semi Critical","Non Critical")))</f>
        <v/>
      </c>
      <c r="U4795">
        <f>IF($B4795="","",IFERROR(VLOOKUP($O4795,Leaders!$A:$B,2,0),"Not Mapped"))</f>
        <v/>
      </c>
    </row>
    <row r="4796">
      <c r="A4796" s="16" t="n"/>
      <c r="G4796" s="17" t="n"/>
      <c r="H4796" s="17" t="n"/>
      <c r="I4796" s="17" t="n"/>
      <c r="J4796" s="17" t="n"/>
      <c r="K4796" s="17" t="n"/>
      <c r="L4796" s="17" t="n"/>
      <c r="N4796">
        <f>IF($B4796="","",IF($C4796="SUPERSTORE","Superstore","DH"))</f>
        <v/>
      </c>
      <c r="O4796">
        <f>IF($B4796="","",IFERROR(VLOOKUP($B4796,Mapping!$A:$C,2,0),"Not Mapped"))</f>
        <v/>
      </c>
      <c r="P4796">
        <f>IF($B4796="","",IFERROR(VLOOKUP($B4796,Mapping!$A:$C,3,0),"Not Mapped"))</f>
        <v/>
      </c>
      <c r="Q4796">
        <f>IF($B4796="","",IF(COUNTIF(Exclusions!$A:$A,$B4796)&gt;0,"Yes","No"))</f>
        <v/>
      </c>
      <c r="R4796" s="17">
        <f>IF($B4796="","",MIN(1,DAY($A4796)/IF($N4796="Superstore",Settings!$B$5,Settings!$B$4)))</f>
        <v/>
      </c>
      <c r="S4796" s="17">
        <f>IF(OR($B4796="",$G4796="",$R4796=0),"",$G4796/$R4796)</f>
        <v/>
      </c>
      <c r="T4796">
        <f>IF($S4796="","",IF($S4796&lt;Settings!$B$8,"Critical",IF($S4796&lt;Settings!$B$9,"Semi Critical","Non Critical")))</f>
        <v/>
      </c>
      <c r="U4796">
        <f>IF($B4796="","",IFERROR(VLOOKUP($O4796,Leaders!$A:$B,2,0),"Not Mapped"))</f>
        <v/>
      </c>
    </row>
    <row r="4797">
      <c r="A4797" s="16" t="n"/>
      <c r="G4797" s="17" t="n"/>
      <c r="H4797" s="17" t="n"/>
      <c r="I4797" s="17" t="n"/>
      <c r="J4797" s="17" t="n"/>
      <c r="K4797" s="17" t="n"/>
      <c r="L4797" s="17" t="n"/>
      <c r="N4797">
        <f>IF($B4797="","",IF($C4797="SUPERSTORE","Superstore","DH"))</f>
        <v/>
      </c>
      <c r="O4797">
        <f>IF($B4797="","",IFERROR(VLOOKUP($B4797,Mapping!$A:$C,2,0),"Not Mapped"))</f>
        <v/>
      </c>
      <c r="P4797">
        <f>IF($B4797="","",IFERROR(VLOOKUP($B4797,Mapping!$A:$C,3,0),"Not Mapped"))</f>
        <v/>
      </c>
      <c r="Q4797">
        <f>IF($B4797="","",IF(COUNTIF(Exclusions!$A:$A,$B4797)&gt;0,"Yes","No"))</f>
        <v/>
      </c>
      <c r="R4797" s="17">
        <f>IF($B4797="","",MIN(1,DAY($A4797)/IF($N4797="Superstore",Settings!$B$5,Settings!$B$4)))</f>
        <v/>
      </c>
      <c r="S4797" s="17">
        <f>IF(OR($B4797="",$G4797="",$R4797=0),"",$G4797/$R4797)</f>
        <v/>
      </c>
      <c r="T4797">
        <f>IF($S4797="","",IF($S4797&lt;Settings!$B$8,"Critical",IF($S4797&lt;Settings!$B$9,"Semi Critical","Non Critical")))</f>
        <v/>
      </c>
      <c r="U4797">
        <f>IF($B4797="","",IFERROR(VLOOKUP($O4797,Leaders!$A:$B,2,0),"Not Mapped"))</f>
        <v/>
      </c>
    </row>
    <row r="4798">
      <c r="A4798" s="16" t="n"/>
      <c r="G4798" s="17" t="n"/>
      <c r="H4798" s="17" t="n"/>
      <c r="I4798" s="17" t="n"/>
      <c r="J4798" s="17" t="n"/>
      <c r="K4798" s="17" t="n"/>
      <c r="L4798" s="17" t="n"/>
      <c r="N4798">
        <f>IF($B4798="","",IF($C4798="SUPERSTORE","Superstore","DH"))</f>
        <v/>
      </c>
      <c r="O4798">
        <f>IF($B4798="","",IFERROR(VLOOKUP($B4798,Mapping!$A:$C,2,0),"Not Mapped"))</f>
        <v/>
      </c>
      <c r="P4798">
        <f>IF($B4798="","",IFERROR(VLOOKUP($B4798,Mapping!$A:$C,3,0),"Not Mapped"))</f>
        <v/>
      </c>
      <c r="Q4798">
        <f>IF($B4798="","",IF(COUNTIF(Exclusions!$A:$A,$B4798)&gt;0,"Yes","No"))</f>
        <v/>
      </c>
      <c r="R4798" s="17">
        <f>IF($B4798="","",MIN(1,DAY($A4798)/IF($N4798="Superstore",Settings!$B$5,Settings!$B$4)))</f>
        <v/>
      </c>
      <c r="S4798" s="17">
        <f>IF(OR($B4798="",$G4798="",$R4798=0),"",$G4798/$R4798)</f>
        <v/>
      </c>
      <c r="T4798">
        <f>IF($S4798="","",IF($S4798&lt;Settings!$B$8,"Critical",IF($S4798&lt;Settings!$B$9,"Semi Critical","Non Critical")))</f>
        <v/>
      </c>
      <c r="U4798">
        <f>IF($B4798="","",IFERROR(VLOOKUP($O4798,Leaders!$A:$B,2,0),"Not Mapped"))</f>
        <v/>
      </c>
    </row>
    <row r="4799">
      <c r="A4799" s="16" t="n"/>
      <c r="G4799" s="17" t="n"/>
      <c r="H4799" s="17" t="n"/>
      <c r="I4799" s="17" t="n"/>
      <c r="J4799" s="17" t="n"/>
      <c r="K4799" s="17" t="n"/>
      <c r="L4799" s="17" t="n"/>
      <c r="N4799">
        <f>IF($B4799="","",IF($C4799="SUPERSTORE","Superstore","DH"))</f>
        <v/>
      </c>
      <c r="O4799">
        <f>IF($B4799="","",IFERROR(VLOOKUP($B4799,Mapping!$A:$C,2,0),"Not Mapped"))</f>
        <v/>
      </c>
      <c r="P4799">
        <f>IF($B4799="","",IFERROR(VLOOKUP($B4799,Mapping!$A:$C,3,0),"Not Mapped"))</f>
        <v/>
      </c>
      <c r="Q4799">
        <f>IF($B4799="","",IF(COUNTIF(Exclusions!$A:$A,$B4799)&gt;0,"Yes","No"))</f>
        <v/>
      </c>
      <c r="R4799" s="17">
        <f>IF($B4799="","",MIN(1,DAY($A4799)/IF($N4799="Superstore",Settings!$B$5,Settings!$B$4)))</f>
        <v/>
      </c>
      <c r="S4799" s="17">
        <f>IF(OR($B4799="",$G4799="",$R4799=0),"",$G4799/$R4799)</f>
        <v/>
      </c>
      <c r="T4799">
        <f>IF($S4799="","",IF($S4799&lt;Settings!$B$8,"Critical",IF($S4799&lt;Settings!$B$9,"Semi Critical","Non Critical")))</f>
        <v/>
      </c>
      <c r="U4799">
        <f>IF($B4799="","",IFERROR(VLOOKUP($O4799,Leaders!$A:$B,2,0),"Not Mapped"))</f>
        <v/>
      </c>
    </row>
    <row r="4800">
      <c r="A4800" s="16" t="n"/>
      <c r="G4800" s="17" t="n"/>
      <c r="H4800" s="17" t="n"/>
      <c r="I4800" s="17" t="n"/>
      <c r="J4800" s="17" t="n"/>
      <c r="K4800" s="17" t="n"/>
      <c r="L4800" s="17" t="n"/>
      <c r="N4800">
        <f>IF($B4800="","",IF($C4800="SUPERSTORE","Superstore","DH"))</f>
        <v/>
      </c>
      <c r="O4800">
        <f>IF($B4800="","",IFERROR(VLOOKUP($B4800,Mapping!$A:$C,2,0),"Not Mapped"))</f>
        <v/>
      </c>
      <c r="P4800">
        <f>IF($B4800="","",IFERROR(VLOOKUP($B4800,Mapping!$A:$C,3,0),"Not Mapped"))</f>
        <v/>
      </c>
      <c r="Q4800">
        <f>IF($B4800="","",IF(COUNTIF(Exclusions!$A:$A,$B4800)&gt;0,"Yes","No"))</f>
        <v/>
      </c>
      <c r="R4800" s="17">
        <f>IF($B4800="","",MIN(1,DAY($A4800)/IF($N4800="Superstore",Settings!$B$5,Settings!$B$4)))</f>
        <v/>
      </c>
      <c r="S4800" s="17">
        <f>IF(OR($B4800="",$G4800="",$R4800=0),"",$G4800/$R4800)</f>
        <v/>
      </c>
      <c r="T4800">
        <f>IF($S4800="","",IF($S4800&lt;Settings!$B$8,"Critical",IF($S4800&lt;Settings!$B$9,"Semi Critical","Non Critical")))</f>
        <v/>
      </c>
      <c r="U4800">
        <f>IF($B4800="","",IFERROR(VLOOKUP($O4800,Leaders!$A:$B,2,0),"Not Mapped"))</f>
        <v/>
      </c>
    </row>
    <row r="4801">
      <c r="A4801" s="16" t="n"/>
      <c r="G4801" s="17" t="n"/>
      <c r="H4801" s="17" t="n"/>
      <c r="I4801" s="17" t="n"/>
      <c r="J4801" s="17" t="n"/>
      <c r="K4801" s="17" t="n"/>
      <c r="L4801" s="17" t="n"/>
      <c r="N4801">
        <f>IF($B4801="","",IF($C4801="SUPERSTORE","Superstore","DH"))</f>
        <v/>
      </c>
      <c r="O4801">
        <f>IF($B4801="","",IFERROR(VLOOKUP($B4801,Mapping!$A:$C,2,0),"Not Mapped"))</f>
        <v/>
      </c>
      <c r="P4801">
        <f>IF($B4801="","",IFERROR(VLOOKUP($B4801,Mapping!$A:$C,3,0),"Not Mapped"))</f>
        <v/>
      </c>
      <c r="Q4801">
        <f>IF($B4801="","",IF(COUNTIF(Exclusions!$A:$A,$B4801)&gt;0,"Yes","No"))</f>
        <v/>
      </c>
      <c r="R4801" s="17">
        <f>IF($B4801="","",MIN(1,DAY($A4801)/IF($N4801="Superstore",Settings!$B$5,Settings!$B$4)))</f>
        <v/>
      </c>
      <c r="S4801" s="17">
        <f>IF(OR($B4801="",$G4801="",$R4801=0),"",$G4801/$R4801)</f>
        <v/>
      </c>
      <c r="T4801">
        <f>IF($S4801="","",IF($S4801&lt;Settings!$B$8,"Critical",IF($S4801&lt;Settings!$B$9,"Semi Critical","Non Critical")))</f>
        <v/>
      </c>
      <c r="U4801">
        <f>IF($B4801="","",IFERROR(VLOOKUP($O4801,Leaders!$A:$B,2,0),"Not Mapped"))</f>
        <v/>
      </c>
    </row>
    <row r="4802">
      <c r="A4802" s="16" t="n"/>
      <c r="G4802" s="17" t="n"/>
      <c r="H4802" s="17" t="n"/>
      <c r="I4802" s="17" t="n"/>
      <c r="J4802" s="17" t="n"/>
      <c r="K4802" s="17" t="n"/>
      <c r="L4802" s="17" t="n"/>
      <c r="N4802">
        <f>IF($B4802="","",IF($C4802="SUPERSTORE","Superstore","DH"))</f>
        <v/>
      </c>
      <c r="O4802">
        <f>IF($B4802="","",IFERROR(VLOOKUP($B4802,Mapping!$A:$C,2,0),"Not Mapped"))</f>
        <v/>
      </c>
      <c r="P4802">
        <f>IF($B4802="","",IFERROR(VLOOKUP($B4802,Mapping!$A:$C,3,0),"Not Mapped"))</f>
        <v/>
      </c>
      <c r="Q4802">
        <f>IF($B4802="","",IF(COUNTIF(Exclusions!$A:$A,$B4802)&gt;0,"Yes","No"))</f>
        <v/>
      </c>
      <c r="R4802" s="17">
        <f>IF($B4802="","",MIN(1,DAY($A4802)/IF($N4802="Superstore",Settings!$B$5,Settings!$B$4)))</f>
        <v/>
      </c>
      <c r="S4802" s="17">
        <f>IF(OR($B4802="",$G4802="",$R4802=0),"",$G4802/$R4802)</f>
        <v/>
      </c>
      <c r="T4802">
        <f>IF($S4802="","",IF($S4802&lt;Settings!$B$8,"Critical",IF($S4802&lt;Settings!$B$9,"Semi Critical","Non Critical")))</f>
        <v/>
      </c>
      <c r="U4802">
        <f>IF($B4802="","",IFERROR(VLOOKUP($O4802,Leaders!$A:$B,2,0),"Not Mapped"))</f>
        <v/>
      </c>
    </row>
    <row r="4803">
      <c r="A4803" s="16" t="n"/>
      <c r="G4803" s="17" t="n"/>
      <c r="H4803" s="17" t="n"/>
      <c r="I4803" s="17" t="n"/>
      <c r="J4803" s="17" t="n"/>
      <c r="K4803" s="17" t="n"/>
      <c r="L4803" s="17" t="n"/>
      <c r="N4803">
        <f>IF($B4803="","",IF($C4803="SUPERSTORE","Superstore","DH"))</f>
        <v/>
      </c>
      <c r="O4803">
        <f>IF($B4803="","",IFERROR(VLOOKUP($B4803,Mapping!$A:$C,2,0),"Not Mapped"))</f>
        <v/>
      </c>
      <c r="P4803">
        <f>IF($B4803="","",IFERROR(VLOOKUP($B4803,Mapping!$A:$C,3,0),"Not Mapped"))</f>
        <v/>
      </c>
      <c r="Q4803">
        <f>IF($B4803="","",IF(COUNTIF(Exclusions!$A:$A,$B4803)&gt;0,"Yes","No"))</f>
        <v/>
      </c>
      <c r="R4803" s="17">
        <f>IF($B4803="","",MIN(1,DAY($A4803)/IF($N4803="Superstore",Settings!$B$5,Settings!$B$4)))</f>
        <v/>
      </c>
      <c r="S4803" s="17">
        <f>IF(OR($B4803="",$G4803="",$R4803=0),"",$G4803/$R4803)</f>
        <v/>
      </c>
      <c r="T4803">
        <f>IF($S4803="","",IF($S4803&lt;Settings!$B$8,"Critical",IF($S4803&lt;Settings!$B$9,"Semi Critical","Non Critical")))</f>
        <v/>
      </c>
      <c r="U4803">
        <f>IF($B4803="","",IFERROR(VLOOKUP($O4803,Leaders!$A:$B,2,0),"Not Mapped"))</f>
        <v/>
      </c>
    </row>
    <row r="4804">
      <c r="A4804" s="16" t="n"/>
      <c r="G4804" s="17" t="n"/>
      <c r="H4804" s="17" t="n"/>
      <c r="I4804" s="17" t="n"/>
      <c r="J4804" s="17" t="n"/>
      <c r="K4804" s="17" t="n"/>
      <c r="L4804" s="17" t="n"/>
      <c r="N4804">
        <f>IF($B4804="","",IF($C4804="SUPERSTORE","Superstore","DH"))</f>
        <v/>
      </c>
      <c r="O4804">
        <f>IF($B4804="","",IFERROR(VLOOKUP($B4804,Mapping!$A:$C,2,0),"Not Mapped"))</f>
        <v/>
      </c>
      <c r="P4804">
        <f>IF($B4804="","",IFERROR(VLOOKUP($B4804,Mapping!$A:$C,3,0),"Not Mapped"))</f>
        <v/>
      </c>
      <c r="Q4804">
        <f>IF($B4804="","",IF(COUNTIF(Exclusions!$A:$A,$B4804)&gt;0,"Yes","No"))</f>
        <v/>
      </c>
      <c r="R4804" s="17">
        <f>IF($B4804="","",MIN(1,DAY($A4804)/IF($N4804="Superstore",Settings!$B$5,Settings!$B$4)))</f>
        <v/>
      </c>
      <c r="S4804" s="17">
        <f>IF(OR($B4804="",$G4804="",$R4804=0),"",$G4804/$R4804)</f>
        <v/>
      </c>
      <c r="T4804">
        <f>IF($S4804="","",IF($S4804&lt;Settings!$B$8,"Critical",IF($S4804&lt;Settings!$B$9,"Semi Critical","Non Critical")))</f>
        <v/>
      </c>
      <c r="U4804">
        <f>IF($B4804="","",IFERROR(VLOOKUP($O4804,Leaders!$A:$B,2,0),"Not Mapped"))</f>
        <v/>
      </c>
    </row>
    <row r="4805">
      <c r="A4805" s="16" t="n"/>
      <c r="G4805" s="17" t="n"/>
      <c r="H4805" s="17" t="n"/>
      <c r="I4805" s="17" t="n"/>
      <c r="J4805" s="17" t="n"/>
      <c r="K4805" s="17" t="n"/>
      <c r="L4805" s="17" t="n"/>
      <c r="N4805">
        <f>IF($B4805="","",IF($C4805="SUPERSTORE","Superstore","DH"))</f>
        <v/>
      </c>
      <c r="O4805">
        <f>IF($B4805="","",IFERROR(VLOOKUP($B4805,Mapping!$A:$C,2,0),"Not Mapped"))</f>
        <v/>
      </c>
      <c r="P4805">
        <f>IF($B4805="","",IFERROR(VLOOKUP($B4805,Mapping!$A:$C,3,0),"Not Mapped"))</f>
        <v/>
      </c>
      <c r="Q4805">
        <f>IF($B4805="","",IF(COUNTIF(Exclusions!$A:$A,$B4805)&gt;0,"Yes","No"))</f>
        <v/>
      </c>
      <c r="R4805" s="17">
        <f>IF($B4805="","",MIN(1,DAY($A4805)/IF($N4805="Superstore",Settings!$B$5,Settings!$B$4)))</f>
        <v/>
      </c>
      <c r="S4805" s="17">
        <f>IF(OR($B4805="",$G4805="",$R4805=0),"",$G4805/$R4805)</f>
        <v/>
      </c>
      <c r="T4805">
        <f>IF($S4805="","",IF($S4805&lt;Settings!$B$8,"Critical",IF($S4805&lt;Settings!$B$9,"Semi Critical","Non Critical")))</f>
        <v/>
      </c>
      <c r="U4805">
        <f>IF($B4805="","",IFERROR(VLOOKUP($O4805,Leaders!$A:$B,2,0),"Not Mapped"))</f>
        <v/>
      </c>
    </row>
    <row r="4806">
      <c r="A4806" s="16" t="n"/>
      <c r="G4806" s="17" t="n"/>
      <c r="H4806" s="17" t="n"/>
      <c r="I4806" s="17" t="n"/>
      <c r="J4806" s="17" t="n"/>
      <c r="K4806" s="17" t="n"/>
      <c r="L4806" s="17" t="n"/>
      <c r="N4806">
        <f>IF($B4806="","",IF($C4806="SUPERSTORE","Superstore","DH"))</f>
        <v/>
      </c>
      <c r="O4806">
        <f>IF($B4806="","",IFERROR(VLOOKUP($B4806,Mapping!$A:$C,2,0),"Not Mapped"))</f>
        <v/>
      </c>
      <c r="P4806">
        <f>IF($B4806="","",IFERROR(VLOOKUP($B4806,Mapping!$A:$C,3,0),"Not Mapped"))</f>
        <v/>
      </c>
      <c r="Q4806">
        <f>IF($B4806="","",IF(COUNTIF(Exclusions!$A:$A,$B4806)&gt;0,"Yes","No"))</f>
        <v/>
      </c>
      <c r="R4806" s="17">
        <f>IF($B4806="","",MIN(1,DAY($A4806)/IF($N4806="Superstore",Settings!$B$5,Settings!$B$4)))</f>
        <v/>
      </c>
      <c r="S4806" s="17">
        <f>IF(OR($B4806="",$G4806="",$R4806=0),"",$G4806/$R4806)</f>
        <v/>
      </c>
      <c r="T4806">
        <f>IF($S4806="","",IF($S4806&lt;Settings!$B$8,"Critical",IF($S4806&lt;Settings!$B$9,"Semi Critical","Non Critical")))</f>
        <v/>
      </c>
      <c r="U4806">
        <f>IF($B4806="","",IFERROR(VLOOKUP($O4806,Leaders!$A:$B,2,0),"Not Mapped"))</f>
        <v/>
      </c>
    </row>
    <row r="4807">
      <c r="A4807" s="16" t="n"/>
      <c r="G4807" s="17" t="n"/>
      <c r="H4807" s="17" t="n"/>
      <c r="I4807" s="17" t="n"/>
      <c r="J4807" s="17" t="n"/>
      <c r="K4807" s="17" t="n"/>
      <c r="L4807" s="17" t="n"/>
      <c r="N4807">
        <f>IF($B4807="","",IF($C4807="SUPERSTORE","Superstore","DH"))</f>
        <v/>
      </c>
      <c r="O4807">
        <f>IF($B4807="","",IFERROR(VLOOKUP($B4807,Mapping!$A:$C,2,0),"Not Mapped"))</f>
        <v/>
      </c>
      <c r="P4807">
        <f>IF($B4807="","",IFERROR(VLOOKUP($B4807,Mapping!$A:$C,3,0),"Not Mapped"))</f>
        <v/>
      </c>
      <c r="Q4807">
        <f>IF($B4807="","",IF(COUNTIF(Exclusions!$A:$A,$B4807)&gt;0,"Yes","No"))</f>
        <v/>
      </c>
      <c r="R4807" s="17">
        <f>IF($B4807="","",MIN(1,DAY($A4807)/IF($N4807="Superstore",Settings!$B$5,Settings!$B$4)))</f>
        <v/>
      </c>
      <c r="S4807" s="17">
        <f>IF(OR($B4807="",$G4807="",$R4807=0),"",$G4807/$R4807)</f>
        <v/>
      </c>
      <c r="T4807">
        <f>IF($S4807="","",IF($S4807&lt;Settings!$B$8,"Critical",IF($S4807&lt;Settings!$B$9,"Semi Critical","Non Critical")))</f>
        <v/>
      </c>
      <c r="U4807">
        <f>IF($B4807="","",IFERROR(VLOOKUP($O4807,Leaders!$A:$B,2,0),"Not Mapped"))</f>
        <v/>
      </c>
    </row>
    <row r="4808">
      <c r="A4808" s="16" t="n"/>
      <c r="G4808" s="17" t="n"/>
      <c r="H4808" s="17" t="n"/>
      <c r="I4808" s="17" t="n"/>
      <c r="J4808" s="17" t="n"/>
      <c r="K4808" s="17" t="n"/>
      <c r="L4808" s="17" t="n"/>
      <c r="N4808">
        <f>IF($B4808="","",IF($C4808="SUPERSTORE","Superstore","DH"))</f>
        <v/>
      </c>
      <c r="O4808">
        <f>IF($B4808="","",IFERROR(VLOOKUP($B4808,Mapping!$A:$C,2,0),"Not Mapped"))</f>
        <v/>
      </c>
      <c r="P4808">
        <f>IF($B4808="","",IFERROR(VLOOKUP($B4808,Mapping!$A:$C,3,0),"Not Mapped"))</f>
        <v/>
      </c>
      <c r="Q4808">
        <f>IF($B4808="","",IF(COUNTIF(Exclusions!$A:$A,$B4808)&gt;0,"Yes","No"))</f>
        <v/>
      </c>
      <c r="R4808" s="17">
        <f>IF($B4808="","",MIN(1,DAY($A4808)/IF($N4808="Superstore",Settings!$B$5,Settings!$B$4)))</f>
        <v/>
      </c>
      <c r="S4808" s="17">
        <f>IF(OR($B4808="",$G4808="",$R4808=0),"",$G4808/$R4808)</f>
        <v/>
      </c>
      <c r="T4808">
        <f>IF($S4808="","",IF($S4808&lt;Settings!$B$8,"Critical",IF($S4808&lt;Settings!$B$9,"Semi Critical","Non Critical")))</f>
        <v/>
      </c>
      <c r="U4808">
        <f>IF($B4808="","",IFERROR(VLOOKUP($O4808,Leaders!$A:$B,2,0),"Not Mapped"))</f>
        <v/>
      </c>
    </row>
    <row r="4809">
      <c r="A4809" s="16" t="n"/>
      <c r="G4809" s="17" t="n"/>
      <c r="H4809" s="17" t="n"/>
      <c r="I4809" s="17" t="n"/>
      <c r="J4809" s="17" t="n"/>
      <c r="K4809" s="17" t="n"/>
      <c r="L4809" s="17" t="n"/>
      <c r="N4809">
        <f>IF($B4809="","",IF($C4809="SUPERSTORE","Superstore","DH"))</f>
        <v/>
      </c>
      <c r="O4809">
        <f>IF($B4809="","",IFERROR(VLOOKUP($B4809,Mapping!$A:$C,2,0),"Not Mapped"))</f>
        <v/>
      </c>
      <c r="P4809">
        <f>IF($B4809="","",IFERROR(VLOOKUP($B4809,Mapping!$A:$C,3,0),"Not Mapped"))</f>
        <v/>
      </c>
      <c r="Q4809">
        <f>IF($B4809="","",IF(COUNTIF(Exclusions!$A:$A,$B4809)&gt;0,"Yes","No"))</f>
        <v/>
      </c>
      <c r="R4809" s="17">
        <f>IF($B4809="","",MIN(1,DAY($A4809)/IF($N4809="Superstore",Settings!$B$5,Settings!$B$4)))</f>
        <v/>
      </c>
      <c r="S4809" s="17">
        <f>IF(OR($B4809="",$G4809="",$R4809=0),"",$G4809/$R4809)</f>
        <v/>
      </c>
      <c r="T4809">
        <f>IF($S4809="","",IF($S4809&lt;Settings!$B$8,"Critical",IF($S4809&lt;Settings!$B$9,"Semi Critical","Non Critical")))</f>
        <v/>
      </c>
      <c r="U4809">
        <f>IF($B4809="","",IFERROR(VLOOKUP($O4809,Leaders!$A:$B,2,0),"Not Mapped"))</f>
        <v/>
      </c>
    </row>
    <row r="4810">
      <c r="A4810" s="16" t="n"/>
      <c r="G4810" s="17" t="n"/>
      <c r="H4810" s="17" t="n"/>
      <c r="I4810" s="17" t="n"/>
      <c r="J4810" s="17" t="n"/>
      <c r="K4810" s="17" t="n"/>
      <c r="L4810" s="17" t="n"/>
      <c r="N4810">
        <f>IF($B4810="","",IF($C4810="SUPERSTORE","Superstore","DH"))</f>
        <v/>
      </c>
      <c r="O4810">
        <f>IF($B4810="","",IFERROR(VLOOKUP($B4810,Mapping!$A:$C,2,0),"Not Mapped"))</f>
        <v/>
      </c>
      <c r="P4810">
        <f>IF($B4810="","",IFERROR(VLOOKUP($B4810,Mapping!$A:$C,3,0),"Not Mapped"))</f>
        <v/>
      </c>
      <c r="Q4810">
        <f>IF($B4810="","",IF(COUNTIF(Exclusions!$A:$A,$B4810)&gt;0,"Yes","No"))</f>
        <v/>
      </c>
      <c r="R4810" s="17">
        <f>IF($B4810="","",MIN(1,DAY($A4810)/IF($N4810="Superstore",Settings!$B$5,Settings!$B$4)))</f>
        <v/>
      </c>
      <c r="S4810" s="17">
        <f>IF(OR($B4810="",$G4810="",$R4810=0),"",$G4810/$R4810)</f>
        <v/>
      </c>
      <c r="T4810">
        <f>IF($S4810="","",IF($S4810&lt;Settings!$B$8,"Critical",IF($S4810&lt;Settings!$B$9,"Semi Critical","Non Critical")))</f>
        <v/>
      </c>
      <c r="U4810">
        <f>IF($B4810="","",IFERROR(VLOOKUP($O4810,Leaders!$A:$B,2,0),"Not Mapped"))</f>
        <v/>
      </c>
    </row>
    <row r="4811">
      <c r="A4811" s="16" t="n"/>
      <c r="G4811" s="17" t="n"/>
      <c r="H4811" s="17" t="n"/>
      <c r="I4811" s="17" t="n"/>
      <c r="J4811" s="17" t="n"/>
      <c r="K4811" s="17" t="n"/>
      <c r="L4811" s="17" t="n"/>
      <c r="N4811">
        <f>IF($B4811="","",IF($C4811="SUPERSTORE","Superstore","DH"))</f>
        <v/>
      </c>
      <c r="O4811">
        <f>IF($B4811="","",IFERROR(VLOOKUP($B4811,Mapping!$A:$C,2,0),"Not Mapped"))</f>
        <v/>
      </c>
      <c r="P4811">
        <f>IF($B4811="","",IFERROR(VLOOKUP($B4811,Mapping!$A:$C,3,0),"Not Mapped"))</f>
        <v/>
      </c>
      <c r="Q4811">
        <f>IF($B4811="","",IF(COUNTIF(Exclusions!$A:$A,$B4811)&gt;0,"Yes","No"))</f>
        <v/>
      </c>
      <c r="R4811" s="17">
        <f>IF($B4811="","",MIN(1,DAY($A4811)/IF($N4811="Superstore",Settings!$B$5,Settings!$B$4)))</f>
        <v/>
      </c>
      <c r="S4811" s="17">
        <f>IF(OR($B4811="",$G4811="",$R4811=0),"",$G4811/$R4811)</f>
        <v/>
      </c>
      <c r="T4811">
        <f>IF($S4811="","",IF($S4811&lt;Settings!$B$8,"Critical",IF($S4811&lt;Settings!$B$9,"Semi Critical","Non Critical")))</f>
        <v/>
      </c>
      <c r="U4811">
        <f>IF($B4811="","",IFERROR(VLOOKUP($O4811,Leaders!$A:$B,2,0),"Not Mapped"))</f>
        <v/>
      </c>
    </row>
    <row r="4812">
      <c r="A4812" s="16" t="n"/>
      <c r="G4812" s="17" t="n"/>
      <c r="H4812" s="17" t="n"/>
      <c r="I4812" s="17" t="n"/>
      <c r="J4812" s="17" t="n"/>
      <c r="K4812" s="17" t="n"/>
      <c r="L4812" s="17" t="n"/>
      <c r="N4812">
        <f>IF($B4812="","",IF($C4812="SUPERSTORE","Superstore","DH"))</f>
        <v/>
      </c>
      <c r="O4812">
        <f>IF($B4812="","",IFERROR(VLOOKUP($B4812,Mapping!$A:$C,2,0),"Not Mapped"))</f>
        <v/>
      </c>
      <c r="P4812">
        <f>IF($B4812="","",IFERROR(VLOOKUP($B4812,Mapping!$A:$C,3,0),"Not Mapped"))</f>
        <v/>
      </c>
      <c r="Q4812">
        <f>IF($B4812="","",IF(COUNTIF(Exclusions!$A:$A,$B4812)&gt;0,"Yes","No"))</f>
        <v/>
      </c>
      <c r="R4812" s="17">
        <f>IF($B4812="","",MIN(1,DAY($A4812)/IF($N4812="Superstore",Settings!$B$5,Settings!$B$4)))</f>
        <v/>
      </c>
      <c r="S4812" s="17">
        <f>IF(OR($B4812="",$G4812="",$R4812=0),"",$G4812/$R4812)</f>
        <v/>
      </c>
      <c r="T4812">
        <f>IF($S4812="","",IF($S4812&lt;Settings!$B$8,"Critical",IF($S4812&lt;Settings!$B$9,"Semi Critical","Non Critical")))</f>
        <v/>
      </c>
      <c r="U4812">
        <f>IF($B4812="","",IFERROR(VLOOKUP($O4812,Leaders!$A:$B,2,0),"Not Mapped"))</f>
        <v/>
      </c>
    </row>
    <row r="4813">
      <c r="A4813" s="16" t="n"/>
      <c r="G4813" s="17" t="n"/>
      <c r="H4813" s="17" t="n"/>
      <c r="I4813" s="17" t="n"/>
      <c r="J4813" s="17" t="n"/>
      <c r="K4813" s="17" t="n"/>
      <c r="L4813" s="17" t="n"/>
      <c r="N4813">
        <f>IF($B4813="","",IF($C4813="SUPERSTORE","Superstore","DH"))</f>
        <v/>
      </c>
      <c r="O4813">
        <f>IF($B4813="","",IFERROR(VLOOKUP($B4813,Mapping!$A:$C,2,0),"Not Mapped"))</f>
        <v/>
      </c>
      <c r="P4813">
        <f>IF($B4813="","",IFERROR(VLOOKUP($B4813,Mapping!$A:$C,3,0),"Not Mapped"))</f>
        <v/>
      </c>
      <c r="Q4813">
        <f>IF($B4813="","",IF(COUNTIF(Exclusions!$A:$A,$B4813)&gt;0,"Yes","No"))</f>
        <v/>
      </c>
      <c r="R4813" s="17">
        <f>IF($B4813="","",MIN(1,DAY($A4813)/IF($N4813="Superstore",Settings!$B$5,Settings!$B$4)))</f>
        <v/>
      </c>
      <c r="S4813" s="17">
        <f>IF(OR($B4813="",$G4813="",$R4813=0),"",$G4813/$R4813)</f>
        <v/>
      </c>
      <c r="T4813">
        <f>IF($S4813="","",IF($S4813&lt;Settings!$B$8,"Critical",IF($S4813&lt;Settings!$B$9,"Semi Critical","Non Critical")))</f>
        <v/>
      </c>
      <c r="U4813">
        <f>IF($B4813="","",IFERROR(VLOOKUP($O4813,Leaders!$A:$B,2,0),"Not Mapped"))</f>
        <v/>
      </c>
    </row>
    <row r="4814">
      <c r="A4814" s="16" t="n"/>
      <c r="G4814" s="17" t="n"/>
      <c r="H4814" s="17" t="n"/>
      <c r="I4814" s="17" t="n"/>
      <c r="J4814" s="17" t="n"/>
      <c r="K4814" s="17" t="n"/>
      <c r="L4814" s="17" t="n"/>
      <c r="N4814">
        <f>IF($B4814="","",IF($C4814="SUPERSTORE","Superstore","DH"))</f>
        <v/>
      </c>
      <c r="O4814">
        <f>IF($B4814="","",IFERROR(VLOOKUP($B4814,Mapping!$A:$C,2,0),"Not Mapped"))</f>
        <v/>
      </c>
      <c r="P4814">
        <f>IF($B4814="","",IFERROR(VLOOKUP($B4814,Mapping!$A:$C,3,0),"Not Mapped"))</f>
        <v/>
      </c>
      <c r="Q4814">
        <f>IF($B4814="","",IF(COUNTIF(Exclusions!$A:$A,$B4814)&gt;0,"Yes","No"))</f>
        <v/>
      </c>
      <c r="R4814" s="17">
        <f>IF($B4814="","",MIN(1,DAY($A4814)/IF($N4814="Superstore",Settings!$B$5,Settings!$B$4)))</f>
        <v/>
      </c>
      <c r="S4814" s="17">
        <f>IF(OR($B4814="",$G4814="",$R4814=0),"",$G4814/$R4814)</f>
        <v/>
      </c>
      <c r="T4814">
        <f>IF($S4814="","",IF($S4814&lt;Settings!$B$8,"Critical",IF($S4814&lt;Settings!$B$9,"Semi Critical","Non Critical")))</f>
        <v/>
      </c>
      <c r="U4814">
        <f>IF($B4814="","",IFERROR(VLOOKUP($O4814,Leaders!$A:$B,2,0),"Not Mapped"))</f>
        <v/>
      </c>
    </row>
    <row r="4815">
      <c r="A4815" s="16" t="n"/>
      <c r="G4815" s="17" t="n"/>
      <c r="H4815" s="17" t="n"/>
      <c r="I4815" s="17" t="n"/>
      <c r="J4815" s="17" t="n"/>
      <c r="K4815" s="17" t="n"/>
      <c r="L4815" s="17" t="n"/>
      <c r="N4815">
        <f>IF($B4815="","",IF($C4815="SUPERSTORE","Superstore","DH"))</f>
        <v/>
      </c>
      <c r="O4815">
        <f>IF($B4815="","",IFERROR(VLOOKUP($B4815,Mapping!$A:$C,2,0),"Not Mapped"))</f>
        <v/>
      </c>
      <c r="P4815">
        <f>IF($B4815="","",IFERROR(VLOOKUP($B4815,Mapping!$A:$C,3,0),"Not Mapped"))</f>
        <v/>
      </c>
      <c r="Q4815">
        <f>IF($B4815="","",IF(COUNTIF(Exclusions!$A:$A,$B4815)&gt;0,"Yes","No"))</f>
        <v/>
      </c>
      <c r="R4815" s="17">
        <f>IF($B4815="","",MIN(1,DAY($A4815)/IF($N4815="Superstore",Settings!$B$5,Settings!$B$4)))</f>
        <v/>
      </c>
      <c r="S4815" s="17">
        <f>IF(OR($B4815="",$G4815="",$R4815=0),"",$G4815/$R4815)</f>
        <v/>
      </c>
      <c r="T4815">
        <f>IF($S4815="","",IF($S4815&lt;Settings!$B$8,"Critical",IF($S4815&lt;Settings!$B$9,"Semi Critical","Non Critical")))</f>
        <v/>
      </c>
      <c r="U4815">
        <f>IF($B4815="","",IFERROR(VLOOKUP($O4815,Leaders!$A:$B,2,0),"Not Mapped"))</f>
        <v/>
      </c>
    </row>
    <row r="4816">
      <c r="A4816" s="16" t="n"/>
      <c r="G4816" s="17" t="n"/>
      <c r="H4816" s="17" t="n"/>
      <c r="I4816" s="17" t="n"/>
      <c r="J4816" s="17" t="n"/>
      <c r="K4816" s="17" t="n"/>
      <c r="L4816" s="17" t="n"/>
      <c r="N4816">
        <f>IF($B4816="","",IF($C4816="SUPERSTORE","Superstore","DH"))</f>
        <v/>
      </c>
      <c r="O4816">
        <f>IF($B4816="","",IFERROR(VLOOKUP($B4816,Mapping!$A:$C,2,0),"Not Mapped"))</f>
        <v/>
      </c>
      <c r="P4816">
        <f>IF($B4816="","",IFERROR(VLOOKUP($B4816,Mapping!$A:$C,3,0),"Not Mapped"))</f>
        <v/>
      </c>
      <c r="Q4816">
        <f>IF($B4816="","",IF(COUNTIF(Exclusions!$A:$A,$B4816)&gt;0,"Yes","No"))</f>
        <v/>
      </c>
      <c r="R4816" s="17">
        <f>IF($B4816="","",MIN(1,DAY($A4816)/IF($N4816="Superstore",Settings!$B$5,Settings!$B$4)))</f>
        <v/>
      </c>
      <c r="S4816" s="17">
        <f>IF(OR($B4816="",$G4816="",$R4816=0),"",$G4816/$R4816)</f>
        <v/>
      </c>
      <c r="T4816">
        <f>IF($S4816="","",IF($S4816&lt;Settings!$B$8,"Critical",IF($S4816&lt;Settings!$B$9,"Semi Critical","Non Critical")))</f>
        <v/>
      </c>
      <c r="U4816">
        <f>IF($B4816="","",IFERROR(VLOOKUP($O4816,Leaders!$A:$B,2,0),"Not Mapped"))</f>
        <v/>
      </c>
    </row>
    <row r="4817">
      <c r="A4817" s="16" t="n"/>
      <c r="G4817" s="17" t="n"/>
      <c r="H4817" s="17" t="n"/>
      <c r="I4817" s="17" t="n"/>
      <c r="J4817" s="17" t="n"/>
      <c r="K4817" s="17" t="n"/>
      <c r="L4817" s="17" t="n"/>
      <c r="N4817">
        <f>IF($B4817="","",IF($C4817="SUPERSTORE","Superstore","DH"))</f>
        <v/>
      </c>
      <c r="O4817">
        <f>IF($B4817="","",IFERROR(VLOOKUP($B4817,Mapping!$A:$C,2,0),"Not Mapped"))</f>
        <v/>
      </c>
      <c r="P4817">
        <f>IF($B4817="","",IFERROR(VLOOKUP($B4817,Mapping!$A:$C,3,0),"Not Mapped"))</f>
        <v/>
      </c>
      <c r="Q4817">
        <f>IF($B4817="","",IF(COUNTIF(Exclusions!$A:$A,$B4817)&gt;0,"Yes","No"))</f>
        <v/>
      </c>
      <c r="R4817" s="17">
        <f>IF($B4817="","",MIN(1,DAY($A4817)/IF($N4817="Superstore",Settings!$B$5,Settings!$B$4)))</f>
        <v/>
      </c>
      <c r="S4817" s="17">
        <f>IF(OR($B4817="",$G4817="",$R4817=0),"",$G4817/$R4817)</f>
        <v/>
      </c>
      <c r="T4817">
        <f>IF($S4817="","",IF($S4817&lt;Settings!$B$8,"Critical",IF($S4817&lt;Settings!$B$9,"Semi Critical","Non Critical")))</f>
        <v/>
      </c>
      <c r="U4817">
        <f>IF($B4817="","",IFERROR(VLOOKUP($O4817,Leaders!$A:$B,2,0),"Not Mapped"))</f>
        <v/>
      </c>
    </row>
    <row r="4818">
      <c r="A4818" s="16" t="n"/>
      <c r="G4818" s="17" t="n"/>
      <c r="H4818" s="17" t="n"/>
      <c r="I4818" s="17" t="n"/>
      <c r="J4818" s="17" t="n"/>
      <c r="K4818" s="17" t="n"/>
      <c r="L4818" s="17" t="n"/>
      <c r="N4818">
        <f>IF($B4818="","",IF($C4818="SUPERSTORE","Superstore","DH"))</f>
        <v/>
      </c>
      <c r="O4818">
        <f>IF($B4818="","",IFERROR(VLOOKUP($B4818,Mapping!$A:$C,2,0),"Not Mapped"))</f>
        <v/>
      </c>
      <c r="P4818">
        <f>IF($B4818="","",IFERROR(VLOOKUP($B4818,Mapping!$A:$C,3,0),"Not Mapped"))</f>
        <v/>
      </c>
      <c r="Q4818">
        <f>IF($B4818="","",IF(COUNTIF(Exclusions!$A:$A,$B4818)&gt;0,"Yes","No"))</f>
        <v/>
      </c>
      <c r="R4818" s="17">
        <f>IF($B4818="","",MIN(1,DAY($A4818)/IF($N4818="Superstore",Settings!$B$5,Settings!$B$4)))</f>
        <v/>
      </c>
      <c r="S4818" s="17">
        <f>IF(OR($B4818="",$G4818="",$R4818=0),"",$G4818/$R4818)</f>
        <v/>
      </c>
      <c r="T4818">
        <f>IF($S4818="","",IF($S4818&lt;Settings!$B$8,"Critical",IF($S4818&lt;Settings!$B$9,"Semi Critical","Non Critical")))</f>
        <v/>
      </c>
      <c r="U4818">
        <f>IF($B4818="","",IFERROR(VLOOKUP($O4818,Leaders!$A:$B,2,0),"Not Mapped"))</f>
        <v/>
      </c>
    </row>
    <row r="4819">
      <c r="A4819" s="16" t="n"/>
      <c r="G4819" s="17" t="n"/>
      <c r="H4819" s="17" t="n"/>
      <c r="I4819" s="17" t="n"/>
      <c r="J4819" s="17" t="n"/>
      <c r="K4819" s="17" t="n"/>
      <c r="L4819" s="17" t="n"/>
      <c r="N4819">
        <f>IF($B4819="","",IF($C4819="SUPERSTORE","Superstore","DH"))</f>
        <v/>
      </c>
      <c r="O4819">
        <f>IF($B4819="","",IFERROR(VLOOKUP($B4819,Mapping!$A:$C,2,0),"Not Mapped"))</f>
        <v/>
      </c>
      <c r="P4819">
        <f>IF($B4819="","",IFERROR(VLOOKUP($B4819,Mapping!$A:$C,3,0),"Not Mapped"))</f>
        <v/>
      </c>
      <c r="Q4819">
        <f>IF($B4819="","",IF(COUNTIF(Exclusions!$A:$A,$B4819)&gt;0,"Yes","No"))</f>
        <v/>
      </c>
      <c r="R4819" s="17">
        <f>IF($B4819="","",MIN(1,DAY($A4819)/IF($N4819="Superstore",Settings!$B$5,Settings!$B$4)))</f>
        <v/>
      </c>
      <c r="S4819" s="17">
        <f>IF(OR($B4819="",$G4819="",$R4819=0),"",$G4819/$R4819)</f>
        <v/>
      </c>
      <c r="T4819">
        <f>IF($S4819="","",IF($S4819&lt;Settings!$B$8,"Critical",IF($S4819&lt;Settings!$B$9,"Semi Critical","Non Critical")))</f>
        <v/>
      </c>
      <c r="U4819">
        <f>IF($B4819="","",IFERROR(VLOOKUP($O4819,Leaders!$A:$B,2,0),"Not Mapped"))</f>
        <v/>
      </c>
    </row>
    <row r="4820">
      <c r="A4820" s="16" t="n"/>
      <c r="G4820" s="17" t="n"/>
      <c r="H4820" s="17" t="n"/>
      <c r="I4820" s="17" t="n"/>
      <c r="J4820" s="17" t="n"/>
      <c r="K4820" s="17" t="n"/>
      <c r="L4820" s="17" t="n"/>
      <c r="N4820">
        <f>IF($B4820="","",IF($C4820="SUPERSTORE","Superstore","DH"))</f>
        <v/>
      </c>
      <c r="O4820">
        <f>IF($B4820="","",IFERROR(VLOOKUP($B4820,Mapping!$A:$C,2,0),"Not Mapped"))</f>
        <v/>
      </c>
      <c r="P4820">
        <f>IF($B4820="","",IFERROR(VLOOKUP($B4820,Mapping!$A:$C,3,0),"Not Mapped"))</f>
        <v/>
      </c>
      <c r="Q4820">
        <f>IF($B4820="","",IF(COUNTIF(Exclusions!$A:$A,$B4820)&gt;0,"Yes","No"))</f>
        <v/>
      </c>
      <c r="R4820" s="17">
        <f>IF($B4820="","",MIN(1,DAY($A4820)/IF($N4820="Superstore",Settings!$B$5,Settings!$B$4)))</f>
        <v/>
      </c>
      <c r="S4820" s="17">
        <f>IF(OR($B4820="",$G4820="",$R4820=0),"",$G4820/$R4820)</f>
        <v/>
      </c>
      <c r="T4820">
        <f>IF($S4820="","",IF($S4820&lt;Settings!$B$8,"Critical",IF($S4820&lt;Settings!$B$9,"Semi Critical","Non Critical")))</f>
        <v/>
      </c>
      <c r="U4820">
        <f>IF($B4820="","",IFERROR(VLOOKUP($O4820,Leaders!$A:$B,2,0),"Not Mapped"))</f>
        <v/>
      </c>
    </row>
    <row r="4821">
      <c r="A4821" s="16" t="n"/>
      <c r="G4821" s="17" t="n"/>
      <c r="H4821" s="17" t="n"/>
      <c r="I4821" s="17" t="n"/>
      <c r="J4821" s="17" t="n"/>
      <c r="K4821" s="17" t="n"/>
      <c r="L4821" s="17" t="n"/>
      <c r="N4821">
        <f>IF($B4821="","",IF($C4821="SUPERSTORE","Superstore","DH"))</f>
        <v/>
      </c>
      <c r="O4821">
        <f>IF($B4821="","",IFERROR(VLOOKUP($B4821,Mapping!$A:$C,2,0),"Not Mapped"))</f>
        <v/>
      </c>
      <c r="P4821">
        <f>IF($B4821="","",IFERROR(VLOOKUP($B4821,Mapping!$A:$C,3,0),"Not Mapped"))</f>
        <v/>
      </c>
      <c r="Q4821">
        <f>IF($B4821="","",IF(COUNTIF(Exclusions!$A:$A,$B4821)&gt;0,"Yes","No"))</f>
        <v/>
      </c>
      <c r="R4821" s="17">
        <f>IF($B4821="","",MIN(1,DAY($A4821)/IF($N4821="Superstore",Settings!$B$5,Settings!$B$4)))</f>
        <v/>
      </c>
      <c r="S4821" s="17">
        <f>IF(OR($B4821="",$G4821="",$R4821=0),"",$G4821/$R4821)</f>
        <v/>
      </c>
      <c r="T4821">
        <f>IF($S4821="","",IF($S4821&lt;Settings!$B$8,"Critical",IF($S4821&lt;Settings!$B$9,"Semi Critical","Non Critical")))</f>
        <v/>
      </c>
      <c r="U4821">
        <f>IF($B4821="","",IFERROR(VLOOKUP($O4821,Leaders!$A:$B,2,0),"Not Mapped"))</f>
        <v/>
      </c>
    </row>
    <row r="4822">
      <c r="A4822" s="16" t="n"/>
      <c r="G4822" s="17" t="n"/>
      <c r="H4822" s="17" t="n"/>
      <c r="I4822" s="17" t="n"/>
      <c r="J4822" s="17" t="n"/>
      <c r="K4822" s="17" t="n"/>
      <c r="L4822" s="17" t="n"/>
      <c r="N4822">
        <f>IF($B4822="","",IF($C4822="SUPERSTORE","Superstore","DH"))</f>
        <v/>
      </c>
      <c r="O4822">
        <f>IF($B4822="","",IFERROR(VLOOKUP($B4822,Mapping!$A:$C,2,0),"Not Mapped"))</f>
        <v/>
      </c>
      <c r="P4822">
        <f>IF($B4822="","",IFERROR(VLOOKUP($B4822,Mapping!$A:$C,3,0),"Not Mapped"))</f>
        <v/>
      </c>
      <c r="Q4822">
        <f>IF($B4822="","",IF(COUNTIF(Exclusions!$A:$A,$B4822)&gt;0,"Yes","No"))</f>
        <v/>
      </c>
      <c r="R4822" s="17">
        <f>IF($B4822="","",MIN(1,DAY($A4822)/IF($N4822="Superstore",Settings!$B$5,Settings!$B$4)))</f>
        <v/>
      </c>
      <c r="S4822" s="17">
        <f>IF(OR($B4822="",$G4822="",$R4822=0),"",$G4822/$R4822)</f>
        <v/>
      </c>
      <c r="T4822">
        <f>IF($S4822="","",IF($S4822&lt;Settings!$B$8,"Critical",IF($S4822&lt;Settings!$B$9,"Semi Critical","Non Critical")))</f>
        <v/>
      </c>
      <c r="U4822">
        <f>IF($B4822="","",IFERROR(VLOOKUP($O4822,Leaders!$A:$B,2,0),"Not Mapped"))</f>
        <v/>
      </c>
    </row>
    <row r="4823">
      <c r="A4823" s="16" t="n"/>
      <c r="G4823" s="17" t="n"/>
      <c r="H4823" s="17" t="n"/>
      <c r="I4823" s="17" t="n"/>
      <c r="J4823" s="17" t="n"/>
      <c r="K4823" s="17" t="n"/>
      <c r="L4823" s="17" t="n"/>
      <c r="N4823">
        <f>IF($B4823="","",IF($C4823="SUPERSTORE","Superstore","DH"))</f>
        <v/>
      </c>
      <c r="O4823">
        <f>IF($B4823="","",IFERROR(VLOOKUP($B4823,Mapping!$A:$C,2,0),"Not Mapped"))</f>
        <v/>
      </c>
      <c r="P4823">
        <f>IF($B4823="","",IFERROR(VLOOKUP($B4823,Mapping!$A:$C,3,0),"Not Mapped"))</f>
        <v/>
      </c>
      <c r="Q4823">
        <f>IF($B4823="","",IF(COUNTIF(Exclusions!$A:$A,$B4823)&gt;0,"Yes","No"))</f>
        <v/>
      </c>
      <c r="R4823" s="17">
        <f>IF($B4823="","",MIN(1,DAY($A4823)/IF($N4823="Superstore",Settings!$B$5,Settings!$B$4)))</f>
        <v/>
      </c>
      <c r="S4823" s="17">
        <f>IF(OR($B4823="",$G4823="",$R4823=0),"",$G4823/$R4823)</f>
        <v/>
      </c>
      <c r="T4823">
        <f>IF($S4823="","",IF($S4823&lt;Settings!$B$8,"Critical",IF($S4823&lt;Settings!$B$9,"Semi Critical","Non Critical")))</f>
        <v/>
      </c>
      <c r="U4823">
        <f>IF($B4823="","",IFERROR(VLOOKUP($O4823,Leaders!$A:$B,2,0),"Not Mapped"))</f>
        <v/>
      </c>
    </row>
    <row r="4824">
      <c r="A4824" s="16" t="n"/>
      <c r="G4824" s="17" t="n"/>
      <c r="H4824" s="17" t="n"/>
      <c r="I4824" s="17" t="n"/>
      <c r="J4824" s="17" t="n"/>
      <c r="K4824" s="17" t="n"/>
      <c r="L4824" s="17" t="n"/>
      <c r="N4824">
        <f>IF($B4824="","",IF($C4824="SUPERSTORE","Superstore","DH"))</f>
        <v/>
      </c>
      <c r="O4824">
        <f>IF($B4824="","",IFERROR(VLOOKUP($B4824,Mapping!$A:$C,2,0),"Not Mapped"))</f>
        <v/>
      </c>
      <c r="P4824">
        <f>IF($B4824="","",IFERROR(VLOOKUP($B4824,Mapping!$A:$C,3,0),"Not Mapped"))</f>
        <v/>
      </c>
      <c r="Q4824">
        <f>IF($B4824="","",IF(COUNTIF(Exclusions!$A:$A,$B4824)&gt;0,"Yes","No"))</f>
        <v/>
      </c>
      <c r="R4824" s="17">
        <f>IF($B4824="","",MIN(1,DAY($A4824)/IF($N4824="Superstore",Settings!$B$5,Settings!$B$4)))</f>
        <v/>
      </c>
      <c r="S4824" s="17">
        <f>IF(OR($B4824="",$G4824="",$R4824=0),"",$G4824/$R4824)</f>
        <v/>
      </c>
      <c r="T4824">
        <f>IF($S4824="","",IF($S4824&lt;Settings!$B$8,"Critical",IF($S4824&lt;Settings!$B$9,"Semi Critical","Non Critical")))</f>
        <v/>
      </c>
      <c r="U4824">
        <f>IF($B4824="","",IFERROR(VLOOKUP($O4824,Leaders!$A:$B,2,0),"Not Mapped"))</f>
        <v/>
      </c>
    </row>
    <row r="4825">
      <c r="A4825" s="16" t="n"/>
      <c r="G4825" s="17" t="n"/>
      <c r="H4825" s="17" t="n"/>
      <c r="I4825" s="17" t="n"/>
      <c r="J4825" s="17" t="n"/>
      <c r="K4825" s="17" t="n"/>
      <c r="L4825" s="17" t="n"/>
      <c r="N4825">
        <f>IF($B4825="","",IF($C4825="SUPERSTORE","Superstore","DH"))</f>
        <v/>
      </c>
      <c r="O4825">
        <f>IF($B4825="","",IFERROR(VLOOKUP($B4825,Mapping!$A:$C,2,0),"Not Mapped"))</f>
        <v/>
      </c>
      <c r="P4825">
        <f>IF($B4825="","",IFERROR(VLOOKUP($B4825,Mapping!$A:$C,3,0),"Not Mapped"))</f>
        <v/>
      </c>
      <c r="Q4825">
        <f>IF($B4825="","",IF(COUNTIF(Exclusions!$A:$A,$B4825)&gt;0,"Yes","No"))</f>
        <v/>
      </c>
      <c r="R4825" s="17">
        <f>IF($B4825="","",MIN(1,DAY($A4825)/IF($N4825="Superstore",Settings!$B$5,Settings!$B$4)))</f>
        <v/>
      </c>
      <c r="S4825" s="17">
        <f>IF(OR($B4825="",$G4825="",$R4825=0),"",$G4825/$R4825)</f>
        <v/>
      </c>
      <c r="T4825">
        <f>IF($S4825="","",IF($S4825&lt;Settings!$B$8,"Critical",IF($S4825&lt;Settings!$B$9,"Semi Critical","Non Critical")))</f>
        <v/>
      </c>
      <c r="U4825">
        <f>IF($B4825="","",IFERROR(VLOOKUP($O4825,Leaders!$A:$B,2,0),"Not Mapped"))</f>
        <v/>
      </c>
    </row>
    <row r="4826">
      <c r="A4826" s="16" t="n"/>
      <c r="G4826" s="17" t="n"/>
      <c r="H4826" s="17" t="n"/>
      <c r="I4826" s="17" t="n"/>
      <c r="J4826" s="17" t="n"/>
      <c r="K4826" s="17" t="n"/>
      <c r="L4826" s="17" t="n"/>
      <c r="N4826">
        <f>IF($B4826="","",IF($C4826="SUPERSTORE","Superstore","DH"))</f>
        <v/>
      </c>
      <c r="O4826">
        <f>IF($B4826="","",IFERROR(VLOOKUP($B4826,Mapping!$A:$C,2,0),"Not Mapped"))</f>
        <v/>
      </c>
      <c r="P4826">
        <f>IF($B4826="","",IFERROR(VLOOKUP($B4826,Mapping!$A:$C,3,0),"Not Mapped"))</f>
        <v/>
      </c>
      <c r="Q4826">
        <f>IF($B4826="","",IF(COUNTIF(Exclusions!$A:$A,$B4826)&gt;0,"Yes","No"))</f>
        <v/>
      </c>
      <c r="R4826" s="17">
        <f>IF($B4826="","",MIN(1,DAY($A4826)/IF($N4826="Superstore",Settings!$B$5,Settings!$B$4)))</f>
        <v/>
      </c>
      <c r="S4826" s="17">
        <f>IF(OR($B4826="",$G4826="",$R4826=0),"",$G4826/$R4826)</f>
        <v/>
      </c>
      <c r="T4826">
        <f>IF($S4826="","",IF($S4826&lt;Settings!$B$8,"Critical",IF($S4826&lt;Settings!$B$9,"Semi Critical","Non Critical")))</f>
        <v/>
      </c>
      <c r="U4826">
        <f>IF($B4826="","",IFERROR(VLOOKUP($O4826,Leaders!$A:$B,2,0),"Not Mapped"))</f>
        <v/>
      </c>
    </row>
    <row r="4827">
      <c r="A4827" s="16" t="n"/>
      <c r="G4827" s="17" t="n"/>
      <c r="H4827" s="17" t="n"/>
      <c r="I4827" s="17" t="n"/>
      <c r="J4827" s="17" t="n"/>
      <c r="K4827" s="17" t="n"/>
      <c r="L4827" s="17" t="n"/>
      <c r="N4827">
        <f>IF($B4827="","",IF($C4827="SUPERSTORE","Superstore","DH"))</f>
        <v/>
      </c>
      <c r="O4827">
        <f>IF($B4827="","",IFERROR(VLOOKUP($B4827,Mapping!$A:$C,2,0),"Not Mapped"))</f>
        <v/>
      </c>
      <c r="P4827">
        <f>IF($B4827="","",IFERROR(VLOOKUP($B4827,Mapping!$A:$C,3,0),"Not Mapped"))</f>
        <v/>
      </c>
      <c r="Q4827">
        <f>IF($B4827="","",IF(COUNTIF(Exclusions!$A:$A,$B4827)&gt;0,"Yes","No"))</f>
        <v/>
      </c>
      <c r="R4827" s="17">
        <f>IF($B4827="","",MIN(1,DAY($A4827)/IF($N4827="Superstore",Settings!$B$5,Settings!$B$4)))</f>
        <v/>
      </c>
      <c r="S4827" s="17">
        <f>IF(OR($B4827="",$G4827="",$R4827=0),"",$G4827/$R4827)</f>
        <v/>
      </c>
      <c r="T4827">
        <f>IF($S4827="","",IF($S4827&lt;Settings!$B$8,"Critical",IF($S4827&lt;Settings!$B$9,"Semi Critical","Non Critical")))</f>
        <v/>
      </c>
      <c r="U4827">
        <f>IF($B4827="","",IFERROR(VLOOKUP($O4827,Leaders!$A:$B,2,0),"Not Mapped"))</f>
        <v/>
      </c>
    </row>
    <row r="4828">
      <c r="A4828" s="16" t="n"/>
      <c r="G4828" s="17" t="n"/>
      <c r="H4828" s="17" t="n"/>
      <c r="I4828" s="17" t="n"/>
      <c r="J4828" s="17" t="n"/>
      <c r="K4828" s="17" t="n"/>
      <c r="L4828" s="17" t="n"/>
      <c r="N4828">
        <f>IF($B4828="","",IF($C4828="SUPERSTORE","Superstore","DH"))</f>
        <v/>
      </c>
      <c r="O4828">
        <f>IF($B4828="","",IFERROR(VLOOKUP($B4828,Mapping!$A:$C,2,0),"Not Mapped"))</f>
        <v/>
      </c>
      <c r="P4828">
        <f>IF($B4828="","",IFERROR(VLOOKUP($B4828,Mapping!$A:$C,3,0),"Not Mapped"))</f>
        <v/>
      </c>
      <c r="Q4828">
        <f>IF($B4828="","",IF(COUNTIF(Exclusions!$A:$A,$B4828)&gt;0,"Yes","No"))</f>
        <v/>
      </c>
      <c r="R4828" s="17">
        <f>IF($B4828="","",MIN(1,DAY($A4828)/IF($N4828="Superstore",Settings!$B$5,Settings!$B$4)))</f>
        <v/>
      </c>
      <c r="S4828" s="17">
        <f>IF(OR($B4828="",$G4828="",$R4828=0),"",$G4828/$R4828)</f>
        <v/>
      </c>
      <c r="T4828">
        <f>IF($S4828="","",IF($S4828&lt;Settings!$B$8,"Critical",IF($S4828&lt;Settings!$B$9,"Semi Critical","Non Critical")))</f>
        <v/>
      </c>
      <c r="U4828">
        <f>IF($B4828="","",IFERROR(VLOOKUP($O4828,Leaders!$A:$B,2,0),"Not Mapped"))</f>
        <v/>
      </c>
    </row>
    <row r="4829">
      <c r="A4829" s="16" t="n"/>
      <c r="G4829" s="17" t="n"/>
      <c r="H4829" s="17" t="n"/>
      <c r="I4829" s="17" t="n"/>
      <c r="J4829" s="17" t="n"/>
      <c r="K4829" s="17" t="n"/>
      <c r="L4829" s="17" t="n"/>
      <c r="N4829">
        <f>IF($B4829="","",IF($C4829="SUPERSTORE","Superstore","DH"))</f>
        <v/>
      </c>
      <c r="O4829">
        <f>IF($B4829="","",IFERROR(VLOOKUP($B4829,Mapping!$A:$C,2,0),"Not Mapped"))</f>
        <v/>
      </c>
      <c r="P4829">
        <f>IF($B4829="","",IFERROR(VLOOKUP($B4829,Mapping!$A:$C,3,0),"Not Mapped"))</f>
        <v/>
      </c>
      <c r="Q4829">
        <f>IF($B4829="","",IF(COUNTIF(Exclusions!$A:$A,$B4829)&gt;0,"Yes","No"))</f>
        <v/>
      </c>
      <c r="R4829" s="17">
        <f>IF($B4829="","",MIN(1,DAY($A4829)/IF($N4829="Superstore",Settings!$B$5,Settings!$B$4)))</f>
        <v/>
      </c>
      <c r="S4829" s="17">
        <f>IF(OR($B4829="",$G4829="",$R4829=0),"",$G4829/$R4829)</f>
        <v/>
      </c>
      <c r="T4829">
        <f>IF($S4829="","",IF($S4829&lt;Settings!$B$8,"Critical",IF($S4829&lt;Settings!$B$9,"Semi Critical","Non Critical")))</f>
        <v/>
      </c>
      <c r="U4829">
        <f>IF($B4829="","",IFERROR(VLOOKUP($O4829,Leaders!$A:$B,2,0),"Not Mapped"))</f>
        <v/>
      </c>
    </row>
    <row r="4830">
      <c r="A4830" s="16" t="n"/>
      <c r="G4830" s="17" t="n"/>
      <c r="H4830" s="17" t="n"/>
      <c r="I4830" s="17" t="n"/>
      <c r="J4830" s="17" t="n"/>
      <c r="K4830" s="17" t="n"/>
      <c r="L4830" s="17" t="n"/>
      <c r="N4830">
        <f>IF($B4830="","",IF($C4830="SUPERSTORE","Superstore","DH"))</f>
        <v/>
      </c>
      <c r="O4830">
        <f>IF($B4830="","",IFERROR(VLOOKUP($B4830,Mapping!$A:$C,2,0),"Not Mapped"))</f>
        <v/>
      </c>
      <c r="P4830">
        <f>IF($B4830="","",IFERROR(VLOOKUP($B4830,Mapping!$A:$C,3,0),"Not Mapped"))</f>
        <v/>
      </c>
      <c r="Q4830">
        <f>IF($B4830="","",IF(COUNTIF(Exclusions!$A:$A,$B4830)&gt;0,"Yes","No"))</f>
        <v/>
      </c>
      <c r="R4830" s="17">
        <f>IF($B4830="","",MIN(1,DAY($A4830)/IF($N4830="Superstore",Settings!$B$5,Settings!$B$4)))</f>
        <v/>
      </c>
      <c r="S4830" s="17">
        <f>IF(OR($B4830="",$G4830="",$R4830=0),"",$G4830/$R4830)</f>
        <v/>
      </c>
      <c r="T4830">
        <f>IF($S4830="","",IF($S4830&lt;Settings!$B$8,"Critical",IF($S4830&lt;Settings!$B$9,"Semi Critical","Non Critical")))</f>
        <v/>
      </c>
      <c r="U4830">
        <f>IF($B4830="","",IFERROR(VLOOKUP($O4830,Leaders!$A:$B,2,0),"Not Mapped"))</f>
        <v/>
      </c>
    </row>
    <row r="4831">
      <c r="A4831" s="16" t="n"/>
      <c r="G4831" s="17" t="n"/>
      <c r="H4831" s="17" t="n"/>
      <c r="I4831" s="17" t="n"/>
      <c r="J4831" s="17" t="n"/>
      <c r="K4831" s="17" t="n"/>
      <c r="L4831" s="17" t="n"/>
      <c r="N4831">
        <f>IF($B4831="","",IF($C4831="SUPERSTORE","Superstore","DH"))</f>
        <v/>
      </c>
      <c r="O4831">
        <f>IF($B4831="","",IFERROR(VLOOKUP($B4831,Mapping!$A:$C,2,0),"Not Mapped"))</f>
        <v/>
      </c>
      <c r="P4831">
        <f>IF($B4831="","",IFERROR(VLOOKUP($B4831,Mapping!$A:$C,3,0),"Not Mapped"))</f>
        <v/>
      </c>
      <c r="Q4831">
        <f>IF($B4831="","",IF(COUNTIF(Exclusions!$A:$A,$B4831)&gt;0,"Yes","No"))</f>
        <v/>
      </c>
      <c r="R4831" s="17">
        <f>IF($B4831="","",MIN(1,DAY($A4831)/IF($N4831="Superstore",Settings!$B$5,Settings!$B$4)))</f>
        <v/>
      </c>
      <c r="S4831" s="17">
        <f>IF(OR($B4831="",$G4831="",$R4831=0),"",$G4831/$R4831)</f>
        <v/>
      </c>
      <c r="T4831">
        <f>IF($S4831="","",IF($S4831&lt;Settings!$B$8,"Critical",IF($S4831&lt;Settings!$B$9,"Semi Critical","Non Critical")))</f>
        <v/>
      </c>
      <c r="U4831">
        <f>IF($B4831="","",IFERROR(VLOOKUP($O4831,Leaders!$A:$B,2,0),"Not Mapped"))</f>
        <v/>
      </c>
    </row>
    <row r="4832">
      <c r="A4832" s="16" t="n"/>
      <c r="G4832" s="17" t="n"/>
      <c r="H4832" s="17" t="n"/>
      <c r="I4832" s="17" t="n"/>
      <c r="J4832" s="17" t="n"/>
      <c r="K4832" s="17" t="n"/>
      <c r="L4832" s="17" t="n"/>
      <c r="N4832">
        <f>IF($B4832="","",IF($C4832="SUPERSTORE","Superstore","DH"))</f>
        <v/>
      </c>
      <c r="O4832">
        <f>IF($B4832="","",IFERROR(VLOOKUP($B4832,Mapping!$A:$C,2,0),"Not Mapped"))</f>
        <v/>
      </c>
      <c r="P4832">
        <f>IF($B4832="","",IFERROR(VLOOKUP($B4832,Mapping!$A:$C,3,0),"Not Mapped"))</f>
        <v/>
      </c>
      <c r="Q4832">
        <f>IF($B4832="","",IF(COUNTIF(Exclusions!$A:$A,$B4832)&gt;0,"Yes","No"))</f>
        <v/>
      </c>
      <c r="R4832" s="17">
        <f>IF($B4832="","",MIN(1,DAY($A4832)/IF($N4832="Superstore",Settings!$B$5,Settings!$B$4)))</f>
        <v/>
      </c>
      <c r="S4832" s="17">
        <f>IF(OR($B4832="",$G4832="",$R4832=0),"",$G4832/$R4832)</f>
        <v/>
      </c>
      <c r="T4832">
        <f>IF($S4832="","",IF($S4832&lt;Settings!$B$8,"Critical",IF($S4832&lt;Settings!$B$9,"Semi Critical","Non Critical")))</f>
        <v/>
      </c>
      <c r="U4832">
        <f>IF($B4832="","",IFERROR(VLOOKUP($O4832,Leaders!$A:$B,2,0),"Not Mapped"))</f>
        <v/>
      </c>
    </row>
    <row r="4833">
      <c r="A4833" s="16" t="n"/>
      <c r="G4833" s="17" t="n"/>
      <c r="H4833" s="17" t="n"/>
      <c r="I4833" s="17" t="n"/>
      <c r="J4833" s="17" t="n"/>
      <c r="K4833" s="17" t="n"/>
      <c r="L4833" s="17" t="n"/>
      <c r="N4833">
        <f>IF($B4833="","",IF($C4833="SUPERSTORE","Superstore","DH"))</f>
        <v/>
      </c>
      <c r="O4833">
        <f>IF($B4833="","",IFERROR(VLOOKUP($B4833,Mapping!$A:$C,2,0),"Not Mapped"))</f>
        <v/>
      </c>
      <c r="P4833">
        <f>IF($B4833="","",IFERROR(VLOOKUP($B4833,Mapping!$A:$C,3,0),"Not Mapped"))</f>
        <v/>
      </c>
      <c r="Q4833">
        <f>IF($B4833="","",IF(COUNTIF(Exclusions!$A:$A,$B4833)&gt;0,"Yes","No"))</f>
        <v/>
      </c>
      <c r="R4833" s="17">
        <f>IF($B4833="","",MIN(1,DAY($A4833)/IF($N4833="Superstore",Settings!$B$5,Settings!$B$4)))</f>
        <v/>
      </c>
      <c r="S4833" s="17">
        <f>IF(OR($B4833="",$G4833="",$R4833=0),"",$G4833/$R4833)</f>
        <v/>
      </c>
      <c r="T4833">
        <f>IF($S4833="","",IF($S4833&lt;Settings!$B$8,"Critical",IF($S4833&lt;Settings!$B$9,"Semi Critical","Non Critical")))</f>
        <v/>
      </c>
      <c r="U4833">
        <f>IF($B4833="","",IFERROR(VLOOKUP($O4833,Leaders!$A:$B,2,0),"Not Mapped"))</f>
        <v/>
      </c>
    </row>
    <row r="4834">
      <c r="A4834" s="16" t="n"/>
      <c r="G4834" s="17" t="n"/>
      <c r="H4834" s="17" t="n"/>
      <c r="I4834" s="17" t="n"/>
      <c r="J4834" s="17" t="n"/>
      <c r="K4834" s="17" t="n"/>
      <c r="L4834" s="17" t="n"/>
      <c r="N4834">
        <f>IF($B4834="","",IF($C4834="SUPERSTORE","Superstore","DH"))</f>
        <v/>
      </c>
      <c r="O4834">
        <f>IF($B4834="","",IFERROR(VLOOKUP($B4834,Mapping!$A:$C,2,0),"Not Mapped"))</f>
        <v/>
      </c>
      <c r="P4834">
        <f>IF($B4834="","",IFERROR(VLOOKUP($B4834,Mapping!$A:$C,3,0),"Not Mapped"))</f>
        <v/>
      </c>
      <c r="Q4834">
        <f>IF($B4834="","",IF(COUNTIF(Exclusions!$A:$A,$B4834)&gt;0,"Yes","No"))</f>
        <v/>
      </c>
      <c r="R4834" s="17">
        <f>IF($B4834="","",MIN(1,DAY($A4834)/IF($N4834="Superstore",Settings!$B$5,Settings!$B$4)))</f>
        <v/>
      </c>
      <c r="S4834" s="17">
        <f>IF(OR($B4834="",$G4834="",$R4834=0),"",$G4834/$R4834)</f>
        <v/>
      </c>
      <c r="T4834">
        <f>IF($S4834="","",IF($S4834&lt;Settings!$B$8,"Critical",IF($S4834&lt;Settings!$B$9,"Semi Critical","Non Critical")))</f>
        <v/>
      </c>
      <c r="U4834">
        <f>IF($B4834="","",IFERROR(VLOOKUP($O4834,Leaders!$A:$B,2,0),"Not Mapped"))</f>
        <v/>
      </c>
    </row>
    <row r="4835">
      <c r="A4835" s="16" t="n"/>
      <c r="G4835" s="17" t="n"/>
      <c r="H4835" s="17" t="n"/>
      <c r="I4835" s="17" t="n"/>
      <c r="J4835" s="17" t="n"/>
      <c r="K4835" s="17" t="n"/>
      <c r="L4835" s="17" t="n"/>
      <c r="N4835">
        <f>IF($B4835="","",IF($C4835="SUPERSTORE","Superstore","DH"))</f>
        <v/>
      </c>
      <c r="O4835">
        <f>IF($B4835="","",IFERROR(VLOOKUP($B4835,Mapping!$A:$C,2,0),"Not Mapped"))</f>
        <v/>
      </c>
      <c r="P4835">
        <f>IF($B4835="","",IFERROR(VLOOKUP($B4835,Mapping!$A:$C,3,0),"Not Mapped"))</f>
        <v/>
      </c>
      <c r="Q4835">
        <f>IF($B4835="","",IF(COUNTIF(Exclusions!$A:$A,$B4835)&gt;0,"Yes","No"))</f>
        <v/>
      </c>
      <c r="R4835" s="17">
        <f>IF($B4835="","",MIN(1,DAY($A4835)/IF($N4835="Superstore",Settings!$B$5,Settings!$B$4)))</f>
        <v/>
      </c>
      <c r="S4835" s="17">
        <f>IF(OR($B4835="",$G4835="",$R4835=0),"",$G4835/$R4835)</f>
        <v/>
      </c>
      <c r="T4835">
        <f>IF($S4835="","",IF($S4835&lt;Settings!$B$8,"Critical",IF($S4835&lt;Settings!$B$9,"Semi Critical","Non Critical")))</f>
        <v/>
      </c>
      <c r="U4835">
        <f>IF($B4835="","",IFERROR(VLOOKUP($O4835,Leaders!$A:$B,2,0),"Not Mapped"))</f>
        <v/>
      </c>
    </row>
    <row r="4836">
      <c r="A4836" s="16" t="n"/>
      <c r="G4836" s="17" t="n"/>
      <c r="H4836" s="17" t="n"/>
      <c r="I4836" s="17" t="n"/>
      <c r="J4836" s="17" t="n"/>
      <c r="K4836" s="17" t="n"/>
      <c r="L4836" s="17" t="n"/>
      <c r="N4836">
        <f>IF($B4836="","",IF($C4836="SUPERSTORE","Superstore","DH"))</f>
        <v/>
      </c>
      <c r="O4836">
        <f>IF($B4836="","",IFERROR(VLOOKUP($B4836,Mapping!$A:$C,2,0),"Not Mapped"))</f>
        <v/>
      </c>
      <c r="P4836">
        <f>IF($B4836="","",IFERROR(VLOOKUP($B4836,Mapping!$A:$C,3,0),"Not Mapped"))</f>
        <v/>
      </c>
      <c r="Q4836">
        <f>IF($B4836="","",IF(COUNTIF(Exclusions!$A:$A,$B4836)&gt;0,"Yes","No"))</f>
        <v/>
      </c>
      <c r="R4836" s="17">
        <f>IF($B4836="","",MIN(1,DAY($A4836)/IF($N4836="Superstore",Settings!$B$5,Settings!$B$4)))</f>
        <v/>
      </c>
      <c r="S4836" s="17">
        <f>IF(OR($B4836="",$G4836="",$R4836=0),"",$G4836/$R4836)</f>
        <v/>
      </c>
      <c r="T4836">
        <f>IF($S4836="","",IF($S4836&lt;Settings!$B$8,"Critical",IF($S4836&lt;Settings!$B$9,"Semi Critical","Non Critical")))</f>
        <v/>
      </c>
      <c r="U4836">
        <f>IF($B4836="","",IFERROR(VLOOKUP($O4836,Leaders!$A:$B,2,0),"Not Mapped"))</f>
        <v/>
      </c>
    </row>
    <row r="4837">
      <c r="A4837" s="16" t="n"/>
      <c r="G4837" s="17" t="n"/>
      <c r="H4837" s="17" t="n"/>
      <c r="I4837" s="17" t="n"/>
      <c r="J4837" s="17" t="n"/>
      <c r="K4837" s="17" t="n"/>
      <c r="L4837" s="17" t="n"/>
      <c r="N4837">
        <f>IF($B4837="","",IF($C4837="SUPERSTORE","Superstore","DH"))</f>
        <v/>
      </c>
      <c r="O4837">
        <f>IF($B4837="","",IFERROR(VLOOKUP($B4837,Mapping!$A:$C,2,0),"Not Mapped"))</f>
        <v/>
      </c>
      <c r="P4837">
        <f>IF($B4837="","",IFERROR(VLOOKUP($B4837,Mapping!$A:$C,3,0),"Not Mapped"))</f>
        <v/>
      </c>
      <c r="Q4837">
        <f>IF($B4837="","",IF(COUNTIF(Exclusions!$A:$A,$B4837)&gt;0,"Yes","No"))</f>
        <v/>
      </c>
      <c r="R4837" s="17">
        <f>IF($B4837="","",MIN(1,DAY($A4837)/IF($N4837="Superstore",Settings!$B$5,Settings!$B$4)))</f>
        <v/>
      </c>
      <c r="S4837" s="17">
        <f>IF(OR($B4837="",$G4837="",$R4837=0),"",$G4837/$R4837)</f>
        <v/>
      </c>
      <c r="T4837">
        <f>IF($S4837="","",IF($S4837&lt;Settings!$B$8,"Critical",IF($S4837&lt;Settings!$B$9,"Semi Critical","Non Critical")))</f>
        <v/>
      </c>
      <c r="U4837">
        <f>IF($B4837="","",IFERROR(VLOOKUP($O4837,Leaders!$A:$B,2,0),"Not Mapped"))</f>
        <v/>
      </c>
    </row>
    <row r="4838">
      <c r="A4838" s="16" t="n"/>
      <c r="G4838" s="17" t="n"/>
      <c r="H4838" s="17" t="n"/>
      <c r="I4838" s="17" t="n"/>
      <c r="J4838" s="17" t="n"/>
      <c r="K4838" s="17" t="n"/>
      <c r="L4838" s="17" t="n"/>
      <c r="N4838">
        <f>IF($B4838="","",IF($C4838="SUPERSTORE","Superstore","DH"))</f>
        <v/>
      </c>
      <c r="O4838">
        <f>IF($B4838="","",IFERROR(VLOOKUP($B4838,Mapping!$A:$C,2,0),"Not Mapped"))</f>
        <v/>
      </c>
      <c r="P4838">
        <f>IF($B4838="","",IFERROR(VLOOKUP($B4838,Mapping!$A:$C,3,0),"Not Mapped"))</f>
        <v/>
      </c>
      <c r="Q4838">
        <f>IF($B4838="","",IF(COUNTIF(Exclusions!$A:$A,$B4838)&gt;0,"Yes","No"))</f>
        <v/>
      </c>
      <c r="R4838" s="17">
        <f>IF($B4838="","",MIN(1,DAY($A4838)/IF($N4838="Superstore",Settings!$B$5,Settings!$B$4)))</f>
        <v/>
      </c>
      <c r="S4838" s="17">
        <f>IF(OR($B4838="",$G4838="",$R4838=0),"",$G4838/$R4838)</f>
        <v/>
      </c>
      <c r="T4838">
        <f>IF($S4838="","",IF($S4838&lt;Settings!$B$8,"Critical",IF($S4838&lt;Settings!$B$9,"Semi Critical","Non Critical")))</f>
        <v/>
      </c>
      <c r="U4838">
        <f>IF($B4838="","",IFERROR(VLOOKUP($O4838,Leaders!$A:$B,2,0),"Not Mapped"))</f>
        <v/>
      </c>
    </row>
    <row r="4839">
      <c r="A4839" s="16" t="n"/>
      <c r="G4839" s="17" t="n"/>
      <c r="H4839" s="17" t="n"/>
      <c r="I4839" s="17" t="n"/>
      <c r="J4839" s="17" t="n"/>
      <c r="K4839" s="17" t="n"/>
      <c r="L4839" s="17" t="n"/>
      <c r="N4839">
        <f>IF($B4839="","",IF($C4839="SUPERSTORE","Superstore","DH"))</f>
        <v/>
      </c>
      <c r="O4839">
        <f>IF($B4839="","",IFERROR(VLOOKUP($B4839,Mapping!$A:$C,2,0),"Not Mapped"))</f>
        <v/>
      </c>
      <c r="P4839">
        <f>IF($B4839="","",IFERROR(VLOOKUP($B4839,Mapping!$A:$C,3,0),"Not Mapped"))</f>
        <v/>
      </c>
      <c r="Q4839">
        <f>IF($B4839="","",IF(COUNTIF(Exclusions!$A:$A,$B4839)&gt;0,"Yes","No"))</f>
        <v/>
      </c>
      <c r="R4839" s="17">
        <f>IF($B4839="","",MIN(1,DAY($A4839)/IF($N4839="Superstore",Settings!$B$5,Settings!$B$4)))</f>
        <v/>
      </c>
      <c r="S4839" s="17">
        <f>IF(OR($B4839="",$G4839="",$R4839=0),"",$G4839/$R4839)</f>
        <v/>
      </c>
      <c r="T4839">
        <f>IF($S4839="","",IF($S4839&lt;Settings!$B$8,"Critical",IF($S4839&lt;Settings!$B$9,"Semi Critical","Non Critical")))</f>
        <v/>
      </c>
      <c r="U4839">
        <f>IF($B4839="","",IFERROR(VLOOKUP($O4839,Leaders!$A:$B,2,0),"Not Mapped"))</f>
        <v/>
      </c>
    </row>
    <row r="4840">
      <c r="A4840" s="16" t="n"/>
      <c r="G4840" s="17" t="n"/>
      <c r="H4840" s="17" t="n"/>
      <c r="I4840" s="17" t="n"/>
      <c r="J4840" s="17" t="n"/>
      <c r="K4840" s="17" t="n"/>
      <c r="L4840" s="17" t="n"/>
      <c r="N4840">
        <f>IF($B4840="","",IF($C4840="SUPERSTORE","Superstore","DH"))</f>
        <v/>
      </c>
      <c r="O4840">
        <f>IF($B4840="","",IFERROR(VLOOKUP($B4840,Mapping!$A:$C,2,0),"Not Mapped"))</f>
        <v/>
      </c>
      <c r="P4840">
        <f>IF($B4840="","",IFERROR(VLOOKUP($B4840,Mapping!$A:$C,3,0),"Not Mapped"))</f>
        <v/>
      </c>
      <c r="Q4840">
        <f>IF($B4840="","",IF(COUNTIF(Exclusions!$A:$A,$B4840)&gt;0,"Yes","No"))</f>
        <v/>
      </c>
      <c r="R4840" s="17">
        <f>IF($B4840="","",MIN(1,DAY($A4840)/IF($N4840="Superstore",Settings!$B$5,Settings!$B$4)))</f>
        <v/>
      </c>
      <c r="S4840" s="17">
        <f>IF(OR($B4840="",$G4840="",$R4840=0),"",$G4840/$R4840)</f>
        <v/>
      </c>
      <c r="T4840">
        <f>IF($S4840="","",IF($S4840&lt;Settings!$B$8,"Critical",IF($S4840&lt;Settings!$B$9,"Semi Critical","Non Critical")))</f>
        <v/>
      </c>
      <c r="U4840">
        <f>IF($B4840="","",IFERROR(VLOOKUP($O4840,Leaders!$A:$B,2,0),"Not Mapped"))</f>
        <v/>
      </c>
    </row>
    <row r="4841">
      <c r="A4841" s="16" t="n"/>
      <c r="G4841" s="17" t="n"/>
      <c r="H4841" s="17" t="n"/>
      <c r="I4841" s="17" t="n"/>
      <c r="J4841" s="17" t="n"/>
      <c r="K4841" s="17" t="n"/>
      <c r="L4841" s="17" t="n"/>
      <c r="N4841">
        <f>IF($B4841="","",IF($C4841="SUPERSTORE","Superstore","DH"))</f>
        <v/>
      </c>
      <c r="O4841">
        <f>IF($B4841="","",IFERROR(VLOOKUP($B4841,Mapping!$A:$C,2,0),"Not Mapped"))</f>
        <v/>
      </c>
      <c r="P4841">
        <f>IF($B4841="","",IFERROR(VLOOKUP($B4841,Mapping!$A:$C,3,0),"Not Mapped"))</f>
        <v/>
      </c>
      <c r="Q4841">
        <f>IF($B4841="","",IF(COUNTIF(Exclusions!$A:$A,$B4841)&gt;0,"Yes","No"))</f>
        <v/>
      </c>
      <c r="R4841" s="17">
        <f>IF($B4841="","",MIN(1,DAY($A4841)/IF($N4841="Superstore",Settings!$B$5,Settings!$B$4)))</f>
        <v/>
      </c>
      <c r="S4841" s="17">
        <f>IF(OR($B4841="",$G4841="",$R4841=0),"",$G4841/$R4841)</f>
        <v/>
      </c>
      <c r="T4841">
        <f>IF($S4841="","",IF($S4841&lt;Settings!$B$8,"Critical",IF($S4841&lt;Settings!$B$9,"Semi Critical","Non Critical")))</f>
        <v/>
      </c>
      <c r="U4841">
        <f>IF($B4841="","",IFERROR(VLOOKUP($O4841,Leaders!$A:$B,2,0),"Not Mapped"))</f>
        <v/>
      </c>
    </row>
    <row r="4842">
      <c r="A4842" s="16" t="n"/>
      <c r="G4842" s="17" t="n"/>
      <c r="H4842" s="17" t="n"/>
      <c r="I4842" s="17" t="n"/>
      <c r="J4842" s="17" t="n"/>
      <c r="K4842" s="17" t="n"/>
      <c r="L4842" s="17" t="n"/>
      <c r="N4842">
        <f>IF($B4842="","",IF($C4842="SUPERSTORE","Superstore","DH"))</f>
        <v/>
      </c>
      <c r="O4842">
        <f>IF($B4842="","",IFERROR(VLOOKUP($B4842,Mapping!$A:$C,2,0),"Not Mapped"))</f>
        <v/>
      </c>
      <c r="P4842">
        <f>IF($B4842="","",IFERROR(VLOOKUP($B4842,Mapping!$A:$C,3,0),"Not Mapped"))</f>
        <v/>
      </c>
      <c r="Q4842">
        <f>IF($B4842="","",IF(COUNTIF(Exclusions!$A:$A,$B4842)&gt;0,"Yes","No"))</f>
        <v/>
      </c>
      <c r="R4842" s="17">
        <f>IF($B4842="","",MIN(1,DAY($A4842)/IF($N4842="Superstore",Settings!$B$5,Settings!$B$4)))</f>
        <v/>
      </c>
      <c r="S4842" s="17">
        <f>IF(OR($B4842="",$G4842="",$R4842=0),"",$G4842/$R4842)</f>
        <v/>
      </c>
      <c r="T4842">
        <f>IF($S4842="","",IF($S4842&lt;Settings!$B$8,"Critical",IF($S4842&lt;Settings!$B$9,"Semi Critical","Non Critical")))</f>
        <v/>
      </c>
      <c r="U4842">
        <f>IF($B4842="","",IFERROR(VLOOKUP($O4842,Leaders!$A:$B,2,0),"Not Mapped"))</f>
        <v/>
      </c>
    </row>
    <row r="4843">
      <c r="A4843" s="16" t="n"/>
      <c r="G4843" s="17" t="n"/>
      <c r="H4843" s="17" t="n"/>
      <c r="I4843" s="17" t="n"/>
      <c r="J4843" s="17" t="n"/>
      <c r="K4843" s="17" t="n"/>
      <c r="L4843" s="17" t="n"/>
      <c r="N4843">
        <f>IF($B4843="","",IF($C4843="SUPERSTORE","Superstore","DH"))</f>
        <v/>
      </c>
      <c r="O4843">
        <f>IF($B4843="","",IFERROR(VLOOKUP($B4843,Mapping!$A:$C,2,0),"Not Mapped"))</f>
        <v/>
      </c>
      <c r="P4843">
        <f>IF($B4843="","",IFERROR(VLOOKUP($B4843,Mapping!$A:$C,3,0),"Not Mapped"))</f>
        <v/>
      </c>
      <c r="Q4843">
        <f>IF($B4843="","",IF(COUNTIF(Exclusions!$A:$A,$B4843)&gt;0,"Yes","No"))</f>
        <v/>
      </c>
      <c r="R4843" s="17">
        <f>IF($B4843="","",MIN(1,DAY($A4843)/IF($N4843="Superstore",Settings!$B$5,Settings!$B$4)))</f>
        <v/>
      </c>
      <c r="S4843" s="17">
        <f>IF(OR($B4843="",$G4843="",$R4843=0),"",$G4843/$R4843)</f>
        <v/>
      </c>
      <c r="T4843">
        <f>IF($S4843="","",IF($S4843&lt;Settings!$B$8,"Critical",IF($S4843&lt;Settings!$B$9,"Semi Critical","Non Critical")))</f>
        <v/>
      </c>
      <c r="U4843">
        <f>IF($B4843="","",IFERROR(VLOOKUP($O4843,Leaders!$A:$B,2,0),"Not Mapped"))</f>
        <v/>
      </c>
    </row>
    <row r="4844">
      <c r="A4844" s="16" t="n"/>
      <c r="G4844" s="17" t="n"/>
      <c r="H4844" s="17" t="n"/>
      <c r="I4844" s="17" t="n"/>
      <c r="J4844" s="17" t="n"/>
      <c r="K4844" s="17" t="n"/>
      <c r="L4844" s="17" t="n"/>
      <c r="N4844">
        <f>IF($B4844="","",IF($C4844="SUPERSTORE","Superstore","DH"))</f>
        <v/>
      </c>
      <c r="O4844">
        <f>IF($B4844="","",IFERROR(VLOOKUP($B4844,Mapping!$A:$C,2,0),"Not Mapped"))</f>
        <v/>
      </c>
      <c r="P4844">
        <f>IF($B4844="","",IFERROR(VLOOKUP($B4844,Mapping!$A:$C,3,0),"Not Mapped"))</f>
        <v/>
      </c>
      <c r="Q4844">
        <f>IF($B4844="","",IF(COUNTIF(Exclusions!$A:$A,$B4844)&gt;0,"Yes","No"))</f>
        <v/>
      </c>
      <c r="R4844" s="17">
        <f>IF($B4844="","",MIN(1,DAY($A4844)/IF($N4844="Superstore",Settings!$B$5,Settings!$B$4)))</f>
        <v/>
      </c>
      <c r="S4844" s="17">
        <f>IF(OR($B4844="",$G4844="",$R4844=0),"",$G4844/$R4844)</f>
        <v/>
      </c>
      <c r="T4844">
        <f>IF($S4844="","",IF($S4844&lt;Settings!$B$8,"Critical",IF($S4844&lt;Settings!$B$9,"Semi Critical","Non Critical")))</f>
        <v/>
      </c>
      <c r="U4844">
        <f>IF($B4844="","",IFERROR(VLOOKUP($O4844,Leaders!$A:$B,2,0),"Not Mapped"))</f>
        <v/>
      </c>
    </row>
    <row r="4845">
      <c r="A4845" s="16" t="n"/>
      <c r="G4845" s="17" t="n"/>
      <c r="H4845" s="17" t="n"/>
      <c r="I4845" s="17" t="n"/>
      <c r="J4845" s="17" t="n"/>
      <c r="K4845" s="17" t="n"/>
      <c r="L4845" s="17" t="n"/>
      <c r="N4845">
        <f>IF($B4845="","",IF($C4845="SUPERSTORE","Superstore","DH"))</f>
        <v/>
      </c>
      <c r="O4845">
        <f>IF($B4845="","",IFERROR(VLOOKUP($B4845,Mapping!$A:$C,2,0),"Not Mapped"))</f>
        <v/>
      </c>
      <c r="P4845">
        <f>IF($B4845="","",IFERROR(VLOOKUP($B4845,Mapping!$A:$C,3,0),"Not Mapped"))</f>
        <v/>
      </c>
      <c r="Q4845">
        <f>IF($B4845="","",IF(COUNTIF(Exclusions!$A:$A,$B4845)&gt;0,"Yes","No"))</f>
        <v/>
      </c>
      <c r="R4845" s="17">
        <f>IF($B4845="","",MIN(1,DAY($A4845)/IF($N4845="Superstore",Settings!$B$5,Settings!$B$4)))</f>
        <v/>
      </c>
      <c r="S4845" s="17">
        <f>IF(OR($B4845="",$G4845="",$R4845=0),"",$G4845/$R4845)</f>
        <v/>
      </c>
      <c r="T4845">
        <f>IF($S4845="","",IF($S4845&lt;Settings!$B$8,"Critical",IF($S4845&lt;Settings!$B$9,"Semi Critical","Non Critical")))</f>
        <v/>
      </c>
      <c r="U4845">
        <f>IF($B4845="","",IFERROR(VLOOKUP($O4845,Leaders!$A:$B,2,0),"Not Mapped"))</f>
        <v/>
      </c>
    </row>
    <row r="4846">
      <c r="A4846" s="16" t="n"/>
      <c r="G4846" s="17" t="n"/>
      <c r="H4846" s="17" t="n"/>
      <c r="I4846" s="17" t="n"/>
      <c r="J4846" s="17" t="n"/>
      <c r="K4846" s="17" t="n"/>
      <c r="L4846" s="17" t="n"/>
      <c r="N4846">
        <f>IF($B4846="","",IF($C4846="SUPERSTORE","Superstore","DH"))</f>
        <v/>
      </c>
      <c r="O4846">
        <f>IF($B4846="","",IFERROR(VLOOKUP($B4846,Mapping!$A:$C,2,0),"Not Mapped"))</f>
        <v/>
      </c>
      <c r="P4846">
        <f>IF($B4846="","",IFERROR(VLOOKUP($B4846,Mapping!$A:$C,3,0),"Not Mapped"))</f>
        <v/>
      </c>
      <c r="Q4846">
        <f>IF($B4846="","",IF(COUNTIF(Exclusions!$A:$A,$B4846)&gt;0,"Yes","No"))</f>
        <v/>
      </c>
      <c r="R4846" s="17">
        <f>IF($B4846="","",MIN(1,DAY($A4846)/IF($N4846="Superstore",Settings!$B$5,Settings!$B$4)))</f>
        <v/>
      </c>
      <c r="S4846" s="17">
        <f>IF(OR($B4846="",$G4846="",$R4846=0),"",$G4846/$R4846)</f>
        <v/>
      </c>
      <c r="T4846">
        <f>IF($S4846="","",IF($S4846&lt;Settings!$B$8,"Critical",IF($S4846&lt;Settings!$B$9,"Semi Critical","Non Critical")))</f>
        <v/>
      </c>
      <c r="U4846">
        <f>IF($B4846="","",IFERROR(VLOOKUP($O4846,Leaders!$A:$B,2,0),"Not Mapped"))</f>
        <v/>
      </c>
    </row>
    <row r="4847">
      <c r="A4847" s="16" t="n"/>
      <c r="G4847" s="17" t="n"/>
      <c r="H4847" s="17" t="n"/>
      <c r="I4847" s="17" t="n"/>
      <c r="J4847" s="17" t="n"/>
      <c r="K4847" s="17" t="n"/>
      <c r="L4847" s="17" t="n"/>
      <c r="N4847">
        <f>IF($B4847="","",IF($C4847="SUPERSTORE","Superstore","DH"))</f>
        <v/>
      </c>
      <c r="O4847">
        <f>IF($B4847="","",IFERROR(VLOOKUP($B4847,Mapping!$A:$C,2,0),"Not Mapped"))</f>
        <v/>
      </c>
      <c r="P4847">
        <f>IF($B4847="","",IFERROR(VLOOKUP($B4847,Mapping!$A:$C,3,0),"Not Mapped"))</f>
        <v/>
      </c>
      <c r="Q4847">
        <f>IF($B4847="","",IF(COUNTIF(Exclusions!$A:$A,$B4847)&gt;0,"Yes","No"))</f>
        <v/>
      </c>
      <c r="R4847" s="17">
        <f>IF($B4847="","",MIN(1,DAY($A4847)/IF($N4847="Superstore",Settings!$B$5,Settings!$B$4)))</f>
        <v/>
      </c>
      <c r="S4847" s="17">
        <f>IF(OR($B4847="",$G4847="",$R4847=0),"",$G4847/$R4847)</f>
        <v/>
      </c>
      <c r="T4847">
        <f>IF($S4847="","",IF($S4847&lt;Settings!$B$8,"Critical",IF($S4847&lt;Settings!$B$9,"Semi Critical","Non Critical")))</f>
        <v/>
      </c>
      <c r="U4847">
        <f>IF($B4847="","",IFERROR(VLOOKUP($O4847,Leaders!$A:$B,2,0),"Not Mapped"))</f>
        <v/>
      </c>
    </row>
    <row r="4848">
      <c r="A4848" s="16" t="n"/>
      <c r="G4848" s="17" t="n"/>
      <c r="H4848" s="17" t="n"/>
      <c r="I4848" s="17" t="n"/>
      <c r="J4848" s="17" t="n"/>
      <c r="K4848" s="17" t="n"/>
      <c r="L4848" s="17" t="n"/>
      <c r="N4848">
        <f>IF($B4848="","",IF($C4848="SUPERSTORE","Superstore","DH"))</f>
        <v/>
      </c>
      <c r="O4848">
        <f>IF($B4848="","",IFERROR(VLOOKUP($B4848,Mapping!$A:$C,2,0),"Not Mapped"))</f>
        <v/>
      </c>
      <c r="P4848">
        <f>IF($B4848="","",IFERROR(VLOOKUP($B4848,Mapping!$A:$C,3,0),"Not Mapped"))</f>
        <v/>
      </c>
      <c r="Q4848">
        <f>IF($B4848="","",IF(COUNTIF(Exclusions!$A:$A,$B4848)&gt;0,"Yes","No"))</f>
        <v/>
      </c>
      <c r="R4848" s="17">
        <f>IF($B4848="","",MIN(1,DAY($A4848)/IF($N4848="Superstore",Settings!$B$5,Settings!$B$4)))</f>
        <v/>
      </c>
      <c r="S4848" s="17">
        <f>IF(OR($B4848="",$G4848="",$R4848=0),"",$G4848/$R4848)</f>
        <v/>
      </c>
      <c r="T4848">
        <f>IF($S4848="","",IF($S4848&lt;Settings!$B$8,"Critical",IF($S4848&lt;Settings!$B$9,"Semi Critical","Non Critical")))</f>
        <v/>
      </c>
      <c r="U4848">
        <f>IF($B4848="","",IFERROR(VLOOKUP($O4848,Leaders!$A:$B,2,0),"Not Mapped"))</f>
        <v/>
      </c>
    </row>
    <row r="4849">
      <c r="A4849" s="16" t="n"/>
      <c r="G4849" s="17" t="n"/>
      <c r="H4849" s="17" t="n"/>
      <c r="I4849" s="17" t="n"/>
      <c r="J4849" s="17" t="n"/>
      <c r="K4849" s="17" t="n"/>
      <c r="L4849" s="17" t="n"/>
      <c r="N4849">
        <f>IF($B4849="","",IF($C4849="SUPERSTORE","Superstore","DH"))</f>
        <v/>
      </c>
      <c r="O4849">
        <f>IF($B4849="","",IFERROR(VLOOKUP($B4849,Mapping!$A:$C,2,0),"Not Mapped"))</f>
        <v/>
      </c>
      <c r="P4849">
        <f>IF($B4849="","",IFERROR(VLOOKUP($B4849,Mapping!$A:$C,3,0),"Not Mapped"))</f>
        <v/>
      </c>
      <c r="Q4849">
        <f>IF($B4849="","",IF(COUNTIF(Exclusions!$A:$A,$B4849)&gt;0,"Yes","No"))</f>
        <v/>
      </c>
      <c r="R4849" s="17">
        <f>IF($B4849="","",MIN(1,DAY($A4849)/IF($N4849="Superstore",Settings!$B$5,Settings!$B$4)))</f>
        <v/>
      </c>
      <c r="S4849" s="17">
        <f>IF(OR($B4849="",$G4849="",$R4849=0),"",$G4849/$R4849)</f>
        <v/>
      </c>
      <c r="T4849">
        <f>IF($S4849="","",IF($S4849&lt;Settings!$B$8,"Critical",IF($S4849&lt;Settings!$B$9,"Semi Critical","Non Critical")))</f>
        <v/>
      </c>
      <c r="U4849">
        <f>IF($B4849="","",IFERROR(VLOOKUP($O4849,Leaders!$A:$B,2,0),"Not Mapped"))</f>
        <v/>
      </c>
    </row>
    <row r="4850">
      <c r="A4850" s="16" t="n"/>
      <c r="G4850" s="17" t="n"/>
      <c r="H4850" s="17" t="n"/>
      <c r="I4850" s="17" t="n"/>
      <c r="J4850" s="17" t="n"/>
      <c r="K4850" s="17" t="n"/>
      <c r="L4850" s="17" t="n"/>
      <c r="N4850">
        <f>IF($B4850="","",IF($C4850="SUPERSTORE","Superstore","DH"))</f>
        <v/>
      </c>
      <c r="O4850">
        <f>IF($B4850="","",IFERROR(VLOOKUP($B4850,Mapping!$A:$C,2,0),"Not Mapped"))</f>
        <v/>
      </c>
      <c r="P4850">
        <f>IF($B4850="","",IFERROR(VLOOKUP($B4850,Mapping!$A:$C,3,0),"Not Mapped"))</f>
        <v/>
      </c>
      <c r="Q4850">
        <f>IF($B4850="","",IF(COUNTIF(Exclusions!$A:$A,$B4850)&gt;0,"Yes","No"))</f>
        <v/>
      </c>
      <c r="R4850" s="17">
        <f>IF($B4850="","",MIN(1,DAY($A4850)/IF($N4850="Superstore",Settings!$B$5,Settings!$B$4)))</f>
        <v/>
      </c>
      <c r="S4850" s="17">
        <f>IF(OR($B4850="",$G4850="",$R4850=0),"",$G4850/$R4850)</f>
        <v/>
      </c>
      <c r="T4850">
        <f>IF($S4850="","",IF($S4850&lt;Settings!$B$8,"Critical",IF($S4850&lt;Settings!$B$9,"Semi Critical","Non Critical")))</f>
        <v/>
      </c>
      <c r="U4850">
        <f>IF($B4850="","",IFERROR(VLOOKUP($O4850,Leaders!$A:$B,2,0),"Not Mapped"))</f>
        <v/>
      </c>
    </row>
    <row r="4851">
      <c r="A4851" s="16" t="n"/>
      <c r="G4851" s="17" t="n"/>
      <c r="H4851" s="17" t="n"/>
      <c r="I4851" s="17" t="n"/>
      <c r="J4851" s="17" t="n"/>
      <c r="K4851" s="17" t="n"/>
      <c r="L4851" s="17" t="n"/>
      <c r="N4851">
        <f>IF($B4851="","",IF($C4851="SUPERSTORE","Superstore","DH"))</f>
        <v/>
      </c>
      <c r="O4851">
        <f>IF($B4851="","",IFERROR(VLOOKUP($B4851,Mapping!$A:$C,2,0),"Not Mapped"))</f>
        <v/>
      </c>
      <c r="P4851">
        <f>IF($B4851="","",IFERROR(VLOOKUP($B4851,Mapping!$A:$C,3,0),"Not Mapped"))</f>
        <v/>
      </c>
      <c r="Q4851">
        <f>IF($B4851="","",IF(COUNTIF(Exclusions!$A:$A,$B4851)&gt;0,"Yes","No"))</f>
        <v/>
      </c>
      <c r="R4851" s="17">
        <f>IF($B4851="","",MIN(1,DAY($A4851)/IF($N4851="Superstore",Settings!$B$5,Settings!$B$4)))</f>
        <v/>
      </c>
      <c r="S4851" s="17">
        <f>IF(OR($B4851="",$G4851="",$R4851=0),"",$G4851/$R4851)</f>
        <v/>
      </c>
      <c r="T4851">
        <f>IF($S4851="","",IF($S4851&lt;Settings!$B$8,"Critical",IF($S4851&lt;Settings!$B$9,"Semi Critical","Non Critical")))</f>
        <v/>
      </c>
      <c r="U4851">
        <f>IF($B4851="","",IFERROR(VLOOKUP($O4851,Leaders!$A:$B,2,0),"Not Mapped"))</f>
        <v/>
      </c>
    </row>
    <row r="4852">
      <c r="A4852" s="16" t="n"/>
      <c r="G4852" s="17" t="n"/>
      <c r="H4852" s="17" t="n"/>
      <c r="I4852" s="17" t="n"/>
      <c r="J4852" s="17" t="n"/>
      <c r="K4852" s="17" t="n"/>
      <c r="L4852" s="17" t="n"/>
      <c r="N4852">
        <f>IF($B4852="","",IF($C4852="SUPERSTORE","Superstore","DH"))</f>
        <v/>
      </c>
      <c r="O4852">
        <f>IF($B4852="","",IFERROR(VLOOKUP($B4852,Mapping!$A:$C,2,0),"Not Mapped"))</f>
        <v/>
      </c>
      <c r="P4852">
        <f>IF($B4852="","",IFERROR(VLOOKUP($B4852,Mapping!$A:$C,3,0),"Not Mapped"))</f>
        <v/>
      </c>
      <c r="Q4852">
        <f>IF($B4852="","",IF(COUNTIF(Exclusions!$A:$A,$B4852)&gt;0,"Yes","No"))</f>
        <v/>
      </c>
      <c r="R4852" s="17">
        <f>IF($B4852="","",MIN(1,DAY($A4852)/IF($N4852="Superstore",Settings!$B$5,Settings!$B$4)))</f>
        <v/>
      </c>
      <c r="S4852" s="17">
        <f>IF(OR($B4852="",$G4852="",$R4852=0),"",$G4852/$R4852)</f>
        <v/>
      </c>
      <c r="T4852">
        <f>IF($S4852="","",IF($S4852&lt;Settings!$B$8,"Critical",IF($S4852&lt;Settings!$B$9,"Semi Critical","Non Critical")))</f>
        <v/>
      </c>
      <c r="U4852">
        <f>IF($B4852="","",IFERROR(VLOOKUP($O4852,Leaders!$A:$B,2,0),"Not Mapped"))</f>
        <v/>
      </c>
    </row>
    <row r="4853">
      <c r="A4853" s="16" t="n"/>
      <c r="G4853" s="17" t="n"/>
      <c r="H4853" s="17" t="n"/>
      <c r="I4853" s="17" t="n"/>
      <c r="J4853" s="17" t="n"/>
      <c r="K4853" s="17" t="n"/>
      <c r="L4853" s="17" t="n"/>
      <c r="N4853">
        <f>IF($B4853="","",IF($C4853="SUPERSTORE","Superstore","DH"))</f>
        <v/>
      </c>
      <c r="O4853">
        <f>IF($B4853="","",IFERROR(VLOOKUP($B4853,Mapping!$A:$C,2,0),"Not Mapped"))</f>
        <v/>
      </c>
      <c r="P4853">
        <f>IF($B4853="","",IFERROR(VLOOKUP($B4853,Mapping!$A:$C,3,0),"Not Mapped"))</f>
        <v/>
      </c>
      <c r="Q4853">
        <f>IF($B4853="","",IF(COUNTIF(Exclusions!$A:$A,$B4853)&gt;0,"Yes","No"))</f>
        <v/>
      </c>
      <c r="R4853" s="17">
        <f>IF($B4853="","",MIN(1,DAY($A4853)/IF($N4853="Superstore",Settings!$B$5,Settings!$B$4)))</f>
        <v/>
      </c>
      <c r="S4853" s="17">
        <f>IF(OR($B4853="",$G4853="",$R4853=0),"",$G4853/$R4853)</f>
        <v/>
      </c>
      <c r="T4853">
        <f>IF($S4853="","",IF($S4853&lt;Settings!$B$8,"Critical",IF($S4853&lt;Settings!$B$9,"Semi Critical","Non Critical")))</f>
        <v/>
      </c>
      <c r="U4853">
        <f>IF($B4853="","",IFERROR(VLOOKUP($O4853,Leaders!$A:$B,2,0),"Not Mapped"))</f>
        <v/>
      </c>
    </row>
    <row r="4854">
      <c r="A4854" s="16" t="n"/>
      <c r="G4854" s="17" t="n"/>
      <c r="H4854" s="17" t="n"/>
      <c r="I4854" s="17" t="n"/>
      <c r="J4854" s="17" t="n"/>
      <c r="K4854" s="17" t="n"/>
      <c r="L4854" s="17" t="n"/>
      <c r="N4854">
        <f>IF($B4854="","",IF($C4854="SUPERSTORE","Superstore","DH"))</f>
        <v/>
      </c>
      <c r="O4854">
        <f>IF($B4854="","",IFERROR(VLOOKUP($B4854,Mapping!$A:$C,2,0),"Not Mapped"))</f>
        <v/>
      </c>
      <c r="P4854">
        <f>IF($B4854="","",IFERROR(VLOOKUP($B4854,Mapping!$A:$C,3,0),"Not Mapped"))</f>
        <v/>
      </c>
      <c r="Q4854">
        <f>IF($B4854="","",IF(COUNTIF(Exclusions!$A:$A,$B4854)&gt;0,"Yes","No"))</f>
        <v/>
      </c>
      <c r="R4854" s="17">
        <f>IF($B4854="","",MIN(1,DAY($A4854)/IF($N4854="Superstore",Settings!$B$5,Settings!$B$4)))</f>
        <v/>
      </c>
      <c r="S4854" s="17">
        <f>IF(OR($B4854="",$G4854="",$R4854=0),"",$G4854/$R4854)</f>
        <v/>
      </c>
      <c r="T4854">
        <f>IF($S4854="","",IF($S4854&lt;Settings!$B$8,"Critical",IF($S4854&lt;Settings!$B$9,"Semi Critical","Non Critical")))</f>
        <v/>
      </c>
      <c r="U4854">
        <f>IF($B4854="","",IFERROR(VLOOKUP($O4854,Leaders!$A:$B,2,0),"Not Mapped"))</f>
        <v/>
      </c>
    </row>
    <row r="4855">
      <c r="A4855" s="16" t="n"/>
      <c r="G4855" s="17" t="n"/>
      <c r="H4855" s="17" t="n"/>
      <c r="I4855" s="17" t="n"/>
      <c r="J4855" s="17" t="n"/>
      <c r="K4855" s="17" t="n"/>
      <c r="L4855" s="17" t="n"/>
      <c r="N4855">
        <f>IF($B4855="","",IF($C4855="SUPERSTORE","Superstore","DH"))</f>
        <v/>
      </c>
      <c r="O4855">
        <f>IF($B4855="","",IFERROR(VLOOKUP($B4855,Mapping!$A:$C,2,0),"Not Mapped"))</f>
        <v/>
      </c>
      <c r="P4855">
        <f>IF($B4855="","",IFERROR(VLOOKUP($B4855,Mapping!$A:$C,3,0),"Not Mapped"))</f>
        <v/>
      </c>
      <c r="Q4855">
        <f>IF($B4855="","",IF(COUNTIF(Exclusions!$A:$A,$B4855)&gt;0,"Yes","No"))</f>
        <v/>
      </c>
      <c r="R4855" s="17">
        <f>IF($B4855="","",MIN(1,DAY($A4855)/IF($N4855="Superstore",Settings!$B$5,Settings!$B$4)))</f>
        <v/>
      </c>
      <c r="S4855" s="17">
        <f>IF(OR($B4855="",$G4855="",$R4855=0),"",$G4855/$R4855)</f>
        <v/>
      </c>
      <c r="T4855">
        <f>IF($S4855="","",IF($S4855&lt;Settings!$B$8,"Critical",IF($S4855&lt;Settings!$B$9,"Semi Critical","Non Critical")))</f>
        <v/>
      </c>
      <c r="U4855">
        <f>IF($B4855="","",IFERROR(VLOOKUP($O4855,Leaders!$A:$B,2,0),"Not Mapped"))</f>
        <v/>
      </c>
    </row>
    <row r="4856">
      <c r="A4856" s="16" t="n"/>
      <c r="G4856" s="17" t="n"/>
      <c r="H4856" s="17" t="n"/>
      <c r="I4856" s="17" t="n"/>
      <c r="J4856" s="17" t="n"/>
      <c r="K4856" s="17" t="n"/>
      <c r="L4856" s="17" t="n"/>
      <c r="N4856">
        <f>IF($B4856="","",IF($C4856="SUPERSTORE","Superstore","DH"))</f>
        <v/>
      </c>
      <c r="O4856">
        <f>IF($B4856="","",IFERROR(VLOOKUP($B4856,Mapping!$A:$C,2,0),"Not Mapped"))</f>
        <v/>
      </c>
      <c r="P4856">
        <f>IF($B4856="","",IFERROR(VLOOKUP($B4856,Mapping!$A:$C,3,0),"Not Mapped"))</f>
        <v/>
      </c>
      <c r="Q4856">
        <f>IF($B4856="","",IF(COUNTIF(Exclusions!$A:$A,$B4856)&gt;0,"Yes","No"))</f>
        <v/>
      </c>
      <c r="R4856" s="17">
        <f>IF($B4856="","",MIN(1,DAY($A4856)/IF($N4856="Superstore",Settings!$B$5,Settings!$B$4)))</f>
        <v/>
      </c>
      <c r="S4856" s="17">
        <f>IF(OR($B4856="",$G4856="",$R4856=0),"",$G4856/$R4856)</f>
        <v/>
      </c>
      <c r="T4856">
        <f>IF($S4856="","",IF($S4856&lt;Settings!$B$8,"Critical",IF($S4856&lt;Settings!$B$9,"Semi Critical","Non Critical")))</f>
        <v/>
      </c>
      <c r="U4856">
        <f>IF($B4856="","",IFERROR(VLOOKUP($O4856,Leaders!$A:$B,2,0),"Not Mapped"))</f>
        <v/>
      </c>
    </row>
    <row r="4857">
      <c r="A4857" s="16" t="n"/>
      <c r="G4857" s="17" t="n"/>
      <c r="H4857" s="17" t="n"/>
      <c r="I4857" s="17" t="n"/>
      <c r="J4857" s="17" t="n"/>
      <c r="K4857" s="17" t="n"/>
      <c r="L4857" s="17" t="n"/>
      <c r="N4857">
        <f>IF($B4857="","",IF($C4857="SUPERSTORE","Superstore","DH"))</f>
        <v/>
      </c>
      <c r="O4857">
        <f>IF($B4857="","",IFERROR(VLOOKUP($B4857,Mapping!$A:$C,2,0),"Not Mapped"))</f>
        <v/>
      </c>
      <c r="P4857">
        <f>IF($B4857="","",IFERROR(VLOOKUP($B4857,Mapping!$A:$C,3,0),"Not Mapped"))</f>
        <v/>
      </c>
      <c r="Q4857">
        <f>IF($B4857="","",IF(COUNTIF(Exclusions!$A:$A,$B4857)&gt;0,"Yes","No"))</f>
        <v/>
      </c>
      <c r="R4857" s="17">
        <f>IF($B4857="","",MIN(1,DAY($A4857)/IF($N4857="Superstore",Settings!$B$5,Settings!$B$4)))</f>
        <v/>
      </c>
      <c r="S4857" s="17">
        <f>IF(OR($B4857="",$G4857="",$R4857=0),"",$G4857/$R4857)</f>
        <v/>
      </c>
      <c r="T4857">
        <f>IF($S4857="","",IF($S4857&lt;Settings!$B$8,"Critical",IF($S4857&lt;Settings!$B$9,"Semi Critical","Non Critical")))</f>
        <v/>
      </c>
      <c r="U4857">
        <f>IF($B4857="","",IFERROR(VLOOKUP($O4857,Leaders!$A:$B,2,0),"Not Mapped"))</f>
        <v/>
      </c>
    </row>
    <row r="4858">
      <c r="A4858" s="16" t="n"/>
      <c r="G4858" s="17" t="n"/>
      <c r="H4858" s="17" t="n"/>
      <c r="I4858" s="17" t="n"/>
      <c r="J4858" s="17" t="n"/>
      <c r="K4858" s="17" t="n"/>
      <c r="L4858" s="17" t="n"/>
      <c r="N4858">
        <f>IF($B4858="","",IF($C4858="SUPERSTORE","Superstore","DH"))</f>
        <v/>
      </c>
      <c r="O4858">
        <f>IF($B4858="","",IFERROR(VLOOKUP($B4858,Mapping!$A:$C,2,0),"Not Mapped"))</f>
        <v/>
      </c>
      <c r="P4858">
        <f>IF($B4858="","",IFERROR(VLOOKUP($B4858,Mapping!$A:$C,3,0),"Not Mapped"))</f>
        <v/>
      </c>
      <c r="Q4858">
        <f>IF($B4858="","",IF(COUNTIF(Exclusions!$A:$A,$B4858)&gt;0,"Yes","No"))</f>
        <v/>
      </c>
      <c r="R4858" s="17">
        <f>IF($B4858="","",MIN(1,DAY($A4858)/IF($N4858="Superstore",Settings!$B$5,Settings!$B$4)))</f>
        <v/>
      </c>
      <c r="S4858" s="17">
        <f>IF(OR($B4858="",$G4858="",$R4858=0),"",$G4858/$R4858)</f>
        <v/>
      </c>
      <c r="T4858">
        <f>IF($S4858="","",IF($S4858&lt;Settings!$B$8,"Critical",IF($S4858&lt;Settings!$B$9,"Semi Critical","Non Critical")))</f>
        <v/>
      </c>
      <c r="U4858">
        <f>IF($B4858="","",IFERROR(VLOOKUP($O4858,Leaders!$A:$B,2,0),"Not Mapped"))</f>
        <v/>
      </c>
    </row>
    <row r="4859">
      <c r="A4859" s="16" t="n"/>
      <c r="G4859" s="17" t="n"/>
      <c r="H4859" s="17" t="n"/>
      <c r="I4859" s="17" t="n"/>
      <c r="J4859" s="17" t="n"/>
      <c r="K4859" s="17" t="n"/>
      <c r="L4859" s="17" t="n"/>
      <c r="N4859">
        <f>IF($B4859="","",IF($C4859="SUPERSTORE","Superstore","DH"))</f>
        <v/>
      </c>
      <c r="O4859">
        <f>IF($B4859="","",IFERROR(VLOOKUP($B4859,Mapping!$A:$C,2,0),"Not Mapped"))</f>
        <v/>
      </c>
      <c r="P4859">
        <f>IF($B4859="","",IFERROR(VLOOKUP($B4859,Mapping!$A:$C,3,0),"Not Mapped"))</f>
        <v/>
      </c>
      <c r="Q4859">
        <f>IF($B4859="","",IF(COUNTIF(Exclusions!$A:$A,$B4859)&gt;0,"Yes","No"))</f>
        <v/>
      </c>
      <c r="R4859" s="17">
        <f>IF($B4859="","",MIN(1,DAY($A4859)/IF($N4859="Superstore",Settings!$B$5,Settings!$B$4)))</f>
        <v/>
      </c>
      <c r="S4859" s="17">
        <f>IF(OR($B4859="",$G4859="",$R4859=0),"",$G4859/$R4859)</f>
        <v/>
      </c>
      <c r="T4859">
        <f>IF($S4859="","",IF($S4859&lt;Settings!$B$8,"Critical",IF($S4859&lt;Settings!$B$9,"Semi Critical","Non Critical")))</f>
        <v/>
      </c>
      <c r="U4859">
        <f>IF($B4859="","",IFERROR(VLOOKUP($O4859,Leaders!$A:$B,2,0),"Not Mapped"))</f>
        <v/>
      </c>
    </row>
    <row r="4860">
      <c r="A4860" s="16" t="n"/>
      <c r="G4860" s="17" t="n"/>
      <c r="H4860" s="17" t="n"/>
      <c r="I4860" s="17" t="n"/>
      <c r="J4860" s="17" t="n"/>
      <c r="K4860" s="17" t="n"/>
      <c r="L4860" s="17" t="n"/>
      <c r="N4860">
        <f>IF($B4860="","",IF($C4860="SUPERSTORE","Superstore","DH"))</f>
        <v/>
      </c>
      <c r="O4860">
        <f>IF($B4860="","",IFERROR(VLOOKUP($B4860,Mapping!$A:$C,2,0),"Not Mapped"))</f>
        <v/>
      </c>
      <c r="P4860">
        <f>IF($B4860="","",IFERROR(VLOOKUP($B4860,Mapping!$A:$C,3,0),"Not Mapped"))</f>
        <v/>
      </c>
      <c r="Q4860">
        <f>IF($B4860="","",IF(COUNTIF(Exclusions!$A:$A,$B4860)&gt;0,"Yes","No"))</f>
        <v/>
      </c>
      <c r="R4860" s="17">
        <f>IF($B4860="","",MIN(1,DAY($A4860)/IF($N4860="Superstore",Settings!$B$5,Settings!$B$4)))</f>
        <v/>
      </c>
      <c r="S4860" s="17">
        <f>IF(OR($B4860="",$G4860="",$R4860=0),"",$G4860/$R4860)</f>
        <v/>
      </c>
      <c r="T4860">
        <f>IF($S4860="","",IF($S4860&lt;Settings!$B$8,"Critical",IF($S4860&lt;Settings!$B$9,"Semi Critical","Non Critical")))</f>
        <v/>
      </c>
      <c r="U4860">
        <f>IF($B4860="","",IFERROR(VLOOKUP($O4860,Leaders!$A:$B,2,0),"Not Mapped"))</f>
        <v/>
      </c>
    </row>
    <row r="4861">
      <c r="A4861" s="16" t="n"/>
      <c r="G4861" s="17" t="n"/>
      <c r="H4861" s="17" t="n"/>
      <c r="I4861" s="17" t="n"/>
      <c r="J4861" s="17" t="n"/>
      <c r="K4861" s="17" t="n"/>
      <c r="L4861" s="17" t="n"/>
      <c r="N4861">
        <f>IF($B4861="","",IF($C4861="SUPERSTORE","Superstore","DH"))</f>
        <v/>
      </c>
      <c r="O4861">
        <f>IF($B4861="","",IFERROR(VLOOKUP($B4861,Mapping!$A:$C,2,0),"Not Mapped"))</f>
        <v/>
      </c>
      <c r="P4861">
        <f>IF($B4861="","",IFERROR(VLOOKUP($B4861,Mapping!$A:$C,3,0),"Not Mapped"))</f>
        <v/>
      </c>
      <c r="Q4861">
        <f>IF($B4861="","",IF(COUNTIF(Exclusions!$A:$A,$B4861)&gt;0,"Yes","No"))</f>
        <v/>
      </c>
      <c r="R4861" s="17">
        <f>IF($B4861="","",MIN(1,DAY($A4861)/IF($N4861="Superstore",Settings!$B$5,Settings!$B$4)))</f>
        <v/>
      </c>
      <c r="S4861" s="17">
        <f>IF(OR($B4861="",$G4861="",$R4861=0),"",$G4861/$R4861)</f>
        <v/>
      </c>
      <c r="T4861">
        <f>IF($S4861="","",IF($S4861&lt;Settings!$B$8,"Critical",IF($S4861&lt;Settings!$B$9,"Semi Critical","Non Critical")))</f>
        <v/>
      </c>
      <c r="U4861">
        <f>IF($B4861="","",IFERROR(VLOOKUP($O4861,Leaders!$A:$B,2,0),"Not Mapped"))</f>
        <v/>
      </c>
    </row>
    <row r="4862">
      <c r="A4862" s="16" t="n"/>
      <c r="G4862" s="17" t="n"/>
      <c r="H4862" s="17" t="n"/>
      <c r="I4862" s="17" t="n"/>
      <c r="J4862" s="17" t="n"/>
      <c r="K4862" s="17" t="n"/>
      <c r="L4862" s="17" t="n"/>
      <c r="N4862">
        <f>IF($B4862="","",IF($C4862="SUPERSTORE","Superstore","DH"))</f>
        <v/>
      </c>
      <c r="O4862">
        <f>IF($B4862="","",IFERROR(VLOOKUP($B4862,Mapping!$A:$C,2,0),"Not Mapped"))</f>
        <v/>
      </c>
      <c r="P4862">
        <f>IF($B4862="","",IFERROR(VLOOKUP($B4862,Mapping!$A:$C,3,0),"Not Mapped"))</f>
        <v/>
      </c>
      <c r="Q4862">
        <f>IF($B4862="","",IF(COUNTIF(Exclusions!$A:$A,$B4862)&gt;0,"Yes","No"))</f>
        <v/>
      </c>
      <c r="R4862" s="17">
        <f>IF($B4862="","",MIN(1,DAY($A4862)/IF($N4862="Superstore",Settings!$B$5,Settings!$B$4)))</f>
        <v/>
      </c>
      <c r="S4862" s="17">
        <f>IF(OR($B4862="",$G4862="",$R4862=0),"",$G4862/$R4862)</f>
        <v/>
      </c>
      <c r="T4862">
        <f>IF($S4862="","",IF($S4862&lt;Settings!$B$8,"Critical",IF($S4862&lt;Settings!$B$9,"Semi Critical","Non Critical")))</f>
        <v/>
      </c>
      <c r="U4862">
        <f>IF($B4862="","",IFERROR(VLOOKUP($O4862,Leaders!$A:$B,2,0),"Not Mapped"))</f>
        <v/>
      </c>
    </row>
    <row r="4863">
      <c r="A4863" s="16" t="n"/>
      <c r="G4863" s="17" t="n"/>
      <c r="H4863" s="17" t="n"/>
      <c r="I4863" s="17" t="n"/>
      <c r="J4863" s="17" t="n"/>
      <c r="K4863" s="17" t="n"/>
      <c r="L4863" s="17" t="n"/>
      <c r="N4863">
        <f>IF($B4863="","",IF($C4863="SUPERSTORE","Superstore","DH"))</f>
        <v/>
      </c>
      <c r="O4863">
        <f>IF($B4863="","",IFERROR(VLOOKUP($B4863,Mapping!$A:$C,2,0),"Not Mapped"))</f>
        <v/>
      </c>
      <c r="P4863">
        <f>IF($B4863="","",IFERROR(VLOOKUP($B4863,Mapping!$A:$C,3,0),"Not Mapped"))</f>
        <v/>
      </c>
      <c r="Q4863">
        <f>IF($B4863="","",IF(COUNTIF(Exclusions!$A:$A,$B4863)&gt;0,"Yes","No"))</f>
        <v/>
      </c>
      <c r="R4863" s="17">
        <f>IF($B4863="","",MIN(1,DAY($A4863)/IF($N4863="Superstore",Settings!$B$5,Settings!$B$4)))</f>
        <v/>
      </c>
      <c r="S4863" s="17">
        <f>IF(OR($B4863="",$G4863="",$R4863=0),"",$G4863/$R4863)</f>
        <v/>
      </c>
      <c r="T4863">
        <f>IF($S4863="","",IF($S4863&lt;Settings!$B$8,"Critical",IF($S4863&lt;Settings!$B$9,"Semi Critical","Non Critical")))</f>
        <v/>
      </c>
      <c r="U4863">
        <f>IF($B4863="","",IFERROR(VLOOKUP($O4863,Leaders!$A:$B,2,0),"Not Mapped"))</f>
        <v/>
      </c>
    </row>
    <row r="4864">
      <c r="A4864" s="16" t="n"/>
      <c r="G4864" s="17" t="n"/>
      <c r="H4864" s="17" t="n"/>
      <c r="I4864" s="17" t="n"/>
      <c r="J4864" s="17" t="n"/>
      <c r="K4864" s="17" t="n"/>
      <c r="L4864" s="17" t="n"/>
      <c r="N4864">
        <f>IF($B4864="","",IF($C4864="SUPERSTORE","Superstore","DH"))</f>
        <v/>
      </c>
      <c r="O4864">
        <f>IF($B4864="","",IFERROR(VLOOKUP($B4864,Mapping!$A:$C,2,0),"Not Mapped"))</f>
        <v/>
      </c>
      <c r="P4864">
        <f>IF($B4864="","",IFERROR(VLOOKUP($B4864,Mapping!$A:$C,3,0),"Not Mapped"))</f>
        <v/>
      </c>
      <c r="Q4864">
        <f>IF($B4864="","",IF(COUNTIF(Exclusions!$A:$A,$B4864)&gt;0,"Yes","No"))</f>
        <v/>
      </c>
      <c r="R4864" s="17">
        <f>IF($B4864="","",MIN(1,DAY($A4864)/IF($N4864="Superstore",Settings!$B$5,Settings!$B$4)))</f>
        <v/>
      </c>
      <c r="S4864" s="17">
        <f>IF(OR($B4864="",$G4864="",$R4864=0),"",$G4864/$R4864)</f>
        <v/>
      </c>
      <c r="T4864">
        <f>IF($S4864="","",IF($S4864&lt;Settings!$B$8,"Critical",IF($S4864&lt;Settings!$B$9,"Semi Critical","Non Critical")))</f>
        <v/>
      </c>
      <c r="U4864">
        <f>IF($B4864="","",IFERROR(VLOOKUP($O4864,Leaders!$A:$B,2,0),"Not Mapped"))</f>
        <v/>
      </c>
    </row>
    <row r="4865">
      <c r="A4865" s="16" t="n"/>
      <c r="G4865" s="17" t="n"/>
      <c r="H4865" s="17" t="n"/>
      <c r="I4865" s="17" t="n"/>
      <c r="J4865" s="17" t="n"/>
      <c r="K4865" s="17" t="n"/>
      <c r="L4865" s="17" t="n"/>
      <c r="N4865">
        <f>IF($B4865="","",IF($C4865="SUPERSTORE","Superstore","DH"))</f>
        <v/>
      </c>
      <c r="O4865">
        <f>IF($B4865="","",IFERROR(VLOOKUP($B4865,Mapping!$A:$C,2,0),"Not Mapped"))</f>
        <v/>
      </c>
      <c r="P4865">
        <f>IF($B4865="","",IFERROR(VLOOKUP($B4865,Mapping!$A:$C,3,0),"Not Mapped"))</f>
        <v/>
      </c>
      <c r="Q4865">
        <f>IF($B4865="","",IF(COUNTIF(Exclusions!$A:$A,$B4865)&gt;0,"Yes","No"))</f>
        <v/>
      </c>
      <c r="R4865" s="17">
        <f>IF($B4865="","",MIN(1,DAY($A4865)/IF($N4865="Superstore",Settings!$B$5,Settings!$B$4)))</f>
        <v/>
      </c>
      <c r="S4865" s="17">
        <f>IF(OR($B4865="",$G4865="",$R4865=0),"",$G4865/$R4865)</f>
        <v/>
      </c>
      <c r="T4865">
        <f>IF($S4865="","",IF($S4865&lt;Settings!$B$8,"Critical",IF($S4865&lt;Settings!$B$9,"Semi Critical","Non Critical")))</f>
        <v/>
      </c>
      <c r="U4865">
        <f>IF($B4865="","",IFERROR(VLOOKUP($O4865,Leaders!$A:$B,2,0),"Not Mapped"))</f>
        <v/>
      </c>
    </row>
    <row r="4866">
      <c r="A4866" s="16" t="n"/>
      <c r="G4866" s="17" t="n"/>
      <c r="H4866" s="17" t="n"/>
      <c r="I4866" s="17" t="n"/>
      <c r="J4866" s="17" t="n"/>
      <c r="K4866" s="17" t="n"/>
      <c r="L4866" s="17" t="n"/>
      <c r="N4866">
        <f>IF($B4866="","",IF($C4866="SUPERSTORE","Superstore","DH"))</f>
        <v/>
      </c>
      <c r="O4866">
        <f>IF($B4866="","",IFERROR(VLOOKUP($B4866,Mapping!$A:$C,2,0),"Not Mapped"))</f>
        <v/>
      </c>
      <c r="P4866">
        <f>IF($B4866="","",IFERROR(VLOOKUP($B4866,Mapping!$A:$C,3,0),"Not Mapped"))</f>
        <v/>
      </c>
      <c r="Q4866">
        <f>IF($B4866="","",IF(COUNTIF(Exclusions!$A:$A,$B4866)&gt;0,"Yes","No"))</f>
        <v/>
      </c>
      <c r="R4866" s="17">
        <f>IF($B4866="","",MIN(1,DAY($A4866)/IF($N4866="Superstore",Settings!$B$5,Settings!$B$4)))</f>
        <v/>
      </c>
      <c r="S4866" s="17">
        <f>IF(OR($B4866="",$G4866="",$R4866=0),"",$G4866/$R4866)</f>
        <v/>
      </c>
      <c r="T4866">
        <f>IF($S4866="","",IF($S4866&lt;Settings!$B$8,"Critical",IF($S4866&lt;Settings!$B$9,"Semi Critical","Non Critical")))</f>
        <v/>
      </c>
      <c r="U4866">
        <f>IF($B4866="","",IFERROR(VLOOKUP($O4866,Leaders!$A:$B,2,0),"Not Mapped"))</f>
        <v/>
      </c>
    </row>
    <row r="4867">
      <c r="A4867" s="16" t="n"/>
      <c r="G4867" s="17" t="n"/>
      <c r="H4867" s="17" t="n"/>
      <c r="I4867" s="17" t="n"/>
      <c r="J4867" s="17" t="n"/>
      <c r="K4867" s="17" t="n"/>
      <c r="L4867" s="17" t="n"/>
      <c r="N4867">
        <f>IF($B4867="","",IF($C4867="SUPERSTORE","Superstore","DH"))</f>
        <v/>
      </c>
      <c r="O4867">
        <f>IF($B4867="","",IFERROR(VLOOKUP($B4867,Mapping!$A:$C,2,0),"Not Mapped"))</f>
        <v/>
      </c>
      <c r="P4867">
        <f>IF($B4867="","",IFERROR(VLOOKUP($B4867,Mapping!$A:$C,3,0),"Not Mapped"))</f>
        <v/>
      </c>
      <c r="Q4867">
        <f>IF($B4867="","",IF(COUNTIF(Exclusions!$A:$A,$B4867)&gt;0,"Yes","No"))</f>
        <v/>
      </c>
      <c r="R4867" s="17">
        <f>IF($B4867="","",MIN(1,DAY($A4867)/IF($N4867="Superstore",Settings!$B$5,Settings!$B$4)))</f>
        <v/>
      </c>
      <c r="S4867" s="17">
        <f>IF(OR($B4867="",$G4867="",$R4867=0),"",$G4867/$R4867)</f>
        <v/>
      </c>
      <c r="T4867">
        <f>IF($S4867="","",IF($S4867&lt;Settings!$B$8,"Critical",IF($S4867&lt;Settings!$B$9,"Semi Critical","Non Critical")))</f>
        <v/>
      </c>
      <c r="U4867">
        <f>IF($B4867="","",IFERROR(VLOOKUP($O4867,Leaders!$A:$B,2,0),"Not Mapped"))</f>
        <v/>
      </c>
    </row>
    <row r="4868">
      <c r="A4868" s="16" t="n"/>
      <c r="G4868" s="17" t="n"/>
      <c r="H4868" s="17" t="n"/>
      <c r="I4868" s="17" t="n"/>
      <c r="J4868" s="17" t="n"/>
      <c r="K4868" s="17" t="n"/>
      <c r="L4868" s="17" t="n"/>
      <c r="N4868">
        <f>IF($B4868="","",IF($C4868="SUPERSTORE","Superstore","DH"))</f>
        <v/>
      </c>
      <c r="O4868">
        <f>IF($B4868="","",IFERROR(VLOOKUP($B4868,Mapping!$A:$C,2,0),"Not Mapped"))</f>
        <v/>
      </c>
      <c r="P4868">
        <f>IF($B4868="","",IFERROR(VLOOKUP($B4868,Mapping!$A:$C,3,0),"Not Mapped"))</f>
        <v/>
      </c>
      <c r="Q4868">
        <f>IF($B4868="","",IF(COUNTIF(Exclusions!$A:$A,$B4868)&gt;0,"Yes","No"))</f>
        <v/>
      </c>
      <c r="R4868" s="17">
        <f>IF($B4868="","",MIN(1,DAY($A4868)/IF($N4868="Superstore",Settings!$B$5,Settings!$B$4)))</f>
        <v/>
      </c>
      <c r="S4868" s="17">
        <f>IF(OR($B4868="",$G4868="",$R4868=0),"",$G4868/$R4868)</f>
        <v/>
      </c>
      <c r="T4868">
        <f>IF($S4868="","",IF($S4868&lt;Settings!$B$8,"Critical",IF($S4868&lt;Settings!$B$9,"Semi Critical","Non Critical")))</f>
        <v/>
      </c>
      <c r="U4868">
        <f>IF($B4868="","",IFERROR(VLOOKUP($O4868,Leaders!$A:$B,2,0),"Not Mapped"))</f>
        <v/>
      </c>
    </row>
    <row r="4869">
      <c r="A4869" s="16" t="n"/>
      <c r="G4869" s="17" t="n"/>
      <c r="H4869" s="17" t="n"/>
      <c r="I4869" s="17" t="n"/>
      <c r="J4869" s="17" t="n"/>
      <c r="K4869" s="17" t="n"/>
      <c r="L4869" s="17" t="n"/>
      <c r="N4869">
        <f>IF($B4869="","",IF($C4869="SUPERSTORE","Superstore","DH"))</f>
        <v/>
      </c>
      <c r="O4869">
        <f>IF($B4869="","",IFERROR(VLOOKUP($B4869,Mapping!$A:$C,2,0),"Not Mapped"))</f>
        <v/>
      </c>
      <c r="P4869">
        <f>IF($B4869="","",IFERROR(VLOOKUP($B4869,Mapping!$A:$C,3,0),"Not Mapped"))</f>
        <v/>
      </c>
      <c r="Q4869">
        <f>IF($B4869="","",IF(COUNTIF(Exclusions!$A:$A,$B4869)&gt;0,"Yes","No"))</f>
        <v/>
      </c>
      <c r="R4869" s="17">
        <f>IF($B4869="","",MIN(1,DAY($A4869)/IF($N4869="Superstore",Settings!$B$5,Settings!$B$4)))</f>
        <v/>
      </c>
      <c r="S4869" s="17">
        <f>IF(OR($B4869="",$G4869="",$R4869=0),"",$G4869/$R4869)</f>
        <v/>
      </c>
      <c r="T4869">
        <f>IF($S4869="","",IF($S4869&lt;Settings!$B$8,"Critical",IF($S4869&lt;Settings!$B$9,"Semi Critical","Non Critical")))</f>
        <v/>
      </c>
      <c r="U4869">
        <f>IF($B4869="","",IFERROR(VLOOKUP($O4869,Leaders!$A:$B,2,0),"Not Mapped"))</f>
        <v/>
      </c>
    </row>
    <row r="4870">
      <c r="A4870" s="16" t="n"/>
      <c r="G4870" s="17" t="n"/>
      <c r="H4870" s="17" t="n"/>
      <c r="I4870" s="17" t="n"/>
      <c r="J4870" s="17" t="n"/>
      <c r="K4870" s="17" t="n"/>
      <c r="L4870" s="17" t="n"/>
      <c r="N4870">
        <f>IF($B4870="","",IF($C4870="SUPERSTORE","Superstore","DH"))</f>
        <v/>
      </c>
      <c r="O4870">
        <f>IF($B4870="","",IFERROR(VLOOKUP($B4870,Mapping!$A:$C,2,0),"Not Mapped"))</f>
        <v/>
      </c>
      <c r="P4870">
        <f>IF($B4870="","",IFERROR(VLOOKUP($B4870,Mapping!$A:$C,3,0),"Not Mapped"))</f>
        <v/>
      </c>
      <c r="Q4870">
        <f>IF($B4870="","",IF(COUNTIF(Exclusions!$A:$A,$B4870)&gt;0,"Yes","No"))</f>
        <v/>
      </c>
      <c r="R4870" s="17">
        <f>IF($B4870="","",MIN(1,DAY($A4870)/IF($N4870="Superstore",Settings!$B$5,Settings!$B$4)))</f>
        <v/>
      </c>
      <c r="S4870" s="17">
        <f>IF(OR($B4870="",$G4870="",$R4870=0),"",$G4870/$R4870)</f>
        <v/>
      </c>
      <c r="T4870">
        <f>IF($S4870="","",IF($S4870&lt;Settings!$B$8,"Critical",IF($S4870&lt;Settings!$B$9,"Semi Critical","Non Critical")))</f>
        <v/>
      </c>
      <c r="U4870">
        <f>IF($B4870="","",IFERROR(VLOOKUP($O4870,Leaders!$A:$B,2,0),"Not Mapped"))</f>
        <v/>
      </c>
    </row>
    <row r="4871">
      <c r="A4871" s="16" t="n"/>
      <c r="G4871" s="17" t="n"/>
      <c r="H4871" s="17" t="n"/>
      <c r="I4871" s="17" t="n"/>
      <c r="J4871" s="17" t="n"/>
      <c r="K4871" s="17" t="n"/>
      <c r="L4871" s="17" t="n"/>
      <c r="N4871">
        <f>IF($B4871="","",IF($C4871="SUPERSTORE","Superstore","DH"))</f>
        <v/>
      </c>
      <c r="O4871">
        <f>IF($B4871="","",IFERROR(VLOOKUP($B4871,Mapping!$A:$C,2,0),"Not Mapped"))</f>
        <v/>
      </c>
      <c r="P4871">
        <f>IF($B4871="","",IFERROR(VLOOKUP($B4871,Mapping!$A:$C,3,0),"Not Mapped"))</f>
        <v/>
      </c>
      <c r="Q4871">
        <f>IF($B4871="","",IF(COUNTIF(Exclusions!$A:$A,$B4871)&gt;0,"Yes","No"))</f>
        <v/>
      </c>
      <c r="R4871" s="17">
        <f>IF($B4871="","",MIN(1,DAY($A4871)/IF($N4871="Superstore",Settings!$B$5,Settings!$B$4)))</f>
        <v/>
      </c>
      <c r="S4871" s="17">
        <f>IF(OR($B4871="",$G4871="",$R4871=0),"",$G4871/$R4871)</f>
        <v/>
      </c>
      <c r="T4871">
        <f>IF($S4871="","",IF($S4871&lt;Settings!$B$8,"Critical",IF($S4871&lt;Settings!$B$9,"Semi Critical","Non Critical")))</f>
        <v/>
      </c>
      <c r="U4871">
        <f>IF($B4871="","",IFERROR(VLOOKUP($O4871,Leaders!$A:$B,2,0),"Not Mapped"))</f>
        <v/>
      </c>
    </row>
    <row r="4872">
      <c r="A4872" s="16" t="n"/>
      <c r="G4872" s="17" t="n"/>
      <c r="H4872" s="17" t="n"/>
      <c r="I4872" s="17" t="n"/>
      <c r="J4872" s="17" t="n"/>
      <c r="K4872" s="17" t="n"/>
      <c r="L4872" s="17" t="n"/>
      <c r="N4872">
        <f>IF($B4872="","",IF($C4872="SUPERSTORE","Superstore","DH"))</f>
        <v/>
      </c>
      <c r="O4872">
        <f>IF($B4872="","",IFERROR(VLOOKUP($B4872,Mapping!$A:$C,2,0),"Not Mapped"))</f>
        <v/>
      </c>
      <c r="P4872">
        <f>IF($B4872="","",IFERROR(VLOOKUP($B4872,Mapping!$A:$C,3,0),"Not Mapped"))</f>
        <v/>
      </c>
      <c r="Q4872">
        <f>IF($B4872="","",IF(COUNTIF(Exclusions!$A:$A,$B4872)&gt;0,"Yes","No"))</f>
        <v/>
      </c>
      <c r="R4872" s="17">
        <f>IF($B4872="","",MIN(1,DAY($A4872)/IF($N4872="Superstore",Settings!$B$5,Settings!$B$4)))</f>
        <v/>
      </c>
      <c r="S4872" s="17">
        <f>IF(OR($B4872="",$G4872="",$R4872=0),"",$G4872/$R4872)</f>
        <v/>
      </c>
      <c r="T4872">
        <f>IF($S4872="","",IF($S4872&lt;Settings!$B$8,"Critical",IF($S4872&lt;Settings!$B$9,"Semi Critical","Non Critical")))</f>
        <v/>
      </c>
      <c r="U4872">
        <f>IF($B4872="","",IFERROR(VLOOKUP($O4872,Leaders!$A:$B,2,0),"Not Mapped"))</f>
        <v/>
      </c>
    </row>
    <row r="4873">
      <c r="A4873" s="16" t="n"/>
      <c r="G4873" s="17" t="n"/>
      <c r="H4873" s="17" t="n"/>
      <c r="I4873" s="17" t="n"/>
      <c r="J4873" s="17" t="n"/>
      <c r="K4873" s="17" t="n"/>
      <c r="L4873" s="17" t="n"/>
      <c r="N4873">
        <f>IF($B4873="","",IF($C4873="SUPERSTORE","Superstore","DH"))</f>
        <v/>
      </c>
      <c r="O4873">
        <f>IF($B4873="","",IFERROR(VLOOKUP($B4873,Mapping!$A:$C,2,0),"Not Mapped"))</f>
        <v/>
      </c>
      <c r="P4873">
        <f>IF($B4873="","",IFERROR(VLOOKUP($B4873,Mapping!$A:$C,3,0),"Not Mapped"))</f>
        <v/>
      </c>
      <c r="Q4873">
        <f>IF($B4873="","",IF(COUNTIF(Exclusions!$A:$A,$B4873)&gt;0,"Yes","No"))</f>
        <v/>
      </c>
      <c r="R4873" s="17">
        <f>IF($B4873="","",MIN(1,DAY($A4873)/IF($N4873="Superstore",Settings!$B$5,Settings!$B$4)))</f>
        <v/>
      </c>
      <c r="S4873" s="17">
        <f>IF(OR($B4873="",$G4873="",$R4873=0),"",$G4873/$R4873)</f>
        <v/>
      </c>
      <c r="T4873">
        <f>IF($S4873="","",IF($S4873&lt;Settings!$B$8,"Critical",IF($S4873&lt;Settings!$B$9,"Semi Critical","Non Critical")))</f>
        <v/>
      </c>
      <c r="U4873">
        <f>IF($B4873="","",IFERROR(VLOOKUP($O4873,Leaders!$A:$B,2,0),"Not Mapped"))</f>
        <v/>
      </c>
    </row>
    <row r="4874">
      <c r="A4874" s="16" t="n"/>
      <c r="G4874" s="17" t="n"/>
      <c r="H4874" s="17" t="n"/>
      <c r="I4874" s="17" t="n"/>
      <c r="J4874" s="17" t="n"/>
      <c r="K4874" s="17" t="n"/>
      <c r="L4874" s="17" t="n"/>
      <c r="N4874">
        <f>IF($B4874="","",IF($C4874="SUPERSTORE","Superstore","DH"))</f>
        <v/>
      </c>
      <c r="O4874">
        <f>IF($B4874="","",IFERROR(VLOOKUP($B4874,Mapping!$A:$C,2,0),"Not Mapped"))</f>
        <v/>
      </c>
      <c r="P4874">
        <f>IF($B4874="","",IFERROR(VLOOKUP($B4874,Mapping!$A:$C,3,0),"Not Mapped"))</f>
        <v/>
      </c>
      <c r="Q4874">
        <f>IF($B4874="","",IF(COUNTIF(Exclusions!$A:$A,$B4874)&gt;0,"Yes","No"))</f>
        <v/>
      </c>
      <c r="R4874" s="17">
        <f>IF($B4874="","",MIN(1,DAY($A4874)/IF($N4874="Superstore",Settings!$B$5,Settings!$B$4)))</f>
        <v/>
      </c>
      <c r="S4874" s="17">
        <f>IF(OR($B4874="",$G4874="",$R4874=0),"",$G4874/$R4874)</f>
        <v/>
      </c>
      <c r="T4874">
        <f>IF($S4874="","",IF($S4874&lt;Settings!$B$8,"Critical",IF($S4874&lt;Settings!$B$9,"Semi Critical","Non Critical")))</f>
        <v/>
      </c>
      <c r="U4874">
        <f>IF($B4874="","",IFERROR(VLOOKUP($O4874,Leaders!$A:$B,2,0),"Not Mapped"))</f>
        <v/>
      </c>
    </row>
    <row r="4875">
      <c r="A4875" s="16" t="n"/>
      <c r="G4875" s="17" t="n"/>
      <c r="H4875" s="17" t="n"/>
      <c r="I4875" s="17" t="n"/>
      <c r="J4875" s="17" t="n"/>
      <c r="K4875" s="17" t="n"/>
      <c r="L4875" s="17" t="n"/>
      <c r="N4875">
        <f>IF($B4875="","",IF($C4875="SUPERSTORE","Superstore","DH"))</f>
        <v/>
      </c>
      <c r="O4875">
        <f>IF($B4875="","",IFERROR(VLOOKUP($B4875,Mapping!$A:$C,2,0),"Not Mapped"))</f>
        <v/>
      </c>
      <c r="P4875">
        <f>IF($B4875="","",IFERROR(VLOOKUP($B4875,Mapping!$A:$C,3,0),"Not Mapped"))</f>
        <v/>
      </c>
      <c r="Q4875">
        <f>IF($B4875="","",IF(COUNTIF(Exclusions!$A:$A,$B4875)&gt;0,"Yes","No"))</f>
        <v/>
      </c>
      <c r="R4875" s="17">
        <f>IF($B4875="","",MIN(1,DAY($A4875)/IF($N4875="Superstore",Settings!$B$5,Settings!$B$4)))</f>
        <v/>
      </c>
      <c r="S4875" s="17">
        <f>IF(OR($B4875="",$G4875="",$R4875=0),"",$G4875/$R4875)</f>
        <v/>
      </c>
      <c r="T4875">
        <f>IF($S4875="","",IF($S4875&lt;Settings!$B$8,"Critical",IF($S4875&lt;Settings!$B$9,"Semi Critical","Non Critical")))</f>
        <v/>
      </c>
      <c r="U4875">
        <f>IF($B4875="","",IFERROR(VLOOKUP($O4875,Leaders!$A:$B,2,0),"Not Mapped"))</f>
        <v/>
      </c>
    </row>
    <row r="4876">
      <c r="A4876" s="16" t="n"/>
      <c r="G4876" s="17" t="n"/>
      <c r="H4876" s="17" t="n"/>
      <c r="I4876" s="17" t="n"/>
      <c r="J4876" s="17" t="n"/>
      <c r="K4876" s="17" t="n"/>
      <c r="L4876" s="17" t="n"/>
      <c r="N4876">
        <f>IF($B4876="","",IF($C4876="SUPERSTORE","Superstore","DH"))</f>
        <v/>
      </c>
      <c r="O4876">
        <f>IF($B4876="","",IFERROR(VLOOKUP($B4876,Mapping!$A:$C,2,0),"Not Mapped"))</f>
        <v/>
      </c>
      <c r="P4876">
        <f>IF($B4876="","",IFERROR(VLOOKUP($B4876,Mapping!$A:$C,3,0),"Not Mapped"))</f>
        <v/>
      </c>
      <c r="Q4876">
        <f>IF($B4876="","",IF(COUNTIF(Exclusions!$A:$A,$B4876)&gt;0,"Yes","No"))</f>
        <v/>
      </c>
      <c r="R4876" s="17">
        <f>IF($B4876="","",MIN(1,DAY($A4876)/IF($N4876="Superstore",Settings!$B$5,Settings!$B$4)))</f>
        <v/>
      </c>
      <c r="S4876" s="17">
        <f>IF(OR($B4876="",$G4876="",$R4876=0),"",$G4876/$R4876)</f>
        <v/>
      </c>
      <c r="T4876">
        <f>IF($S4876="","",IF($S4876&lt;Settings!$B$8,"Critical",IF($S4876&lt;Settings!$B$9,"Semi Critical","Non Critical")))</f>
        <v/>
      </c>
      <c r="U4876">
        <f>IF($B4876="","",IFERROR(VLOOKUP($O4876,Leaders!$A:$B,2,0),"Not Mapped"))</f>
        <v/>
      </c>
    </row>
    <row r="4877">
      <c r="A4877" s="16" t="n"/>
      <c r="G4877" s="17" t="n"/>
      <c r="H4877" s="17" t="n"/>
      <c r="I4877" s="17" t="n"/>
      <c r="J4877" s="17" t="n"/>
      <c r="K4877" s="17" t="n"/>
      <c r="L4877" s="17" t="n"/>
      <c r="N4877">
        <f>IF($B4877="","",IF($C4877="SUPERSTORE","Superstore","DH"))</f>
        <v/>
      </c>
      <c r="O4877">
        <f>IF($B4877="","",IFERROR(VLOOKUP($B4877,Mapping!$A:$C,2,0),"Not Mapped"))</f>
        <v/>
      </c>
      <c r="P4877">
        <f>IF($B4877="","",IFERROR(VLOOKUP($B4877,Mapping!$A:$C,3,0),"Not Mapped"))</f>
        <v/>
      </c>
      <c r="Q4877">
        <f>IF($B4877="","",IF(COUNTIF(Exclusions!$A:$A,$B4877)&gt;0,"Yes","No"))</f>
        <v/>
      </c>
      <c r="R4877" s="17">
        <f>IF($B4877="","",MIN(1,DAY($A4877)/IF($N4877="Superstore",Settings!$B$5,Settings!$B$4)))</f>
        <v/>
      </c>
      <c r="S4877" s="17">
        <f>IF(OR($B4877="",$G4877="",$R4877=0),"",$G4877/$R4877)</f>
        <v/>
      </c>
      <c r="T4877">
        <f>IF($S4877="","",IF($S4877&lt;Settings!$B$8,"Critical",IF($S4877&lt;Settings!$B$9,"Semi Critical","Non Critical")))</f>
        <v/>
      </c>
      <c r="U4877">
        <f>IF($B4877="","",IFERROR(VLOOKUP($O4877,Leaders!$A:$B,2,0),"Not Mapped"))</f>
        <v/>
      </c>
    </row>
    <row r="4878">
      <c r="A4878" s="16" t="n"/>
      <c r="G4878" s="17" t="n"/>
      <c r="H4878" s="17" t="n"/>
      <c r="I4878" s="17" t="n"/>
      <c r="J4878" s="17" t="n"/>
      <c r="K4878" s="17" t="n"/>
      <c r="L4878" s="17" t="n"/>
      <c r="N4878">
        <f>IF($B4878="","",IF($C4878="SUPERSTORE","Superstore","DH"))</f>
        <v/>
      </c>
      <c r="O4878">
        <f>IF($B4878="","",IFERROR(VLOOKUP($B4878,Mapping!$A:$C,2,0),"Not Mapped"))</f>
        <v/>
      </c>
      <c r="P4878">
        <f>IF($B4878="","",IFERROR(VLOOKUP($B4878,Mapping!$A:$C,3,0),"Not Mapped"))</f>
        <v/>
      </c>
      <c r="Q4878">
        <f>IF($B4878="","",IF(COUNTIF(Exclusions!$A:$A,$B4878)&gt;0,"Yes","No"))</f>
        <v/>
      </c>
      <c r="R4878" s="17">
        <f>IF($B4878="","",MIN(1,DAY($A4878)/IF($N4878="Superstore",Settings!$B$5,Settings!$B$4)))</f>
        <v/>
      </c>
      <c r="S4878" s="17">
        <f>IF(OR($B4878="",$G4878="",$R4878=0),"",$G4878/$R4878)</f>
        <v/>
      </c>
      <c r="T4878">
        <f>IF($S4878="","",IF($S4878&lt;Settings!$B$8,"Critical",IF($S4878&lt;Settings!$B$9,"Semi Critical","Non Critical")))</f>
        <v/>
      </c>
      <c r="U4878">
        <f>IF($B4878="","",IFERROR(VLOOKUP($O4878,Leaders!$A:$B,2,0),"Not Mapped"))</f>
        <v/>
      </c>
    </row>
    <row r="4879">
      <c r="A4879" s="16" t="n"/>
      <c r="G4879" s="17" t="n"/>
      <c r="H4879" s="17" t="n"/>
      <c r="I4879" s="17" t="n"/>
      <c r="J4879" s="17" t="n"/>
      <c r="K4879" s="17" t="n"/>
      <c r="L4879" s="17" t="n"/>
      <c r="N4879">
        <f>IF($B4879="","",IF($C4879="SUPERSTORE","Superstore","DH"))</f>
        <v/>
      </c>
      <c r="O4879">
        <f>IF($B4879="","",IFERROR(VLOOKUP($B4879,Mapping!$A:$C,2,0),"Not Mapped"))</f>
        <v/>
      </c>
      <c r="P4879">
        <f>IF($B4879="","",IFERROR(VLOOKUP($B4879,Mapping!$A:$C,3,0),"Not Mapped"))</f>
        <v/>
      </c>
      <c r="Q4879">
        <f>IF($B4879="","",IF(COUNTIF(Exclusions!$A:$A,$B4879)&gt;0,"Yes","No"))</f>
        <v/>
      </c>
      <c r="R4879" s="17">
        <f>IF($B4879="","",MIN(1,DAY($A4879)/IF($N4879="Superstore",Settings!$B$5,Settings!$B$4)))</f>
        <v/>
      </c>
      <c r="S4879" s="17">
        <f>IF(OR($B4879="",$G4879="",$R4879=0),"",$G4879/$R4879)</f>
        <v/>
      </c>
      <c r="T4879">
        <f>IF($S4879="","",IF($S4879&lt;Settings!$B$8,"Critical",IF($S4879&lt;Settings!$B$9,"Semi Critical","Non Critical")))</f>
        <v/>
      </c>
      <c r="U4879">
        <f>IF($B4879="","",IFERROR(VLOOKUP($O4879,Leaders!$A:$B,2,0),"Not Mapped"))</f>
        <v/>
      </c>
    </row>
    <row r="4880">
      <c r="A4880" s="16" t="n"/>
      <c r="G4880" s="17" t="n"/>
      <c r="H4880" s="17" t="n"/>
      <c r="I4880" s="17" t="n"/>
      <c r="J4880" s="17" t="n"/>
      <c r="K4880" s="17" t="n"/>
      <c r="L4880" s="17" t="n"/>
      <c r="N4880">
        <f>IF($B4880="","",IF($C4880="SUPERSTORE","Superstore","DH"))</f>
        <v/>
      </c>
      <c r="O4880">
        <f>IF($B4880="","",IFERROR(VLOOKUP($B4880,Mapping!$A:$C,2,0),"Not Mapped"))</f>
        <v/>
      </c>
      <c r="P4880">
        <f>IF($B4880="","",IFERROR(VLOOKUP($B4880,Mapping!$A:$C,3,0),"Not Mapped"))</f>
        <v/>
      </c>
      <c r="Q4880">
        <f>IF($B4880="","",IF(COUNTIF(Exclusions!$A:$A,$B4880)&gt;0,"Yes","No"))</f>
        <v/>
      </c>
      <c r="R4880" s="17">
        <f>IF($B4880="","",MIN(1,DAY($A4880)/IF($N4880="Superstore",Settings!$B$5,Settings!$B$4)))</f>
        <v/>
      </c>
      <c r="S4880" s="17">
        <f>IF(OR($B4880="",$G4880="",$R4880=0),"",$G4880/$R4880)</f>
        <v/>
      </c>
      <c r="T4880">
        <f>IF($S4880="","",IF($S4880&lt;Settings!$B$8,"Critical",IF($S4880&lt;Settings!$B$9,"Semi Critical","Non Critical")))</f>
        <v/>
      </c>
      <c r="U4880">
        <f>IF($B4880="","",IFERROR(VLOOKUP($O4880,Leaders!$A:$B,2,0),"Not Mapped"))</f>
        <v/>
      </c>
    </row>
    <row r="4881">
      <c r="A4881" s="16" t="n"/>
      <c r="G4881" s="17" t="n"/>
      <c r="H4881" s="17" t="n"/>
      <c r="I4881" s="17" t="n"/>
      <c r="J4881" s="17" t="n"/>
      <c r="K4881" s="17" t="n"/>
      <c r="L4881" s="17" t="n"/>
      <c r="N4881">
        <f>IF($B4881="","",IF($C4881="SUPERSTORE","Superstore","DH"))</f>
        <v/>
      </c>
      <c r="O4881">
        <f>IF($B4881="","",IFERROR(VLOOKUP($B4881,Mapping!$A:$C,2,0),"Not Mapped"))</f>
        <v/>
      </c>
      <c r="P4881">
        <f>IF($B4881="","",IFERROR(VLOOKUP($B4881,Mapping!$A:$C,3,0),"Not Mapped"))</f>
        <v/>
      </c>
      <c r="Q4881">
        <f>IF($B4881="","",IF(COUNTIF(Exclusions!$A:$A,$B4881)&gt;0,"Yes","No"))</f>
        <v/>
      </c>
      <c r="R4881" s="17">
        <f>IF($B4881="","",MIN(1,DAY($A4881)/IF($N4881="Superstore",Settings!$B$5,Settings!$B$4)))</f>
        <v/>
      </c>
      <c r="S4881" s="17">
        <f>IF(OR($B4881="",$G4881="",$R4881=0),"",$G4881/$R4881)</f>
        <v/>
      </c>
      <c r="T4881">
        <f>IF($S4881="","",IF($S4881&lt;Settings!$B$8,"Critical",IF($S4881&lt;Settings!$B$9,"Semi Critical","Non Critical")))</f>
        <v/>
      </c>
      <c r="U4881">
        <f>IF($B4881="","",IFERROR(VLOOKUP($O4881,Leaders!$A:$B,2,0),"Not Mapped"))</f>
        <v/>
      </c>
    </row>
    <row r="4882">
      <c r="A4882" s="16" t="n"/>
      <c r="G4882" s="17" t="n"/>
      <c r="H4882" s="17" t="n"/>
      <c r="I4882" s="17" t="n"/>
      <c r="J4882" s="17" t="n"/>
      <c r="K4882" s="17" t="n"/>
      <c r="L4882" s="17" t="n"/>
      <c r="N4882">
        <f>IF($B4882="","",IF($C4882="SUPERSTORE","Superstore","DH"))</f>
        <v/>
      </c>
      <c r="O4882">
        <f>IF($B4882="","",IFERROR(VLOOKUP($B4882,Mapping!$A:$C,2,0),"Not Mapped"))</f>
        <v/>
      </c>
      <c r="P4882">
        <f>IF($B4882="","",IFERROR(VLOOKUP($B4882,Mapping!$A:$C,3,0),"Not Mapped"))</f>
        <v/>
      </c>
      <c r="Q4882">
        <f>IF($B4882="","",IF(COUNTIF(Exclusions!$A:$A,$B4882)&gt;0,"Yes","No"))</f>
        <v/>
      </c>
      <c r="R4882" s="17">
        <f>IF($B4882="","",MIN(1,DAY($A4882)/IF($N4882="Superstore",Settings!$B$5,Settings!$B$4)))</f>
        <v/>
      </c>
      <c r="S4882" s="17">
        <f>IF(OR($B4882="",$G4882="",$R4882=0),"",$G4882/$R4882)</f>
        <v/>
      </c>
      <c r="T4882">
        <f>IF($S4882="","",IF($S4882&lt;Settings!$B$8,"Critical",IF($S4882&lt;Settings!$B$9,"Semi Critical","Non Critical")))</f>
        <v/>
      </c>
      <c r="U4882">
        <f>IF($B4882="","",IFERROR(VLOOKUP($O4882,Leaders!$A:$B,2,0),"Not Mapped"))</f>
        <v/>
      </c>
    </row>
    <row r="4883">
      <c r="A4883" s="16" t="n"/>
      <c r="G4883" s="17" t="n"/>
      <c r="H4883" s="17" t="n"/>
      <c r="I4883" s="17" t="n"/>
      <c r="J4883" s="17" t="n"/>
      <c r="K4883" s="17" t="n"/>
      <c r="L4883" s="17" t="n"/>
      <c r="N4883">
        <f>IF($B4883="","",IF($C4883="SUPERSTORE","Superstore","DH"))</f>
        <v/>
      </c>
      <c r="O4883">
        <f>IF($B4883="","",IFERROR(VLOOKUP($B4883,Mapping!$A:$C,2,0),"Not Mapped"))</f>
        <v/>
      </c>
      <c r="P4883">
        <f>IF($B4883="","",IFERROR(VLOOKUP($B4883,Mapping!$A:$C,3,0),"Not Mapped"))</f>
        <v/>
      </c>
      <c r="Q4883">
        <f>IF($B4883="","",IF(COUNTIF(Exclusions!$A:$A,$B4883)&gt;0,"Yes","No"))</f>
        <v/>
      </c>
      <c r="R4883" s="17">
        <f>IF($B4883="","",MIN(1,DAY($A4883)/IF($N4883="Superstore",Settings!$B$5,Settings!$B$4)))</f>
        <v/>
      </c>
      <c r="S4883" s="17">
        <f>IF(OR($B4883="",$G4883="",$R4883=0),"",$G4883/$R4883)</f>
        <v/>
      </c>
      <c r="T4883">
        <f>IF($S4883="","",IF($S4883&lt;Settings!$B$8,"Critical",IF($S4883&lt;Settings!$B$9,"Semi Critical","Non Critical")))</f>
        <v/>
      </c>
      <c r="U4883">
        <f>IF($B4883="","",IFERROR(VLOOKUP($O4883,Leaders!$A:$B,2,0),"Not Mapped"))</f>
        <v/>
      </c>
    </row>
    <row r="4884">
      <c r="A4884" s="16" t="n"/>
      <c r="G4884" s="17" t="n"/>
      <c r="H4884" s="17" t="n"/>
      <c r="I4884" s="17" t="n"/>
      <c r="J4884" s="17" t="n"/>
      <c r="K4884" s="17" t="n"/>
      <c r="L4884" s="17" t="n"/>
      <c r="N4884">
        <f>IF($B4884="","",IF($C4884="SUPERSTORE","Superstore","DH"))</f>
        <v/>
      </c>
      <c r="O4884">
        <f>IF($B4884="","",IFERROR(VLOOKUP($B4884,Mapping!$A:$C,2,0),"Not Mapped"))</f>
        <v/>
      </c>
      <c r="P4884">
        <f>IF($B4884="","",IFERROR(VLOOKUP($B4884,Mapping!$A:$C,3,0),"Not Mapped"))</f>
        <v/>
      </c>
      <c r="Q4884">
        <f>IF($B4884="","",IF(COUNTIF(Exclusions!$A:$A,$B4884)&gt;0,"Yes","No"))</f>
        <v/>
      </c>
      <c r="R4884" s="17">
        <f>IF($B4884="","",MIN(1,DAY($A4884)/IF($N4884="Superstore",Settings!$B$5,Settings!$B$4)))</f>
        <v/>
      </c>
      <c r="S4884" s="17">
        <f>IF(OR($B4884="",$G4884="",$R4884=0),"",$G4884/$R4884)</f>
        <v/>
      </c>
      <c r="T4884">
        <f>IF($S4884="","",IF($S4884&lt;Settings!$B$8,"Critical",IF($S4884&lt;Settings!$B$9,"Semi Critical","Non Critical")))</f>
        <v/>
      </c>
      <c r="U4884">
        <f>IF($B4884="","",IFERROR(VLOOKUP($O4884,Leaders!$A:$B,2,0),"Not Mapped"))</f>
        <v/>
      </c>
    </row>
    <row r="4885">
      <c r="A4885" s="16" t="n"/>
      <c r="G4885" s="17" t="n"/>
      <c r="H4885" s="17" t="n"/>
      <c r="I4885" s="17" t="n"/>
      <c r="J4885" s="17" t="n"/>
      <c r="K4885" s="17" t="n"/>
      <c r="L4885" s="17" t="n"/>
      <c r="N4885">
        <f>IF($B4885="","",IF($C4885="SUPERSTORE","Superstore","DH"))</f>
        <v/>
      </c>
      <c r="O4885">
        <f>IF($B4885="","",IFERROR(VLOOKUP($B4885,Mapping!$A:$C,2,0),"Not Mapped"))</f>
        <v/>
      </c>
      <c r="P4885">
        <f>IF($B4885="","",IFERROR(VLOOKUP($B4885,Mapping!$A:$C,3,0),"Not Mapped"))</f>
        <v/>
      </c>
      <c r="Q4885">
        <f>IF($B4885="","",IF(COUNTIF(Exclusions!$A:$A,$B4885)&gt;0,"Yes","No"))</f>
        <v/>
      </c>
      <c r="R4885" s="17">
        <f>IF($B4885="","",MIN(1,DAY($A4885)/IF($N4885="Superstore",Settings!$B$5,Settings!$B$4)))</f>
        <v/>
      </c>
      <c r="S4885" s="17">
        <f>IF(OR($B4885="",$G4885="",$R4885=0),"",$G4885/$R4885)</f>
        <v/>
      </c>
      <c r="T4885">
        <f>IF($S4885="","",IF($S4885&lt;Settings!$B$8,"Critical",IF($S4885&lt;Settings!$B$9,"Semi Critical","Non Critical")))</f>
        <v/>
      </c>
      <c r="U4885">
        <f>IF($B4885="","",IFERROR(VLOOKUP($O4885,Leaders!$A:$B,2,0),"Not Mapped"))</f>
        <v/>
      </c>
    </row>
    <row r="4886">
      <c r="A4886" s="16" t="n"/>
      <c r="G4886" s="17" t="n"/>
      <c r="H4886" s="17" t="n"/>
      <c r="I4886" s="17" t="n"/>
      <c r="J4886" s="17" t="n"/>
      <c r="K4886" s="17" t="n"/>
      <c r="L4886" s="17" t="n"/>
      <c r="N4886">
        <f>IF($B4886="","",IF($C4886="SUPERSTORE","Superstore","DH"))</f>
        <v/>
      </c>
      <c r="O4886">
        <f>IF($B4886="","",IFERROR(VLOOKUP($B4886,Mapping!$A:$C,2,0),"Not Mapped"))</f>
        <v/>
      </c>
      <c r="P4886">
        <f>IF($B4886="","",IFERROR(VLOOKUP($B4886,Mapping!$A:$C,3,0),"Not Mapped"))</f>
        <v/>
      </c>
      <c r="Q4886">
        <f>IF($B4886="","",IF(COUNTIF(Exclusions!$A:$A,$B4886)&gt;0,"Yes","No"))</f>
        <v/>
      </c>
      <c r="R4886" s="17">
        <f>IF($B4886="","",MIN(1,DAY($A4886)/IF($N4886="Superstore",Settings!$B$5,Settings!$B$4)))</f>
        <v/>
      </c>
      <c r="S4886" s="17">
        <f>IF(OR($B4886="",$G4886="",$R4886=0),"",$G4886/$R4886)</f>
        <v/>
      </c>
      <c r="T4886">
        <f>IF($S4886="","",IF($S4886&lt;Settings!$B$8,"Critical",IF($S4886&lt;Settings!$B$9,"Semi Critical","Non Critical")))</f>
        <v/>
      </c>
      <c r="U4886">
        <f>IF($B4886="","",IFERROR(VLOOKUP($O4886,Leaders!$A:$B,2,0),"Not Mapped"))</f>
        <v/>
      </c>
    </row>
    <row r="4887">
      <c r="A4887" s="16" t="n"/>
      <c r="G4887" s="17" t="n"/>
      <c r="H4887" s="17" t="n"/>
      <c r="I4887" s="17" t="n"/>
      <c r="J4887" s="17" t="n"/>
      <c r="K4887" s="17" t="n"/>
      <c r="L4887" s="17" t="n"/>
      <c r="N4887">
        <f>IF($B4887="","",IF($C4887="SUPERSTORE","Superstore","DH"))</f>
        <v/>
      </c>
      <c r="O4887">
        <f>IF($B4887="","",IFERROR(VLOOKUP($B4887,Mapping!$A:$C,2,0),"Not Mapped"))</f>
        <v/>
      </c>
      <c r="P4887">
        <f>IF($B4887="","",IFERROR(VLOOKUP($B4887,Mapping!$A:$C,3,0),"Not Mapped"))</f>
        <v/>
      </c>
      <c r="Q4887">
        <f>IF($B4887="","",IF(COUNTIF(Exclusions!$A:$A,$B4887)&gt;0,"Yes","No"))</f>
        <v/>
      </c>
      <c r="R4887" s="17">
        <f>IF($B4887="","",MIN(1,DAY($A4887)/IF($N4887="Superstore",Settings!$B$5,Settings!$B$4)))</f>
        <v/>
      </c>
      <c r="S4887" s="17">
        <f>IF(OR($B4887="",$G4887="",$R4887=0),"",$G4887/$R4887)</f>
        <v/>
      </c>
      <c r="T4887">
        <f>IF($S4887="","",IF($S4887&lt;Settings!$B$8,"Critical",IF($S4887&lt;Settings!$B$9,"Semi Critical","Non Critical")))</f>
        <v/>
      </c>
      <c r="U4887">
        <f>IF($B4887="","",IFERROR(VLOOKUP($O4887,Leaders!$A:$B,2,0),"Not Mapped"))</f>
        <v/>
      </c>
    </row>
    <row r="4888">
      <c r="A4888" s="16" t="n"/>
      <c r="G4888" s="17" t="n"/>
      <c r="H4888" s="17" t="n"/>
      <c r="I4888" s="17" t="n"/>
      <c r="J4888" s="17" t="n"/>
      <c r="K4888" s="17" t="n"/>
      <c r="L4888" s="17" t="n"/>
      <c r="N4888">
        <f>IF($B4888="","",IF($C4888="SUPERSTORE","Superstore","DH"))</f>
        <v/>
      </c>
      <c r="O4888">
        <f>IF($B4888="","",IFERROR(VLOOKUP($B4888,Mapping!$A:$C,2,0),"Not Mapped"))</f>
        <v/>
      </c>
      <c r="P4888">
        <f>IF($B4888="","",IFERROR(VLOOKUP($B4888,Mapping!$A:$C,3,0),"Not Mapped"))</f>
        <v/>
      </c>
      <c r="Q4888">
        <f>IF($B4888="","",IF(COUNTIF(Exclusions!$A:$A,$B4888)&gt;0,"Yes","No"))</f>
        <v/>
      </c>
      <c r="R4888" s="17">
        <f>IF($B4888="","",MIN(1,DAY($A4888)/IF($N4888="Superstore",Settings!$B$5,Settings!$B$4)))</f>
        <v/>
      </c>
      <c r="S4888" s="17">
        <f>IF(OR($B4888="",$G4888="",$R4888=0),"",$G4888/$R4888)</f>
        <v/>
      </c>
      <c r="T4888">
        <f>IF($S4888="","",IF($S4888&lt;Settings!$B$8,"Critical",IF($S4888&lt;Settings!$B$9,"Semi Critical","Non Critical")))</f>
        <v/>
      </c>
      <c r="U4888">
        <f>IF($B4888="","",IFERROR(VLOOKUP($O4888,Leaders!$A:$B,2,0),"Not Mapped"))</f>
        <v/>
      </c>
    </row>
    <row r="4889">
      <c r="A4889" s="16" t="n"/>
      <c r="G4889" s="17" t="n"/>
      <c r="H4889" s="17" t="n"/>
      <c r="I4889" s="17" t="n"/>
      <c r="J4889" s="17" t="n"/>
      <c r="K4889" s="17" t="n"/>
      <c r="L4889" s="17" t="n"/>
      <c r="N4889">
        <f>IF($B4889="","",IF($C4889="SUPERSTORE","Superstore","DH"))</f>
        <v/>
      </c>
      <c r="O4889">
        <f>IF($B4889="","",IFERROR(VLOOKUP($B4889,Mapping!$A:$C,2,0),"Not Mapped"))</f>
        <v/>
      </c>
      <c r="P4889">
        <f>IF($B4889="","",IFERROR(VLOOKUP($B4889,Mapping!$A:$C,3,0),"Not Mapped"))</f>
        <v/>
      </c>
      <c r="Q4889">
        <f>IF($B4889="","",IF(COUNTIF(Exclusions!$A:$A,$B4889)&gt;0,"Yes","No"))</f>
        <v/>
      </c>
      <c r="R4889" s="17">
        <f>IF($B4889="","",MIN(1,DAY($A4889)/IF($N4889="Superstore",Settings!$B$5,Settings!$B$4)))</f>
        <v/>
      </c>
      <c r="S4889" s="17">
        <f>IF(OR($B4889="",$G4889="",$R4889=0),"",$G4889/$R4889)</f>
        <v/>
      </c>
      <c r="T4889">
        <f>IF($S4889="","",IF($S4889&lt;Settings!$B$8,"Critical",IF($S4889&lt;Settings!$B$9,"Semi Critical","Non Critical")))</f>
        <v/>
      </c>
      <c r="U4889">
        <f>IF($B4889="","",IFERROR(VLOOKUP($O4889,Leaders!$A:$B,2,0),"Not Mapped"))</f>
        <v/>
      </c>
    </row>
    <row r="4890">
      <c r="A4890" s="16" t="n"/>
      <c r="G4890" s="17" t="n"/>
      <c r="H4890" s="17" t="n"/>
      <c r="I4890" s="17" t="n"/>
      <c r="J4890" s="17" t="n"/>
      <c r="K4890" s="17" t="n"/>
      <c r="L4890" s="17" t="n"/>
      <c r="N4890">
        <f>IF($B4890="","",IF($C4890="SUPERSTORE","Superstore","DH"))</f>
        <v/>
      </c>
      <c r="O4890">
        <f>IF($B4890="","",IFERROR(VLOOKUP($B4890,Mapping!$A:$C,2,0),"Not Mapped"))</f>
        <v/>
      </c>
      <c r="P4890">
        <f>IF($B4890="","",IFERROR(VLOOKUP($B4890,Mapping!$A:$C,3,0),"Not Mapped"))</f>
        <v/>
      </c>
      <c r="Q4890">
        <f>IF($B4890="","",IF(COUNTIF(Exclusions!$A:$A,$B4890)&gt;0,"Yes","No"))</f>
        <v/>
      </c>
      <c r="R4890" s="17">
        <f>IF($B4890="","",MIN(1,DAY($A4890)/IF($N4890="Superstore",Settings!$B$5,Settings!$B$4)))</f>
        <v/>
      </c>
      <c r="S4890" s="17">
        <f>IF(OR($B4890="",$G4890="",$R4890=0),"",$G4890/$R4890)</f>
        <v/>
      </c>
      <c r="T4890">
        <f>IF($S4890="","",IF($S4890&lt;Settings!$B$8,"Critical",IF($S4890&lt;Settings!$B$9,"Semi Critical","Non Critical")))</f>
        <v/>
      </c>
      <c r="U4890">
        <f>IF($B4890="","",IFERROR(VLOOKUP($O4890,Leaders!$A:$B,2,0),"Not Mapped"))</f>
        <v/>
      </c>
    </row>
    <row r="4891">
      <c r="A4891" s="16" t="n"/>
      <c r="G4891" s="17" t="n"/>
      <c r="H4891" s="17" t="n"/>
      <c r="I4891" s="17" t="n"/>
      <c r="J4891" s="17" t="n"/>
      <c r="K4891" s="17" t="n"/>
      <c r="L4891" s="17" t="n"/>
      <c r="N4891">
        <f>IF($B4891="","",IF($C4891="SUPERSTORE","Superstore","DH"))</f>
        <v/>
      </c>
      <c r="O4891">
        <f>IF($B4891="","",IFERROR(VLOOKUP($B4891,Mapping!$A:$C,2,0),"Not Mapped"))</f>
        <v/>
      </c>
      <c r="P4891">
        <f>IF($B4891="","",IFERROR(VLOOKUP($B4891,Mapping!$A:$C,3,0),"Not Mapped"))</f>
        <v/>
      </c>
      <c r="Q4891">
        <f>IF($B4891="","",IF(COUNTIF(Exclusions!$A:$A,$B4891)&gt;0,"Yes","No"))</f>
        <v/>
      </c>
      <c r="R4891" s="17">
        <f>IF($B4891="","",MIN(1,DAY($A4891)/IF($N4891="Superstore",Settings!$B$5,Settings!$B$4)))</f>
        <v/>
      </c>
      <c r="S4891" s="17">
        <f>IF(OR($B4891="",$G4891="",$R4891=0),"",$G4891/$R4891)</f>
        <v/>
      </c>
      <c r="T4891">
        <f>IF($S4891="","",IF($S4891&lt;Settings!$B$8,"Critical",IF($S4891&lt;Settings!$B$9,"Semi Critical","Non Critical")))</f>
        <v/>
      </c>
      <c r="U4891">
        <f>IF($B4891="","",IFERROR(VLOOKUP($O4891,Leaders!$A:$B,2,0),"Not Mapped"))</f>
        <v/>
      </c>
    </row>
    <row r="4892">
      <c r="A4892" s="16" t="n"/>
      <c r="G4892" s="17" t="n"/>
      <c r="H4892" s="17" t="n"/>
      <c r="I4892" s="17" t="n"/>
      <c r="J4892" s="17" t="n"/>
      <c r="K4892" s="17" t="n"/>
      <c r="L4892" s="17" t="n"/>
      <c r="N4892">
        <f>IF($B4892="","",IF($C4892="SUPERSTORE","Superstore","DH"))</f>
        <v/>
      </c>
      <c r="O4892">
        <f>IF($B4892="","",IFERROR(VLOOKUP($B4892,Mapping!$A:$C,2,0),"Not Mapped"))</f>
        <v/>
      </c>
      <c r="P4892">
        <f>IF($B4892="","",IFERROR(VLOOKUP($B4892,Mapping!$A:$C,3,0),"Not Mapped"))</f>
        <v/>
      </c>
      <c r="Q4892">
        <f>IF($B4892="","",IF(COUNTIF(Exclusions!$A:$A,$B4892)&gt;0,"Yes","No"))</f>
        <v/>
      </c>
      <c r="R4892" s="17">
        <f>IF($B4892="","",MIN(1,DAY($A4892)/IF($N4892="Superstore",Settings!$B$5,Settings!$B$4)))</f>
        <v/>
      </c>
      <c r="S4892" s="17">
        <f>IF(OR($B4892="",$G4892="",$R4892=0),"",$G4892/$R4892)</f>
        <v/>
      </c>
      <c r="T4892">
        <f>IF($S4892="","",IF($S4892&lt;Settings!$B$8,"Critical",IF($S4892&lt;Settings!$B$9,"Semi Critical","Non Critical")))</f>
        <v/>
      </c>
      <c r="U4892">
        <f>IF($B4892="","",IFERROR(VLOOKUP($O4892,Leaders!$A:$B,2,0),"Not Mapped"))</f>
        <v/>
      </c>
    </row>
    <row r="4893">
      <c r="A4893" s="16" t="n"/>
      <c r="G4893" s="17" t="n"/>
      <c r="H4893" s="17" t="n"/>
      <c r="I4893" s="17" t="n"/>
      <c r="J4893" s="17" t="n"/>
      <c r="K4893" s="17" t="n"/>
      <c r="L4893" s="17" t="n"/>
      <c r="N4893">
        <f>IF($B4893="","",IF($C4893="SUPERSTORE","Superstore","DH"))</f>
        <v/>
      </c>
      <c r="O4893">
        <f>IF($B4893="","",IFERROR(VLOOKUP($B4893,Mapping!$A:$C,2,0),"Not Mapped"))</f>
        <v/>
      </c>
      <c r="P4893">
        <f>IF($B4893="","",IFERROR(VLOOKUP($B4893,Mapping!$A:$C,3,0),"Not Mapped"))</f>
        <v/>
      </c>
      <c r="Q4893">
        <f>IF($B4893="","",IF(COUNTIF(Exclusions!$A:$A,$B4893)&gt;0,"Yes","No"))</f>
        <v/>
      </c>
      <c r="R4893" s="17">
        <f>IF($B4893="","",MIN(1,DAY($A4893)/IF($N4893="Superstore",Settings!$B$5,Settings!$B$4)))</f>
        <v/>
      </c>
      <c r="S4893" s="17">
        <f>IF(OR($B4893="",$G4893="",$R4893=0),"",$G4893/$R4893)</f>
        <v/>
      </c>
      <c r="T4893">
        <f>IF($S4893="","",IF($S4893&lt;Settings!$B$8,"Critical",IF($S4893&lt;Settings!$B$9,"Semi Critical","Non Critical")))</f>
        <v/>
      </c>
      <c r="U4893">
        <f>IF($B4893="","",IFERROR(VLOOKUP($O4893,Leaders!$A:$B,2,0),"Not Mapped"))</f>
        <v/>
      </c>
    </row>
    <row r="4894">
      <c r="A4894" s="16" t="n"/>
      <c r="G4894" s="17" t="n"/>
      <c r="H4894" s="17" t="n"/>
      <c r="I4894" s="17" t="n"/>
      <c r="J4894" s="17" t="n"/>
      <c r="K4894" s="17" t="n"/>
      <c r="L4894" s="17" t="n"/>
      <c r="N4894">
        <f>IF($B4894="","",IF($C4894="SUPERSTORE","Superstore","DH"))</f>
        <v/>
      </c>
      <c r="O4894">
        <f>IF($B4894="","",IFERROR(VLOOKUP($B4894,Mapping!$A:$C,2,0),"Not Mapped"))</f>
        <v/>
      </c>
      <c r="P4894">
        <f>IF($B4894="","",IFERROR(VLOOKUP($B4894,Mapping!$A:$C,3,0),"Not Mapped"))</f>
        <v/>
      </c>
      <c r="Q4894">
        <f>IF($B4894="","",IF(COUNTIF(Exclusions!$A:$A,$B4894)&gt;0,"Yes","No"))</f>
        <v/>
      </c>
      <c r="R4894" s="17">
        <f>IF($B4894="","",MIN(1,DAY($A4894)/IF($N4894="Superstore",Settings!$B$5,Settings!$B$4)))</f>
        <v/>
      </c>
      <c r="S4894" s="17">
        <f>IF(OR($B4894="",$G4894="",$R4894=0),"",$G4894/$R4894)</f>
        <v/>
      </c>
      <c r="T4894">
        <f>IF($S4894="","",IF($S4894&lt;Settings!$B$8,"Critical",IF($S4894&lt;Settings!$B$9,"Semi Critical","Non Critical")))</f>
        <v/>
      </c>
      <c r="U4894">
        <f>IF($B4894="","",IFERROR(VLOOKUP($O4894,Leaders!$A:$B,2,0),"Not Mapped"))</f>
        <v/>
      </c>
    </row>
    <row r="4895">
      <c r="A4895" s="16" t="n"/>
      <c r="G4895" s="17" t="n"/>
      <c r="H4895" s="17" t="n"/>
      <c r="I4895" s="17" t="n"/>
      <c r="J4895" s="17" t="n"/>
      <c r="K4895" s="17" t="n"/>
      <c r="L4895" s="17" t="n"/>
      <c r="N4895">
        <f>IF($B4895="","",IF($C4895="SUPERSTORE","Superstore","DH"))</f>
        <v/>
      </c>
      <c r="O4895">
        <f>IF($B4895="","",IFERROR(VLOOKUP($B4895,Mapping!$A:$C,2,0),"Not Mapped"))</f>
        <v/>
      </c>
      <c r="P4895">
        <f>IF($B4895="","",IFERROR(VLOOKUP($B4895,Mapping!$A:$C,3,0),"Not Mapped"))</f>
        <v/>
      </c>
      <c r="Q4895">
        <f>IF($B4895="","",IF(COUNTIF(Exclusions!$A:$A,$B4895)&gt;0,"Yes","No"))</f>
        <v/>
      </c>
      <c r="R4895" s="17">
        <f>IF($B4895="","",MIN(1,DAY($A4895)/IF($N4895="Superstore",Settings!$B$5,Settings!$B$4)))</f>
        <v/>
      </c>
      <c r="S4895" s="17">
        <f>IF(OR($B4895="",$G4895="",$R4895=0),"",$G4895/$R4895)</f>
        <v/>
      </c>
      <c r="T4895">
        <f>IF($S4895="","",IF($S4895&lt;Settings!$B$8,"Critical",IF($S4895&lt;Settings!$B$9,"Semi Critical","Non Critical")))</f>
        <v/>
      </c>
      <c r="U4895">
        <f>IF($B4895="","",IFERROR(VLOOKUP($O4895,Leaders!$A:$B,2,0),"Not Mapped"))</f>
        <v/>
      </c>
    </row>
    <row r="4896">
      <c r="A4896" s="16" t="n"/>
      <c r="G4896" s="17" t="n"/>
      <c r="H4896" s="17" t="n"/>
      <c r="I4896" s="17" t="n"/>
      <c r="J4896" s="17" t="n"/>
      <c r="K4896" s="17" t="n"/>
      <c r="L4896" s="17" t="n"/>
      <c r="N4896">
        <f>IF($B4896="","",IF($C4896="SUPERSTORE","Superstore","DH"))</f>
        <v/>
      </c>
      <c r="O4896">
        <f>IF($B4896="","",IFERROR(VLOOKUP($B4896,Mapping!$A:$C,2,0),"Not Mapped"))</f>
        <v/>
      </c>
      <c r="P4896">
        <f>IF($B4896="","",IFERROR(VLOOKUP($B4896,Mapping!$A:$C,3,0),"Not Mapped"))</f>
        <v/>
      </c>
      <c r="Q4896">
        <f>IF($B4896="","",IF(COUNTIF(Exclusions!$A:$A,$B4896)&gt;0,"Yes","No"))</f>
        <v/>
      </c>
      <c r="R4896" s="17">
        <f>IF($B4896="","",MIN(1,DAY($A4896)/IF($N4896="Superstore",Settings!$B$5,Settings!$B$4)))</f>
        <v/>
      </c>
      <c r="S4896" s="17">
        <f>IF(OR($B4896="",$G4896="",$R4896=0),"",$G4896/$R4896)</f>
        <v/>
      </c>
      <c r="T4896">
        <f>IF($S4896="","",IF($S4896&lt;Settings!$B$8,"Critical",IF($S4896&lt;Settings!$B$9,"Semi Critical","Non Critical")))</f>
        <v/>
      </c>
      <c r="U4896">
        <f>IF($B4896="","",IFERROR(VLOOKUP($O4896,Leaders!$A:$B,2,0),"Not Mapped"))</f>
        <v/>
      </c>
    </row>
    <row r="4897">
      <c r="A4897" s="16" t="n"/>
      <c r="G4897" s="17" t="n"/>
      <c r="H4897" s="17" t="n"/>
      <c r="I4897" s="17" t="n"/>
      <c r="J4897" s="17" t="n"/>
      <c r="K4897" s="17" t="n"/>
      <c r="L4897" s="17" t="n"/>
      <c r="N4897">
        <f>IF($B4897="","",IF($C4897="SUPERSTORE","Superstore","DH"))</f>
        <v/>
      </c>
      <c r="O4897">
        <f>IF($B4897="","",IFERROR(VLOOKUP($B4897,Mapping!$A:$C,2,0),"Not Mapped"))</f>
        <v/>
      </c>
      <c r="P4897">
        <f>IF($B4897="","",IFERROR(VLOOKUP($B4897,Mapping!$A:$C,3,0),"Not Mapped"))</f>
        <v/>
      </c>
      <c r="Q4897">
        <f>IF($B4897="","",IF(COUNTIF(Exclusions!$A:$A,$B4897)&gt;0,"Yes","No"))</f>
        <v/>
      </c>
      <c r="R4897" s="17">
        <f>IF($B4897="","",MIN(1,DAY($A4897)/IF($N4897="Superstore",Settings!$B$5,Settings!$B$4)))</f>
        <v/>
      </c>
      <c r="S4897" s="17">
        <f>IF(OR($B4897="",$G4897="",$R4897=0),"",$G4897/$R4897)</f>
        <v/>
      </c>
      <c r="T4897">
        <f>IF($S4897="","",IF($S4897&lt;Settings!$B$8,"Critical",IF($S4897&lt;Settings!$B$9,"Semi Critical","Non Critical")))</f>
        <v/>
      </c>
      <c r="U4897">
        <f>IF($B4897="","",IFERROR(VLOOKUP($O4897,Leaders!$A:$B,2,0),"Not Mapped"))</f>
        <v/>
      </c>
    </row>
    <row r="4898">
      <c r="A4898" s="16" t="n"/>
      <c r="G4898" s="17" t="n"/>
      <c r="H4898" s="17" t="n"/>
      <c r="I4898" s="17" t="n"/>
      <c r="J4898" s="17" t="n"/>
      <c r="K4898" s="17" t="n"/>
      <c r="L4898" s="17" t="n"/>
      <c r="N4898">
        <f>IF($B4898="","",IF($C4898="SUPERSTORE","Superstore","DH"))</f>
        <v/>
      </c>
      <c r="O4898">
        <f>IF($B4898="","",IFERROR(VLOOKUP($B4898,Mapping!$A:$C,2,0),"Not Mapped"))</f>
        <v/>
      </c>
      <c r="P4898">
        <f>IF($B4898="","",IFERROR(VLOOKUP($B4898,Mapping!$A:$C,3,0),"Not Mapped"))</f>
        <v/>
      </c>
      <c r="Q4898">
        <f>IF($B4898="","",IF(COUNTIF(Exclusions!$A:$A,$B4898)&gt;0,"Yes","No"))</f>
        <v/>
      </c>
      <c r="R4898" s="17">
        <f>IF($B4898="","",MIN(1,DAY($A4898)/IF($N4898="Superstore",Settings!$B$5,Settings!$B$4)))</f>
        <v/>
      </c>
      <c r="S4898" s="17">
        <f>IF(OR($B4898="",$G4898="",$R4898=0),"",$G4898/$R4898)</f>
        <v/>
      </c>
      <c r="T4898">
        <f>IF($S4898="","",IF($S4898&lt;Settings!$B$8,"Critical",IF($S4898&lt;Settings!$B$9,"Semi Critical","Non Critical")))</f>
        <v/>
      </c>
      <c r="U4898">
        <f>IF($B4898="","",IFERROR(VLOOKUP($O4898,Leaders!$A:$B,2,0),"Not Mapped"))</f>
        <v/>
      </c>
    </row>
    <row r="4899">
      <c r="A4899" s="16" t="n"/>
      <c r="G4899" s="17" t="n"/>
      <c r="H4899" s="17" t="n"/>
      <c r="I4899" s="17" t="n"/>
      <c r="J4899" s="17" t="n"/>
      <c r="K4899" s="17" t="n"/>
      <c r="L4899" s="17" t="n"/>
      <c r="N4899">
        <f>IF($B4899="","",IF($C4899="SUPERSTORE","Superstore","DH"))</f>
        <v/>
      </c>
      <c r="O4899">
        <f>IF($B4899="","",IFERROR(VLOOKUP($B4899,Mapping!$A:$C,2,0),"Not Mapped"))</f>
        <v/>
      </c>
      <c r="P4899">
        <f>IF($B4899="","",IFERROR(VLOOKUP($B4899,Mapping!$A:$C,3,0),"Not Mapped"))</f>
        <v/>
      </c>
      <c r="Q4899">
        <f>IF($B4899="","",IF(COUNTIF(Exclusions!$A:$A,$B4899)&gt;0,"Yes","No"))</f>
        <v/>
      </c>
      <c r="R4899" s="17">
        <f>IF($B4899="","",MIN(1,DAY($A4899)/IF($N4899="Superstore",Settings!$B$5,Settings!$B$4)))</f>
        <v/>
      </c>
      <c r="S4899" s="17">
        <f>IF(OR($B4899="",$G4899="",$R4899=0),"",$G4899/$R4899)</f>
        <v/>
      </c>
      <c r="T4899">
        <f>IF($S4899="","",IF($S4899&lt;Settings!$B$8,"Critical",IF($S4899&lt;Settings!$B$9,"Semi Critical","Non Critical")))</f>
        <v/>
      </c>
      <c r="U4899">
        <f>IF($B4899="","",IFERROR(VLOOKUP($O4899,Leaders!$A:$B,2,0),"Not Mapped"))</f>
        <v/>
      </c>
    </row>
    <row r="4900">
      <c r="A4900" s="16" t="n"/>
      <c r="G4900" s="17" t="n"/>
      <c r="H4900" s="17" t="n"/>
      <c r="I4900" s="17" t="n"/>
      <c r="J4900" s="17" t="n"/>
      <c r="K4900" s="17" t="n"/>
      <c r="L4900" s="17" t="n"/>
      <c r="N4900">
        <f>IF($B4900="","",IF($C4900="SUPERSTORE","Superstore","DH"))</f>
        <v/>
      </c>
      <c r="O4900">
        <f>IF($B4900="","",IFERROR(VLOOKUP($B4900,Mapping!$A:$C,2,0),"Not Mapped"))</f>
        <v/>
      </c>
      <c r="P4900">
        <f>IF($B4900="","",IFERROR(VLOOKUP($B4900,Mapping!$A:$C,3,0),"Not Mapped"))</f>
        <v/>
      </c>
      <c r="Q4900">
        <f>IF($B4900="","",IF(COUNTIF(Exclusions!$A:$A,$B4900)&gt;0,"Yes","No"))</f>
        <v/>
      </c>
      <c r="R4900" s="17">
        <f>IF($B4900="","",MIN(1,DAY($A4900)/IF($N4900="Superstore",Settings!$B$5,Settings!$B$4)))</f>
        <v/>
      </c>
      <c r="S4900" s="17">
        <f>IF(OR($B4900="",$G4900="",$R4900=0),"",$G4900/$R4900)</f>
        <v/>
      </c>
      <c r="T4900">
        <f>IF($S4900="","",IF($S4900&lt;Settings!$B$8,"Critical",IF($S4900&lt;Settings!$B$9,"Semi Critical","Non Critical")))</f>
        <v/>
      </c>
      <c r="U4900">
        <f>IF($B4900="","",IFERROR(VLOOKUP($O4900,Leaders!$A:$B,2,0),"Not Mapped"))</f>
        <v/>
      </c>
    </row>
    <row r="4901">
      <c r="A4901" s="16" t="n"/>
      <c r="G4901" s="17" t="n"/>
      <c r="H4901" s="17" t="n"/>
      <c r="I4901" s="17" t="n"/>
      <c r="J4901" s="17" t="n"/>
      <c r="K4901" s="17" t="n"/>
      <c r="L4901" s="17" t="n"/>
      <c r="N4901">
        <f>IF($B4901="","",IF($C4901="SUPERSTORE","Superstore","DH"))</f>
        <v/>
      </c>
      <c r="O4901">
        <f>IF($B4901="","",IFERROR(VLOOKUP($B4901,Mapping!$A:$C,2,0),"Not Mapped"))</f>
        <v/>
      </c>
      <c r="P4901">
        <f>IF($B4901="","",IFERROR(VLOOKUP($B4901,Mapping!$A:$C,3,0),"Not Mapped"))</f>
        <v/>
      </c>
      <c r="Q4901">
        <f>IF($B4901="","",IF(COUNTIF(Exclusions!$A:$A,$B4901)&gt;0,"Yes","No"))</f>
        <v/>
      </c>
      <c r="R4901" s="17">
        <f>IF($B4901="","",MIN(1,DAY($A4901)/IF($N4901="Superstore",Settings!$B$5,Settings!$B$4)))</f>
        <v/>
      </c>
      <c r="S4901" s="17">
        <f>IF(OR($B4901="",$G4901="",$R4901=0),"",$G4901/$R4901)</f>
        <v/>
      </c>
      <c r="T4901">
        <f>IF($S4901="","",IF($S4901&lt;Settings!$B$8,"Critical",IF($S4901&lt;Settings!$B$9,"Semi Critical","Non Critical")))</f>
        <v/>
      </c>
      <c r="U4901">
        <f>IF($B4901="","",IFERROR(VLOOKUP($O4901,Leaders!$A:$B,2,0),"Not Mapped"))</f>
        <v/>
      </c>
    </row>
    <row r="4902">
      <c r="A4902" s="16" t="n"/>
      <c r="G4902" s="17" t="n"/>
      <c r="H4902" s="17" t="n"/>
      <c r="I4902" s="17" t="n"/>
      <c r="J4902" s="17" t="n"/>
      <c r="K4902" s="17" t="n"/>
      <c r="L4902" s="17" t="n"/>
      <c r="N4902">
        <f>IF($B4902="","",IF($C4902="SUPERSTORE","Superstore","DH"))</f>
        <v/>
      </c>
      <c r="O4902">
        <f>IF($B4902="","",IFERROR(VLOOKUP($B4902,Mapping!$A:$C,2,0),"Not Mapped"))</f>
        <v/>
      </c>
      <c r="P4902">
        <f>IF($B4902="","",IFERROR(VLOOKUP($B4902,Mapping!$A:$C,3,0),"Not Mapped"))</f>
        <v/>
      </c>
      <c r="Q4902">
        <f>IF($B4902="","",IF(COUNTIF(Exclusions!$A:$A,$B4902)&gt;0,"Yes","No"))</f>
        <v/>
      </c>
      <c r="R4902" s="17">
        <f>IF($B4902="","",MIN(1,DAY($A4902)/IF($N4902="Superstore",Settings!$B$5,Settings!$B$4)))</f>
        <v/>
      </c>
      <c r="S4902" s="17">
        <f>IF(OR($B4902="",$G4902="",$R4902=0),"",$G4902/$R4902)</f>
        <v/>
      </c>
      <c r="T4902">
        <f>IF($S4902="","",IF($S4902&lt;Settings!$B$8,"Critical",IF($S4902&lt;Settings!$B$9,"Semi Critical","Non Critical")))</f>
        <v/>
      </c>
      <c r="U4902">
        <f>IF($B4902="","",IFERROR(VLOOKUP($O4902,Leaders!$A:$B,2,0),"Not Mapped"))</f>
        <v/>
      </c>
    </row>
    <row r="4903">
      <c r="A4903" s="16" t="n"/>
      <c r="G4903" s="17" t="n"/>
      <c r="H4903" s="17" t="n"/>
      <c r="I4903" s="17" t="n"/>
      <c r="J4903" s="17" t="n"/>
      <c r="K4903" s="17" t="n"/>
      <c r="L4903" s="17" t="n"/>
      <c r="N4903">
        <f>IF($B4903="","",IF($C4903="SUPERSTORE","Superstore","DH"))</f>
        <v/>
      </c>
      <c r="O4903">
        <f>IF($B4903="","",IFERROR(VLOOKUP($B4903,Mapping!$A:$C,2,0),"Not Mapped"))</f>
        <v/>
      </c>
      <c r="P4903">
        <f>IF($B4903="","",IFERROR(VLOOKUP($B4903,Mapping!$A:$C,3,0),"Not Mapped"))</f>
        <v/>
      </c>
      <c r="Q4903">
        <f>IF($B4903="","",IF(COUNTIF(Exclusions!$A:$A,$B4903)&gt;0,"Yes","No"))</f>
        <v/>
      </c>
      <c r="R4903" s="17">
        <f>IF($B4903="","",MIN(1,DAY($A4903)/IF($N4903="Superstore",Settings!$B$5,Settings!$B$4)))</f>
        <v/>
      </c>
      <c r="S4903" s="17">
        <f>IF(OR($B4903="",$G4903="",$R4903=0),"",$G4903/$R4903)</f>
        <v/>
      </c>
      <c r="T4903">
        <f>IF($S4903="","",IF($S4903&lt;Settings!$B$8,"Critical",IF($S4903&lt;Settings!$B$9,"Semi Critical","Non Critical")))</f>
        <v/>
      </c>
      <c r="U4903">
        <f>IF($B4903="","",IFERROR(VLOOKUP($O4903,Leaders!$A:$B,2,0),"Not Mapped"))</f>
        <v/>
      </c>
    </row>
    <row r="4904">
      <c r="A4904" s="16" t="n"/>
      <c r="G4904" s="17" t="n"/>
      <c r="H4904" s="17" t="n"/>
      <c r="I4904" s="17" t="n"/>
      <c r="J4904" s="17" t="n"/>
      <c r="K4904" s="17" t="n"/>
      <c r="L4904" s="17" t="n"/>
      <c r="N4904">
        <f>IF($B4904="","",IF($C4904="SUPERSTORE","Superstore","DH"))</f>
        <v/>
      </c>
      <c r="O4904">
        <f>IF($B4904="","",IFERROR(VLOOKUP($B4904,Mapping!$A:$C,2,0),"Not Mapped"))</f>
        <v/>
      </c>
      <c r="P4904">
        <f>IF($B4904="","",IFERROR(VLOOKUP($B4904,Mapping!$A:$C,3,0),"Not Mapped"))</f>
        <v/>
      </c>
      <c r="Q4904">
        <f>IF($B4904="","",IF(COUNTIF(Exclusions!$A:$A,$B4904)&gt;0,"Yes","No"))</f>
        <v/>
      </c>
      <c r="R4904" s="17">
        <f>IF($B4904="","",MIN(1,DAY($A4904)/IF($N4904="Superstore",Settings!$B$5,Settings!$B$4)))</f>
        <v/>
      </c>
      <c r="S4904" s="17">
        <f>IF(OR($B4904="",$G4904="",$R4904=0),"",$G4904/$R4904)</f>
        <v/>
      </c>
      <c r="T4904">
        <f>IF($S4904="","",IF($S4904&lt;Settings!$B$8,"Critical",IF($S4904&lt;Settings!$B$9,"Semi Critical","Non Critical")))</f>
        <v/>
      </c>
      <c r="U4904">
        <f>IF($B4904="","",IFERROR(VLOOKUP($O4904,Leaders!$A:$B,2,0),"Not Mapped"))</f>
        <v/>
      </c>
    </row>
    <row r="4905">
      <c r="A4905" s="16" t="n"/>
      <c r="G4905" s="17" t="n"/>
      <c r="H4905" s="17" t="n"/>
      <c r="I4905" s="17" t="n"/>
      <c r="J4905" s="17" t="n"/>
      <c r="K4905" s="17" t="n"/>
      <c r="L4905" s="17" t="n"/>
      <c r="N4905">
        <f>IF($B4905="","",IF($C4905="SUPERSTORE","Superstore","DH"))</f>
        <v/>
      </c>
      <c r="O4905">
        <f>IF($B4905="","",IFERROR(VLOOKUP($B4905,Mapping!$A:$C,2,0),"Not Mapped"))</f>
        <v/>
      </c>
      <c r="P4905">
        <f>IF($B4905="","",IFERROR(VLOOKUP($B4905,Mapping!$A:$C,3,0),"Not Mapped"))</f>
        <v/>
      </c>
      <c r="Q4905">
        <f>IF($B4905="","",IF(COUNTIF(Exclusions!$A:$A,$B4905)&gt;0,"Yes","No"))</f>
        <v/>
      </c>
      <c r="R4905" s="17">
        <f>IF($B4905="","",MIN(1,DAY($A4905)/IF($N4905="Superstore",Settings!$B$5,Settings!$B$4)))</f>
        <v/>
      </c>
      <c r="S4905" s="17">
        <f>IF(OR($B4905="",$G4905="",$R4905=0),"",$G4905/$R4905)</f>
        <v/>
      </c>
      <c r="T4905">
        <f>IF($S4905="","",IF($S4905&lt;Settings!$B$8,"Critical",IF($S4905&lt;Settings!$B$9,"Semi Critical","Non Critical")))</f>
        <v/>
      </c>
      <c r="U4905">
        <f>IF($B4905="","",IFERROR(VLOOKUP($O4905,Leaders!$A:$B,2,0),"Not Mapped"))</f>
        <v/>
      </c>
    </row>
    <row r="4906">
      <c r="A4906" s="16" t="n"/>
      <c r="G4906" s="17" t="n"/>
      <c r="H4906" s="17" t="n"/>
      <c r="I4906" s="17" t="n"/>
      <c r="J4906" s="17" t="n"/>
      <c r="K4906" s="17" t="n"/>
      <c r="L4906" s="17" t="n"/>
      <c r="N4906">
        <f>IF($B4906="","",IF($C4906="SUPERSTORE","Superstore","DH"))</f>
        <v/>
      </c>
      <c r="O4906">
        <f>IF($B4906="","",IFERROR(VLOOKUP($B4906,Mapping!$A:$C,2,0),"Not Mapped"))</f>
        <v/>
      </c>
      <c r="P4906">
        <f>IF($B4906="","",IFERROR(VLOOKUP($B4906,Mapping!$A:$C,3,0),"Not Mapped"))</f>
        <v/>
      </c>
      <c r="Q4906">
        <f>IF($B4906="","",IF(COUNTIF(Exclusions!$A:$A,$B4906)&gt;0,"Yes","No"))</f>
        <v/>
      </c>
      <c r="R4906" s="17">
        <f>IF($B4906="","",MIN(1,DAY($A4906)/IF($N4906="Superstore",Settings!$B$5,Settings!$B$4)))</f>
        <v/>
      </c>
      <c r="S4906" s="17">
        <f>IF(OR($B4906="",$G4906="",$R4906=0),"",$G4906/$R4906)</f>
        <v/>
      </c>
      <c r="T4906">
        <f>IF($S4906="","",IF($S4906&lt;Settings!$B$8,"Critical",IF($S4906&lt;Settings!$B$9,"Semi Critical","Non Critical")))</f>
        <v/>
      </c>
      <c r="U4906">
        <f>IF($B4906="","",IFERROR(VLOOKUP($O4906,Leaders!$A:$B,2,0),"Not Mapped"))</f>
        <v/>
      </c>
    </row>
    <row r="4907">
      <c r="A4907" s="16" t="n"/>
      <c r="G4907" s="17" t="n"/>
      <c r="H4907" s="17" t="n"/>
      <c r="I4907" s="17" t="n"/>
      <c r="J4907" s="17" t="n"/>
      <c r="K4907" s="17" t="n"/>
      <c r="L4907" s="17" t="n"/>
      <c r="N4907">
        <f>IF($B4907="","",IF($C4907="SUPERSTORE","Superstore","DH"))</f>
        <v/>
      </c>
      <c r="O4907">
        <f>IF($B4907="","",IFERROR(VLOOKUP($B4907,Mapping!$A:$C,2,0),"Not Mapped"))</f>
        <v/>
      </c>
      <c r="P4907">
        <f>IF($B4907="","",IFERROR(VLOOKUP($B4907,Mapping!$A:$C,3,0),"Not Mapped"))</f>
        <v/>
      </c>
      <c r="Q4907">
        <f>IF($B4907="","",IF(COUNTIF(Exclusions!$A:$A,$B4907)&gt;0,"Yes","No"))</f>
        <v/>
      </c>
      <c r="R4907" s="17">
        <f>IF($B4907="","",MIN(1,DAY($A4907)/IF($N4907="Superstore",Settings!$B$5,Settings!$B$4)))</f>
        <v/>
      </c>
      <c r="S4907" s="17">
        <f>IF(OR($B4907="",$G4907="",$R4907=0),"",$G4907/$R4907)</f>
        <v/>
      </c>
      <c r="T4907">
        <f>IF($S4907="","",IF($S4907&lt;Settings!$B$8,"Critical",IF($S4907&lt;Settings!$B$9,"Semi Critical","Non Critical")))</f>
        <v/>
      </c>
      <c r="U4907">
        <f>IF($B4907="","",IFERROR(VLOOKUP($O4907,Leaders!$A:$B,2,0),"Not Mapped"))</f>
        <v/>
      </c>
    </row>
    <row r="4908">
      <c r="A4908" s="16" t="n"/>
      <c r="G4908" s="17" t="n"/>
      <c r="H4908" s="17" t="n"/>
      <c r="I4908" s="17" t="n"/>
      <c r="J4908" s="17" t="n"/>
      <c r="K4908" s="17" t="n"/>
      <c r="L4908" s="17" t="n"/>
      <c r="N4908">
        <f>IF($B4908="","",IF($C4908="SUPERSTORE","Superstore","DH"))</f>
        <v/>
      </c>
      <c r="O4908">
        <f>IF($B4908="","",IFERROR(VLOOKUP($B4908,Mapping!$A:$C,2,0),"Not Mapped"))</f>
        <v/>
      </c>
      <c r="P4908">
        <f>IF($B4908="","",IFERROR(VLOOKUP($B4908,Mapping!$A:$C,3,0),"Not Mapped"))</f>
        <v/>
      </c>
      <c r="Q4908">
        <f>IF($B4908="","",IF(COUNTIF(Exclusions!$A:$A,$B4908)&gt;0,"Yes","No"))</f>
        <v/>
      </c>
      <c r="R4908" s="17">
        <f>IF($B4908="","",MIN(1,DAY($A4908)/IF($N4908="Superstore",Settings!$B$5,Settings!$B$4)))</f>
        <v/>
      </c>
      <c r="S4908" s="17">
        <f>IF(OR($B4908="",$G4908="",$R4908=0),"",$G4908/$R4908)</f>
        <v/>
      </c>
      <c r="T4908">
        <f>IF($S4908="","",IF($S4908&lt;Settings!$B$8,"Critical",IF($S4908&lt;Settings!$B$9,"Semi Critical","Non Critical")))</f>
        <v/>
      </c>
      <c r="U4908">
        <f>IF($B4908="","",IFERROR(VLOOKUP($O4908,Leaders!$A:$B,2,0),"Not Mapped"))</f>
        <v/>
      </c>
    </row>
    <row r="4909">
      <c r="A4909" s="16" t="n"/>
      <c r="G4909" s="17" t="n"/>
      <c r="H4909" s="17" t="n"/>
      <c r="I4909" s="17" t="n"/>
      <c r="J4909" s="17" t="n"/>
      <c r="K4909" s="17" t="n"/>
      <c r="L4909" s="17" t="n"/>
      <c r="N4909">
        <f>IF($B4909="","",IF($C4909="SUPERSTORE","Superstore","DH"))</f>
        <v/>
      </c>
      <c r="O4909">
        <f>IF($B4909="","",IFERROR(VLOOKUP($B4909,Mapping!$A:$C,2,0),"Not Mapped"))</f>
        <v/>
      </c>
      <c r="P4909">
        <f>IF($B4909="","",IFERROR(VLOOKUP($B4909,Mapping!$A:$C,3,0),"Not Mapped"))</f>
        <v/>
      </c>
      <c r="Q4909">
        <f>IF($B4909="","",IF(COUNTIF(Exclusions!$A:$A,$B4909)&gt;0,"Yes","No"))</f>
        <v/>
      </c>
      <c r="R4909" s="17">
        <f>IF($B4909="","",MIN(1,DAY($A4909)/IF($N4909="Superstore",Settings!$B$5,Settings!$B$4)))</f>
        <v/>
      </c>
      <c r="S4909" s="17">
        <f>IF(OR($B4909="",$G4909="",$R4909=0),"",$G4909/$R4909)</f>
        <v/>
      </c>
      <c r="T4909">
        <f>IF($S4909="","",IF($S4909&lt;Settings!$B$8,"Critical",IF($S4909&lt;Settings!$B$9,"Semi Critical","Non Critical")))</f>
        <v/>
      </c>
      <c r="U4909">
        <f>IF($B4909="","",IFERROR(VLOOKUP($O4909,Leaders!$A:$B,2,0),"Not Mapped"))</f>
        <v/>
      </c>
    </row>
    <row r="4910">
      <c r="A4910" s="16" t="n"/>
      <c r="G4910" s="17" t="n"/>
      <c r="H4910" s="17" t="n"/>
      <c r="I4910" s="17" t="n"/>
      <c r="J4910" s="17" t="n"/>
      <c r="K4910" s="17" t="n"/>
      <c r="L4910" s="17" t="n"/>
      <c r="N4910">
        <f>IF($B4910="","",IF($C4910="SUPERSTORE","Superstore","DH"))</f>
        <v/>
      </c>
      <c r="O4910">
        <f>IF($B4910="","",IFERROR(VLOOKUP($B4910,Mapping!$A:$C,2,0),"Not Mapped"))</f>
        <v/>
      </c>
      <c r="P4910">
        <f>IF($B4910="","",IFERROR(VLOOKUP($B4910,Mapping!$A:$C,3,0),"Not Mapped"))</f>
        <v/>
      </c>
      <c r="Q4910">
        <f>IF($B4910="","",IF(COUNTIF(Exclusions!$A:$A,$B4910)&gt;0,"Yes","No"))</f>
        <v/>
      </c>
      <c r="R4910" s="17">
        <f>IF($B4910="","",MIN(1,DAY($A4910)/IF($N4910="Superstore",Settings!$B$5,Settings!$B$4)))</f>
        <v/>
      </c>
      <c r="S4910" s="17">
        <f>IF(OR($B4910="",$G4910="",$R4910=0),"",$G4910/$R4910)</f>
        <v/>
      </c>
      <c r="T4910">
        <f>IF($S4910="","",IF($S4910&lt;Settings!$B$8,"Critical",IF($S4910&lt;Settings!$B$9,"Semi Critical","Non Critical")))</f>
        <v/>
      </c>
      <c r="U4910">
        <f>IF($B4910="","",IFERROR(VLOOKUP($O4910,Leaders!$A:$B,2,0),"Not Mapped"))</f>
        <v/>
      </c>
    </row>
    <row r="4911">
      <c r="A4911" s="16" t="n"/>
      <c r="G4911" s="17" t="n"/>
      <c r="H4911" s="17" t="n"/>
      <c r="I4911" s="17" t="n"/>
      <c r="J4911" s="17" t="n"/>
      <c r="K4911" s="17" t="n"/>
      <c r="L4911" s="17" t="n"/>
      <c r="N4911">
        <f>IF($B4911="","",IF($C4911="SUPERSTORE","Superstore","DH"))</f>
        <v/>
      </c>
      <c r="O4911">
        <f>IF($B4911="","",IFERROR(VLOOKUP($B4911,Mapping!$A:$C,2,0),"Not Mapped"))</f>
        <v/>
      </c>
      <c r="P4911">
        <f>IF($B4911="","",IFERROR(VLOOKUP($B4911,Mapping!$A:$C,3,0),"Not Mapped"))</f>
        <v/>
      </c>
      <c r="Q4911">
        <f>IF($B4911="","",IF(COUNTIF(Exclusions!$A:$A,$B4911)&gt;0,"Yes","No"))</f>
        <v/>
      </c>
      <c r="R4911" s="17">
        <f>IF($B4911="","",MIN(1,DAY($A4911)/IF($N4911="Superstore",Settings!$B$5,Settings!$B$4)))</f>
        <v/>
      </c>
      <c r="S4911" s="17">
        <f>IF(OR($B4911="",$G4911="",$R4911=0),"",$G4911/$R4911)</f>
        <v/>
      </c>
      <c r="T4911">
        <f>IF($S4911="","",IF($S4911&lt;Settings!$B$8,"Critical",IF($S4911&lt;Settings!$B$9,"Semi Critical","Non Critical")))</f>
        <v/>
      </c>
      <c r="U4911">
        <f>IF($B4911="","",IFERROR(VLOOKUP($O4911,Leaders!$A:$B,2,0),"Not Mapped"))</f>
        <v/>
      </c>
    </row>
    <row r="4912">
      <c r="A4912" s="16" t="n"/>
      <c r="G4912" s="17" t="n"/>
      <c r="H4912" s="17" t="n"/>
      <c r="I4912" s="17" t="n"/>
      <c r="J4912" s="17" t="n"/>
      <c r="K4912" s="17" t="n"/>
      <c r="L4912" s="17" t="n"/>
      <c r="N4912">
        <f>IF($B4912="","",IF($C4912="SUPERSTORE","Superstore","DH"))</f>
        <v/>
      </c>
      <c r="O4912">
        <f>IF($B4912="","",IFERROR(VLOOKUP($B4912,Mapping!$A:$C,2,0),"Not Mapped"))</f>
        <v/>
      </c>
      <c r="P4912">
        <f>IF($B4912="","",IFERROR(VLOOKUP($B4912,Mapping!$A:$C,3,0),"Not Mapped"))</f>
        <v/>
      </c>
      <c r="Q4912">
        <f>IF($B4912="","",IF(COUNTIF(Exclusions!$A:$A,$B4912)&gt;0,"Yes","No"))</f>
        <v/>
      </c>
      <c r="R4912" s="17">
        <f>IF($B4912="","",MIN(1,DAY($A4912)/IF($N4912="Superstore",Settings!$B$5,Settings!$B$4)))</f>
        <v/>
      </c>
      <c r="S4912" s="17">
        <f>IF(OR($B4912="",$G4912="",$R4912=0),"",$G4912/$R4912)</f>
        <v/>
      </c>
      <c r="T4912">
        <f>IF($S4912="","",IF($S4912&lt;Settings!$B$8,"Critical",IF($S4912&lt;Settings!$B$9,"Semi Critical","Non Critical")))</f>
        <v/>
      </c>
      <c r="U4912">
        <f>IF($B4912="","",IFERROR(VLOOKUP($O4912,Leaders!$A:$B,2,0),"Not Mapped"))</f>
        <v/>
      </c>
    </row>
    <row r="4913">
      <c r="A4913" s="16" t="n"/>
      <c r="G4913" s="17" t="n"/>
      <c r="H4913" s="17" t="n"/>
      <c r="I4913" s="17" t="n"/>
      <c r="J4913" s="17" t="n"/>
      <c r="K4913" s="17" t="n"/>
      <c r="L4913" s="17" t="n"/>
      <c r="N4913">
        <f>IF($B4913="","",IF($C4913="SUPERSTORE","Superstore","DH"))</f>
        <v/>
      </c>
      <c r="O4913">
        <f>IF($B4913="","",IFERROR(VLOOKUP($B4913,Mapping!$A:$C,2,0),"Not Mapped"))</f>
        <v/>
      </c>
      <c r="P4913">
        <f>IF($B4913="","",IFERROR(VLOOKUP($B4913,Mapping!$A:$C,3,0),"Not Mapped"))</f>
        <v/>
      </c>
      <c r="Q4913">
        <f>IF($B4913="","",IF(COUNTIF(Exclusions!$A:$A,$B4913)&gt;0,"Yes","No"))</f>
        <v/>
      </c>
      <c r="R4913" s="17">
        <f>IF($B4913="","",MIN(1,DAY($A4913)/IF($N4913="Superstore",Settings!$B$5,Settings!$B$4)))</f>
        <v/>
      </c>
      <c r="S4913" s="17">
        <f>IF(OR($B4913="",$G4913="",$R4913=0),"",$G4913/$R4913)</f>
        <v/>
      </c>
      <c r="T4913">
        <f>IF($S4913="","",IF($S4913&lt;Settings!$B$8,"Critical",IF($S4913&lt;Settings!$B$9,"Semi Critical","Non Critical")))</f>
        <v/>
      </c>
      <c r="U4913">
        <f>IF($B4913="","",IFERROR(VLOOKUP($O4913,Leaders!$A:$B,2,0),"Not Mapped"))</f>
        <v/>
      </c>
    </row>
    <row r="4914">
      <c r="A4914" s="16" t="n"/>
      <c r="G4914" s="17" t="n"/>
      <c r="H4914" s="17" t="n"/>
      <c r="I4914" s="17" t="n"/>
      <c r="J4914" s="17" t="n"/>
      <c r="K4914" s="17" t="n"/>
      <c r="L4914" s="17" t="n"/>
      <c r="N4914">
        <f>IF($B4914="","",IF($C4914="SUPERSTORE","Superstore","DH"))</f>
        <v/>
      </c>
      <c r="O4914">
        <f>IF($B4914="","",IFERROR(VLOOKUP($B4914,Mapping!$A:$C,2,0),"Not Mapped"))</f>
        <v/>
      </c>
      <c r="P4914">
        <f>IF($B4914="","",IFERROR(VLOOKUP($B4914,Mapping!$A:$C,3,0),"Not Mapped"))</f>
        <v/>
      </c>
      <c r="Q4914">
        <f>IF($B4914="","",IF(COUNTIF(Exclusions!$A:$A,$B4914)&gt;0,"Yes","No"))</f>
        <v/>
      </c>
      <c r="R4914" s="17">
        <f>IF($B4914="","",MIN(1,DAY($A4914)/IF($N4914="Superstore",Settings!$B$5,Settings!$B$4)))</f>
        <v/>
      </c>
      <c r="S4914" s="17">
        <f>IF(OR($B4914="",$G4914="",$R4914=0),"",$G4914/$R4914)</f>
        <v/>
      </c>
      <c r="T4914">
        <f>IF($S4914="","",IF($S4914&lt;Settings!$B$8,"Critical",IF($S4914&lt;Settings!$B$9,"Semi Critical","Non Critical")))</f>
        <v/>
      </c>
      <c r="U4914">
        <f>IF($B4914="","",IFERROR(VLOOKUP($O4914,Leaders!$A:$B,2,0),"Not Mapped"))</f>
        <v/>
      </c>
    </row>
    <row r="4915">
      <c r="A4915" s="16" t="n"/>
      <c r="G4915" s="17" t="n"/>
      <c r="H4915" s="17" t="n"/>
      <c r="I4915" s="17" t="n"/>
      <c r="J4915" s="17" t="n"/>
      <c r="K4915" s="17" t="n"/>
      <c r="L4915" s="17" t="n"/>
      <c r="N4915">
        <f>IF($B4915="","",IF($C4915="SUPERSTORE","Superstore","DH"))</f>
        <v/>
      </c>
      <c r="O4915">
        <f>IF($B4915="","",IFERROR(VLOOKUP($B4915,Mapping!$A:$C,2,0),"Not Mapped"))</f>
        <v/>
      </c>
      <c r="P4915">
        <f>IF($B4915="","",IFERROR(VLOOKUP($B4915,Mapping!$A:$C,3,0),"Not Mapped"))</f>
        <v/>
      </c>
      <c r="Q4915">
        <f>IF($B4915="","",IF(COUNTIF(Exclusions!$A:$A,$B4915)&gt;0,"Yes","No"))</f>
        <v/>
      </c>
      <c r="R4915" s="17">
        <f>IF($B4915="","",MIN(1,DAY($A4915)/IF($N4915="Superstore",Settings!$B$5,Settings!$B$4)))</f>
        <v/>
      </c>
      <c r="S4915" s="17">
        <f>IF(OR($B4915="",$G4915="",$R4915=0),"",$G4915/$R4915)</f>
        <v/>
      </c>
      <c r="T4915">
        <f>IF($S4915="","",IF($S4915&lt;Settings!$B$8,"Critical",IF($S4915&lt;Settings!$B$9,"Semi Critical","Non Critical")))</f>
        <v/>
      </c>
      <c r="U4915">
        <f>IF($B4915="","",IFERROR(VLOOKUP($O4915,Leaders!$A:$B,2,0),"Not Mapped"))</f>
        <v/>
      </c>
    </row>
    <row r="4916">
      <c r="A4916" s="16" t="n"/>
      <c r="G4916" s="17" t="n"/>
      <c r="H4916" s="17" t="n"/>
      <c r="I4916" s="17" t="n"/>
      <c r="J4916" s="17" t="n"/>
      <c r="K4916" s="17" t="n"/>
      <c r="L4916" s="17" t="n"/>
      <c r="N4916">
        <f>IF($B4916="","",IF($C4916="SUPERSTORE","Superstore","DH"))</f>
        <v/>
      </c>
      <c r="O4916">
        <f>IF($B4916="","",IFERROR(VLOOKUP($B4916,Mapping!$A:$C,2,0),"Not Mapped"))</f>
        <v/>
      </c>
      <c r="P4916">
        <f>IF($B4916="","",IFERROR(VLOOKUP($B4916,Mapping!$A:$C,3,0),"Not Mapped"))</f>
        <v/>
      </c>
      <c r="Q4916">
        <f>IF($B4916="","",IF(COUNTIF(Exclusions!$A:$A,$B4916)&gt;0,"Yes","No"))</f>
        <v/>
      </c>
      <c r="R4916" s="17">
        <f>IF($B4916="","",MIN(1,DAY($A4916)/IF($N4916="Superstore",Settings!$B$5,Settings!$B$4)))</f>
        <v/>
      </c>
      <c r="S4916" s="17">
        <f>IF(OR($B4916="",$G4916="",$R4916=0),"",$G4916/$R4916)</f>
        <v/>
      </c>
      <c r="T4916">
        <f>IF($S4916="","",IF($S4916&lt;Settings!$B$8,"Critical",IF($S4916&lt;Settings!$B$9,"Semi Critical","Non Critical")))</f>
        <v/>
      </c>
      <c r="U4916">
        <f>IF($B4916="","",IFERROR(VLOOKUP($O4916,Leaders!$A:$B,2,0),"Not Mapped"))</f>
        <v/>
      </c>
    </row>
    <row r="4917">
      <c r="A4917" s="16" t="n"/>
      <c r="G4917" s="17" t="n"/>
      <c r="H4917" s="17" t="n"/>
      <c r="I4917" s="17" t="n"/>
      <c r="J4917" s="17" t="n"/>
      <c r="K4917" s="17" t="n"/>
      <c r="L4917" s="17" t="n"/>
      <c r="N4917">
        <f>IF($B4917="","",IF($C4917="SUPERSTORE","Superstore","DH"))</f>
        <v/>
      </c>
      <c r="O4917">
        <f>IF($B4917="","",IFERROR(VLOOKUP($B4917,Mapping!$A:$C,2,0),"Not Mapped"))</f>
        <v/>
      </c>
      <c r="P4917">
        <f>IF($B4917="","",IFERROR(VLOOKUP($B4917,Mapping!$A:$C,3,0),"Not Mapped"))</f>
        <v/>
      </c>
      <c r="Q4917">
        <f>IF($B4917="","",IF(COUNTIF(Exclusions!$A:$A,$B4917)&gt;0,"Yes","No"))</f>
        <v/>
      </c>
      <c r="R4917" s="17">
        <f>IF($B4917="","",MIN(1,DAY($A4917)/IF($N4917="Superstore",Settings!$B$5,Settings!$B$4)))</f>
        <v/>
      </c>
      <c r="S4917" s="17">
        <f>IF(OR($B4917="",$G4917="",$R4917=0),"",$G4917/$R4917)</f>
        <v/>
      </c>
      <c r="T4917">
        <f>IF($S4917="","",IF($S4917&lt;Settings!$B$8,"Critical",IF($S4917&lt;Settings!$B$9,"Semi Critical","Non Critical")))</f>
        <v/>
      </c>
      <c r="U4917">
        <f>IF($B4917="","",IFERROR(VLOOKUP($O4917,Leaders!$A:$B,2,0),"Not Mapped"))</f>
        <v/>
      </c>
    </row>
    <row r="4918">
      <c r="A4918" s="16" t="n"/>
      <c r="G4918" s="17" t="n"/>
      <c r="H4918" s="17" t="n"/>
      <c r="I4918" s="17" t="n"/>
      <c r="J4918" s="17" t="n"/>
      <c r="K4918" s="17" t="n"/>
      <c r="L4918" s="17" t="n"/>
      <c r="N4918">
        <f>IF($B4918="","",IF($C4918="SUPERSTORE","Superstore","DH"))</f>
        <v/>
      </c>
      <c r="O4918">
        <f>IF($B4918="","",IFERROR(VLOOKUP($B4918,Mapping!$A:$C,2,0),"Not Mapped"))</f>
        <v/>
      </c>
      <c r="P4918">
        <f>IF($B4918="","",IFERROR(VLOOKUP($B4918,Mapping!$A:$C,3,0),"Not Mapped"))</f>
        <v/>
      </c>
      <c r="Q4918">
        <f>IF($B4918="","",IF(COUNTIF(Exclusions!$A:$A,$B4918)&gt;0,"Yes","No"))</f>
        <v/>
      </c>
      <c r="R4918" s="17">
        <f>IF($B4918="","",MIN(1,DAY($A4918)/IF($N4918="Superstore",Settings!$B$5,Settings!$B$4)))</f>
        <v/>
      </c>
      <c r="S4918" s="17">
        <f>IF(OR($B4918="",$G4918="",$R4918=0),"",$G4918/$R4918)</f>
        <v/>
      </c>
      <c r="T4918">
        <f>IF($S4918="","",IF($S4918&lt;Settings!$B$8,"Critical",IF($S4918&lt;Settings!$B$9,"Semi Critical","Non Critical")))</f>
        <v/>
      </c>
      <c r="U4918">
        <f>IF($B4918="","",IFERROR(VLOOKUP($O4918,Leaders!$A:$B,2,0),"Not Mapped"))</f>
        <v/>
      </c>
    </row>
    <row r="4919">
      <c r="A4919" s="16" t="n"/>
      <c r="G4919" s="17" t="n"/>
      <c r="H4919" s="17" t="n"/>
      <c r="I4919" s="17" t="n"/>
      <c r="J4919" s="17" t="n"/>
      <c r="K4919" s="17" t="n"/>
      <c r="L4919" s="17" t="n"/>
      <c r="N4919">
        <f>IF($B4919="","",IF($C4919="SUPERSTORE","Superstore","DH"))</f>
        <v/>
      </c>
      <c r="O4919">
        <f>IF($B4919="","",IFERROR(VLOOKUP($B4919,Mapping!$A:$C,2,0),"Not Mapped"))</f>
        <v/>
      </c>
      <c r="P4919">
        <f>IF($B4919="","",IFERROR(VLOOKUP($B4919,Mapping!$A:$C,3,0),"Not Mapped"))</f>
        <v/>
      </c>
      <c r="Q4919">
        <f>IF($B4919="","",IF(COUNTIF(Exclusions!$A:$A,$B4919)&gt;0,"Yes","No"))</f>
        <v/>
      </c>
      <c r="R4919" s="17">
        <f>IF($B4919="","",MIN(1,DAY($A4919)/IF($N4919="Superstore",Settings!$B$5,Settings!$B$4)))</f>
        <v/>
      </c>
      <c r="S4919" s="17">
        <f>IF(OR($B4919="",$G4919="",$R4919=0),"",$G4919/$R4919)</f>
        <v/>
      </c>
      <c r="T4919">
        <f>IF($S4919="","",IF($S4919&lt;Settings!$B$8,"Critical",IF($S4919&lt;Settings!$B$9,"Semi Critical","Non Critical")))</f>
        <v/>
      </c>
      <c r="U4919">
        <f>IF($B4919="","",IFERROR(VLOOKUP($O4919,Leaders!$A:$B,2,0),"Not Mapped"))</f>
        <v/>
      </c>
    </row>
    <row r="4920">
      <c r="A4920" s="16" t="n"/>
      <c r="G4920" s="17" t="n"/>
      <c r="H4920" s="17" t="n"/>
      <c r="I4920" s="17" t="n"/>
      <c r="J4920" s="17" t="n"/>
      <c r="K4920" s="17" t="n"/>
      <c r="L4920" s="17" t="n"/>
      <c r="N4920">
        <f>IF($B4920="","",IF($C4920="SUPERSTORE","Superstore","DH"))</f>
        <v/>
      </c>
      <c r="O4920">
        <f>IF($B4920="","",IFERROR(VLOOKUP($B4920,Mapping!$A:$C,2,0),"Not Mapped"))</f>
        <v/>
      </c>
      <c r="P4920">
        <f>IF($B4920="","",IFERROR(VLOOKUP($B4920,Mapping!$A:$C,3,0),"Not Mapped"))</f>
        <v/>
      </c>
      <c r="Q4920">
        <f>IF($B4920="","",IF(COUNTIF(Exclusions!$A:$A,$B4920)&gt;0,"Yes","No"))</f>
        <v/>
      </c>
      <c r="R4920" s="17">
        <f>IF($B4920="","",MIN(1,DAY($A4920)/IF($N4920="Superstore",Settings!$B$5,Settings!$B$4)))</f>
        <v/>
      </c>
      <c r="S4920" s="17">
        <f>IF(OR($B4920="",$G4920="",$R4920=0),"",$G4920/$R4920)</f>
        <v/>
      </c>
      <c r="T4920">
        <f>IF($S4920="","",IF($S4920&lt;Settings!$B$8,"Critical",IF($S4920&lt;Settings!$B$9,"Semi Critical","Non Critical")))</f>
        <v/>
      </c>
      <c r="U4920">
        <f>IF($B4920="","",IFERROR(VLOOKUP($O4920,Leaders!$A:$B,2,0),"Not Mapped"))</f>
        <v/>
      </c>
    </row>
    <row r="4921">
      <c r="A4921" s="16" t="n"/>
      <c r="G4921" s="17" t="n"/>
      <c r="H4921" s="17" t="n"/>
      <c r="I4921" s="17" t="n"/>
      <c r="J4921" s="17" t="n"/>
      <c r="K4921" s="17" t="n"/>
      <c r="L4921" s="17" t="n"/>
      <c r="N4921">
        <f>IF($B4921="","",IF($C4921="SUPERSTORE","Superstore","DH"))</f>
        <v/>
      </c>
      <c r="O4921">
        <f>IF($B4921="","",IFERROR(VLOOKUP($B4921,Mapping!$A:$C,2,0),"Not Mapped"))</f>
        <v/>
      </c>
      <c r="P4921">
        <f>IF($B4921="","",IFERROR(VLOOKUP($B4921,Mapping!$A:$C,3,0),"Not Mapped"))</f>
        <v/>
      </c>
      <c r="Q4921">
        <f>IF($B4921="","",IF(COUNTIF(Exclusions!$A:$A,$B4921)&gt;0,"Yes","No"))</f>
        <v/>
      </c>
      <c r="R4921" s="17">
        <f>IF($B4921="","",MIN(1,DAY($A4921)/IF($N4921="Superstore",Settings!$B$5,Settings!$B$4)))</f>
        <v/>
      </c>
      <c r="S4921" s="17">
        <f>IF(OR($B4921="",$G4921="",$R4921=0),"",$G4921/$R4921)</f>
        <v/>
      </c>
      <c r="T4921">
        <f>IF($S4921="","",IF($S4921&lt;Settings!$B$8,"Critical",IF($S4921&lt;Settings!$B$9,"Semi Critical","Non Critical")))</f>
        <v/>
      </c>
      <c r="U4921">
        <f>IF($B4921="","",IFERROR(VLOOKUP($O4921,Leaders!$A:$B,2,0),"Not Mapped"))</f>
        <v/>
      </c>
    </row>
    <row r="4922">
      <c r="A4922" s="16" t="n"/>
      <c r="G4922" s="17" t="n"/>
      <c r="H4922" s="17" t="n"/>
      <c r="I4922" s="17" t="n"/>
      <c r="J4922" s="17" t="n"/>
      <c r="K4922" s="17" t="n"/>
      <c r="L4922" s="17" t="n"/>
      <c r="N4922">
        <f>IF($B4922="","",IF($C4922="SUPERSTORE","Superstore","DH"))</f>
        <v/>
      </c>
      <c r="O4922">
        <f>IF($B4922="","",IFERROR(VLOOKUP($B4922,Mapping!$A:$C,2,0),"Not Mapped"))</f>
        <v/>
      </c>
      <c r="P4922">
        <f>IF($B4922="","",IFERROR(VLOOKUP($B4922,Mapping!$A:$C,3,0),"Not Mapped"))</f>
        <v/>
      </c>
      <c r="Q4922">
        <f>IF($B4922="","",IF(COUNTIF(Exclusions!$A:$A,$B4922)&gt;0,"Yes","No"))</f>
        <v/>
      </c>
      <c r="R4922" s="17">
        <f>IF($B4922="","",MIN(1,DAY($A4922)/IF($N4922="Superstore",Settings!$B$5,Settings!$B$4)))</f>
        <v/>
      </c>
      <c r="S4922" s="17">
        <f>IF(OR($B4922="",$G4922="",$R4922=0),"",$G4922/$R4922)</f>
        <v/>
      </c>
      <c r="T4922">
        <f>IF($S4922="","",IF($S4922&lt;Settings!$B$8,"Critical",IF($S4922&lt;Settings!$B$9,"Semi Critical","Non Critical")))</f>
        <v/>
      </c>
      <c r="U4922">
        <f>IF($B4922="","",IFERROR(VLOOKUP($O4922,Leaders!$A:$B,2,0),"Not Mapped"))</f>
        <v/>
      </c>
    </row>
    <row r="4923">
      <c r="A4923" s="16" t="n"/>
      <c r="G4923" s="17" t="n"/>
      <c r="H4923" s="17" t="n"/>
      <c r="I4923" s="17" t="n"/>
      <c r="J4923" s="17" t="n"/>
      <c r="K4923" s="17" t="n"/>
      <c r="L4923" s="17" t="n"/>
      <c r="N4923">
        <f>IF($B4923="","",IF($C4923="SUPERSTORE","Superstore","DH"))</f>
        <v/>
      </c>
      <c r="O4923">
        <f>IF($B4923="","",IFERROR(VLOOKUP($B4923,Mapping!$A:$C,2,0),"Not Mapped"))</f>
        <v/>
      </c>
      <c r="P4923">
        <f>IF($B4923="","",IFERROR(VLOOKUP($B4923,Mapping!$A:$C,3,0),"Not Mapped"))</f>
        <v/>
      </c>
      <c r="Q4923">
        <f>IF($B4923="","",IF(COUNTIF(Exclusions!$A:$A,$B4923)&gt;0,"Yes","No"))</f>
        <v/>
      </c>
      <c r="R4923" s="17">
        <f>IF($B4923="","",MIN(1,DAY($A4923)/IF($N4923="Superstore",Settings!$B$5,Settings!$B$4)))</f>
        <v/>
      </c>
      <c r="S4923" s="17">
        <f>IF(OR($B4923="",$G4923="",$R4923=0),"",$G4923/$R4923)</f>
        <v/>
      </c>
      <c r="T4923">
        <f>IF($S4923="","",IF($S4923&lt;Settings!$B$8,"Critical",IF($S4923&lt;Settings!$B$9,"Semi Critical","Non Critical")))</f>
        <v/>
      </c>
      <c r="U4923">
        <f>IF($B4923="","",IFERROR(VLOOKUP($O4923,Leaders!$A:$B,2,0),"Not Mapped"))</f>
        <v/>
      </c>
    </row>
    <row r="4924">
      <c r="A4924" s="16" t="n"/>
      <c r="G4924" s="17" t="n"/>
      <c r="H4924" s="17" t="n"/>
      <c r="I4924" s="17" t="n"/>
      <c r="J4924" s="17" t="n"/>
      <c r="K4924" s="17" t="n"/>
      <c r="L4924" s="17" t="n"/>
      <c r="N4924">
        <f>IF($B4924="","",IF($C4924="SUPERSTORE","Superstore","DH"))</f>
        <v/>
      </c>
      <c r="O4924">
        <f>IF($B4924="","",IFERROR(VLOOKUP($B4924,Mapping!$A:$C,2,0),"Not Mapped"))</f>
        <v/>
      </c>
      <c r="P4924">
        <f>IF($B4924="","",IFERROR(VLOOKUP($B4924,Mapping!$A:$C,3,0),"Not Mapped"))</f>
        <v/>
      </c>
      <c r="Q4924">
        <f>IF($B4924="","",IF(COUNTIF(Exclusions!$A:$A,$B4924)&gt;0,"Yes","No"))</f>
        <v/>
      </c>
      <c r="R4924" s="17">
        <f>IF($B4924="","",MIN(1,DAY($A4924)/IF($N4924="Superstore",Settings!$B$5,Settings!$B$4)))</f>
        <v/>
      </c>
      <c r="S4924" s="17">
        <f>IF(OR($B4924="",$G4924="",$R4924=0),"",$G4924/$R4924)</f>
        <v/>
      </c>
      <c r="T4924">
        <f>IF($S4924="","",IF($S4924&lt;Settings!$B$8,"Critical",IF($S4924&lt;Settings!$B$9,"Semi Critical","Non Critical")))</f>
        <v/>
      </c>
      <c r="U4924">
        <f>IF($B4924="","",IFERROR(VLOOKUP($O4924,Leaders!$A:$B,2,0),"Not Mapped"))</f>
        <v/>
      </c>
    </row>
    <row r="4925">
      <c r="A4925" s="16" t="n"/>
      <c r="G4925" s="17" t="n"/>
      <c r="H4925" s="17" t="n"/>
      <c r="I4925" s="17" t="n"/>
      <c r="J4925" s="17" t="n"/>
      <c r="K4925" s="17" t="n"/>
      <c r="L4925" s="17" t="n"/>
      <c r="N4925">
        <f>IF($B4925="","",IF($C4925="SUPERSTORE","Superstore","DH"))</f>
        <v/>
      </c>
      <c r="O4925">
        <f>IF($B4925="","",IFERROR(VLOOKUP($B4925,Mapping!$A:$C,2,0),"Not Mapped"))</f>
        <v/>
      </c>
      <c r="P4925">
        <f>IF($B4925="","",IFERROR(VLOOKUP($B4925,Mapping!$A:$C,3,0),"Not Mapped"))</f>
        <v/>
      </c>
      <c r="Q4925">
        <f>IF($B4925="","",IF(COUNTIF(Exclusions!$A:$A,$B4925)&gt;0,"Yes","No"))</f>
        <v/>
      </c>
      <c r="R4925" s="17">
        <f>IF($B4925="","",MIN(1,DAY($A4925)/IF($N4925="Superstore",Settings!$B$5,Settings!$B$4)))</f>
        <v/>
      </c>
      <c r="S4925" s="17">
        <f>IF(OR($B4925="",$G4925="",$R4925=0),"",$G4925/$R4925)</f>
        <v/>
      </c>
      <c r="T4925">
        <f>IF($S4925="","",IF($S4925&lt;Settings!$B$8,"Critical",IF($S4925&lt;Settings!$B$9,"Semi Critical","Non Critical")))</f>
        <v/>
      </c>
      <c r="U4925">
        <f>IF($B4925="","",IFERROR(VLOOKUP($O4925,Leaders!$A:$B,2,0),"Not Mapped"))</f>
        <v/>
      </c>
    </row>
    <row r="4926">
      <c r="A4926" s="16" t="n"/>
      <c r="G4926" s="17" t="n"/>
      <c r="H4926" s="17" t="n"/>
      <c r="I4926" s="17" t="n"/>
      <c r="J4926" s="17" t="n"/>
      <c r="K4926" s="17" t="n"/>
      <c r="L4926" s="17" t="n"/>
      <c r="N4926">
        <f>IF($B4926="","",IF($C4926="SUPERSTORE","Superstore","DH"))</f>
        <v/>
      </c>
      <c r="O4926">
        <f>IF($B4926="","",IFERROR(VLOOKUP($B4926,Mapping!$A:$C,2,0),"Not Mapped"))</f>
        <v/>
      </c>
      <c r="P4926">
        <f>IF($B4926="","",IFERROR(VLOOKUP($B4926,Mapping!$A:$C,3,0),"Not Mapped"))</f>
        <v/>
      </c>
      <c r="Q4926">
        <f>IF($B4926="","",IF(COUNTIF(Exclusions!$A:$A,$B4926)&gt;0,"Yes","No"))</f>
        <v/>
      </c>
      <c r="R4926" s="17">
        <f>IF($B4926="","",MIN(1,DAY($A4926)/IF($N4926="Superstore",Settings!$B$5,Settings!$B$4)))</f>
        <v/>
      </c>
      <c r="S4926" s="17">
        <f>IF(OR($B4926="",$G4926="",$R4926=0),"",$G4926/$R4926)</f>
        <v/>
      </c>
      <c r="T4926">
        <f>IF($S4926="","",IF($S4926&lt;Settings!$B$8,"Critical",IF($S4926&lt;Settings!$B$9,"Semi Critical","Non Critical")))</f>
        <v/>
      </c>
      <c r="U4926">
        <f>IF($B4926="","",IFERROR(VLOOKUP($O4926,Leaders!$A:$B,2,0),"Not Mapped"))</f>
        <v/>
      </c>
    </row>
    <row r="4927">
      <c r="A4927" s="16" t="n"/>
      <c r="G4927" s="17" t="n"/>
      <c r="H4927" s="17" t="n"/>
      <c r="I4927" s="17" t="n"/>
      <c r="J4927" s="17" t="n"/>
      <c r="K4927" s="17" t="n"/>
      <c r="L4927" s="17" t="n"/>
      <c r="N4927">
        <f>IF($B4927="","",IF($C4927="SUPERSTORE","Superstore","DH"))</f>
        <v/>
      </c>
      <c r="O4927">
        <f>IF($B4927="","",IFERROR(VLOOKUP($B4927,Mapping!$A:$C,2,0),"Not Mapped"))</f>
        <v/>
      </c>
      <c r="P4927">
        <f>IF($B4927="","",IFERROR(VLOOKUP($B4927,Mapping!$A:$C,3,0),"Not Mapped"))</f>
        <v/>
      </c>
      <c r="Q4927">
        <f>IF($B4927="","",IF(COUNTIF(Exclusions!$A:$A,$B4927)&gt;0,"Yes","No"))</f>
        <v/>
      </c>
      <c r="R4927" s="17">
        <f>IF($B4927="","",MIN(1,DAY($A4927)/IF($N4927="Superstore",Settings!$B$5,Settings!$B$4)))</f>
        <v/>
      </c>
      <c r="S4927" s="17">
        <f>IF(OR($B4927="",$G4927="",$R4927=0),"",$G4927/$R4927)</f>
        <v/>
      </c>
      <c r="T4927">
        <f>IF($S4927="","",IF($S4927&lt;Settings!$B$8,"Critical",IF($S4927&lt;Settings!$B$9,"Semi Critical","Non Critical")))</f>
        <v/>
      </c>
      <c r="U4927">
        <f>IF($B4927="","",IFERROR(VLOOKUP($O4927,Leaders!$A:$B,2,0),"Not Mapped"))</f>
        <v/>
      </c>
    </row>
    <row r="4928">
      <c r="A4928" s="16" t="n"/>
      <c r="G4928" s="17" t="n"/>
      <c r="H4928" s="17" t="n"/>
      <c r="I4928" s="17" t="n"/>
      <c r="J4928" s="17" t="n"/>
      <c r="K4928" s="17" t="n"/>
      <c r="L4928" s="17" t="n"/>
      <c r="N4928">
        <f>IF($B4928="","",IF($C4928="SUPERSTORE","Superstore","DH"))</f>
        <v/>
      </c>
      <c r="O4928">
        <f>IF($B4928="","",IFERROR(VLOOKUP($B4928,Mapping!$A:$C,2,0),"Not Mapped"))</f>
        <v/>
      </c>
      <c r="P4928">
        <f>IF($B4928="","",IFERROR(VLOOKUP($B4928,Mapping!$A:$C,3,0),"Not Mapped"))</f>
        <v/>
      </c>
      <c r="Q4928">
        <f>IF($B4928="","",IF(COUNTIF(Exclusions!$A:$A,$B4928)&gt;0,"Yes","No"))</f>
        <v/>
      </c>
      <c r="R4928" s="17">
        <f>IF($B4928="","",MIN(1,DAY($A4928)/IF($N4928="Superstore",Settings!$B$5,Settings!$B$4)))</f>
        <v/>
      </c>
      <c r="S4928" s="17">
        <f>IF(OR($B4928="",$G4928="",$R4928=0),"",$G4928/$R4928)</f>
        <v/>
      </c>
      <c r="T4928">
        <f>IF($S4928="","",IF($S4928&lt;Settings!$B$8,"Critical",IF($S4928&lt;Settings!$B$9,"Semi Critical","Non Critical")))</f>
        <v/>
      </c>
      <c r="U4928">
        <f>IF($B4928="","",IFERROR(VLOOKUP($O4928,Leaders!$A:$B,2,0),"Not Mapped"))</f>
        <v/>
      </c>
    </row>
    <row r="4929">
      <c r="A4929" s="16" t="n"/>
      <c r="G4929" s="17" t="n"/>
      <c r="H4929" s="17" t="n"/>
      <c r="I4929" s="17" t="n"/>
      <c r="J4929" s="17" t="n"/>
      <c r="K4929" s="17" t="n"/>
      <c r="L4929" s="17" t="n"/>
      <c r="N4929">
        <f>IF($B4929="","",IF($C4929="SUPERSTORE","Superstore","DH"))</f>
        <v/>
      </c>
      <c r="O4929">
        <f>IF($B4929="","",IFERROR(VLOOKUP($B4929,Mapping!$A:$C,2,0),"Not Mapped"))</f>
        <v/>
      </c>
      <c r="P4929">
        <f>IF($B4929="","",IFERROR(VLOOKUP($B4929,Mapping!$A:$C,3,0),"Not Mapped"))</f>
        <v/>
      </c>
      <c r="Q4929">
        <f>IF($B4929="","",IF(COUNTIF(Exclusions!$A:$A,$B4929)&gt;0,"Yes","No"))</f>
        <v/>
      </c>
      <c r="R4929" s="17">
        <f>IF($B4929="","",MIN(1,DAY($A4929)/IF($N4929="Superstore",Settings!$B$5,Settings!$B$4)))</f>
        <v/>
      </c>
      <c r="S4929" s="17">
        <f>IF(OR($B4929="",$G4929="",$R4929=0),"",$G4929/$R4929)</f>
        <v/>
      </c>
      <c r="T4929">
        <f>IF($S4929="","",IF($S4929&lt;Settings!$B$8,"Critical",IF($S4929&lt;Settings!$B$9,"Semi Critical","Non Critical")))</f>
        <v/>
      </c>
      <c r="U4929">
        <f>IF($B4929="","",IFERROR(VLOOKUP($O4929,Leaders!$A:$B,2,0),"Not Mapped"))</f>
        <v/>
      </c>
    </row>
    <row r="4930">
      <c r="A4930" s="16" t="n"/>
      <c r="G4930" s="17" t="n"/>
      <c r="H4930" s="17" t="n"/>
      <c r="I4930" s="17" t="n"/>
      <c r="J4930" s="17" t="n"/>
      <c r="K4930" s="17" t="n"/>
      <c r="L4930" s="17" t="n"/>
      <c r="N4930">
        <f>IF($B4930="","",IF($C4930="SUPERSTORE","Superstore","DH"))</f>
        <v/>
      </c>
      <c r="O4930">
        <f>IF($B4930="","",IFERROR(VLOOKUP($B4930,Mapping!$A:$C,2,0),"Not Mapped"))</f>
        <v/>
      </c>
      <c r="P4930">
        <f>IF($B4930="","",IFERROR(VLOOKUP($B4930,Mapping!$A:$C,3,0),"Not Mapped"))</f>
        <v/>
      </c>
      <c r="Q4930">
        <f>IF($B4930="","",IF(COUNTIF(Exclusions!$A:$A,$B4930)&gt;0,"Yes","No"))</f>
        <v/>
      </c>
      <c r="R4930" s="17">
        <f>IF($B4930="","",MIN(1,DAY($A4930)/IF($N4930="Superstore",Settings!$B$5,Settings!$B$4)))</f>
        <v/>
      </c>
      <c r="S4930" s="17">
        <f>IF(OR($B4930="",$G4930="",$R4930=0),"",$G4930/$R4930)</f>
        <v/>
      </c>
      <c r="T4930">
        <f>IF($S4930="","",IF($S4930&lt;Settings!$B$8,"Critical",IF($S4930&lt;Settings!$B$9,"Semi Critical","Non Critical")))</f>
        <v/>
      </c>
      <c r="U4930">
        <f>IF($B4930="","",IFERROR(VLOOKUP($O4930,Leaders!$A:$B,2,0),"Not Mapped"))</f>
        <v/>
      </c>
    </row>
    <row r="4931">
      <c r="A4931" s="16" t="n"/>
      <c r="G4931" s="17" t="n"/>
      <c r="H4931" s="17" t="n"/>
      <c r="I4931" s="17" t="n"/>
      <c r="J4931" s="17" t="n"/>
      <c r="K4931" s="17" t="n"/>
      <c r="L4931" s="17" t="n"/>
      <c r="N4931">
        <f>IF($B4931="","",IF($C4931="SUPERSTORE","Superstore","DH"))</f>
        <v/>
      </c>
      <c r="O4931">
        <f>IF($B4931="","",IFERROR(VLOOKUP($B4931,Mapping!$A:$C,2,0),"Not Mapped"))</f>
        <v/>
      </c>
      <c r="P4931">
        <f>IF($B4931="","",IFERROR(VLOOKUP($B4931,Mapping!$A:$C,3,0),"Not Mapped"))</f>
        <v/>
      </c>
      <c r="Q4931">
        <f>IF($B4931="","",IF(COUNTIF(Exclusions!$A:$A,$B4931)&gt;0,"Yes","No"))</f>
        <v/>
      </c>
      <c r="R4931" s="17">
        <f>IF($B4931="","",MIN(1,DAY($A4931)/IF($N4931="Superstore",Settings!$B$5,Settings!$B$4)))</f>
        <v/>
      </c>
      <c r="S4931" s="17">
        <f>IF(OR($B4931="",$G4931="",$R4931=0),"",$G4931/$R4931)</f>
        <v/>
      </c>
      <c r="T4931">
        <f>IF($S4931="","",IF($S4931&lt;Settings!$B$8,"Critical",IF($S4931&lt;Settings!$B$9,"Semi Critical","Non Critical")))</f>
        <v/>
      </c>
      <c r="U4931">
        <f>IF($B4931="","",IFERROR(VLOOKUP($O4931,Leaders!$A:$B,2,0),"Not Mapped"))</f>
        <v/>
      </c>
    </row>
    <row r="4932">
      <c r="A4932" s="16" t="n"/>
      <c r="G4932" s="17" t="n"/>
      <c r="H4932" s="17" t="n"/>
      <c r="I4932" s="17" t="n"/>
      <c r="J4932" s="17" t="n"/>
      <c r="K4932" s="17" t="n"/>
      <c r="L4932" s="17" t="n"/>
      <c r="N4932">
        <f>IF($B4932="","",IF($C4932="SUPERSTORE","Superstore","DH"))</f>
        <v/>
      </c>
      <c r="O4932">
        <f>IF($B4932="","",IFERROR(VLOOKUP($B4932,Mapping!$A:$C,2,0),"Not Mapped"))</f>
        <v/>
      </c>
      <c r="P4932">
        <f>IF($B4932="","",IFERROR(VLOOKUP($B4932,Mapping!$A:$C,3,0),"Not Mapped"))</f>
        <v/>
      </c>
      <c r="Q4932">
        <f>IF($B4932="","",IF(COUNTIF(Exclusions!$A:$A,$B4932)&gt;0,"Yes","No"))</f>
        <v/>
      </c>
      <c r="R4932" s="17">
        <f>IF($B4932="","",MIN(1,DAY($A4932)/IF($N4932="Superstore",Settings!$B$5,Settings!$B$4)))</f>
        <v/>
      </c>
      <c r="S4932" s="17">
        <f>IF(OR($B4932="",$G4932="",$R4932=0),"",$G4932/$R4932)</f>
        <v/>
      </c>
      <c r="T4932">
        <f>IF($S4932="","",IF($S4932&lt;Settings!$B$8,"Critical",IF($S4932&lt;Settings!$B$9,"Semi Critical","Non Critical")))</f>
        <v/>
      </c>
      <c r="U4932">
        <f>IF($B4932="","",IFERROR(VLOOKUP($O4932,Leaders!$A:$B,2,0),"Not Mapped"))</f>
        <v/>
      </c>
    </row>
    <row r="4933">
      <c r="A4933" s="16" t="n"/>
      <c r="G4933" s="17" t="n"/>
      <c r="H4933" s="17" t="n"/>
      <c r="I4933" s="17" t="n"/>
      <c r="J4933" s="17" t="n"/>
      <c r="K4933" s="17" t="n"/>
      <c r="L4933" s="17" t="n"/>
      <c r="N4933">
        <f>IF($B4933="","",IF($C4933="SUPERSTORE","Superstore","DH"))</f>
        <v/>
      </c>
      <c r="O4933">
        <f>IF($B4933="","",IFERROR(VLOOKUP($B4933,Mapping!$A:$C,2,0),"Not Mapped"))</f>
        <v/>
      </c>
      <c r="P4933">
        <f>IF($B4933="","",IFERROR(VLOOKUP($B4933,Mapping!$A:$C,3,0),"Not Mapped"))</f>
        <v/>
      </c>
      <c r="Q4933">
        <f>IF($B4933="","",IF(COUNTIF(Exclusions!$A:$A,$B4933)&gt;0,"Yes","No"))</f>
        <v/>
      </c>
      <c r="R4933" s="17">
        <f>IF($B4933="","",MIN(1,DAY($A4933)/IF($N4933="Superstore",Settings!$B$5,Settings!$B$4)))</f>
        <v/>
      </c>
      <c r="S4933" s="17">
        <f>IF(OR($B4933="",$G4933="",$R4933=0),"",$G4933/$R4933)</f>
        <v/>
      </c>
      <c r="T4933">
        <f>IF($S4933="","",IF($S4933&lt;Settings!$B$8,"Critical",IF($S4933&lt;Settings!$B$9,"Semi Critical","Non Critical")))</f>
        <v/>
      </c>
      <c r="U4933">
        <f>IF($B4933="","",IFERROR(VLOOKUP($O4933,Leaders!$A:$B,2,0),"Not Mapped"))</f>
        <v/>
      </c>
    </row>
    <row r="4934">
      <c r="A4934" s="16" t="n"/>
      <c r="G4934" s="17" t="n"/>
      <c r="H4934" s="17" t="n"/>
      <c r="I4934" s="17" t="n"/>
      <c r="J4934" s="17" t="n"/>
      <c r="K4934" s="17" t="n"/>
      <c r="L4934" s="17" t="n"/>
      <c r="N4934">
        <f>IF($B4934="","",IF($C4934="SUPERSTORE","Superstore","DH"))</f>
        <v/>
      </c>
      <c r="O4934">
        <f>IF($B4934="","",IFERROR(VLOOKUP($B4934,Mapping!$A:$C,2,0),"Not Mapped"))</f>
        <v/>
      </c>
      <c r="P4934">
        <f>IF($B4934="","",IFERROR(VLOOKUP($B4934,Mapping!$A:$C,3,0),"Not Mapped"))</f>
        <v/>
      </c>
      <c r="Q4934">
        <f>IF($B4934="","",IF(COUNTIF(Exclusions!$A:$A,$B4934)&gt;0,"Yes","No"))</f>
        <v/>
      </c>
      <c r="R4934" s="17">
        <f>IF($B4934="","",MIN(1,DAY($A4934)/IF($N4934="Superstore",Settings!$B$5,Settings!$B$4)))</f>
        <v/>
      </c>
      <c r="S4934" s="17">
        <f>IF(OR($B4934="",$G4934="",$R4934=0),"",$G4934/$R4934)</f>
        <v/>
      </c>
      <c r="T4934">
        <f>IF($S4934="","",IF($S4934&lt;Settings!$B$8,"Critical",IF($S4934&lt;Settings!$B$9,"Semi Critical","Non Critical")))</f>
        <v/>
      </c>
      <c r="U4934">
        <f>IF($B4934="","",IFERROR(VLOOKUP($O4934,Leaders!$A:$B,2,0),"Not Mapped"))</f>
        <v/>
      </c>
    </row>
    <row r="4935">
      <c r="A4935" s="16" t="n"/>
      <c r="G4935" s="17" t="n"/>
      <c r="H4935" s="17" t="n"/>
      <c r="I4935" s="17" t="n"/>
      <c r="J4935" s="17" t="n"/>
      <c r="K4935" s="17" t="n"/>
      <c r="L4935" s="17" t="n"/>
      <c r="N4935">
        <f>IF($B4935="","",IF($C4935="SUPERSTORE","Superstore","DH"))</f>
        <v/>
      </c>
      <c r="O4935">
        <f>IF($B4935="","",IFERROR(VLOOKUP($B4935,Mapping!$A:$C,2,0),"Not Mapped"))</f>
        <v/>
      </c>
      <c r="P4935">
        <f>IF($B4935="","",IFERROR(VLOOKUP($B4935,Mapping!$A:$C,3,0),"Not Mapped"))</f>
        <v/>
      </c>
      <c r="Q4935">
        <f>IF($B4935="","",IF(COUNTIF(Exclusions!$A:$A,$B4935)&gt;0,"Yes","No"))</f>
        <v/>
      </c>
      <c r="R4935" s="17">
        <f>IF($B4935="","",MIN(1,DAY($A4935)/IF($N4935="Superstore",Settings!$B$5,Settings!$B$4)))</f>
        <v/>
      </c>
      <c r="S4935" s="17">
        <f>IF(OR($B4935="",$G4935="",$R4935=0),"",$G4935/$R4935)</f>
        <v/>
      </c>
      <c r="T4935">
        <f>IF($S4935="","",IF($S4935&lt;Settings!$B$8,"Critical",IF($S4935&lt;Settings!$B$9,"Semi Critical","Non Critical")))</f>
        <v/>
      </c>
      <c r="U4935">
        <f>IF($B4935="","",IFERROR(VLOOKUP($O4935,Leaders!$A:$B,2,0),"Not Mapped"))</f>
        <v/>
      </c>
    </row>
    <row r="4936">
      <c r="A4936" s="16" t="n"/>
      <c r="G4936" s="17" t="n"/>
      <c r="H4936" s="17" t="n"/>
      <c r="I4936" s="17" t="n"/>
      <c r="J4936" s="17" t="n"/>
      <c r="K4936" s="17" t="n"/>
      <c r="L4936" s="17" t="n"/>
      <c r="N4936">
        <f>IF($B4936="","",IF($C4936="SUPERSTORE","Superstore","DH"))</f>
        <v/>
      </c>
      <c r="O4936">
        <f>IF($B4936="","",IFERROR(VLOOKUP($B4936,Mapping!$A:$C,2,0),"Not Mapped"))</f>
        <v/>
      </c>
      <c r="P4936">
        <f>IF($B4936="","",IFERROR(VLOOKUP($B4936,Mapping!$A:$C,3,0),"Not Mapped"))</f>
        <v/>
      </c>
      <c r="Q4936">
        <f>IF($B4936="","",IF(COUNTIF(Exclusions!$A:$A,$B4936)&gt;0,"Yes","No"))</f>
        <v/>
      </c>
      <c r="R4936" s="17">
        <f>IF($B4936="","",MIN(1,DAY($A4936)/IF($N4936="Superstore",Settings!$B$5,Settings!$B$4)))</f>
        <v/>
      </c>
      <c r="S4936" s="17">
        <f>IF(OR($B4936="",$G4936="",$R4936=0),"",$G4936/$R4936)</f>
        <v/>
      </c>
      <c r="T4936">
        <f>IF($S4936="","",IF($S4936&lt;Settings!$B$8,"Critical",IF($S4936&lt;Settings!$B$9,"Semi Critical","Non Critical")))</f>
        <v/>
      </c>
      <c r="U4936">
        <f>IF($B4936="","",IFERROR(VLOOKUP($O4936,Leaders!$A:$B,2,0),"Not Mapped"))</f>
        <v/>
      </c>
    </row>
    <row r="4937">
      <c r="A4937" s="16" t="n"/>
      <c r="G4937" s="17" t="n"/>
      <c r="H4937" s="17" t="n"/>
      <c r="I4937" s="17" t="n"/>
      <c r="J4937" s="17" t="n"/>
      <c r="K4937" s="17" t="n"/>
      <c r="L4937" s="17" t="n"/>
      <c r="N4937">
        <f>IF($B4937="","",IF($C4937="SUPERSTORE","Superstore","DH"))</f>
        <v/>
      </c>
      <c r="O4937">
        <f>IF($B4937="","",IFERROR(VLOOKUP($B4937,Mapping!$A:$C,2,0),"Not Mapped"))</f>
        <v/>
      </c>
      <c r="P4937">
        <f>IF($B4937="","",IFERROR(VLOOKUP($B4937,Mapping!$A:$C,3,0),"Not Mapped"))</f>
        <v/>
      </c>
      <c r="Q4937">
        <f>IF($B4937="","",IF(COUNTIF(Exclusions!$A:$A,$B4937)&gt;0,"Yes","No"))</f>
        <v/>
      </c>
      <c r="R4937" s="17">
        <f>IF($B4937="","",MIN(1,DAY($A4937)/IF($N4937="Superstore",Settings!$B$5,Settings!$B$4)))</f>
        <v/>
      </c>
      <c r="S4937" s="17">
        <f>IF(OR($B4937="",$G4937="",$R4937=0),"",$G4937/$R4937)</f>
        <v/>
      </c>
      <c r="T4937">
        <f>IF($S4937="","",IF($S4937&lt;Settings!$B$8,"Critical",IF($S4937&lt;Settings!$B$9,"Semi Critical","Non Critical")))</f>
        <v/>
      </c>
      <c r="U4937">
        <f>IF($B4937="","",IFERROR(VLOOKUP($O4937,Leaders!$A:$B,2,0),"Not Mapped"))</f>
        <v/>
      </c>
    </row>
    <row r="4938">
      <c r="A4938" s="16" t="n"/>
      <c r="G4938" s="17" t="n"/>
      <c r="H4938" s="17" t="n"/>
      <c r="I4938" s="17" t="n"/>
      <c r="J4938" s="17" t="n"/>
      <c r="K4938" s="17" t="n"/>
      <c r="L4938" s="17" t="n"/>
      <c r="N4938">
        <f>IF($B4938="","",IF($C4938="SUPERSTORE","Superstore","DH"))</f>
        <v/>
      </c>
      <c r="O4938">
        <f>IF($B4938="","",IFERROR(VLOOKUP($B4938,Mapping!$A:$C,2,0),"Not Mapped"))</f>
        <v/>
      </c>
      <c r="P4938">
        <f>IF($B4938="","",IFERROR(VLOOKUP($B4938,Mapping!$A:$C,3,0),"Not Mapped"))</f>
        <v/>
      </c>
      <c r="Q4938">
        <f>IF($B4938="","",IF(COUNTIF(Exclusions!$A:$A,$B4938)&gt;0,"Yes","No"))</f>
        <v/>
      </c>
      <c r="R4938" s="17">
        <f>IF($B4938="","",MIN(1,DAY($A4938)/IF($N4938="Superstore",Settings!$B$5,Settings!$B$4)))</f>
        <v/>
      </c>
      <c r="S4938" s="17">
        <f>IF(OR($B4938="",$G4938="",$R4938=0),"",$G4938/$R4938)</f>
        <v/>
      </c>
      <c r="T4938">
        <f>IF($S4938="","",IF($S4938&lt;Settings!$B$8,"Critical",IF($S4938&lt;Settings!$B$9,"Semi Critical","Non Critical")))</f>
        <v/>
      </c>
      <c r="U4938">
        <f>IF($B4938="","",IFERROR(VLOOKUP($O4938,Leaders!$A:$B,2,0),"Not Mapped"))</f>
        <v/>
      </c>
    </row>
    <row r="4939">
      <c r="A4939" s="16" t="n"/>
      <c r="G4939" s="17" t="n"/>
      <c r="H4939" s="17" t="n"/>
      <c r="I4939" s="17" t="n"/>
      <c r="J4939" s="17" t="n"/>
      <c r="K4939" s="17" t="n"/>
      <c r="L4939" s="17" t="n"/>
      <c r="N4939">
        <f>IF($B4939="","",IF($C4939="SUPERSTORE","Superstore","DH"))</f>
        <v/>
      </c>
      <c r="O4939">
        <f>IF($B4939="","",IFERROR(VLOOKUP($B4939,Mapping!$A:$C,2,0),"Not Mapped"))</f>
        <v/>
      </c>
      <c r="P4939">
        <f>IF($B4939="","",IFERROR(VLOOKUP($B4939,Mapping!$A:$C,3,0),"Not Mapped"))</f>
        <v/>
      </c>
      <c r="Q4939">
        <f>IF($B4939="","",IF(COUNTIF(Exclusions!$A:$A,$B4939)&gt;0,"Yes","No"))</f>
        <v/>
      </c>
      <c r="R4939" s="17">
        <f>IF($B4939="","",MIN(1,DAY($A4939)/IF($N4939="Superstore",Settings!$B$5,Settings!$B$4)))</f>
        <v/>
      </c>
      <c r="S4939" s="17">
        <f>IF(OR($B4939="",$G4939="",$R4939=0),"",$G4939/$R4939)</f>
        <v/>
      </c>
      <c r="T4939">
        <f>IF($S4939="","",IF($S4939&lt;Settings!$B$8,"Critical",IF($S4939&lt;Settings!$B$9,"Semi Critical","Non Critical")))</f>
        <v/>
      </c>
      <c r="U4939">
        <f>IF($B4939="","",IFERROR(VLOOKUP($O4939,Leaders!$A:$B,2,0),"Not Mapped"))</f>
        <v/>
      </c>
    </row>
    <row r="4940">
      <c r="A4940" s="16" t="n"/>
      <c r="G4940" s="17" t="n"/>
      <c r="H4940" s="17" t="n"/>
      <c r="I4940" s="17" t="n"/>
      <c r="J4940" s="17" t="n"/>
      <c r="K4940" s="17" t="n"/>
      <c r="L4940" s="17" t="n"/>
      <c r="N4940">
        <f>IF($B4940="","",IF($C4940="SUPERSTORE","Superstore","DH"))</f>
        <v/>
      </c>
      <c r="O4940">
        <f>IF($B4940="","",IFERROR(VLOOKUP($B4940,Mapping!$A:$C,2,0),"Not Mapped"))</f>
        <v/>
      </c>
      <c r="P4940">
        <f>IF($B4940="","",IFERROR(VLOOKUP($B4940,Mapping!$A:$C,3,0),"Not Mapped"))</f>
        <v/>
      </c>
      <c r="Q4940">
        <f>IF($B4940="","",IF(COUNTIF(Exclusions!$A:$A,$B4940)&gt;0,"Yes","No"))</f>
        <v/>
      </c>
      <c r="R4940" s="17">
        <f>IF($B4940="","",MIN(1,DAY($A4940)/IF($N4940="Superstore",Settings!$B$5,Settings!$B$4)))</f>
        <v/>
      </c>
      <c r="S4940" s="17">
        <f>IF(OR($B4940="",$G4940="",$R4940=0),"",$G4940/$R4940)</f>
        <v/>
      </c>
      <c r="T4940">
        <f>IF($S4940="","",IF($S4940&lt;Settings!$B$8,"Critical",IF($S4940&lt;Settings!$B$9,"Semi Critical","Non Critical")))</f>
        <v/>
      </c>
      <c r="U4940">
        <f>IF($B4940="","",IFERROR(VLOOKUP($O4940,Leaders!$A:$B,2,0),"Not Mapped"))</f>
        <v/>
      </c>
    </row>
    <row r="4941">
      <c r="A4941" s="16" t="n"/>
      <c r="G4941" s="17" t="n"/>
      <c r="H4941" s="17" t="n"/>
      <c r="I4941" s="17" t="n"/>
      <c r="J4941" s="17" t="n"/>
      <c r="K4941" s="17" t="n"/>
      <c r="L4941" s="17" t="n"/>
      <c r="N4941">
        <f>IF($B4941="","",IF($C4941="SUPERSTORE","Superstore","DH"))</f>
        <v/>
      </c>
      <c r="O4941">
        <f>IF($B4941="","",IFERROR(VLOOKUP($B4941,Mapping!$A:$C,2,0),"Not Mapped"))</f>
        <v/>
      </c>
      <c r="P4941">
        <f>IF($B4941="","",IFERROR(VLOOKUP($B4941,Mapping!$A:$C,3,0),"Not Mapped"))</f>
        <v/>
      </c>
      <c r="Q4941">
        <f>IF($B4941="","",IF(COUNTIF(Exclusions!$A:$A,$B4941)&gt;0,"Yes","No"))</f>
        <v/>
      </c>
      <c r="R4941" s="17">
        <f>IF($B4941="","",MIN(1,DAY($A4941)/IF($N4941="Superstore",Settings!$B$5,Settings!$B$4)))</f>
        <v/>
      </c>
      <c r="S4941" s="17">
        <f>IF(OR($B4941="",$G4941="",$R4941=0),"",$G4941/$R4941)</f>
        <v/>
      </c>
      <c r="T4941">
        <f>IF($S4941="","",IF($S4941&lt;Settings!$B$8,"Critical",IF($S4941&lt;Settings!$B$9,"Semi Critical","Non Critical")))</f>
        <v/>
      </c>
      <c r="U4941">
        <f>IF($B4941="","",IFERROR(VLOOKUP($O4941,Leaders!$A:$B,2,0),"Not Mapped"))</f>
        <v/>
      </c>
    </row>
    <row r="4942">
      <c r="A4942" s="16" t="n"/>
      <c r="G4942" s="17" t="n"/>
      <c r="H4942" s="17" t="n"/>
      <c r="I4942" s="17" t="n"/>
      <c r="J4942" s="17" t="n"/>
      <c r="K4942" s="17" t="n"/>
      <c r="L4942" s="17" t="n"/>
      <c r="N4942">
        <f>IF($B4942="","",IF($C4942="SUPERSTORE","Superstore","DH"))</f>
        <v/>
      </c>
      <c r="O4942">
        <f>IF($B4942="","",IFERROR(VLOOKUP($B4942,Mapping!$A:$C,2,0),"Not Mapped"))</f>
        <v/>
      </c>
      <c r="P4942">
        <f>IF($B4942="","",IFERROR(VLOOKUP($B4942,Mapping!$A:$C,3,0),"Not Mapped"))</f>
        <v/>
      </c>
      <c r="Q4942">
        <f>IF($B4942="","",IF(COUNTIF(Exclusions!$A:$A,$B4942)&gt;0,"Yes","No"))</f>
        <v/>
      </c>
      <c r="R4942" s="17">
        <f>IF($B4942="","",MIN(1,DAY($A4942)/IF($N4942="Superstore",Settings!$B$5,Settings!$B$4)))</f>
        <v/>
      </c>
      <c r="S4942" s="17">
        <f>IF(OR($B4942="",$G4942="",$R4942=0),"",$G4942/$R4942)</f>
        <v/>
      </c>
      <c r="T4942">
        <f>IF($S4942="","",IF($S4942&lt;Settings!$B$8,"Critical",IF($S4942&lt;Settings!$B$9,"Semi Critical","Non Critical")))</f>
        <v/>
      </c>
      <c r="U4942">
        <f>IF($B4942="","",IFERROR(VLOOKUP($O4942,Leaders!$A:$B,2,0),"Not Mapped"))</f>
        <v/>
      </c>
    </row>
    <row r="4943">
      <c r="A4943" s="16" t="n"/>
      <c r="G4943" s="17" t="n"/>
      <c r="H4943" s="17" t="n"/>
      <c r="I4943" s="17" t="n"/>
      <c r="J4943" s="17" t="n"/>
      <c r="K4943" s="17" t="n"/>
      <c r="L4943" s="17" t="n"/>
      <c r="N4943">
        <f>IF($B4943="","",IF($C4943="SUPERSTORE","Superstore","DH"))</f>
        <v/>
      </c>
      <c r="O4943">
        <f>IF($B4943="","",IFERROR(VLOOKUP($B4943,Mapping!$A:$C,2,0),"Not Mapped"))</f>
        <v/>
      </c>
      <c r="P4943">
        <f>IF($B4943="","",IFERROR(VLOOKUP($B4943,Mapping!$A:$C,3,0),"Not Mapped"))</f>
        <v/>
      </c>
      <c r="Q4943">
        <f>IF($B4943="","",IF(COUNTIF(Exclusions!$A:$A,$B4943)&gt;0,"Yes","No"))</f>
        <v/>
      </c>
      <c r="R4943" s="17">
        <f>IF($B4943="","",MIN(1,DAY($A4943)/IF($N4943="Superstore",Settings!$B$5,Settings!$B$4)))</f>
        <v/>
      </c>
      <c r="S4943" s="17">
        <f>IF(OR($B4943="",$G4943="",$R4943=0),"",$G4943/$R4943)</f>
        <v/>
      </c>
      <c r="T4943">
        <f>IF($S4943="","",IF($S4943&lt;Settings!$B$8,"Critical",IF($S4943&lt;Settings!$B$9,"Semi Critical","Non Critical")))</f>
        <v/>
      </c>
      <c r="U4943">
        <f>IF($B4943="","",IFERROR(VLOOKUP($O4943,Leaders!$A:$B,2,0),"Not Mapped"))</f>
        <v/>
      </c>
    </row>
    <row r="4944">
      <c r="A4944" s="16" t="n"/>
      <c r="G4944" s="17" t="n"/>
      <c r="H4944" s="17" t="n"/>
      <c r="I4944" s="17" t="n"/>
      <c r="J4944" s="17" t="n"/>
      <c r="K4944" s="17" t="n"/>
      <c r="L4944" s="17" t="n"/>
      <c r="N4944">
        <f>IF($B4944="","",IF($C4944="SUPERSTORE","Superstore","DH"))</f>
        <v/>
      </c>
      <c r="O4944">
        <f>IF($B4944="","",IFERROR(VLOOKUP($B4944,Mapping!$A:$C,2,0),"Not Mapped"))</f>
        <v/>
      </c>
      <c r="P4944">
        <f>IF($B4944="","",IFERROR(VLOOKUP($B4944,Mapping!$A:$C,3,0),"Not Mapped"))</f>
        <v/>
      </c>
      <c r="Q4944">
        <f>IF($B4944="","",IF(COUNTIF(Exclusions!$A:$A,$B4944)&gt;0,"Yes","No"))</f>
        <v/>
      </c>
      <c r="R4944" s="17">
        <f>IF($B4944="","",MIN(1,DAY($A4944)/IF($N4944="Superstore",Settings!$B$5,Settings!$B$4)))</f>
        <v/>
      </c>
      <c r="S4944" s="17">
        <f>IF(OR($B4944="",$G4944="",$R4944=0),"",$G4944/$R4944)</f>
        <v/>
      </c>
      <c r="T4944">
        <f>IF($S4944="","",IF($S4944&lt;Settings!$B$8,"Critical",IF($S4944&lt;Settings!$B$9,"Semi Critical","Non Critical")))</f>
        <v/>
      </c>
      <c r="U4944">
        <f>IF($B4944="","",IFERROR(VLOOKUP($O4944,Leaders!$A:$B,2,0),"Not Mapped"))</f>
        <v/>
      </c>
    </row>
    <row r="4945">
      <c r="A4945" s="16" t="n"/>
      <c r="G4945" s="17" t="n"/>
      <c r="H4945" s="17" t="n"/>
      <c r="I4945" s="17" t="n"/>
      <c r="J4945" s="17" t="n"/>
      <c r="K4945" s="17" t="n"/>
      <c r="L4945" s="17" t="n"/>
      <c r="N4945">
        <f>IF($B4945="","",IF($C4945="SUPERSTORE","Superstore","DH"))</f>
        <v/>
      </c>
      <c r="O4945">
        <f>IF($B4945="","",IFERROR(VLOOKUP($B4945,Mapping!$A:$C,2,0),"Not Mapped"))</f>
        <v/>
      </c>
      <c r="P4945">
        <f>IF($B4945="","",IFERROR(VLOOKUP($B4945,Mapping!$A:$C,3,0),"Not Mapped"))</f>
        <v/>
      </c>
      <c r="Q4945">
        <f>IF($B4945="","",IF(COUNTIF(Exclusions!$A:$A,$B4945)&gt;0,"Yes","No"))</f>
        <v/>
      </c>
      <c r="R4945" s="17">
        <f>IF($B4945="","",MIN(1,DAY($A4945)/IF($N4945="Superstore",Settings!$B$5,Settings!$B$4)))</f>
        <v/>
      </c>
      <c r="S4945" s="17">
        <f>IF(OR($B4945="",$G4945="",$R4945=0),"",$G4945/$R4945)</f>
        <v/>
      </c>
      <c r="T4945">
        <f>IF($S4945="","",IF($S4945&lt;Settings!$B$8,"Critical",IF($S4945&lt;Settings!$B$9,"Semi Critical","Non Critical")))</f>
        <v/>
      </c>
      <c r="U4945">
        <f>IF($B4945="","",IFERROR(VLOOKUP($O4945,Leaders!$A:$B,2,0),"Not Mapped"))</f>
        <v/>
      </c>
    </row>
    <row r="4946">
      <c r="A4946" s="16" t="n"/>
      <c r="G4946" s="17" t="n"/>
      <c r="H4946" s="17" t="n"/>
      <c r="I4946" s="17" t="n"/>
      <c r="J4946" s="17" t="n"/>
      <c r="K4946" s="17" t="n"/>
      <c r="L4946" s="17" t="n"/>
      <c r="N4946">
        <f>IF($B4946="","",IF($C4946="SUPERSTORE","Superstore","DH"))</f>
        <v/>
      </c>
      <c r="O4946">
        <f>IF($B4946="","",IFERROR(VLOOKUP($B4946,Mapping!$A:$C,2,0),"Not Mapped"))</f>
        <v/>
      </c>
      <c r="P4946">
        <f>IF($B4946="","",IFERROR(VLOOKUP($B4946,Mapping!$A:$C,3,0),"Not Mapped"))</f>
        <v/>
      </c>
      <c r="Q4946">
        <f>IF($B4946="","",IF(COUNTIF(Exclusions!$A:$A,$B4946)&gt;0,"Yes","No"))</f>
        <v/>
      </c>
      <c r="R4946" s="17">
        <f>IF($B4946="","",MIN(1,DAY($A4946)/IF($N4946="Superstore",Settings!$B$5,Settings!$B$4)))</f>
        <v/>
      </c>
      <c r="S4946" s="17">
        <f>IF(OR($B4946="",$G4946="",$R4946=0),"",$G4946/$R4946)</f>
        <v/>
      </c>
      <c r="T4946">
        <f>IF($S4946="","",IF($S4946&lt;Settings!$B$8,"Critical",IF($S4946&lt;Settings!$B$9,"Semi Critical","Non Critical")))</f>
        <v/>
      </c>
      <c r="U4946">
        <f>IF($B4946="","",IFERROR(VLOOKUP($O4946,Leaders!$A:$B,2,0),"Not Mapped"))</f>
        <v/>
      </c>
    </row>
    <row r="4947">
      <c r="A4947" s="16" t="n"/>
      <c r="G4947" s="17" t="n"/>
      <c r="H4947" s="17" t="n"/>
      <c r="I4947" s="17" t="n"/>
      <c r="J4947" s="17" t="n"/>
      <c r="K4947" s="17" t="n"/>
      <c r="L4947" s="17" t="n"/>
      <c r="N4947">
        <f>IF($B4947="","",IF($C4947="SUPERSTORE","Superstore","DH"))</f>
        <v/>
      </c>
      <c r="O4947">
        <f>IF($B4947="","",IFERROR(VLOOKUP($B4947,Mapping!$A:$C,2,0),"Not Mapped"))</f>
        <v/>
      </c>
      <c r="P4947">
        <f>IF($B4947="","",IFERROR(VLOOKUP($B4947,Mapping!$A:$C,3,0),"Not Mapped"))</f>
        <v/>
      </c>
      <c r="Q4947">
        <f>IF($B4947="","",IF(COUNTIF(Exclusions!$A:$A,$B4947)&gt;0,"Yes","No"))</f>
        <v/>
      </c>
      <c r="R4947" s="17">
        <f>IF($B4947="","",MIN(1,DAY($A4947)/IF($N4947="Superstore",Settings!$B$5,Settings!$B$4)))</f>
        <v/>
      </c>
      <c r="S4947" s="17">
        <f>IF(OR($B4947="",$G4947="",$R4947=0),"",$G4947/$R4947)</f>
        <v/>
      </c>
      <c r="T4947">
        <f>IF($S4947="","",IF($S4947&lt;Settings!$B$8,"Critical",IF($S4947&lt;Settings!$B$9,"Semi Critical","Non Critical")))</f>
        <v/>
      </c>
      <c r="U4947">
        <f>IF($B4947="","",IFERROR(VLOOKUP($O4947,Leaders!$A:$B,2,0),"Not Mapped"))</f>
        <v/>
      </c>
    </row>
    <row r="4948">
      <c r="A4948" s="16" t="n"/>
      <c r="G4948" s="17" t="n"/>
      <c r="H4948" s="17" t="n"/>
      <c r="I4948" s="17" t="n"/>
      <c r="J4948" s="17" t="n"/>
      <c r="K4948" s="17" t="n"/>
      <c r="L4948" s="17" t="n"/>
      <c r="N4948">
        <f>IF($B4948="","",IF($C4948="SUPERSTORE","Superstore","DH"))</f>
        <v/>
      </c>
      <c r="O4948">
        <f>IF($B4948="","",IFERROR(VLOOKUP($B4948,Mapping!$A:$C,2,0),"Not Mapped"))</f>
        <v/>
      </c>
      <c r="P4948">
        <f>IF($B4948="","",IFERROR(VLOOKUP($B4948,Mapping!$A:$C,3,0),"Not Mapped"))</f>
        <v/>
      </c>
      <c r="Q4948">
        <f>IF($B4948="","",IF(COUNTIF(Exclusions!$A:$A,$B4948)&gt;0,"Yes","No"))</f>
        <v/>
      </c>
      <c r="R4948" s="17">
        <f>IF($B4948="","",MIN(1,DAY($A4948)/IF($N4948="Superstore",Settings!$B$5,Settings!$B$4)))</f>
        <v/>
      </c>
      <c r="S4948" s="17">
        <f>IF(OR($B4948="",$G4948="",$R4948=0),"",$G4948/$R4948)</f>
        <v/>
      </c>
      <c r="T4948">
        <f>IF($S4948="","",IF($S4948&lt;Settings!$B$8,"Critical",IF($S4948&lt;Settings!$B$9,"Semi Critical","Non Critical")))</f>
        <v/>
      </c>
      <c r="U4948">
        <f>IF($B4948="","",IFERROR(VLOOKUP($O4948,Leaders!$A:$B,2,0),"Not Mapped"))</f>
        <v/>
      </c>
    </row>
    <row r="4949">
      <c r="A4949" s="16" t="n"/>
      <c r="G4949" s="17" t="n"/>
      <c r="H4949" s="17" t="n"/>
      <c r="I4949" s="17" t="n"/>
      <c r="J4949" s="17" t="n"/>
      <c r="K4949" s="17" t="n"/>
      <c r="L4949" s="17" t="n"/>
      <c r="N4949">
        <f>IF($B4949="","",IF($C4949="SUPERSTORE","Superstore","DH"))</f>
        <v/>
      </c>
      <c r="O4949">
        <f>IF($B4949="","",IFERROR(VLOOKUP($B4949,Mapping!$A:$C,2,0),"Not Mapped"))</f>
        <v/>
      </c>
      <c r="P4949">
        <f>IF($B4949="","",IFERROR(VLOOKUP($B4949,Mapping!$A:$C,3,0),"Not Mapped"))</f>
        <v/>
      </c>
      <c r="Q4949">
        <f>IF($B4949="","",IF(COUNTIF(Exclusions!$A:$A,$B4949)&gt;0,"Yes","No"))</f>
        <v/>
      </c>
      <c r="R4949" s="17">
        <f>IF($B4949="","",MIN(1,DAY($A4949)/IF($N4949="Superstore",Settings!$B$5,Settings!$B$4)))</f>
        <v/>
      </c>
      <c r="S4949" s="17">
        <f>IF(OR($B4949="",$G4949="",$R4949=0),"",$G4949/$R4949)</f>
        <v/>
      </c>
      <c r="T4949">
        <f>IF($S4949="","",IF($S4949&lt;Settings!$B$8,"Critical",IF($S4949&lt;Settings!$B$9,"Semi Critical","Non Critical")))</f>
        <v/>
      </c>
      <c r="U4949">
        <f>IF($B4949="","",IFERROR(VLOOKUP($O4949,Leaders!$A:$B,2,0),"Not Mapped"))</f>
        <v/>
      </c>
    </row>
    <row r="4950">
      <c r="A4950" s="16" t="n"/>
      <c r="G4950" s="17" t="n"/>
      <c r="H4950" s="17" t="n"/>
      <c r="I4950" s="17" t="n"/>
      <c r="J4950" s="17" t="n"/>
      <c r="K4950" s="17" t="n"/>
      <c r="L4950" s="17" t="n"/>
      <c r="N4950">
        <f>IF($B4950="","",IF($C4950="SUPERSTORE","Superstore","DH"))</f>
        <v/>
      </c>
      <c r="O4950">
        <f>IF($B4950="","",IFERROR(VLOOKUP($B4950,Mapping!$A:$C,2,0),"Not Mapped"))</f>
        <v/>
      </c>
      <c r="P4950">
        <f>IF($B4950="","",IFERROR(VLOOKUP($B4950,Mapping!$A:$C,3,0),"Not Mapped"))</f>
        <v/>
      </c>
      <c r="Q4950">
        <f>IF($B4950="","",IF(COUNTIF(Exclusions!$A:$A,$B4950)&gt;0,"Yes","No"))</f>
        <v/>
      </c>
      <c r="R4950" s="17">
        <f>IF($B4950="","",MIN(1,DAY($A4950)/IF($N4950="Superstore",Settings!$B$5,Settings!$B$4)))</f>
        <v/>
      </c>
      <c r="S4950" s="17">
        <f>IF(OR($B4950="",$G4950="",$R4950=0),"",$G4950/$R4950)</f>
        <v/>
      </c>
      <c r="T4950">
        <f>IF($S4950="","",IF($S4950&lt;Settings!$B$8,"Critical",IF($S4950&lt;Settings!$B$9,"Semi Critical","Non Critical")))</f>
        <v/>
      </c>
      <c r="U4950">
        <f>IF($B4950="","",IFERROR(VLOOKUP($O4950,Leaders!$A:$B,2,0),"Not Mapped"))</f>
        <v/>
      </c>
    </row>
    <row r="4951">
      <c r="A4951" s="16" t="n"/>
      <c r="G4951" s="17" t="n"/>
      <c r="H4951" s="17" t="n"/>
      <c r="I4951" s="17" t="n"/>
      <c r="J4951" s="17" t="n"/>
      <c r="K4951" s="17" t="n"/>
      <c r="L4951" s="17" t="n"/>
      <c r="N4951">
        <f>IF($B4951="","",IF($C4951="SUPERSTORE","Superstore","DH"))</f>
        <v/>
      </c>
      <c r="O4951">
        <f>IF($B4951="","",IFERROR(VLOOKUP($B4951,Mapping!$A:$C,2,0),"Not Mapped"))</f>
        <v/>
      </c>
      <c r="P4951">
        <f>IF($B4951="","",IFERROR(VLOOKUP($B4951,Mapping!$A:$C,3,0),"Not Mapped"))</f>
        <v/>
      </c>
      <c r="Q4951">
        <f>IF($B4951="","",IF(COUNTIF(Exclusions!$A:$A,$B4951)&gt;0,"Yes","No"))</f>
        <v/>
      </c>
      <c r="R4951" s="17">
        <f>IF($B4951="","",MIN(1,DAY($A4951)/IF($N4951="Superstore",Settings!$B$5,Settings!$B$4)))</f>
        <v/>
      </c>
      <c r="S4951" s="17">
        <f>IF(OR($B4951="",$G4951="",$R4951=0),"",$G4951/$R4951)</f>
        <v/>
      </c>
      <c r="T4951">
        <f>IF($S4951="","",IF($S4951&lt;Settings!$B$8,"Critical",IF($S4951&lt;Settings!$B$9,"Semi Critical","Non Critical")))</f>
        <v/>
      </c>
      <c r="U4951">
        <f>IF($B4951="","",IFERROR(VLOOKUP($O4951,Leaders!$A:$B,2,0),"Not Mapped"))</f>
        <v/>
      </c>
    </row>
    <row r="4952">
      <c r="A4952" s="16" t="n"/>
      <c r="G4952" s="17" t="n"/>
      <c r="H4952" s="17" t="n"/>
      <c r="I4952" s="17" t="n"/>
      <c r="J4952" s="17" t="n"/>
      <c r="K4952" s="17" t="n"/>
      <c r="L4952" s="17" t="n"/>
      <c r="N4952">
        <f>IF($B4952="","",IF($C4952="SUPERSTORE","Superstore","DH"))</f>
        <v/>
      </c>
      <c r="O4952">
        <f>IF($B4952="","",IFERROR(VLOOKUP($B4952,Mapping!$A:$C,2,0),"Not Mapped"))</f>
        <v/>
      </c>
      <c r="P4952">
        <f>IF($B4952="","",IFERROR(VLOOKUP($B4952,Mapping!$A:$C,3,0),"Not Mapped"))</f>
        <v/>
      </c>
      <c r="Q4952">
        <f>IF($B4952="","",IF(COUNTIF(Exclusions!$A:$A,$B4952)&gt;0,"Yes","No"))</f>
        <v/>
      </c>
      <c r="R4952" s="17">
        <f>IF($B4952="","",MIN(1,DAY($A4952)/IF($N4952="Superstore",Settings!$B$5,Settings!$B$4)))</f>
        <v/>
      </c>
      <c r="S4952" s="17">
        <f>IF(OR($B4952="",$G4952="",$R4952=0),"",$G4952/$R4952)</f>
        <v/>
      </c>
      <c r="T4952">
        <f>IF($S4952="","",IF($S4952&lt;Settings!$B$8,"Critical",IF($S4952&lt;Settings!$B$9,"Semi Critical","Non Critical")))</f>
        <v/>
      </c>
      <c r="U4952">
        <f>IF($B4952="","",IFERROR(VLOOKUP($O4952,Leaders!$A:$B,2,0),"Not Mapped"))</f>
        <v/>
      </c>
    </row>
    <row r="4953">
      <c r="A4953" s="16" t="n"/>
      <c r="G4953" s="17" t="n"/>
      <c r="H4953" s="17" t="n"/>
      <c r="I4953" s="17" t="n"/>
      <c r="J4953" s="17" t="n"/>
      <c r="K4953" s="17" t="n"/>
      <c r="L4953" s="17" t="n"/>
      <c r="N4953">
        <f>IF($B4953="","",IF($C4953="SUPERSTORE","Superstore","DH"))</f>
        <v/>
      </c>
      <c r="O4953">
        <f>IF($B4953="","",IFERROR(VLOOKUP($B4953,Mapping!$A:$C,2,0),"Not Mapped"))</f>
        <v/>
      </c>
      <c r="P4953">
        <f>IF($B4953="","",IFERROR(VLOOKUP($B4953,Mapping!$A:$C,3,0),"Not Mapped"))</f>
        <v/>
      </c>
      <c r="Q4953">
        <f>IF($B4953="","",IF(COUNTIF(Exclusions!$A:$A,$B4953)&gt;0,"Yes","No"))</f>
        <v/>
      </c>
      <c r="R4953" s="17">
        <f>IF($B4953="","",MIN(1,DAY($A4953)/IF($N4953="Superstore",Settings!$B$5,Settings!$B$4)))</f>
        <v/>
      </c>
      <c r="S4953" s="17">
        <f>IF(OR($B4953="",$G4953="",$R4953=0),"",$G4953/$R4953)</f>
        <v/>
      </c>
      <c r="T4953">
        <f>IF($S4953="","",IF($S4953&lt;Settings!$B$8,"Critical",IF($S4953&lt;Settings!$B$9,"Semi Critical","Non Critical")))</f>
        <v/>
      </c>
      <c r="U4953">
        <f>IF($B4953="","",IFERROR(VLOOKUP($O4953,Leaders!$A:$B,2,0),"Not Mapped"))</f>
        <v/>
      </c>
    </row>
    <row r="4954">
      <c r="A4954" s="16" t="n"/>
      <c r="G4954" s="17" t="n"/>
      <c r="H4954" s="17" t="n"/>
      <c r="I4954" s="17" t="n"/>
      <c r="J4954" s="17" t="n"/>
      <c r="K4954" s="17" t="n"/>
      <c r="L4954" s="17" t="n"/>
      <c r="N4954">
        <f>IF($B4954="","",IF($C4954="SUPERSTORE","Superstore","DH"))</f>
        <v/>
      </c>
      <c r="O4954">
        <f>IF($B4954="","",IFERROR(VLOOKUP($B4954,Mapping!$A:$C,2,0),"Not Mapped"))</f>
        <v/>
      </c>
      <c r="P4954">
        <f>IF($B4954="","",IFERROR(VLOOKUP($B4954,Mapping!$A:$C,3,0),"Not Mapped"))</f>
        <v/>
      </c>
      <c r="Q4954">
        <f>IF($B4954="","",IF(COUNTIF(Exclusions!$A:$A,$B4954)&gt;0,"Yes","No"))</f>
        <v/>
      </c>
      <c r="R4954" s="17">
        <f>IF($B4954="","",MIN(1,DAY($A4954)/IF($N4954="Superstore",Settings!$B$5,Settings!$B$4)))</f>
        <v/>
      </c>
      <c r="S4954" s="17">
        <f>IF(OR($B4954="",$G4954="",$R4954=0),"",$G4954/$R4954)</f>
        <v/>
      </c>
      <c r="T4954">
        <f>IF($S4954="","",IF($S4954&lt;Settings!$B$8,"Critical",IF($S4954&lt;Settings!$B$9,"Semi Critical","Non Critical")))</f>
        <v/>
      </c>
      <c r="U4954">
        <f>IF($B4954="","",IFERROR(VLOOKUP($O4954,Leaders!$A:$B,2,0),"Not Mapped"))</f>
        <v/>
      </c>
    </row>
    <row r="4955">
      <c r="A4955" s="16" t="n"/>
      <c r="G4955" s="17" t="n"/>
      <c r="H4955" s="17" t="n"/>
      <c r="I4955" s="17" t="n"/>
      <c r="J4955" s="17" t="n"/>
      <c r="K4955" s="17" t="n"/>
      <c r="L4955" s="17" t="n"/>
      <c r="N4955">
        <f>IF($B4955="","",IF($C4955="SUPERSTORE","Superstore","DH"))</f>
        <v/>
      </c>
      <c r="O4955">
        <f>IF($B4955="","",IFERROR(VLOOKUP($B4955,Mapping!$A:$C,2,0),"Not Mapped"))</f>
        <v/>
      </c>
      <c r="P4955">
        <f>IF($B4955="","",IFERROR(VLOOKUP($B4955,Mapping!$A:$C,3,0),"Not Mapped"))</f>
        <v/>
      </c>
      <c r="Q4955">
        <f>IF($B4955="","",IF(COUNTIF(Exclusions!$A:$A,$B4955)&gt;0,"Yes","No"))</f>
        <v/>
      </c>
      <c r="R4955" s="17">
        <f>IF($B4955="","",MIN(1,DAY($A4955)/IF($N4955="Superstore",Settings!$B$5,Settings!$B$4)))</f>
        <v/>
      </c>
      <c r="S4955" s="17">
        <f>IF(OR($B4955="",$G4955="",$R4955=0),"",$G4955/$R4955)</f>
        <v/>
      </c>
      <c r="T4955">
        <f>IF($S4955="","",IF($S4955&lt;Settings!$B$8,"Critical",IF($S4955&lt;Settings!$B$9,"Semi Critical","Non Critical")))</f>
        <v/>
      </c>
      <c r="U4955">
        <f>IF($B4955="","",IFERROR(VLOOKUP($O4955,Leaders!$A:$B,2,0),"Not Mapped"))</f>
        <v/>
      </c>
    </row>
    <row r="4956">
      <c r="A4956" s="16" t="n"/>
      <c r="G4956" s="17" t="n"/>
      <c r="H4956" s="17" t="n"/>
      <c r="I4956" s="17" t="n"/>
      <c r="J4956" s="17" t="n"/>
      <c r="K4956" s="17" t="n"/>
      <c r="L4956" s="17" t="n"/>
      <c r="N4956">
        <f>IF($B4956="","",IF($C4956="SUPERSTORE","Superstore","DH"))</f>
        <v/>
      </c>
      <c r="O4956">
        <f>IF($B4956="","",IFERROR(VLOOKUP($B4956,Mapping!$A:$C,2,0),"Not Mapped"))</f>
        <v/>
      </c>
      <c r="P4956">
        <f>IF($B4956="","",IFERROR(VLOOKUP($B4956,Mapping!$A:$C,3,0),"Not Mapped"))</f>
        <v/>
      </c>
      <c r="Q4956">
        <f>IF($B4956="","",IF(COUNTIF(Exclusions!$A:$A,$B4956)&gt;0,"Yes","No"))</f>
        <v/>
      </c>
      <c r="R4956" s="17">
        <f>IF($B4956="","",MIN(1,DAY($A4956)/IF($N4956="Superstore",Settings!$B$5,Settings!$B$4)))</f>
        <v/>
      </c>
      <c r="S4956" s="17">
        <f>IF(OR($B4956="",$G4956="",$R4956=0),"",$G4956/$R4956)</f>
        <v/>
      </c>
      <c r="T4956">
        <f>IF($S4956="","",IF($S4956&lt;Settings!$B$8,"Critical",IF($S4956&lt;Settings!$B$9,"Semi Critical","Non Critical")))</f>
        <v/>
      </c>
      <c r="U4956">
        <f>IF($B4956="","",IFERROR(VLOOKUP($O4956,Leaders!$A:$B,2,0),"Not Mapped"))</f>
        <v/>
      </c>
    </row>
    <row r="4957">
      <c r="A4957" s="16" t="n"/>
      <c r="G4957" s="17" t="n"/>
      <c r="H4957" s="17" t="n"/>
      <c r="I4957" s="17" t="n"/>
      <c r="J4957" s="17" t="n"/>
      <c r="K4957" s="17" t="n"/>
      <c r="L4957" s="17" t="n"/>
      <c r="N4957">
        <f>IF($B4957="","",IF($C4957="SUPERSTORE","Superstore","DH"))</f>
        <v/>
      </c>
      <c r="O4957">
        <f>IF($B4957="","",IFERROR(VLOOKUP($B4957,Mapping!$A:$C,2,0),"Not Mapped"))</f>
        <v/>
      </c>
      <c r="P4957">
        <f>IF($B4957="","",IFERROR(VLOOKUP($B4957,Mapping!$A:$C,3,0),"Not Mapped"))</f>
        <v/>
      </c>
      <c r="Q4957">
        <f>IF($B4957="","",IF(COUNTIF(Exclusions!$A:$A,$B4957)&gt;0,"Yes","No"))</f>
        <v/>
      </c>
      <c r="R4957" s="17">
        <f>IF($B4957="","",MIN(1,DAY($A4957)/IF($N4957="Superstore",Settings!$B$5,Settings!$B$4)))</f>
        <v/>
      </c>
      <c r="S4957" s="17">
        <f>IF(OR($B4957="",$G4957="",$R4957=0),"",$G4957/$R4957)</f>
        <v/>
      </c>
      <c r="T4957">
        <f>IF($S4957="","",IF($S4957&lt;Settings!$B$8,"Critical",IF($S4957&lt;Settings!$B$9,"Semi Critical","Non Critical")))</f>
        <v/>
      </c>
      <c r="U4957">
        <f>IF($B4957="","",IFERROR(VLOOKUP($O4957,Leaders!$A:$B,2,0),"Not Mapped"))</f>
        <v/>
      </c>
    </row>
    <row r="4958">
      <c r="A4958" s="16" t="n"/>
      <c r="G4958" s="17" t="n"/>
      <c r="H4958" s="17" t="n"/>
      <c r="I4958" s="17" t="n"/>
      <c r="J4958" s="17" t="n"/>
      <c r="K4958" s="17" t="n"/>
      <c r="L4958" s="17" t="n"/>
      <c r="N4958">
        <f>IF($B4958="","",IF($C4958="SUPERSTORE","Superstore","DH"))</f>
        <v/>
      </c>
      <c r="O4958">
        <f>IF($B4958="","",IFERROR(VLOOKUP($B4958,Mapping!$A:$C,2,0),"Not Mapped"))</f>
        <v/>
      </c>
      <c r="P4958">
        <f>IF($B4958="","",IFERROR(VLOOKUP($B4958,Mapping!$A:$C,3,0),"Not Mapped"))</f>
        <v/>
      </c>
      <c r="Q4958">
        <f>IF($B4958="","",IF(COUNTIF(Exclusions!$A:$A,$B4958)&gt;0,"Yes","No"))</f>
        <v/>
      </c>
      <c r="R4958" s="17">
        <f>IF($B4958="","",MIN(1,DAY($A4958)/IF($N4958="Superstore",Settings!$B$5,Settings!$B$4)))</f>
        <v/>
      </c>
      <c r="S4958" s="17">
        <f>IF(OR($B4958="",$G4958="",$R4958=0),"",$G4958/$R4958)</f>
        <v/>
      </c>
      <c r="T4958">
        <f>IF($S4958="","",IF($S4958&lt;Settings!$B$8,"Critical",IF($S4958&lt;Settings!$B$9,"Semi Critical","Non Critical")))</f>
        <v/>
      </c>
      <c r="U4958">
        <f>IF($B4958="","",IFERROR(VLOOKUP($O4958,Leaders!$A:$B,2,0),"Not Mapped"))</f>
        <v/>
      </c>
    </row>
    <row r="4959">
      <c r="A4959" s="16" t="n"/>
      <c r="G4959" s="17" t="n"/>
      <c r="H4959" s="17" t="n"/>
      <c r="I4959" s="17" t="n"/>
      <c r="J4959" s="17" t="n"/>
      <c r="K4959" s="17" t="n"/>
      <c r="L4959" s="17" t="n"/>
      <c r="N4959">
        <f>IF($B4959="","",IF($C4959="SUPERSTORE","Superstore","DH"))</f>
        <v/>
      </c>
      <c r="O4959">
        <f>IF($B4959="","",IFERROR(VLOOKUP($B4959,Mapping!$A:$C,2,0),"Not Mapped"))</f>
        <v/>
      </c>
      <c r="P4959">
        <f>IF($B4959="","",IFERROR(VLOOKUP($B4959,Mapping!$A:$C,3,0),"Not Mapped"))</f>
        <v/>
      </c>
      <c r="Q4959">
        <f>IF($B4959="","",IF(COUNTIF(Exclusions!$A:$A,$B4959)&gt;0,"Yes","No"))</f>
        <v/>
      </c>
      <c r="R4959" s="17">
        <f>IF($B4959="","",MIN(1,DAY($A4959)/IF($N4959="Superstore",Settings!$B$5,Settings!$B$4)))</f>
        <v/>
      </c>
      <c r="S4959" s="17">
        <f>IF(OR($B4959="",$G4959="",$R4959=0),"",$G4959/$R4959)</f>
        <v/>
      </c>
      <c r="T4959">
        <f>IF($S4959="","",IF($S4959&lt;Settings!$B$8,"Critical",IF($S4959&lt;Settings!$B$9,"Semi Critical","Non Critical")))</f>
        <v/>
      </c>
      <c r="U4959">
        <f>IF($B4959="","",IFERROR(VLOOKUP($O4959,Leaders!$A:$B,2,0),"Not Mapped"))</f>
        <v/>
      </c>
    </row>
    <row r="4960">
      <c r="A4960" s="16" t="n"/>
      <c r="G4960" s="17" t="n"/>
      <c r="H4960" s="17" t="n"/>
      <c r="I4960" s="17" t="n"/>
      <c r="J4960" s="17" t="n"/>
      <c r="K4960" s="17" t="n"/>
      <c r="L4960" s="17" t="n"/>
      <c r="N4960">
        <f>IF($B4960="","",IF($C4960="SUPERSTORE","Superstore","DH"))</f>
        <v/>
      </c>
      <c r="O4960">
        <f>IF($B4960="","",IFERROR(VLOOKUP($B4960,Mapping!$A:$C,2,0),"Not Mapped"))</f>
        <v/>
      </c>
      <c r="P4960">
        <f>IF($B4960="","",IFERROR(VLOOKUP($B4960,Mapping!$A:$C,3,0),"Not Mapped"))</f>
        <v/>
      </c>
      <c r="Q4960">
        <f>IF($B4960="","",IF(COUNTIF(Exclusions!$A:$A,$B4960)&gt;0,"Yes","No"))</f>
        <v/>
      </c>
      <c r="R4960" s="17">
        <f>IF($B4960="","",MIN(1,DAY($A4960)/IF($N4960="Superstore",Settings!$B$5,Settings!$B$4)))</f>
        <v/>
      </c>
      <c r="S4960" s="17">
        <f>IF(OR($B4960="",$G4960="",$R4960=0),"",$G4960/$R4960)</f>
        <v/>
      </c>
      <c r="T4960">
        <f>IF($S4960="","",IF($S4960&lt;Settings!$B$8,"Critical",IF($S4960&lt;Settings!$B$9,"Semi Critical","Non Critical")))</f>
        <v/>
      </c>
      <c r="U4960">
        <f>IF($B4960="","",IFERROR(VLOOKUP($O4960,Leaders!$A:$B,2,0),"Not Mapped"))</f>
        <v/>
      </c>
    </row>
    <row r="4961">
      <c r="A4961" s="16" t="n"/>
      <c r="G4961" s="17" t="n"/>
      <c r="H4961" s="17" t="n"/>
      <c r="I4961" s="17" t="n"/>
      <c r="J4961" s="17" t="n"/>
      <c r="K4961" s="17" t="n"/>
      <c r="L4961" s="17" t="n"/>
      <c r="N4961">
        <f>IF($B4961="","",IF($C4961="SUPERSTORE","Superstore","DH"))</f>
        <v/>
      </c>
      <c r="O4961">
        <f>IF($B4961="","",IFERROR(VLOOKUP($B4961,Mapping!$A:$C,2,0),"Not Mapped"))</f>
        <v/>
      </c>
      <c r="P4961">
        <f>IF($B4961="","",IFERROR(VLOOKUP($B4961,Mapping!$A:$C,3,0),"Not Mapped"))</f>
        <v/>
      </c>
      <c r="Q4961">
        <f>IF($B4961="","",IF(COUNTIF(Exclusions!$A:$A,$B4961)&gt;0,"Yes","No"))</f>
        <v/>
      </c>
      <c r="R4961" s="17">
        <f>IF($B4961="","",MIN(1,DAY($A4961)/IF($N4961="Superstore",Settings!$B$5,Settings!$B$4)))</f>
        <v/>
      </c>
      <c r="S4961" s="17">
        <f>IF(OR($B4961="",$G4961="",$R4961=0),"",$G4961/$R4961)</f>
        <v/>
      </c>
      <c r="T4961">
        <f>IF($S4961="","",IF($S4961&lt;Settings!$B$8,"Critical",IF($S4961&lt;Settings!$B$9,"Semi Critical","Non Critical")))</f>
        <v/>
      </c>
      <c r="U4961">
        <f>IF($B4961="","",IFERROR(VLOOKUP($O4961,Leaders!$A:$B,2,0),"Not Mapped"))</f>
        <v/>
      </c>
    </row>
    <row r="4962">
      <c r="A4962" s="16" t="n"/>
      <c r="G4962" s="17" t="n"/>
      <c r="H4962" s="17" t="n"/>
      <c r="I4962" s="17" t="n"/>
      <c r="J4962" s="17" t="n"/>
      <c r="K4962" s="17" t="n"/>
      <c r="L4962" s="17" t="n"/>
      <c r="N4962">
        <f>IF($B4962="","",IF($C4962="SUPERSTORE","Superstore","DH"))</f>
        <v/>
      </c>
      <c r="O4962">
        <f>IF($B4962="","",IFERROR(VLOOKUP($B4962,Mapping!$A:$C,2,0),"Not Mapped"))</f>
        <v/>
      </c>
      <c r="P4962">
        <f>IF($B4962="","",IFERROR(VLOOKUP($B4962,Mapping!$A:$C,3,0),"Not Mapped"))</f>
        <v/>
      </c>
      <c r="Q4962">
        <f>IF($B4962="","",IF(COUNTIF(Exclusions!$A:$A,$B4962)&gt;0,"Yes","No"))</f>
        <v/>
      </c>
      <c r="R4962" s="17">
        <f>IF($B4962="","",MIN(1,DAY($A4962)/IF($N4962="Superstore",Settings!$B$5,Settings!$B$4)))</f>
        <v/>
      </c>
      <c r="S4962" s="17">
        <f>IF(OR($B4962="",$G4962="",$R4962=0),"",$G4962/$R4962)</f>
        <v/>
      </c>
      <c r="T4962">
        <f>IF($S4962="","",IF($S4962&lt;Settings!$B$8,"Critical",IF($S4962&lt;Settings!$B$9,"Semi Critical","Non Critical")))</f>
        <v/>
      </c>
      <c r="U4962">
        <f>IF($B4962="","",IFERROR(VLOOKUP($O4962,Leaders!$A:$B,2,0),"Not Mapped"))</f>
        <v/>
      </c>
    </row>
    <row r="4963">
      <c r="A4963" s="16" t="n"/>
      <c r="G4963" s="17" t="n"/>
      <c r="H4963" s="17" t="n"/>
      <c r="I4963" s="17" t="n"/>
      <c r="J4963" s="17" t="n"/>
      <c r="K4963" s="17" t="n"/>
      <c r="L4963" s="17" t="n"/>
      <c r="N4963">
        <f>IF($B4963="","",IF($C4963="SUPERSTORE","Superstore","DH"))</f>
        <v/>
      </c>
      <c r="O4963">
        <f>IF($B4963="","",IFERROR(VLOOKUP($B4963,Mapping!$A:$C,2,0),"Not Mapped"))</f>
        <v/>
      </c>
      <c r="P4963">
        <f>IF($B4963="","",IFERROR(VLOOKUP($B4963,Mapping!$A:$C,3,0),"Not Mapped"))</f>
        <v/>
      </c>
      <c r="Q4963">
        <f>IF($B4963="","",IF(COUNTIF(Exclusions!$A:$A,$B4963)&gt;0,"Yes","No"))</f>
        <v/>
      </c>
      <c r="R4963" s="17">
        <f>IF($B4963="","",MIN(1,DAY($A4963)/IF($N4963="Superstore",Settings!$B$5,Settings!$B$4)))</f>
        <v/>
      </c>
      <c r="S4963" s="17">
        <f>IF(OR($B4963="",$G4963="",$R4963=0),"",$G4963/$R4963)</f>
        <v/>
      </c>
      <c r="T4963">
        <f>IF($S4963="","",IF($S4963&lt;Settings!$B$8,"Critical",IF($S4963&lt;Settings!$B$9,"Semi Critical","Non Critical")))</f>
        <v/>
      </c>
      <c r="U4963">
        <f>IF($B4963="","",IFERROR(VLOOKUP($O4963,Leaders!$A:$B,2,0),"Not Mapped"))</f>
        <v/>
      </c>
    </row>
    <row r="4964">
      <c r="A4964" s="16" t="n"/>
      <c r="G4964" s="17" t="n"/>
      <c r="H4964" s="17" t="n"/>
      <c r="I4964" s="17" t="n"/>
      <c r="J4964" s="17" t="n"/>
      <c r="K4964" s="17" t="n"/>
      <c r="L4964" s="17" t="n"/>
      <c r="N4964">
        <f>IF($B4964="","",IF($C4964="SUPERSTORE","Superstore","DH"))</f>
        <v/>
      </c>
      <c r="O4964">
        <f>IF($B4964="","",IFERROR(VLOOKUP($B4964,Mapping!$A:$C,2,0),"Not Mapped"))</f>
        <v/>
      </c>
      <c r="P4964">
        <f>IF($B4964="","",IFERROR(VLOOKUP($B4964,Mapping!$A:$C,3,0),"Not Mapped"))</f>
        <v/>
      </c>
      <c r="Q4964">
        <f>IF($B4964="","",IF(COUNTIF(Exclusions!$A:$A,$B4964)&gt;0,"Yes","No"))</f>
        <v/>
      </c>
      <c r="R4964" s="17">
        <f>IF($B4964="","",MIN(1,DAY($A4964)/IF($N4964="Superstore",Settings!$B$5,Settings!$B$4)))</f>
        <v/>
      </c>
      <c r="S4964" s="17">
        <f>IF(OR($B4964="",$G4964="",$R4964=0),"",$G4964/$R4964)</f>
        <v/>
      </c>
      <c r="T4964">
        <f>IF($S4964="","",IF($S4964&lt;Settings!$B$8,"Critical",IF($S4964&lt;Settings!$B$9,"Semi Critical","Non Critical")))</f>
        <v/>
      </c>
      <c r="U4964">
        <f>IF($B4964="","",IFERROR(VLOOKUP($O4964,Leaders!$A:$B,2,0),"Not Mapped"))</f>
        <v/>
      </c>
    </row>
    <row r="4965">
      <c r="A4965" s="16" t="n"/>
      <c r="G4965" s="17" t="n"/>
      <c r="H4965" s="17" t="n"/>
      <c r="I4965" s="17" t="n"/>
      <c r="J4965" s="17" t="n"/>
      <c r="K4965" s="17" t="n"/>
      <c r="L4965" s="17" t="n"/>
      <c r="N4965">
        <f>IF($B4965="","",IF($C4965="SUPERSTORE","Superstore","DH"))</f>
        <v/>
      </c>
      <c r="O4965">
        <f>IF($B4965="","",IFERROR(VLOOKUP($B4965,Mapping!$A:$C,2,0),"Not Mapped"))</f>
        <v/>
      </c>
      <c r="P4965">
        <f>IF($B4965="","",IFERROR(VLOOKUP($B4965,Mapping!$A:$C,3,0),"Not Mapped"))</f>
        <v/>
      </c>
      <c r="Q4965">
        <f>IF($B4965="","",IF(COUNTIF(Exclusions!$A:$A,$B4965)&gt;0,"Yes","No"))</f>
        <v/>
      </c>
      <c r="R4965" s="17">
        <f>IF($B4965="","",MIN(1,DAY($A4965)/IF($N4965="Superstore",Settings!$B$5,Settings!$B$4)))</f>
        <v/>
      </c>
      <c r="S4965" s="17">
        <f>IF(OR($B4965="",$G4965="",$R4965=0),"",$G4965/$R4965)</f>
        <v/>
      </c>
      <c r="T4965">
        <f>IF($S4965="","",IF($S4965&lt;Settings!$B$8,"Critical",IF($S4965&lt;Settings!$B$9,"Semi Critical","Non Critical")))</f>
        <v/>
      </c>
      <c r="U4965">
        <f>IF($B4965="","",IFERROR(VLOOKUP($O4965,Leaders!$A:$B,2,0),"Not Mapped"))</f>
        <v/>
      </c>
    </row>
    <row r="4966">
      <c r="A4966" s="16" t="n"/>
      <c r="G4966" s="17" t="n"/>
      <c r="H4966" s="17" t="n"/>
      <c r="I4966" s="17" t="n"/>
      <c r="J4966" s="17" t="n"/>
      <c r="K4966" s="17" t="n"/>
      <c r="L4966" s="17" t="n"/>
      <c r="N4966">
        <f>IF($B4966="","",IF($C4966="SUPERSTORE","Superstore","DH"))</f>
        <v/>
      </c>
      <c r="O4966">
        <f>IF($B4966="","",IFERROR(VLOOKUP($B4966,Mapping!$A:$C,2,0),"Not Mapped"))</f>
        <v/>
      </c>
      <c r="P4966">
        <f>IF($B4966="","",IFERROR(VLOOKUP($B4966,Mapping!$A:$C,3,0),"Not Mapped"))</f>
        <v/>
      </c>
      <c r="Q4966">
        <f>IF($B4966="","",IF(COUNTIF(Exclusions!$A:$A,$B4966)&gt;0,"Yes","No"))</f>
        <v/>
      </c>
      <c r="R4966" s="17">
        <f>IF($B4966="","",MIN(1,DAY($A4966)/IF($N4966="Superstore",Settings!$B$5,Settings!$B$4)))</f>
        <v/>
      </c>
      <c r="S4966" s="17">
        <f>IF(OR($B4966="",$G4966="",$R4966=0),"",$G4966/$R4966)</f>
        <v/>
      </c>
      <c r="T4966">
        <f>IF($S4966="","",IF($S4966&lt;Settings!$B$8,"Critical",IF($S4966&lt;Settings!$B$9,"Semi Critical","Non Critical")))</f>
        <v/>
      </c>
      <c r="U4966">
        <f>IF($B4966="","",IFERROR(VLOOKUP($O4966,Leaders!$A:$B,2,0),"Not Mapped"))</f>
        <v/>
      </c>
    </row>
    <row r="4967">
      <c r="A4967" s="16" t="n"/>
      <c r="G4967" s="17" t="n"/>
      <c r="H4967" s="17" t="n"/>
      <c r="I4967" s="17" t="n"/>
      <c r="J4967" s="17" t="n"/>
      <c r="K4967" s="17" t="n"/>
      <c r="L4967" s="17" t="n"/>
      <c r="N4967">
        <f>IF($B4967="","",IF($C4967="SUPERSTORE","Superstore","DH"))</f>
        <v/>
      </c>
      <c r="O4967">
        <f>IF($B4967="","",IFERROR(VLOOKUP($B4967,Mapping!$A:$C,2,0),"Not Mapped"))</f>
        <v/>
      </c>
      <c r="P4967">
        <f>IF($B4967="","",IFERROR(VLOOKUP($B4967,Mapping!$A:$C,3,0),"Not Mapped"))</f>
        <v/>
      </c>
      <c r="Q4967">
        <f>IF($B4967="","",IF(COUNTIF(Exclusions!$A:$A,$B4967)&gt;0,"Yes","No"))</f>
        <v/>
      </c>
      <c r="R4967" s="17">
        <f>IF($B4967="","",MIN(1,DAY($A4967)/IF($N4967="Superstore",Settings!$B$5,Settings!$B$4)))</f>
        <v/>
      </c>
      <c r="S4967" s="17">
        <f>IF(OR($B4967="",$G4967="",$R4967=0),"",$G4967/$R4967)</f>
        <v/>
      </c>
      <c r="T4967">
        <f>IF($S4967="","",IF($S4967&lt;Settings!$B$8,"Critical",IF($S4967&lt;Settings!$B$9,"Semi Critical","Non Critical")))</f>
        <v/>
      </c>
      <c r="U4967">
        <f>IF($B4967="","",IFERROR(VLOOKUP($O4967,Leaders!$A:$B,2,0),"Not Mapped"))</f>
        <v/>
      </c>
    </row>
    <row r="4968">
      <c r="A4968" s="16" t="n"/>
      <c r="G4968" s="17" t="n"/>
      <c r="H4968" s="17" t="n"/>
      <c r="I4968" s="17" t="n"/>
      <c r="J4968" s="17" t="n"/>
      <c r="K4968" s="17" t="n"/>
      <c r="L4968" s="17" t="n"/>
      <c r="N4968">
        <f>IF($B4968="","",IF($C4968="SUPERSTORE","Superstore","DH"))</f>
        <v/>
      </c>
      <c r="O4968">
        <f>IF($B4968="","",IFERROR(VLOOKUP($B4968,Mapping!$A:$C,2,0),"Not Mapped"))</f>
        <v/>
      </c>
      <c r="P4968">
        <f>IF($B4968="","",IFERROR(VLOOKUP($B4968,Mapping!$A:$C,3,0),"Not Mapped"))</f>
        <v/>
      </c>
      <c r="Q4968">
        <f>IF($B4968="","",IF(COUNTIF(Exclusions!$A:$A,$B4968)&gt;0,"Yes","No"))</f>
        <v/>
      </c>
      <c r="R4968" s="17">
        <f>IF($B4968="","",MIN(1,DAY($A4968)/IF($N4968="Superstore",Settings!$B$5,Settings!$B$4)))</f>
        <v/>
      </c>
      <c r="S4968" s="17">
        <f>IF(OR($B4968="",$G4968="",$R4968=0),"",$G4968/$R4968)</f>
        <v/>
      </c>
      <c r="T4968">
        <f>IF($S4968="","",IF($S4968&lt;Settings!$B$8,"Critical",IF($S4968&lt;Settings!$B$9,"Semi Critical","Non Critical")))</f>
        <v/>
      </c>
      <c r="U4968">
        <f>IF($B4968="","",IFERROR(VLOOKUP($O4968,Leaders!$A:$B,2,0),"Not Mapped"))</f>
        <v/>
      </c>
    </row>
    <row r="4969">
      <c r="A4969" s="16" t="n"/>
      <c r="G4969" s="17" t="n"/>
      <c r="H4969" s="17" t="n"/>
      <c r="I4969" s="17" t="n"/>
      <c r="J4969" s="17" t="n"/>
      <c r="K4969" s="17" t="n"/>
      <c r="L4969" s="17" t="n"/>
      <c r="N4969">
        <f>IF($B4969="","",IF($C4969="SUPERSTORE","Superstore","DH"))</f>
        <v/>
      </c>
      <c r="O4969">
        <f>IF($B4969="","",IFERROR(VLOOKUP($B4969,Mapping!$A:$C,2,0),"Not Mapped"))</f>
        <v/>
      </c>
      <c r="P4969">
        <f>IF($B4969="","",IFERROR(VLOOKUP($B4969,Mapping!$A:$C,3,0),"Not Mapped"))</f>
        <v/>
      </c>
      <c r="Q4969">
        <f>IF($B4969="","",IF(COUNTIF(Exclusions!$A:$A,$B4969)&gt;0,"Yes","No"))</f>
        <v/>
      </c>
      <c r="R4969" s="17">
        <f>IF($B4969="","",MIN(1,DAY($A4969)/IF($N4969="Superstore",Settings!$B$5,Settings!$B$4)))</f>
        <v/>
      </c>
      <c r="S4969" s="17">
        <f>IF(OR($B4969="",$G4969="",$R4969=0),"",$G4969/$R4969)</f>
        <v/>
      </c>
      <c r="T4969">
        <f>IF($S4969="","",IF($S4969&lt;Settings!$B$8,"Critical",IF($S4969&lt;Settings!$B$9,"Semi Critical","Non Critical")))</f>
        <v/>
      </c>
      <c r="U4969">
        <f>IF($B4969="","",IFERROR(VLOOKUP($O4969,Leaders!$A:$B,2,0),"Not Mapped"))</f>
        <v/>
      </c>
    </row>
    <row r="4970">
      <c r="A4970" s="16" t="n"/>
      <c r="G4970" s="17" t="n"/>
      <c r="H4970" s="17" t="n"/>
      <c r="I4970" s="17" t="n"/>
      <c r="J4970" s="17" t="n"/>
      <c r="K4970" s="17" t="n"/>
      <c r="L4970" s="17" t="n"/>
      <c r="N4970">
        <f>IF($B4970="","",IF($C4970="SUPERSTORE","Superstore","DH"))</f>
        <v/>
      </c>
      <c r="O4970">
        <f>IF($B4970="","",IFERROR(VLOOKUP($B4970,Mapping!$A:$C,2,0),"Not Mapped"))</f>
        <v/>
      </c>
      <c r="P4970">
        <f>IF($B4970="","",IFERROR(VLOOKUP($B4970,Mapping!$A:$C,3,0),"Not Mapped"))</f>
        <v/>
      </c>
      <c r="Q4970">
        <f>IF($B4970="","",IF(COUNTIF(Exclusions!$A:$A,$B4970)&gt;0,"Yes","No"))</f>
        <v/>
      </c>
      <c r="R4970" s="17">
        <f>IF($B4970="","",MIN(1,DAY($A4970)/IF($N4970="Superstore",Settings!$B$5,Settings!$B$4)))</f>
        <v/>
      </c>
      <c r="S4970" s="17">
        <f>IF(OR($B4970="",$G4970="",$R4970=0),"",$G4970/$R4970)</f>
        <v/>
      </c>
      <c r="T4970">
        <f>IF($S4970="","",IF($S4970&lt;Settings!$B$8,"Critical",IF($S4970&lt;Settings!$B$9,"Semi Critical","Non Critical")))</f>
        <v/>
      </c>
      <c r="U4970">
        <f>IF($B4970="","",IFERROR(VLOOKUP($O4970,Leaders!$A:$B,2,0),"Not Mapped"))</f>
        <v/>
      </c>
    </row>
    <row r="4971">
      <c r="A4971" s="16" t="n"/>
      <c r="G4971" s="17" t="n"/>
      <c r="H4971" s="17" t="n"/>
      <c r="I4971" s="17" t="n"/>
      <c r="J4971" s="17" t="n"/>
      <c r="K4971" s="17" t="n"/>
      <c r="L4971" s="17" t="n"/>
      <c r="N4971">
        <f>IF($B4971="","",IF($C4971="SUPERSTORE","Superstore","DH"))</f>
        <v/>
      </c>
      <c r="O4971">
        <f>IF($B4971="","",IFERROR(VLOOKUP($B4971,Mapping!$A:$C,2,0),"Not Mapped"))</f>
        <v/>
      </c>
      <c r="P4971">
        <f>IF($B4971="","",IFERROR(VLOOKUP($B4971,Mapping!$A:$C,3,0),"Not Mapped"))</f>
        <v/>
      </c>
      <c r="Q4971">
        <f>IF($B4971="","",IF(COUNTIF(Exclusions!$A:$A,$B4971)&gt;0,"Yes","No"))</f>
        <v/>
      </c>
      <c r="R4971" s="17">
        <f>IF($B4971="","",MIN(1,DAY($A4971)/IF($N4971="Superstore",Settings!$B$5,Settings!$B$4)))</f>
        <v/>
      </c>
      <c r="S4971" s="17">
        <f>IF(OR($B4971="",$G4971="",$R4971=0),"",$G4971/$R4971)</f>
        <v/>
      </c>
      <c r="T4971">
        <f>IF($S4971="","",IF($S4971&lt;Settings!$B$8,"Critical",IF($S4971&lt;Settings!$B$9,"Semi Critical","Non Critical")))</f>
        <v/>
      </c>
      <c r="U4971">
        <f>IF($B4971="","",IFERROR(VLOOKUP($O4971,Leaders!$A:$B,2,0),"Not Mapped"))</f>
        <v/>
      </c>
    </row>
    <row r="4972">
      <c r="A4972" s="16" t="n"/>
      <c r="G4972" s="17" t="n"/>
      <c r="H4972" s="17" t="n"/>
      <c r="I4972" s="17" t="n"/>
      <c r="J4972" s="17" t="n"/>
      <c r="K4972" s="17" t="n"/>
      <c r="L4972" s="17" t="n"/>
      <c r="N4972">
        <f>IF($B4972="","",IF($C4972="SUPERSTORE","Superstore","DH"))</f>
        <v/>
      </c>
      <c r="O4972">
        <f>IF($B4972="","",IFERROR(VLOOKUP($B4972,Mapping!$A:$C,2,0),"Not Mapped"))</f>
        <v/>
      </c>
      <c r="P4972">
        <f>IF($B4972="","",IFERROR(VLOOKUP($B4972,Mapping!$A:$C,3,0),"Not Mapped"))</f>
        <v/>
      </c>
      <c r="Q4972">
        <f>IF($B4972="","",IF(COUNTIF(Exclusions!$A:$A,$B4972)&gt;0,"Yes","No"))</f>
        <v/>
      </c>
      <c r="R4972" s="17">
        <f>IF($B4972="","",MIN(1,DAY($A4972)/IF($N4972="Superstore",Settings!$B$5,Settings!$B$4)))</f>
        <v/>
      </c>
      <c r="S4972" s="17">
        <f>IF(OR($B4972="",$G4972="",$R4972=0),"",$G4972/$R4972)</f>
        <v/>
      </c>
      <c r="T4972">
        <f>IF($S4972="","",IF($S4972&lt;Settings!$B$8,"Critical",IF($S4972&lt;Settings!$B$9,"Semi Critical","Non Critical")))</f>
        <v/>
      </c>
      <c r="U4972">
        <f>IF($B4972="","",IFERROR(VLOOKUP($O4972,Leaders!$A:$B,2,0),"Not Mapped"))</f>
        <v/>
      </c>
    </row>
    <row r="4973">
      <c r="A4973" s="16" t="n"/>
      <c r="G4973" s="17" t="n"/>
      <c r="H4973" s="17" t="n"/>
      <c r="I4973" s="17" t="n"/>
      <c r="J4973" s="17" t="n"/>
      <c r="K4973" s="17" t="n"/>
      <c r="L4973" s="17" t="n"/>
      <c r="N4973">
        <f>IF($B4973="","",IF($C4973="SUPERSTORE","Superstore","DH"))</f>
        <v/>
      </c>
      <c r="O4973">
        <f>IF($B4973="","",IFERROR(VLOOKUP($B4973,Mapping!$A:$C,2,0),"Not Mapped"))</f>
        <v/>
      </c>
      <c r="P4973">
        <f>IF($B4973="","",IFERROR(VLOOKUP($B4973,Mapping!$A:$C,3,0),"Not Mapped"))</f>
        <v/>
      </c>
      <c r="Q4973">
        <f>IF($B4973="","",IF(COUNTIF(Exclusions!$A:$A,$B4973)&gt;0,"Yes","No"))</f>
        <v/>
      </c>
      <c r="R4973" s="17">
        <f>IF($B4973="","",MIN(1,DAY($A4973)/IF($N4973="Superstore",Settings!$B$5,Settings!$B$4)))</f>
        <v/>
      </c>
      <c r="S4973" s="17">
        <f>IF(OR($B4973="",$G4973="",$R4973=0),"",$G4973/$R4973)</f>
        <v/>
      </c>
      <c r="T4973">
        <f>IF($S4973="","",IF($S4973&lt;Settings!$B$8,"Critical",IF($S4973&lt;Settings!$B$9,"Semi Critical","Non Critical")))</f>
        <v/>
      </c>
      <c r="U4973">
        <f>IF($B4973="","",IFERROR(VLOOKUP($O4973,Leaders!$A:$B,2,0),"Not Mapped"))</f>
        <v/>
      </c>
    </row>
    <row r="4974">
      <c r="A4974" s="16" t="n"/>
      <c r="G4974" s="17" t="n"/>
      <c r="H4974" s="17" t="n"/>
      <c r="I4974" s="17" t="n"/>
      <c r="J4974" s="17" t="n"/>
      <c r="K4974" s="17" t="n"/>
      <c r="L4974" s="17" t="n"/>
      <c r="N4974">
        <f>IF($B4974="","",IF($C4974="SUPERSTORE","Superstore","DH"))</f>
        <v/>
      </c>
      <c r="O4974">
        <f>IF($B4974="","",IFERROR(VLOOKUP($B4974,Mapping!$A:$C,2,0),"Not Mapped"))</f>
        <v/>
      </c>
      <c r="P4974">
        <f>IF($B4974="","",IFERROR(VLOOKUP($B4974,Mapping!$A:$C,3,0),"Not Mapped"))</f>
        <v/>
      </c>
      <c r="Q4974">
        <f>IF($B4974="","",IF(COUNTIF(Exclusions!$A:$A,$B4974)&gt;0,"Yes","No"))</f>
        <v/>
      </c>
      <c r="R4974" s="17">
        <f>IF($B4974="","",MIN(1,DAY($A4974)/IF($N4974="Superstore",Settings!$B$5,Settings!$B$4)))</f>
        <v/>
      </c>
      <c r="S4974" s="17">
        <f>IF(OR($B4974="",$G4974="",$R4974=0),"",$G4974/$R4974)</f>
        <v/>
      </c>
      <c r="T4974">
        <f>IF($S4974="","",IF($S4974&lt;Settings!$B$8,"Critical",IF($S4974&lt;Settings!$B$9,"Semi Critical","Non Critical")))</f>
        <v/>
      </c>
      <c r="U4974">
        <f>IF($B4974="","",IFERROR(VLOOKUP($O4974,Leaders!$A:$B,2,0),"Not Mapped"))</f>
        <v/>
      </c>
    </row>
    <row r="4975">
      <c r="A4975" s="16" t="n"/>
      <c r="G4975" s="17" t="n"/>
      <c r="H4975" s="17" t="n"/>
      <c r="I4975" s="17" t="n"/>
      <c r="J4975" s="17" t="n"/>
      <c r="K4975" s="17" t="n"/>
      <c r="L4975" s="17" t="n"/>
      <c r="N4975">
        <f>IF($B4975="","",IF($C4975="SUPERSTORE","Superstore","DH"))</f>
        <v/>
      </c>
      <c r="O4975">
        <f>IF($B4975="","",IFERROR(VLOOKUP($B4975,Mapping!$A:$C,2,0),"Not Mapped"))</f>
        <v/>
      </c>
      <c r="P4975">
        <f>IF($B4975="","",IFERROR(VLOOKUP($B4975,Mapping!$A:$C,3,0),"Not Mapped"))</f>
        <v/>
      </c>
      <c r="Q4975">
        <f>IF($B4975="","",IF(COUNTIF(Exclusions!$A:$A,$B4975)&gt;0,"Yes","No"))</f>
        <v/>
      </c>
      <c r="R4975" s="17">
        <f>IF($B4975="","",MIN(1,DAY($A4975)/IF($N4975="Superstore",Settings!$B$5,Settings!$B$4)))</f>
        <v/>
      </c>
      <c r="S4975" s="17">
        <f>IF(OR($B4975="",$G4975="",$R4975=0),"",$G4975/$R4975)</f>
        <v/>
      </c>
      <c r="T4975">
        <f>IF($S4975="","",IF($S4975&lt;Settings!$B$8,"Critical",IF($S4975&lt;Settings!$B$9,"Semi Critical","Non Critical")))</f>
        <v/>
      </c>
      <c r="U4975">
        <f>IF($B4975="","",IFERROR(VLOOKUP($O4975,Leaders!$A:$B,2,0),"Not Mapped"))</f>
        <v/>
      </c>
    </row>
    <row r="4976">
      <c r="A4976" s="16" t="n"/>
      <c r="G4976" s="17" t="n"/>
      <c r="H4976" s="17" t="n"/>
      <c r="I4976" s="17" t="n"/>
      <c r="J4976" s="17" t="n"/>
      <c r="K4976" s="17" t="n"/>
      <c r="L4976" s="17" t="n"/>
      <c r="N4976">
        <f>IF($B4976="","",IF($C4976="SUPERSTORE","Superstore","DH"))</f>
        <v/>
      </c>
      <c r="O4976">
        <f>IF($B4976="","",IFERROR(VLOOKUP($B4976,Mapping!$A:$C,2,0),"Not Mapped"))</f>
        <v/>
      </c>
      <c r="P4976">
        <f>IF($B4976="","",IFERROR(VLOOKUP($B4976,Mapping!$A:$C,3,0),"Not Mapped"))</f>
        <v/>
      </c>
      <c r="Q4976">
        <f>IF($B4976="","",IF(COUNTIF(Exclusions!$A:$A,$B4976)&gt;0,"Yes","No"))</f>
        <v/>
      </c>
      <c r="R4976" s="17">
        <f>IF($B4976="","",MIN(1,DAY($A4976)/IF($N4976="Superstore",Settings!$B$5,Settings!$B$4)))</f>
        <v/>
      </c>
      <c r="S4976" s="17">
        <f>IF(OR($B4976="",$G4976="",$R4976=0),"",$G4976/$R4976)</f>
        <v/>
      </c>
      <c r="T4976">
        <f>IF($S4976="","",IF($S4976&lt;Settings!$B$8,"Critical",IF($S4976&lt;Settings!$B$9,"Semi Critical","Non Critical")))</f>
        <v/>
      </c>
      <c r="U4976">
        <f>IF($B4976="","",IFERROR(VLOOKUP($O4976,Leaders!$A:$B,2,0),"Not Mapped"))</f>
        <v/>
      </c>
    </row>
    <row r="4977">
      <c r="A4977" s="16" t="n"/>
      <c r="G4977" s="17" t="n"/>
      <c r="H4977" s="17" t="n"/>
      <c r="I4977" s="17" t="n"/>
      <c r="J4977" s="17" t="n"/>
      <c r="K4977" s="17" t="n"/>
      <c r="L4977" s="17" t="n"/>
      <c r="N4977">
        <f>IF($B4977="","",IF($C4977="SUPERSTORE","Superstore","DH"))</f>
        <v/>
      </c>
      <c r="O4977">
        <f>IF($B4977="","",IFERROR(VLOOKUP($B4977,Mapping!$A:$C,2,0),"Not Mapped"))</f>
        <v/>
      </c>
      <c r="P4977">
        <f>IF($B4977="","",IFERROR(VLOOKUP($B4977,Mapping!$A:$C,3,0),"Not Mapped"))</f>
        <v/>
      </c>
      <c r="Q4977">
        <f>IF($B4977="","",IF(COUNTIF(Exclusions!$A:$A,$B4977)&gt;0,"Yes","No"))</f>
        <v/>
      </c>
      <c r="R4977" s="17">
        <f>IF($B4977="","",MIN(1,DAY($A4977)/IF($N4977="Superstore",Settings!$B$5,Settings!$B$4)))</f>
        <v/>
      </c>
      <c r="S4977" s="17">
        <f>IF(OR($B4977="",$G4977="",$R4977=0),"",$G4977/$R4977)</f>
        <v/>
      </c>
      <c r="T4977">
        <f>IF($S4977="","",IF($S4977&lt;Settings!$B$8,"Critical",IF($S4977&lt;Settings!$B$9,"Semi Critical","Non Critical")))</f>
        <v/>
      </c>
      <c r="U4977">
        <f>IF($B4977="","",IFERROR(VLOOKUP($O4977,Leaders!$A:$B,2,0),"Not Mapped"))</f>
        <v/>
      </c>
    </row>
    <row r="4978">
      <c r="A4978" s="16" t="n"/>
      <c r="G4978" s="17" t="n"/>
      <c r="H4978" s="17" t="n"/>
      <c r="I4978" s="17" t="n"/>
      <c r="J4978" s="17" t="n"/>
      <c r="K4978" s="17" t="n"/>
      <c r="L4978" s="17" t="n"/>
      <c r="N4978">
        <f>IF($B4978="","",IF($C4978="SUPERSTORE","Superstore","DH"))</f>
        <v/>
      </c>
      <c r="O4978">
        <f>IF($B4978="","",IFERROR(VLOOKUP($B4978,Mapping!$A:$C,2,0),"Not Mapped"))</f>
        <v/>
      </c>
      <c r="P4978">
        <f>IF($B4978="","",IFERROR(VLOOKUP($B4978,Mapping!$A:$C,3,0),"Not Mapped"))</f>
        <v/>
      </c>
      <c r="Q4978">
        <f>IF($B4978="","",IF(COUNTIF(Exclusions!$A:$A,$B4978)&gt;0,"Yes","No"))</f>
        <v/>
      </c>
      <c r="R4978" s="17">
        <f>IF($B4978="","",MIN(1,DAY($A4978)/IF($N4978="Superstore",Settings!$B$5,Settings!$B$4)))</f>
        <v/>
      </c>
      <c r="S4978" s="17">
        <f>IF(OR($B4978="",$G4978="",$R4978=0),"",$G4978/$R4978)</f>
        <v/>
      </c>
      <c r="T4978">
        <f>IF($S4978="","",IF($S4978&lt;Settings!$B$8,"Critical",IF($S4978&lt;Settings!$B$9,"Semi Critical","Non Critical")))</f>
        <v/>
      </c>
      <c r="U4978">
        <f>IF($B4978="","",IFERROR(VLOOKUP($O4978,Leaders!$A:$B,2,0),"Not Mapped"))</f>
        <v/>
      </c>
    </row>
    <row r="4979">
      <c r="A4979" s="16" t="n"/>
      <c r="G4979" s="17" t="n"/>
      <c r="H4979" s="17" t="n"/>
      <c r="I4979" s="17" t="n"/>
      <c r="J4979" s="17" t="n"/>
      <c r="K4979" s="17" t="n"/>
      <c r="L4979" s="17" t="n"/>
      <c r="N4979">
        <f>IF($B4979="","",IF($C4979="SUPERSTORE","Superstore","DH"))</f>
        <v/>
      </c>
      <c r="O4979">
        <f>IF($B4979="","",IFERROR(VLOOKUP($B4979,Mapping!$A:$C,2,0),"Not Mapped"))</f>
        <v/>
      </c>
      <c r="P4979">
        <f>IF($B4979="","",IFERROR(VLOOKUP($B4979,Mapping!$A:$C,3,0),"Not Mapped"))</f>
        <v/>
      </c>
      <c r="Q4979">
        <f>IF($B4979="","",IF(COUNTIF(Exclusions!$A:$A,$B4979)&gt;0,"Yes","No"))</f>
        <v/>
      </c>
      <c r="R4979" s="17">
        <f>IF($B4979="","",MIN(1,DAY($A4979)/IF($N4979="Superstore",Settings!$B$5,Settings!$B$4)))</f>
        <v/>
      </c>
      <c r="S4979" s="17">
        <f>IF(OR($B4979="",$G4979="",$R4979=0),"",$G4979/$R4979)</f>
        <v/>
      </c>
      <c r="T4979">
        <f>IF($S4979="","",IF($S4979&lt;Settings!$B$8,"Critical",IF($S4979&lt;Settings!$B$9,"Semi Critical","Non Critical")))</f>
        <v/>
      </c>
      <c r="U4979">
        <f>IF($B4979="","",IFERROR(VLOOKUP($O4979,Leaders!$A:$B,2,0),"Not Mapped"))</f>
        <v/>
      </c>
    </row>
    <row r="4980">
      <c r="A4980" s="16" t="n"/>
      <c r="G4980" s="17" t="n"/>
      <c r="H4980" s="17" t="n"/>
      <c r="I4980" s="17" t="n"/>
      <c r="J4980" s="17" t="n"/>
      <c r="K4980" s="17" t="n"/>
      <c r="L4980" s="17" t="n"/>
      <c r="N4980">
        <f>IF($B4980="","",IF($C4980="SUPERSTORE","Superstore","DH"))</f>
        <v/>
      </c>
      <c r="O4980">
        <f>IF($B4980="","",IFERROR(VLOOKUP($B4980,Mapping!$A:$C,2,0),"Not Mapped"))</f>
        <v/>
      </c>
      <c r="P4980">
        <f>IF($B4980="","",IFERROR(VLOOKUP($B4980,Mapping!$A:$C,3,0),"Not Mapped"))</f>
        <v/>
      </c>
      <c r="Q4980">
        <f>IF($B4980="","",IF(COUNTIF(Exclusions!$A:$A,$B4980)&gt;0,"Yes","No"))</f>
        <v/>
      </c>
      <c r="R4980" s="17">
        <f>IF($B4980="","",MIN(1,DAY($A4980)/IF($N4980="Superstore",Settings!$B$5,Settings!$B$4)))</f>
        <v/>
      </c>
      <c r="S4980" s="17">
        <f>IF(OR($B4980="",$G4980="",$R4980=0),"",$G4980/$R4980)</f>
        <v/>
      </c>
      <c r="T4980">
        <f>IF($S4980="","",IF($S4980&lt;Settings!$B$8,"Critical",IF($S4980&lt;Settings!$B$9,"Semi Critical","Non Critical")))</f>
        <v/>
      </c>
      <c r="U4980">
        <f>IF($B4980="","",IFERROR(VLOOKUP($O4980,Leaders!$A:$B,2,0),"Not Mapped"))</f>
        <v/>
      </c>
    </row>
    <row r="4981">
      <c r="A4981" s="16" t="n"/>
      <c r="G4981" s="17" t="n"/>
      <c r="H4981" s="17" t="n"/>
      <c r="I4981" s="17" t="n"/>
      <c r="J4981" s="17" t="n"/>
      <c r="K4981" s="17" t="n"/>
      <c r="L4981" s="17" t="n"/>
      <c r="N4981">
        <f>IF($B4981="","",IF($C4981="SUPERSTORE","Superstore","DH"))</f>
        <v/>
      </c>
      <c r="O4981">
        <f>IF($B4981="","",IFERROR(VLOOKUP($B4981,Mapping!$A:$C,2,0),"Not Mapped"))</f>
        <v/>
      </c>
      <c r="P4981">
        <f>IF($B4981="","",IFERROR(VLOOKUP($B4981,Mapping!$A:$C,3,0),"Not Mapped"))</f>
        <v/>
      </c>
      <c r="Q4981">
        <f>IF($B4981="","",IF(COUNTIF(Exclusions!$A:$A,$B4981)&gt;0,"Yes","No"))</f>
        <v/>
      </c>
      <c r="R4981" s="17">
        <f>IF($B4981="","",MIN(1,DAY($A4981)/IF($N4981="Superstore",Settings!$B$5,Settings!$B$4)))</f>
        <v/>
      </c>
      <c r="S4981" s="17">
        <f>IF(OR($B4981="",$G4981="",$R4981=0),"",$G4981/$R4981)</f>
        <v/>
      </c>
      <c r="T4981">
        <f>IF($S4981="","",IF($S4981&lt;Settings!$B$8,"Critical",IF($S4981&lt;Settings!$B$9,"Semi Critical","Non Critical")))</f>
        <v/>
      </c>
      <c r="U4981">
        <f>IF($B4981="","",IFERROR(VLOOKUP($O4981,Leaders!$A:$B,2,0),"Not Mapped"))</f>
        <v/>
      </c>
    </row>
    <row r="4982">
      <c r="A4982" s="16" t="n"/>
      <c r="G4982" s="17" t="n"/>
      <c r="H4982" s="17" t="n"/>
      <c r="I4982" s="17" t="n"/>
      <c r="J4982" s="17" t="n"/>
      <c r="K4982" s="17" t="n"/>
      <c r="L4982" s="17" t="n"/>
      <c r="N4982">
        <f>IF($B4982="","",IF($C4982="SUPERSTORE","Superstore","DH"))</f>
        <v/>
      </c>
      <c r="O4982">
        <f>IF($B4982="","",IFERROR(VLOOKUP($B4982,Mapping!$A:$C,2,0),"Not Mapped"))</f>
        <v/>
      </c>
      <c r="P4982">
        <f>IF($B4982="","",IFERROR(VLOOKUP($B4982,Mapping!$A:$C,3,0),"Not Mapped"))</f>
        <v/>
      </c>
      <c r="Q4982">
        <f>IF($B4982="","",IF(COUNTIF(Exclusions!$A:$A,$B4982)&gt;0,"Yes","No"))</f>
        <v/>
      </c>
      <c r="R4982" s="17">
        <f>IF($B4982="","",MIN(1,DAY($A4982)/IF($N4982="Superstore",Settings!$B$5,Settings!$B$4)))</f>
        <v/>
      </c>
      <c r="S4982" s="17">
        <f>IF(OR($B4982="",$G4982="",$R4982=0),"",$G4982/$R4982)</f>
        <v/>
      </c>
      <c r="T4982">
        <f>IF($S4982="","",IF($S4982&lt;Settings!$B$8,"Critical",IF($S4982&lt;Settings!$B$9,"Semi Critical","Non Critical")))</f>
        <v/>
      </c>
      <c r="U4982">
        <f>IF($B4982="","",IFERROR(VLOOKUP($O4982,Leaders!$A:$B,2,0),"Not Mapped"))</f>
        <v/>
      </c>
    </row>
    <row r="4983">
      <c r="A4983" s="16" t="n"/>
      <c r="G4983" s="17" t="n"/>
      <c r="H4983" s="17" t="n"/>
      <c r="I4983" s="17" t="n"/>
      <c r="J4983" s="17" t="n"/>
      <c r="K4983" s="17" t="n"/>
      <c r="L4983" s="17" t="n"/>
      <c r="N4983">
        <f>IF($B4983="","",IF($C4983="SUPERSTORE","Superstore","DH"))</f>
        <v/>
      </c>
      <c r="O4983">
        <f>IF($B4983="","",IFERROR(VLOOKUP($B4983,Mapping!$A:$C,2,0),"Not Mapped"))</f>
        <v/>
      </c>
      <c r="P4983">
        <f>IF($B4983="","",IFERROR(VLOOKUP($B4983,Mapping!$A:$C,3,0),"Not Mapped"))</f>
        <v/>
      </c>
      <c r="Q4983">
        <f>IF($B4983="","",IF(COUNTIF(Exclusions!$A:$A,$B4983)&gt;0,"Yes","No"))</f>
        <v/>
      </c>
      <c r="R4983" s="17">
        <f>IF($B4983="","",MIN(1,DAY($A4983)/IF($N4983="Superstore",Settings!$B$5,Settings!$B$4)))</f>
        <v/>
      </c>
      <c r="S4983" s="17">
        <f>IF(OR($B4983="",$G4983="",$R4983=0),"",$G4983/$R4983)</f>
        <v/>
      </c>
      <c r="T4983">
        <f>IF($S4983="","",IF($S4983&lt;Settings!$B$8,"Critical",IF($S4983&lt;Settings!$B$9,"Semi Critical","Non Critical")))</f>
        <v/>
      </c>
      <c r="U4983">
        <f>IF($B4983="","",IFERROR(VLOOKUP($O4983,Leaders!$A:$B,2,0),"Not Mapped"))</f>
        <v/>
      </c>
    </row>
    <row r="4984">
      <c r="A4984" s="16" t="n"/>
      <c r="G4984" s="17" t="n"/>
      <c r="H4984" s="17" t="n"/>
      <c r="I4984" s="17" t="n"/>
      <c r="J4984" s="17" t="n"/>
      <c r="K4984" s="17" t="n"/>
      <c r="L4984" s="17" t="n"/>
      <c r="N4984">
        <f>IF($B4984="","",IF($C4984="SUPERSTORE","Superstore","DH"))</f>
        <v/>
      </c>
      <c r="O4984">
        <f>IF($B4984="","",IFERROR(VLOOKUP($B4984,Mapping!$A:$C,2,0),"Not Mapped"))</f>
        <v/>
      </c>
      <c r="P4984">
        <f>IF($B4984="","",IFERROR(VLOOKUP($B4984,Mapping!$A:$C,3,0),"Not Mapped"))</f>
        <v/>
      </c>
      <c r="Q4984">
        <f>IF($B4984="","",IF(COUNTIF(Exclusions!$A:$A,$B4984)&gt;0,"Yes","No"))</f>
        <v/>
      </c>
      <c r="R4984" s="17">
        <f>IF($B4984="","",MIN(1,DAY($A4984)/IF($N4984="Superstore",Settings!$B$5,Settings!$B$4)))</f>
        <v/>
      </c>
      <c r="S4984" s="17">
        <f>IF(OR($B4984="",$G4984="",$R4984=0),"",$G4984/$R4984)</f>
        <v/>
      </c>
      <c r="T4984">
        <f>IF($S4984="","",IF($S4984&lt;Settings!$B$8,"Critical",IF($S4984&lt;Settings!$B$9,"Semi Critical","Non Critical")))</f>
        <v/>
      </c>
      <c r="U4984">
        <f>IF($B4984="","",IFERROR(VLOOKUP($O4984,Leaders!$A:$B,2,0),"Not Mapped"))</f>
        <v/>
      </c>
    </row>
    <row r="4985">
      <c r="A4985" s="16" t="n"/>
      <c r="G4985" s="17" t="n"/>
      <c r="H4985" s="17" t="n"/>
      <c r="I4985" s="17" t="n"/>
      <c r="J4985" s="17" t="n"/>
      <c r="K4985" s="17" t="n"/>
      <c r="L4985" s="17" t="n"/>
      <c r="N4985">
        <f>IF($B4985="","",IF($C4985="SUPERSTORE","Superstore","DH"))</f>
        <v/>
      </c>
      <c r="O4985">
        <f>IF($B4985="","",IFERROR(VLOOKUP($B4985,Mapping!$A:$C,2,0),"Not Mapped"))</f>
        <v/>
      </c>
      <c r="P4985">
        <f>IF($B4985="","",IFERROR(VLOOKUP($B4985,Mapping!$A:$C,3,0),"Not Mapped"))</f>
        <v/>
      </c>
      <c r="Q4985">
        <f>IF($B4985="","",IF(COUNTIF(Exclusions!$A:$A,$B4985)&gt;0,"Yes","No"))</f>
        <v/>
      </c>
      <c r="R4985" s="17">
        <f>IF($B4985="","",MIN(1,DAY($A4985)/IF($N4985="Superstore",Settings!$B$5,Settings!$B$4)))</f>
        <v/>
      </c>
      <c r="S4985" s="17">
        <f>IF(OR($B4985="",$G4985="",$R4985=0),"",$G4985/$R4985)</f>
        <v/>
      </c>
      <c r="T4985">
        <f>IF($S4985="","",IF($S4985&lt;Settings!$B$8,"Critical",IF($S4985&lt;Settings!$B$9,"Semi Critical","Non Critical")))</f>
        <v/>
      </c>
      <c r="U4985">
        <f>IF($B4985="","",IFERROR(VLOOKUP($O4985,Leaders!$A:$B,2,0),"Not Mapped"))</f>
        <v/>
      </c>
    </row>
    <row r="4986">
      <c r="A4986" s="16" t="n"/>
      <c r="G4986" s="17" t="n"/>
      <c r="H4986" s="17" t="n"/>
      <c r="I4986" s="17" t="n"/>
      <c r="J4986" s="17" t="n"/>
      <c r="K4986" s="17" t="n"/>
      <c r="L4986" s="17" t="n"/>
      <c r="N4986">
        <f>IF($B4986="","",IF($C4986="SUPERSTORE","Superstore","DH"))</f>
        <v/>
      </c>
      <c r="O4986">
        <f>IF($B4986="","",IFERROR(VLOOKUP($B4986,Mapping!$A:$C,2,0),"Not Mapped"))</f>
        <v/>
      </c>
      <c r="P4986">
        <f>IF($B4986="","",IFERROR(VLOOKUP($B4986,Mapping!$A:$C,3,0),"Not Mapped"))</f>
        <v/>
      </c>
      <c r="Q4986">
        <f>IF($B4986="","",IF(COUNTIF(Exclusions!$A:$A,$B4986)&gt;0,"Yes","No"))</f>
        <v/>
      </c>
      <c r="R4986" s="17">
        <f>IF($B4986="","",MIN(1,DAY($A4986)/IF($N4986="Superstore",Settings!$B$5,Settings!$B$4)))</f>
        <v/>
      </c>
      <c r="S4986" s="17">
        <f>IF(OR($B4986="",$G4986="",$R4986=0),"",$G4986/$R4986)</f>
        <v/>
      </c>
      <c r="T4986">
        <f>IF($S4986="","",IF($S4986&lt;Settings!$B$8,"Critical",IF($S4986&lt;Settings!$B$9,"Semi Critical","Non Critical")))</f>
        <v/>
      </c>
      <c r="U4986">
        <f>IF($B4986="","",IFERROR(VLOOKUP($O4986,Leaders!$A:$B,2,0),"Not Mapped"))</f>
        <v/>
      </c>
    </row>
    <row r="4987">
      <c r="A4987" s="16" t="n"/>
      <c r="G4987" s="17" t="n"/>
      <c r="H4987" s="17" t="n"/>
      <c r="I4987" s="17" t="n"/>
      <c r="J4987" s="17" t="n"/>
      <c r="K4987" s="17" t="n"/>
      <c r="L4987" s="17" t="n"/>
      <c r="N4987">
        <f>IF($B4987="","",IF($C4987="SUPERSTORE","Superstore","DH"))</f>
        <v/>
      </c>
      <c r="O4987">
        <f>IF($B4987="","",IFERROR(VLOOKUP($B4987,Mapping!$A:$C,2,0),"Not Mapped"))</f>
        <v/>
      </c>
      <c r="P4987">
        <f>IF($B4987="","",IFERROR(VLOOKUP($B4987,Mapping!$A:$C,3,0),"Not Mapped"))</f>
        <v/>
      </c>
      <c r="Q4987">
        <f>IF($B4987="","",IF(COUNTIF(Exclusions!$A:$A,$B4987)&gt;0,"Yes","No"))</f>
        <v/>
      </c>
      <c r="R4987" s="17">
        <f>IF($B4987="","",MIN(1,DAY($A4987)/IF($N4987="Superstore",Settings!$B$5,Settings!$B$4)))</f>
        <v/>
      </c>
      <c r="S4987" s="17">
        <f>IF(OR($B4987="",$G4987="",$R4987=0),"",$G4987/$R4987)</f>
        <v/>
      </c>
      <c r="T4987">
        <f>IF($S4987="","",IF($S4987&lt;Settings!$B$8,"Critical",IF($S4987&lt;Settings!$B$9,"Semi Critical","Non Critical")))</f>
        <v/>
      </c>
      <c r="U4987">
        <f>IF($B4987="","",IFERROR(VLOOKUP($O4987,Leaders!$A:$B,2,0),"Not Mapped"))</f>
        <v/>
      </c>
    </row>
    <row r="4988">
      <c r="A4988" s="16" t="n"/>
      <c r="G4988" s="17" t="n"/>
      <c r="H4988" s="17" t="n"/>
      <c r="I4988" s="17" t="n"/>
      <c r="J4988" s="17" t="n"/>
      <c r="K4988" s="17" t="n"/>
      <c r="L4988" s="17" t="n"/>
      <c r="N4988">
        <f>IF($B4988="","",IF($C4988="SUPERSTORE","Superstore","DH"))</f>
        <v/>
      </c>
      <c r="O4988">
        <f>IF($B4988="","",IFERROR(VLOOKUP($B4988,Mapping!$A:$C,2,0),"Not Mapped"))</f>
        <v/>
      </c>
      <c r="P4988">
        <f>IF($B4988="","",IFERROR(VLOOKUP($B4988,Mapping!$A:$C,3,0),"Not Mapped"))</f>
        <v/>
      </c>
      <c r="Q4988">
        <f>IF($B4988="","",IF(COUNTIF(Exclusions!$A:$A,$B4988)&gt;0,"Yes","No"))</f>
        <v/>
      </c>
      <c r="R4988" s="17">
        <f>IF($B4988="","",MIN(1,DAY($A4988)/IF($N4988="Superstore",Settings!$B$5,Settings!$B$4)))</f>
        <v/>
      </c>
      <c r="S4988" s="17">
        <f>IF(OR($B4988="",$G4988="",$R4988=0),"",$G4988/$R4988)</f>
        <v/>
      </c>
      <c r="T4988">
        <f>IF($S4988="","",IF($S4988&lt;Settings!$B$8,"Critical",IF($S4988&lt;Settings!$B$9,"Semi Critical","Non Critical")))</f>
        <v/>
      </c>
      <c r="U4988">
        <f>IF($B4988="","",IFERROR(VLOOKUP($O4988,Leaders!$A:$B,2,0),"Not Mapped"))</f>
        <v/>
      </c>
    </row>
    <row r="4989">
      <c r="A4989" s="16" t="n"/>
      <c r="G4989" s="17" t="n"/>
      <c r="H4989" s="17" t="n"/>
      <c r="I4989" s="17" t="n"/>
      <c r="J4989" s="17" t="n"/>
      <c r="K4989" s="17" t="n"/>
      <c r="L4989" s="17" t="n"/>
      <c r="N4989">
        <f>IF($B4989="","",IF($C4989="SUPERSTORE","Superstore","DH"))</f>
        <v/>
      </c>
      <c r="O4989">
        <f>IF($B4989="","",IFERROR(VLOOKUP($B4989,Mapping!$A:$C,2,0),"Not Mapped"))</f>
        <v/>
      </c>
      <c r="P4989">
        <f>IF($B4989="","",IFERROR(VLOOKUP($B4989,Mapping!$A:$C,3,0),"Not Mapped"))</f>
        <v/>
      </c>
      <c r="Q4989">
        <f>IF($B4989="","",IF(COUNTIF(Exclusions!$A:$A,$B4989)&gt;0,"Yes","No"))</f>
        <v/>
      </c>
      <c r="R4989" s="17">
        <f>IF($B4989="","",MIN(1,DAY($A4989)/IF($N4989="Superstore",Settings!$B$5,Settings!$B$4)))</f>
        <v/>
      </c>
      <c r="S4989" s="17">
        <f>IF(OR($B4989="",$G4989="",$R4989=0),"",$G4989/$R4989)</f>
        <v/>
      </c>
      <c r="T4989">
        <f>IF($S4989="","",IF($S4989&lt;Settings!$B$8,"Critical",IF($S4989&lt;Settings!$B$9,"Semi Critical","Non Critical")))</f>
        <v/>
      </c>
      <c r="U4989">
        <f>IF($B4989="","",IFERROR(VLOOKUP($O4989,Leaders!$A:$B,2,0),"Not Mapped"))</f>
        <v/>
      </c>
    </row>
    <row r="4990">
      <c r="A4990" s="16" t="n"/>
      <c r="G4990" s="17" t="n"/>
      <c r="H4990" s="17" t="n"/>
      <c r="I4990" s="17" t="n"/>
      <c r="J4990" s="17" t="n"/>
      <c r="K4990" s="17" t="n"/>
      <c r="L4990" s="17" t="n"/>
      <c r="N4990">
        <f>IF($B4990="","",IF($C4990="SUPERSTORE","Superstore","DH"))</f>
        <v/>
      </c>
      <c r="O4990">
        <f>IF($B4990="","",IFERROR(VLOOKUP($B4990,Mapping!$A:$C,2,0),"Not Mapped"))</f>
        <v/>
      </c>
      <c r="P4990">
        <f>IF($B4990="","",IFERROR(VLOOKUP($B4990,Mapping!$A:$C,3,0),"Not Mapped"))</f>
        <v/>
      </c>
      <c r="Q4990">
        <f>IF($B4990="","",IF(COUNTIF(Exclusions!$A:$A,$B4990)&gt;0,"Yes","No"))</f>
        <v/>
      </c>
      <c r="R4990" s="17">
        <f>IF($B4990="","",MIN(1,DAY($A4990)/IF($N4990="Superstore",Settings!$B$5,Settings!$B$4)))</f>
        <v/>
      </c>
      <c r="S4990" s="17">
        <f>IF(OR($B4990="",$G4990="",$R4990=0),"",$G4990/$R4990)</f>
        <v/>
      </c>
      <c r="T4990">
        <f>IF($S4990="","",IF($S4990&lt;Settings!$B$8,"Critical",IF($S4990&lt;Settings!$B$9,"Semi Critical","Non Critical")))</f>
        <v/>
      </c>
      <c r="U4990">
        <f>IF($B4990="","",IFERROR(VLOOKUP($O4990,Leaders!$A:$B,2,0),"Not Mapped"))</f>
        <v/>
      </c>
    </row>
    <row r="4991">
      <c r="A4991" s="16" t="n"/>
      <c r="G4991" s="17" t="n"/>
      <c r="H4991" s="17" t="n"/>
      <c r="I4991" s="17" t="n"/>
      <c r="J4991" s="17" t="n"/>
      <c r="K4991" s="17" t="n"/>
      <c r="L4991" s="17" t="n"/>
      <c r="N4991">
        <f>IF($B4991="","",IF($C4991="SUPERSTORE","Superstore","DH"))</f>
        <v/>
      </c>
      <c r="O4991">
        <f>IF($B4991="","",IFERROR(VLOOKUP($B4991,Mapping!$A:$C,2,0),"Not Mapped"))</f>
        <v/>
      </c>
      <c r="P4991">
        <f>IF($B4991="","",IFERROR(VLOOKUP($B4991,Mapping!$A:$C,3,0),"Not Mapped"))</f>
        <v/>
      </c>
      <c r="Q4991">
        <f>IF($B4991="","",IF(COUNTIF(Exclusions!$A:$A,$B4991)&gt;0,"Yes","No"))</f>
        <v/>
      </c>
      <c r="R4991" s="17">
        <f>IF($B4991="","",MIN(1,DAY($A4991)/IF($N4991="Superstore",Settings!$B$5,Settings!$B$4)))</f>
        <v/>
      </c>
      <c r="S4991" s="17">
        <f>IF(OR($B4991="",$G4991="",$R4991=0),"",$G4991/$R4991)</f>
        <v/>
      </c>
      <c r="T4991">
        <f>IF($S4991="","",IF($S4991&lt;Settings!$B$8,"Critical",IF($S4991&lt;Settings!$B$9,"Semi Critical","Non Critical")))</f>
        <v/>
      </c>
      <c r="U4991">
        <f>IF($B4991="","",IFERROR(VLOOKUP($O4991,Leaders!$A:$B,2,0),"Not Mapped"))</f>
        <v/>
      </c>
    </row>
    <row r="4992">
      <c r="A4992" s="16" t="n"/>
      <c r="G4992" s="17" t="n"/>
      <c r="H4992" s="17" t="n"/>
      <c r="I4992" s="17" t="n"/>
      <c r="J4992" s="17" t="n"/>
      <c r="K4992" s="17" t="n"/>
      <c r="L4992" s="17" t="n"/>
      <c r="N4992">
        <f>IF($B4992="","",IF($C4992="SUPERSTORE","Superstore","DH"))</f>
        <v/>
      </c>
      <c r="O4992">
        <f>IF($B4992="","",IFERROR(VLOOKUP($B4992,Mapping!$A:$C,2,0),"Not Mapped"))</f>
        <v/>
      </c>
      <c r="P4992">
        <f>IF($B4992="","",IFERROR(VLOOKUP($B4992,Mapping!$A:$C,3,0),"Not Mapped"))</f>
        <v/>
      </c>
      <c r="Q4992">
        <f>IF($B4992="","",IF(COUNTIF(Exclusions!$A:$A,$B4992)&gt;0,"Yes","No"))</f>
        <v/>
      </c>
      <c r="R4992" s="17">
        <f>IF($B4992="","",MIN(1,DAY($A4992)/IF($N4992="Superstore",Settings!$B$5,Settings!$B$4)))</f>
        <v/>
      </c>
      <c r="S4992" s="17">
        <f>IF(OR($B4992="",$G4992="",$R4992=0),"",$G4992/$R4992)</f>
        <v/>
      </c>
      <c r="T4992">
        <f>IF($S4992="","",IF($S4992&lt;Settings!$B$8,"Critical",IF($S4992&lt;Settings!$B$9,"Semi Critical","Non Critical")))</f>
        <v/>
      </c>
      <c r="U4992">
        <f>IF($B4992="","",IFERROR(VLOOKUP($O4992,Leaders!$A:$B,2,0),"Not Mapped"))</f>
        <v/>
      </c>
    </row>
    <row r="4993">
      <c r="A4993" s="16" t="n"/>
      <c r="G4993" s="17" t="n"/>
      <c r="H4993" s="17" t="n"/>
      <c r="I4993" s="17" t="n"/>
      <c r="J4993" s="17" t="n"/>
      <c r="K4993" s="17" t="n"/>
      <c r="L4993" s="17" t="n"/>
      <c r="N4993">
        <f>IF($B4993="","",IF($C4993="SUPERSTORE","Superstore","DH"))</f>
        <v/>
      </c>
      <c r="O4993">
        <f>IF($B4993="","",IFERROR(VLOOKUP($B4993,Mapping!$A:$C,2,0),"Not Mapped"))</f>
        <v/>
      </c>
      <c r="P4993">
        <f>IF($B4993="","",IFERROR(VLOOKUP($B4993,Mapping!$A:$C,3,0),"Not Mapped"))</f>
        <v/>
      </c>
      <c r="Q4993">
        <f>IF($B4993="","",IF(COUNTIF(Exclusions!$A:$A,$B4993)&gt;0,"Yes","No"))</f>
        <v/>
      </c>
      <c r="R4993" s="17">
        <f>IF($B4993="","",MIN(1,DAY($A4993)/IF($N4993="Superstore",Settings!$B$5,Settings!$B$4)))</f>
        <v/>
      </c>
      <c r="S4993" s="17">
        <f>IF(OR($B4993="",$G4993="",$R4993=0),"",$G4993/$R4993)</f>
        <v/>
      </c>
      <c r="T4993">
        <f>IF($S4993="","",IF($S4993&lt;Settings!$B$8,"Critical",IF($S4993&lt;Settings!$B$9,"Semi Critical","Non Critical")))</f>
        <v/>
      </c>
      <c r="U4993">
        <f>IF($B4993="","",IFERROR(VLOOKUP($O4993,Leaders!$A:$B,2,0),"Not Mapped"))</f>
        <v/>
      </c>
    </row>
    <row r="4994">
      <c r="A4994" s="16" t="n"/>
      <c r="G4994" s="17" t="n"/>
      <c r="H4994" s="17" t="n"/>
      <c r="I4994" s="17" t="n"/>
      <c r="J4994" s="17" t="n"/>
      <c r="K4994" s="17" t="n"/>
      <c r="L4994" s="17" t="n"/>
      <c r="N4994">
        <f>IF($B4994="","",IF($C4994="SUPERSTORE","Superstore","DH"))</f>
        <v/>
      </c>
      <c r="O4994">
        <f>IF($B4994="","",IFERROR(VLOOKUP($B4994,Mapping!$A:$C,2,0),"Not Mapped"))</f>
        <v/>
      </c>
      <c r="P4994">
        <f>IF($B4994="","",IFERROR(VLOOKUP($B4994,Mapping!$A:$C,3,0),"Not Mapped"))</f>
        <v/>
      </c>
      <c r="Q4994">
        <f>IF($B4994="","",IF(COUNTIF(Exclusions!$A:$A,$B4994)&gt;0,"Yes","No"))</f>
        <v/>
      </c>
      <c r="R4994" s="17">
        <f>IF($B4994="","",MIN(1,DAY($A4994)/IF($N4994="Superstore",Settings!$B$5,Settings!$B$4)))</f>
        <v/>
      </c>
      <c r="S4994" s="17">
        <f>IF(OR($B4994="",$G4994="",$R4994=0),"",$G4994/$R4994)</f>
        <v/>
      </c>
      <c r="T4994">
        <f>IF($S4994="","",IF($S4994&lt;Settings!$B$8,"Critical",IF($S4994&lt;Settings!$B$9,"Semi Critical","Non Critical")))</f>
        <v/>
      </c>
      <c r="U4994">
        <f>IF($B4994="","",IFERROR(VLOOKUP($O4994,Leaders!$A:$B,2,0),"Not Mapped"))</f>
        <v/>
      </c>
    </row>
    <row r="4995">
      <c r="A4995" s="16" t="n"/>
      <c r="G4995" s="17" t="n"/>
      <c r="H4995" s="17" t="n"/>
      <c r="I4995" s="17" t="n"/>
      <c r="J4995" s="17" t="n"/>
      <c r="K4995" s="17" t="n"/>
      <c r="L4995" s="17" t="n"/>
      <c r="N4995">
        <f>IF($B4995="","",IF($C4995="SUPERSTORE","Superstore","DH"))</f>
        <v/>
      </c>
      <c r="O4995">
        <f>IF($B4995="","",IFERROR(VLOOKUP($B4995,Mapping!$A:$C,2,0),"Not Mapped"))</f>
        <v/>
      </c>
      <c r="P4995">
        <f>IF($B4995="","",IFERROR(VLOOKUP($B4995,Mapping!$A:$C,3,0),"Not Mapped"))</f>
        <v/>
      </c>
      <c r="Q4995">
        <f>IF($B4995="","",IF(COUNTIF(Exclusions!$A:$A,$B4995)&gt;0,"Yes","No"))</f>
        <v/>
      </c>
      <c r="R4995" s="17">
        <f>IF($B4995="","",MIN(1,DAY($A4995)/IF($N4995="Superstore",Settings!$B$5,Settings!$B$4)))</f>
        <v/>
      </c>
      <c r="S4995" s="17">
        <f>IF(OR($B4995="",$G4995="",$R4995=0),"",$G4995/$R4995)</f>
        <v/>
      </c>
      <c r="T4995">
        <f>IF($S4995="","",IF($S4995&lt;Settings!$B$8,"Critical",IF($S4995&lt;Settings!$B$9,"Semi Critical","Non Critical")))</f>
        <v/>
      </c>
      <c r="U4995">
        <f>IF($B4995="","",IFERROR(VLOOKUP($O4995,Leaders!$A:$B,2,0),"Not Mapped"))</f>
        <v/>
      </c>
    </row>
    <row r="4996">
      <c r="A4996" s="16" t="n"/>
      <c r="G4996" s="17" t="n"/>
      <c r="H4996" s="17" t="n"/>
      <c r="I4996" s="17" t="n"/>
      <c r="J4996" s="17" t="n"/>
      <c r="K4996" s="17" t="n"/>
      <c r="L4996" s="17" t="n"/>
      <c r="N4996">
        <f>IF($B4996="","",IF($C4996="SUPERSTORE","Superstore","DH"))</f>
        <v/>
      </c>
      <c r="O4996">
        <f>IF($B4996="","",IFERROR(VLOOKUP($B4996,Mapping!$A:$C,2,0),"Not Mapped"))</f>
        <v/>
      </c>
      <c r="P4996">
        <f>IF($B4996="","",IFERROR(VLOOKUP($B4996,Mapping!$A:$C,3,0),"Not Mapped"))</f>
        <v/>
      </c>
      <c r="Q4996">
        <f>IF($B4996="","",IF(COUNTIF(Exclusions!$A:$A,$B4996)&gt;0,"Yes","No"))</f>
        <v/>
      </c>
      <c r="R4996" s="17">
        <f>IF($B4996="","",MIN(1,DAY($A4996)/IF($N4996="Superstore",Settings!$B$5,Settings!$B$4)))</f>
        <v/>
      </c>
      <c r="S4996" s="17">
        <f>IF(OR($B4996="",$G4996="",$R4996=0),"",$G4996/$R4996)</f>
        <v/>
      </c>
      <c r="T4996">
        <f>IF($S4996="","",IF($S4996&lt;Settings!$B$8,"Critical",IF($S4996&lt;Settings!$B$9,"Semi Critical","Non Critical")))</f>
        <v/>
      </c>
      <c r="U4996">
        <f>IF($B4996="","",IFERROR(VLOOKUP($O4996,Leaders!$A:$B,2,0),"Not Mapped"))</f>
        <v/>
      </c>
    </row>
    <row r="4997">
      <c r="A4997" s="16" t="n"/>
      <c r="G4997" s="17" t="n"/>
      <c r="H4997" s="17" t="n"/>
      <c r="I4997" s="17" t="n"/>
      <c r="J4997" s="17" t="n"/>
      <c r="K4997" s="17" t="n"/>
      <c r="L4997" s="17" t="n"/>
      <c r="N4997">
        <f>IF($B4997="","",IF($C4997="SUPERSTORE","Superstore","DH"))</f>
        <v/>
      </c>
      <c r="O4997">
        <f>IF($B4997="","",IFERROR(VLOOKUP($B4997,Mapping!$A:$C,2,0),"Not Mapped"))</f>
        <v/>
      </c>
      <c r="P4997">
        <f>IF($B4997="","",IFERROR(VLOOKUP($B4997,Mapping!$A:$C,3,0),"Not Mapped"))</f>
        <v/>
      </c>
      <c r="Q4997">
        <f>IF($B4997="","",IF(COUNTIF(Exclusions!$A:$A,$B4997)&gt;0,"Yes","No"))</f>
        <v/>
      </c>
      <c r="R4997" s="17">
        <f>IF($B4997="","",MIN(1,DAY($A4997)/IF($N4997="Superstore",Settings!$B$5,Settings!$B$4)))</f>
        <v/>
      </c>
      <c r="S4997" s="17">
        <f>IF(OR($B4997="",$G4997="",$R4997=0),"",$G4997/$R4997)</f>
        <v/>
      </c>
      <c r="T4997">
        <f>IF($S4997="","",IF($S4997&lt;Settings!$B$8,"Critical",IF($S4997&lt;Settings!$B$9,"Semi Critical","Non Critical")))</f>
        <v/>
      </c>
      <c r="U4997">
        <f>IF($B4997="","",IFERROR(VLOOKUP($O4997,Leaders!$A:$B,2,0),"Not Mapped"))</f>
        <v/>
      </c>
    </row>
    <row r="4998">
      <c r="A4998" s="16" t="n"/>
      <c r="G4998" s="17" t="n"/>
      <c r="H4998" s="17" t="n"/>
      <c r="I4998" s="17" t="n"/>
      <c r="J4998" s="17" t="n"/>
      <c r="K4998" s="17" t="n"/>
      <c r="L4998" s="17" t="n"/>
      <c r="N4998">
        <f>IF($B4998="","",IF($C4998="SUPERSTORE","Superstore","DH"))</f>
        <v/>
      </c>
      <c r="O4998">
        <f>IF($B4998="","",IFERROR(VLOOKUP($B4998,Mapping!$A:$C,2,0),"Not Mapped"))</f>
        <v/>
      </c>
      <c r="P4998">
        <f>IF($B4998="","",IFERROR(VLOOKUP($B4998,Mapping!$A:$C,3,0),"Not Mapped"))</f>
        <v/>
      </c>
      <c r="Q4998">
        <f>IF($B4998="","",IF(COUNTIF(Exclusions!$A:$A,$B4998)&gt;0,"Yes","No"))</f>
        <v/>
      </c>
      <c r="R4998" s="17">
        <f>IF($B4998="","",MIN(1,DAY($A4998)/IF($N4998="Superstore",Settings!$B$5,Settings!$B$4)))</f>
        <v/>
      </c>
      <c r="S4998" s="17">
        <f>IF(OR($B4998="",$G4998="",$R4998=0),"",$G4998/$R4998)</f>
        <v/>
      </c>
      <c r="T4998">
        <f>IF($S4998="","",IF($S4998&lt;Settings!$B$8,"Critical",IF($S4998&lt;Settings!$B$9,"Semi Critical","Non Critical")))</f>
        <v/>
      </c>
      <c r="U4998">
        <f>IF($B4998="","",IFERROR(VLOOKUP($O4998,Leaders!$A:$B,2,0),"Not Mapped"))</f>
        <v/>
      </c>
    </row>
    <row r="4999">
      <c r="A4999" s="16" t="n"/>
      <c r="G4999" s="17" t="n"/>
      <c r="H4999" s="17" t="n"/>
      <c r="I4999" s="17" t="n"/>
      <c r="J4999" s="17" t="n"/>
      <c r="K4999" s="17" t="n"/>
      <c r="L4999" s="17" t="n"/>
      <c r="N4999">
        <f>IF($B4999="","",IF($C4999="SUPERSTORE","Superstore","DH"))</f>
        <v/>
      </c>
      <c r="O4999">
        <f>IF($B4999="","",IFERROR(VLOOKUP($B4999,Mapping!$A:$C,2,0),"Not Mapped"))</f>
        <v/>
      </c>
      <c r="P4999">
        <f>IF($B4999="","",IFERROR(VLOOKUP($B4999,Mapping!$A:$C,3,0),"Not Mapped"))</f>
        <v/>
      </c>
      <c r="Q4999">
        <f>IF($B4999="","",IF(COUNTIF(Exclusions!$A:$A,$B4999)&gt;0,"Yes","No"))</f>
        <v/>
      </c>
      <c r="R4999" s="17">
        <f>IF($B4999="","",MIN(1,DAY($A4999)/IF($N4999="Superstore",Settings!$B$5,Settings!$B$4)))</f>
        <v/>
      </c>
      <c r="S4999" s="17">
        <f>IF(OR($B4999="",$G4999="",$R4999=0),"",$G4999/$R4999)</f>
        <v/>
      </c>
      <c r="T4999">
        <f>IF($S4999="","",IF($S4999&lt;Settings!$B$8,"Critical",IF($S4999&lt;Settings!$B$9,"Semi Critical","Non Critical")))</f>
        <v/>
      </c>
      <c r="U4999">
        <f>IF($B4999="","",IFERROR(VLOOKUP($O4999,Leaders!$A:$B,2,0),"Not Mapped"))</f>
        <v/>
      </c>
    </row>
    <row r="5000">
      <c r="A5000" s="16" t="n"/>
      <c r="G5000" s="17" t="n"/>
      <c r="H5000" s="17" t="n"/>
      <c r="I5000" s="17" t="n"/>
      <c r="J5000" s="17" t="n"/>
      <c r="K5000" s="17" t="n"/>
      <c r="L5000" s="17" t="n"/>
      <c r="N5000">
        <f>IF($B5000="","",IF($C5000="SUPERSTORE","Superstore","DH"))</f>
        <v/>
      </c>
      <c r="O5000">
        <f>IF($B5000="","",IFERROR(VLOOKUP($B5000,Mapping!$A:$C,2,0),"Not Mapped"))</f>
        <v/>
      </c>
      <c r="P5000">
        <f>IF($B5000="","",IFERROR(VLOOKUP($B5000,Mapping!$A:$C,3,0),"Not Mapped"))</f>
        <v/>
      </c>
      <c r="Q5000">
        <f>IF($B5000="","",IF(COUNTIF(Exclusions!$A:$A,$B5000)&gt;0,"Yes","No"))</f>
        <v/>
      </c>
      <c r="R5000" s="17">
        <f>IF($B5000="","",MIN(1,DAY($A5000)/IF($N5000="Superstore",Settings!$B$5,Settings!$B$4)))</f>
        <v/>
      </c>
      <c r="S5000" s="17">
        <f>IF(OR($B5000="",$G5000="",$R5000=0),"",$G5000/$R5000)</f>
        <v/>
      </c>
      <c r="T5000">
        <f>IF($S5000="","",IF($S5000&lt;Settings!$B$8,"Critical",IF($S5000&lt;Settings!$B$9,"Semi Critical","Non Critical")))</f>
        <v/>
      </c>
      <c r="U5000">
        <f>IF($B5000="","",IFERROR(VLOOKUP($O5000,Leaders!$A:$B,2,0),"Not Mapped"))</f>
        <v/>
      </c>
    </row>
    <row r="5001">
      <c r="A5001" s="16" t="n"/>
      <c r="G5001" s="17" t="n"/>
      <c r="H5001" s="17" t="n"/>
      <c r="I5001" s="17" t="n"/>
      <c r="J5001" s="17" t="n"/>
      <c r="K5001" s="17" t="n"/>
      <c r="L5001" s="17" t="n"/>
      <c r="N5001">
        <f>IF($B5001="","",IF($C5001="SUPERSTORE","Superstore","DH"))</f>
        <v/>
      </c>
      <c r="O5001">
        <f>IF($B5001="","",IFERROR(VLOOKUP($B5001,Mapping!$A:$C,2,0),"Not Mapped"))</f>
        <v/>
      </c>
      <c r="P5001">
        <f>IF($B5001="","",IFERROR(VLOOKUP($B5001,Mapping!$A:$C,3,0),"Not Mapped"))</f>
        <v/>
      </c>
      <c r="Q5001">
        <f>IF($B5001="","",IF(COUNTIF(Exclusions!$A:$A,$B5001)&gt;0,"Yes","No"))</f>
        <v/>
      </c>
      <c r="R5001" s="17">
        <f>IF($B5001="","",MIN(1,DAY($A5001)/IF($N5001="Superstore",Settings!$B$5,Settings!$B$4)))</f>
        <v/>
      </c>
      <c r="S5001" s="17">
        <f>IF(OR($B5001="",$G5001="",$R5001=0),"",$G5001/$R5001)</f>
        <v/>
      </c>
      <c r="T5001">
        <f>IF($S5001="","",IF($S5001&lt;Settings!$B$8,"Critical",IF($S5001&lt;Settings!$B$9,"Semi Critical","Non Critical")))</f>
        <v/>
      </c>
      <c r="U5001">
        <f>IF($B5001="","",IFERROR(VLOOKUP($O5001,Leaders!$A:$B,2,0),"Not Mapped"))</f>
        <v/>
      </c>
    </row>
    <row r="5002">
      <c r="A5002" s="16" t="n"/>
      <c r="G5002" s="17" t="n"/>
      <c r="H5002" s="17" t="n"/>
      <c r="I5002" s="17" t="n"/>
      <c r="J5002" s="17" t="n"/>
      <c r="K5002" s="17" t="n"/>
      <c r="L5002" s="17" t="n"/>
      <c r="N5002">
        <f>IF($B5002="","",IF($C5002="SUPERSTORE","Superstore","DH"))</f>
        <v/>
      </c>
      <c r="O5002">
        <f>IF($B5002="","",IFERROR(VLOOKUP($B5002,Mapping!$A:$C,2,0),"Not Mapped"))</f>
        <v/>
      </c>
      <c r="P5002">
        <f>IF($B5002="","",IFERROR(VLOOKUP($B5002,Mapping!$A:$C,3,0),"Not Mapped"))</f>
        <v/>
      </c>
      <c r="Q5002">
        <f>IF($B5002="","",IF(COUNTIF(Exclusions!$A:$A,$B5002)&gt;0,"Yes","No"))</f>
        <v/>
      </c>
      <c r="R5002" s="17">
        <f>IF($B5002="","",MIN(1,DAY($A5002)/IF($N5002="Superstore",Settings!$B$5,Settings!$B$4)))</f>
        <v/>
      </c>
      <c r="S5002" s="17">
        <f>IF(OR($B5002="",$G5002="",$R5002=0),"",$G5002/$R5002)</f>
        <v/>
      </c>
      <c r="T5002">
        <f>IF($S5002="","",IF($S5002&lt;Settings!$B$8,"Critical",IF($S5002&lt;Settings!$B$9,"Semi Critical","Non Critical")))</f>
        <v/>
      </c>
      <c r="U5002">
        <f>IF($B5002="","",IFERROR(VLOOKUP($O5002,Leaders!$A:$B,2,0),"Not Mapped"))</f>
        <v/>
      </c>
    </row>
    <row r="5003">
      <c r="A5003" s="16" t="n"/>
      <c r="G5003" s="17" t="n"/>
      <c r="H5003" s="17" t="n"/>
      <c r="I5003" s="17" t="n"/>
      <c r="J5003" s="17" t="n"/>
      <c r="K5003" s="17" t="n"/>
      <c r="L5003" s="17" t="n"/>
      <c r="N5003">
        <f>IF($B5003="","",IF($C5003="SUPERSTORE","Superstore","DH"))</f>
        <v/>
      </c>
      <c r="O5003">
        <f>IF($B5003="","",IFERROR(VLOOKUP($B5003,Mapping!$A:$C,2,0),"Not Mapped"))</f>
        <v/>
      </c>
      <c r="P5003">
        <f>IF($B5003="","",IFERROR(VLOOKUP($B5003,Mapping!$A:$C,3,0),"Not Mapped"))</f>
        <v/>
      </c>
      <c r="Q5003">
        <f>IF($B5003="","",IF(COUNTIF(Exclusions!$A:$A,$B5003)&gt;0,"Yes","No"))</f>
        <v/>
      </c>
      <c r="R5003" s="17">
        <f>IF($B5003="","",MIN(1,DAY($A5003)/IF($N5003="Superstore",Settings!$B$5,Settings!$B$4)))</f>
        <v/>
      </c>
      <c r="S5003" s="17">
        <f>IF(OR($B5003="",$G5003="",$R5003=0),"",$G5003/$R5003)</f>
        <v/>
      </c>
      <c r="T5003">
        <f>IF($S5003="","",IF($S5003&lt;Settings!$B$8,"Critical",IF($S5003&lt;Settings!$B$9,"Semi Critical","Non Critical")))</f>
        <v/>
      </c>
      <c r="U5003">
        <f>IF($B5003="","",IFERROR(VLOOKUP($O5003,Leaders!$A:$B,2,0),"Not Mapped"))</f>
        <v/>
      </c>
    </row>
    <row r="5004">
      <c r="A5004" s="16" t="n"/>
      <c r="G5004" s="17" t="n"/>
      <c r="H5004" s="17" t="n"/>
      <c r="I5004" s="17" t="n"/>
      <c r="J5004" s="17" t="n"/>
      <c r="K5004" s="17" t="n"/>
      <c r="L5004" s="17" t="n"/>
      <c r="N5004">
        <f>IF($B5004="","",IF($C5004="SUPERSTORE","Superstore","DH"))</f>
        <v/>
      </c>
      <c r="O5004">
        <f>IF($B5004="","",IFERROR(VLOOKUP($B5004,Mapping!$A:$C,2,0),"Not Mapped"))</f>
        <v/>
      </c>
      <c r="P5004">
        <f>IF($B5004="","",IFERROR(VLOOKUP($B5004,Mapping!$A:$C,3,0),"Not Mapped"))</f>
        <v/>
      </c>
      <c r="Q5004">
        <f>IF($B5004="","",IF(COUNTIF(Exclusions!$A:$A,$B5004)&gt;0,"Yes","No"))</f>
        <v/>
      </c>
      <c r="R5004" s="17">
        <f>IF($B5004="","",MIN(1,DAY($A5004)/IF($N5004="Superstore",Settings!$B$5,Settings!$B$4)))</f>
        <v/>
      </c>
      <c r="S5004" s="17">
        <f>IF(OR($B5004="",$G5004="",$R5004=0),"",$G5004/$R5004)</f>
        <v/>
      </c>
      <c r="T5004">
        <f>IF($S5004="","",IF($S5004&lt;Settings!$B$8,"Critical",IF($S5004&lt;Settings!$B$9,"Semi Critical","Non Critical")))</f>
        <v/>
      </c>
      <c r="U5004">
        <f>IF($B5004="","",IFERROR(VLOOKUP($O5004,Leaders!$A:$B,2,0),"Not Mapped"))</f>
        <v/>
      </c>
    </row>
    <row r="5005">
      <c r="A5005" s="16" t="n"/>
      <c r="G5005" s="17" t="n"/>
      <c r="H5005" s="17" t="n"/>
      <c r="I5005" s="17" t="n"/>
      <c r="J5005" s="17" t="n"/>
      <c r="K5005" s="17" t="n"/>
      <c r="L5005" s="17" t="n"/>
      <c r="N5005">
        <f>IF($B5005="","",IF($C5005="SUPERSTORE","Superstore","DH"))</f>
        <v/>
      </c>
      <c r="O5005">
        <f>IF($B5005="","",IFERROR(VLOOKUP($B5005,Mapping!$A:$C,2,0),"Not Mapped"))</f>
        <v/>
      </c>
      <c r="P5005">
        <f>IF($B5005="","",IFERROR(VLOOKUP($B5005,Mapping!$A:$C,3,0),"Not Mapped"))</f>
        <v/>
      </c>
      <c r="Q5005">
        <f>IF($B5005="","",IF(COUNTIF(Exclusions!$A:$A,$B5005)&gt;0,"Yes","No"))</f>
        <v/>
      </c>
      <c r="R5005" s="17">
        <f>IF($B5005="","",MIN(1,DAY($A5005)/IF($N5005="Superstore",Settings!$B$5,Settings!$B$4)))</f>
        <v/>
      </c>
      <c r="S5005" s="17">
        <f>IF(OR($B5005="",$G5005="",$R5005=0),"",$G5005/$R5005)</f>
        <v/>
      </c>
      <c r="T5005">
        <f>IF($S5005="","",IF($S5005&lt;Settings!$B$8,"Critical",IF($S5005&lt;Settings!$B$9,"Semi Critical","Non Critical")))</f>
        <v/>
      </c>
      <c r="U5005">
        <f>IF($B5005="","",IFERROR(VLOOKUP($O5005,Leaders!$A:$B,2,0),"Not Mapped"))</f>
        <v/>
      </c>
    </row>
    <row r="5006">
      <c r="A5006" s="16" t="n"/>
      <c r="G5006" s="17" t="n"/>
      <c r="H5006" s="17" t="n"/>
      <c r="I5006" s="17" t="n"/>
      <c r="J5006" s="17" t="n"/>
      <c r="K5006" s="17" t="n"/>
      <c r="L5006" s="17" t="n"/>
      <c r="N5006">
        <f>IF($B5006="","",IF($C5006="SUPERSTORE","Superstore","DH"))</f>
        <v/>
      </c>
      <c r="O5006">
        <f>IF($B5006="","",IFERROR(VLOOKUP($B5006,Mapping!$A:$C,2,0),"Not Mapped"))</f>
        <v/>
      </c>
      <c r="P5006">
        <f>IF($B5006="","",IFERROR(VLOOKUP($B5006,Mapping!$A:$C,3,0),"Not Mapped"))</f>
        <v/>
      </c>
      <c r="Q5006">
        <f>IF($B5006="","",IF(COUNTIF(Exclusions!$A:$A,$B5006)&gt;0,"Yes","No"))</f>
        <v/>
      </c>
      <c r="R5006" s="17">
        <f>IF($B5006="","",MIN(1,DAY($A5006)/IF($N5006="Superstore",Settings!$B$5,Settings!$B$4)))</f>
        <v/>
      </c>
      <c r="S5006" s="17">
        <f>IF(OR($B5006="",$G5006="",$R5006=0),"",$G5006/$R5006)</f>
        <v/>
      </c>
      <c r="T5006">
        <f>IF($S5006="","",IF($S5006&lt;Settings!$B$8,"Critical",IF($S5006&lt;Settings!$B$9,"Semi Critical","Non Critical")))</f>
        <v/>
      </c>
      <c r="U5006">
        <f>IF($B5006="","",IFERROR(VLOOKUP($O5006,Leaders!$A:$B,2,0),"Not Mapped"))</f>
        <v/>
      </c>
    </row>
    <row r="5007">
      <c r="A5007" s="16" t="n"/>
      <c r="G5007" s="17" t="n"/>
      <c r="H5007" s="17" t="n"/>
      <c r="I5007" s="17" t="n"/>
      <c r="J5007" s="17" t="n"/>
      <c r="K5007" s="17" t="n"/>
      <c r="L5007" s="17" t="n"/>
      <c r="N5007">
        <f>IF($B5007="","",IF($C5007="SUPERSTORE","Superstore","DH"))</f>
        <v/>
      </c>
      <c r="O5007">
        <f>IF($B5007="","",IFERROR(VLOOKUP($B5007,Mapping!$A:$C,2,0),"Not Mapped"))</f>
        <v/>
      </c>
      <c r="P5007">
        <f>IF($B5007="","",IFERROR(VLOOKUP($B5007,Mapping!$A:$C,3,0),"Not Mapped"))</f>
        <v/>
      </c>
      <c r="Q5007">
        <f>IF($B5007="","",IF(COUNTIF(Exclusions!$A:$A,$B5007)&gt;0,"Yes","No"))</f>
        <v/>
      </c>
      <c r="R5007" s="17">
        <f>IF($B5007="","",MIN(1,DAY($A5007)/IF($N5007="Superstore",Settings!$B$5,Settings!$B$4)))</f>
        <v/>
      </c>
      <c r="S5007" s="17">
        <f>IF(OR($B5007="",$G5007="",$R5007=0),"",$G5007/$R5007)</f>
        <v/>
      </c>
      <c r="T5007">
        <f>IF($S5007="","",IF($S5007&lt;Settings!$B$8,"Critical",IF($S5007&lt;Settings!$B$9,"Semi Critical","Non Critical")))</f>
        <v/>
      </c>
      <c r="U5007">
        <f>IF($B5007="","",IFERROR(VLOOKUP($O5007,Leaders!$A:$B,2,0),"Not Mapped"))</f>
        <v/>
      </c>
    </row>
    <row r="5008">
      <c r="A5008" s="16" t="n"/>
      <c r="G5008" s="17" t="n"/>
      <c r="H5008" s="17" t="n"/>
      <c r="I5008" s="17" t="n"/>
      <c r="J5008" s="17" t="n"/>
      <c r="K5008" s="17" t="n"/>
      <c r="L5008" s="17" t="n"/>
      <c r="N5008">
        <f>IF($B5008="","",IF($C5008="SUPERSTORE","Superstore","DH"))</f>
        <v/>
      </c>
      <c r="O5008">
        <f>IF($B5008="","",IFERROR(VLOOKUP($B5008,Mapping!$A:$C,2,0),"Not Mapped"))</f>
        <v/>
      </c>
      <c r="P5008">
        <f>IF($B5008="","",IFERROR(VLOOKUP($B5008,Mapping!$A:$C,3,0),"Not Mapped"))</f>
        <v/>
      </c>
      <c r="Q5008">
        <f>IF($B5008="","",IF(COUNTIF(Exclusions!$A:$A,$B5008)&gt;0,"Yes","No"))</f>
        <v/>
      </c>
      <c r="R5008" s="17">
        <f>IF($B5008="","",MIN(1,DAY($A5008)/IF($N5008="Superstore",Settings!$B$5,Settings!$B$4)))</f>
        <v/>
      </c>
      <c r="S5008" s="17">
        <f>IF(OR($B5008="",$G5008="",$R5008=0),"",$G5008/$R5008)</f>
        <v/>
      </c>
      <c r="T5008">
        <f>IF($S5008="","",IF($S5008&lt;Settings!$B$8,"Critical",IF($S5008&lt;Settings!$B$9,"Semi Critical","Non Critical")))</f>
        <v/>
      </c>
      <c r="U5008">
        <f>IF($B5008="","",IFERROR(VLOOKUP($O5008,Leaders!$A:$B,2,0),"Not Mapped"))</f>
        <v/>
      </c>
    </row>
    <row r="5009">
      <c r="A5009" s="16" t="n"/>
      <c r="G5009" s="17" t="n"/>
      <c r="H5009" s="17" t="n"/>
      <c r="I5009" s="17" t="n"/>
      <c r="J5009" s="17" t="n"/>
      <c r="K5009" s="17" t="n"/>
      <c r="L5009" s="17" t="n"/>
      <c r="N5009">
        <f>IF($B5009="","",IF($C5009="SUPERSTORE","Superstore","DH"))</f>
        <v/>
      </c>
      <c r="O5009">
        <f>IF($B5009="","",IFERROR(VLOOKUP($B5009,Mapping!$A:$C,2,0),"Not Mapped"))</f>
        <v/>
      </c>
      <c r="P5009">
        <f>IF($B5009="","",IFERROR(VLOOKUP($B5009,Mapping!$A:$C,3,0),"Not Mapped"))</f>
        <v/>
      </c>
      <c r="Q5009">
        <f>IF($B5009="","",IF(COUNTIF(Exclusions!$A:$A,$B5009)&gt;0,"Yes","No"))</f>
        <v/>
      </c>
      <c r="R5009" s="17">
        <f>IF($B5009="","",MIN(1,DAY($A5009)/IF($N5009="Superstore",Settings!$B$5,Settings!$B$4)))</f>
        <v/>
      </c>
      <c r="S5009" s="17">
        <f>IF(OR($B5009="",$G5009="",$R5009=0),"",$G5009/$R5009)</f>
        <v/>
      </c>
      <c r="T5009">
        <f>IF($S5009="","",IF($S5009&lt;Settings!$B$8,"Critical",IF($S5009&lt;Settings!$B$9,"Semi Critical","Non Critical")))</f>
        <v/>
      </c>
      <c r="U5009">
        <f>IF($B5009="","",IFERROR(VLOOKUP($O5009,Leaders!$A:$B,2,0),"Not Mapped"))</f>
        <v/>
      </c>
    </row>
    <row r="5010">
      <c r="A5010" s="16" t="n"/>
      <c r="G5010" s="17" t="n"/>
      <c r="H5010" s="17" t="n"/>
      <c r="I5010" s="17" t="n"/>
      <c r="J5010" s="17" t="n"/>
      <c r="K5010" s="17" t="n"/>
      <c r="L5010" s="17" t="n"/>
      <c r="N5010">
        <f>IF($B5010="","",IF($C5010="SUPERSTORE","Superstore","DH"))</f>
        <v/>
      </c>
      <c r="O5010">
        <f>IF($B5010="","",IFERROR(VLOOKUP($B5010,Mapping!$A:$C,2,0),"Not Mapped"))</f>
        <v/>
      </c>
      <c r="P5010">
        <f>IF($B5010="","",IFERROR(VLOOKUP($B5010,Mapping!$A:$C,3,0),"Not Mapped"))</f>
        <v/>
      </c>
      <c r="Q5010">
        <f>IF($B5010="","",IF(COUNTIF(Exclusions!$A:$A,$B5010)&gt;0,"Yes","No"))</f>
        <v/>
      </c>
      <c r="R5010" s="17">
        <f>IF($B5010="","",MIN(1,DAY($A5010)/IF($N5010="Superstore",Settings!$B$5,Settings!$B$4)))</f>
        <v/>
      </c>
      <c r="S5010" s="17">
        <f>IF(OR($B5010="",$G5010="",$R5010=0),"",$G5010/$R5010)</f>
        <v/>
      </c>
      <c r="T5010">
        <f>IF($S5010="","",IF($S5010&lt;Settings!$B$8,"Critical",IF($S5010&lt;Settings!$B$9,"Semi Critical","Non Critical")))</f>
        <v/>
      </c>
      <c r="U5010">
        <f>IF($B5010="","",IFERROR(VLOOKUP($O5010,Leaders!$A:$B,2,0),"Not Mapped"))</f>
        <v/>
      </c>
    </row>
    <row r="5011">
      <c r="A5011" s="16" t="n"/>
      <c r="G5011" s="17" t="n"/>
      <c r="H5011" s="17" t="n"/>
      <c r="I5011" s="17" t="n"/>
      <c r="J5011" s="17" t="n"/>
      <c r="K5011" s="17" t="n"/>
      <c r="L5011" s="17" t="n"/>
      <c r="N5011">
        <f>IF($B5011="","",IF($C5011="SUPERSTORE","Superstore","DH"))</f>
        <v/>
      </c>
      <c r="O5011">
        <f>IF($B5011="","",IFERROR(VLOOKUP($B5011,Mapping!$A:$C,2,0),"Not Mapped"))</f>
        <v/>
      </c>
      <c r="P5011">
        <f>IF($B5011="","",IFERROR(VLOOKUP($B5011,Mapping!$A:$C,3,0),"Not Mapped"))</f>
        <v/>
      </c>
      <c r="Q5011">
        <f>IF($B5011="","",IF(COUNTIF(Exclusions!$A:$A,$B5011)&gt;0,"Yes","No"))</f>
        <v/>
      </c>
      <c r="R5011" s="17">
        <f>IF($B5011="","",MIN(1,DAY($A5011)/IF($N5011="Superstore",Settings!$B$5,Settings!$B$4)))</f>
        <v/>
      </c>
      <c r="S5011" s="17">
        <f>IF(OR($B5011="",$G5011="",$R5011=0),"",$G5011/$R5011)</f>
        <v/>
      </c>
      <c r="T5011">
        <f>IF($S5011="","",IF($S5011&lt;Settings!$B$8,"Critical",IF($S5011&lt;Settings!$B$9,"Semi Critical","Non Critical")))</f>
        <v/>
      </c>
      <c r="U5011">
        <f>IF($B5011="","",IFERROR(VLOOKUP($O5011,Leaders!$A:$B,2,0),"Not Mapped"))</f>
        <v/>
      </c>
    </row>
    <row r="5012">
      <c r="A5012" s="16" t="n"/>
      <c r="G5012" s="17" t="n"/>
      <c r="H5012" s="17" t="n"/>
      <c r="I5012" s="17" t="n"/>
      <c r="J5012" s="17" t="n"/>
      <c r="K5012" s="17" t="n"/>
      <c r="L5012" s="17" t="n"/>
      <c r="N5012">
        <f>IF($B5012="","",IF($C5012="SUPERSTORE","Superstore","DH"))</f>
        <v/>
      </c>
      <c r="O5012">
        <f>IF($B5012="","",IFERROR(VLOOKUP($B5012,Mapping!$A:$C,2,0),"Not Mapped"))</f>
        <v/>
      </c>
      <c r="P5012">
        <f>IF($B5012="","",IFERROR(VLOOKUP($B5012,Mapping!$A:$C,3,0),"Not Mapped"))</f>
        <v/>
      </c>
      <c r="Q5012">
        <f>IF($B5012="","",IF(COUNTIF(Exclusions!$A:$A,$B5012)&gt;0,"Yes","No"))</f>
        <v/>
      </c>
      <c r="R5012" s="17">
        <f>IF($B5012="","",MIN(1,DAY($A5012)/IF($N5012="Superstore",Settings!$B$5,Settings!$B$4)))</f>
        <v/>
      </c>
      <c r="S5012" s="17">
        <f>IF(OR($B5012="",$G5012="",$R5012=0),"",$G5012/$R5012)</f>
        <v/>
      </c>
      <c r="T5012">
        <f>IF($S5012="","",IF($S5012&lt;Settings!$B$8,"Critical",IF($S5012&lt;Settings!$B$9,"Semi Critical","Non Critical")))</f>
        <v/>
      </c>
      <c r="U5012">
        <f>IF($B5012="","",IFERROR(VLOOKUP($O5012,Leaders!$A:$B,2,0),"Not Mapped"))</f>
        <v/>
      </c>
    </row>
    <row r="5013">
      <c r="A5013" s="16" t="n"/>
      <c r="G5013" s="17" t="n"/>
      <c r="H5013" s="17" t="n"/>
      <c r="I5013" s="17" t="n"/>
      <c r="J5013" s="17" t="n"/>
      <c r="K5013" s="17" t="n"/>
      <c r="L5013" s="17" t="n"/>
      <c r="N5013">
        <f>IF($B5013="","",IF($C5013="SUPERSTORE","Superstore","DH"))</f>
        <v/>
      </c>
      <c r="O5013">
        <f>IF($B5013="","",IFERROR(VLOOKUP($B5013,Mapping!$A:$C,2,0),"Not Mapped"))</f>
        <v/>
      </c>
      <c r="P5013">
        <f>IF($B5013="","",IFERROR(VLOOKUP($B5013,Mapping!$A:$C,3,0),"Not Mapped"))</f>
        <v/>
      </c>
      <c r="Q5013">
        <f>IF($B5013="","",IF(COUNTIF(Exclusions!$A:$A,$B5013)&gt;0,"Yes","No"))</f>
        <v/>
      </c>
      <c r="R5013" s="17">
        <f>IF($B5013="","",MIN(1,DAY($A5013)/IF($N5013="Superstore",Settings!$B$5,Settings!$B$4)))</f>
        <v/>
      </c>
      <c r="S5013" s="17">
        <f>IF(OR($B5013="",$G5013="",$R5013=0),"",$G5013/$R5013)</f>
        <v/>
      </c>
      <c r="T5013">
        <f>IF($S5013="","",IF($S5013&lt;Settings!$B$8,"Critical",IF($S5013&lt;Settings!$B$9,"Semi Critical","Non Critical")))</f>
        <v/>
      </c>
      <c r="U5013">
        <f>IF($B5013="","",IFERROR(VLOOKUP($O5013,Leaders!$A:$B,2,0),"Not Mapped"))</f>
        <v/>
      </c>
    </row>
    <row r="5014">
      <c r="A5014" s="16" t="n"/>
      <c r="G5014" s="17" t="n"/>
      <c r="H5014" s="17" t="n"/>
      <c r="I5014" s="17" t="n"/>
      <c r="J5014" s="17" t="n"/>
      <c r="K5014" s="17" t="n"/>
      <c r="L5014" s="17" t="n"/>
      <c r="N5014">
        <f>IF($B5014="","",IF($C5014="SUPERSTORE","Superstore","DH"))</f>
        <v/>
      </c>
      <c r="O5014">
        <f>IF($B5014="","",IFERROR(VLOOKUP($B5014,Mapping!$A:$C,2,0),"Not Mapped"))</f>
        <v/>
      </c>
      <c r="P5014">
        <f>IF($B5014="","",IFERROR(VLOOKUP($B5014,Mapping!$A:$C,3,0),"Not Mapped"))</f>
        <v/>
      </c>
      <c r="Q5014">
        <f>IF($B5014="","",IF(COUNTIF(Exclusions!$A:$A,$B5014)&gt;0,"Yes","No"))</f>
        <v/>
      </c>
      <c r="R5014" s="17">
        <f>IF($B5014="","",MIN(1,DAY($A5014)/IF($N5014="Superstore",Settings!$B$5,Settings!$B$4)))</f>
        <v/>
      </c>
      <c r="S5014" s="17">
        <f>IF(OR($B5014="",$G5014="",$R5014=0),"",$G5014/$R5014)</f>
        <v/>
      </c>
      <c r="T5014">
        <f>IF($S5014="","",IF($S5014&lt;Settings!$B$8,"Critical",IF($S5014&lt;Settings!$B$9,"Semi Critical","Non Critical")))</f>
        <v/>
      </c>
      <c r="U5014">
        <f>IF($B5014="","",IFERROR(VLOOKUP($O5014,Leaders!$A:$B,2,0),"Not Mapped"))</f>
        <v/>
      </c>
    </row>
    <row r="5015">
      <c r="A5015" s="16" t="n"/>
      <c r="G5015" s="17" t="n"/>
      <c r="H5015" s="17" t="n"/>
      <c r="I5015" s="17" t="n"/>
      <c r="J5015" s="17" t="n"/>
      <c r="K5015" s="17" t="n"/>
      <c r="L5015" s="17" t="n"/>
      <c r="N5015">
        <f>IF($B5015="","",IF($C5015="SUPERSTORE","Superstore","DH"))</f>
        <v/>
      </c>
      <c r="O5015">
        <f>IF($B5015="","",IFERROR(VLOOKUP($B5015,Mapping!$A:$C,2,0),"Not Mapped"))</f>
        <v/>
      </c>
      <c r="P5015">
        <f>IF($B5015="","",IFERROR(VLOOKUP($B5015,Mapping!$A:$C,3,0),"Not Mapped"))</f>
        <v/>
      </c>
      <c r="Q5015">
        <f>IF($B5015="","",IF(COUNTIF(Exclusions!$A:$A,$B5015)&gt;0,"Yes","No"))</f>
        <v/>
      </c>
      <c r="R5015" s="17">
        <f>IF($B5015="","",MIN(1,DAY($A5015)/IF($N5015="Superstore",Settings!$B$5,Settings!$B$4)))</f>
        <v/>
      </c>
      <c r="S5015" s="17">
        <f>IF(OR($B5015="",$G5015="",$R5015=0),"",$G5015/$R5015)</f>
        <v/>
      </c>
      <c r="T5015">
        <f>IF($S5015="","",IF($S5015&lt;Settings!$B$8,"Critical",IF($S5015&lt;Settings!$B$9,"Semi Critical","Non Critical")))</f>
        <v/>
      </c>
      <c r="U5015">
        <f>IF($B5015="","",IFERROR(VLOOKUP($O5015,Leaders!$A:$B,2,0),"Not Mapped"))</f>
        <v/>
      </c>
    </row>
    <row r="5016">
      <c r="A5016" s="16" t="n"/>
      <c r="G5016" s="17" t="n"/>
      <c r="H5016" s="17" t="n"/>
      <c r="I5016" s="17" t="n"/>
      <c r="J5016" s="17" t="n"/>
      <c r="K5016" s="17" t="n"/>
      <c r="L5016" s="17" t="n"/>
      <c r="N5016">
        <f>IF($B5016="","",IF($C5016="SUPERSTORE","Superstore","DH"))</f>
        <v/>
      </c>
      <c r="O5016">
        <f>IF($B5016="","",IFERROR(VLOOKUP($B5016,Mapping!$A:$C,2,0),"Not Mapped"))</f>
        <v/>
      </c>
      <c r="P5016">
        <f>IF($B5016="","",IFERROR(VLOOKUP($B5016,Mapping!$A:$C,3,0),"Not Mapped"))</f>
        <v/>
      </c>
      <c r="Q5016">
        <f>IF($B5016="","",IF(COUNTIF(Exclusions!$A:$A,$B5016)&gt;0,"Yes","No"))</f>
        <v/>
      </c>
      <c r="R5016" s="17">
        <f>IF($B5016="","",MIN(1,DAY($A5016)/IF($N5016="Superstore",Settings!$B$5,Settings!$B$4)))</f>
        <v/>
      </c>
      <c r="S5016" s="17">
        <f>IF(OR($B5016="",$G5016="",$R5016=0),"",$G5016/$R5016)</f>
        <v/>
      </c>
      <c r="T5016">
        <f>IF($S5016="","",IF($S5016&lt;Settings!$B$8,"Critical",IF($S5016&lt;Settings!$B$9,"Semi Critical","Non Critical")))</f>
        <v/>
      </c>
      <c r="U5016">
        <f>IF($B5016="","",IFERROR(VLOOKUP($O5016,Leaders!$A:$B,2,0),"Not Mapped"))</f>
        <v/>
      </c>
    </row>
    <row r="5017">
      <c r="A5017" s="16" t="n"/>
      <c r="G5017" s="17" t="n"/>
      <c r="H5017" s="17" t="n"/>
      <c r="I5017" s="17" t="n"/>
      <c r="J5017" s="17" t="n"/>
      <c r="K5017" s="17" t="n"/>
      <c r="L5017" s="17" t="n"/>
      <c r="N5017">
        <f>IF($B5017="","",IF($C5017="SUPERSTORE","Superstore","DH"))</f>
        <v/>
      </c>
      <c r="O5017">
        <f>IF($B5017="","",IFERROR(VLOOKUP($B5017,Mapping!$A:$C,2,0),"Not Mapped"))</f>
        <v/>
      </c>
      <c r="P5017">
        <f>IF($B5017="","",IFERROR(VLOOKUP($B5017,Mapping!$A:$C,3,0),"Not Mapped"))</f>
        <v/>
      </c>
      <c r="Q5017">
        <f>IF($B5017="","",IF(COUNTIF(Exclusions!$A:$A,$B5017)&gt;0,"Yes","No"))</f>
        <v/>
      </c>
      <c r="R5017" s="17">
        <f>IF($B5017="","",MIN(1,DAY($A5017)/IF($N5017="Superstore",Settings!$B$5,Settings!$B$4)))</f>
        <v/>
      </c>
      <c r="S5017" s="17">
        <f>IF(OR($B5017="",$G5017="",$R5017=0),"",$G5017/$R5017)</f>
        <v/>
      </c>
      <c r="T5017">
        <f>IF($S5017="","",IF($S5017&lt;Settings!$B$8,"Critical",IF($S5017&lt;Settings!$B$9,"Semi Critical","Non Critical")))</f>
        <v/>
      </c>
      <c r="U5017">
        <f>IF($B5017="","",IFERROR(VLOOKUP($O5017,Leaders!$A:$B,2,0),"Not Mapped"))</f>
        <v/>
      </c>
    </row>
    <row r="5018">
      <c r="A5018" s="16" t="n"/>
      <c r="G5018" s="17" t="n"/>
      <c r="H5018" s="17" t="n"/>
      <c r="I5018" s="17" t="n"/>
      <c r="J5018" s="17" t="n"/>
      <c r="K5018" s="17" t="n"/>
      <c r="L5018" s="17" t="n"/>
      <c r="N5018">
        <f>IF($B5018="","",IF($C5018="SUPERSTORE","Superstore","DH"))</f>
        <v/>
      </c>
      <c r="O5018">
        <f>IF($B5018="","",IFERROR(VLOOKUP($B5018,Mapping!$A:$C,2,0),"Not Mapped"))</f>
        <v/>
      </c>
      <c r="P5018">
        <f>IF($B5018="","",IFERROR(VLOOKUP($B5018,Mapping!$A:$C,3,0),"Not Mapped"))</f>
        <v/>
      </c>
      <c r="Q5018">
        <f>IF($B5018="","",IF(COUNTIF(Exclusions!$A:$A,$B5018)&gt;0,"Yes","No"))</f>
        <v/>
      </c>
      <c r="R5018" s="17">
        <f>IF($B5018="","",MIN(1,DAY($A5018)/IF($N5018="Superstore",Settings!$B$5,Settings!$B$4)))</f>
        <v/>
      </c>
      <c r="S5018" s="17">
        <f>IF(OR($B5018="",$G5018="",$R5018=0),"",$G5018/$R5018)</f>
        <v/>
      </c>
      <c r="T5018">
        <f>IF($S5018="","",IF($S5018&lt;Settings!$B$8,"Critical",IF($S5018&lt;Settings!$B$9,"Semi Critical","Non Critical")))</f>
        <v/>
      </c>
      <c r="U5018">
        <f>IF($B5018="","",IFERROR(VLOOKUP($O5018,Leaders!$A:$B,2,0),"Not Mapped"))</f>
        <v/>
      </c>
    </row>
    <row r="5019">
      <c r="A5019" s="16" t="n"/>
      <c r="G5019" s="17" t="n"/>
      <c r="H5019" s="17" t="n"/>
      <c r="I5019" s="17" t="n"/>
      <c r="J5019" s="17" t="n"/>
      <c r="K5019" s="17" t="n"/>
      <c r="L5019" s="17" t="n"/>
      <c r="N5019">
        <f>IF($B5019="","",IF($C5019="SUPERSTORE","Superstore","DH"))</f>
        <v/>
      </c>
      <c r="O5019">
        <f>IF($B5019="","",IFERROR(VLOOKUP($B5019,Mapping!$A:$C,2,0),"Not Mapped"))</f>
        <v/>
      </c>
      <c r="P5019">
        <f>IF($B5019="","",IFERROR(VLOOKUP($B5019,Mapping!$A:$C,3,0),"Not Mapped"))</f>
        <v/>
      </c>
      <c r="Q5019">
        <f>IF($B5019="","",IF(COUNTIF(Exclusions!$A:$A,$B5019)&gt;0,"Yes","No"))</f>
        <v/>
      </c>
      <c r="R5019" s="17">
        <f>IF($B5019="","",MIN(1,DAY($A5019)/IF($N5019="Superstore",Settings!$B$5,Settings!$B$4)))</f>
        <v/>
      </c>
      <c r="S5019" s="17">
        <f>IF(OR($B5019="",$G5019="",$R5019=0),"",$G5019/$R5019)</f>
        <v/>
      </c>
      <c r="T5019">
        <f>IF($S5019="","",IF($S5019&lt;Settings!$B$8,"Critical",IF($S5019&lt;Settings!$B$9,"Semi Critical","Non Critical")))</f>
        <v/>
      </c>
      <c r="U5019">
        <f>IF($B5019="","",IFERROR(VLOOKUP($O5019,Leaders!$A:$B,2,0),"Not Mapped"))</f>
        <v/>
      </c>
    </row>
    <row r="5020">
      <c r="A5020" s="16" t="n"/>
      <c r="G5020" s="17" t="n"/>
      <c r="H5020" s="17" t="n"/>
      <c r="I5020" s="17" t="n"/>
      <c r="J5020" s="17" t="n"/>
      <c r="K5020" s="17" t="n"/>
      <c r="L5020" s="17" t="n"/>
      <c r="N5020">
        <f>IF($B5020="","",IF($C5020="SUPERSTORE","Superstore","DH"))</f>
        <v/>
      </c>
      <c r="O5020">
        <f>IF($B5020="","",IFERROR(VLOOKUP($B5020,Mapping!$A:$C,2,0),"Not Mapped"))</f>
        <v/>
      </c>
      <c r="P5020">
        <f>IF($B5020="","",IFERROR(VLOOKUP($B5020,Mapping!$A:$C,3,0),"Not Mapped"))</f>
        <v/>
      </c>
      <c r="Q5020">
        <f>IF($B5020="","",IF(COUNTIF(Exclusions!$A:$A,$B5020)&gt;0,"Yes","No"))</f>
        <v/>
      </c>
      <c r="R5020" s="17">
        <f>IF($B5020="","",MIN(1,DAY($A5020)/IF($N5020="Superstore",Settings!$B$5,Settings!$B$4)))</f>
        <v/>
      </c>
      <c r="S5020" s="17">
        <f>IF(OR($B5020="",$G5020="",$R5020=0),"",$G5020/$R5020)</f>
        <v/>
      </c>
      <c r="T5020">
        <f>IF($S5020="","",IF($S5020&lt;Settings!$B$8,"Critical",IF($S5020&lt;Settings!$B$9,"Semi Critical","Non Critical")))</f>
        <v/>
      </c>
      <c r="U5020">
        <f>IF($B5020="","",IFERROR(VLOOKUP($O5020,Leaders!$A:$B,2,0),"Not Mapped"))</f>
        <v/>
      </c>
    </row>
    <row r="5021">
      <c r="A5021" s="16" t="n"/>
      <c r="G5021" s="17" t="n"/>
      <c r="H5021" s="17" t="n"/>
      <c r="I5021" s="17" t="n"/>
      <c r="J5021" s="17" t="n"/>
      <c r="K5021" s="17" t="n"/>
      <c r="L5021" s="17" t="n"/>
      <c r="N5021">
        <f>IF($B5021="","",IF($C5021="SUPERSTORE","Superstore","DH"))</f>
        <v/>
      </c>
      <c r="O5021">
        <f>IF($B5021="","",IFERROR(VLOOKUP($B5021,Mapping!$A:$C,2,0),"Not Mapped"))</f>
        <v/>
      </c>
      <c r="P5021">
        <f>IF($B5021="","",IFERROR(VLOOKUP($B5021,Mapping!$A:$C,3,0),"Not Mapped"))</f>
        <v/>
      </c>
      <c r="Q5021">
        <f>IF($B5021="","",IF(COUNTIF(Exclusions!$A:$A,$B5021)&gt;0,"Yes","No"))</f>
        <v/>
      </c>
      <c r="R5021" s="17">
        <f>IF($B5021="","",MIN(1,DAY($A5021)/IF($N5021="Superstore",Settings!$B$5,Settings!$B$4)))</f>
        <v/>
      </c>
      <c r="S5021" s="17">
        <f>IF(OR($B5021="",$G5021="",$R5021=0),"",$G5021/$R5021)</f>
        <v/>
      </c>
      <c r="T5021">
        <f>IF($S5021="","",IF($S5021&lt;Settings!$B$8,"Critical",IF($S5021&lt;Settings!$B$9,"Semi Critical","Non Critical")))</f>
        <v/>
      </c>
      <c r="U5021">
        <f>IF($B5021="","",IFERROR(VLOOKUP($O5021,Leaders!$A:$B,2,0),"Not Mapped"))</f>
        <v/>
      </c>
    </row>
    <row r="5022">
      <c r="A5022" s="16" t="n"/>
      <c r="G5022" s="17" t="n"/>
      <c r="H5022" s="17" t="n"/>
      <c r="I5022" s="17" t="n"/>
      <c r="J5022" s="17" t="n"/>
      <c r="K5022" s="17" t="n"/>
      <c r="L5022" s="17" t="n"/>
      <c r="N5022">
        <f>IF($B5022="","",IF($C5022="SUPERSTORE","Superstore","DH"))</f>
        <v/>
      </c>
      <c r="O5022">
        <f>IF($B5022="","",IFERROR(VLOOKUP($B5022,Mapping!$A:$C,2,0),"Not Mapped"))</f>
        <v/>
      </c>
      <c r="P5022">
        <f>IF($B5022="","",IFERROR(VLOOKUP($B5022,Mapping!$A:$C,3,0),"Not Mapped"))</f>
        <v/>
      </c>
      <c r="Q5022">
        <f>IF($B5022="","",IF(COUNTIF(Exclusions!$A:$A,$B5022)&gt;0,"Yes","No"))</f>
        <v/>
      </c>
      <c r="R5022" s="17">
        <f>IF($B5022="","",MIN(1,DAY($A5022)/IF($N5022="Superstore",Settings!$B$5,Settings!$B$4)))</f>
        <v/>
      </c>
      <c r="S5022" s="17">
        <f>IF(OR($B5022="",$G5022="",$R5022=0),"",$G5022/$R5022)</f>
        <v/>
      </c>
      <c r="T5022">
        <f>IF($S5022="","",IF($S5022&lt;Settings!$B$8,"Critical",IF($S5022&lt;Settings!$B$9,"Semi Critical","Non Critical")))</f>
        <v/>
      </c>
      <c r="U5022">
        <f>IF($B5022="","",IFERROR(VLOOKUP($O5022,Leaders!$A:$B,2,0),"Not Mapped"))</f>
        <v/>
      </c>
    </row>
    <row r="5023">
      <c r="A5023" s="16" t="n"/>
      <c r="G5023" s="17" t="n"/>
      <c r="H5023" s="17" t="n"/>
      <c r="I5023" s="17" t="n"/>
      <c r="J5023" s="17" t="n"/>
      <c r="K5023" s="17" t="n"/>
      <c r="L5023" s="17" t="n"/>
      <c r="N5023">
        <f>IF($B5023="","",IF($C5023="SUPERSTORE","Superstore","DH"))</f>
        <v/>
      </c>
      <c r="O5023">
        <f>IF($B5023="","",IFERROR(VLOOKUP($B5023,Mapping!$A:$C,2,0),"Not Mapped"))</f>
        <v/>
      </c>
      <c r="P5023">
        <f>IF($B5023="","",IFERROR(VLOOKUP($B5023,Mapping!$A:$C,3,0),"Not Mapped"))</f>
        <v/>
      </c>
      <c r="Q5023">
        <f>IF($B5023="","",IF(COUNTIF(Exclusions!$A:$A,$B5023)&gt;0,"Yes","No"))</f>
        <v/>
      </c>
      <c r="R5023" s="17">
        <f>IF($B5023="","",MIN(1,DAY($A5023)/IF($N5023="Superstore",Settings!$B$5,Settings!$B$4)))</f>
        <v/>
      </c>
      <c r="S5023" s="17">
        <f>IF(OR($B5023="",$G5023="",$R5023=0),"",$G5023/$R5023)</f>
        <v/>
      </c>
      <c r="T5023">
        <f>IF($S5023="","",IF($S5023&lt;Settings!$B$8,"Critical",IF($S5023&lt;Settings!$B$9,"Semi Critical","Non Critical")))</f>
        <v/>
      </c>
      <c r="U5023">
        <f>IF($B5023="","",IFERROR(VLOOKUP($O5023,Leaders!$A:$B,2,0),"Not Mapped"))</f>
        <v/>
      </c>
    </row>
    <row r="5024">
      <c r="A5024" s="16" t="n"/>
      <c r="G5024" s="17" t="n"/>
      <c r="H5024" s="17" t="n"/>
      <c r="I5024" s="17" t="n"/>
      <c r="J5024" s="17" t="n"/>
      <c r="K5024" s="17" t="n"/>
      <c r="L5024" s="17" t="n"/>
      <c r="N5024">
        <f>IF($B5024="","",IF($C5024="SUPERSTORE","Superstore","DH"))</f>
        <v/>
      </c>
      <c r="O5024">
        <f>IF($B5024="","",IFERROR(VLOOKUP($B5024,Mapping!$A:$C,2,0),"Not Mapped"))</f>
        <v/>
      </c>
      <c r="P5024">
        <f>IF($B5024="","",IFERROR(VLOOKUP($B5024,Mapping!$A:$C,3,0),"Not Mapped"))</f>
        <v/>
      </c>
      <c r="Q5024">
        <f>IF($B5024="","",IF(COUNTIF(Exclusions!$A:$A,$B5024)&gt;0,"Yes","No"))</f>
        <v/>
      </c>
      <c r="R5024" s="17">
        <f>IF($B5024="","",MIN(1,DAY($A5024)/IF($N5024="Superstore",Settings!$B$5,Settings!$B$4)))</f>
        <v/>
      </c>
      <c r="S5024" s="17">
        <f>IF(OR($B5024="",$G5024="",$R5024=0),"",$G5024/$R5024)</f>
        <v/>
      </c>
      <c r="T5024">
        <f>IF($S5024="","",IF($S5024&lt;Settings!$B$8,"Critical",IF($S5024&lt;Settings!$B$9,"Semi Critical","Non Critical")))</f>
        <v/>
      </c>
      <c r="U5024">
        <f>IF($B5024="","",IFERROR(VLOOKUP($O5024,Leaders!$A:$B,2,0),"Not Mapped"))</f>
        <v/>
      </c>
    </row>
    <row r="5025">
      <c r="A5025" s="16" t="n"/>
      <c r="G5025" s="17" t="n"/>
      <c r="H5025" s="17" t="n"/>
      <c r="I5025" s="17" t="n"/>
      <c r="J5025" s="17" t="n"/>
      <c r="K5025" s="17" t="n"/>
      <c r="L5025" s="17" t="n"/>
      <c r="N5025">
        <f>IF($B5025="","",IF($C5025="SUPERSTORE","Superstore","DH"))</f>
        <v/>
      </c>
      <c r="O5025">
        <f>IF($B5025="","",IFERROR(VLOOKUP($B5025,Mapping!$A:$C,2,0),"Not Mapped"))</f>
        <v/>
      </c>
      <c r="P5025">
        <f>IF($B5025="","",IFERROR(VLOOKUP($B5025,Mapping!$A:$C,3,0),"Not Mapped"))</f>
        <v/>
      </c>
      <c r="Q5025">
        <f>IF($B5025="","",IF(COUNTIF(Exclusions!$A:$A,$B5025)&gt;0,"Yes","No"))</f>
        <v/>
      </c>
      <c r="R5025" s="17">
        <f>IF($B5025="","",MIN(1,DAY($A5025)/IF($N5025="Superstore",Settings!$B$5,Settings!$B$4)))</f>
        <v/>
      </c>
      <c r="S5025" s="17">
        <f>IF(OR($B5025="",$G5025="",$R5025=0),"",$G5025/$R5025)</f>
        <v/>
      </c>
      <c r="T5025">
        <f>IF($S5025="","",IF($S5025&lt;Settings!$B$8,"Critical",IF($S5025&lt;Settings!$B$9,"Semi Critical","Non Critical")))</f>
        <v/>
      </c>
      <c r="U5025">
        <f>IF($B5025="","",IFERROR(VLOOKUP($O5025,Leaders!$A:$B,2,0),"Not Mapped"))</f>
        <v/>
      </c>
    </row>
    <row r="5026">
      <c r="A5026" s="16" t="n"/>
      <c r="G5026" s="17" t="n"/>
      <c r="H5026" s="17" t="n"/>
      <c r="I5026" s="17" t="n"/>
      <c r="J5026" s="17" t="n"/>
      <c r="K5026" s="17" t="n"/>
      <c r="L5026" s="17" t="n"/>
      <c r="N5026">
        <f>IF($B5026="","",IF($C5026="SUPERSTORE","Superstore","DH"))</f>
        <v/>
      </c>
      <c r="O5026">
        <f>IF($B5026="","",IFERROR(VLOOKUP($B5026,Mapping!$A:$C,2,0),"Not Mapped"))</f>
        <v/>
      </c>
      <c r="P5026">
        <f>IF($B5026="","",IFERROR(VLOOKUP($B5026,Mapping!$A:$C,3,0),"Not Mapped"))</f>
        <v/>
      </c>
      <c r="Q5026">
        <f>IF($B5026="","",IF(COUNTIF(Exclusions!$A:$A,$B5026)&gt;0,"Yes","No"))</f>
        <v/>
      </c>
      <c r="R5026" s="17">
        <f>IF($B5026="","",MIN(1,DAY($A5026)/IF($N5026="Superstore",Settings!$B$5,Settings!$B$4)))</f>
        <v/>
      </c>
      <c r="S5026" s="17">
        <f>IF(OR($B5026="",$G5026="",$R5026=0),"",$G5026/$R5026)</f>
        <v/>
      </c>
      <c r="T5026">
        <f>IF($S5026="","",IF($S5026&lt;Settings!$B$8,"Critical",IF($S5026&lt;Settings!$B$9,"Semi Critical","Non Critical")))</f>
        <v/>
      </c>
      <c r="U5026">
        <f>IF($B5026="","",IFERROR(VLOOKUP($O5026,Leaders!$A:$B,2,0),"Not Mapped"))</f>
        <v/>
      </c>
    </row>
    <row r="5027">
      <c r="A5027" s="16" t="n"/>
      <c r="G5027" s="17" t="n"/>
      <c r="H5027" s="17" t="n"/>
      <c r="I5027" s="17" t="n"/>
      <c r="J5027" s="17" t="n"/>
      <c r="K5027" s="17" t="n"/>
      <c r="L5027" s="17" t="n"/>
      <c r="N5027">
        <f>IF($B5027="","",IF($C5027="SUPERSTORE","Superstore","DH"))</f>
        <v/>
      </c>
      <c r="O5027">
        <f>IF($B5027="","",IFERROR(VLOOKUP($B5027,Mapping!$A:$C,2,0),"Not Mapped"))</f>
        <v/>
      </c>
      <c r="P5027">
        <f>IF($B5027="","",IFERROR(VLOOKUP($B5027,Mapping!$A:$C,3,0),"Not Mapped"))</f>
        <v/>
      </c>
      <c r="Q5027">
        <f>IF($B5027="","",IF(COUNTIF(Exclusions!$A:$A,$B5027)&gt;0,"Yes","No"))</f>
        <v/>
      </c>
      <c r="R5027" s="17">
        <f>IF($B5027="","",MIN(1,DAY($A5027)/IF($N5027="Superstore",Settings!$B$5,Settings!$B$4)))</f>
        <v/>
      </c>
      <c r="S5027" s="17">
        <f>IF(OR($B5027="",$G5027="",$R5027=0),"",$G5027/$R5027)</f>
        <v/>
      </c>
      <c r="T5027">
        <f>IF($S5027="","",IF($S5027&lt;Settings!$B$8,"Critical",IF($S5027&lt;Settings!$B$9,"Semi Critical","Non Critical")))</f>
        <v/>
      </c>
      <c r="U5027">
        <f>IF($B5027="","",IFERROR(VLOOKUP($O5027,Leaders!$A:$B,2,0),"Not Mapped"))</f>
        <v/>
      </c>
    </row>
    <row r="5028">
      <c r="A5028" s="16" t="n"/>
      <c r="G5028" s="17" t="n"/>
      <c r="H5028" s="17" t="n"/>
      <c r="I5028" s="17" t="n"/>
      <c r="J5028" s="17" t="n"/>
      <c r="K5028" s="17" t="n"/>
      <c r="L5028" s="17" t="n"/>
      <c r="N5028">
        <f>IF($B5028="","",IF($C5028="SUPERSTORE","Superstore","DH"))</f>
        <v/>
      </c>
      <c r="O5028">
        <f>IF($B5028="","",IFERROR(VLOOKUP($B5028,Mapping!$A:$C,2,0),"Not Mapped"))</f>
        <v/>
      </c>
      <c r="P5028">
        <f>IF($B5028="","",IFERROR(VLOOKUP($B5028,Mapping!$A:$C,3,0),"Not Mapped"))</f>
        <v/>
      </c>
      <c r="Q5028">
        <f>IF($B5028="","",IF(COUNTIF(Exclusions!$A:$A,$B5028)&gt;0,"Yes","No"))</f>
        <v/>
      </c>
      <c r="R5028" s="17">
        <f>IF($B5028="","",MIN(1,DAY($A5028)/IF($N5028="Superstore",Settings!$B$5,Settings!$B$4)))</f>
        <v/>
      </c>
      <c r="S5028" s="17">
        <f>IF(OR($B5028="",$G5028="",$R5028=0),"",$G5028/$R5028)</f>
        <v/>
      </c>
      <c r="T5028">
        <f>IF($S5028="","",IF($S5028&lt;Settings!$B$8,"Critical",IF($S5028&lt;Settings!$B$9,"Semi Critical","Non Critical")))</f>
        <v/>
      </c>
      <c r="U5028">
        <f>IF($B5028="","",IFERROR(VLOOKUP($O5028,Leaders!$A:$B,2,0),"Not Mapped"))</f>
        <v/>
      </c>
    </row>
    <row r="5029">
      <c r="A5029" s="16" t="n"/>
      <c r="G5029" s="17" t="n"/>
      <c r="H5029" s="17" t="n"/>
      <c r="I5029" s="17" t="n"/>
      <c r="J5029" s="17" t="n"/>
      <c r="K5029" s="17" t="n"/>
      <c r="L5029" s="17" t="n"/>
      <c r="N5029">
        <f>IF($B5029="","",IF($C5029="SUPERSTORE","Superstore","DH"))</f>
        <v/>
      </c>
      <c r="O5029">
        <f>IF($B5029="","",IFERROR(VLOOKUP($B5029,Mapping!$A:$C,2,0),"Not Mapped"))</f>
        <v/>
      </c>
      <c r="P5029">
        <f>IF($B5029="","",IFERROR(VLOOKUP($B5029,Mapping!$A:$C,3,0),"Not Mapped"))</f>
        <v/>
      </c>
      <c r="Q5029">
        <f>IF($B5029="","",IF(COUNTIF(Exclusions!$A:$A,$B5029)&gt;0,"Yes","No"))</f>
        <v/>
      </c>
      <c r="R5029" s="17">
        <f>IF($B5029="","",MIN(1,DAY($A5029)/IF($N5029="Superstore",Settings!$B$5,Settings!$B$4)))</f>
        <v/>
      </c>
      <c r="S5029" s="17">
        <f>IF(OR($B5029="",$G5029="",$R5029=0),"",$G5029/$R5029)</f>
        <v/>
      </c>
      <c r="T5029">
        <f>IF($S5029="","",IF($S5029&lt;Settings!$B$8,"Critical",IF($S5029&lt;Settings!$B$9,"Semi Critical","Non Critical")))</f>
        <v/>
      </c>
      <c r="U5029">
        <f>IF($B5029="","",IFERROR(VLOOKUP($O5029,Leaders!$A:$B,2,0),"Not Mapped"))</f>
        <v/>
      </c>
    </row>
    <row r="5030">
      <c r="A5030" s="16" t="n"/>
      <c r="G5030" s="17" t="n"/>
      <c r="H5030" s="17" t="n"/>
      <c r="I5030" s="17" t="n"/>
      <c r="J5030" s="17" t="n"/>
      <c r="K5030" s="17" t="n"/>
      <c r="L5030" s="17" t="n"/>
      <c r="N5030">
        <f>IF($B5030="","",IF($C5030="SUPERSTORE","Superstore","DH"))</f>
        <v/>
      </c>
      <c r="O5030">
        <f>IF($B5030="","",IFERROR(VLOOKUP($B5030,Mapping!$A:$C,2,0),"Not Mapped"))</f>
        <v/>
      </c>
      <c r="P5030">
        <f>IF($B5030="","",IFERROR(VLOOKUP($B5030,Mapping!$A:$C,3,0),"Not Mapped"))</f>
        <v/>
      </c>
      <c r="Q5030">
        <f>IF($B5030="","",IF(COUNTIF(Exclusions!$A:$A,$B5030)&gt;0,"Yes","No"))</f>
        <v/>
      </c>
      <c r="R5030" s="17">
        <f>IF($B5030="","",MIN(1,DAY($A5030)/IF($N5030="Superstore",Settings!$B$5,Settings!$B$4)))</f>
        <v/>
      </c>
      <c r="S5030" s="17">
        <f>IF(OR($B5030="",$G5030="",$R5030=0),"",$G5030/$R5030)</f>
        <v/>
      </c>
      <c r="T5030">
        <f>IF($S5030="","",IF($S5030&lt;Settings!$B$8,"Critical",IF($S5030&lt;Settings!$B$9,"Semi Critical","Non Critical")))</f>
        <v/>
      </c>
      <c r="U5030">
        <f>IF($B5030="","",IFERROR(VLOOKUP($O5030,Leaders!$A:$B,2,0),"Not Mapped"))</f>
        <v/>
      </c>
    </row>
    <row r="5031">
      <c r="A5031" s="16" t="n"/>
      <c r="G5031" s="17" t="n"/>
      <c r="H5031" s="17" t="n"/>
      <c r="I5031" s="17" t="n"/>
      <c r="J5031" s="17" t="n"/>
      <c r="K5031" s="17" t="n"/>
      <c r="L5031" s="17" t="n"/>
      <c r="N5031">
        <f>IF($B5031="","",IF($C5031="SUPERSTORE","Superstore","DH"))</f>
        <v/>
      </c>
      <c r="O5031">
        <f>IF($B5031="","",IFERROR(VLOOKUP($B5031,Mapping!$A:$C,2,0),"Not Mapped"))</f>
        <v/>
      </c>
      <c r="P5031">
        <f>IF($B5031="","",IFERROR(VLOOKUP($B5031,Mapping!$A:$C,3,0),"Not Mapped"))</f>
        <v/>
      </c>
      <c r="Q5031">
        <f>IF($B5031="","",IF(COUNTIF(Exclusions!$A:$A,$B5031)&gt;0,"Yes","No"))</f>
        <v/>
      </c>
      <c r="R5031" s="17">
        <f>IF($B5031="","",MIN(1,DAY($A5031)/IF($N5031="Superstore",Settings!$B$5,Settings!$B$4)))</f>
        <v/>
      </c>
      <c r="S5031" s="17">
        <f>IF(OR($B5031="",$G5031="",$R5031=0),"",$G5031/$R5031)</f>
        <v/>
      </c>
      <c r="T5031">
        <f>IF($S5031="","",IF($S5031&lt;Settings!$B$8,"Critical",IF($S5031&lt;Settings!$B$9,"Semi Critical","Non Critical")))</f>
        <v/>
      </c>
      <c r="U5031">
        <f>IF($B5031="","",IFERROR(VLOOKUP($O5031,Leaders!$A:$B,2,0),"Not Mapped"))</f>
        <v/>
      </c>
    </row>
    <row r="5032">
      <c r="A5032" s="16" t="n"/>
      <c r="G5032" s="17" t="n"/>
      <c r="H5032" s="17" t="n"/>
      <c r="I5032" s="17" t="n"/>
      <c r="J5032" s="17" t="n"/>
      <c r="K5032" s="17" t="n"/>
      <c r="L5032" s="17" t="n"/>
      <c r="N5032">
        <f>IF($B5032="","",IF($C5032="SUPERSTORE","Superstore","DH"))</f>
        <v/>
      </c>
      <c r="O5032">
        <f>IF($B5032="","",IFERROR(VLOOKUP($B5032,Mapping!$A:$C,2,0),"Not Mapped"))</f>
        <v/>
      </c>
      <c r="P5032">
        <f>IF($B5032="","",IFERROR(VLOOKUP($B5032,Mapping!$A:$C,3,0),"Not Mapped"))</f>
        <v/>
      </c>
      <c r="Q5032">
        <f>IF($B5032="","",IF(COUNTIF(Exclusions!$A:$A,$B5032)&gt;0,"Yes","No"))</f>
        <v/>
      </c>
      <c r="R5032" s="17">
        <f>IF($B5032="","",MIN(1,DAY($A5032)/IF($N5032="Superstore",Settings!$B$5,Settings!$B$4)))</f>
        <v/>
      </c>
      <c r="S5032" s="17">
        <f>IF(OR($B5032="",$G5032="",$R5032=0),"",$G5032/$R5032)</f>
        <v/>
      </c>
      <c r="T5032">
        <f>IF($S5032="","",IF($S5032&lt;Settings!$B$8,"Critical",IF($S5032&lt;Settings!$B$9,"Semi Critical","Non Critical")))</f>
        <v/>
      </c>
      <c r="U5032">
        <f>IF($B5032="","",IFERROR(VLOOKUP($O5032,Leaders!$A:$B,2,0),"Not Mapped"))</f>
        <v/>
      </c>
    </row>
    <row r="5033">
      <c r="A5033" s="16" t="n"/>
      <c r="G5033" s="17" t="n"/>
      <c r="H5033" s="17" t="n"/>
      <c r="I5033" s="17" t="n"/>
      <c r="J5033" s="17" t="n"/>
      <c r="K5033" s="17" t="n"/>
      <c r="L5033" s="17" t="n"/>
      <c r="N5033">
        <f>IF($B5033="","",IF($C5033="SUPERSTORE","Superstore","DH"))</f>
        <v/>
      </c>
      <c r="O5033">
        <f>IF($B5033="","",IFERROR(VLOOKUP($B5033,Mapping!$A:$C,2,0),"Not Mapped"))</f>
        <v/>
      </c>
      <c r="P5033">
        <f>IF($B5033="","",IFERROR(VLOOKUP($B5033,Mapping!$A:$C,3,0),"Not Mapped"))</f>
        <v/>
      </c>
      <c r="Q5033">
        <f>IF($B5033="","",IF(COUNTIF(Exclusions!$A:$A,$B5033)&gt;0,"Yes","No"))</f>
        <v/>
      </c>
      <c r="R5033" s="17">
        <f>IF($B5033="","",MIN(1,DAY($A5033)/IF($N5033="Superstore",Settings!$B$5,Settings!$B$4)))</f>
        <v/>
      </c>
      <c r="S5033" s="17">
        <f>IF(OR($B5033="",$G5033="",$R5033=0),"",$G5033/$R5033)</f>
        <v/>
      </c>
      <c r="T5033">
        <f>IF($S5033="","",IF($S5033&lt;Settings!$B$8,"Critical",IF($S5033&lt;Settings!$B$9,"Semi Critical","Non Critical")))</f>
        <v/>
      </c>
      <c r="U5033">
        <f>IF($B5033="","",IFERROR(VLOOKUP($O5033,Leaders!$A:$B,2,0),"Not Mapped"))</f>
        <v/>
      </c>
    </row>
    <row r="5034">
      <c r="A5034" s="16" t="n"/>
      <c r="G5034" s="17" t="n"/>
      <c r="H5034" s="17" t="n"/>
      <c r="I5034" s="17" t="n"/>
      <c r="J5034" s="17" t="n"/>
      <c r="K5034" s="17" t="n"/>
      <c r="L5034" s="17" t="n"/>
      <c r="N5034">
        <f>IF($B5034="","",IF($C5034="SUPERSTORE","Superstore","DH"))</f>
        <v/>
      </c>
      <c r="O5034">
        <f>IF($B5034="","",IFERROR(VLOOKUP($B5034,Mapping!$A:$C,2,0),"Not Mapped"))</f>
        <v/>
      </c>
      <c r="P5034">
        <f>IF($B5034="","",IFERROR(VLOOKUP($B5034,Mapping!$A:$C,3,0),"Not Mapped"))</f>
        <v/>
      </c>
      <c r="Q5034">
        <f>IF($B5034="","",IF(COUNTIF(Exclusions!$A:$A,$B5034)&gt;0,"Yes","No"))</f>
        <v/>
      </c>
      <c r="R5034" s="17">
        <f>IF($B5034="","",MIN(1,DAY($A5034)/IF($N5034="Superstore",Settings!$B$5,Settings!$B$4)))</f>
        <v/>
      </c>
      <c r="S5034" s="17">
        <f>IF(OR($B5034="",$G5034="",$R5034=0),"",$G5034/$R5034)</f>
        <v/>
      </c>
      <c r="T5034">
        <f>IF($S5034="","",IF($S5034&lt;Settings!$B$8,"Critical",IF($S5034&lt;Settings!$B$9,"Semi Critical","Non Critical")))</f>
        <v/>
      </c>
      <c r="U5034">
        <f>IF($B5034="","",IFERROR(VLOOKUP($O5034,Leaders!$A:$B,2,0),"Not Mapped"))</f>
        <v/>
      </c>
    </row>
    <row r="5035">
      <c r="A5035" s="16" t="n"/>
      <c r="G5035" s="17" t="n"/>
      <c r="H5035" s="17" t="n"/>
      <c r="I5035" s="17" t="n"/>
      <c r="J5035" s="17" t="n"/>
      <c r="K5035" s="17" t="n"/>
      <c r="L5035" s="17" t="n"/>
      <c r="N5035">
        <f>IF($B5035="","",IF($C5035="SUPERSTORE","Superstore","DH"))</f>
        <v/>
      </c>
      <c r="O5035">
        <f>IF($B5035="","",IFERROR(VLOOKUP($B5035,Mapping!$A:$C,2,0),"Not Mapped"))</f>
        <v/>
      </c>
      <c r="P5035">
        <f>IF($B5035="","",IFERROR(VLOOKUP($B5035,Mapping!$A:$C,3,0),"Not Mapped"))</f>
        <v/>
      </c>
      <c r="Q5035">
        <f>IF($B5035="","",IF(COUNTIF(Exclusions!$A:$A,$B5035)&gt;0,"Yes","No"))</f>
        <v/>
      </c>
      <c r="R5035" s="17">
        <f>IF($B5035="","",MIN(1,DAY($A5035)/IF($N5035="Superstore",Settings!$B$5,Settings!$B$4)))</f>
        <v/>
      </c>
      <c r="S5035" s="17">
        <f>IF(OR($B5035="",$G5035="",$R5035=0),"",$G5035/$R5035)</f>
        <v/>
      </c>
      <c r="T5035">
        <f>IF($S5035="","",IF($S5035&lt;Settings!$B$8,"Critical",IF($S5035&lt;Settings!$B$9,"Semi Critical","Non Critical")))</f>
        <v/>
      </c>
      <c r="U5035">
        <f>IF($B5035="","",IFERROR(VLOOKUP($O5035,Leaders!$A:$B,2,0),"Not Mapped"))</f>
        <v/>
      </c>
    </row>
    <row r="5036">
      <c r="A5036" s="16" t="n"/>
      <c r="G5036" s="17" t="n"/>
      <c r="H5036" s="17" t="n"/>
      <c r="I5036" s="17" t="n"/>
      <c r="J5036" s="17" t="n"/>
      <c r="K5036" s="17" t="n"/>
      <c r="L5036" s="17" t="n"/>
      <c r="N5036">
        <f>IF($B5036="","",IF($C5036="SUPERSTORE","Superstore","DH"))</f>
        <v/>
      </c>
      <c r="O5036">
        <f>IF($B5036="","",IFERROR(VLOOKUP($B5036,Mapping!$A:$C,2,0),"Not Mapped"))</f>
        <v/>
      </c>
      <c r="P5036">
        <f>IF($B5036="","",IFERROR(VLOOKUP($B5036,Mapping!$A:$C,3,0),"Not Mapped"))</f>
        <v/>
      </c>
      <c r="Q5036">
        <f>IF($B5036="","",IF(COUNTIF(Exclusions!$A:$A,$B5036)&gt;0,"Yes","No"))</f>
        <v/>
      </c>
      <c r="R5036" s="17">
        <f>IF($B5036="","",MIN(1,DAY($A5036)/IF($N5036="Superstore",Settings!$B$5,Settings!$B$4)))</f>
        <v/>
      </c>
      <c r="S5036" s="17">
        <f>IF(OR($B5036="",$G5036="",$R5036=0),"",$G5036/$R5036)</f>
        <v/>
      </c>
      <c r="T5036">
        <f>IF($S5036="","",IF($S5036&lt;Settings!$B$8,"Critical",IF($S5036&lt;Settings!$B$9,"Semi Critical","Non Critical")))</f>
        <v/>
      </c>
      <c r="U5036">
        <f>IF($B5036="","",IFERROR(VLOOKUP($O5036,Leaders!$A:$B,2,0),"Not Mapped"))</f>
        <v/>
      </c>
    </row>
    <row r="5037">
      <c r="A5037" s="16" t="n"/>
      <c r="G5037" s="17" t="n"/>
      <c r="H5037" s="17" t="n"/>
      <c r="I5037" s="17" t="n"/>
      <c r="J5037" s="17" t="n"/>
      <c r="K5037" s="17" t="n"/>
      <c r="L5037" s="17" t="n"/>
      <c r="N5037">
        <f>IF($B5037="","",IF($C5037="SUPERSTORE","Superstore","DH"))</f>
        <v/>
      </c>
      <c r="O5037">
        <f>IF($B5037="","",IFERROR(VLOOKUP($B5037,Mapping!$A:$C,2,0),"Not Mapped"))</f>
        <v/>
      </c>
      <c r="P5037">
        <f>IF($B5037="","",IFERROR(VLOOKUP($B5037,Mapping!$A:$C,3,0),"Not Mapped"))</f>
        <v/>
      </c>
      <c r="Q5037">
        <f>IF($B5037="","",IF(COUNTIF(Exclusions!$A:$A,$B5037)&gt;0,"Yes","No"))</f>
        <v/>
      </c>
      <c r="R5037" s="17">
        <f>IF($B5037="","",MIN(1,DAY($A5037)/IF($N5037="Superstore",Settings!$B$5,Settings!$B$4)))</f>
        <v/>
      </c>
      <c r="S5037" s="17">
        <f>IF(OR($B5037="",$G5037="",$R5037=0),"",$G5037/$R5037)</f>
        <v/>
      </c>
      <c r="T5037">
        <f>IF($S5037="","",IF($S5037&lt;Settings!$B$8,"Critical",IF($S5037&lt;Settings!$B$9,"Semi Critical","Non Critical")))</f>
        <v/>
      </c>
      <c r="U5037">
        <f>IF($B5037="","",IFERROR(VLOOKUP($O5037,Leaders!$A:$B,2,0),"Not Mapped"))</f>
        <v/>
      </c>
    </row>
    <row r="5038">
      <c r="A5038" s="16" t="n"/>
      <c r="G5038" s="17" t="n"/>
      <c r="H5038" s="17" t="n"/>
      <c r="I5038" s="17" t="n"/>
      <c r="J5038" s="17" t="n"/>
      <c r="K5038" s="17" t="n"/>
      <c r="L5038" s="17" t="n"/>
      <c r="N5038">
        <f>IF($B5038="","",IF($C5038="SUPERSTORE","Superstore","DH"))</f>
        <v/>
      </c>
      <c r="O5038">
        <f>IF($B5038="","",IFERROR(VLOOKUP($B5038,Mapping!$A:$C,2,0),"Not Mapped"))</f>
        <v/>
      </c>
      <c r="P5038">
        <f>IF($B5038="","",IFERROR(VLOOKUP($B5038,Mapping!$A:$C,3,0),"Not Mapped"))</f>
        <v/>
      </c>
      <c r="Q5038">
        <f>IF($B5038="","",IF(COUNTIF(Exclusions!$A:$A,$B5038)&gt;0,"Yes","No"))</f>
        <v/>
      </c>
      <c r="R5038" s="17">
        <f>IF($B5038="","",MIN(1,DAY($A5038)/IF($N5038="Superstore",Settings!$B$5,Settings!$B$4)))</f>
        <v/>
      </c>
      <c r="S5038" s="17">
        <f>IF(OR($B5038="",$G5038="",$R5038=0),"",$G5038/$R5038)</f>
        <v/>
      </c>
      <c r="T5038">
        <f>IF($S5038="","",IF($S5038&lt;Settings!$B$8,"Critical",IF($S5038&lt;Settings!$B$9,"Semi Critical","Non Critical")))</f>
        <v/>
      </c>
      <c r="U5038">
        <f>IF($B5038="","",IFERROR(VLOOKUP($O5038,Leaders!$A:$B,2,0),"Not Mapped"))</f>
        <v/>
      </c>
    </row>
    <row r="5039">
      <c r="A5039" s="16" t="n"/>
      <c r="G5039" s="17" t="n"/>
      <c r="H5039" s="17" t="n"/>
      <c r="I5039" s="17" t="n"/>
      <c r="J5039" s="17" t="n"/>
      <c r="K5039" s="17" t="n"/>
      <c r="L5039" s="17" t="n"/>
      <c r="N5039">
        <f>IF($B5039="","",IF($C5039="SUPERSTORE","Superstore","DH"))</f>
        <v/>
      </c>
      <c r="O5039">
        <f>IF($B5039="","",IFERROR(VLOOKUP($B5039,Mapping!$A:$C,2,0),"Not Mapped"))</f>
        <v/>
      </c>
      <c r="P5039">
        <f>IF($B5039="","",IFERROR(VLOOKUP($B5039,Mapping!$A:$C,3,0),"Not Mapped"))</f>
        <v/>
      </c>
      <c r="Q5039">
        <f>IF($B5039="","",IF(COUNTIF(Exclusions!$A:$A,$B5039)&gt;0,"Yes","No"))</f>
        <v/>
      </c>
      <c r="R5039" s="17">
        <f>IF($B5039="","",MIN(1,DAY($A5039)/IF($N5039="Superstore",Settings!$B$5,Settings!$B$4)))</f>
        <v/>
      </c>
      <c r="S5039" s="17">
        <f>IF(OR($B5039="",$G5039="",$R5039=0),"",$G5039/$R5039)</f>
        <v/>
      </c>
      <c r="T5039">
        <f>IF($S5039="","",IF($S5039&lt;Settings!$B$8,"Critical",IF($S5039&lt;Settings!$B$9,"Semi Critical","Non Critical")))</f>
        <v/>
      </c>
      <c r="U5039">
        <f>IF($B5039="","",IFERROR(VLOOKUP($O5039,Leaders!$A:$B,2,0),"Not Mapped"))</f>
        <v/>
      </c>
    </row>
    <row r="5040">
      <c r="A5040" s="16" t="n"/>
      <c r="G5040" s="17" t="n"/>
      <c r="H5040" s="17" t="n"/>
      <c r="I5040" s="17" t="n"/>
      <c r="J5040" s="17" t="n"/>
      <c r="K5040" s="17" t="n"/>
      <c r="L5040" s="17" t="n"/>
      <c r="N5040">
        <f>IF($B5040="","",IF($C5040="SUPERSTORE","Superstore","DH"))</f>
        <v/>
      </c>
      <c r="O5040">
        <f>IF($B5040="","",IFERROR(VLOOKUP($B5040,Mapping!$A:$C,2,0),"Not Mapped"))</f>
        <v/>
      </c>
      <c r="P5040">
        <f>IF($B5040="","",IFERROR(VLOOKUP($B5040,Mapping!$A:$C,3,0),"Not Mapped"))</f>
        <v/>
      </c>
      <c r="Q5040">
        <f>IF($B5040="","",IF(COUNTIF(Exclusions!$A:$A,$B5040)&gt;0,"Yes","No"))</f>
        <v/>
      </c>
      <c r="R5040" s="17">
        <f>IF($B5040="","",MIN(1,DAY($A5040)/IF($N5040="Superstore",Settings!$B$5,Settings!$B$4)))</f>
        <v/>
      </c>
      <c r="S5040" s="17">
        <f>IF(OR($B5040="",$G5040="",$R5040=0),"",$G5040/$R5040)</f>
        <v/>
      </c>
      <c r="T5040">
        <f>IF($S5040="","",IF($S5040&lt;Settings!$B$8,"Critical",IF($S5040&lt;Settings!$B$9,"Semi Critical","Non Critical")))</f>
        <v/>
      </c>
      <c r="U5040">
        <f>IF($B5040="","",IFERROR(VLOOKUP($O5040,Leaders!$A:$B,2,0),"Not Mapped"))</f>
        <v/>
      </c>
    </row>
    <row r="5041">
      <c r="A5041" s="16" t="n"/>
      <c r="G5041" s="17" t="n"/>
      <c r="H5041" s="17" t="n"/>
      <c r="I5041" s="17" t="n"/>
      <c r="J5041" s="17" t="n"/>
      <c r="K5041" s="17" t="n"/>
      <c r="L5041" s="17" t="n"/>
      <c r="N5041">
        <f>IF($B5041="","",IF($C5041="SUPERSTORE","Superstore","DH"))</f>
        <v/>
      </c>
      <c r="O5041">
        <f>IF($B5041="","",IFERROR(VLOOKUP($B5041,Mapping!$A:$C,2,0),"Not Mapped"))</f>
        <v/>
      </c>
      <c r="P5041">
        <f>IF($B5041="","",IFERROR(VLOOKUP($B5041,Mapping!$A:$C,3,0),"Not Mapped"))</f>
        <v/>
      </c>
      <c r="Q5041">
        <f>IF($B5041="","",IF(COUNTIF(Exclusions!$A:$A,$B5041)&gt;0,"Yes","No"))</f>
        <v/>
      </c>
      <c r="R5041" s="17">
        <f>IF($B5041="","",MIN(1,DAY($A5041)/IF($N5041="Superstore",Settings!$B$5,Settings!$B$4)))</f>
        <v/>
      </c>
      <c r="S5041" s="17">
        <f>IF(OR($B5041="",$G5041="",$R5041=0),"",$G5041/$R5041)</f>
        <v/>
      </c>
      <c r="T5041">
        <f>IF($S5041="","",IF($S5041&lt;Settings!$B$8,"Critical",IF($S5041&lt;Settings!$B$9,"Semi Critical","Non Critical")))</f>
        <v/>
      </c>
      <c r="U5041">
        <f>IF($B5041="","",IFERROR(VLOOKUP($O5041,Leaders!$A:$B,2,0),"Not Mapped"))</f>
        <v/>
      </c>
    </row>
    <row r="5042">
      <c r="A5042" s="16" t="n"/>
      <c r="G5042" s="17" t="n"/>
      <c r="H5042" s="17" t="n"/>
      <c r="I5042" s="17" t="n"/>
      <c r="J5042" s="17" t="n"/>
      <c r="K5042" s="17" t="n"/>
      <c r="L5042" s="17" t="n"/>
      <c r="N5042">
        <f>IF($B5042="","",IF($C5042="SUPERSTORE","Superstore","DH"))</f>
        <v/>
      </c>
      <c r="O5042">
        <f>IF($B5042="","",IFERROR(VLOOKUP($B5042,Mapping!$A:$C,2,0),"Not Mapped"))</f>
        <v/>
      </c>
      <c r="P5042">
        <f>IF($B5042="","",IFERROR(VLOOKUP($B5042,Mapping!$A:$C,3,0),"Not Mapped"))</f>
        <v/>
      </c>
      <c r="Q5042">
        <f>IF($B5042="","",IF(COUNTIF(Exclusions!$A:$A,$B5042)&gt;0,"Yes","No"))</f>
        <v/>
      </c>
      <c r="R5042" s="17">
        <f>IF($B5042="","",MIN(1,DAY($A5042)/IF($N5042="Superstore",Settings!$B$5,Settings!$B$4)))</f>
        <v/>
      </c>
      <c r="S5042" s="17">
        <f>IF(OR($B5042="",$G5042="",$R5042=0),"",$G5042/$R5042)</f>
        <v/>
      </c>
      <c r="T5042">
        <f>IF($S5042="","",IF($S5042&lt;Settings!$B$8,"Critical",IF($S5042&lt;Settings!$B$9,"Semi Critical","Non Critical")))</f>
        <v/>
      </c>
      <c r="U5042">
        <f>IF($B5042="","",IFERROR(VLOOKUP($O5042,Leaders!$A:$B,2,0),"Not Mapped"))</f>
        <v/>
      </c>
    </row>
    <row r="5043">
      <c r="A5043" s="16" t="n"/>
      <c r="G5043" s="17" t="n"/>
      <c r="H5043" s="17" t="n"/>
      <c r="I5043" s="17" t="n"/>
      <c r="J5043" s="17" t="n"/>
      <c r="K5043" s="17" t="n"/>
      <c r="L5043" s="17" t="n"/>
      <c r="N5043">
        <f>IF($B5043="","",IF($C5043="SUPERSTORE","Superstore","DH"))</f>
        <v/>
      </c>
      <c r="O5043">
        <f>IF($B5043="","",IFERROR(VLOOKUP($B5043,Mapping!$A:$C,2,0),"Not Mapped"))</f>
        <v/>
      </c>
      <c r="P5043">
        <f>IF($B5043="","",IFERROR(VLOOKUP($B5043,Mapping!$A:$C,3,0),"Not Mapped"))</f>
        <v/>
      </c>
      <c r="Q5043">
        <f>IF($B5043="","",IF(COUNTIF(Exclusions!$A:$A,$B5043)&gt;0,"Yes","No"))</f>
        <v/>
      </c>
      <c r="R5043" s="17">
        <f>IF($B5043="","",MIN(1,DAY($A5043)/IF($N5043="Superstore",Settings!$B$5,Settings!$B$4)))</f>
        <v/>
      </c>
      <c r="S5043" s="17">
        <f>IF(OR($B5043="",$G5043="",$R5043=0),"",$G5043/$R5043)</f>
        <v/>
      </c>
      <c r="T5043">
        <f>IF($S5043="","",IF($S5043&lt;Settings!$B$8,"Critical",IF($S5043&lt;Settings!$B$9,"Semi Critical","Non Critical")))</f>
        <v/>
      </c>
      <c r="U5043">
        <f>IF($B5043="","",IFERROR(VLOOKUP($O5043,Leaders!$A:$B,2,0),"Not Mapped"))</f>
        <v/>
      </c>
    </row>
    <row r="5044">
      <c r="A5044" s="16" t="n"/>
      <c r="G5044" s="17" t="n"/>
      <c r="H5044" s="17" t="n"/>
      <c r="I5044" s="17" t="n"/>
      <c r="J5044" s="17" t="n"/>
      <c r="K5044" s="17" t="n"/>
      <c r="L5044" s="17" t="n"/>
      <c r="N5044">
        <f>IF($B5044="","",IF($C5044="SUPERSTORE","Superstore","DH"))</f>
        <v/>
      </c>
      <c r="O5044">
        <f>IF($B5044="","",IFERROR(VLOOKUP($B5044,Mapping!$A:$C,2,0),"Not Mapped"))</f>
        <v/>
      </c>
      <c r="P5044">
        <f>IF($B5044="","",IFERROR(VLOOKUP($B5044,Mapping!$A:$C,3,0),"Not Mapped"))</f>
        <v/>
      </c>
      <c r="Q5044">
        <f>IF($B5044="","",IF(COUNTIF(Exclusions!$A:$A,$B5044)&gt;0,"Yes","No"))</f>
        <v/>
      </c>
      <c r="R5044" s="17">
        <f>IF($B5044="","",MIN(1,DAY($A5044)/IF($N5044="Superstore",Settings!$B$5,Settings!$B$4)))</f>
        <v/>
      </c>
      <c r="S5044" s="17">
        <f>IF(OR($B5044="",$G5044="",$R5044=0),"",$G5044/$R5044)</f>
        <v/>
      </c>
      <c r="T5044">
        <f>IF($S5044="","",IF($S5044&lt;Settings!$B$8,"Critical",IF($S5044&lt;Settings!$B$9,"Semi Critical","Non Critical")))</f>
        <v/>
      </c>
      <c r="U5044">
        <f>IF($B5044="","",IFERROR(VLOOKUP($O5044,Leaders!$A:$B,2,0),"Not Mapped"))</f>
        <v/>
      </c>
    </row>
    <row r="5045">
      <c r="A5045" s="16" t="n"/>
      <c r="G5045" s="17" t="n"/>
      <c r="H5045" s="17" t="n"/>
      <c r="I5045" s="17" t="n"/>
      <c r="J5045" s="17" t="n"/>
      <c r="K5045" s="17" t="n"/>
      <c r="L5045" s="17" t="n"/>
      <c r="N5045">
        <f>IF($B5045="","",IF($C5045="SUPERSTORE","Superstore","DH"))</f>
        <v/>
      </c>
      <c r="O5045">
        <f>IF($B5045="","",IFERROR(VLOOKUP($B5045,Mapping!$A:$C,2,0),"Not Mapped"))</f>
        <v/>
      </c>
      <c r="P5045">
        <f>IF($B5045="","",IFERROR(VLOOKUP($B5045,Mapping!$A:$C,3,0),"Not Mapped"))</f>
        <v/>
      </c>
      <c r="Q5045">
        <f>IF($B5045="","",IF(COUNTIF(Exclusions!$A:$A,$B5045)&gt;0,"Yes","No"))</f>
        <v/>
      </c>
      <c r="R5045" s="17">
        <f>IF($B5045="","",MIN(1,DAY($A5045)/IF($N5045="Superstore",Settings!$B$5,Settings!$B$4)))</f>
        <v/>
      </c>
      <c r="S5045" s="17">
        <f>IF(OR($B5045="",$G5045="",$R5045=0),"",$G5045/$R5045)</f>
        <v/>
      </c>
      <c r="T5045">
        <f>IF($S5045="","",IF($S5045&lt;Settings!$B$8,"Critical",IF($S5045&lt;Settings!$B$9,"Semi Critical","Non Critical")))</f>
        <v/>
      </c>
      <c r="U5045">
        <f>IF($B5045="","",IFERROR(VLOOKUP($O5045,Leaders!$A:$B,2,0),"Not Mapped"))</f>
        <v/>
      </c>
    </row>
    <row r="5046">
      <c r="A5046" s="16" t="n"/>
      <c r="G5046" s="17" t="n"/>
      <c r="H5046" s="17" t="n"/>
      <c r="I5046" s="17" t="n"/>
      <c r="J5046" s="17" t="n"/>
      <c r="K5046" s="17" t="n"/>
      <c r="L5046" s="17" t="n"/>
      <c r="N5046">
        <f>IF($B5046="","",IF($C5046="SUPERSTORE","Superstore","DH"))</f>
        <v/>
      </c>
      <c r="O5046">
        <f>IF($B5046="","",IFERROR(VLOOKUP($B5046,Mapping!$A:$C,2,0),"Not Mapped"))</f>
        <v/>
      </c>
      <c r="P5046">
        <f>IF($B5046="","",IFERROR(VLOOKUP($B5046,Mapping!$A:$C,3,0),"Not Mapped"))</f>
        <v/>
      </c>
      <c r="Q5046">
        <f>IF($B5046="","",IF(COUNTIF(Exclusions!$A:$A,$B5046)&gt;0,"Yes","No"))</f>
        <v/>
      </c>
      <c r="R5046" s="17">
        <f>IF($B5046="","",MIN(1,DAY($A5046)/IF($N5046="Superstore",Settings!$B$5,Settings!$B$4)))</f>
        <v/>
      </c>
      <c r="S5046" s="17">
        <f>IF(OR($B5046="",$G5046="",$R5046=0),"",$G5046/$R5046)</f>
        <v/>
      </c>
      <c r="T5046">
        <f>IF($S5046="","",IF($S5046&lt;Settings!$B$8,"Critical",IF($S5046&lt;Settings!$B$9,"Semi Critical","Non Critical")))</f>
        <v/>
      </c>
      <c r="U5046">
        <f>IF($B5046="","",IFERROR(VLOOKUP($O5046,Leaders!$A:$B,2,0),"Not Mapped"))</f>
        <v/>
      </c>
    </row>
    <row r="5047">
      <c r="A5047" s="16" t="n"/>
      <c r="G5047" s="17" t="n"/>
      <c r="H5047" s="17" t="n"/>
      <c r="I5047" s="17" t="n"/>
      <c r="J5047" s="17" t="n"/>
      <c r="K5047" s="17" t="n"/>
      <c r="L5047" s="17" t="n"/>
      <c r="N5047">
        <f>IF($B5047="","",IF($C5047="SUPERSTORE","Superstore","DH"))</f>
        <v/>
      </c>
      <c r="O5047">
        <f>IF($B5047="","",IFERROR(VLOOKUP($B5047,Mapping!$A:$C,2,0),"Not Mapped"))</f>
        <v/>
      </c>
      <c r="P5047">
        <f>IF($B5047="","",IFERROR(VLOOKUP($B5047,Mapping!$A:$C,3,0),"Not Mapped"))</f>
        <v/>
      </c>
      <c r="Q5047">
        <f>IF($B5047="","",IF(COUNTIF(Exclusions!$A:$A,$B5047)&gt;0,"Yes","No"))</f>
        <v/>
      </c>
      <c r="R5047" s="17">
        <f>IF($B5047="","",MIN(1,DAY($A5047)/IF($N5047="Superstore",Settings!$B$5,Settings!$B$4)))</f>
        <v/>
      </c>
      <c r="S5047" s="17">
        <f>IF(OR($B5047="",$G5047="",$R5047=0),"",$G5047/$R5047)</f>
        <v/>
      </c>
      <c r="T5047">
        <f>IF($S5047="","",IF($S5047&lt;Settings!$B$8,"Critical",IF($S5047&lt;Settings!$B$9,"Semi Critical","Non Critical")))</f>
        <v/>
      </c>
      <c r="U5047">
        <f>IF($B5047="","",IFERROR(VLOOKUP($O5047,Leaders!$A:$B,2,0),"Not Mapped"))</f>
        <v/>
      </c>
    </row>
    <row r="5048">
      <c r="A5048" s="16" t="n"/>
      <c r="G5048" s="17" t="n"/>
      <c r="H5048" s="17" t="n"/>
      <c r="I5048" s="17" t="n"/>
      <c r="J5048" s="17" t="n"/>
      <c r="K5048" s="17" t="n"/>
      <c r="L5048" s="17" t="n"/>
      <c r="N5048">
        <f>IF($B5048="","",IF($C5048="SUPERSTORE","Superstore","DH"))</f>
        <v/>
      </c>
      <c r="O5048">
        <f>IF($B5048="","",IFERROR(VLOOKUP($B5048,Mapping!$A:$C,2,0),"Not Mapped"))</f>
        <v/>
      </c>
      <c r="P5048">
        <f>IF($B5048="","",IFERROR(VLOOKUP($B5048,Mapping!$A:$C,3,0),"Not Mapped"))</f>
        <v/>
      </c>
      <c r="Q5048">
        <f>IF($B5048="","",IF(COUNTIF(Exclusions!$A:$A,$B5048)&gt;0,"Yes","No"))</f>
        <v/>
      </c>
      <c r="R5048" s="17">
        <f>IF($B5048="","",MIN(1,DAY($A5048)/IF($N5048="Superstore",Settings!$B$5,Settings!$B$4)))</f>
        <v/>
      </c>
      <c r="S5048" s="17">
        <f>IF(OR($B5048="",$G5048="",$R5048=0),"",$G5048/$R5048)</f>
        <v/>
      </c>
      <c r="T5048">
        <f>IF($S5048="","",IF($S5048&lt;Settings!$B$8,"Critical",IF($S5048&lt;Settings!$B$9,"Semi Critical","Non Critical")))</f>
        <v/>
      </c>
      <c r="U5048">
        <f>IF($B5048="","",IFERROR(VLOOKUP($O5048,Leaders!$A:$B,2,0),"Not Mapped"))</f>
        <v/>
      </c>
    </row>
    <row r="5049">
      <c r="A5049" s="16" t="n"/>
      <c r="G5049" s="17" t="n"/>
      <c r="H5049" s="17" t="n"/>
      <c r="I5049" s="17" t="n"/>
      <c r="J5049" s="17" t="n"/>
      <c r="K5049" s="17" t="n"/>
      <c r="L5049" s="17" t="n"/>
      <c r="N5049">
        <f>IF($B5049="","",IF($C5049="SUPERSTORE","Superstore","DH"))</f>
        <v/>
      </c>
      <c r="O5049">
        <f>IF($B5049="","",IFERROR(VLOOKUP($B5049,Mapping!$A:$C,2,0),"Not Mapped"))</f>
        <v/>
      </c>
      <c r="P5049">
        <f>IF($B5049="","",IFERROR(VLOOKUP($B5049,Mapping!$A:$C,3,0),"Not Mapped"))</f>
        <v/>
      </c>
      <c r="Q5049">
        <f>IF($B5049="","",IF(COUNTIF(Exclusions!$A:$A,$B5049)&gt;0,"Yes","No"))</f>
        <v/>
      </c>
      <c r="R5049" s="17">
        <f>IF($B5049="","",MIN(1,DAY($A5049)/IF($N5049="Superstore",Settings!$B$5,Settings!$B$4)))</f>
        <v/>
      </c>
      <c r="S5049" s="17">
        <f>IF(OR($B5049="",$G5049="",$R5049=0),"",$G5049/$R5049)</f>
        <v/>
      </c>
      <c r="T5049">
        <f>IF($S5049="","",IF($S5049&lt;Settings!$B$8,"Critical",IF($S5049&lt;Settings!$B$9,"Semi Critical","Non Critical")))</f>
        <v/>
      </c>
      <c r="U5049">
        <f>IF($B5049="","",IFERROR(VLOOKUP($O5049,Leaders!$A:$B,2,0),"Not Mapped"))</f>
        <v/>
      </c>
    </row>
    <row r="5050">
      <c r="A5050" s="16" t="n"/>
      <c r="G5050" s="17" t="n"/>
      <c r="H5050" s="17" t="n"/>
      <c r="I5050" s="17" t="n"/>
      <c r="J5050" s="17" t="n"/>
      <c r="K5050" s="17" t="n"/>
      <c r="L5050" s="17" t="n"/>
      <c r="N5050">
        <f>IF($B5050="","",IF($C5050="SUPERSTORE","Superstore","DH"))</f>
        <v/>
      </c>
      <c r="O5050">
        <f>IF($B5050="","",IFERROR(VLOOKUP($B5050,Mapping!$A:$C,2,0),"Not Mapped"))</f>
        <v/>
      </c>
      <c r="P5050">
        <f>IF($B5050="","",IFERROR(VLOOKUP($B5050,Mapping!$A:$C,3,0),"Not Mapped"))</f>
        <v/>
      </c>
      <c r="Q5050">
        <f>IF($B5050="","",IF(COUNTIF(Exclusions!$A:$A,$B5050)&gt;0,"Yes","No"))</f>
        <v/>
      </c>
      <c r="R5050" s="17">
        <f>IF($B5050="","",MIN(1,DAY($A5050)/IF($N5050="Superstore",Settings!$B$5,Settings!$B$4)))</f>
        <v/>
      </c>
      <c r="S5050" s="17">
        <f>IF(OR($B5050="",$G5050="",$R5050=0),"",$G5050/$R5050)</f>
        <v/>
      </c>
      <c r="T5050">
        <f>IF($S5050="","",IF($S5050&lt;Settings!$B$8,"Critical",IF($S5050&lt;Settings!$B$9,"Semi Critical","Non Critical")))</f>
        <v/>
      </c>
      <c r="U5050">
        <f>IF($B5050="","",IFERROR(VLOOKUP($O5050,Leaders!$A:$B,2,0),"Not Mapped"))</f>
        <v/>
      </c>
    </row>
    <row r="5051">
      <c r="A5051" s="16" t="n"/>
      <c r="G5051" s="17" t="n"/>
      <c r="H5051" s="17" t="n"/>
      <c r="I5051" s="17" t="n"/>
      <c r="J5051" s="17" t="n"/>
      <c r="K5051" s="17" t="n"/>
      <c r="L5051" s="17" t="n"/>
      <c r="N5051">
        <f>IF($B5051="","",IF($C5051="SUPERSTORE","Superstore","DH"))</f>
        <v/>
      </c>
      <c r="O5051">
        <f>IF($B5051="","",IFERROR(VLOOKUP($B5051,Mapping!$A:$C,2,0),"Not Mapped"))</f>
        <v/>
      </c>
      <c r="P5051">
        <f>IF($B5051="","",IFERROR(VLOOKUP($B5051,Mapping!$A:$C,3,0),"Not Mapped"))</f>
        <v/>
      </c>
      <c r="Q5051">
        <f>IF($B5051="","",IF(COUNTIF(Exclusions!$A:$A,$B5051)&gt;0,"Yes","No"))</f>
        <v/>
      </c>
      <c r="R5051" s="17">
        <f>IF($B5051="","",MIN(1,DAY($A5051)/IF($N5051="Superstore",Settings!$B$5,Settings!$B$4)))</f>
        <v/>
      </c>
      <c r="S5051" s="17">
        <f>IF(OR($B5051="",$G5051="",$R5051=0),"",$G5051/$R5051)</f>
        <v/>
      </c>
      <c r="T5051">
        <f>IF($S5051="","",IF($S5051&lt;Settings!$B$8,"Critical",IF($S5051&lt;Settings!$B$9,"Semi Critical","Non Critical")))</f>
        <v/>
      </c>
      <c r="U5051">
        <f>IF($B5051="","",IFERROR(VLOOKUP($O5051,Leaders!$A:$B,2,0),"Not Mapped"))</f>
        <v/>
      </c>
    </row>
    <row r="5052">
      <c r="A5052" s="16" t="n"/>
      <c r="G5052" s="17" t="n"/>
      <c r="H5052" s="17" t="n"/>
      <c r="I5052" s="17" t="n"/>
      <c r="J5052" s="17" t="n"/>
      <c r="K5052" s="17" t="n"/>
      <c r="L5052" s="17" t="n"/>
      <c r="N5052">
        <f>IF($B5052="","",IF($C5052="SUPERSTORE","Superstore","DH"))</f>
        <v/>
      </c>
      <c r="O5052">
        <f>IF($B5052="","",IFERROR(VLOOKUP($B5052,Mapping!$A:$C,2,0),"Not Mapped"))</f>
        <v/>
      </c>
      <c r="P5052">
        <f>IF($B5052="","",IFERROR(VLOOKUP($B5052,Mapping!$A:$C,3,0),"Not Mapped"))</f>
        <v/>
      </c>
      <c r="Q5052">
        <f>IF($B5052="","",IF(COUNTIF(Exclusions!$A:$A,$B5052)&gt;0,"Yes","No"))</f>
        <v/>
      </c>
      <c r="R5052" s="17">
        <f>IF($B5052="","",MIN(1,DAY($A5052)/IF($N5052="Superstore",Settings!$B$5,Settings!$B$4)))</f>
        <v/>
      </c>
      <c r="S5052" s="17">
        <f>IF(OR($B5052="",$G5052="",$R5052=0),"",$G5052/$R5052)</f>
        <v/>
      </c>
      <c r="T5052">
        <f>IF($S5052="","",IF($S5052&lt;Settings!$B$8,"Critical",IF($S5052&lt;Settings!$B$9,"Semi Critical","Non Critical")))</f>
        <v/>
      </c>
      <c r="U5052">
        <f>IF($B5052="","",IFERROR(VLOOKUP($O5052,Leaders!$A:$B,2,0),"Not Mapped"))</f>
        <v/>
      </c>
    </row>
    <row r="5053">
      <c r="A5053" s="16" t="n"/>
      <c r="G5053" s="17" t="n"/>
      <c r="H5053" s="17" t="n"/>
      <c r="I5053" s="17" t="n"/>
      <c r="J5053" s="17" t="n"/>
      <c r="K5053" s="17" t="n"/>
      <c r="L5053" s="17" t="n"/>
      <c r="N5053">
        <f>IF($B5053="","",IF($C5053="SUPERSTORE","Superstore","DH"))</f>
        <v/>
      </c>
      <c r="O5053">
        <f>IF($B5053="","",IFERROR(VLOOKUP($B5053,Mapping!$A:$C,2,0),"Not Mapped"))</f>
        <v/>
      </c>
      <c r="P5053">
        <f>IF($B5053="","",IFERROR(VLOOKUP($B5053,Mapping!$A:$C,3,0),"Not Mapped"))</f>
        <v/>
      </c>
      <c r="Q5053">
        <f>IF($B5053="","",IF(COUNTIF(Exclusions!$A:$A,$B5053)&gt;0,"Yes","No"))</f>
        <v/>
      </c>
      <c r="R5053" s="17">
        <f>IF($B5053="","",MIN(1,DAY($A5053)/IF($N5053="Superstore",Settings!$B$5,Settings!$B$4)))</f>
        <v/>
      </c>
      <c r="S5053" s="17">
        <f>IF(OR($B5053="",$G5053="",$R5053=0),"",$G5053/$R5053)</f>
        <v/>
      </c>
      <c r="T5053">
        <f>IF($S5053="","",IF($S5053&lt;Settings!$B$8,"Critical",IF($S5053&lt;Settings!$B$9,"Semi Critical","Non Critical")))</f>
        <v/>
      </c>
      <c r="U5053">
        <f>IF($B5053="","",IFERROR(VLOOKUP($O5053,Leaders!$A:$B,2,0),"Not Mapped"))</f>
        <v/>
      </c>
    </row>
    <row r="5054">
      <c r="A5054" s="16" t="n"/>
      <c r="G5054" s="17" t="n"/>
      <c r="H5054" s="17" t="n"/>
      <c r="I5054" s="17" t="n"/>
      <c r="J5054" s="17" t="n"/>
      <c r="K5054" s="17" t="n"/>
      <c r="L5054" s="17" t="n"/>
      <c r="N5054">
        <f>IF($B5054="","",IF($C5054="SUPERSTORE","Superstore","DH"))</f>
        <v/>
      </c>
      <c r="O5054">
        <f>IF($B5054="","",IFERROR(VLOOKUP($B5054,Mapping!$A:$C,2,0),"Not Mapped"))</f>
        <v/>
      </c>
      <c r="P5054">
        <f>IF($B5054="","",IFERROR(VLOOKUP($B5054,Mapping!$A:$C,3,0),"Not Mapped"))</f>
        <v/>
      </c>
      <c r="Q5054">
        <f>IF($B5054="","",IF(COUNTIF(Exclusions!$A:$A,$B5054)&gt;0,"Yes","No"))</f>
        <v/>
      </c>
      <c r="R5054" s="17">
        <f>IF($B5054="","",MIN(1,DAY($A5054)/IF($N5054="Superstore",Settings!$B$5,Settings!$B$4)))</f>
        <v/>
      </c>
      <c r="S5054" s="17">
        <f>IF(OR($B5054="",$G5054="",$R5054=0),"",$G5054/$R5054)</f>
        <v/>
      </c>
      <c r="T5054">
        <f>IF($S5054="","",IF($S5054&lt;Settings!$B$8,"Critical",IF($S5054&lt;Settings!$B$9,"Semi Critical","Non Critical")))</f>
        <v/>
      </c>
      <c r="U5054">
        <f>IF($B5054="","",IFERROR(VLOOKUP($O5054,Leaders!$A:$B,2,0),"Not Mapped"))</f>
        <v/>
      </c>
    </row>
    <row r="5055">
      <c r="A5055" s="16" t="n"/>
      <c r="G5055" s="17" t="n"/>
      <c r="H5055" s="17" t="n"/>
      <c r="I5055" s="17" t="n"/>
      <c r="J5055" s="17" t="n"/>
      <c r="K5055" s="17" t="n"/>
      <c r="L5055" s="17" t="n"/>
      <c r="N5055">
        <f>IF($B5055="","",IF($C5055="SUPERSTORE","Superstore","DH"))</f>
        <v/>
      </c>
      <c r="O5055">
        <f>IF($B5055="","",IFERROR(VLOOKUP($B5055,Mapping!$A:$C,2,0),"Not Mapped"))</f>
        <v/>
      </c>
      <c r="P5055">
        <f>IF($B5055="","",IFERROR(VLOOKUP($B5055,Mapping!$A:$C,3,0),"Not Mapped"))</f>
        <v/>
      </c>
      <c r="Q5055">
        <f>IF($B5055="","",IF(COUNTIF(Exclusions!$A:$A,$B5055)&gt;0,"Yes","No"))</f>
        <v/>
      </c>
      <c r="R5055" s="17">
        <f>IF($B5055="","",MIN(1,DAY($A5055)/IF($N5055="Superstore",Settings!$B$5,Settings!$B$4)))</f>
        <v/>
      </c>
      <c r="S5055" s="17">
        <f>IF(OR($B5055="",$G5055="",$R5055=0),"",$G5055/$R5055)</f>
        <v/>
      </c>
      <c r="T5055">
        <f>IF($S5055="","",IF($S5055&lt;Settings!$B$8,"Critical",IF($S5055&lt;Settings!$B$9,"Semi Critical","Non Critical")))</f>
        <v/>
      </c>
      <c r="U5055">
        <f>IF($B5055="","",IFERROR(VLOOKUP($O5055,Leaders!$A:$B,2,0),"Not Mapped"))</f>
        <v/>
      </c>
    </row>
    <row r="5056">
      <c r="A5056" s="16" t="n"/>
      <c r="G5056" s="17" t="n"/>
      <c r="H5056" s="17" t="n"/>
      <c r="I5056" s="17" t="n"/>
      <c r="J5056" s="17" t="n"/>
      <c r="K5056" s="17" t="n"/>
      <c r="L5056" s="17" t="n"/>
      <c r="N5056">
        <f>IF($B5056="","",IF($C5056="SUPERSTORE","Superstore","DH"))</f>
        <v/>
      </c>
      <c r="O5056">
        <f>IF($B5056="","",IFERROR(VLOOKUP($B5056,Mapping!$A:$C,2,0),"Not Mapped"))</f>
        <v/>
      </c>
      <c r="P5056">
        <f>IF($B5056="","",IFERROR(VLOOKUP($B5056,Mapping!$A:$C,3,0),"Not Mapped"))</f>
        <v/>
      </c>
      <c r="Q5056">
        <f>IF($B5056="","",IF(COUNTIF(Exclusions!$A:$A,$B5056)&gt;0,"Yes","No"))</f>
        <v/>
      </c>
      <c r="R5056" s="17">
        <f>IF($B5056="","",MIN(1,DAY($A5056)/IF($N5056="Superstore",Settings!$B$5,Settings!$B$4)))</f>
        <v/>
      </c>
      <c r="S5056" s="17">
        <f>IF(OR($B5056="",$G5056="",$R5056=0),"",$G5056/$R5056)</f>
        <v/>
      </c>
      <c r="T5056">
        <f>IF($S5056="","",IF($S5056&lt;Settings!$B$8,"Critical",IF($S5056&lt;Settings!$B$9,"Semi Critical","Non Critical")))</f>
        <v/>
      </c>
      <c r="U5056">
        <f>IF($B5056="","",IFERROR(VLOOKUP($O5056,Leaders!$A:$B,2,0),"Not Mapped"))</f>
        <v/>
      </c>
    </row>
    <row r="5057">
      <c r="A5057" s="16" t="n"/>
      <c r="G5057" s="17" t="n"/>
      <c r="H5057" s="17" t="n"/>
      <c r="I5057" s="17" t="n"/>
      <c r="J5057" s="17" t="n"/>
      <c r="K5057" s="17" t="n"/>
      <c r="L5057" s="17" t="n"/>
      <c r="N5057">
        <f>IF($B5057="","",IF($C5057="SUPERSTORE","Superstore","DH"))</f>
        <v/>
      </c>
      <c r="O5057">
        <f>IF($B5057="","",IFERROR(VLOOKUP($B5057,Mapping!$A:$C,2,0),"Not Mapped"))</f>
        <v/>
      </c>
      <c r="P5057">
        <f>IF($B5057="","",IFERROR(VLOOKUP($B5057,Mapping!$A:$C,3,0),"Not Mapped"))</f>
        <v/>
      </c>
      <c r="Q5057">
        <f>IF($B5057="","",IF(COUNTIF(Exclusions!$A:$A,$B5057)&gt;0,"Yes","No"))</f>
        <v/>
      </c>
      <c r="R5057" s="17">
        <f>IF($B5057="","",MIN(1,DAY($A5057)/IF($N5057="Superstore",Settings!$B$5,Settings!$B$4)))</f>
        <v/>
      </c>
      <c r="S5057" s="17">
        <f>IF(OR($B5057="",$G5057="",$R5057=0),"",$G5057/$R5057)</f>
        <v/>
      </c>
      <c r="T5057">
        <f>IF($S5057="","",IF($S5057&lt;Settings!$B$8,"Critical",IF($S5057&lt;Settings!$B$9,"Semi Critical","Non Critical")))</f>
        <v/>
      </c>
      <c r="U5057">
        <f>IF($B5057="","",IFERROR(VLOOKUP($O5057,Leaders!$A:$B,2,0),"Not Mapped"))</f>
        <v/>
      </c>
    </row>
    <row r="5058">
      <c r="A5058" s="16" t="n"/>
      <c r="G5058" s="17" t="n"/>
      <c r="H5058" s="17" t="n"/>
      <c r="I5058" s="17" t="n"/>
      <c r="J5058" s="17" t="n"/>
      <c r="K5058" s="17" t="n"/>
      <c r="L5058" s="17" t="n"/>
      <c r="N5058">
        <f>IF($B5058="","",IF($C5058="SUPERSTORE","Superstore","DH"))</f>
        <v/>
      </c>
      <c r="O5058">
        <f>IF($B5058="","",IFERROR(VLOOKUP($B5058,Mapping!$A:$C,2,0),"Not Mapped"))</f>
        <v/>
      </c>
      <c r="P5058">
        <f>IF($B5058="","",IFERROR(VLOOKUP($B5058,Mapping!$A:$C,3,0),"Not Mapped"))</f>
        <v/>
      </c>
      <c r="Q5058">
        <f>IF($B5058="","",IF(COUNTIF(Exclusions!$A:$A,$B5058)&gt;0,"Yes","No"))</f>
        <v/>
      </c>
      <c r="R5058" s="17">
        <f>IF($B5058="","",MIN(1,DAY($A5058)/IF($N5058="Superstore",Settings!$B$5,Settings!$B$4)))</f>
        <v/>
      </c>
      <c r="S5058" s="17">
        <f>IF(OR($B5058="",$G5058="",$R5058=0),"",$G5058/$R5058)</f>
        <v/>
      </c>
      <c r="T5058">
        <f>IF($S5058="","",IF($S5058&lt;Settings!$B$8,"Critical",IF($S5058&lt;Settings!$B$9,"Semi Critical","Non Critical")))</f>
        <v/>
      </c>
      <c r="U5058">
        <f>IF($B5058="","",IFERROR(VLOOKUP($O5058,Leaders!$A:$B,2,0),"Not Mapped"))</f>
        <v/>
      </c>
    </row>
    <row r="5059">
      <c r="A5059" s="16" t="n"/>
      <c r="G5059" s="17" t="n"/>
      <c r="H5059" s="17" t="n"/>
      <c r="I5059" s="17" t="n"/>
      <c r="J5059" s="17" t="n"/>
      <c r="K5059" s="17" t="n"/>
      <c r="L5059" s="17" t="n"/>
      <c r="N5059">
        <f>IF($B5059="","",IF($C5059="SUPERSTORE","Superstore","DH"))</f>
        <v/>
      </c>
      <c r="O5059">
        <f>IF($B5059="","",IFERROR(VLOOKUP($B5059,Mapping!$A:$C,2,0),"Not Mapped"))</f>
        <v/>
      </c>
      <c r="P5059">
        <f>IF($B5059="","",IFERROR(VLOOKUP($B5059,Mapping!$A:$C,3,0),"Not Mapped"))</f>
        <v/>
      </c>
      <c r="Q5059">
        <f>IF($B5059="","",IF(COUNTIF(Exclusions!$A:$A,$B5059)&gt;0,"Yes","No"))</f>
        <v/>
      </c>
      <c r="R5059" s="17">
        <f>IF($B5059="","",MIN(1,DAY($A5059)/IF($N5059="Superstore",Settings!$B$5,Settings!$B$4)))</f>
        <v/>
      </c>
      <c r="S5059" s="17">
        <f>IF(OR($B5059="",$G5059="",$R5059=0),"",$G5059/$R5059)</f>
        <v/>
      </c>
      <c r="T5059">
        <f>IF($S5059="","",IF($S5059&lt;Settings!$B$8,"Critical",IF($S5059&lt;Settings!$B$9,"Semi Critical","Non Critical")))</f>
        <v/>
      </c>
      <c r="U5059">
        <f>IF($B5059="","",IFERROR(VLOOKUP($O5059,Leaders!$A:$B,2,0),"Not Mapped"))</f>
        <v/>
      </c>
    </row>
    <row r="5060">
      <c r="A5060" s="16" t="n"/>
      <c r="G5060" s="17" t="n"/>
      <c r="H5060" s="17" t="n"/>
      <c r="I5060" s="17" t="n"/>
      <c r="J5060" s="17" t="n"/>
      <c r="K5060" s="17" t="n"/>
      <c r="L5060" s="17" t="n"/>
      <c r="N5060">
        <f>IF($B5060="","",IF($C5060="SUPERSTORE","Superstore","DH"))</f>
        <v/>
      </c>
      <c r="O5060">
        <f>IF($B5060="","",IFERROR(VLOOKUP($B5060,Mapping!$A:$C,2,0),"Not Mapped"))</f>
        <v/>
      </c>
      <c r="P5060">
        <f>IF($B5060="","",IFERROR(VLOOKUP($B5060,Mapping!$A:$C,3,0),"Not Mapped"))</f>
        <v/>
      </c>
      <c r="Q5060">
        <f>IF($B5060="","",IF(COUNTIF(Exclusions!$A:$A,$B5060)&gt;0,"Yes","No"))</f>
        <v/>
      </c>
      <c r="R5060" s="17">
        <f>IF($B5060="","",MIN(1,DAY($A5060)/IF($N5060="Superstore",Settings!$B$5,Settings!$B$4)))</f>
        <v/>
      </c>
      <c r="S5060" s="17">
        <f>IF(OR($B5060="",$G5060="",$R5060=0),"",$G5060/$R5060)</f>
        <v/>
      </c>
      <c r="T5060">
        <f>IF($S5060="","",IF($S5060&lt;Settings!$B$8,"Critical",IF($S5060&lt;Settings!$B$9,"Semi Critical","Non Critical")))</f>
        <v/>
      </c>
      <c r="U5060">
        <f>IF($B5060="","",IFERROR(VLOOKUP($O5060,Leaders!$A:$B,2,0),"Not Mapped"))</f>
        <v/>
      </c>
    </row>
    <row r="5061">
      <c r="A5061" s="16" t="n"/>
      <c r="G5061" s="17" t="n"/>
      <c r="H5061" s="17" t="n"/>
      <c r="I5061" s="17" t="n"/>
      <c r="J5061" s="17" t="n"/>
      <c r="K5061" s="17" t="n"/>
      <c r="L5061" s="17" t="n"/>
      <c r="N5061">
        <f>IF($B5061="","",IF($C5061="SUPERSTORE","Superstore","DH"))</f>
        <v/>
      </c>
      <c r="O5061">
        <f>IF($B5061="","",IFERROR(VLOOKUP($B5061,Mapping!$A:$C,2,0),"Not Mapped"))</f>
        <v/>
      </c>
      <c r="P5061">
        <f>IF($B5061="","",IFERROR(VLOOKUP($B5061,Mapping!$A:$C,3,0),"Not Mapped"))</f>
        <v/>
      </c>
      <c r="Q5061">
        <f>IF($B5061="","",IF(COUNTIF(Exclusions!$A:$A,$B5061)&gt;0,"Yes","No"))</f>
        <v/>
      </c>
      <c r="R5061" s="17">
        <f>IF($B5061="","",MIN(1,DAY($A5061)/IF($N5061="Superstore",Settings!$B$5,Settings!$B$4)))</f>
        <v/>
      </c>
      <c r="S5061" s="17">
        <f>IF(OR($B5061="",$G5061="",$R5061=0),"",$G5061/$R5061)</f>
        <v/>
      </c>
      <c r="T5061">
        <f>IF($S5061="","",IF($S5061&lt;Settings!$B$8,"Critical",IF($S5061&lt;Settings!$B$9,"Semi Critical","Non Critical")))</f>
        <v/>
      </c>
      <c r="U5061">
        <f>IF($B5061="","",IFERROR(VLOOKUP($O5061,Leaders!$A:$B,2,0),"Not Mapped"))</f>
        <v/>
      </c>
    </row>
    <row r="5062">
      <c r="A5062" s="16" t="n"/>
      <c r="G5062" s="17" t="n"/>
      <c r="H5062" s="17" t="n"/>
      <c r="I5062" s="17" t="n"/>
      <c r="J5062" s="17" t="n"/>
      <c r="K5062" s="17" t="n"/>
      <c r="L5062" s="17" t="n"/>
      <c r="N5062">
        <f>IF($B5062="","",IF($C5062="SUPERSTORE","Superstore","DH"))</f>
        <v/>
      </c>
      <c r="O5062">
        <f>IF($B5062="","",IFERROR(VLOOKUP($B5062,Mapping!$A:$C,2,0),"Not Mapped"))</f>
        <v/>
      </c>
      <c r="P5062">
        <f>IF($B5062="","",IFERROR(VLOOKUP($B5062,Mapping!$A:$C,3,0),"Not Mapped"))</f>
        <v/>
      </c>
      <c r="Q5062">
        <f>IF($B5062="","",IF(COUNTIF(Exclusions!$A:$A,$B5062)&gt;0,"Yes","No"))</f>
        <v/>
      </c>
      <c r="R5062" s="17">
        <f>IF($B5062="","",MIN(1,DAY($A5062)/IF($N5062="Superstore",Settings!$B$5,Settings!$B$4)))</f>
        <v/>
      </c>
      <c r="S5062" s="17">
        <f>IF(OR($B5062="",$G5062="",$R5062=0),"",$G5062/$R5062)</f>
        <v/>
      </c>
      <c r="T5062">
        <f>IF($S5062="","",IF($S5062&lt;Settings!$B$8,"Critical",IF($S5062&lt;Settings!$B$9,"Semi Critical","Non Critical")))</f>
        <v/>
      </c>
      <c r="U5062">
        <f>IF($B5062="","",IFERROR(VLOOKUP($O5062,Leaders!$A:$B,2,0),"Not Mapped"))</f>
        <v/>
      </c>
    </row>
    <row r="5063">
      <c r="A5063" s="16" t="n"/>
      <c r="G5063" s="17" t="n"/>
      <c r="H5063" s="17" t="n"/>
      <c r="I5063" s="17" t="n"/>
      <c r="J5063" s="17" t="n"/>
      <c r="K5063" s="17" t="n"/>
      <c r="L5063" s="17" t="n"/>
      <c r="N5063">
        <f>IF($B5063="","",IF($C5063="SUPERSTORE","Superstore","DH"))</f>
        <v/>
      </c>
      <c r="O5063">
        <f>IF($B5063="","",IFERROR(VLOOKUP($B5063,Mapping!$A:$C,2,0),"Not Mapped"))</f>
        <v/>
      </c>
      <c r="P5063">
        <f>IF($B5063="","",IFERROR(VLOOKUP($B5063,Mapping!$A:$C,3,0),"Not Mapped"))</f>
        <v/>
      </c>
      <c r="Q5063">
        <f>IF($B5063="","",IF(COUNTIF(Exclusions!$A:$A,$B5063)&gt;0,"Yes","No"))</f>
        <v/>
      </c>
      <c r="R5063" s="17">
        <f>IF($B5063="","",MIN(1,DAY($A5063)/IF($N5063="Superstore",Settings!$B$5,Settings!$B$4)))</f>
        <v/>
      </c>
      <c r="S5063" s="17">
        <f>IF(OR($B5063="",$G5063="",$R5063=0),"",$G5063/$R5063)</f>
        <v/>
      </c>
      <c r="T5063">
        <f>IF($S5063="","",IF($S5063&lt;Settings!$B$8,"Critical",IF($S5063&lt;Settings!$B$9,"Semi Critical","Non Critical")))</f>
        <v/>
      </c>
      <c r="U5063">
        <f>IF($B5063="","",IFERROR(VLOOKUP($O5063,Leaders!$A:$B,2,0),"Not Mapped"))</f>
        <v/>
      </c>
    </row>
    <row r="5064">
      <c r="A5064" s="16" t="n"/>
      <c r="G5064" s="17" t="n"/>
      <c r="H5064" s="17" t="n"/>
      <c r="I5064" s="17" t="n"/>
      <c r="J5064" s="17" t="n"/>
      <c r="K5064" s="17" t="n"/>
      <c r="L5064" s="17" t="n"/>
      <c r="N5064">
        <f>IF($B5064="","",IF($C5064="SUPERSTORE","Superstore","DH"))</f>
        <v/>
      </c>
      <c r="O5064">
        <f>IF($B5064="","",IFERROR(VLOOKUP($B5064,Mapping!$A:$C,2,0),"Not Mapped"))</f>
        <v/>
      </c>
      <c r="P5064">
        <f>IF($B5064="","",IFERROR(VLOOKUP($B5064,Mapping!$A:$C,3,0),"Not Mapped"))</f>
        <v/>
      </c>
      <c r="Q5064">
        <f>IF($B5064="","",IF(COUNTIF(Exclusions!$A:$A,$B5064)&gt;0,"Yes","No"))</f>
        <v/>
      </c>
      <c r="R5064" s="17">
        <f>IF($B5064="","",MIN(1,DAY($A5064)/IF($N5064="Superstore",Settings!$B$5,Settings!$B$4)))</f>
        <v/>
      </c>
      <c r="S5064" s="17">
        <f>IF(OR($B5064="",$G5064="",$R5064=0),"",$G5064/$R5064)</f>
        <v/>
      </c>
      <c r="T5064">
        <f>IF($S5064="","",IF($S5064&lt;Settings!$B$8,"Critical",IF($S5064&lt;Settings!$B$9,"Semi Critical","Non Critical")))</f>
        <v/>
      </c>
      <c r="U5064">
        <f>IF($B5064="","",IFERROR(VLOOKUP($O5064,Leaders!$A:$B,2,0),"Not Mapped"))</f>
        <v/>
      </c>
    </row>
    <row r="5065">
      <c r="A5065" s="16" t="n"/>
      <c r="G5065" s="17" t="n"/>
      <c r="H5065" s="17" t="n"/>
      <c r="I5065" s="17" t="n"/>
      <c r="J5065" s="17" t="n"/>
      <c r="K5065" s="17" t="n"/>
      <c r="L5065" s="17" t="n"/>
      <c r="N5065">
        <f>IF($B5065="","",IF($C5065="SUPERSTORE","Superstore","DH"))</f>
        <v/>
      </c>
      <c r="O5065">
        <f>IF($B5065="","",IFERROR(VLOOKUP($B5065,Mapping!$A:$C,2,0),"Not Mapped"))</f>
        <v/>
      </c>
      <c r="P5065">
        <f>IF($B5065="","",IFERROR(VLOOKUP($B5065,Mapping!$A:$C,3,0),"Not Mapped"))</f>
        <v/>
      </c>
      <c r="Q5065">
        <f>IF($B5065="","",IF(COUNTIF(Exclusions!$A:$A,$B5065)&gt;0,"Yes","No"))</f>
        <v/>
      </c>
      <c r="R5065" s="17">
        <f>IF($B5065="","",MIN(1,DAY($A5065)/IF($N5065="Superstore",Settings!$B$5,Settings!$B$4)))</f>
        <v/>
      </c>
      <c r="S5065" s="17">
        <f>IF(OR($B5065="",$G5065="",$R5065=0),"",$G5065/$R5065)</f>
        <v/>
      </c>
      <c r="T5065">
        <f>IF($S5065="","",IF($S5065&lt;Settings!$B$8,"Critical",IF($S5065&lt;Settings!$B$9,"Semi Critical","Non Critical")))</f>
        <v/>
      </c>
      <c r="U5065">
        <f>IF($B5065="","",IFERROR(VLOOKUP($O5065,Leaders!$A:$B,2,0),"Not Mapped"))</f>
        <v/>
      </c>
    </row>
    <row r="5066">
      <c r="A5066" s="16" t="n"/>
      <c r="G5066" s="17" t="n"/>
      <c r="H5066" s="17" t="n"/>
      <c r="I5066" s="17" t="n"/>
      <c r="J5066" s="17" t="n"/>
      <c r="K5066" s="17" t="n"/>
      <c r="L5066" s="17" t="n"/>
      <c r="N5066">
        <f>IF($B5066="","",IF($C5066="SUPERSTORE","Superstore","DH"))</f>
        <v/>
      </c>
      <c r="O5066">
        <f>IF($B5066="","",IFERROR(VLOOKUP($B5066,Mapping!$A:$C,2,0),"Not Mapped"))</f>
        <v/>
      </c>
      <c r="P5066">
        <f>IF($B5066="","",IFERROR(VLOOKUP($B5066,Mapping!$A:$C,3,0),"Not Mapped"))</f>
        <v/>
      </c>
      <c r="Q5066">
        <f>IF($B5066="","",IF(COUNTIF(Exclusions!$A:$A,$B5066)&gt;0,"Yes","No"))</f>
        <v/>
      </c>
      <c r="R5066" s="17">
        <f>IF($B5066="","",MIN(1,DAY($A5066)/IF($N5066="Superstore",Settings!$B$5,Settings!$B$4)))</f>
        <v/>
      </c>
      <c r="S5066" s="17">
        <f>IF(OR($B5066="",$G5066="",$R5066=0),"",$G5066/$R5066)</f>
        <v/>
      </c>
      <c r="T5066">
        <f>IF($S5066="","",IF($S5066&lt;Settings!$B$8,"Critical",IF($S5066&lt;Settings!$B$9,"Semi Critical","Non Critical")))</f>
        <v/>
      </c>
      <c r="U5066">
        <f>IF($B5066="","",IFERROR(VLOOKUP($O5066,Leaders!$A:$B,2,0),"Not Mapped"))</f>
        <v/>
      </c>
    </row>
    <row r="5067">
      <c r="A5067" s="16" t="n"/>
      <c r="G5067" s="17" t="n"/>
      <c r="H5067" s="17" t="n"/>
      <c r="I5067" s="17" t="n"/>
      <c r="J5067" s="17" t="n"/>
      <c r="K5067" s="17" t="n"/>
      <c r="L5067" s="17" t="n"/>
      <c r="N5067">
        <f>IF($B5067="","",IF($C5067="SUPERSTORE","Superstore","DH"))</f>
        <v/>
      </c>
      <c r="O5067">
        <f>IF($B5067="","",IFERROR(VLOOKUP($B5067,Mapping!$A:$C,2,0),"Not Mapped"))</f>
        <v/>
      </c>
      <c r="P5067">
        <f>IF($B5067="","",IFERROR(VLOOKUP($B5067,Mapping!$A:$C,3,0),"Not Mapped"))</f>
        <v/>
      </c>
      <c r="Q5067">
        <f>IF($B5067="","",IF(COUNTIF(Exclusions!$A:$A,$B5067)&gt;0,"Yes","No"))</f>
        <v/>
      </c>
      <c r="R5067" s="17">
        <f>IF($B5067="","",MIN(1,DAY($A5067)/IF($N5067="Superstore",Settings!$B$5,Settings!$B$4)))</f>
        <v/>
      </c>
      <c r="S5067" s="17">
        <f>IF(OR($B5067="",$G5067="",$R5067=0),"",$G5067/$R5067)</f>
        <v/>
      </c>
      <c r="T5067">
        <f>IF($S5067="","",IF($S5067&lt;Settings!$B$8,"Critical",IF($S5067&lt;Settings!$B$9,"Semi Critical","Non Critical")))</f>
        <v/>
      </c>
      <c r="U5067">
        <f>IF($B5067="","",IFERROR(VLOOKUP($O5067,Leaders!$A:$B,2,0),"Not Mapped"))</f>
        <v/>
      </c>
    </row>
    <row r="5068">
      <c r="A5068" s="16" t="n"/>
      <c r="G5068" s="17" t="n"/>
      <c r="H5068" s="17" t="n"/>
      <c r="I5068" s="17" t="n"/>
      <c r="J5068" s="17" t="n"/>
      <c r="K5068" s="17" t="n"/>
      <c r="L5068" s="17" t="n"/>
      <c r="N5068">
        <f>IF($B5068="","",IF($C5068="SUPERSTORE","Superstore","DH"))</f>
        <v/>
      </c>
      <c r="O5068">
        <f>IF($B5068="","",IFERROR(VLOOKUP($B5068,Mapping!$A:$C,2,0),"Not Mapped"))</f>
        <v/>
      </c>
      <c r="P5068">
        <f>IF($B5068="","",IFERROR(VLOOKUP($B5068,Mapping!$A:$C,3,0),"Not Mapped"))</f>
        <v/>
      </c>
      <c r="Q5068">
        <f>IF($B5068="","",IF(COUNTIF(Exclusions!$A:$A,$B5068)&gt;0,"Yes","No"))</f>
        <v/>
      </c>
      <c r="R5068" s="17">
        <f>IF($B5068="","",MIN(1,DAY($A5068)/IF($N5068="Superstore",Settings!$B$5,Settings!$B$4)))</f>
        <v/>
      </c>
      <c r="S5068" s="17">
        <f>IF(OR($B5068="",$G5068="",$R5068=0),"",$G5068/$R5068)</f>
        <v/>
      </c>
      <c r="T5068">
        <f>IF($S5068="","",IF($S5068&lt;Settings!$B$8,"Critical",IF($S5068&lt;Settings!$B$9,"Semi Critical","Non Critical")))</f>
        <v/>
      </c>
      <c r="U5068">
        <f>IF($B5068="","",IFERROR(VLOOKUP($O5068,Leaders!$A:$B,2,0),"Not Mapped"))</f>
        <v/>
      </c>
    </row>
    <row r="5069">
      <c r="A5069" s="16" t="n"/>
      <c r="G5069" s="17" t="n"/>
      <c r="H5069" s="17" t="n"/>
      <c r="I5069" s="17" t="n"/>
      <c r="J5069" s="17" t="n"/>
      <c r="K5069" s="17" t="n"/>
      <c r="L5069" s="17" t="n"/>
      <c r="N5069">
        <f>IF($B5069="","",IF($C5069="SUPERSTORE","Superstore","DH"))</f>
        <v/>
      </c>
      <c r="O5069">
        <f>IF($B5069="","",IFERROR(VLOOKUP($B5069,Mapping!$A:$C,2,0),"Not Mapped"))</f>
        <v/>
      </c>
      <c r="P5069">
        <f>IF($B5069="","",IFERROR(VLOOKUP($B5069,Mapping!$A:$C,3,0),"Not Mapped"))</f>
        <v/>
      </c>
      <c r="Q5069">
        <f>IF($B5069="","",IF(COUNTIF(Exclusions!$A:$A,$B5069)&gt;0,"Yes","No"))</f>
        <v/>
      </c>
      <c r="R5069" s="17">
        <f>IF($B5069="","",MIN(1,DAY($A5069)/IF($N5069="Superstore",Settings!$B$5,Settings!$B$4)))</f>
        <v/>
      </c>
      <c r="S5069" s="17">
        <f>IF(OR($B5069="",$G5069="",$R5069=0),"",$G5069/$R5069)</f>
        <v/>
      </c>
      <c r="T5069">
        <f>IF($S5069="","",IF($S5069&lt;Settings!$B$8,"Critical",IF($S5069&lt;Settings!$B$9,"Semi Critical","Non Critical")))</f>
        <v/>
      </c>
      <c r="U5069">
        <f>IF($B5069="","",IFERROR(VLOOKUP($O5069,Leaders!$A:$B,2,0),"Not Mapped"))</f>
        <v/>
      </c>
    </row>
    <row r="5070">
      <c r="A5070" s="16" t="n"/>
      <c r="G5070" s="17" t="n"/>
      <c r="H5070" s="17" t="n"/>
      <c r="I5070" s="17" t="n"/>
      <c r="J5070" s="17" t="n"/>
      <c r="K5070" s="17" t="n"/>
      <c r="L5070" s="17" t="n"/>
      <c r="N5070">
        <f>IF($B5070="","",IF($C5070="SUPERSTORE","Superstore","DH"))</f>
        <v/>
      </c>
      <c r="O5070">
        <f>IF($B5070="","",IFERROR(VLOOKUP($B5070,Mapping!$A:$C,2,0),"Not Mapped"))</f>
        <v/>
      </c>
      <c r="P5070">
        <f>IF($B5070="","",IFERROR(VLOOKUP($B5070,Mapping!$A:$C,3,0),"Not Mapped"))</f>
        <v/>
      </c>
      <c r="Q5070">
        <f>IF($B5070="","",IF(COUNTIF(Exclusions!$A:$A,$B5070)&gt;0,"Yes","No"))</f>
        <v/>
      </c>
      <c r="R5070" s="17">
        <f>IF($B5070="","",MIN(1,DAY($A5070)/IF($N5070="Superstore",Settings!$B$5,Settings!$B$4)))</f>
        <v/>
      </c>
      <c r="S5070" s="17">
        <f>IF(OR($B5070="",$G5070="",$R5070=0),"",$G5070/$R5070)</f>
        <v/>
      </c>
      <c r="T5070">
        <f>IF($S5070="","",IF($S5070&lt;Settings!$B$8,"Critical",IF($S5070&lt;Settings!$B$9,"Semi Critical","Non Critical")))</f>
        <v/>
      </c>
      <c r="U5070">
        <f>IF($B5070="","",IFERROR(VLOOKUP($O5070,Leaders!$A:$B,2,0),"Not Mapped"))</f>
        <v/>
      </c>
    </row>
    <row r="5071">
      <c r="A5071" s="16" t="n"/>
      <c r="G5071" s="17" t="n"/>
      <c r="H5071" s="17" t="n"/>
      <c r="I5071" s="17" t="n"/>
      <c r="J5071" s="17" t="n"/>
      <c r="K5071" s="17" t="n"/>
      <c r="L5071" s="17" t="n"/>
      <c r="N5071">
        <f>IF($B5071="","",IF($C5071="SUPERSTORE","Superstore","DH"))</f>
        <v/>
      </c>
      <c r="O5071">
        <f>IF($B5071="","",IFERROR(VLOOKUP($B5071,Mapping!$A:$C,2,0),"Not Mapped"))</f>
        <v/>
      </c>
      <c r="P5071">
        <f>IF($B5071="","",IFERROR(VLOOKUP($B5071,Mapping!$A:$C,3,0),"Not Mapped"))</f>
        <v/>
      </c>
      <c r="Q5071">
        <f>IF($B5071="","",IF(COUNTIF(Exclusions!$A:$A,$B5071)&gt;0,"Yes","No"))</f>
        <v/>
      </c>
      <c r="R5071" s="17">
        <f>IF($B5071="","",MIN(1,DAY($A5071)/IF($N5071="Superstore",Settings!$B$5,Settings!$B$4)))</f>
        <v/>
      </c>
      <c r="S5071" s="17">
        <f>IF(OR($B5071="",$G5071="",$R5071=0),"",$G5071/$R5071)</f>
        <v/>
      </c>
      <c r="T5071">
        <f>IF($S5071="","",IF($S5071&lt;Settings!$B$8,"Critical",IF($S5071&lt;Settings!$B$9,"Semi Critical","Non Critical")))</f>
        <v/>
      </c>
      <c r="U5071">
        <f>IF($B5071="","",IFERROR(VLOOKUP($O5071,Leaders!$A:$B,2,0),"Not Mapped"))</f>
        <v/>
      </c>
    </row>
    <row r="5072">
      <c r="A5072" s="16" t="n"/>
      <c r="G5072" s="17" t="n"/>
      <c r="H5072" s="17" t="n"/>
      <c r="I5072" s="17" t="n"/>
      <c r="J5072" s="17" t="n"/>
      <c r="K5072" s="17" t="n"/>
      <c r="L5072" s="17" t="n"/>
      <c r="N5072">
        <f>IF($B5072="","",IF($C5072="SUPERSTORE","Superstore","DH"))</f>
        <v/>
      </c>
      <c r="O5072">
        <f>IF($B5072="","",IFERROR(VLOOKUP($B5072,Mapping!$A:$C,2,0),"Not Mapped"))</f>
        <v/>
      </c>
      <c r="P5072">
        <f>IF($B5072="","",IFERROR(VLOOKUP($B5072,Mapping!$A:$C,3,0),"Not Mapped"))</f>
        <v/>
      </c>
      <c r="Q5072">
        <f>IF($B5072="","",IF(COUNTIF(Exclusions!$A:$A,$B5072)&gt;0,"Yes","No"))</f>
        <v/>
      </c>
      <c r="R5072" s="17">
        <f>IF($B5072="","",MIN(1,DAY($A5072)/IF($N5072="Superstore",Settings!$B$5,Settings!$B$4)))</f>
        <v/>
      </c>
      <c r="S5072" s="17">
        <f>IF(OR($B5072="",$G5072="",$R5072=0),"",$G5072/$R5072)</f>
        <v/>
      </c>
      <c r="T5072">
        <f>IF($S5072="","",IF($S5072&lt;Settings!$B$8,"Critical",IF($S5072&lt;Settings!$B$9,"Semi Critical","Non Critical")))</f>
        <v/>
      </c>
      <c r="U5072">
        <f>IF($B5072="","",IFERROR(VLOOKUP($O5072,Leaders!$A:$B,2,0),"Not Mapped"))</f>
        <v/>
      </c>
    </row>
    <row r="5073">
      <c r="A5073" s="16" t="n"/>
      <c r="G5073" s="17" t="n"/>
      <c r="H5073" s="17" t="n"/>
      <c r="I5073" s="17" t="n"/>
      <c r="J5073" s="17" t="n"/>
      <c r="K5073" s="17" t="n"/>
      <c r="L5073" s="17" t="n"/>
      <c r="N5073">
        <f>IF($B5073="","",IF($C5073="SUPERSTORE","Superstore","DH"))</f>
        <v/>
      </c>
      <c r="O5073">
        <f>IF($B5073="","",IFERROR(VLOOKUP($B5073,Mapping!$A:$C,2,0),"Not Mapped"))</f>
        <v/>
      </c>
      <c r="P5073">
        <f>IF($B5073="","",IFERROR(VLOOKUP($B5073,Mapping!$A:$C,3,0),"Not Mapped"))</f>
        <v/>
      </c>
      <c r="Q5073">
        <f>IF($B5073="","",IF(COUNTIF(Exclusions!$A:$A,$B5073)&gt;0,"Yes","No"))</f>
        <v/>
      </c>
      <c r="R5073" s="17">
        <f>IF($B5073="","",MIN(1,DAY($A5073)/IF($N5073="Superstore",Settings!$B$5,Settings!$B$4)))</f>
        <v/>
      </c>
      <c r="S5073" s="17">
        <f>IF(OR($B5073="",$G5073="",$R5073=0),"",$G5073/$R5073)</f>
        <v/>
      </c>
      <c r="T5073">
        <f>IF($S5073="","",IF($S5073&lt;Settings!$B$8,"Critical",IF($S5073&lt;Settings!$B$9,"Semi Critical","Non Critical")))</f>
        <v/>
      </c>
      <c r="U5073">
        <f>IF($B5073="","",IFERROR(VLOOKUP($O5073,Leaders!$A:$B,2,0),"Not Mapped"))</f>
        <v/>
      </c>
    </row>
    <row r="5074">
      <c r="A5074" s="16" t="n"/>
      <c r="G5074" s="17" t="n"/>
      <c r="H5074" s="17" t="n"/>
      <c r="I5074" s="17" t="n"/>
      <c r="J5074" s="17" t="n"/>
      <c r="K5074" s="17" t="n"/>
      <c r="L5074" s="17" t="n"/>
      <c r="N5074">
        <f>IF($B5074="","",IF($C5074="SUPERSTORE","Superstore","DH"))</f>
        <v/>
      </c>
      <c r="O5074">
        <f>IF($B5074="","",IFERROR(VLOOKUP($B5074,Mapping!$A:$C,2,0),"Not Mapped"))</f>
        <v/>
      </c>
      <c r="P5074">
        <f>IF($B5074="","",IFERROR(VLOOKUP($B5074,Mapping!$A:$C,3,0),"Not Mapped"))</f>
        <v/>
      </c>
      <c r="Q5074">
        <f>IF($B5074="","",IF(COUNTIF(Exclusions!$A:$A,$B5074)&gt;0,"Yes","No"))</f>
        <v/>
      </c>
      <c r="R5074" s="17">
        <f>IF($B5074="","",MIN(1,DAY($A5074)/IF($N5074="Superstore",Settings!$B$5,Settings!$B$4)))</f>
        <v/>
      </c>
      <c r="S5074" s="17">
        <f>IF(OR($B5074="",$G5074="",$R5074=0),"",$G5074/$R5074)</f>
        <v/>
      </c>
      <c r="T5074">
        <f>IF($S5074="","",IF($S5074&lt;Settings!$B$8,"Critical",IF($S5074&lt;Settings!$B$9,"Semi Critical","Non Critical")))</f>
        <v/>
      </c>
      <c r="U5074">
        <f>IF($B5074="","",IFERROR(VLOOKUP($O5074,Leaders!$A:$B,2,0),"Not Mapped"))</f>
        <v/>
      </c>
    </row>
    <row r="5075">
      <c r="A5075" s="16" t="n"/>
      <c r="G5075" s="17" t="n"/>
      <c r="H5075" s="17" t="n"/>
      <c r="I5075" s="17" t="n"/>
      <c r="J5075" s="17" t="n"/>
      <c r="K5075" s="17" t="n"/>
      <c r="L5075" s="17" t="n"/>
      <c r="N5075">
        <f>IF($B5075="","",IF($C5075="SUPERSTORE","Superstore","DH"))</f>
        <v/>
      </c>
      <c r="O5075">
        <f>IF($B5075="","",IFERROR(VLOOKUP($B5075,Mapping!$A:$C,2,0),"Not Mapped"))</f>
        <v/>
      </c>
      <c r="P5075">
        <f>IF($B5075="","",IFERROR(VLOOKUP($B5075,Mapping!$A:$C,3,0),"Not Mapped"))</f>
        <v/>
      </c>
      <c r="Q5075">
        <f>IF($B5075="","",IF(COUNTIF(Exclusions!$A:$A,$B5075)&gt;0,"Yes","No"))</f>
        <v/>
      </c>
      <c r="R5075" s="17">
        <f>IF($B5075="","",MIN(1,DAY($A5075)/IF($N5075="Superstore",Settings!$B$5,Settings!$B$4)))</f>
        <v/>
      </c>
      <c r="S5075" s="17">
        <f>IF(OR($B5075="",$G5075="",$R5075=0),"",$G5075/$R5075)</f>
        <v/>
      </c>
      <c r="T5075">
        <f>IF($S5075="","",IF($S5075&lt;Settings!$B$8,"Critical",IF($S5075&lt;Settings!$B$9,"Semi Critical","Non Critical")))</f>
        <v/>
      </c>
      <c r="U5075">
        <f>IF($B5075="","",IFERROR(VLOOKUP($O5075,Leaders!$A:$B,2,0),"Not Mapped"))</f>
        <v/>
      </c>
    </row>
    <row r="5076">
      <c r="A5076" s="16" t="n"/>
      <c r="G5076" s="17" t="n"/>
      <c r="H5076" s="17" t="n"/>
      <c r="I5076" s="17" t="n"/>
      <c r="J5076" s="17" t="n"/>
      <c r="K5076" s="17" t="n"/>
      <c r="L5076" s="17" t="n"/>
      <c r="N5076">
        <f>IF($B5076="","",IF($C5076="SUPERSTORE","Superstore","DH"))</f>
        <v/>
      </c>
      <c r="O5076">
        <f>IF($B5076="","",IFERROR(VLOOKUP($B5076,Mapping!$A:$C,2,0),"Not Mapped"))</f>
        <v/>
      </c>
      <c r="P5076">
        <f>IF($B5076="","",IFERROR(VLOOKUP($B5076,Mapping!$A:$C,3,0),"Not Mapped"))</f>
        <v/>
      </c>
      <c r="Q5076">
        <f>IF($B5076="","",IF(COUNTIF(Exclusions!$A:$A,$B5076)&gt;0,"Yes","No"))</f>
        <v/>
      </c>
      <c r="R5076" s="17">
        <f>IF($B5076="","",MIN(1,DAY($A5076)/IF($N5076="Superstore",Settings!$B$5,Settings!$B$4)))</f>
        <v/>
      </c>
      <c r="S5076" s="17">
        <f>IF(OR($B5076="",$G5076="",$R5076=0),"",$G5076/$R5076)</f>
        <v/>
      </c>
      <c r="T5076">
        <f>IF($S5076="","",IF($S5076&lt;Settings!$B$8,"Critical",IF($S5076&lt;Settings!$B$9,"Semi Critical","Non Critical")))</f>
        <v/>
      </c>
      <c r="U5076">
        <f>IF($B5076="","",IFERROR(VLOOKUP($O5076,Leaders!$A:$B,2,0),"Not Mapped"))</f>
        <v/>
      </c>
    </row>
    <row r="5077">
      <c r="A5077" s="16" t="n"/>
      <c r="G5077" s="17" t="n"/>
      <c r="H5077" s="17" t="n"/>
      <c r="I5077" s="17" t="n"/>
      <c r="J5077" s="17" t="n"/>
      <c r="K5077" s="17" t="n"/>
      <c r="L5077" s="17" t="n"/>
      <c r="N5077">
        <f>IF($B5077="","",IF($C5077="SUPERSTORE","Superstore","DH"))</f>
        <v/>
      </c>
      <c r="O5077">
        <f>IF($B5077="","",IFERROR(VLOOKUP($B5077,Mapping!$A:$C,2,0),"Not Mapped"))</f>
        <v/>
      </c>
      <c r="P5077">
        <f>IF($B5077="","",IFERROR(VLOOKUP($B5077,Mapping!$A:$C,3,0),"Not Mapped"))</f>
        <v/>
      </c>
      <c r="Q5077">
        <f>IF($B5077="","",IF(COUNTIF(Exclusions!$A:$A,$B5077)&gt;0,"Yes","No"))</f>
        <v/>
      </c>
      <c r="R5077" s="17">
        <f>IF($B5077="","",MIN(1,DAY($A5077)/IF($N5077="Superstore",Settings!$B$5,Settings!$B$4)))</f>
        <v/>
      </c>
      <c r="S5077" s="17">
        <f>IF(OR($B5077="",$G5077="",$R5077=0),"",$G5077/$R5077)</f>
        <v/>
      </c>
      <c r="T5077">
        <f>IF($S5077="","",IF($S5077&lt;Settings!$B$8,"Critical",IF($S5077&lt;Settings!$B$9,"Semi Critical","Non Critical")))</f>
        <v/>
      </c>
      <c r="U5077">
        <f>IF($B5077="","",IFERROR(VLOOKUP($O5077,Leaders!$A:$B,2,0),"Not Mapped"))</f>
        <v/>
      </c>
    </row>
    <row r="5078">
      <c r="A5078" s="16" t="n"/>
      <c r="G5078" s="17" t="n"/>
      <c r="H5078" s="17" t="n"/>
      <c r="I5078" s="17" t="n"/>
      <c r="J5078" s="17" t="n"/>
      <c r="K5078" s="17" t="n"/>
      <c r="L5078" s="17" t="n"/>
      <c r="N5078">
        <f>IF($B5078="","",IF($C5078="SUPERSTORE","Superstore","DH"))</f>
        <v/>
      </c>
      <c r="O5078">
        <f>IF($B5078="","",IFERROR(VLOOKUP($B5078,Mapping!$A:$C,2,0),"Not Mapped"))</f>
        <v/>
      </c>
      <c r="P5078">
        <f>IF($B5078="","",IFERROR(VLOOKUP($B5078,Mapping!$A:$C,3,0),"Not Mapped"))</f>
        <v/>
      </c>
      <c r="Q5078">
        <f>IF($B5078="","",IF(COUNTIF(Exclusions!$A:$A,$B5078)&gt;0,"Yes","No"))</f>
        <v/>
      </c>
      <c r="R5078" s="17">
        <f>IF($B5078="","",MIN(1,DAY($A5078)/IF($N5078="Superstore",Settings!$B$5,Settings!$B$4)))</f>
        <v/>
      </c>
      <c r="S5078" s="17">
        <f>IF(OR($B5078="",$G5078="",$R5078=0),"",$G5078/$R5078)</f>
        <v/>
      </c>
      <c r="T5078">
        <f>IF($S5078="","",IF($S5078&lt;Settings!$B$8,"Critical",IF($S5078&lt;Settings!$B$9,"Semi Critical","Non Critical")))</f>
        <v/>
      </c>
      <c r="U5078">
        <f>IF($B5078="","",IFERROR(VLOOKUP($O5078,Leaders!$A:$B,2,0),"Not Mapped"))</f>
        <v/>
      </c>
    </row>
    <row r="5079">
      <c r="A5079" s="16" t="n"/>
      <c r="G5079" s="17" t="n"/>
      <c r="H5079" s="17" t="n"/>
      <c r="I5079" s="17" t="n"/>
      <c r="J5079" s="17" t="n"/>
      <c r="K5079" s="17" t="n"/>
      <c r="L5079" s="17" t="n"/>
      <c r="N5079">
        <f>IF($B5079="","",IF($C5079="SUPERSTORE","Superstore","DH"))</f>
        <v/>
      </c>
      <c r="O5079">
        <f>IF($B5079="","",IFERROR(VLOOKUP($B5079,Mapping!$A:$C,2,0),"Not Mapped"))</f>
        <v/>
      </c>
      <c r="P5079">
        <f>IF($B5079="","",IFERROR(VLOOKUP($B5079,Mapping!$A:$C,3,0),"Not Mapped"))</f>
        <v/>
      </c>
      <c r="Q5079">
        <f>IF($B5079="","",IF(COUNTIF(Exclusions!$A:$A,$B5079)&gt;0,"Yes","No"))</f>
        <v/>
      </c>
      <c r="R5079" s="17">
        <f>IF($B5079="","",MIN(1,DAY($A5079)/IF($N5079="Superstore",Settings!$B$5,Settings!$B$4)))</f>
        <v/>
      </c>
      <c r="S5079" s="17">
        <f>IF(OR($B5079="",$G5079="",$R5079=0),"",$G5079/$R5079)</f>
        <v/>
      </c>
      <c r="T5079">
        <f>IF($S5079="","",IF($S5079&lt;Settings!$B$8,"Critical",IF($S5079&lt;Settings!$B$9,"Semi Critical","Non Critical")))</f>
        <v/>
      </c>
      <c r="U5079">
        <f>IF($B5079="","",IFERROR(VLOOKUP($O5079,Leaders!$A:$B,2,0),"Not Mapped"))</f>
        <v/>
      </c>
    </row>
    <row r="5080">
      <c r="A5080" s="16" t="n"/>
      <c r="G5080" s="17" t="n"/>
      <c r="H5080" s="17" t="n"/>
      <c r="I5080" s="17" t="n"/>
      <c r="J5080" s="17" t="n"/>
      <c r="K5080" s="17" t="n"/>
      <c r="L5080" s="17" t="n"/>
      <c r="N5080">
        <f>IF($B5080="","",IF($C5080="SUPERSTORE","Superstore","DH"))</f>
        <v/>
      </c>
      <c r="O5080">
        <f>IF($B5080="","",IFERROR(VLOOKUP($B5080,Mapping!$A:$C,2,0),"Not Mapped"))</f>
        <v/>
      </c>
      <c r="P5080">
        <f>IF($B5080="","",IFERROR(VLOOKUP($B5080,Mapping!$A:$C,3,0),"Not Mapped"))</f>
        <v/>
      </c>
      <c r="Q5080">
        <f>IF($B5080="","",IF(COUNTIF(Exclusions!$A:$A,$B5080)&gt;0,"Yes","No"))</f>
        <v/>
      </c>
      <c r="R5080" s="17">
        <f>IF($B5080="","",MIN(1,DAY($A5080)/IF($N5080="Superstore",Settings!$B$5,Settings!$B$4)))</f>
        <v/>
      </c>
      <c r="S5080" s="17">
        <f>IF(OR($B5080="",$G5080="",$R5080=0),"",$G5080/$R5080)</f>
        <v/>
      </c>
      <c r="T5080">
        <f>IF($S5080="","",IF($S5080&lt;Settings!$B$8,"Critical",IF($S5080&lt;Settings!$B$9,"Semi Critical","Non Critical")))</f>
        <v/>
      </c>
      <c r="U5080">
        <f>IF($B5080="","",IFERROR(VLOOKUP($O5080,Leaders!$A:$B,2,0),"Not Mapped"))</f>
        <v/>
      </c>
    </row>
    <row r="5081">
      <c r="A5081" s="16" t="n"/>
      <c r="G5081" s="17" t="n"/>
      <c r="H5081" s="17" t="n"/>
      <c r="I5081" s="17" t="n"/>
      <c r="J5081" s="17" t="n"/>
      <c r="K5081" s="17" t="n"/>
      <c r="L5081" s="17" t="n"/>
      <c r="N5081">
        <f>IF($B5081="","",IF($C5081="SUPERSTORE","Superstore","DH"))</f>
        <v/>
      </c>
      <c r="O5081">
        <f>IF($B5081="","",IFERROR(VLOOKUP($B5081,Mapping!$A:$C,2,0),"Not Mapped"))</f>
        <v/>
      </c>
      <c r="P5081">
        <f>IF($B5081="","",IFERROR(VLOOKUP($B5081,Mapping!$A:$C,3,0),"Not Mapped"))</f>
        <v/>
      </c>
      <c r="Q5081">
        <f>IF($B5081="","",IF(COUNTIF(Exclusions!$A:$A,$B5081)&gt;0,"Yes","No"))</f>
        <v/>
      </c>
      <c r="R5081" s="17">
        <f>IF($B5081="","",MIN(1,DAY($A5081)/IF($N5081="Superstore",Settings!$B$5,Settings!$B$4)))</f>
        <v/>
      </c>
      <c r="S5081" s="17">
        <f>IF(OR($B5081="",$G5081="",$R5081=0),"",$G5081/$R5081)</f>
        <v/>
      </c>
      <c r="T5081">
        <f>IF($S5081="","",IF($S5081&lt;Settings!$B$8,"Critical",IF($S5081&lt;Settings!$B$9,"Semi Critical","Non Critical")))</f>
        <v/>
      </c>
      <c r="U5081">
        <f>IF($B5081="","",IFERROR(VLOOKUP($O5081,Leaders!$A:$B,2,0),"Not Mapped"))</f>
        <v/>
      </c>
    </row>
    <row r="5082">
      <c r="A5082" s="16" t="n"/>
      <c r="G5082" s="17" t="n"/>
      <c r="H5082" s="17" t="n"/>
      <c r="I5082" s="17" t="n"/>
      <c r="J5082" s="17" t="n"/>
      <c r="K5082" s="17" t="n"/>
      <c r="L5082" s="17" t="n"/>
      <c r="N5082">
        <f>IF($B5082="","",IF($C5082="SUPERSTORE","Superstore","DH"))</f>
        <v/>
      </c>
      <c r="O5082">
        <f>IF($B5082="","",IFERROR(VLOOKUP($B5082,Mapping!$A:$C,2,0),"Not Mapped"))</f>
        <v/>
      </c>
      <c r="P5082">
        <f>IF($B5082="","",IFERROR(VLOOKUP($B5082,Mapping!$A:$C,3,0),"Not Mapped"))</f>
        <v/>
      </c>
      <c r="Q5082">
        <f>IF($B5082="","",IF(COUNTIF(Exclusions!$A:$A,$B5082)&gt;0,"Yes","No"))</f>
        <v/>
      </c>
      <c r="R5082" s="17">
        <f>IF($B5082="","",MIN(1,DAY($A5082)/IF($N5082="Superstore",Settings!$B$5,Settings!$B$4)))</f>
        <v/>
      </c>
      <c r="S5082" s="17">
        <f>IF(OR($B5082="",$G5082="",$R5082=0),"",$G5082/$R5082)</f>
        <v/>
      </c>
      <c r="T5082">
        <f>IF($S5082="","",IF($S5082&lt;Settings!$B$8,"Critical",IF($S5082&lt;Settings!$B$9,"Semi Critical","Non Critical")))</f>
        <v/>
      </c>
      <c r="U5082">
        <f>IF($B5082="","",IFERROR(VLOOKUP($O5082,Leaders!$A:$B,2,0),"Not Mapped"))</f>
        <v/>
      </c>
    </row>
    <row r="5083">
      <c r="A5083" s="16" t="n"/>
      <c r="G5083" s="17" t="n"/>
      <c r="H5083" s="17" t="n"/>
      <c r="I5083" s="17" t="n"/>
      <c r="J5083" s="17" t="n"/>
      <c r="K5083" s="17" t="n"/>
      <c r="L5083" s="17" t="n"/>
      <c r="N5083">
        <f>IF($B5083="","",IF($C5083="SUPERSTORE","Superstore","DH"))</f>
        <v/>
      </c>
      <c r="O5083">
        <f>IF($B5083="","",IFERROR(VLOOKUP($B5083,Mapping!$A:$C,2,0),"Not Mapped"))</f>
        <v/>
      </c>
      <c r="P5083">
        <f>IF($B5083="","",IFERROR(VLOOKUP($B5083,Mapping!$A:$C,3,0),"Not Mapped"))</f>
        <v/>
      </c>
      <c r="Q5083">
        <f>IF($B5083="","",IF(COUNTIF(Exclusions!$A:$A,$B5083)&gt;0,"Yes","No"))</f>
        <v/>
      </c>
      <c r="R5083" s="17">
        <f>IF($B5083="","",MIN(1,DAY($A5083)/IF($N5083="Superstore",Settings!$B$5,Settings!$B$4)))</f>
        <v/>
      </c>
      <c r="S5083" s="17">
        <f>IF(OR($B5083="",$G5083="",$R5083=0),"",$G5083/$R5083)</f>
        <v/>
      </c>
      <c r="T5083">
        <f>IF($S5083="","",IF($S5083&lt;Settings!$B$8,"Critical",IF($S5083&lt;Settings!$B$9,"Semi Critical","Non Critical")))</f>
        <v/>
      </c>
      <c r="U5083">
        <f>IF($B5083="","",IFERROR(VLOOKUP($O5083,Leaders!$A:$B,2,0),"Not Mapped"))</f>
        <v/>
      </c>
    </row>
    <row r="5084">
      <c r="A5084" s="16" t="n"/>
      <c r="G5084" s="17" t="n"/>
      <c r="H5084" s="17" t="n"/>
      <c r="I5084" s="17" t="n"/>
      <c r="J5084" s="17" t="n"/>
      <c r="K5084" s="17" t="n"/>
      <c r="L5084" s="17" t="n"/>
      <c r="N5084">
        <f>IF($B5084="","",IF($C5084="SUPERSTORE","Superstore","DH"))</f>
        <v/>
      </c>
      <c r="O5084">
        <f>IF($B5084="","",IFERROR(VLOOKUP($B5084,Mapping!$A:$C,2,0),"Not Mapped"))</f>
        <v/>
      </c>
      <c r="P5084">
        <f>IF($B5084="","",IFERROR(VLOOKUP($B5084,Mapping!$A:$C,3,0),"Not Mapped"))</f>
        <v/>
      </c>
      <c r="Q5084">
        <f>IF($B5084="","",IF(COUNTIF(Exclusions!$A:$A,$B5084)&gt;0,"Yes","No"))</f>
        <v/>
      </c>
      <c r="R5084" s="17">
        <f>IF($B5084="","",MIN(1,DAY($A5084)/IF($N5084="Superstore",Settings!$B$5,Settings!$B$4)))</f>
        <v/>
      </c>
      <c r="S5084" s="17">
        <f>IF(OR($B5084="",$G5084="",$R5084=0),"",$G5084/$R5084)</f>
        <v/>
      </c>
      <c r="T5084">
        <f>IF($S5084="","",IF($S5084&lt;Settings!$B$8,"Critical",IF($S5084&lt;Settings!$B$9,"Semi Critical","Non Critical")))</f>
        <v/>
      </c>
      <c r="U5084">
        <f>IF($B5084="","",IFERROR(VLOOKUP($O5084,Leaders!$A:$B,2,0),"Not Mapped"))</f>
        <v/>
      </c>
    </row>
    <row r="5085">
      <c r="A5085" s="16" t="n"/>
      <c r="G5085" s="17" t="n"/>
      <c r="H5085" s="17" t="n"/>
      <c r="I5085" s="17" t="n"/>
      <c r="J5085" s="17" t="n"/>
      <c r="K5085" s="17" t="n"/>
      <c r="L5085" s="17" t="n"/>
      <c r="N5085">
        <f>IF($B5085="","",IF($C5085="SUPERSTORE","Superstore","DH"))</f>
        <v/>
      </c>
      <c r="O5085">
        <f>IF($B5085="","",IFERROR(VLOOKUP($B5085,Mapping!$A:$C,2,0),"Not Mapped"))</f>
        <v/>
      </c>
      <c r="P5085">
        <f>IF($B5085="","",IFERROR(VLOOKUP($B5085,Mapping!$A:$C,3,0),"Not Mapped"))</f>
        <v/>
      </c>
      <c r="Q5085">
        <f>IF($B5085="","",IF(COUNTIF(Exclusions!$A:$A,$B5085)&gt;0,"Yes","No"))</f>
        <v/>
      </c>
      <c r="R5085" s="17">
        <f>IF($B5085="","",MIN(1,DAY($A5085)/IF($N5085="Superstore",Settings!$B$5,Settings!$B$4)))</f>
        <v/>
      </c>
      <c r="S5085" s="17">
        <f>IF(OR($B5085="",$G5085="",$R5085=0),"",$G5085/$R5085)</f>
        <v/>
      </c>
      <c r="T5085">
        <f>IF($S5085="","",IF($S5085&lt;Settings!$B$8,"Critical",IF($S5085&lt;Settings!$B$9,"Semi Critical","Non Critical")))</f>
        <v/>
      </c>
      <c r="U5085">
        <f>IF($B5085="","",IFERROR(VLOOKUP($O5085,Leaders!$A:$B,2,0),"Not Mapped"))</f>
        <v/>
      </c>
    </row>
    <row r="5086">
      <c r="A5086" s="16" t="n"/>
      <c r="G5086" s="17" t="n"/>
      <c r="H5086" s="17" t="n"/>
      <c r="I5086" s="17" t="n"/>
      <c r="J5086" s="17" t="n"/>
      <c r="K5086" s="17" t="n"/>
      <c r="L5086" s="17" t="n"/>
      <c r="N5086">
        <f>IF($B5086="","",IF($C5086="SUPERSTORE","Superstore","DH"))</f>
        <v/>
      </c>
      <c r="O5086">
        <f>IF($B5086="","",IFERROR(VLOOKUP($B5086,Mapping!$A:$C,2,0),"Not Mapped"))</f>
        <v/>
      </c>
      <c r="P5086">
        <f>IF($B5086="","",IFERROR(VLOOKUP($B5086,Mapping!$A:$C,3,0),"Not Mapped"))</f>
        <v/>
      </c>
      <c r="Q5086">
        <f>IF($B5086="","",IF(COUNTIF(Exclusions!$A:$A,$B5086)&gt;0,"Yes","No"))</f>
        <v/>
      </c>
      <c r="R5086" s="17">
        <f>IF($B5086="","",MIN(1,DAY($A5086)/IF($N5086="Superstore",Settings!$B$5,Settings!$B$4)))</f>
        <v/>
      </c>
      <c r="S5086" s="17">
        <f>IF(OR($B5086="",$G5086="",$R5086=0),"",$G5086/$R5086)</f>
        <v/>
      </c>
      <c r="T5086">
        <f>IF($S5086="","",IF($S5086&lt;Settings!$B$8,"Critical",IF($S5086&lt;Settings!$B$9,"Semi Critical","Non Critical")))</f>
        <v/>
      </c>
      <c r="U5086">
        <f>IF($B5086="","",IFERROR(VLOOKUP($O5086,Leaders!$A:$B,2,0),"Not Mapped"))</f>
        <v/>
      </c>
    </row>
    <row r="5087">
      <c r="A5087" s="16" t="n"/>
      <c r="G5087" s="17" t="n"/>
      <c r="H5087" s="17" t="n"/>
      <c r="I5087" s="17" t="n"/>
      <c r="J5087" s="17" t="n"/>
      <c r="K5087" s="17" t="n"/>
      <c r="L5087" s="17" t="n"/>
      <c r="N5087">
        <f>IF($B5087="","",IF($C5087="SUPERSTORE","Superstore","DH"))</f>
        <v/>
      </c>
      <c r="O5087">
        <f>IF($B5087="","",IFERROR(VLOOKUP($B5087,Mapping!$A:$C,2,0),"Not Mapped"))</f>
        <v/>
      </c>
      <c r="P5087">
        <f>IF($B5087="","",IFERROR(VLOOKUP($B5087,Mapping!$A:$C,3,0),"Not Mapped"))</f>
        <v/>
      </c>
      <c r="Q5087">
        <f>IF($B5087="","",IF(COUNTIF(Exclusions!$A:$A,$B5087)&gt;0,"Yes","No"))</f>
        <v/>
      </c>
      <c r="R5087" s="17">
        <f>IF($B5087="","",MIN(1,DAY($A5087)/IF($N5087="Superstore",Settings!$B$5,Settings!$B$4)))</f>
        <v/>
      </c>
      <c r="S5087" s="17">
        <f>IF(OR($B5087="",$G5087="",$R5087=0),"",$G5087/$R5087)</f>
        <v/>
      </c>
      <c r="T5087">
        <f>IF($S5087="","",IF($S5087&lt;Settings!$B$8,"Critical",IF($S5087&lt;Settings!$B$9,"Semi Critical","Non Critical")))</f>
        <v/>
      </c>
      <c r="U5087">
        <f>IF($B5087="","",IFERROR(VLOOKUP($O5087,Leaders!$A:$B,2,0),"Not Mapped"))</f>
        <v/>
      </c>
    </row>
    <row r="5088">
      <c r="A5088" s="16" t="n"/>
      <c r="G5088" s="17" t="n"/>
      <c r="H5088" s="17" t="n"/>
      <c r="I5088" s="17" t="n"/>
      <c r="J5088" s="17" t="n"/>
      <c r="K5088" s="17" t="n"/>
      <c r="L5088" s="17" t="n"/>
      <c r="N5088">
        <f>IF($B5088="","",IF($C5088="SUPERSTORE","Superstore","DH"))</f>
        <v/>
      </c>
      <c r="O5088">
        <f>IF($B5088="","",IFERROR(VLOOKUP($B5088,Mapping!$A:$C,2,0),"Not Mapped"))</f>
        <v/>
      </c>
      <c r="P5088">
        <f>IF($B5088="","",IFERROR(VLOOKUP($B5088,Mapping!$A:$C,3,0),"Not Mapped"))</f>
        <v/>
      </c>
      <c r="Q5088">
        <f>IF($B5088="","",IF(COUNTIF(Exclusions!$A:$A,$B5088)&gt;0,"Yes","No"))</f>
        <v/>
      </c>
      <c r="R5088" s="17">
        <f>IF($B5088="","",MIN(1,DAY($A5088)/IF($N5088="Superstore",Settings!$B$5,Settings!$B$4)))</f>
        <v/>
      </c>
      <c r="S5088" s="17">
        <f>IF(OR($B5088="",$G5088="",$R5088=0),"",$G5088/$R5088)</f>
        <v/>
      </c>
      <c r="T5088">
        <f>IF($S5088="","",IF($S5088&lt;Settings!$B$8,"Critical",IF($S5088&lt;Settings!$B$9,"Semi Critical","Non Critical")))</f>
        <v/>
      </c>
      <c r="U5088">
        <f>IF($B5088="","",IFERROR(VLOOKUP($O5088,Leaders!$A:$B,2,0),"Not Mapped"))</f>
        <v/>
      </c>
    </row>
    <row r="5089">
      <c r="A5089" s="16" t="n"/>
      <c r="G5089" s="17" t="n"/>
      <c r="H5089" s="17" t="n"/>
      <c r="I5089" s="17" t="n"/>
      <c r="J5089" s="17" t="n"/>
      <c r="K5089" s="17" t="n"/>
      <c r="L5089" s="17" t="n"/>
      <c r="N5089">
        <f>IF($B5089="","",IF($C5089="SUPERSTORE","Superstore","DH"))</f>
        <v/>
      </c>
      <c r="O5089">
        <f>IF($B5089="","",IFERROR(VLOOKUP($B5089,Mapping!$A:$C,2,0),"Not Mapped"))</f>
        <v/>
      </c>
      <c r="P5089">
        <f>IF($B5089="","",IFERROR(VLOOKUP($B5089,Mapping!$A:$C,3,0),"Not Mapped"))</f>
        <v/>
      </c>
      <c r="Q5089">
        <f>IF($B5089="","",IF(COUNTIF(Exclusions!$A:$A,$B5089)&gt;0,"Yes","No"))</f>
        <v/>
      </c>
      <c r="R5089" s="17">
        <f>IF($B5089="","",MIN(1,DAY($A5089)/IF($N5089="Superstore",Settings!$B$5,Settings!$B$4)))</f>
        <v/>
      </c>
      <c r="S5089" s="17">
        <f>IF(OR($B5089="",$G5089="",$R5089=0),"",$G5089/$R5089)</f>
        <v/>
      </c>
      <c r="T5089">
        <f>IF($S5089="","",IF($S5089&lt;Settings!$B$8,"Critical",IF($S5089&lt;Settings!$B$9,"Semi Critical","Non Critical")))</f>
        <v/>
      </c>
      <c r="U5089">
        <f>IF($B5089="","",IFERROR(VLOOKUP($O5089,Leaders!$A:$B,2,0),"Not Mapped"))</f>
        <v/>
      </c>
    </row>
    <row r="5090">
      <c r="A5090" s="16" t="n"/>
      <c r="G5090" s="17" t="n"/>
      <c r="H5090" s="17" t="n"/>
      <c r="I5090" s="17" t="n"/>
      <c r="J5090" s="17" t="n"/>
      <c r="K5090" s="17" t="n"/>
      <c r="L5090" s="17" t="n"/>
      <c r="N5090">
        <f>IF($B5090="","",IF($C5090="SUPERSTORE","Superstore","DH"))</f>
        <v/>
      </c>
      <c r="O5090">
        <f>IF($B5090="","",IFERROR(VLOOKUP($B5090,Mapping!$A:$C,2,0),"Not Mapped"))</f>
        <v/>
      </c>
      <c r="P5090">
        <f>IF($B5090="","",IFERROR(VLOOKUP($B5090,Mapping!$A:$C,3,0),"Not Mapped"))</f>
        <v/>
      </c>
      <c r="Q5090">
        <f>IF($B5090="","",IF(COUNTIF(Exclusions!$A:$A,$B5090)&gt;0,"Yes","No"))</f>
        <v/>
      </c>
      <c r="R5090" s="17">
        <f>IF($B5090="","",MIN(1,DAY($A5090)/IF($N5090="Superstore",Settings!$B$5,Settings!$B$4)))</f>
        <v/>
      </c>
      <c r="S5090" s="17">
        <f>IF(OR($B5090="",$G5090="",$R5090=0),"",$G5090/$R5090)</f>
        <v/>
      </c>
      <c r="T5090">
        <f>IF($S5090="","",IF($S5090&lt;Settings!$B$8,"Critical",IF($S5090&lt;Settings!$B$9,"Semi Critical","Non Critical")))</f>
        <v/>
      </c>
      <c r="U5090">
        <f>IF($B5090="","",IFERROR(VLOOKUP($O5090,Leaders!$A:$B,2,0),"Not Mapped"))</f>
        <v/>
      </c>
    </row>
    <row r="5091">
      <c r="A5091" s="16" t="n"/>
      <c r="G5091" s="17" t="n"/>
      <c r="H5091" s="17" t="n"/>
      <c r="I5091" s="17" t="n"/>
      <c r="J5091" s="17" t="n"/>
      <c r="K5091" s="17" t="n"/>
      <c r="L5091" s="17" t="n"/>
      <c r="N5091">
        <f>IF($B5091="","",IF($C5091="SUPERSTORE","Superstore","DH"))</f>
        <v/>
      </c>
      <c r="O5091">
        <f>IF($B5091="","",IFERROR(VLOOKUP($B5091,Mapping!$A:$C,2,0),"Not Mapped"))</f>
        <v/>
      </c>
      <c r="P5091">
        <f>IF($B5091="","",IFERROR(VLOOKUP($B5091,Mapping!$A:$C,3,0),"Not Mapped"))</f>
        <v/>
      </c>
      <c r="Q5091">
        <f>IF($B5091="","",IF(COUNTIF(Exclusions!$A:$A,$B5091)&gt;0,"Yes","No"))</f>
        <v/>
      </c>
      <c r="R5091" s="17">
        <f>IF($B5091="","",MIN(1,DAY($A5091)/IF($N5091="Superstore",Settings!$B$5,Settings!$B$4)))</f>
        <v/>
      </c>
      <c r="S5091" s="17">
        <f>IF(OR($B5091="",$G5091="",$R5091=0),"",$G5091/$R5091)</f>
        <v/>
      </c>
      <c r="T5091">
        <f>IF($S5091="","",IF($S5091&lt;Settings!$B$8,"Critical",IF($S5091&lt;Settings!$B$9,"Semi Critical","Non Critical")))</f>
        <v/>
      </c>
      <c r="U5091">
        <f>IF($B5091="","",IFERROR(VLOOKUP($O5091,Leaders!$A:$B,2,0),"Not Mapped"))</f>
        <v/>
      </c>
    </row>
    <row r="5092">
      <c r="A5092" s="16" t="n"/>
      <c r="G5092" s="17" t="n"/>
      <c r="H5092" s="17" t="n"/>
      <c r="I5092" s="17" t="n"/>
      <c r="J5092" s="17" t="n"/>
      <c r="K5092" s="17" t="n"/>
      <c r="L5092" s="17" t="n"/>
      <c r="N5092">
        <f>IF($B5092="","",IF($C5092="SUPERSTORE","Superstore","DH"))</f>
        <v/>
      </c>
      <c r="O5092">
        <f>IF($B5092="","",IFERROR(VLOOKUP($B5092,Mapping!$A:$C,2,0),"Not Mapped"))</f>
        <v/>
      </c>
      <c r="P5092">
        <f>IF($B5092="","",IFERROR(VLOOKUP($B5092,Mapping!$A:$C,3,0),"Not Mapped"))</f>
        <v/>
      </c>
      <c r="Q5092">
        <f>IF($B5092="","",IF(COUNTIF(Exclusions!$A:$A,$B5092)&gt;0,"Yes","No"))</f>
        <v/>
      </c>
      <c r="R5092" s="17">
        <f>IF($B5092="","",MIN(1,DAY($A5092)/IF($N5092="Superstore",Settings!$B$5,Settings!$B$4)))</f>
        <v/>
      </c>
      <c r="S5092" s="17">
        <f>IF(OR($B5092="",$G5092="",$R5092=0),"",$G5092/$R5092)</f>
        <v/>
      </c>
      <c r="T5092">
        <f>IF($S5092="","",IF($S5092&lt;Settings!$B$8,"Critical",IF($S5092&lt;Settings!$B$9,"Semi Critical","Non Critical")))</f>
        <v/>
      </c>
      <c r="U5092">
        <f>IF($B5092="","",IFERROR(VLOOKUP($O5092,Leaders!$A:$B,2,0),"Not Mapped"))</f>
        <v/>
      </c>
    </row>
    <row r="5093">
      <c r="A5093" s="16" t="n"/>
      <c r="G5093" s="17" t="n"/>
      <c r="H5093" s="17" t="n"/>
      <c r="I5093" s="17" t="n"/>
      <c r="J5093" s="17" t="n"/>
      <c r="K5093" s="17" t="n"/>
      <c r="L5093" s="17" t="n"/>
      <c r="N5093">
        <f>IF($B5093="","",IF($C5093="SUPERSTORE","Superstore","DH"))</f>
        <v/>
      </c>
      <c r="O5093">
        <f>IF($B5093="","",IFERROR(VLOOKUP($B5093,Mapping!$A:$C,2,0),"Not Mapped"))</f>
        <v/>
      </c>
      <c r="P5093">
        <f>IF($B5093="","",IFERROR(VLOOKUP($B5093,Mapping!$A:$C,3,0),"Not Mapped"))</f>
        <v/>
      </c>
      <c r="Q5093">
        <f>IF($B5093="","",IF(COUNTIF(Exclusions!$A:$A,$B5093)&gt;0,"Yes","No"))</f>
        <v/>
      </c>
      <c r="R5093" s="17">
        <f>IF($B5093="","",MIN(1,DAY($A5093)/IF($N5093="Superstore",Settings!$B$5,Settings!$B$4)))</f>
        <v/>
      </c>
      <c r="S5093" s="17">
        <f>IF(OR($B5093="",$G5093="",$R5093=0),"",$G5093/$R5093)</f>
        <v/>
      </c>
      <c r="T5093">
        <f>IF($S5093="","",IF($S5093&lt;Settings!$B$8,"Critical",IF($S5093&lt;Settings!$B$9,"Semi Critical","Non Critical")))</f>
        <v/>
      </c>
      <c r="U5093">
        <f>IF($B5093="","",IFERROR(VLOOKUP($O5093,Leaders!$A:$B,2,0),"Not Mapped"))</f>
        <v/>
      </c>
    </row>
    <row r="5094">
      <c r="A5094" s="16" t="n"/>
      <c r="G5094" s="17" t="n"/>
      <c r="H5094" s="17" t="n"/>
      <c r="I5094" s="17" t="n"/>
      <c r="J5094" s="17" t="n"/>
      <c r="K5094" s="17" t="n"/>
      <c r="L5094" s="17" t="n"/>
      <c r="N5094">
        <f>IF($B5094="","",IF($C5094="SUPERSTORE","Superstore","DH"))</f>
        <v/>
      </c>
      <c r="O5094">
        <f>IF($B5094="","",IFERROR(VLOOKUP($B5094,Mapping!$A:$C,2,0),"Not Mapped"))</f>
        <v/>
      </c>
      <c r="P5094">
        <f>IF($B5094="","",IFERROR(VLOOKUP($B5094,Mapping!$A:$C,3,0),"Not Mapped"))</f>
        <v/>
      </c>
      <c r="Q5094">
        <f>IF($B5094="","",IF(COUNTIF(Exclusions!$A:$A,$B5094)&gt;0,"Yes","No"))</f>
        <v/>
      </c>
      <c r="R5094" s="17">
        <f>IF($B5094="","",MIN(1,DAY($A5094)/IF($N5094="Superstore",Settings!$B$5,Settings!$B$4)))</f>
        <v/>
      </c>
      <c r="S5094" s="17">
        <f>IF(OR($B5094="",$G5094="",$R5094=0),"",$G5094/$R5094)</f>
        <v/>
      </c>
      <c r="T5094">
        <f>IF($S5094="","",IF($S5094&lt;Settings!$B$8,"Critical",IF($S5094&lt;Settings!$B$9,"Semi Critical","Non Critical")))</f>
        <v/>
      </c>
      <c r="U5094">
        <f>IF($B5094="","",IFERROR(VLOOKUP($O5094,Leaders!$A:$B,2,0),"Not Mapped"))</f>
        <v/>
      </c>
    </row>
    <row r="5095">
      <c r="A5095" s="16" t="n"/>
      <c r="G5095" s="17" t="n"/>
      <c r="H5095" s="17" t="n"/>
      <c r="I5095" s="17" t="n"/>
      <c r="J5095" s="17" t="n"/>
      <c r="K5095" s="17" t="n"/>
      <c r="L5095" s="17" t="n"/>
      <c r="N5095">
        <f>IF($B5095="","",IF($C5095="SUPERSTORE","Superstore","DH"))</f>
        <v/>
      </c>
      <c r="O5095">
        <f>IF($B5095="","",IFERROR(VLOOKUP($B5095,Mapping!$A:$C,2,0),"Not Mapped"))</f>
        <v/>
      </c>
      <c r="P5095">
        <f>IF($B5095="","",IFERROR(VLOOKUP($B5095,Mapping!$A:$C,3,0),"Not Mapped"))</f>
        <v/>
      </c>
      <c r="Q5095">
        <f>IF($B5095="","",IF(COUNTIF(Exclusions!$A:$A,$B5095)&gt;0,"Yes","No"))</f>
        <v/>
      </c>
      <c r="R5095" s="17">
        <f>IF($B5095="","",MIN(1,DAY($A5095)/IF($N5095="Superstore",Settings!$B$5,Settings!$B$4)))</f>
        <v/>
      </c>
      <c r="S5095" s="17">
        <f>IF(OR($B5095="",$G5095="",$R5095=0),"",$G5095/$R5095)</f>
        <v/>
      </c>
      <c r="T5095">
        <f>IF($S5095="","",IF($S5095&lt;Settings!$B$8,"Critical",IF($S5095&lt;Settings!$B$9,"Semi Critical","Non Critical")))</f>
        <v/>
      </c>
      <c r="U5095">
        <f>IF($B5095="","",IFERROR(VLOOKUP($O5095,Leaders!$A:$B,2,0),"Not Mapped"))</f>
        <v/>
      </c>
    </row>
    <row r="5096">
      <c r="A5096" s="16" t="n"/>
      <c r="G5096" s="17" t="n"/>
      <c r="H5096" s="17" t="n"/>
      <c r="I5096" s="17" t="n"/>
      <c r="J5096" s="17" t="n"/>
      <c r="K5096" s="17" t="n"/>
      <c r="L5096" s="17" t="n"/>
      <c r="N5096">
        <f>IF($B5096="","",IF($C5096="SUPERSTORE","Superstore","DH"))</f>
        <v/>
      </c>
      <c r="O5096">
        <f>IF($B5096="","",IFERROR(VLOOKUP($B5096,Mapping!$A:$C,2,0),"Not Mapped"))</f>
        <v/>
      </c>
      <c r="P5096">
        <f>IF($B5096="","",IFERROR(VLOOKUP($B5096,Mapping!$A:$C,3,0),"Not Mapped"))</f>
        <v/>
      </c>
      <c r="Q5096">
        <f>IF($B5096="","",IF(COUNTIF(Exclusions!$A:$A,$B5096)&gt;0,"Yes","No"))</f>
        <v/>
      </c>
      <c r="R5096" s="17">
        <f>IF($B5096="","",MIN(1,DAY($A5096)/IF($N5096="Superstore",Settings!$B$5,Settings!$B$4)))</f>
        <v/>
      </c>
      <c r="S5096" s="17">
        <f>IF(OR($B5096="",$G5096="",$R5096=0),"",$G5096/$R5096)</f>
        <v/>
      </c>
      <c r="T5096">
        <f>IF($S5096="","",IF($S5096&lt;Settings!$B$8,"Critical",IF($S5096&lt;Settings!$B$9,"Semi Critical","Non Critical")))</f>
        <v/>
      </c>
      <c r="U5096">
        <f>IF($B5096="","",IFERROR(VLOOKUP($O5096,Leaders!$A:$B,2,0),"Not Mapped"))</f>
        <v/>
      </c>
    </row>
    <row r="5097">
      <c r="A5097" s="16" t="n"/>
      <c r="G5097" s="17" t="n"/>
      <c r="H5097" s="17" t="n"/>
      <c r="I5097" s="17" t="n"/>
      <c r="J5097" s="17" t="n"/>
      <c r="K5097" s="17" t="n"/>
      <c r="L5097" s="17" t="n"/>
      <c r="N5097">
        <f>IF($B5097="","",IF($C5097="SUPERSTORE","Superstore","DH"))</f>
        <v/>
      </c>
      <c r="O5097">
        <f>IF($B5097="","",IFERROR(VLOOKUP($B5097,Mapping!$A:$C,2,0),"Not Mapped"))</f>
        <v/>
      </c>
      <c r="P5097">
        <f>IF($B5097="","",IFERROR(VLOOKUP($B5097,Mapping!$A:$C,3,0),"Not Mapped"))</f>
        <v/>
      </c>
      <c r="Q5097">
        <f>IF($B5097="","",IF(COUNTIF(Exclusions!$A:$A,$B5097)&gt;0,"Yes","No"))</f>
        <v/>
      </c>
      <c r="R5097" s="17">
        <f>IF($B5097="","",MIN(1,DAY($A5097)/IF($N5097="Superstore",Settings!$B$5,Settings!$B$4)))</f>
        <v/>
      </c>
      <c r="S5097" s="17">
        <f>IF(OR($B5097="",$G5097="",$R5097=0),"",$G5097/$R5097)</f>
        <v/>
      </c>
      <c r="T5097">
        <f>IF($S5097="","",IF($S5097&lt;Settings!$B$8,"Critical",IF($S5097&lt;Settings!$B$9,"Semi Critical","Non Critical")))</f>
        <v/>
      </c>
      <c r="U5097">
        <f>IF($B5097="","",IFERROR(VLOOKUP($O5097,Leaders!$A:$B,2,0),"Not Mapped"))</f>
        <v/>
      </c>
    </row>
    <row r="5098">
      <c r="A5098" s="16" t="n"/>
      <c r="G5098" s="17" t="n"/>
      <c r="H5098" s="17" t="n"/>
      <c r="I5098" s="17" t="n"/>
      <c r="J5098" s="17" t="n"/>
      <c r="K5098" s="17" t="n"/>
      <c r="L5098" s="17" t="n"/>
      <c r="N5098">
        <f>IF($B5098="","",IF($C5098="SUPERSTORE","Superstore","DH"))</f>
        <v/>
      </c>
      <c r="O5098">
        <f>IF($B5098="","",IFERROR(VLOOKUP($B5098,Mapping!$A:$C,2,0),"Not Mapped"))</f>
        <v/>
      </c>
      <c r="P5098">
        <f>IF($B5098="","",IFERROR(VLOOKUP($B5098,Mapping!$A:$C,3,0),"Not Mapped"))</f>
        <v/>
      </c>
      <c r="Q5098">
        <f>IF($B5098="","",IF(COUNTIF(Exclusions!$A:$A,$B5098)&gt;0,"Yes","No"))</f>
        <v/>
      </c>
      <c r="R5098" s="17">
        <f>IF($B5098="","",MIN(1,DAY($A5098)/IF($N5098="Superstore",Settings!$B$5,Settings!$B$4)))</f>
        <v/>
      </c>
      <c r="S5098" s="17">
        <f>IF(OR($B5098="",$G5098="",$R5098=0),"",$G5098/$R5098)</f>
        <v/>
      </c>
      <c r="T5098">
        <f>IF($S5098="","",IF($S5098&lt;Settings!$B$8,"Critical",IF($S5098&lt;Settings!$B$9,"Semi Critical","Non Critical")))</f>
        <v/>
      </c>
      <c r="U5098">
        <f>IF($B5098="","",IFERROR(VLOOKUP($O5098,Leaders!$A:$B,2,0),"Not Mapped"))</f>
        <v/>
      </c>
    </row>
    <row r="5099">
      <c r="A5099" s="16" t="n"/>
      <c r="G5099" s="17" t="n"/>
      <c r="H5099" s="17" t="n"/>
      <c r="I5099" s="17" t="n"/>
      <c r="J5099" s="17" t="n"/>
      <c r="K5099" s="17" t="n"/>
      <c r="L5099" s="17" t="n"/>
      <c r="N5099">
        <f>IF($B5099="","",IF($C5099="SUPERSTORE","Superstore","DH"))</f>
        <v/>
      </c>
      <c r="O5099">
        <f>IF($B5099="","",IFERROR(VLOOKUP($B5099,Mapping!$A:$C,2,0),"Not Mapped"))</f>
        <v/>
      </c>
      <c r="P5099">
        <f>IF($B5099="","",IFERROR(VLOOKUP($B5099,Mapping!$A:$C,3,0),"Not Mapped"))</f>
        <v/>
      </c>
      <c r="Q5099">
        <f>IF($B5099="","",IF(COUNTIF(Exclusions!$A:$A,$B5099)&gt;0,"Yes","No"))</f>
        <v/>
      </c>
      <c r="R5099" s="17">
        <f>IF($B5099="","",MIN(1,DAY($A5099)/IF($N5099="Superstore",Settings!$B$5,Settings!$B$4)))</f>
        <v/>
      </c>
      <c r="S5099" s="17">
        <f>IF(OR($B5099="",$G5099="",$R5099=0),"",$G5099/$R5099)</f>
        <v/>
      </c>
      <c r="T5099">
        <f>IF($S5099="","",IF($S5099&lt;Settings!$B$8,"Critical",IF($S5099&lt;Settings!$B$9,"Semi Critical","Non Critical")))</f>
        <v/>
      </c>
      <c r="U5099">
        <f>IF($B5099="","",IFERROR(VLOOKUP($O5099,Leaders!$A:$B,2,0),"Not Mapped"))</f>
        <v/>
      </c>
    </row>
    <row r="5100">
      <c r="A5100" s="16" t="n"/>
      <c r="G5100" s="17" t="n"/>
      <c r="H5100" s="17" t="n"/>
      <c r="I5100" s="17" t="n"/>
      <c r="J5100" s="17" t="n"/>
      <c r="K5100" s="17" t="n"/>
      <c r="L5100" s="17" t="n"/>
      <c r="N5100">
        <f>IF($B5100="","",IF($C5100="SUPERSTORE","Superstore","DH"))</f>
        <v/>
      </c>
      <c r="O5100">
        <f>IF($B5100="","",IFERROR(VLOOKUP($B5100,Mapping!$A:$C,2,0),"Not Mapped"))</f>
        <v/>
      </c>
      <c r="P5100">
        <f>IF($B5100="","",IFERROR(VLOOKUP($B5100,Mapping!$A:$C,3,0),"Not Mapped"))</f>
        <v/>
      </c>
      <c r="Q5100">
        <f>IF($B5100="","",IF(COUNTIF(Exclusions!$A:$A,$B5100)&gt;0,"Yes","No"))</f>
        <v/>
      </c>
      <c r="R5100" s="17">
        <f>IF($B5100="","",MIN(1,DAY($A5100)/IF($N5100="Superstore",Settings!$B$5,Settings!$B$4)))</f>
        <v/>
      </c>
      <c r="S5100" s="17">
        <f>IF(OR($B5100="",$G5100="",$R5100=0),"",$G5100/$R5100)</f>
        <v/>
      </c>
      <c r="T5100">
        <f>IF($S5100="","",IF($S5100&lt;Settings!$B$8,"Critical",IF($S5100&lt;Settings!$B$9,"Semi Critical","Non Critical")))</f>
        <v/>
      </c>
      <c r="U5100">
        <f>IF($B5100="","",IFERROR(VLOOKUP($O5100,Leaders!$A:$B,2,0),"Not Mapped"))</f>
        <v/>
      </c>
    </row>
    <row r="5101">
      <c r="A5101" s="16" t="n"/>
      <c r="G5101" s="17" t="n"/>
      <c r="H5101" s="17" t="n"/>
      <c r="I5101" s="17" t="n"/>
      <c r="J5101" s="17" t="n"/>
      <c r="K5101" s="17" t="n"/>
      <c r="L5101" s="17" t="n"/>
      <c r="N5101">
        <f>IF($B5101="","",IF($C5101="SUPERSTORE","Superstore","DH"))</f>
        <v/>
      </c>
      <c r="O5101">
        <f>IF($B5101="","",IFERROR(VLOOKUP($B5101,Mapping!$A:$C,2,0),"Not Mapped"))</f>
        <v/>
      </c>
      <c r="P5101">
        <f>IF($B5101="","",IFERROR(VLOOKUP($B5101,Mapping!$A:$C,3,0),"Not Mapped"))</f>
        <v/>
      </c>
      <c r="Q5101">
        <f>IF($B5101="","",IF(COUNTIF(Exclusions!$A:$A,$B5101)&gt;0,"Yes","No"))</f>
        <v/>
      </c>
      <c r="R5101" s="17">
        <f>IF($B5101="","",MIN(1,DAY($A5101)/IF($N5101="Superstore",Settings!$B$5,Settings!$B$4)))</f>
        <v/>
      </c>
      <c r="S5101" s="17">
        <f>IF(OR($B5101="",$G5101="",$R5101=0),"",$G5101/$R5101)</f>
        <v/>
      </c>
      <c r="T5101">
        <f>IF($S5101="","",IF($S5101&lt;Settings!$B$8,"Critical",IF($S5101&lt;Settings!$B$9,"Semi Critical","Non Critical")))</f>
        <v/>
      </c>
      <c r="U5101">
        <f>IF($B5101="","",IFERROR(VLOOKUP($O5101,Leaders!$A:$B,2,0),"Not Mapped"))</f>
        <v/>
      </c>
    </row>
    <row r="5102">
      <c r="A5102" s="16" t="n"/>
      <c r="G5102" s="17" t="n"/>
      <c r="H5102" s="17" t="n"/>
      <c r="I5102" s="17" t="n"/>
      <c r="J5102" s="17" t="n"/>
      <c r="K5102" s="17" t="n"/>
      <c r="L5102" s="17" t="n"/>
      <c r="N5102">
        <f>IF($B5102="","",IF($C5102="SUPERSTORE","Superstore","DH"))</f>
        <v/>
      </c>
      <c r="O5102">
        <f>IF($B5102="","",IFERROR(VLOOKUP($B5102,Mapping!$A:$C,2,0),"Not Mapped"))</f>
        <v/>
      </c>
      <c r="P5102">
        <f>IF($B5102="","",IFERROR(VLOOKUP($B5102,Mapping!$A:$C,3,0),"Not Mapped"))</f>
        <v/>
      </c>
      <c r="Q5102">
        <f>IF($B5102="","",IF(COUNTIF(Exclusions!$A:$A,$B5102)&gt;0,"Yes","No"))</f>
        <v/>
      </c>
      <c r="R5102" s="17">
        <f>IF($B5102="","",MIN(1,DAY($A5102)/IF($N5102="Superstore",Settings!$B$5,Settings!$B$4)))</f>
        <v/>
      </c>
      <c r="S5102" s="17">
        <f>IF(OR($B5102="",$G5102="",$R5102=0),"",$G5102/$R5102)</f>
        <v/>
      </c>
      <c r="T5102">
        <f>IF($S5102="","",IF($S5102&lt;Settings!$B$8,"Critical",IF($S5102&lt;Settings!$B$9,"Semi Critical","Non Critical")))</f>
        <v/>
      </c>
      <c r="U5102">
        <f>IF($B5102="","",IFERROR(VLOOKUP($O5102,Leaders!$A:$B,2,0),"Not Mapped"))</f>
        <v/>
      </c>
    </row>
    <row r="5103">
      <c r="A5103" s="16" t="n"/>
      <c r="G5103" s="17" t="n"/>
      <c r="H5103" s="17" t="n"/>
      <c r="I5103" s="17" t="n"/>
      <c r="J5103" s="17" t="n"/>
      <c r="K5103" s="17" t="n"/>
      <c r="L5103" s="17" t="n"/>
      <c r="N5103">
        <f>IF($B5103="","",IF($C5103="SUPERSTORE","Superstore","DH"))</f>
        <v/>
      </c>
      <c r="O5103">
        <f>IF($B5103="","",IFERROR(VLOOKUP($B5103,Mapping!$A:$C,2,0),"Not Mapped"))</f>
        <v/>
      </c>
      <c r="P5103">
        <f>IF($B5103="","",IFERROR(VLOOKUP($B5103,Mapping!$A:$C,3,0),"Not Mapped"))</f>
        <v/>
      </c>
      <c r="Q5103">
        <f>IF($B5103="","",IF(COUNTIF(Exclusions!$A:$A,$B5103)&gt;0,"Yes","No"))</f>
        <v/>
      </c>
      <c r="R5103" s="17">
        <f>IF($B5103="","",MIN(1,DAY($A5103)/IF($N5103="Superstore",Settings!$B$5,Settings!$B$4)))</f>
        <v/>
      </c>
      <c r="S5103" s="17">
        <f>IF(OR($B5103="",$G5103="",$R5103=0),"",$G5103/$R5103)</f>
        <v/>
      </c>
      <c r="T5103">
        <f>IF($S5103="","",IF($S5103&lt;Settings!$B$8,"Critical",IF($S5103&lt;Settings!$B$9,"Semi Critical","Non Critical")))</f>
        <v/>
      </c>
      <c r="U5103">
        <f>IF($B5103="","",IFERROR(VLOOKUP($O5103,Leaders!$A:$B,2,0),"Not Mapped"))</f>
        <v/>
      </c>
    </row>
    <row r="5104">
      <c r="A5104" s="16" t="n"/>
      <c r="G5104" s="17" t="n"/>
      <c r="H5104" s="17" t="n"/>
      <c r="I5104" s="17" t="n"/>
      <c r="J5104" s="17" t="n"/>
      <c r="K5104" s="17" t="n"/>
      <c r="L5104" s="17" t="n"/>
      <c r="N5104">
        <f>IF($B5104="","",IF($C5104="SUPERSTORE","Superstore","DH"))</f>
        <v/>
      </c>
      <c r="O5104">
        <f>IF($B5104="","",IFERROR(VLOOKUP($B5104,Mapping!$A:$C,2,0),"Not Mapped"))</f>
        <v/>
      </c>
      <c r="P5104">
        <f>IF($B5104="","",IFERROR(VLOOKUP($B5104,Mapping!$A:$C,3,0),"Not Mapped"))</f>
        <v/>
      </c>
      <c r="Q5104">
        <f>IF($B5104="","",IF(COUNTIF(Exclusions!$A:$A,$B5104)&gt;0,"Yes","No"))</f>
        <v/>
      </c>
      <c r="R5104" s="17">
        <f>IF($B5104="","",MIN(1,DAY($A5104)/IF($N5104="Superstore",Settings!$B$5,Settings!$B$4)))</f>
        <v/>
      </c>
      <c r="S5104" s="17">
        <f>IF(OR($B5104="",$G5104="",$R5104=0),"",$G5104/$R5104)</f>
        <v/>
      </c>
      <c r="T5104">
        <f>IF($S5104="","",IF($S5104&lt;Settings!$B$8,"Critical",IF($S5104&lt;Settings!$B$9,"Semi Critical","Non Critical")))</f>
        <v/>
      </c>
      <c r="U5104">
        <f>IF($B5104="","",IFERROR(VLOOKUP($O5104,Leaders!$A:$B,2,0),"Not Mapped"))</f>
        <v/>
      </c>
    </row>
    <row r="5105">
      <c r="A5105" s="16" t="n"/>
      <c r="G5105" s="17" t="n"/>
      <c r="H5105" s="17" t="n"/>
      <c r="I5105" s="17" t="n"/>
      <c r="J5105" s="17" t="n"/>
      <c r="K5105" s="17" t="n"/>
      <c r="L5105" s="17" t="n"/>
      <c r="N5105">
        <f>IF($B5105="","",IF($C5105="SUPERSTORE","Superstore","DH"))</f>
        <v/>
      </c>
      <c r="O5105">
        <f>IF($B5105="","",IFERROR(VLOOKUP($B5105,Mapping!$A:$C,2,0),"Not Mapped"))</f>
        <v/>
      </c>
      <c r="P5105">
        <f>IF($B5105="","",IFERROR(VLOOKUP($B5105,Mapping!$A:$C,3,0),"Not Mapped"))</f>
        <v/>
      </c>
      <c r="Q5105">
        <f>IF($B5105="","",IF(COUNTIF(Exclusions!$A:$A,$B5105)&gt;0,"Yes","No"))</f>
        <v/>
      </c>
      <c r="R5105" s="17">
        <f>IF($B5105="","",MIN(1,DAY($A5105)/IF($N5105="Superstore",Settings!$B$5,Settings!$B$4)))</f>
        <v/>
      </c>
      <c r="S5105" s="17">
        <f>IF(OR($B5105="",$G5105="",$R5105=0),"",$G5105/$R5105)</f>
        <v/>
      </c>
      <c r="T5105">
        <f>IF($S5105="","",IF($S5105&lt;Settings!$B$8,"Critical",IF($S5105&lt;Settings!$B$9,"Semi Critical","Non Critical")))</f>
        <v/>
      </c>
      <c r="U5105">
        <f>IF($B5105="","",IFERROR(VLOOKUP($O5105,Leaders!$A:$B,2,0),"Not Mapped"))</f>
        <v/>
      </c>
    </row>
    <row r="5106">
      <c r="A5106" s="16" t="n"/>
      <c r="G5106" s="17" t="n"/>
      <c r="H5106" s="17" t="n"/>
      <c r="I5106" s="17" t="n"/>
      <c r="J5106" s="17" t="n"/>
      <c r="K5106" s="17" t="n"/>
      <c r="L5106" s="17" t="n"/>
      <c r="N5106">
        <f>IF($B5106="","",IF($C5106="SUPERSTORE","Superstore","DH"))</f>
        <v/>
      </c>
      <c r="O5106">
        <f>IF($B5106="","",IFERROR(VLOOKUP($B5106,Mapping!$A:$C,2,0),"Not Mapped"))</f>
        <v/>
      </c>
      <c r="P5106">
        <f>IF($B5106="","",IFERROR(VLOOKUP($B5106,Mapping!$A:$C,3,0),"Not Mapped"))</f>
        <v/>
      </c>
      <c r="Q5106">
        <f>IF($B5106="","",IF(COUNTIF(Exclusions!$A:$A,$B5106)&gt;0,"Yes","No"))</f>
        <v/>
      </c>
      <c r="R5106" s="17">
        <f>IF($B5106="","",MIN(1,DAY($A5106)/IF($N5106="Superstore",Settings!$B$5,Settings!$B$4)))</f>
        <v/>
      </c>
      <c r="S5106" s="17">
        <f>IF(OR($B5106="",$G5106="",$R5106=0),"",$G5106/$R5106)</f>
        <v/>
      </c>
      <c r="T5106">
        <f>IF($S5106="","",IF($S5106&lt;Settings!$B$8,"Critical",IF($S5106&lt;Settings!$B$9,"Semi Critical","Non Critical")))</f>
        <v/>
      </c>
      <c r="U5106">
        <f>IF($B5106="","",IFERROR(VLOOKUP($O5106,Leaders!$A:$B,2,0),"Not Mapped"))</f>
        <v/>
      </c>
    </row>
    <row r="5107">
      <c r="A5107" s="16" t="n"/>
      <c r="G5107" s="17" t="n"/>
      <c r="H5107" s="17" t="n"/>
      <c r="I5107" s="17" t="n"/>
      <c r="J5107" s="17" t="n"/>
      <c r="K5107" s="17" t="n"/>
      <c r="L5107" s="17" t="n"/>
      <c r="N5107">
        <f>IF($B5107="","",IF($C5107="SUPERSTORE","Superstore","DH"))</f>
        <v/>
      </c>
      <c r="O5107">
        <f>IF($B5107="","",IFERROR(VLOOKUP($B5107,Mapping!$A:$C,2,0),"Not Mapped"))</f>
        <v/>
      </c>
      <c r="P5107">
        <f>IF($B5107="","",IFERROR(VLOOKUP($B5107,Mapping!$A:$C,3,0),"Not Mapped"))</f>
        <v/>
      </c>
      <c r="Q5107">
        <f>IF($B5107="","",IF(COUNTIF(Exclusions!$A:$A,$B5107)&gt;0,"Yes","No"))</f>
        <v/>
      </c>
      <c r="R5107" s="17">
        <f>IF($B5107="","",MIN(1,DAY($A5107)/IF($N5107="Superstore",Settings!$B$5,Settings!$B$4)))</f>
        <v/>
      </c>
      <c r="S5107" s="17">
        <f>IF(OR($B5107="",$G5107="",$R5107=0),"",$G5107/$R5107)</f>
        <v/>
      </c>
      <c r="T5107">
        <f>IF($S5107="","",IF($S5107&lt;Settings!$B$8,"Critical",IF($S5107&lt;Settings!$B$9,"Semi Critical","Non Critical")))</f>
        <v/>
      </c>
      <c r="U5107">
        <f>IF($B5107="","",IFERROR(VLOOKUP($O5107,Leaders!$A:$B,2,0),"Not Mapped"))</f>
        <v/>
      </c>
    </row>
    <row r="5108">
      <c r="A5108" s="16" t="n"/>
      <c r="G5108" s="17" t="n"/>
      <c r="H5108" s="17" t="n"/>
      <c r="I5108" s="17" t="n"/>
      <c r="J5108" s="17" t="n"/>
      <c r="K5108" s="17" t="n"/>
      <c r="L5108" s="17" t="n"/>
      <c r="N5108">
        <f>IF($B5108="","",IF($C5108="SUPERSTORE","Superstore","DH"))</f>
        <v/>
      </c>
      <c r="O5108">
        <f>IF($B5108="","",IFERROR(VLOOKUP($B5108,Mapping!$A:$C,2,0),"Not Mapped"))</f>
        <v/>
      </c>
      <c r="P5108">
        <f>IF($B5108="","",IFERROR(VLOOKUP($B5108,Mapping!$A:$C,3,0),"Not Mapped"))</f>
        <v/>
      </c>
      <c r="Q5108">
        <f>IF($B5108="","",IF(COUNTIF(Exclusions!$A:$A,$B5108)&gt;0,"Yes","No"))</f>
        <v/>
      </c>
      <c r="R5108" s="17">
        <f>IF($B5108="","",MIN(1,DAY($A5108)/IF($N5108="Superstore",Settings!$B$5,Settings!$B$4)))</f>
        <v/>
      </c>
      <c r="S5108" s="17">
        <f>IF(OR($B5108="",$G5108="",$R5108=0),"",$G5108/$R5108)</f>
        <v/>
      </c>
      <c r="T5108">
        <f>IF($S5108="","",IF($S5108&lt;Settings!$B$8,"Critical",IF($S5108&lt;Settings!$B$9,"Semi Critical","Non Critical")))</f>
        <v/>
      </c>
      <c r="U5108">
        <f>IF($B5108="","",IFERROR(VLOOKUP($O5108,Leaders!$A:$B,2,0),"Not Mapped"))</f>
        <v/>
      </c>
    </row>
    <row r="5109">
      <c r="A5109" s="16" t="n"/>
      <c r="G5109" s="17" t="n"/>
      <c r="H5109" s="17" t="n"/>
      <c r="I5109" s="17" t="n"/>
      <c r="J5109" s="17" t="n"/>
      <c r="K5109" s="17" t="n"/>
      <c r="L5109" s="17" t="n"/>
      <c r="N5109">
        <f>IF($B5109="","",IF($C5109="SUPERSTORE","Superstore","DH"))</f>
        <v/>
      </c>
      <c r="O5109">
        <f>IF($B5109="","",IFERROR(VLOOKUP($B5109,Mapping!$A:$C,2,0),"Not Mapped"))</f>
        <v/>
      </c>
      <c r="P5109">
        <f>IF($B5109="","",IFERROR(VLOOKUP($B5109,Mapping!$A:$C,3,0),"Not Mapped"))</f>
        <v/>
      </c>
      <c r="Q5109">
        <f>IF($B5109="","",IF(COUNTIF(Exclusions!$A:$A,$B5109)&gt;0,"Yes","No"))</f>
        <v/>
      </c>
      <c r="R5109" s="17">
        <f>IF($B5109="","",MIN(1,DAY($A5109)/IF($N5109="Superstore",Settings!$B$5,Settings!$B$4)))</f>
        <v/>
      </c>
      <c r="S5109" s="17">
        <f>IF(OR($B5109="",$G5109="",$R5109=0),"",$G5109/$R5109)</f>
        <v/>
      </c>
      <c r="T5109">
        <f>IF($S5109="","",IF($S5109&lt;Settings!$B$8,"Critical",IF($S5109&lt;Settings!$B$9,"Semi Critical","Non Critical")))</f>
        <v/>
      </c>
      <c r="U5109">
        <f>IF($B5109="","",IFERROR(VLOOKUP($O5109,Leaders!$A:$B,2,0),"Not Mapped"))</f>
        <v/>
      </c>
    </row>
    <row r="5110">
      <c r="A5110" s="16" t="n"/>
      <c r="G5110" s="17" t="n"/>
      <c r="H5110" s="17" t="n"/>
      <c r="I5110" s="17" t="n"/>
      <c r="J5110" s="17" t="n"/>
      <c r="K5110" s="17" t="n"/>
      <c r="L5110" s="17" t="n"/>
      <c r="N5110">
        <f>IF($B5110="","",IF($C5110="SUPERSTORE","Superstore","DH"))</f>
        <v/>
      </c>
      <c r="O5110">
        <f>IF($B5110="","",IFERROR(VLOOKUP($B5110,Mapping!$A:$C,2,0),"Not Mapped"))</f>
        <v/>
      </c>
      <c r="P5110">
        <f>IF($B5110="","",IFERROR(VLOOKUP($B5110,Mapping!$A:$C,3,0),"Not Mapped"))</f>
        <v/>
      </c>
      <c r="Q5110">
        <f>IF($B5110="","",IF(COUNTIF(Exclusions!$A:$A,$B5110)&gt;0,"Yes","No"))</f>
        <v/>
      </c>
      <c r="R5110" s="17">
        <f>IF($B5110="","",MIN(1,DAY($A5110)/IF($N5110="Superstore",Settings!$B$5,Settings!$B$4)))</f>
        <v/>
      </c>
      <c r="S5110" s="17">
        <f>IF(OR($B5110="",$G5110="",$R5110=0),"",$G5110/$R5110)</f>
        <v/>
      </c>
      <c r="T5110">
        <f>IF($S5110="","",IF($S5110&lt;Settings!$B$8,"Critical",IF($S5110&lt;Settings!$B$9,"Semi Critical","Non Critical")))</f>
        <v/>
      </c>
      <c r="U5110">
        <f>IF($B5110="","",IFERROR(VLOOKUP($O5110,Leaders!$A:$B,2,0),"Not Mapped"))</f>
        <v/>
      </c>
    </row>
    <row r="5111">
      <c r="A5111" s="16" t="n"/>
      <c r="G5111" s="17" t="n"/>
      <c r="H5111" s="17" t="n"/>
      <c r="I5111" s="17" t="n"/>
      <c r="J5111" s="17" t="n"/>
      <c r="K5111" s="17" t="n"/>
      <c r="L5111" s="17" t="n"/>
      <c r="N5111">
        <f>IF($B5111="","",IF($C5111="SUPERSTORE","Superstore","DH"))</f>
        <v/>
      </c>
      <c r="O5111">
        <f>IF($B5111="","",IFERROR(VLOOKUP($B5111,Mapping!$A:$C,2,0),"Not Mapped"))</f>
        <v/>
      </c>
      <c r="P5111">
        <f>IF($B5111="","",IFERROR(VLOOKUP($B5111,Mapping!$A:$C,3,0),"Not Mapped"))</f>
        <v/>
      </c>
      <c r="Q5111">
        <f>IF($B5111="","",IF(COUNTIF(Exclusions!$A:$A,$B5111)&gt;0,"Yes","No"))</f>
        <v/>
      </c>
      <c r="R5111" s="17">
        <f>IF($B5111="","",MIN(1,DAY($A5111)/IF($N5111="Superstore",Settings!$B$5,Settings!$B$4)))</f>
        <v/>
      </c>
      <c r="S5111" s="17">
        <f>IF(OR($B5111="",$G5111="",$R5111=0),"",$G5111/$R5111)</f>
        <v/>
      </c>
      <c r="T5111">
        <f>IF($S5111="","",IF($S5111&lt;Settings!$B$8,"Critical",IF($S5111&lt;Settings!$B$9,"Semi Critical","Non Critical")))</f>
        <v/>
      </c>
      <c r="U5111">
        <f>IF($B5111="","",IFERROR(VLOOKUP($O5111,Leaders!$A:$B,2,0),"Not Mapped"))</f>
        <v/>
      </c>
    </row>
    <row r="5112">
      <c r="A5112" s="16" t="n"/>
      <c r="G5112" s="17" t="n"/>
      <c r="H5112" s="17" t="n"/>
      <c r="I5112" s="17" t="n"/>
      <c r="J5112" s="17" t="n"/>
      <c r="K5112" s="17" t="n"/>
      <c r="L5112" s="17" t="n"/>
      <c r="N5112">
        <f>IF($B5112="","",IF($C5112="SUPERSTORE","Superstore","DH"))</f>
        <v/>
      </c>
      <c r="O5112">
        <f>IF($B5112="","",IFERROR(VLOOKUP($B5112,Mapping!$A:$C,2,0),"Not Mapped"))</f>
        <v/>
      </c>
      <c r="P5112">
        <f>IF($B5112="","",IFERROR(VLOOKUP($B5112,Mapping!$A:$C,3,0),"Not Mapped"))</f>
        <v/>
      </c>
      <c r="Q5112">
        <f>IF($B5112="","",IF(COUNTIF(Exclusions!$A:$A,$B5112)&gt;0,"Yes","No"))</f>
        <v/>
      </c>
      <c r="R5112" s="17">
        <f>IF($B5112="","",MIN(1,DAY($A5112)/IF($N5112="Superstore",Settings!$B$5,Settings!$B$4)))</f>
        <v/>
      </c>
      <c r="S5112" s="17">
        <f>IF(OR($B5112="",$G5112="",$R5112=0),"",$G5112/$R5112)</f>
        <v/>
      </c>
      <c r="T5112">
        <f>IF($S5112="","",IF($S5112&lt;Settings!$B$8,"Critical",IF($S5112&lt;Settings!$B$9,"Semi Critical","Non Critical")))</f>
        <v/>
      </c>
      <c r="U5112">
        <f>IF($B5112="","",IFERROR(VLOOKUP($O5112,Leaders!$A:$B,2,0),"Not Mapped"))</f>
        <v/>
      </c>
    </row>
    <row r="5113">
      <c r="A5113" s="16" t="n"/>
      <c r="G5113" s="17" t="n"/>
      <c r="H5113" s="17" t="n"/>
      <c r="I5113" s="17" t="n"/>
      <c r="J5113" s="17" t="n"/>
      <c r="K5113" s="17" t="n"/>
      <c r="L5113" s="17" t="n"/>
      <c r="N5113">
        <f>IF($B5113="","",IF($C5113="SUPERSTORE","Superstore","DH"))</f>
        <v/>
      </c>
      <c r="O5113">
        <f>IF($B5113="","",IFERROR(VLOOKUP($B5113,Mapping!$A:$C,2,0),"Not Mapped"))</f>
        <v/>
      </c>
      <c r="P5113">
        <f>IF($B5113="","",IFERROR(VLOOKUP($B5113,Mapping!$A:$C,3,0),"Not Mapped"))</f>
        <v/>
      </c>
      <c r="Q5113">
        <f>IF($B5113="","",IF(COUNTIF(Exclusions!$A:$A,$B5113)&gt;0,"Yes","No"))</f>
        <v/>
      </c>
      <c r="R5113" s="17">
        <f>IF($B5113="","",MIN(1,DAY($A5113)/IF($N5113="Superstore",Settings!$B$5,Settings!$B$4)))</f>
        <v/>
      </c>
      <c r="S5113" s="17">
        <f>IF(OR($B5113="",$G5113="",$R5113=0),"",$G5113/$R5113)</f>
        <v/>
      </c>
      <c r="T5113">
        <f>IF($S5113="","",IF($S5113&lt;Settings!$B$8,"Critical",IF($S5113&lt;Settings!$B$9,"Semi Critical","Non Critical")))</f>
        <v/>
      </c>
      <c r="U5113">
        <f>IF($B5113="","",IFERROR(VLOOKUP($O5113,Leaders!$A:$B,2,0),"Not Mapped"))</f>
        <v/>
      </c>
    </row>
    <row r="5114">
      <c r="A5114" s="16" t="n"/>
      <c r="G5114" s="17" t="n"/>
      <c r="H5114" s="17" t="n"/>
      <c r="I5114" s="17" t="n"/>
      <c r="J5114" s="17" t="n"/>
      <c r="K5114" s="17" t="n"/>
      <c r="L5114" s="17" t="n"/>
      <c r="N5114">
        <f>IF($B5114="","",IF($C5114="SUPERSTORE","Superstore","DH"))</f>
        <v/>
      </c>
      <c r="O5114">
        <f>IF($B5114="","",IFERROR(VLOOKUP($B5114,Mapping!$A:$C,2,0),"Not Mapped"))</f>
        <v/>
      </c>
      <c r="P5114">
        <f>IF($B5114="","",IFERROR(VLOOKUP($B5114,Mapping!$A:$C,3,0),"Not Mapped"))</f>
        <v/>
      </c>
      <c r="Q5114">
        <f>IF($B5114="","",IF(COUNTIF(Exclusions!$A:$A,$B5114)&gt;0,"Yes","No"))</f>
        <v/>
      </c>
      <c r="R5114" s="17">
        <f>IF($B5114="","",MIN(1,DAY($A5114)/IF($N5114="Superstore",Settings!$B$5,Settings!$B$4)))</f>
        <v/>
      </c>
      <c r="S5114" s="17">
        <f>IF(OR($B5114="",$G5114="",$R5114=0),"",$G5114/$R5114)</f>
        <v/>
      </c>
      <c r="T5114">
        <f>IF($S5114="","",IF($S5114&lt;Settings!$B$8,"Critical",IF($S5114&lt;Settings!$B$9,"Semi Critical","Non Critical")))</f>
        <v/>
      </c>
      <c r="U5114">
        <f>IF($B5114="","",IFERROR(VLOOKUP($O5114,Leaders!$A:$B,2,0),"Not Mapped"))</f>
        <v/>
      </c>
    </row>
    <row r="5115">
      <c r="A5115" s="16" t="n"/>
      <c r="G5115" s="17" t="n"/>
      <c r="H5115" s="17" t="n"/>
      <c r="I5115" s="17" t="n"/>
      <c r="J5115" s="17" t="n"/>
      <c r="K5115" s="17" t="n"/>
      <c r="L5115" s="17" t="n"/>
      <c r="N5115">
        <f>IF($B5115="","",IF($C5115="SUPERSTORE","Superstore","DH"))</f>
        <v/>
      </c>
      <c r="O5115">
        <f>IF($B5115="","",IFERROR(VLOOKUP($B5115,Mapping!$A:$C,2,0),"Not Mapped"))</f>
        <v/>
      </c>
      <c r="P5115">
        <f>IF($B5115="","",IFERROR(VLOOKUP($B5115,Mapping!$A:$C,3,0),"Not Mapped"))</f>
        <v/>
      </c>
      <c r="Q5115">
        <f>IF($B5115="","",IF(COUNTIF(Exclusions!$A:$A,$B5115)&gt;0,"Yes","No"))</f>
        <v/>
      </c>
      <c r="R5115" s="17">
        <f>IF($B5115="","",MIN(1,DAY($A5115)/IF($N5115="Superstore",Settings!$B$5,Settings!$B$4)))</f>
        <v/>
      </c>
      <c r="S5115" s="17">
        <f>IF(OR($B5115="",$G5115="",$R5115=0),"",$G5115/$R5115)</f>
        <v/>
      </c>
      <c r="T5115">
        <f>IF($S5115="","",IF($S5115&lt;Settings!$B$8,"Critical",IF($S5115&lt;Settings!$B$9,"Semi Critical","Non Critical")))</f>
        <v/>
      </c>
      <c r="U5115">
        <f>IF($B5115="","",IFERROR(VLOOKUP($O5115,Leaders!$A:$B,2,0),"Not Mapped"))</f>
        <v/>
      </c>
    </row>
    <row r="5116">
      <c r="A5116" s="16" t="n"/>
      <c r="G5116" s="17" t="n"/>
      <c r="H5116" s="17" t="n"/>
      <c r="I5116" s="17" t="n"/>
      <c r="J5116" s="17" t="n"/>
      <c r="K5116" s="17" t="n"/>
      <c r="L5116" s="17" t="n"/>
      <c r="N5116">
        <f>IF($B5116="","",IF($C5116="SUPERSTORE","Superstore","DH"))</f>
        <v/>
      </c>
      <c r="O5116">
        <f>IF($B5116="","",IFERROR(VLOOKUP($B5116,Mapping!$A:$C,2,0),"Not Mapped"))</f>
        <v/>
      </c>
      <c r="P5116">
        <f>IF($B5116="","",IFERROR(VLOOKUP($B5116,Mapping!$A:$C,3,0),"Not Mapped"))</f>
        <v/>
      </c>
      <c r="Q5116">
        <f>IF($B5116="","",IF(COUNTIF(Exclusions!$A:$A,$B5116)&gt;0,"Yes","No"))</f>
        <v/>
      </c>
      <c r="R5116" s="17">
        <f>IF($B5116="","",MIN(1,DAY($A5116)/IF($N5116="Superstore",Settings!$B$5,Settings!$B$4)))</f>
        <v/>
      </c>
      <c r="S5116" s="17">
        <f>IF(OR($B5116="",$G5116="",$R5116=0),"",$G5116/$R5116)</f>
        <v/>
      </c>
      <c r="T5116">
        <f>IF($S5116="","",IF($S5116&lt;Settings!$B$8,"Critical",IF($S5116&lt;Settings!$B$9,"Semi Critical","Non Critical")))</f>
        <v/>
      </c>
      <c r="U5116">
        <f>IF($B5116="","",IFERROR(VLOOKUP($O5116,Leaders!$A:$B,2,0),"Not Mapped"))</f>
        <v/>
      </c>
    </row>
    <row r="5117">
      <c r="A5117" s="16" t="n"/>
      <c r="G5117" s="17" t="n"/>
      <c r="H5117" s="17" t="n"/>
      <c r="I5117" s="17" t="n"/>
      <c r="J5117" s="17" t="n"/>
      <c r="K5117" s="17" t="n"/>
      <c r="L5117" s="17" t="n"/>
      <c r="N5117">
        <f>IF($B5117="","",IF($C5117="SUPERSTORE","Superstore","DH"))</f>
        <v/>
      </c>
      <c r="O5117">
        <f>IF($B5117="","",IFERROR(VLOOKUP($B5117,Mapping!$A:$C,2,0),"Not Mapped"))</f>
        <v/>
      </c>
      <c r="P5117">
        <f>IF($B5117="","",IFERROR(VLOOKUP($B5117,Mapping!$A:$C,3,0),"Not Mapped"))</f>
        <v/>
      </c>
      <c r="Q5117">
        <f>IF($B5117="","",IF(COUNTIF(Exclusions!$A:$A,$B5117)&gt;0,"Yes","No"))</f>
        <v/>
      </c>
      <c r="R5117" s="17">
        <f>IF($B5117="","",MIN(1,DAY($A5117)/IF($N5117="Superstore",Settings!$B$5,Settings!$B$4)))</f>
        <v/>
      </c>
      <c r="S5117" s="17">
        <f>IF(OR($B5117="",$G5117="",$R5117=0),"",$G5117/$R5117)</f>
        <v/>
      </c>
      <c r="T5117">
        <f>IF($S5117="","",IF($S5117&lt;Settings!$B$8,"Critical",IF($S5117&lt;Settings!$B$9,"Semi Critical","Non Critical")))</f>
        <v/>
      </c>
      <c r="U5117">
        <f>IF($B5117="","",IFERROR(VLOOKUP($O5117,Leaders!$A:$B,2,0),"Not Mapped"))</f>
        <v/>
      </c>
    </row>
    <row r="5118">
      <c r="A5118" s="16" t="n"/>
      <c r="G5118" s="17" t="n"/>
      <c r="H5118" s="17" t="n"/>
      <c r="I5118" s="17" t="n"/>
      <c r="J5118" s="17" t="n"/>
      <c r="K5118" s="17" t="n"/>
      <c r="L5118" s="17" t="n"/>
      <c r="N5118">
        <f>IF($B5118="","",IF($C5118="SUPERSTORE","Superstore","DH"))</f>
        <v/>
      </c>
      <c r="O5118">
        <f>IF($B5118="","",IFERROR(VLOOKUP($B5118,Mapping!$A:$C,2,0),"Not Mapped"))</f>
        <v/>
      </c>
      <c r="P5118">
        <f>IF($B5118="","",IFERROR(VLOOKUP($B5118,Mapping!$A:$C,3,0),"Not Mapped"))</f>
        <v/>
      </c>
      <c r="Q5118">
        <f>IF($B5118="","",IF(COUNTIF(Exclusions!$A:$A,$B5118)&gt;0,"Yes","No"))</f>
        <v/>
      </c>
      <c r="R5118" s="17">
        <f>IF($B5118="","",MIN(1,DAY($A5118)/IF($N5118="Superstore",Settings!$B$5,Settings!$B$4)))</f>
        <v/>
      </c>
      <c r="S5118" s="17">
        <f>IF(OR($B5118="",$G5118="",$R5118=0),"",$G5118/$R5118)</f>
        <v/>
      </c>
      <c r="T5118">
        <f>IF($S5118="","",IF($S5118&lt;Settings!$B$8,"Critical",IF($S5118&lt;Settings!$B$9,"Semi Critical","Non Critical")))</f>
        <v/>
      </c>
      <c r="U5118">
        <f>IF($B5118="","",IFERROR(VLOOKUP($O5118,Leaders!$A:$B,2,0),"Not Mapped"))</f>
        <v/>
      </c>
    </row>
    <row r="5119">
      <c r="A5119" s="16" t="n"/>
      <c r="G5119" s="17" t="n"/>
      <c r="H5119" s="17" t="n"/>
      <c r="I5119" s="17" t="n"/>
      <c r="J5119" s="17" t="n"/>
      <c r="K5119" s="17" t="n"/>
      <c r="L5119" s="17" t="n"/>
      <c r="N5119">
        <f>IF($B5119="","",IF($C5119="SUPERSTORE","Superstore","DH"))</f>
        <v/>
      </c>
      <c r="O5119">
        <f>IF($B5119="","",IFERROR(VLOOKUP($B5119,Mapping!$A:$C,2,0),"Not Mapped"))</f>
        <v/>
      </c>
      <c r="P5119">
        <f>IF($B5119="","",IFERROR(VLOOKUP($B5119,Mapping!$A:$C,3,0),"Not Mapped"))</f>
        <v/>
      </c>
      <c r="Q5119">
        <f>IF($B5119="","",IF(COUNTIF(Exclusions!$A:$A,$B5119)&gt;0,"Yes","No"))</f>
        <v/>
      </c>
      <c r="R5119" s="17">
        <f>IF($B5119="","",MIN(1,DAY($A5119)/IF($N5119="Superstore",Settings!$B$5,Settings!$B$4)))</f>
        <v/>
      </c>
      <c r="S5119" s="17">
        <f>IF(OR($B5119="",$G5119="",$R5119=0),"",$G5119/$R5119)</f>
        <v/>
      </c>
      <c r="T5119">
        <f>IF($S5119="","",IF($S5119&lt;Settings!$B$8,"Critical",IF($S5119&lt;Settings!$B$9,"Semi Critical","Non Critical")))</f>
        <v/>
      </c>
      <c r="U5119">
        <f>IF($B5119="","",IFERROR(VLOOKUP($O5119,Leaders!$A:$B,2,0),"Not Mapped"))</f>
        <v/>
      </c>
    </row>
    <row r="5120">
      <c r="A5120" s="16" t="n"/>
      <c r="G5120" s="17" t="n"/>
      <c r="H5120" s="17" t="n"/>
      <c r="I5120" s="17" t="n"/>
      <c r="J5120" s="17" t="n"/>
      <c r="K5120" s="17" t="n"/>
      <c r="L5120" s="17" t="n"/>
      <c r="N5120">
        <f>IF($B5120="","",IF($C5120="SUPERSTORE","Superstore","DH"))</f>
        <v/>
      </c>
      <c r="O5120">
        <f>IF($B5120="","",IFERROR(VLOOKUP($B5120,Mapping!$A:$C,2,0),"Not Mapped"))</f>
        <v/>
      </c>
      <c r="P5120">
        <f>IF($B5120="","",IFERROR(VLOOKUP($B5120,Mapping!$A:$C,3,0),"Not Mapped"))</f>
        <v/>
      </c>
      <c r="Q5120">
        <f>IF($B5120="","",IF(COUNTIF(Exclusions!$A:$A,$B5120)&gt;0,"Yes","No"))</f>
        <v/>
      </c>
      <c r="R5120" s="17">
        <f>IF($B5120="","",MIN(1,DAY($A5120)/IF($N5120="Superstore",Settings!$B$5,Settings!$B$4)))</f>
        <v/>
      </c>
      <c r="S5120" s="17">
        <f>IF(OR($B5120="",$G5120="",$R5120=0),"",$G5120/$R5120)</f>
        <v/>
      </c>
      <c r="T5120">
        <f>IF($S5120="","",IF($S5120&lt;Settings!$B$8,"Critical",IF($S5120&lt;Settings!$B$9,"Semi Critical","Non Critical")))</f>
        <v/>
      </c>
      <c r="U5120">
        <f>IF($B5120="","",IFERROR(VLOOKUP($O5120,Leaders!$A:$B,2,0),"Not Mapped"))</f>
        <v/>
      </c>
    </row>
    <row r="5121">
      <c r="A5121" s="16" t="n"/>
      <c r="G5121" s="17" t="n"/>
      <c r="H5121" s="17" t="n"/>
      <c r="I5121" s="17" t="n"/>
      <c r="J5121" s="17" t="n"/>
      <c r="K5121" s="17" t="n"/>
      <c r="L5121" s="17" t="n"/>
      <c r="N5121">
        <f>IF($B5121="","",IF($C5121="SUPERSTORE","Superstore","DH"))</f>
        <v/>
      </c>
      <c r="O5121">
        <f>IF($B5121="","",IFERROR(VLOOKUP($B5121,Mapping!$A:$C,2,0),"Not Mapped"))</f>
        <v/>
      </c>
      <c r="P5121">
        <f>IF($B5121="","",IFERROR(VLOOKUP($B5121,Mapping!$A:$C,3,0),"Not Mapped"))</f>
        <v/>
      </c>
      <c r="Q5121">
        <f>IF($B5121="","",IF(COUNTIF(Exclusions!$A:$A,$B5121)&gt;0,"Yes","No"))</f>
        <v/>
      </c>
      <c r="R5121" s="17">
        <f>IF($B5121="","",MIN(1,DAY($A5121)/IF($N5121="Superstore",Settings!$B$5,Settings!$B$4)))</f>
        <v/>
      </c>
      <c r="S5121" s="17">
        <f>IF(OR($B5121="",$G5121="",$R5121=0),"",$G5121/$R5121)</f>
        <v/>
      </c>
      <c r="T5121">
        <f>IF($S5121="","",IF($S5121&lt;Settings!$B$8,"Critical",IF($S5121&lt;Settings!$B$9,"Semi Critical","Non Critical")))</f>
        <v/>
      </c>
      <c r="U5121">
        <f>IF($B5121="","",IFERROR(VLOOKUP($O5121,Leaders!$A:$B,2,0),"Not Mapped"))</f>
        <v/>
      </c>
    </row>
    <row r="5122">
      <c r="A5122" s="16" t="n"/>
      <c r="G5122" s="17" t="n"/>
      <c r="H5122" s="17" t="n"/>
      <c r="I5122" s="17" t="n"/>
      <c r="J5122" s="17" t="n"/>
      <c r="K5122" s="17" t="n"/>
      <c r="L5122" s="17" t="n"/>
      <c r="N5122">
        <f>IF($B5122="","",IF($C5122="SUPERSTORE","Superstore","DH"))</f>
        <v/>
      </c>
      <c r="O5122">
        <f>IF($B5122="","",IFERROR(VLOOKUP($B5122,Mapping!$A:$C,2,0),"Not Mapped"))</f>
        <v/>
      </c>
      <c r="P5122">
        <f>IF($B5122="","",IFERROR(VLOOKUP($B5122,Mapping!$A:$C,3,0),"Not Mapped"))</f>
        <v/>
      </c>
      <c r="Q5122">
        <f>IF($B5122="","",IF(COUNTIF(Exclusions!$A:$A,$B5122)&gt;0,"Yes","No"))</f>
        <v/>
      </c>
      <c r="R5122" s="17">
        <f>IF($B5122="","",MIN(1,DAY($A5122)/IF($N5122="Superstore",Settings!$B$5,Settings!$B$4)))</f>
        <v/>
      </c>
      <c r="S5122" s="17">
        <f>IF(OR($B5122="",$G5122="",$R5122=0),"",$G5122/$R5122)</f>
        <v/>
      </c>
      <c r="T5122">
        <f>IF($S5122="","",IF($S5122&lt;Settings!$B$8,"Critical",IF($S5122&lt;Settings!$B$9,"Semi Critical","Non Critical")))</f>
        <v/>
      </c>
      <c r="U5122">
        <f>IF($B5122="","",IFERROR(VLOOKUP($O5122,Leaders!$A:$B,2,0),"Not Mapped"))</f>
        <v/>
      </c>
    </row>
    <row r="5123">
      <c r="A5123" s="16" t="n"/>
      <c r="G5123" s="17" t="n"/>
      <c r="H5123" s="17" t="n"/>
      <c r="I5123" s="17" t="n"/>
      <c r="J5123" s="17" t="n"/>
      <c r="K5123" s="17" t="n"/>
      <c r="L5123" s="17" t="n"/>
      <c r="N5123">
        <f>IF($B5123="","",IF($C5123="SUPERSTORE","Superstore","DH"))</f>
        <v/>
      </c>
      <c r="O5123">
        <f>IF($B5123="","",IFERROR(VLOOKUP($B5123,Mapping!$A:$C,2,0),"Not Mapped"))</f>
        <v/>
      </c>
      <c r="P5123">
        <f>IF($B5123="","",IFERROR(VLOOKUP($B5123,Mapping!$A:$C,3,0),"Not Mapped"))</f>
        <v/>
      </c>
      <c r="Q5123">
        <f>IF($B5123="","",IF(COUNTIF(Exclusions!$A:$A,$B5123)&gt;0,"Yes","No"))</f>
        <v/>
      </c>
      <c r="R5123" s="17">
        <f>IF($B5123="","",MIN(1,DAY($A5123)/IF($N5123="Superstore",Settings!$B$5,Settings!$B$4)))</f>
        <v/>
      </c>
      <c r="S5123" s="17">
        <f>IF(OR($B5123="",$G5123="",$R5123=0),"",$G5123/$R5123)</f>
        <v/>
      </c>
      <c r="T5123">
        <f>IF($S5123="","",IF($S5123&lt;Settings!$B$8,"Critical",IF($S5123&lt;Settings!$B$9,"Semi Critical","Non Critical")))</f>
        <v/>
      </c>
      <c r="U5123">
        <f>IF($B5123="","",IFERROR(VLOOKUP($O5123,Leaders!$A:$B,2,0),"Not Mapped"))</f>
        <v/>
      </c>
    </row>
    <row r="5124">
      <c r="A5124" s="16" t="n"/>
      <c r="G5124" s="17" t="n"/>
      <c r="H5124" s="17" t="n"/>
      <c r="I5124" s="17" t="n"/>
      <c r="J5124" s="17" t="n"/>
      <c r="K5124" s="17" t="n"/>
      <c r="L5124" s="17" t="n"/>
      <c r="N5124">
        <f>IF($B5124="","",IF($C5124="SUPERSTORE","Superstore","DH"))</f>
        <v/>
      </c>
      <c r="O5124">
        <f>IF($B5124="","",IFERROR(VLOOKUP($B5124,Mapping!$A:$C,2,0),"Not Mapped"))</f>
        <v/>
      </c>
      <c r="P5124">
        <f>IF($B5124="","",IFERROR(VLOOKUP($B5124,Mapping!$A:$C,3,0),"Not Mapped"))</f>
        <v/>
      </c>
      <c r="Q5124">
        <f>IF($B5124="","",IF(COUNTIF(Exclusions!$A:$A,$B5124)&gt;0,"Yes","No"))</f>
        <v/>
      </c>
      <c r="R5124" s="17">
        <f>IF($B5124="","",MIN(1,DAY($A5124)/IF($N5124="Superstore",Settings!$B$5,Settings!$B$4)))</f>
        <v/>
      </c>
      <c r="S5124" s="17">
        <f>IF(OR($B5124="",$G5124="",$R5124=0),"",$G5124/$R5124)</f>
        <v/>
      </c>
      <c r="T5124">
        <f>IF($S5124="","",IF($S5124&lt;Settings!$B$8,"Critical",IF($S5124&lt;Settings!$B$9,"Semi Critical","Non Critical")))</f>
        <v/>
      </c>
      <c r="U5124">
        <f>IF($B5124="","",IFERROR(VLOOKUP($O5124,Leaders!$A:$B,2,0),"Not Mapped"))</f>
        <v/>
      </c>
    </row>
    <row r="5125">
      <c r="A5125" s="16" t="n"/>
      <c r="G5125" s="17" t="n"/>
      <c r="H5125" s="17" t="n"/>
      <c r="I5125" s="17" t="n"/>
      <c r="J5125" s="17" t="n"/>
      <c r="K5125" s="17" t="n"/>
      <c r="L5125" s="17" t="n"/>
      <c r="N5125">
        <f>IF($B5125="","",IF($C5125="SUPERSTORE","Superstore","DH"))</f>
        <v/>
      </c>
      <c r="O5125">
        <f>IF($B5125="","",IFERROR(VLOOKUP($B5125,Mapping!$A:$C,2,0),"Not Mapped"))</f>
        <v/>
      </c>
      <c r="P5125">
        <f>IF($B5125="","",IFERROR(VLOOKUP($B5125,Mapping!$A:$C,3,0),"Not Mapped"))</f>
        <v/>
      </c>
      <c r="Q5125">
        <f>IF($B5125="","",IF(COUNTIF(Exclusions!$A:$A,$B5125)&gt;0,"Yes","No"))</f>
        <v/>
      </c>
      <c r="R5125" s="17">
        <f>IF($B5125="","",MIN(1,DAY($A5125)/IF($N5125="Superstore",Settings!$B$5,Settings!$B$4)))</f>
        <v/>
      </c>
      <c r="S5125" s="17">
        <f>IF(OR($B5125="",$G5125="",$R5125=0),"",$G5125/$R5125)</f>
        <v/>
      </c>
      <c r="T5125">
        <f>IF($S5125="","",IF($S5125&lt;Settings!$B$8,"Critical",IF($S5125&lt;Settings!$B$9,"Semi Critical","Non Critical")))</f>
        <v/>
      </c>
      <c r="U5125">
        <f>IF($B5125="","",IFERROR(VLOOKUP($O5125,Leaders!$A:$B,2,0),"Not Mapped"))</f>
        <v/>
      </c>
    </row>
    <row r="5126">
      <c r="A5126" s="16" t="n"/>
      <c r="G5126" s="17" t="n"/>
      <c r="H5126" s="17" t="n"/>
      <c r="I5126" s="17" t="n"/>
      <c r="J5126" s="17" t="n"/>
      <c r="K5126" s="17" t="n"/>
      <c r="L5126" s="17" t="n"/>
      <c r="N5126">
        <f>IF($B5126="","",IF($C5126="SUPERSTORE","Superstore","DH"))</f>
        <v/>
      </c>
      <c r="O5126">
        <f>IF($B5126="","",IFERROR(VLOOKUP($B5126,Mapping!$A:$C,2,0),"Not Mapped"))</f>
        <v/>
      </c>
      <c r="P5126">
        <f>IF($B5126="","",IFERROR(VLOOKUP($B5126,Mapping!$A:$C,3,0),"Not Mapped"))</f>
        <v/>
      </c>
      <c r="Q5126">
        <f>IF($B5126="","",IF(COUNTIF(Exclusions!$A:$A,$B5126)&gt;0,"Yes","No"))</f>
        <v/>
      </c>
      <c r="R5126" s="17">
        <f>IF($B5126="","",MIN(1,DAY($A5126)/IF($N5126="Superstore",Settings!$B$5,Settings!$B$4)))</f>
        <v/>
      </c>
      <c r="S5126" s="17">
        <f>IF(OR($B5126="",$G5126="",$R5126=0),"",$G5126/$R5126)</f>
        <v/>
      </c>
      <c r="T5126">
        <f>IF($S5126="","",IF($S5126&lt;Settings!$B$8,"Critical",IF($S5126&lt;Settings!$B$9,"Semi Critical","Non Critical")))</f>
        <v/>
      </c>
      <c r="U5126">
        <f>IF($B5126="","",IFERROR(VLOOKUP($O5126,Leaders!$A:$B,2,0),"Not Mapped"))</f>
        <v/>
      </c>
    </row>
    <row r="5127">
      <c r="A5127" s="16" t="n"/>
      <c r="G5127" s="17" t="n"/>
      <c r="H5127" s="17" t="n"/>
      <c r="I5127" s="17" t="n"/>
      <c r="J5127" s="17" t="n"/>
      <c r="K5127" s="17" t="n"/>
      <c r="L5127" s="17" t="n"/>
      <c r="N5127">
        <f>IF($B5127="","",IF($C5127="SUPERSTORE","Superstore","DH"))</f>
        <v/>
      </c>
      <c r="O5127">
        <f>IF($B5127="","",IFERROR(VLOOKUP($B5127,Mapping!$A:$C,2,0),"Not Mapped"))</f>
        <v/>
      </c>
      <c r="P5127">
        <f>IF($B5127="","",IFERROR(VLOOKUP($B5127,Mapping!$A:$C,3,0),"Not Mapped"))</f>
        <v/>
      </c>
      <c r="Q5127">
        <f>IF($B5127="","",IF(COUNTIF(Exclusions!$A:$A,$B5127)&gt;0,"Yes","No"))</f>
        <v/>
      </c>
      <c r="R5127" s="17">
        <f>IF($B5127="","",MIN(1,DAY($A5127)/IF($N5127="Superstore",Settings!$B$5,Settings!$B$4)))</f>
        <v/>
      </c>
      <c r="S5127" s="17">
        <f>IF(OR($B5127="",$G5127="",$R5127=0),"",$G5127/$R5127)</f>
        <v/>
      </c>
      <c r="T5127">
        <f>IF($S5127="","",IF($S5127&lt;Settings!$B$8,"Critical",IF($S5127&lt;Settings!$B$9,"Semi Critical","Non Critical")))</f>
        <v/>
      </c>
      <c r="U5127">
        <f>IF($B5127="","",IFERROR(VLOOKUP($O5127,Leaders!$A:$B,2,0),"Not Mapped"))</f>
        <v/>
      </c>
    </row>
    <row r="5128">
      <c r="A5128" s="16" t="n"/>
      <c r="G5128" s="17" t="n"/>
      <c r="H5128" s="17" t="n"/>
      <c r="I5128" s="17" t="n"/>
      <c r="J5128" s="17" t="n"/>
      <c r="K5128" s="17" t="n"/>
      <c r="L5128" s="17" t="n"/>
      <c r="N5128">
        <f>IF($B5128="","",IF($C5128="SUPERSTORE","Superstore","DH"))</f>
        <v/>
      </c>
      <c r="O5128">
        <f>IF($B5128="","",IFERROR(VLOOKUP($B5128,Mapping!$A:$C,2,0),"Not Mapped"))</f>
        <v/>
      </c>
      <c r="P5128">
        <f>IF($B5128="","",IFERROR(VLOOKUP($B5128,Mapping!$A:$C,3,0),"Not Mapped"))</f>
        <v/>
      </c>
      <c r="Q5128">
        <f>IF($B5128="","",IF(COUNTIF(Exclusions!$A:$A,$B5128)&gt;0,"Yes","No"))</f>
        <v/>
      </c>
      <c r="R5128" s="17">
        <f>IF($B5128="","",MIN(1,DAY($A5128)/IF($N5128="Superstore",Settings!$B$5,Settings!$B$4)))</f>
        <v/>
      </c>
      <c r="S5128" s="17">
        <f>IF(OR($B5128="",$G5128="",$R5128=0),"",$G5128/$R5128)</f>
        <v/>
      </c>
      <c r="T5128">
        <f>IF($S5128="","",IF($S5128&lt;Settings!$B$8,"Critical",IF($S5128&lt;Settings!$B$9,"Semi Critical","Non Critical")))</f>
        <v/>
      </c>
      <c r="U5128">
        <f>IF($B5128="","",IFERROR(VLOOKUP($O5128,Leaders!$A:$B,2,0),"Not Mapped"))</f>
        <v/>
      </c>
    </row>
    <row r="5129">
      <c r="A5129" s="16" t="n"/>
      <c r="G5129" s="17" t="n"/>
      <c r="H5129" s="17" t="n"/>
      <c r="I5129" s="17" t="n"/>
      <c r="J5129" s="17" t="n"/>
      <c r="K5129" s="17" t="n"/>
      <c r="L5129" s="17" t="n"/>
      <c r="N5129">
        <f>IF($B5129="","",IF($C5129="SUPERSTORE","Superstore","DH"))</f>
        <v/>
      </c>
      <c r="O5129">
        <f>IF($B5129="","",IFERROR(VLOOKUP($B5129,Mapping!$A:$C,2,0),"Not Mapped"))</f>
        <v/>
      </c>
      <c r="P5129">
        <f>IF($B5129="","",IFERROR(VLOOKUP($B5129,Mapping!$A:$C,3,0),"Not Mapped"))</f>
        <v/>
      </c>
      <c r="Q5129">
        <f>IF($B5129="","",IF(COUNTIF(Exclusions!$A:$A,$B5129)&gt;0,"Yes","No"))</f>
        <v/>
      </c>
      <c r="R5129" s="17">
        <f>IF($B5129="","",MIN(1,DAY($A5129)/IF($N5129="Superstore",Settings!$B$5,Settings!$B$4)))</f>
        <v/>
      </c>
      <c r="S5129" s="17">
        <f>IF(OR($B5129="",$G5129="",$R5129=0),"",$G5129/$R5129)</f>
        <v/>
      </c>
      <c r="T5129">
        <f>IF($S5129="","",IF($S5129&lt;Settings!$B$8,"Critical",IF($S5129&lt;Settings!$B$9,"Semi Critical","Non Critical")))</f>
        <v/>
      </c>
      <c r="U5129">
        <f>IF($B5129="","",IFERROR(VLOOKUP($O5129,Leaders!$A:$B,2,0),"Not Mapped"))</f>
        <v/>
      </c>
    </row>
    <row r="5130">
      <c r="A5130" s="16" t="n"/>
      <c r="G5130" s="17" t="n"/>
      <c r="H5130" s="17" t="n"/>
      <c r="I5130" s="17" t="n"/>
      <c r="J5130" s="17" t="n"/>
      <c r="K5130" s="17" t="n"/>
      <c r="L5130" s="17" t="n"/>
      <c r="N5130">
        <f>IF($B5130="","",IF($C5130="SUPERSTORE","Superstore","DH"))</f>
        <v/>
      </c>
      <c r="O5130">
        <f>IF($B5130="","",IFERROR(VLOOKUP($B5130,Mapping!$A:$C,2,0),"Not Mapped"))</f>
        <v/>
      </c>
      <c r="P5130">
        <f>IF($B5130="","",IFERROR(VLOOKUP($B5130,Mapping!$A:$C,3,0),"Not Mapped"))</f>
        <v/>
      </c>
      <c r="Q5130">
        <f>IF($B5130="","",IF(COUNTIF(Exclusions!$A:$A,$B5130)&gt;0,"Yes","No"))</f>
        <v/>
      </c>
      <c r="R5130" s="17">
        <f>IF($B5130="","",MIN(1,DAY($A5130)/IF($N5130="Superstore",Settings!$B$5,Settings!$B$4)))</f>
        <v/>
      </c>
      <c r="S5130" s="17">
        <f>IF(OR($B5130="",$G5130="",$R5130=0),"",$G5130/$R5130)</f>
        <v/>
      </c>
      <c r="T5130">
        <f>IF($S5130="","",IF($S5130&lt;Settings!$B$8,"Critical",IF($S5130&lt;Settings!$B$9,"Semi Critical","Non Critical")))</f>
        <v/>
      </c>
      <c r="U5130">
        <f>IF($B5130="","",IFERROR(VLOOKUP($O5130,Leaders!$A:$B,2,0),"Not Mapped"))</f>
        <v/>
      </c>
    </row>
    <row r="5131">
      <c r="A5131" s="16" t="n"/>
      <c r="G5131" s="17" t="n"/>
      <c r="H5131" s="17" t="n"/>
      <c r="I5131" s="17" t="n"/>
      <c r="J5131" s="17" t="n"/>
      <c r="K5131" s="17" t="n"/>
      <c r="L5131" s="17" t="n"/>
      <c r="N5131">
        <f>IF($B5131="","",IF($C5131="SUPERSTORE","Superstore","DH"))</f>
        <v/>
      </c>
      <c r="O5131">
        <f>IF($B5131="","",IFERROR(VLOOKUP($B5131,Mapping!$A:$C,2,0),"Not Mapped"))</f>
        <v/>
      </c>
      <c r="P5131">
        <f>IF($B5131="","",IFERROR(VLOOKUP($B5131,Mapping!$A:$C,3,0),"Not Mapped"))</f>
        <v/>
      </c>
      <c r="Q5131">
        <f>IF($B5131="","",IF(COUNTIF(Exclusions!$A:$A,$B5131)&gt;0,"Yes","No"))</f>
        <v/>
      </c>
      <c r="R5131" s="17">
        <f>IF($B5131="","",MIN(1,DAY($A5131)/IF($N5131="Superstore",Settings!$B$5,Settings!$B$4)))</f>
        <v/>
      </c>
      <c r="S5131" s="17">
        <f>IF(OR($B5131="",$G5131="",$R5131=0),"",$G5131/$R5131)</f>
        <v/>
      </c>
      <c r="T5131">
        <f>IF($S5131="","",IF($S5131&lt;Settings!$B$8,"Critical",IF($S5131&lt;Settings!$B$9,"Semi Critical","Non Critical")))</f>
        <v/>
      </c>
      <c r="U5131">
        <f>IF($B5131="","",IFERROR(VLOOKUP($O5131,Leaders!$A:$B,2,0),"Not Mapped"))</f>
        <v/>
      </c>
    </row>
    <row r="5132">
      <c r="A5132" s="16" t="n"/>
      <c r="G5132" s="17" t="n"/>
      <c r="H5132" s="17" t="n"/>
      <c r="I5132" s="17" t="n"/>
      <c r="J5132" s="17" t="n"/>
      <c r="K5132" s="17" t="n"/>
      <c r="L5132" s="17" t="n"/>
      <c r="N5132">
        <f>IF($B5132="","",IF($C5132="SUPERSTORE","Superstore","DH"))</f>
        <v/>
      </c>
      <c r="O5132">
        <f>IF($B5132="","",IFERROR(VLOOKUP($B5132,Mapping!$A:$C,2,0),"Not Mapped"))</f>
        <v/>
      </c>
      <c r="P5132">
        <f>IF($B5132="","",IFERROR(VLOOKUP($B5132,Mapping!$A:$C,3,0),"Not Mapped"))</f>
        <v/>
      </c>
      <c r="Q5132">
        <f>IF($B5132="","",IF(COUNTIF(Exclusions!$A:$A,$B5132)&gt;0,"Yes","No"))</f>
        <v/>
      </c>
      <c r="R5132" s="17">
        <f>IF($B5132="","",MIN(1,DAY($A5132)/IF($N5132="Superstore",Settings!$B$5,Settings!$B$4)))</f>
        <v/>
      </c>
      <c r="S5132" s="17">
        <f>IF(OR($B5132="",$G5132="",$R5132=0),"",$G5132/$R5132)</f>
        <v/>
      </c>
      <c r="T5132">
        <f>IF($S5132="","",IF($S5132&lt;Settings!$B$8,"Critical",IF($S5132&lt;Settings!$B$9,"Semi Critical","Non Critical")))</f>
        <v/>
      </c>
      <c r="U5132">
        <f>IF($B5132="","",IFERROR(VLOOKUP($O5132,Leaders!$A:$B,2,0),"Not Mapped"))</f>
        <v/>
      </c>
    </row>
    <row r="5133">
      <c r="A5133" s="16" t="n"/>
      <c r="G5133" s="17" t="n"/>
      <c r="H5133" s="17" t="n"/>
      <c r="I5133" s="17" t="n"/>
      <c r="J5133" s="17" t="n"/>
      <c r="K5133" s="17" t="n"/>
      <c r="L5133" s="17" t="n"/>
      <c r="N5133">
        <f>IF($B5133="","",IF($C5133="SUPERSTORE","Superstore","DH"))</f>
        <v/>
      </c>
      <c r="O5133">
        <f>IF($B5133="","",IFERROR(VLOOKUP($B5133,Mapping!$A:$C,2,0),"Not Mapped"))</f>
        <v/>
      </c>
      <c r="P5133">
        <f>IF($B5133="","",IFERROR(VLOOKUP($B5133,Mapping!$A:$C,3,0),"Not Mapped"))</f>
        <v/>
      </c>
      <c r="Q5133">
        <f>IF($B5133="","",IF(COUNTIF(Exclusions!$A:$A,$B5133)&gt;0,"Yes","No"))</f>
        <v/>
      </c>
      <c r="R5133" s="17">
        <f>IF($B5133="","",MIN(1,DAY($A5133)/IF($N5133="Superstore",Settings!$B$5,Settings!$B$4)))</f>
        <v/>
      </c>
      <c r="S5133" s="17">
        <f>IF(OR($B5133="",$G5133="",$R5133=0),"",$G5133/$R5133)</f>
        <v/>
      </c>
      <c r="T5133">
        <f>IF($S5133="","",IF($S5133&lt;Settings!$B$8,"Critical",IF($S5133&lt;Settings!$B$9,"Semi Critical","Non Critical")))</f>
        <v/>
      </c>
      <c r="U5133">
        <f>IF($B5133="","",IFERROR(VLOOKUP($O5133,Leaders!$A:$B,2,0),"Not Mapped"))</f>
        <v/>
      </c>
    </row>
    <row r="5134">
      <c r="A5134" s="16" t="n"/>
      <c r="G5134" s="17" t="n"/>
      <c r="H5134" s="17" t="n"/>
      <c r="I5134" s="17" t="n"/>
      <c r="J5134" s="17" t="n"/>
      <c r="K5134" s="17" t="n"/>
      <c r="L5134" s="17" t="n"/>
      <c r="N5134">
        <f>IF($B5134="","",IF($C5134="SUPERSTORE","Superstore","DH"))</f>
        <v/>
      </c>
      <c r="O5134">
        <f>IF($B5134="","",IFERROR(VLOOKUP($B5134,Mapping!$A:$C,2,0),"Not Mapped"))</f>
        <v/>
      </c>
      <c r="P5134">
        <f>IF($B5134="","",IFERROR(VLOOKUP($B5134,Mapping!$A:$C,3,0),"Not Mapped"))</f>
        <v/>
      </c>
      <c r="Q5134">
        <f>IF($B5134="","",IF(COUNTIF(Exclusions!$A:$A,$B5134)&gt;0,"Yes","No"))</f>
        <v/>
      </c>
      <c r="R5134" s="17">
        <f>IF($B5134="","",MIN(1,DAY($A5134)/IF($N5134="Superstore",Settings!$B$5,Settings!$B$4)))</f>
        <v/>
      </c>
      <c r="S5134" s="17">
        <f>IF(OR($B5134="",$G5134="",$R5134=0),"",$G5134/$R5134)</f>
        <v/>
      </c>
      <c r="T5134">
        <f>IF($S5134="","",IF($S5134&lt;Settings!$B$8,"Critical",IF($S5134&lt;Settings!$B$9,"Semi Critical","Non Critical")))</f>
        <v/>
      </c>
      <c r="U5134">
        <f>IF($B5134="","",IFERROR(VLOOKUP($O5134,Leaders!$A:$B,2,0),"Not Mapped"))</f>
        <v/>
      </c>
    </row>
    <row r="5135">
      <c r="A5135" s="16" t="n"/>
      <c r="G5135" s="17" t="n"/>
      <c r="H5135" s="17" t="n"/>
      <c r="I5135" s="17" t="n"/>
      <c r="J5135" s="17" t="n"/>
      <c r="K5135" s="17" t="n"/>
      <c r="L5135" s="17" t="n"/>
      <c r="N5135">
        <f>IF($B5135="","",IF($C5135="SUPERSTORE","Superstore","DH"))</f>
        <v/>
      </c>
      <c r="O5135">
        <f>IF($B5135="","",IFERROR(VLOOKUP($B5135,Mapping!$A:$C,2,0),"Not Mapped"))</f>
        <v/>
      </c>
      <c r="P5135">
        <f>IF($B5135="","",IFERROR(VLOOKUP($B5135,Mapping!$A:$C,3,0),"Not Mapped"))</f>
        <v/>
      </c>
      <c r="Q5135">
        <f>IF($B5135="","",IF(COUNTIF(Exclusions!$A:$A,$B5135)&gt;0,"Yes","No"))</f>
        <v/>
      </c>
      <c r="R5135" s="17">
        <f>IF($B5135="","",MIN(1,DAY($A5135)/IF($N5135="Superstore",Settings!$B$5,Settings!$B$4)))</f>
        <v/>
      </c>
      <c r="S5135" s="17">
        <f>IF(OR($B5135="",$G5135="",$R5135=0),"",$G5135/$R5135)</f>
        <v/>
      </c>
      <c r="T5135">
        <f>IF($S5135="","",IF($S5135&lt;Settings!$B$8,"Critical",IF($S5135&lt;Settings!$B$9,"Semi Critical","Non Critical")))</f>
        <v/>
      </c>
      <c r="U5135">
        <f>IF($B5135="","",IFERROR(VLOOKUP($O5135,Leaders!$A:$B,2,0),"Not Mapped"))</f>
        <v/>
      </c>
    </row>
    <row r="5136">
      <c r="A5136" s="16" t="n"/>
      <c r="G5136" s="17" t="n"/>
      <c r="H5136" s="17" t="n"/>
      <c r="I5136" s="17" t="n"/>
      <c r="J5136" s="17" t="n"/>
      <c r="K5136" s="17" t="n"/>
      <c r="L5136" s="17" t="n"/>
      <c r="N5136">
        <f>IF($B5136="","",IF($C5136="SUPERSTORE","Superstore","DH"))</f>
        <v/>
      </c>
      <c r="O5136">
        <f>IF($B5136="","",IFERROR(VLOOKUP($B5136,Mapping!$A:$C,2,0),"Not Mapped"))</f>
        <v/>
      </c>
      <c r="P5136">
        <f>IF($B5136="","",IFERROR(VLOOKUP($B5136,Mapping!$A:$C,3,0),"Not Mapped"))</f>
        <v/>
      </c>
      <c r="Q5136">
        <f>IF($B5136="","",IF(COUNTIF(Exclusions!$A:$A,$B5136)&gt;0,"Yes","No"))</f>
        <v/>
      </c>
      <c r="R5136" s="17">
        <f>IF($B5136="","",MIN(1,DAY($A5136)/IF($N5136="Superstore",Settings!$B$5,Settings!$B$4)))</f>
        <v/>
      </c>
      <c r="S5136" s="17">
        <f>IF(OR($B5136="",$G5136="",$R5136=0),"",$G5136/$R5136)</f>
        <v/>
      </c>
      <c r="T5136">
        <f>IF($S5136="","",IF($S5136&lt;Settings!$B$8,"Critical",IF($S5136&lt;Settings!$B$9,"Semi Critical","Non Critical")))</f>
        <v/>
      </c>
      <c r="U5136">
        <f>IF($B5136="","",IFERROR(VLOOKUP($O5136,Leaders!$A:$B,2,0),"Not Mapped"))</f>
        <v/>
      </c>
    </row>
    <row r="5137">
      <c r="A5137" s="16" t="n"/>
      <c r="G5137" s="17" t="n"/>
      <c r="H5137" s="17" t="n"/>
      <c r="I5137" s="17" t="n"/>
      <c r="J5137" s="17" t="n"/>
      <c r="K5137" s="17" t="n"/>
      <c r="L5137" s="17" t="n"/>
      <c r="N5137">
        <f>IF($B5137="","",IF($C5137="SUPERSTORE","Superstore","DH"))</f>
        <v/>
      </c>
      <c r="O5137">
        <f>IF($B5137="","",IFERROR(VLOOKUP($B5137,Mapping!$A:$C,2,0),"Not Mapped"))</f>
        <v/>
      </c>
      <c r="P5137">
        <f>IF($B5137="","",IFERROR(VLOOKUP($B5137,Mapping!$A:$C,3,0),"Not Mapped"))</f>
        <v/>
      </c>
      <c r="Q5137">
        <f>IF($B5137="","",IF(COUNTIF(Exclusions!$A:$A,$B5137)&gt;0,"Yes","No"))</f>
        <v/>
      </c>
      <c r="R5137" s="17">
        <f>IF($B5137="","",MIN(1,DAY($A5137)/IF($N5137="Superstore",Settings!$B$5,Settings!$B$4)))</f>
        <v/>
      </c>
      <c r="S5137" s="17">
        <f>IF(OR($B5137="",$G5137="",$R5137=0),"",$G5137/$R5137)</f>
        <v/>
      </c>
      <c r="T5137">
        <f>IF($S5137="","",IF($S5137&lt;Settings!$B$8,"Critical",IF($S5137&lt;Settings!$B$9,"Semi Critical","Non Critical")))</f>
        <v/>
      </c>
      <c r="U5137">
        <f>IF($B5137="","",IFERROR(VLOOKUP($O5137,Leaders!$A:$B,2,0),"Not Mapped"))</f>
        <v/>
      </c>
    </row>
    <row r="5138">
      <c r="A5138" s="16" t="n"/>
      <c r="G5138" s="17" t="n"/>
      <c r="H5138" s="17" t="n"/>
      <c r="I5138" s="17" t="n"/>
      <c r="J5138" s="17" t="n"/>
      <c r="K5138" s="17" t="n"/>
      <c r="L5138" s="17" t="n"/>
      <c r="N5138">
        <f>IF($B5138="","",IF($C5138="SUPERSTORE","Superstore","DH"))</f>
        <v/>
      </c>
      <c r="O5138">
        <f>IF($B5138="","",IFERROR(VLOOKUP($B5138,Mapping!$A:$C,2,0),"Not Mapped"))</f>
        <v/>
      </c>
      <c r="P5138">
        <f>IF($B5138="","",IFERROR(VLOOKUP($B5138,Mapping!$A:$C,3,0),"Not Mapped"))</f>
        <v/>
      </c>
      <c r="Q5138">
        <f>IF($B5138="","",IF(COUNTIF(Exclusions!$A:$A,$B5138)&gt;0,"Yes","No"))</f>
        <v/>
      </c>
      <c r="R5138" s="17">
        <f>IF($B5138="","",MIN(1,DAY($A5138)/IF($N5138="Superstore",Settings!$B$5,Settings!$B$4)))</f>
        <v/>
      </c>
      <c r="S5138" s="17">
        <f>IF(OR($B5138="",$G5138="",$R5138=0),"",$G5138/$R5138)</f>
        <v/>
      </c>
      <c r="T5138">
        <f>IF($S5138="","",IF($S5138&lt;Settings!$B$8,"Critical",IF($S5138&lt;Settings!$B$9,"Semi Critical","Non Critical")))</f>
        <v/>
      </c>
      <c r="U5138">
        <f>IF($B5138="","",IFERROR(VLOOKUP($O5138,Leaders!$A:$B,2,0),"Not Mapped"))</f>
        <v/>
      </c>
    </row>
    <row r="5139">
      <c r="A5139" s="16" t="n"/>
      <c r="G5139" s="17" t="n"/>
      <c r="H5139" s="17" t="n"/>
      <c r="I5139" s="17" t="n"/>
      <c r="J5139" s="17" t="n"/>
      <c r="K5139" s="17" t="n"/>
      <c r="L5139" s="17" t="n"/>
      <c r="N5139">
        <f>IF($B5139="","",IF($C5139="SUPERSTORE","Superstore","DH"))</f>
        <v/>
      </c>
      <c r="O5139">
        <f>IF($B5139="","",IFERROR(VLOOKUP($B5139,Mapping!$A:$C,2,0),"Not Mapped"))</f>
        <v/>
      </c>
      <c r="P5139">
        <f>IF($B5139="","",IFERROR(VLOOKUP($B5139,Mapping!$A:$C,3,0),"Not Mapped"))</f>
        <v/>
      </c>
      <c r="Q5139">
        <f>IF($B5139="","",IF(COUNTIF(Exclusions!$A:$A,$B5139)&gt;0,"Yes","No"))</f>
        <v/>
      </c>
      <c r="R5139" s="17">
        <f>IF($B5139="","",MIN(1,DAY($A5139)/IF($N5139="Superstore",Settings!$B$5,Settings!$B$4)))</f>
        <v/>
      </c>
      <c r="S5139" s="17">
        <f>IF(OR($B5139="",$G5139="",$R5139=0),"",$G5139/$R5139)</f>
        <v/>
      </c>
      <c r="T5139">
        <f>IF($S5139="","",IF($S5139&lt;Settings!$B$8,"Critical",IF($S5139&lt;Settings!$B$9,"Semi Critical","Non Critical")))</f>
        <v/>
      </c>
      <c r="U5139">
        <f>IF($B5139="","",IFERROR(VLOOKUP($O5139,Leaders!$A:$B,2,0),"Not Mapped"))</f>
        <v/>
      </c>
    </row>
    <row r="5140">
      <c r="A5140" s="16" t="n"/>
      <c r="G5140" s="17" t="n"/>
      <c r="H5140" s="17" t="n"/>
      <c r="I5140" s="17" t="n"/>
      <c r="J5140" s="17" t="n"/>
      <c r="K5140" s="17" t="n"/>
      <c r="L5140" s="17" t="n"/>
      <c r="N5140">
        <f>IF($B5140="","",IF($C5140="SUPERSTORE","Superstore","DH"))</f>
        <v/>
      </c>
      <c r="O5140">
        <f>IF($B5140="","",IFERROR(VLOOKUP($B5140,Mapping!$A:$C,2,0),"Not Mapped"))</f>
        <v/>
      </c>
      <c r="P5140">
        <f>IF($B5140="","",IFERROR(VLOOKUP($B5140,Mapping!$A:$C,3,0),"Not Mapped"))</f>
        <v/>
      </c>
      <c r="Q5140">
        <f>IF($B5140="","",IF(COUNTIF(Exclusions!$A:$A,$B5140)&gt;0,"Yes","No"))</f>
        <v/>
      </c>
      <c r="R5140" s="17">
        <f>IF($B5140="","",MIN(1,DAY($A5140)/IF($N5140="Superstore",Settings!$B$5,Settings!$B$4)))</f>
        <v/>
      </c>
      <c r="S5140" s="17">
        <f>IF(OR($B5140="",$G5140="",$R5140=0),"",$G5140/$R5140)</f>
        <v/>
      </c>
      <c r="T5140">
        <f>IF($S5140="","",IF($S5140&lt;Settings!$B$8,"Critical",IF($S5140&lt;Settings!$B$9,"Semi Critical","Non Critical")))</f>
        <v/>
      </c>
      <c r="U5140">
        <f>IF($B5140="","",IFERROR(VLOOKUP($O5140,Leaders!$A:$B,2,0),"Not Mapped"))</f>
        <v/>
      </c>
    </row>
    <row r="5141">
      <c r="A5141" s="16" t="n"/>
      <c r="G5141" s="17" t="n"/>
      <c r="H5141" s="17" t="n"/>
      <c r="I5141" s="17" t="n"/>
      <c r="J5141" s="17" t="n"/>
      <c r="K5141" s="17" t="n"/>
      <c r="L5141" s="17" t="n"/>
      <c r="N5141">
        <f>IF($B5141="","",IF($C5141="SUPERSTORE","Superstore","DH"))</f>
        <v/>
      </c>
      <c r="O5141">
        <f>IF($B5141="","",IFERROR(VLOOKUP($B5141,Mapping!$A:$C,2,0),"Not Mapped"))</f>
        <v/>
      </c>
      <c r="P5141">
        <f>IF($B5141="","",IFERROR(VLOOKUP($B5141,Mapping!$A:$C,3,0),"Not Mapped"))</f>
        <v/>
      </c>
      <c r="Q5141">
        <f>IF($B5141="","",IF(COUNTIF(Exclusions!$A:$A,$B5141)&gt;0,"Yes","No"))</f>
        <v/>
      </c>
      <c r="R5141" s="17">
        <f>IF($B5141="","",MIN(1,DAY($A5141)/IF($N5141="Superstore",Settings!$B$5,Settings!$B$4)))</f>
        <v/>
      </c>
      <c r="S5141" s="17">
        <f>IF(OR($B5141="",$G5141="",$R5141=0),"",$G5141/$R5141)</f>
        <v/>
      </c>
      <c r="T5141">
        <f>IF($S5141="","",IF($S5141&lt;Settings!$B$8,"Critical",IF($S5141&lt;Settings!$B$9,"Semi Critical","Non Critical")))</f>
        <v/>
      </c>
      <c r="U5141">
        <f>IF($B5141="","",IFERROR(VLOOKUP($O5141,Leaders!$A:$B,2,0),"Not Mapped"))</f>
        <v/>
      </c>
    </row>
    <row r="5142">
      <c r="A5142" s="16" t="n"/>
      <c r="G5142" s="17" t="n"/>
      <c r="H5142" s="17" t="n"/>
      <c r="I5142" s="17" t="n"/>
      <c r="J5142" s="17" t="n"/>
      <c r="K5142" s="17" t="n"/>
      <c r="L5142" s="17" t="n"/>
      <c r="N5142">
        <f>IF($B5142="","",IF($C5142="SUPERSTORE","Superstore","DH"))</f>
        <v/>
      </c>
      <c r="O5142">
        <f>IF($B5142="","",IFERROR(VLOOKUP($B5142,Mapping!$A:$C,2,0),"Not Mapped"))</f>
        <v/>
      </c>
      <c r="P5142">
        <f>IF($B5142="","",IFERROR(VLOOKUP($B5142,Mapping!$A:$C,3,0),"Not Mapped"))</f>
        <v/>
      </c>
      <c r="Q5142">
        <f>IF($B5142="","",IF(COUNTIF(Exclusions!$A:$A,$B5142)&gt;0,"Yes","No"))</f>
        <v/>
      </c>
      <c r="R5142" s="17">
        <f>IF($B5142="","",MIN(1,DAY($A5142)/IF($N5142="Superstore",Settings!$B$5,Settings!$B$4)))</f>
        <v/>
      </c>
      <c r="S5142" s="17">
        <f>IF(OR($B5142="",$G5142="",$R5142=0),"",$G5142/$R5142)</f>
        <v/>
      </c>
      <c r="T5142">
        <f>IF($S5142="","",IF($S5142&lt;Settings!$B$8,"Critical",IF($S5142&lt;Settings!$B$9,"Semi Critical","Non Critical")))</f>
        <v/>
      </c>
      <c r="U5142">
        <f>IF($B5142="","",IFERROR(VLOOKUP($O5142,Leaders!$A:$B,2,0),"Not Mapped"))</f>
        <v/>
      </c>
    </row>
    <row r="5143">
      <c r="A5143" s="16" t="n"/>
      <c r="G5143" s="17" t="n"/>
      <c r="H5143" s="17" t="n"/>
      <c r="I5143" s="17" t="n"/>
      <c r="J5143" s="17" t="n"/>
      <c r="K5143" s="17" t="n"/>
      <c r="L5143" s="17" t="n"/>
      <c r="N5143">
        <f>IF($B5143="","",IF($C5143="SUPERSTORE","Superstore","DH"))</f>
        <v/>
      </c>
      <c r="O5143">
        <f>IF($B5143="","",IFERROR(VLOOKUP($B5143,Mapping!$A:$C,2,0),"Not Mapped"))</f>
        <v/>
      </c>
      <c r="P5143">
        <f>IF($B5143="","",IFERROR(VLOOKUP($B5143,Mapping!$A:$C,3,0),"Not Mapped"))</f>
        <v/>
      </c>
      <c r="Q5143">
        <f>IF($B5143="","",IF(COUNTIF(Exclusions!$A:$A,$B5143)&gt;0,"Yes","No"))</f>
        <v/>
      </c>
      <c r="R5143" s="17">
        <f>IF($B5143="","",MIN(1,DAY($A5143)/IF($N5143="Superstore",Settings!$B$5,Settings!$B$4)))</f>
        <v/>
      </c>
      <c r="S5143" s="17">
        <f>IF(OR($B5143="",$G5143="",$R5143=0),"",$G5143/$R5143)</f>
        <v/>
      </c>
      <c r="T5143">
        <f>IF($S5143="","",IF($S5143&lt;Settings!$B$8,"Critical",IF($S5143&lt;Settings!$B$9,"Semi Critical","Non Critical")))</f>
        <v/>
      </c>
      <c r="U5143">
        <f>IF($B5143="","",IFERROR(VLOOKUP($O5143,Leaders!$A:$B,2,0),"Not Mapped"))</f>
        <v/>
      </c>
    </row>
    <row r="5144">
      <c r="A5144" s="16" t="n"/>
      <c r="G5144" s="17" t="n"/>
      <c r="H5144" s="17" t="n"/>
      <c r="I5144" s="17" t="n"/>
      <c r="J5144" s="17" t="n"/>
      <c r="K5144" s="17" t="n"/>
      <c r="L5144" s="17" t="n"/>
      <c r="N5144">
        <f>IF($B5144="","",IF($C5144="SUPERSTORE","Superstore","DH"))</f>
        <v/>
      </c>
      <c r="O5144">
        <f>IF($B5144="","",IFERROR(VLOOKUP($B5144,Mapping!$A:$C,2,0),"Not Mapped"))</f>
        <v/>
      </c>
      <c r="P5144">
        <f>IF($B5144="","",IFERROR(VLOOKUP($B5144,Mapping!$A:$C,3,0),"Not Mapped"))</f>
        <v/>
      </c>
      <c r="Q5144">
        <f>IF($B5144="","",IF(COUNTIF(Exclusions!$A:$A,$B5144)&gt;0,"Yes","No"))</f>
        <v/>
      </c>
      <c r="R5144" s="17">
        <f>IF($B5144="","",MIN(1,DAY($A5144)/IF($N5144="Superstore",Settings!$B$5,Settings!$B$4)))</f>
        <v/>
      </c>
      <c r="S5144" s="17">
        <f>IF(OR($B5144="",$G5144="",$R5144=0),"",$G5144/$R5144)</f>
        <v/>
      </c>
      <c r="T5144">
        <f>IF($S5144="","",IF($S5144&lt;Settings!$B$8,"Critical",IF($S5144&lt;Settings!$B$9,"Semi Critical","Non Critical")))</f>
        <v/>
      </c>
      <c r="U5144">
        <f>IF($B5144="","",IFERROR(VLOOKUP($O5144,Leaders!$A:$B,2,0),"Not Mapped"))</f>
        <v/>
      </c>
    </row>
    <row r="5145">
      <c r="A5145" s="16" t="n"/>
      <c r="G5145" s="17" t="n"/>
      <c r="H5145" s="17" t="n"/>
      <c r="I5145" s="17" t="n"/>
      <c r="J5145" s="17" t="n"/>
      <c r="K5145" s="17" t="n"/>
      <c r="L5145" s="17" t="n"/>
      <c r="N5145">
        <f>IF($B5145="","",IF($C5145="SUPERSTORE","Superstore","DH"))</f>
        <v/>
      </c>
      <c r="O5145">
        <f>IF($B5145="","",IFERROR(VLOOKUP($B5145,Mapping!$A:$C,2,0),"Not Mapped"))</f>
        <v/>
      </c>
      <c r="P5145">
        <f>IF($B5145="","",IFERROR(VLOOKUP($B5145,Mapping!$A:$C,3,0),"Not Mapped"))</f>
        <v/>
      </c>
      <c r="Q5145">
        <f>IF($B5145="","",IF(COUNTIF(Exclusions!$A:$A,$B5145)&gt;0,"Yes","No"))</f>
        <v/>
      </c>
      <c r="R5145" s="17">
        <f>IF($B5145="","",MIN(1,DAY($A5145)/IF($N5145="Superstore",Settings!$B$5,Settings!$B$4)))</f>
        <v/>
      </c>
      <c r="S5145" s="17">
        <f>IF(OR($B5145="",$G5145="",$R5145=0),"",$G5145/$R5145)</f>
        <v/>
      </c>
      <c r="T5145">
        <f>IF($S5145="","",IF($S5145&lt;Settings!$B$8,"Critical",IF($S5145&lt;Settings!$B$9,"Semi Critical","Non Critical")))</f>
        <v/>
      </c>
      <c r="U5145">
        <f>IF($B5145="","",IFERROR(VLOOKUP($O5145,Leaders!$A:$B,2,0),"Not Mapped"))</f>
        <v/>
      </c>
    </row>
    <row r="5146">
      <c r="A5146" s="16" t="n"/>
      <c r="G5146" s="17" t="n"/>
      <c r="H5146" s="17" t="n"/>
      <c r="I5146" s="17" t="n"/>
      <c r="J5146" s="17" t="n"/>
      <c r="K5146" s="17" t="n"/>
      <c r="L5146" s="17" t="n"/>
      <c r="N5146">
        <f>IF($B5146="","",IF($C5146="SUPERSTORE","Superstore","DH"))</f>
        <v/>
      </c>
      <c r="O5146">
        <f>IF($B5146="","",IFERROR(VLOOKUP($B5146,Mapping!$A:$C,2,0),"Not Mapped"))</f>
        <v/>
      </c>
      <c r="P5146">
        <f>IF($B5146="","",IFERROR(VLOOKUP($B5146,Mapping!$A:$C,3,0),"Not Mapped"))</f>
        <v/>
      </c>
      <c r="Q5146">
        <f>IF($B5146="","",IF(COUNTIF(Exclusions!$A:$A,$B5146)&gt;0,"Yes","No"))</f>
        <v/>
      </c>
      <c r="R5146" s="17">
        <f>IF($B5146="","",MIN(1,DAY($A5146)/IF($N5146="Superstore",Settings!$B$5,Settings!$B$4)))</f>
        <v/>
      </c>
      <c r="S5146" s="17">
        <f>IF(OR($B5146="",$G5146="",$R5146=0),"",$G5146/$R5146)</f>
        <v/>
      </c>
      <c r="T5146">
        <f>IF($S5146="","",IF($S5146&lt;Settings!$B$8,"Critical",IF($S5146&lt;Settings!$B$9,"Semi Critical","Non Critical")))</f>
        <v/>
      </c>
      <c r="U5146">
        <f>IF($B5146="","",IFERROR(VLOOKUP($O5146,Leaders!$A:$B,2,0),"Not Mapped"))</f>
        <v/>
      </c>
    </row>
    <row r="5147">
      <c r="A5147" s="16" t="n"/>
      <c r="G5147" s="17" t="n"/>
      <c r="H5147" s="17" t="n"/>
      <c r="I5147" s="17" t="n"/>
      <c r="J5147" s="17" t="n"/>
      <c r="K5147" s="17" t="n"/>
      <c r="L5147" s="17" t="n"/>
      <c r="N5147">
        <f>IF($B5147="","",IF($C5147="SUPERSTORE","Superstore","DH"))</f>
        <v/>
      </c>
      <c r="O5147">
        <f>IF($B5147="","",IFERROR(VLOOKUP($B5147,Mapping!$A:$C,2,0),"Not Mapped"))</f>
        <v/>
      </c>
      <c r="P5147">
        <f>IF($B5147="","",IFERROR(VLOOKUP($B5147,Mapping!$A:$C,3,0),"Not Mapped"))</f>
        <v/>
      </c>
      <c r="Q5147">
        <f>IF($B5147="","",IF(COUNTIF(Exclusions!$A:$A,$B5147)&gt;0,"Yes","No"))</f>
        <v/>
      </c>
      <c r="R5147" s="17">
        <f>IF($B5147="","",MIN(1,DAY($A5147)/IF($N5147="Superstore",Settings!$B$5,Settings!$B$4)))</f>
        <v/>
      </c>
      <c r="S5147" s="17">
        <f>IF(OR($B5147="",$G5147="",$R5147=0),"",$G5147/$R5147)</f>
        <v/>
      </c>
      <c r="T5147">
        <f>IF($S5147="","",IF($S5147&lt;Settings!$B$8,"Critical",IF($S5147&lt;Settings!$B$9,"Semi Critical","Non Critical")))</f>
        <v/>
      </c>
      <c r="U5147">
        <f>IF($B5147="","",IFERROR(VLOOKUP($O5147,Leaders!$A:$B,2,0),"Not Mapped"))</f>
        <v/>
      </c>
    </row>
    <row r="5148">
      <c r="A5148" s="16" t="n"/>
      <c r="G5148" s="17" t="n"/>
      <c r="H5148" s="17" t="n"/>
      <c r="I5148" s="17" t="n"/>
      <c r="J5148" s="17" t="n"/>
      <c r="K5148" s="17" t="n"/>
      <c r="L5148" s="17" t="n"/>
      <c r="N5148">
        <f>IF($B5148="","",IF($C5148="SUPERSTORE","Superstore","DH"))</f>
        <v/>
      </c>
      <c r="O5148">
        <f>IF($B5148="","",IFERROR(VLOOKUP($B5148,Mapping!$A:$C,2,0),"Not Mapped"))</f>
        <v/>
      </c>
      <c r="P5148">
        <f>IF($B5148="","",IFERROR(VLOOKUP($B5148,Mapping!$A:$C,3,0),"Not Mapped"))</f>
        <v/>
      </c>
      <c r="Q5148">
        <f>IF($B5148="","",IF(COUNTIF(Exclusions!$A:$A,$B5148)&gt;0,"Yes","No"))</f>
        <v/>
      </c>
      <c r="R5148" s="17">
        <f>IF($B5148="","",MIN(1,DAY($A5148)/IF($N5148="Superstore",Settings!$B$5,Settings!$B$4)))</f>
        <v/>
      </c>
      <c r="S5148" s="17">
        <f>IF(OR($B5148="",$G5148="",$R5148=0),"",$G5148/$R5148)</f>
        <v/>
      </c>
      <c r="T5148">
        <f>IF($S5148="","",IF($S5148&lt;Settings!$B$8,"Critical",IF($S5148&lt;Settings!$B$9,"Semi Critical","Non Critical")))</f>
        <v/>
      </c>
      <c r="U5148">
        <f>IF($B5148="","",IFERROR(VLOOKUP($O5148,Leaders!$A:$B,2,0),"Not Mapped"))</f>
        <v/>
      </c>
    </row>
    <row r="5149">
      <c r="A5149" s="16" t="n"/>
      <c r="G5149" s="17" t="n"/>
      <c r="H5149" s="17" t="n"/>
      <c r="I5149" s="17" t="n"/>
      <c r="J5149" s="17" t="n"/>
      <c r="K5149" s="17" t="n"/>
      <c r="L5149" s="17" t="n"/>
      <c r="N5149">
        <f>IF($B5149="","",IF($C5149="SUPERSTORE","Superstore","DH"))</f>
        <v/>
      </c>
      <c r="O5149">
        <f>IF($B5149="","",IFERROR(VLOOKUP($B5149,Mapping!$A:$C,2,0),"Not Mapped"))</f>
        <v/>
      </c>
      <c r="P5149">
        <f>IF($B5149="","",IFERROR(VLOOKUP($B5149,Mapping!$A:$C,3,0),"Not Mapped"))</f>
        <v/>
      </c>
      <c r="Q5149">
        <f>IF($B5149="","",IF(COUNTIF(Exclusions!$A:$A,$B5149)&gt;0,"Yes","No"))</f>
        <v/>
      </c>
      <c r="R5149" s="17">
        <f>IF($B5149="","",MIN(1,DAY($A5149)/IF($N5149="Superstore",Settings!$B$5,Settings!$B$4)))</f>
        <v/>
      </c>
      <c r="S5149" s="17">
        <f>IF(OR($B5149="",$G5149="",$R5149=0),"",$G5149/$R5149)</f>
        <v/>
      </c>
      <c r="T5149">
        <f>IF($S5149="","",IF($S5149&lt;Settings!$B$8,"Critical",IF($S5149&lt;Settings!$B$9,"Semi Critical","Non Critical")))</f>
        <v/>
      </c>
      <c r="U5149">
        <f>IF($B5149="","",IFERROR(VLOOKUP($O5149,Leaders!$A:$B,2,0),"Not Mapped"))</f>
        <v/>
      </c>
    </row>
    <row r="5150">
      <c r="A5150" s="16" t="n"/>
      <c r="G5150" s="17" t="n"/>
      <c r="H5150" s="17" t="n"/>
      <c r="I5150" s="17" t="n"/>
      <c r="J5150" s="17" t="n"/>
      <c r="K5150" s="17" t="n"/>
      <c r="L5150" s="17" t="n"/>
      <c r="N5150">
        <f>IF($B5150="","",IF($C5150="SUPERSTORE","Superstore","DH"))</f>
        <v/>
      </c>
      <c r="O5150">
        <f>IF($B5150="","",IFERROR(VLOOKUP($B5150,Mapping!$A:$C,2,0),"Not Mapped"))</f>
        <v/>
      </c>
      <c r="P5150">
        <f>IF($B5150="","",IFERROR(VLOOKUP($B5150,Mapping!$A:$C,3,0),"Not Mapped"))</f>
        <v/>
      </c>
      <c r="Q5150">
        <f>IF($B5150="","",IF(COUNTIF(Exclusions!$A:$A,$B5150)&gt;0,"Yes","No"))</f>
        <v/>
      </c>
      <c r="R5150" s="17">
        <f>IF($B5150="","",MIN(1,DAY($A5150)/IF($N5150="Superstore",Settings!$B$5,Settings!$B$4)))</f>
        <v/>
      </c>
      <c r="S5150" s="17">
        <f>IF(OR($B5150="",$G5150="",$R5150=0),"",$G5150/$R5150)</f>
        <v/>
      </c>
      <c r="T5150">
        <f>IF($S5150="","",IF($S5150&lt;Settings!$B$8,"Critical",IF($S5150&lt;Settings!$B$9,"Semi Critical","Non Critical")))</f>
        <v/>
      </c>
      <c r="U5150">
        <f>IF($B5150="","",IFERROR(VLOOKUP($O5150,Leaders!$A:$B,2,0),"Not Mapped"))</f>
        <v/>
      </c>
    </row>
    <row r="5151">
      <c r="A5151" s="16" t="n"/>
      <c r="G5151" s="17" t="n"/>
      <c r="H5151" s="17" t="n"/>
      <c r="I5151" s="17" t="n"/>
      <c r="J5151" s="17" t="n"/>
      <c r="K5151" s="17" t="n"/>
      <c r="L5151" s="17" t="n"/>
      <c r="N5151">
        <f>IF($B5151="","",IF($C5151="SUPERSTORE","Superstore","DH"))</f>
        <v/>
      </c>
      <c r="O5151">
        <f>IF($B5151="","",IFERROR(VLOOKUP($B5151,Mapping!$A:$C,2,0),"Not Mapped"))</f>
        <v/>
      </c>
      <c r="P5151">
        <f>IF($B5151="","",IFERROR(VLOOKUP($B5151,Mapping!$A:$C,3,0),"Not Mapped"))</f>
        <v/>
      </c>
      <c r="Q5151">
        <f>IF($B5151="","",IF(COUNTIF(Exclusions!$A:$A,$B5151)&gt;0,"Yes","No"))</f>
        <v/>
      </c>
      <c r="R5151" s="17">
        <f>IF($B5151="","",MIN(1,DAY($A5151)/IF($N5151="Superstore",Settings!$B$5,Settings!$B$4)))</f>
        <v/>
      </c>
      <c r="S5151" s="17">
        <f>IF(OR($B5151="",$G5151="",$R5151=0),"",$G5151/$R5151)</f>
        <v/>
      </c>
      <c r="T5151">
        <f>IF($S5151="","",IF($S5151&lt;Settings!$B$8,"Critical",IF($S5151&lt;Settings!$B$9,"Semi Critical","Non Critical")))</f>
        <v/>
      </c>
      <c r="U5151">
        <f>IF($B5151="","",IFERROR(VLOOKUP($O5151,Leaders!$A:$B,2,0),"Not Mapped"))</f>
        <v/>
      </c>
    </row>
    <row r="5152">
      <c r="A5152" s="16" t="n"/>
      <c r="G5152" s="17" t="n"/>
      <c r="H5152" s="17" t="n"/>
      <c r="I5152" s="17" t="n"/>
      <c r="J5152" s="17" t="n"/>
      <c r="K5152" s="17" t="n"/>
      <c r="L5152" s="17" t="n"/>
      <c r="N5152">
        <f>IF($B5152="","",IF($C5152="SUPERSTORE","Superstore","DH"))</f>
        <v/>
      </c>
      <c r="O5152">
        <f>IF($B5152="","",IFERROR(VLOOKUP($B5152,Mapping!$A:$C,2,0),"Not Mapped"))</f>
        <v/>
      </c>
      <c r="P5152">
        <f>IF($B5152="","",IFERROR(VLOOKUP($B5152,Mapping!$A:$C,3,0),"Not Mapped"))</f>
        <v/>
      </c>
      <c r="Q5152">
        <f>IF($B5152="","",IF(COUNTIF(Exclusions!$A:$A,$B5152)&gt;0,"Yes","No"))</f>
        <v/>
      </c>
      <c r="R5152" s="17">
        <f>IF($B5152="","",MIN(1,DAY($A5152)/IF($N5152="Superstore",Settings!$B$5,Settings!$B$4)))</f>
        <v/>
      </c>
      <c r="S5152" s="17">
        <f>IF(OR($B5152="",$G5152="",$R5152=0),"",$G5152/$R5152)</f>
        <v/>
      </c>
      <c r="T5152">
        <f>IF($S5152="","",IF($S5152&lt;Settings!$B$8,"Critical",IF($S5152&lt;Settings!$B$9,"Semi Critical","Non Critical")))</f>
        <v/>
      </c>
      <c r="U5152">
        <f>IF($B5152="","",IFERROR(VLOOKUP($O5152,Leaders!$A:$B,2,0),"Not Mapped"))</f>
        <v/>
      </c>
    </row>
    <row r="5153">
      <c r="A5153" s="16" t="n"/>
      <c r="G5153" s="17" t="n"/>
      <c r="H5153" s="17" t="n"/>
      <c r="I5153" s="17" t="n"/>
      <c r="J5153" s="17" t="n"/>
      <c r="K5153" s="17" t="n"/>
      <c r="L5153" s="17" t="n"/>
      <c r="N5153">
        <f>IF($B5153="","",IF($C5153="SUPERSTORE","Superstore","DH"))</f>
        <v/>
      </c>
      <c r="O5153">
        <f>IF($B5153="","",IFERROR(VLOOKUP($B5153,Mapping!$A:$C,2,0),"Not Mapped"))</f>
        <v/>
      </c>
      <c r="P5153">
        <f>IF($B5153="","",IFERROR(VLOOKUP($B5153,Mapping!$A:$C,3,0),"Not Mapped"))</f>
        <v/>
      </c>
      <c r="Q5153">
        <f>IF($B5153="","",IF(COUNTIF(Exclusions!$A:$A,$B5153)&gt;0,"Yes","No"))</f>
        <v/>
      </c>
      <c r="R5153" s="17">
        <f>IF($B5153="","",MIN(1,DAY($A5153)/IF($N5153="Superstore",Settings!$B$5,Settings!$B$4)))</f>
        <v/>
      </c>
      <c r="S5153" s="17">
        <f>IF(OR($B5153="",$G5153="",$R5153=0),"",$G5153/$R5153)</f>
        <v/>
      </c>
      <c r="T5153">
        <f>IF($S5153="","",IF($S5153&lt;Settings!$B$8,"Critical",IF($S5153&lt;Settings!$B$9,"Semi Critical","Non Critical")))</f>
        <v/>
      </c>
      <c r="U5153">
        <f>IF($B5153="","",IFERROR(VLOOKUP($O5153,Leaders!$A:$B,2,0),"Not Mapped"))</f>
        <v/>
      </c>
    </row>
    <row r="5154">
      <c r="A5154" s="16" t="n"/>
      <c r="G5154" s="17" t="n"/>
      <c r="H5154" s="17" t="n"/>
      <c r="I5154" s="17" t="n"/>
      <c r="J5154" s="17" t="n"/>
      <c r="K5154" s="17" t="n"/>
      <c r="L5154" s="17" t="n"/>
      <c r="N5154">
        <f>IF($B5154="","",IF($C5154="SUPERSTORE","Superstore","DH"))</f>
        <v/>
      </c>
      <c r="O5154">
        <f>IF($B5154="","",IFERROR(VLOOKUP($B5154,Mapping!$A:$C,2,0),"Not Mapped"))</f>
        <v/>
      </c>
      <c r="P5154">
        <f>IF($B5154="","",IFERROR(VLOOKUP($B5154,Mapping!$A:$C,3,0),"Not Mapped"))</f>
        <v/>
      </c>
      <c r="Q5154">
        <f>IF($B5154="","",IF(COUNTIF(Exclusions!$A:$A,$B5154)&gt;0,"Yes","No"))</f>
        <v/>
      </c>
      <c r="R5154" s="17">
        <f>IF($B5154="","",MIN(1,DAY($A5154)/IF($N5154="Superstore",Settings!$B$5,Settings!$B$4)))</f>
        <v/>
      </c>
      <c r="S5154" s="17">
        <f>IF(OR($B5154="",$G5154="",$R5154=0),"",$G5154/$R5154)</f>
        <v/>
      </c>
      <c r="T5154">
        <f>IF($S5154="","",IF($S5154&lt;Settings!$B$8,"Critical",IF($S5154&lt;Settings!$B$9,"Semi Critical","Non Critical")))</f>
        <v/>
      </c>
      <c r="U5154">
        <f>IF($B5154="","",IFERROR(VLOOKUP($O5154,Leaders!$A:$B,2,0),"Not Mapped"))</f>
        <v/>
      </c>
    </row>
    <row r="5155">
      <c r="A5155" s="16" t="n"/>
      <c r="G5155" s="17" t="n"/>
      <c r="H5155" s="17" t="n"/>
      <c r="I5155" s="17" t="n"/>
      <c r="J5155" s="17" t="n"/>
      <c r="K5155" s="17" t="n"/>
      <c r="L5155" s="17" t="n"/>
      <c r="N5155">
        <f>IF($B5155="","",IF($C5155="SUPERSTORE","Superstore","DH"))</f>
        <v/>
      </c>
      <c r="O5155">
        <f>IF($B5155="","",IFERROR(VLOOKUP($B5155,Mapping!$A:$C,2,0),"Not Mapped"))</f>
        <v/>
      </c>
      <c r="P5155">
        <f>IF($B5155="","",IFERROR(VLOOKUP($B5155,Mapping!$A:$C,3,0),"Not Mapped"))</f>
        <v/>
      </c>
      <c r="Q5155">
        <f>IF($B5155="","",IF(COUNTIF(Exclusions!$A:$A,$B5155)&gt;0,"Yes","No"))</f>
        <v/>
      </c>
      <c r="R5155" s="17">
        <f>IF($B5155="","",MIN(1,DAY($A5155)/IF($N5155="Superstore",Settings!$B$5,Settings!$B$4)))</f>
        <v/>
      </c>
      <c r="S5155" s="17">
        <f>IF(OR($B5155="",$G5155="",$R5155=0),"",$G5155/$R5155)</f>
        <v/>
      </c>
      <c r="T5155">
        <f>IF($S5155="","",IF($S5155&lt;Settings!$B$8,"Critical",IF($S5155&lt;Settings!$B$9,"Semi Critical","Non Critical")))</f>
        <v/>
      </c>
      <c r="U5155">
        <f>IF($B5155="","",IFERROR(VLOOKUP($O5155,Leaders!$A:$B,2,0),"Not Mapped"))</f>
        <v/>
      </c>
    </row>
    <row r="5156">
      <c r="A5156" s="16" t="n"/>
      <c r="G5156" s="17" t="n"/>
      <c r="H5156" s="17" t="n"/>
      <c r="I5156" s="17" t="n"/>
      <c r="J5156" s="17" t="n"/>
      <c r="K5156" s="17" t="n"/>
      <c r="L5156" s="17" t="n"/>
      <c r="N5156">
        <f>IF($B5156="","",IF($C5156="SUPERSTORE","Superstore","DH"))</f>
        <v/>
      </c>
      <c r="O5156">
        <f>IF($B5156="","",IFERROR(VLOOKUP($B5156,Mapping!$A:$C,2,0),"Not Mapped"))</f>
        <v/>
      </c>
      <c r="P5156">
        <f>IF($B5156="","",IFERROR(VLOOKUP($B5156,Mapping!$A:$C,3,0),"Not Mapped"))</f>
        <v/>
      </c>
      <c r="Q5156">
        <f>IF($B5156="","",IF(COUNTIF(Exclusions!$A:$A,$B5156)&gt;0,"Yes","No"))</f>
        <v/>
      </c>
      <c r="R5156" s="17">
        <f>IF($B5156="","",MIN(1,DAY($A5156)/IF($N5156="Superstore",Settings!$B$5,Settings!$B$4)))</f>
        <v/>
      </c>
      <c r="S5156" s="17">
        <f>IF(OR($B5156="",$G5156="",$R5156=0),"",$G5156/$R5156)</f>
        <v/>
      </c>
      <c r="T5156">
        <f>IF($S5156="","",IF($S5156&lt;Settings!$B$8,"Critical",IF($S5156&lt;Settings!$B$9,"Semi Critical","Non Critical")))</f>
        <v/>
      </c>
      <c r="U5156">
        <f>IF($B5156="","",IFERROR(VLOOKUP($O5156,Leaders!$A:$B,2,0),"Not Mapped"))</f>
        <v/>
      </c>
    </row>
    <row r="5157">
      <c r="A5157" s="16" t="n"/>
      <c r="G5157" s="17" t="n"/>
      <c r="H5157" s="17" t="n"/>
      <c r="I5157" s="17" t="n"/>
      <c r="J5157" s="17" t="n"/>
      <c r="K5157" s="17" t="n"/>
      <c r="L5157" s="17" t="n"/>
      <c r="N5157">
        <f>IF($B5157="","",IF($C5157="SUPERSTORE","Superstore","DH"))</f>
        <v/>
      </c>
      <c r="O5157">
        <f>IF($B5157="","",IFERROR(VLOOKUP($B5157,Mapping!$A:$C,2,0),"Not Mapped"))</f>
        <v/>
      </c>
      <c r="P5157">
        <f>IF($B5157="","",IFERROR(VLOOKUP($B5157,Mapping!$A:$C,3,0),"Not Mapped"))</f>
        <v/>
      </c>
      <c r="Q5157">
        <f>IF($B5157="","",IF(COUNTIF(Exclusions!$A:$A,$B5157)&gt;0,"Yes","No"))</f>
        <v/>
      </c>
      <c r="R5157" s="17">
        <f>IF($B5157="","",MIN(1,DAY($A5157)/IF($N5157="Superstore",Settings!$B$5,Settings!$B$4)))</f>
        <v/>
      </c>
      <c r="S5157" s="17">
        <f>IF(OR($B5157="",$G5157="",$R5157=0),"",$G5157/$R5157)</f>
        <v/>
      </c>
      <c r="T5157">
        <f>IF($S5157="","",IF($S5157&lt;Settings!$B$8,"Critical",IF($S5157&lt;Settings!$B$9,"Semi Critical","Non Critical")))</f>
        <v/>
      </c>
      <c r="U5157">
        <f>IF($B5157="","",IFERROR(VLOOKUP($O5157,Leaders!$A:$B,2,0),"Not Mapped"))</f>
        <v/>
      </c>
    </row>
    <row r="5158">
      <c r="A5158" s="16" t="n"/>
      <c r="G5158" s="17" t="n"/>
      <c r="H5158" s="17" t="n"/>
      <c r="I5158" s="17" t="n"/>
      <c r="J5158" s="17" t="n"/>
      <c r="K5158" s="17" t="n"/>
      <c r="L5158" s="17" t="n"/>
      <c r="N5158">
        <f>IF($B5158="","",IF($C5158="SUPERSTORE","Superstore","DH"))</f>
        <v/>
      </c>
      <c r="O5158">
        <f>IF($B5158="","",IFERROR(VLOOKUP($B5158,Mapping!$A:$C,2,0),"Not Mapped"))</f>
        <v/>
      </c>
      <c r="P5158">
        <f>IF($B5158="","",IFERROR(VLOOKUP($B5158,Mapping!$A:$C,3,0),"Not Mapped"))</f>
        <v/>
      </c>
      <c r="Q5158">
        <f>IF($B5158="","",IF(COUNTIF(Exclusions!$A:$A,$B5158)&gt;0,"Yes","No"))</f>
        <v/>
      </c>
      <c r="R5158" s="17">
        <f>IF($B5158="","",MIN(1,DAY($A5158)/IF($N5158="Superstore",Settings!$B$5,Settings!$B$4)))</f>
        <v/>
      </c>
      <c r="S5158" s="17">
        <f>IF(OR($B5158="",$G5158="",$R5158=0),"",$G5158/$R5158)</f>
        <v/>
      </c>
      <c r="T5158">
        <f>IF($S5158="","",IF($S5158&lt;Settings!$B$8,"Critical",IF($S5158&lt;Settings!$B$9,"Semi Critical","Non Critical")))</f>
        <v/>
      </c>
      <c r="U5158">
        <f>IF($B5158="","",IFERROR(VLOOKUP($O5158,Leaders!$A:$B,2,0),"Not Mapped"))</f>
        <v/>
      </c>
    </row>
    <row r="5159">
      <c r="A5159" s="16" t="n"/>
      <c r="G5159" s="17" t="n"/>
      <c r="H5159" s="17" t="n"/>
      <c r="I5159" s="17" t="n"/>
      <c r="J5159" s="17" t="n"/>
      <c r="K5159" s="17" t="n"/>
      <c r="L5159" s="17" t="n"/>
      <c r="N5159">
        <f>IF($B5159="","",IF($C5159="SUPERSTORE","Superstore","DH"))</f>
        <v/>
      </c>
      <c r="O5159">
        <f>IF($B5159="","",IFERROR(VLOOKUP($B5159,Mapping!$A:$C,2,0),"Not Mapped"))</f>
        <v/>
      </c>
      <c r="P5159">
        <f>IF($B5159="","",IFERROR(VLOOKUP($B5159,Mapping!$A:$C,3,0),"Not Mapped"))</f>
        <v/>
      </c>
      <c r="Q5159">
        <f>IF($B5159="","",IF(COUNTIF(Exclusions!$A:$A,$B5159)&gt;0,"Yes","No"))</f>
        <v/>
      </c>
      <c r="R5159" s="17">
        <f>IF($B5159="","",MIN(1,DAY($A5159)/IF($N5159="Superstore",Settings!$B$5,Settings!$B$4)))</f>
        <v/>
      </c>
      <c r="S5159" s="17">
        <f>IF(OR($B5159="",$G5159="",$R5159=0),"",$G5159/$R5159)</f>
        <v/>
      </c>
      <c r="T5159">
        <f>IF($S5159="","",IF($S5159&lt;Settings!$B$8,"Critical",IF($S5159&lt;Settings!$B$9,"Semi Critical","Non Critical")))</f>
        <v/>
      </c>
      <c r="U5159">
        <f>IF($B5159="","",IFERROR(VLOOKUP($O5159,Leaders!$A:$B,2,0),"Not Mapped"))</f>
        <v/>
      </c>
    </row>
    <row r="5160">
      <c r="A5160" s="16" t="n"/>
      <c r="G5160" s="17" t="n"/>
      <c r="H5160" s="17" t="n"/>
      <c r="I5160" s="17" t="n"/>
      <c r="J5160" s="17" t="n"/>
      <c r="K5160" s="17" t="n"/>
      <c r="L5160" s="17" t="n"/>
      <c r="N5160">
        <f>IF($B5160="","",IF($C5160="SUPERSTORE","Superstore","DH"))</f>
        <v/>
      </c>
      <c r="O5160">
        <f>IF($B5160="","",IFERROR(VLOOKUP($B5160,Mapping!$A:$C,2,0),"Not Mapped"))</f>
        <v/>
      </c>
      <c r="P5160">
        <f>IF($B5160="","",IFERROR(VLOOKUP($B5160,Mapping!$A:$C,3,0),"Not Mapped"))</f>
        <v/>
      </c>
      <c r="Q5160">
        <f>IF($B5160="","",IF(COUNTIF(Exclusions!$A:$A,$B5160)&gt;0,"Yes","No"))</f>
        <v/>
      </c>
      <c r="R5160" s="17">
        <f>IF($B5160="","",MIN(1,DAY($A5160)/IF($N5160="Superstore",Settings!$B$5,Settings!$B$4)))</f>
        <v/>
      </c>
      <c r="S5160" s="17">
        <f>IF(OR($B5160="",$G5160="",$R5160=0),"",$G5160/$R5160)</f>
        <v/>
      </c>
      <c r="T5160">
        <f>IF($S5160="","",IF($S5160&lt;Settings!$B$8,"Critical",IF($S5160&lt;Settings!$B$9,"Semi Critical","Non Critical")))</f>
        <v/>
      </c>
      <c r="U5160">
        <f>IF($B5160="","",IFERROR(VLOOKUP($O5160,Leaders!$A:$B,2,0),"Not Mapped"))</f>
        <v/>
      </c>
    </row>
    <row r="5161">
      <c r="A5161" s="16" t="n"/>
      <c r="G5161" s="17" t="n"/>
      <c r="H5161" s="17" t="n"/>
      <c r="I5161" s="17" t="n"/>
      <c r="J5161" s="17" t="n"/>
      <c r="K5161" s="17" t="n"/>
      <c r="L5161" s="17" t="n"/>
      <c r="N5161">
        <f>IF($B5161="","",IF($C5161="SUPERSTORE","Superstore","DH"))</f>
        <v/>
      </c>
      <c r="O5161">
        <f>IF($B5161="","",IFERROR(VLOOKUP($B5161,Mapping!$A:$C,2,0),"Not Mapped"))</f>
        <v/>
      </c>
      <c r="P5161">
        <f>IF($B5161="","",IFERROR(VLOOKUP($B5161,Mapping!$A:$C,3,0),"Not Mapped"))</f>
        <v/>
      </c>
      <c r="Q5161">
        <f>IF($B5161="","",IF(COUNTIF(Exclusions!$A:$A,$B5161)&gt;0,"Yes","No"))</f>
        <v/>
      </c>
      <c r="R5161" s="17">
        <f>IF($B5161="","",MIN(1,DAY($A5161)/IF($N5161="Superstore",Settings!$B$5,Settings!$B$4)))</f>
        <v/>
      </c>
      <c r="S5161" s="17">
        <f>IF(OR($B5161="",$G5161="",$R5161=0),"",$G5161/$R5161)</f>
        <v/>
      </c>
      <c r="T5161">
        <f>IF($S5161="","",IF($S5161&lt;Settings!$B$8,"Critical",IF($S5161&lt;Settings!$B$9,"Semi Critical","Non Critical")))</f>
        <v/>
      </c>
      <c r="U5161">
        <f>IF($B5161="","",IFERROR(VLOOKUP($O5161,Leaders!$A:$B,2,0),"Not Mapped"))</f>
        <v/>
      </c>
    </row>
    <row r="5162">
      <c r="A5162" s="16" t="n"/>
      <c r="G5162" s="17" t="n"/>
      <c r="H5162" s="17" t="n"/>
      <c r="I5162" s="17" t="n"/>
      <c r="J5162" s="17" t="n"/>
      <c r="K5162" s="17" t="n"/>
      <c r="L5162" s="17" t="n"/>
      <c r="N5162">
        <f>IF($B5162="","",IF($C5162="SUPERSTORE","Superstore","DH"))</f>
        <v/>
      </c>
      <c r="O5162">
        <f>IF($B5162="","",IFERROR(VLOOKUP($B5162,Mapping!$A:$C,2,0),"Not Mapped"))</f>
        <v/>
      </c>
      <c r="P5162">
        <f>IF($B5162="","",IFERROR(VLOOKUP($B5162,Mapping!$A:$C,3,0),"Not Mapped"))</f>
        <v/>
      </c>
      <c r="Q5162">
        <f>IF($B5162="","",IF(COUNTIF(Exclusions!$A:$A,$B5162)&gt;0,"Yes","No"))</f>
        <v/>
      </c>
      <c r="R5162" s="17">
        <f>IF($B5162="","",MIN(1,DAY($A5162)/IF($N5162="Superstore",Settings!$B$5,Settings!$B$4)))</f>
        <v/>
      </c>
      <c r="S5162" s="17">
        <f>IF(OR($B5162="",$G5162="",$R5162=0),"",$G5162/$R5162)</f>
        <v/>
      </c>
      <c r="T5162">
        <f>IF($S5162="","",IF($S5162&lt;Settings!$B$8,"Critical",IF($S5162&lt;Settings!$B$9,"Semi Critical","Non Critical")))</f>
        <v/>
      </c>
      <c r="U5162">
        <f>IF($B5162="","",IFERROR(VLOOKUP($O5162,Leaders!$A:$B,2,0),"Not Mapped"))</f>
        <v/>
      </c>
    </row>
    <row r="5163">
      <c r="A5163" s="16" t="n"/>
      <c r="G5163" s="17" t="n"/>
      <c r="H5163" s="17" t="n"/>
      <c r="I5163" s="17" t="n"/>
      <c r="J5163" s="17" t="n"/>
      <c r="K5163" s="17" t="n"/>
      <c r="L5163" s="17" t="n"/>
      <c r="N5163">
        <f>IF($B5163="","",IF($C5163="SUPERSTORE","Superstore","DH"))</f>
        <v/>
      </c>
      <c r="O5163">
        <f>IF($B5163="","",IFERROR(VLOOKUP($B5163,Mapping!$A:$C,2,0),"Not Mapped"))</f>
        <v/>
      </c>
      <c r="P5163">
        <f>IF($B5163="","",IFERROR(VLOOKUP($B5163,Mapping!$A:$C,3,0),"Not Mapped"))</f>
        <v/>
      </c>
      <c r="Q5163">
        <f>IF($B5163="","",IF(COUNTIF(Exclusions!$A:$A,$B5163)&gt;0,"Yes","No"))</f>
        <v/>
      </c>
      <c r="R5163" s="17">
        <f>IF($B5163="","",MIN(1,DAY($A5163)/IF($N5163="Superstore",Settings!$B$5,Settings!$B$4)))</f>
        <v/>
      </c>
      <c r="S5163" s="17">
        <f>IF(OR($B5163="",$G5163="",$R5163=0),"",$G5163/$R5163)</f>
        <v/>
      </c>
      <c r="T5163">
        <f>IF($S5163="","",IF($S5163&lt;Settings!$B$8,"Critical",IF($S5163&lt;Settings!$B$9,"Semi Critical","Non Critical")))</f>
        <v/>
      </c>
      <c r="U5163">
        <f>IF($B5163="","",IFERROR(VLOOKUP($O5163,Leaders!$A:$B,2,0),"Not Mapped"))</f>
        <v/>
      </c>
    </row>
    <row r="5164">
      <c r="A5164" s="16" t="n"/>
      <c r="G5164" s="17" t="n"/>
      <c r="H5164" s="17" t="n"/>
      <c r="I5164" s="17" t="n"/>
      <c r="J5164" s="17" t="n"/>
      <c r="K5164" s="17" t="n"/>
      <c r="L5164" s="17" t="n"/>
      <c r="N5164">
        <f>IF($B5164="","",IF($C5164="SUPERSTORE","Superstore","DH"))</f>
        <v/>
      </c>
      <c r="O5164">
        <f>IF($B5164="","",IFERROR(VLOOKUP($B5164,Mapping!$A:$C,2,0),"Not Mapped"))</f>
        <v/>
      </c>
      <c r="P5164">
        <f>IF($B5164="","",IFERROR(VLOOKUP($B5164,Mapping!$A:$C,3,0),"Not Mapped"))</f>
        <v/>
      </c>
      <c r="Q5164">
        <f>IF($B5164="","",IF(COUNTIF(Exclusions!$A:$A,$B5164)&gt;0,"Yes","No"))</f>
        <v/>
      </c>
      <c r="R5164" s="17">
        <f>IF($B5164="","",MIN(1,DAY($A5164)/IF($N5164="Superstore",Settings!$B$5,Settings!$B$4)))</f>
        <v/>
      </c>
      <c r="S5164" s="17">
        <f>IF(OR($B5164="",$G5164="",$R5164=0),"",$G5164/$R5164)</f>
        <v/>
      </c>
      <c r="T5164">
        <f>IF($S5164="","",IF($S5164&lt;Settings!$B$8,"Critical",IF($S5164&lt;Settings!$B$9,"Semi Critical","Non Critical")))</f>
        <v/>
      </c>
      <c r="U5164">
        <f>IF($B5164="","",IFERROR(VLOOKUP($O5164,Leaders!$A:$B,2,0),"Not Mapped"))</f>
        <v/>
      </c>
    </row>
    <row r="5165">
      <c r="A5165" s="16" t="n"/>
      <c r="G5165" s="17" t="n"/>
      <c r="H5165" s="17" t="n"/>
      <c r="I5165" s="17" t="n"/>
      <c r="J5165" s="17" t="n"/>
      <c r="K5165" s="17" t="n"/>
      <c r="L5165" s="17" t="n"/>
      <c r="N5165">
        <f>IF($B5165="","",IF($C5165="SUPERSTORE","Superstore","DH"))</f>
        <v/>
      </c>
      <c r="O5165">
        <f>IF($B5165="","",IFERROR(VLOOKUP($B5165,Mapping!$A:$C,2,0),"Not Mapped"))</f>
        <v/>
      </c>
      <c r="P5165">
        <f>IF($B5165="","",IFERROR(VLOOKUP($B5165,Mapping!$A:$C,3,0),"Not Mapped"))</f>
        <v/>
      </c>
      <c r="Q5165">
        <f>IF($B5165="","",IF(COUNTIF(Exclusions!$A:$A,$B5165)&gt;0,"Yes","No"))</f>
        <v/>
      </c>
      <c r="R5165" s="17">
        <f>IF($B5165="","",MIN(1,DAY($A5165)/IF($N5165="Superstore",Settings!$B$5,Settings!$B$4)))</f>
        <v/>
      </c>
      <c r="S5165" s="17">
        <f>IF(OR($B5165="",$G5165="",$R5165=0),"",$G5165/$R5165)</f>
        <v/>
      </c>
      <c r="T5165">
        <f>IF($S5165="","",IF($S5165&lt;Settings!$B$8,"Critical",IF($S5165&lt;Settings!$B$9,"Semi Critical","Non Critical")))</f>
        <v/>
      </c>
      <c r="U5165">
        <f>IF($B5165="","",IFERROR(VLOOKUP($O5165,Leaders!$A:$B,2,0),"Not Mapped"))</f>
        <v/>
      </c>
    </row>
    <row r="5166">
      <c r="A5166" s="16" t="n"/>
      <c r="G5166" s="17" t="n"/>
      <c r="H5166" s="17" t="n"/>
      <c r="I5166" s="17" t="n"/>
      <c r="J5166" s="17" t="n"/>
      <c r="K5166" s="17" t="n"/>
      <c r="L5166" s="17" t="n"/>
      <c r="N5166">
        <f>IF($B5166="","",IF($C5166="SUPERSTORE","Superstore","DH"))</f>
        <v/>
      </c>
      <c r="O5166">
        <f>IF($B5166="","",IFERROR(VLOOKUP($B5166,Mapping!$A:$C,2,0),"Not Mapped"))</f>
        <v/>
      </c>
      <c r="P5166">
        <f>IF($B5166="","",IFERROR(VLOOKUP($B5166,Mapping!$A:$C,3,0),"Not Mapped"))</f>
        <v/>
      </c>
      <c r="Q5166">
        <f>IF($B5166="","",IF(COUNTIF(Exclusions!$A:$A,$B5166)&gt;0,"Yes","No"))</f>
        <v/>
      </c>
      <c r="R5166" s="17">
        <f>IF($B5166="","",MIN(1,DAY($A5166)/IF($N5166="Superstore",Settings!$B$5,Settings!$B$4)))</f>
        <v/>
      </c>
      <c r="S5166" s="17">
        <f>IF(OR($B5166="",$G5166="",$R5166=0),"",$G5166/$R5166)</f>
        <v/>
      </c>
      <c r="T5166">
        <f>IF($S5166="","",IF($S5166&lt;Settings!$B$8,"Critical",IF($S5166&lt;Settings!$B$9,"Semi Critical","Non Critical")))</f>
        <v/>
      </c>
      <c r="U5166">
        <f>IF($B5166="","",IFERROR(VLOOKUP($O5166,Leaders!$A:$B,2,0),"Not Mapped"))</f>
        <v/>
      </c>
    </row>
    <row r="5167">
      <c r="A5167" s="16" t="n"/>
      <c r="G5167" s="17" t="n"/>
      <c r="H5167" s="17" t="n"/>
      <c r="I5167" s="17" t="n"/>
      <c r="J5167" s="17" t="n"/>
      <c r="K5167" s="17" t="n"/>
      <c r="L5167" s="17" t="n"/>
      <c r="N5167">
        <f>IF($B5167="","",IF($C5167="SUPERSTORE","Superstore","DH"))</f>
        <v/>
      </c>
      <c r="O5167">
        <f>IF($B5167="","",IFERROR(VLOOKUP($B5167,Mapping!$A:$C,2,0),"Not Mapped"))</f>
        <v/>
      </c>
      <c r="P5167">
        <f>IF($B5167="","",IFERROR(VLOOKUP($B5167,Mapping!$A:$C,3,0),"Not Mapped"))</f>
        <v/>
      </c>
      <c r="Q5167">
        <f>IF($B5167="","",IF(COUNTIF(Exclusions!$A:$A,$B5167)&gt;0,"Yes","No"))</f>
        <v/>
      </c>
      <c r="R5167" s="17">
        <f>IF($B5167="","",MIN(1,DAY($A5167)/IF($N5167="Superstore",Settings!$B$5,Settings!$B$4)))</f>
        <v/>
      </c>
      <c r="S5167" s="17">
        <f>IF(OR($B5167="",$G5167="",$R5167=0),"",$G5167/$R5167)</f>
        <v/>
      </c>
      <c r="T5167">
        <f>IF($S5167="","",IF($S5167&lt;Settings!$B$8,"Critical",IF($S5167&lt;Settings!$B$9,"Semi Critical","Non Critical")))</f>
        <v/>
      </c>
      <c r="U5167">
        <f>IF($B5167="","",IFERROR(VLOOKUP($O5167,Leaders!$A:$B,2,0),"Not Mapped"))</f>
        <v/>
      </c>
    </row>
    <row r="5168">
      <c r="A5168" s="16" t="n"/>
      <c r="G5168" s="17" t="n"/>
      <c r="H5168" s="17" t="n"/>
      <c r="I5168" s="17" t="n"/>
      <c r="J5168" s="17" t="n"/>
      <c r="K5168" s="17" t="n"/>
      <c r="L5168" s="17" t="n"/>
      <c r="N5168">
        <f>IF($B5168="","",IF($C5168="SUPERSTORE","Superstore","DH"))</f>
        <v/>
      </c>
      <c r="O5168">
        <f>IF($B5168="","",IFERROR(VLOOKUP($B5168,Mapping!$A:$C,2,0),"Not Mapped"))</f>
        <v/>
      </c>
      <c r="P5168">
        <f>IF($B5168="","",IFERROR(VLOOKUP($B5168,Mapping!$A:$C,3,0),"Not Mapped"))</f>
        <v/>
      </c>
      <c r="Q5168">
        <f>IF($B5168="","",IF(COUNTIF(Exclusions!$A:$A,$B5168)&gt;0,"Yes","No"))</f>
        <v/>
      </c>
      <c r="R5168" s="17">
        <f>IF($B5168="","",MIN(1,DAY($A5168)/IF($N5168="Superstore",Settings!$B$5,Settings!$B$4)))</f>
        <v/>
      </c>
      <c r="S5168" s="17">
        <f>IF(OR($B5168="",$G5168="",$R5168=0),"",$G5168/$R5168)</f>
        <v/>
      </c>
      <c r="T5168">
        <f>IF($S5168="","",IF($S5168&lt;Settings!$B$8,"Critical",IF($S5168&lt;Settings!$B$9,"Semi Critical","Non Critical")))</f>
        <v/>
      </c>
      <c r="U5168">
        <f>IF($B5168="","",IFERROR(VLOOKUP($O5168,Leaders!$A:$B,2,0),"Not Mapped"))</f>
        <v/>
      </c>
    </row>
    <row r="5169">
      <c r="A5169" s="16" t="n"/>
      <c r="G5169" s="17" t="n"/>
      <c r="H5169" s="17" t="n"/>
      <c r="I5169" s="17" t="n"/>
      <c r="J5169" s="17" t="n"/>
      <c r="K5169" s="17" t="n"/>
      <c r="L5169" s="17" t="n"/>
      <c r="N5169">
        <f>IF($B5169="","",IF($C5169="SUPERSTORE","Superstore","DH"))</f>
        <v/>
      </c>
      <c r="O5169">
        <f>IF($B5169="","",IFERROR(VLOOKUP($B5169,Mapping!$A:$C,2,0),"Not Mapped"))</f>
        <v/>
      </c>
      <c r="P5169">
        <f>IF($B5169="","",IFERROR(VLOOKUP($B5169,Mapping!$A:$C,3,0),"Not Mapped"))</f>
        <v/>
      </c>
      <c r="Q5169">
        <f>IF($B5169="","",IF(COUNTIF(Exclusions!$A:$A,$B5169)&gt;0,"Yes","No"))</f>
        <v/>
      </c>
      <c r="R5169" s="17">
        <f>IF($B5169="","",MIN(1,DAY($A5169)/IF($N5169="Superstore",Settings!$B$5,Settings!$B$4)))</f>
        <v/>
      </c>
      <c r="S5169" s="17">
        <f>IF(OR($B5169="",$G5169="",$R5169=0),"",$G5169/$R5169)</f>
        <v/>
      </c>
      <c r="T5169">
        <f>IF($S5169="","",IF($S5169&lt;Settings!$B$8,"Critical",IF($S5169&lt;Settings!$B$9,"Semi Critical","Non Critical")))</f>
        <v/>
      </c>
      <c r="U5169">
        <f>IF($B5169="","",IFERROR(VLOOKUP($O5169,Leaders!$A:$B,2,0),"Not Mapped"))</f>
        <v/>
      </c>
    </row>
    <row r="5170">
      <c r="A5170" s="16" t="n"/>
      <c r="G5170" s="17" t="n"/>
      <c r="H5170" s="17" t="n"/>
      <c r="I5170" s="17" t="n"/>
      <c r="J5170" s="17" t="n"/>
      <c r="K5170" s="17" t="n"/>
      <c r="L5170" s="17" t="n"/>
      <c r="N5170">
        <f>IF($B5170="","",IF($C5170="SUPERSTORE","Superstore","DH"))</f>
        <v/>
      </c>
      <c r="O5170">
        <f>IF($B5170="","",IFERROR(VLOOKUP($B5170,Mapping!$A:$C,2,0),"Not Mapped"))</f>
        <v/>
      </c>
      <c r="P5170">
        <f>IF($B5170="","",IFERROR(VLOOKUP($B5170,Mapping!$A:$C,3,0),"Not Mapped"))</f>
        <v/>
      </c>
      <c r="Q5170">
        <f>IF($B5170="","",IF(COUNTIF(Exclusions!$A:$A,$B5170)&gt;0,"Yes","No"))</f>
        <v/>
      </c>
      <c r="R5170" s="17">
        <f>IF($B5170="","",MIN(1,DAY($A5170)/IF($N5170="Superstore",Settings!$B$5,Settings!$B$4)))</f>
        <v/>
      </c>
      <c r="S5170" s="17">
        <f>IF(OR($B5170="",$G5170="",$R5170=0),"",$G5170/$R5170)</f>
        <v/>
      </c>
      <c r="T5170">
        <f>IF($S5170="","",IF($S5170&lt;Settings!$B$8,"Critical",IF($S5170&lt;Settings!$B$9,"Semi Critical","Non Critical")))</f>
        <v/>
      </c>
      <c r="U5170">
        <f>IF($B5170="","",IFERROR(VLOOKUP($O5170,Leaders!$A:$B,2,0),"Not Mapped"))</f>
        <v/>
      </c>
    </row>
    <row r="5171">
      <c r="A5171" s="16" t="n"/>
      <c r="G5171" s="17" t="n"/>
      <c r="H5171" s="17" t="n"/>
      <c r="I5171" s="17" t="n"/>
      <c r="J5171" s="17" t="n"/>
      <c r="K5171" s="17" t="n"/>
      <c r="L5171" s="17" t="n"/>
      <c r="N5171">
        <f>IF($B5171="","",IF($C5171="SUPERSTORE","Superstore","DH"))</f>
        <v/>
      </c>
      <c r="O5171">
        <f>IF($B5171="","",IFERROR(VLOOKUP($B5171,Mapping!$A:$C,2,0),"Not Mapped"))</f>
        <v/>
      </c>
      <c r="P5171">
        <f>IF($B5171="","",IFERROR(VLOOKUP($B5171,Mapping!$A:$C,3,0),"Not Mapped"))</f>
        <v/>
      </c>
      <c r="Q5171">
        <f>IF($B5171="","",IF(COUNTIF(Exclusions!$A:$A,$B5171)&gt;0,"Yes","No"))</f>
        <v/>
      </c>
      <c r="R5171" s="17">
        <f>IF($B5171="","",MIN(1,DAY($A5171)/IF($N5171="Superstore",Settings!$B$5,Settings!$B$4)))</f>
        <v/>
      </c>
      <c r="S5171" s="17">
        <f>IF(OR($B5171="",$G5171="",$R5171=0),"",$G5171/$R5171)</f>
        <v/>
      </c>
      <c r="T5171">
        <f>IF($S5171="","",IF($S5171&lt;Settings!$B$8,"Critical",IF($S5171&lt;Settings!$B$9,"Semi Critical","Non Critical")))</f>
        <v/>
      </c>
      <c r="U5171">
        <f>IF($B5171="","",IFERROR(VLOOKUP($O5171,Leaders!$A:$B,2,0),"Not Mapped"))</f>
        <v/>
      </c>
    </row>
    <row r="5172">
      <c r="A5172" s="16" t="n"/>
      <c r="G5172" s="17" t="n"/>
      <c r="H5172" s="17" t="n"/>
      <c r="I5172" s="17" t="n"/>
      <c r="J5172" s="17" t="n"/>
      <c r="K5172" s="17" t="n"/>
      <c r="L5172" s="17" t="n"/>
      <c r="N5172">
        <f>IF($B5172="","",IF($C5172="SUPERSTORE","Superstore","DH"))</f>
        <v/>
      </c>
      <c r="O5172">
        <f>IF($B5172="","",IFERROR(VLOOKUP($B5172,Mapping!$A:$C,2,0),"Not Mapped"))</f>
        <v/>
      </c>
      <c r="P5172">
        <f>IF($B5172="","",IFERROR(VLOOKUP($B5172,Mapping!$A:$C,3,0),"Not Mapped"))</f>
        <v/>
      </c>
      <c r="Q5172">
        <f>IF($B5172="","",IF(COUNTIF(Exclusions!$A:$A,$B5172)&gt;0,"Yes","No"))</f>
        <v/>
      </c>
      <c r="R5172" s="17">
        <f>IF($B5172="","",MIN(1,DAY($A5172)/IF($N5172="Superstore",Settings!$B$5,Settings!$B$4)))</f>
        <v/>
      </c>
      <c r="S5172" s="17">
        <f>IF(OR($B5172="",$G5172="",$R5172=0),"",$G5172/$R5172)</f>
        <v/>
      </c>
      <c r="T5172">
        <f>IF($S5172="","",IF($S5172&lt;Settings!$B$8,"Critical",IF($S5172&lt;Settings!$B$9,"Semi Critical","Non Critical")))</f>
        <v/>
      </c>
      <c r="U5172">
        <f>IF($B5172="","",IFERROR(VLOOKUP($O5172,Leaders!$A:$B,2,0),"Not Mapped"))</f>
        <v/>
      </c>
    </row>
    <row r="5173">
      <c r="A5173" s="16" t="n"/>
      <c r="G5173" s="17" t="n"/>
      <c r="H5173" s="17" t="n"/>
      <c r="I5173" s="17" t="n"/>
      <c r="J5173" s="17" t="n"/>
      <c r="K5173" s="17" t="n"/>
      <c r="L5173" s="17" t="n"/>
      <c r="N5173">
        <f>IF($B5173="","",IF($C5173="SUPERSTORE","Superstore","DH"))</f>
        <v/>
      </c>
      <c r="O5173">
        <f>IF($B5173="","",IFERROR(VLOOKUP($B5173,Mapping!$A:$C,2,0),"Not Mapped"))</f>
        <v/>
      </c>
      <c r="P5173">
        <f>IF($B5173="","",IFERROR(VLOOKUP($B5173,Mapping!$A:$C,3,0),"Not Mapped"))</f>
        <v/>
      </c>
      <c r="Q5173">
        <f>IF($B5173="","",IF(COUNTIF(Exclusions!$A:$A,$B5173)&gt;0,"Yes","No"))</f>
        <v/>
      </c>
      <c r="R5173" s="17">
        <f>IF($B5173="","",MIN(1,DAY($A5173)/IF($N5173="Superstore",Settings!$B$5,Settings!$B$4)))</f>
        <v/>
      </c>
      <c r="S5173" s="17">
        <f>IF(OR($B5173="",$G5173="",$R5173=0),"",$G5173/$R5173)</f>
        <v/>
      </c>
      <c r="T5173">
        <f>IF($S5173="","",IF($S5173&lt;Settings!$B$8,"Critical",IF($S5173&lt;Settings!$B$9,"Semi Critical","Non Critical")))</f>
        <v/>
      </c>
      <c r="U5173">
        <f>IF($B5173="","",IFERROR(VLOOKUP($O5173,Leaders!$A:$B,2,0),"Not Mapped"))</f>
        <v/>
      </c>
    </row>
    <row r="5174">
      <c r="A5174" s="16" t="n"/>
      <c r="G5174" s="17" t="n"/>
      <c r="H5174" s="17" t="n"/>
      <c r="I5174" s="17" t="n"/>
      <c r="J5174" s="17" t="n"/>
      <c r="K5174" s="17" t="n"/>
      <c r="L5174" s="17" t="n"/>
      <c r="N5174">
        <f>IF($B5174="","",IF($C5174="SUPERSTORE","Superstore","DH"))</f>
        <v/>
      </c>
      <c r="O5174">
        <f>IF($B5174="","",IFERROR(VLOOKUP($B5174,Mapping!$A:$C,2,0),"Not Mapped"))</f>
        <v/>
      </c>
      <c r="P5174">
        <f>IF($B5174="","",IFERROR(VLOOKUP($B5174,Mapping!$A:$C,3,0),"Not Mapped"))</f>
        <v/>
      </c>
      <c r="Q5174">
        <f>IF($B5174="","",IF(COUNTIF(Exclusions!$A:$A,$B5174)&gt;0,"Yes","No"))</f>
        <v/>
      </c>
      <c r="R5174" s="17">
        <f>IF($B5174="","",MIN(1,DAY($A5174)/IF($N5174="Superstore",Settings!$B$5,Settings!$B$4)))</f>
        <v/>
      </c>
      <c r="S5174" s="17">
        <f>IF(OR($B5174="",$G5174="",$R5174=0),"",$G5174/$R5174)</f>
        <v/>
      </c>
      <c r="T5174">
        <f>IF($S5174="","",IF($S5174&lt;Settings!$B$8,"Critical",IF($S5174&lt;Settings!$B$9,"Semi Critical","Non Critical")))</f>
        <v/>
      </c>
      <c r="U5174">
        <f>IF($B5174="","",IFERROR(VLOOKUP($O5174,Leaders!$A:$B,2,0),"Not Mapped"))</f>
        <v/>
      </c>
    </row>
    <row r="5175">
      <c r="A5175" s="16" t="n"/>
      <c r="G5175" s="17" t="n"/>
      <c r="H5175" s="17" t="n"/>
      <c r="I5175" s="17" t="n"/>
      <c r="J5175" s="17" t="n"/>
      <c r="K5175" s="17" t="n"/>
      <c r="L5175" s="17" t="n"/>
      <c r="N5175">
        <f>IF($B5175="","",IF($C5175="SUPERSTORE","Superstore","DH"))</f>
        <v/>
      </c>
      <c r="O5175">
        <f>IF($B5175="","",IFERROR(VLOOKUP($B5175,Mapping!$A:$C,2,0),"Not Mapped"))</f>
        <v/>
      </c>
      <c r="P5175">
        <f>IF($B5175="","",IFERROR(VLOOKUP($B5175,Mapping!$A:$C,3,0),"Not Mapped"))</f>
        <v/>
      </c>
      <c r="Q5175">
        <f>IF($B5175="","",IF(COUNTIF(Exclusions!$A:$A,$B5175)&gt;0,"Yes","No"))</f>
        <v/>
      </c>
      <c r="R5175" s="17">
        <f>IF($B5175="","",MIN(1,DAY($A5175)/IF($N5175="Superstore",Settings!$B$5,Settings!$B$4)))</f>
        <v/>
      </c>
      <c r="S5175" s="17">
        <f>IF(OR($B5175="",$G5175="",$R5175=0),"",$G5175/$R5175)</f>
        <v/>
      </c>
      <c r="T5175">
        <f>IF($S5175="","",IF($S5175&lt;Settings!$B$8,"Critical",IF($S5175&lt;Settings!$B$9,"Semi Critical","Non Critical")))</f>
        <v/>
      </c>
      <c r="U5175">
        <f>IF($B5175="","",IFERROR(VLOOKUP($O5175,Leaders!$A:$B,2,0),"Not Mapped"))</f>
        <v/>
      </c>
    </row>
    <row r="5176">
      <c r="A5176" s="16" t="n"/>
      <c r="G5176" s="17" t="n"/>
      <c r="H5176" s="17" t="n"/>
      <c r="I5176" s="17" t="n"/>
      <c r="J5176" s="17" t="n"/>
      <c r="K5176" s="17" t="n"/>
      <c r="L5176" s="17" t="n"/>
      <c r="N5176">
        <f>IF($B5176="","",IF($C5176="SUPERSTORE","Superstore","DH"))</f>
        <v/>
      </c>
      <c r="O5176">
        <f>IF($B5176="","",IFERROR(VLOOKUP($B5176,Mapping!$A:$C,2,0),"Not Mapped"))</f>
        <v/>
      </c>
      <c r="P5176">
        <f>IF($B5176="","",IFERROR(VLOOKUP($B5176,Mapping!$A:$C,3,0),"Not Mapped"))</f>
        <v/>
      </c>
      <c r="Q5176">
        <f>IF($B5176="","",IF(COUNTIF(Exclusions!$A:$A,$B5176)&gt;0,"Yes","No"))</f>
        <v/>
      </c>
      <c r="R5176" s="17">
        <f>IF($B5176="","",MIN(1,DAY($A5176)/IF($N5176="Superstore",Settings!$B$5,Settings!$B$4)))</f>
        <v/>
      </c>
      <c r="S5176" s="17">
        <f>IF(OR($B5176="",$G5176="",$R5176=0),"",$G5176/$R5176)</f>
        <v/>
      </c>
      <c r="T5176">
        <f>IF($S5176="","",IF($S5176&lt;Settings!$B$8,"Critical",IF($S5176&lt;Settings!$B$9,"Semi Critical","Non Critical")))</f>
        <v/>
      </c>
      <c r="U5176">
        <f>IF($B5176="","",IFERROR(VLOOKUP($O5176,Leaders!$A:$B,2,0),"Not Mapped"))</f>
        <v/>
      </c>
    </row>
    <row r="5177">
      <c r="A5177" s="16" t="n"/>
      <c r="G5177" s="17" t="n"/>
      <c r="H5177" s="17" t="n"/>
      <c r="I5177" s="17" t="n"/>
      <c r="J5177" s="17" t="n"/>
      <c r="K5177" s="17" t="n"/>
      <c r="L5177" s="17" t="n"/>
      <c r="N5177">
        <f>IF($B5177="","",IF($C5177="SUPERSTORE","Superstore","DH"))</f>
        <v/>
      </c>
      <c r="O5177">
        <f>IF($B5177="","",IFERROR(VLOOKUP($B5177,Mapping!$A:$C,2,0),"Not Mapped"))</f>
        <v/>
      </c>
      <c r="P5177">
        <f>IF($B5177="","",IFERROR(VLOOKUP($B5177,Mapping!$A:$C,3,0),"Not Mapped"))</f>
        <v/>
      </c>
      <c r="Q5177">
        <f>IF($B5177="","",IF(COUNTIF(Exclusions!$A:$A,$B5177)&gt;0,"Yes","No"))</f>
        <v/>
      </c>
      <c r="R5177" s="17">
        <f>IF($B5177="","",MIN(1,DAY($A5177)/IF($N5177="Superstore",Settings!$B$5,Settings!$B$4)))</f>
        <v/>
      </c>
      <c r="S5177" s="17">
        <f>IF(OR($B5177="",$G5177="",$R5177=0),"",$G5177/$R5177)</f>
        <v/>
      </c>
      <c r="T5177">
        <f>IF($S5177="","",IF($S5177&lt;Settings!$B$8,"Critical",IF($S5177&lt;Settings!$B$9,"Semi Critical","Non Critical")))</f>
        <v/>
      </c>
      <c r="U5177">
        <f>IF($B5177="","",IFERROR(VLOOKUP($O5177,Leaders!$A:$B,2,0),"Not Mapped"))</f>
        <v/>
      </c>
    </row>
    <row r="5178">
      <c r="A5178" s="16" t="n"/>
      <c r="G5178" s="17" t="n"/>
      <c r="H5178" s="17" t="n"/>
      <c r="I5178" s="17" t="n"/>
      <c r="J5178" s="17" t="n"/>
      <c r="K5178" s="17" t="n"/>
      <c r="L5178" s="17" t="n"/>
      <c r="N5178">
        <f>IF($B5178="","",IF($C5178="SUPERSTORE","Superstore","DH"))</f>
        <v/>
      </c>
      <c r="O5178">
        <f>IF($B5178="","",IFERROR(VLOOKUP($B5178,Mapping!$A:$C,2,0),"Not Mapped"))</f>
        <v/>
      </c>
      <c r="P5178">
        <f>IF($B5178="","",IFERROR(VLOOKUP($B5178,Mapping!$A:$C,3,0),"Not Mapped"))</f>
        <v/>
      </c>
      <c r="Q5178">
        <f>IF($B5178="","",IF(COUNTIF(Exclusions!$A:$A,$B5178)&gt;0,"Yes","No"))</f>
        <v/>
      </c>
      <c r="R5178" s="17">
        <f>IF($B5178="","",MIN(1,DAY($A5178)/IF($N5178="Superstore",Settings!$B$5,Settings!$B$4)))</f>
        <v/>
      </c>
      <c r="S5178" s="17">
        <f>IF(OR($B5178="",$G5178="",$R5178=0),"",$G5178/$R5178)</f>
        <v/>
      </c>
      <c r="T5178">
        <f>IF($S5178="","",IF($S5178&lt;Settings!$B$8,"Critical",IF($S5178&lt;Settings!$B$9,"Semi Critical","Non Critical")))</f>
        <v/>
      </c>
      <c r="U5178">
        <f>IF($B5178="","",IFERROR(VLOOKUP($O5178,Leaders!$A:$B,2,0),"Not Mapped"))</f>
        <v/>
      </c>
    </row>
    <row r="5179">
      <c r="A5179" s="16" t="n"/>
      <c r="G5179" s="17" t="n"/>
      <c r="H5179" s="17" t="n"/>
      <c r="I5179" s="17" t="n"/>
      <c r="J5179" s="17" t="n"/>
      <c r="K5179" s="17" t="n"/>
      <c r="L5179" s="17" t="n"/>
      <c r="N5179">
        <f>IF($B5179="","",IF($C5179="SUPERSTORE","Superstore","DH"))</f>
        <v/>
      </c>
      <c r="O5179">
        <f>IF($B5179="","",IFERROR(VLOOKUP($B5179,Mapping!$A:$C,2,0),"Not Mapped"))</f>
        <v/>
      </c>
      <c r="P5179">
        <f>IF($B5179="","",IFERROR(VLOOKUP($B5179,Mapping!$A:$C,3,0),"Not Mapped"))</f>
        <v/>
      </c>
      <c r="Q5179">
        <f>IF($B5179="","",IF(COUNTIF(Exclusions!$A:$A,$B5179)&gt;0,"Yes","No"))</f>
        <v/>
      </c>
      <c r="R5179" s="17">
        <f>IF($B5179="","",MIN(1,DAY($A5179)/IF($N5179="Superstore",Settings!$B$5,Settings!$B$4)))</f>
        <v/>
      </c>
      <c r="S5179" s="17">
        <f>IF(OR($B5179="",$G5179="",$R5179=0),"",$G5179/$R5179)</f>
        <v/>
      </c>
      <c r="T5179">
        <f>IF($S5179="","",IF($S5179&lt;Settings!$B$8,"Critical",IF($S5179&lt;Settings!$B$9,"Semi Critical","Non Critical")))</f>
        <v/>
      </c>
      <c r="U5179">
        <f>IF($B5179="","",IFERROR(VLOOKUP($O5179,Leaders!$A:$B,2,0),"Not Mapped"))</f>
        <v/>
      </c>
    </row>
    <row r="5180">
      <c r="A5180" s="16" t="n"/>
      <c r="G5180" s="17" t="n"/>
      <c r="H5180" s="17" t="n"/>
      <c r="I5180" s="17" t="n"/>
      <c r="J5180" s="17" t="n"/>
      <c r="K5180" s="17" t="n"/>
      <c r="L5180" s="17" t="n"/>
      <c r="N5180">
        <f>IF($B5180="","",IF($C5180="SUPERSTORE","Superstore","DH"))</f>
        <v/>
      </c>
      <c r="O5180">
        <f>IF($B5180="","",IFERROR(VLOOKUP($B5180,Mapping!$A:$C,2,0),"Not Mapped"))</f>
        <v/>
      </c>
      <c r="P5180">
        <f>IF($B5180="","",IFERROR(VLOOKUP($B5180,Mapping!$A:$C,3,0),"Not Mapped"))</f>
        <v/>
      </c>
      <c r="Q5180">
        <f>IF($B5180="","",IF(COUNTIF(Exclusions!$A:$A,$B5180)&gt;0,"Yes","No"))</f>
        <v/>
      </c>
      <c r="R5180" s="17">
        <f>IF($B5180="","",MIN(1,DAY($A5180)/IF($N5180="Superstore",Settings!$B$5,Settings!$B$4)))</f>
        <v/>
      </c>
      <c r="S5180" s="17">
        <f>IF(OR($B5180="",$G5180="",$R5180=0),"",$G5180/$R5180)</f>
        <v/>
      </c>
      <c r="T5180">
        <f>IF($S5180="","",IF($S5180&lt;Settings!$B$8,"Critical",IF($S5180&lt;Settings!$B$9,"Semi Critical","Non Critical")))</f>
        <v/>
      </c>
      <c r="U5180">
        <f>IF($B5180="","",IFERROR(VLOOKUP($O5180,Leaders!$A:$B,2,0),"Not Mapped"))</f>
        <v/>
      </c>
    </row>
    <row r="5181">
      <c r="A5181" s="16" t="n"/>
      <c r="G5181" s="17" t="n"/>
      <c r="H5181" s="17" t="n"/>
      <c r="I5181" s="17" t="n"/>
      <c r="J5181" s="17" t="n"/>
      <c r="K5181" s="17" t="n"/>
      <c r="L5181" s="17" t="n"/>
      <c r="N5181">
        <f>IF($B5181="","",IF($C5181="SUPERSTORE","Superstore","DH"))</f>
        <v/>
      </c>
      <c r="O5181">
        <f>IF($B5181="","",IFERROR(VLOOKUP($B5181,Mapping!$A:$C,2,0),"Not Mapped"))</f>
        <v/>
      </c>
      <c r="P5181">
        <f>IF($B5181="","",IFERROR(VLOOKUP($B5181,Mapping!$A:$C,3,0),"Not Mapped"))</f>
        <v/>
      </c>
      <c r="Q5181">
        <f>IF($B5181="","",IF(COUNTIF(Exclusions!$A:$A,$B5181)&gt;0,"Yes","No"))</f>
        <v/>
      </c>
      <c r="R5181" s="17">
        <f>IF($B5181="","",MIN(1,DAY($A5181)/IF($N5181="Superstore",Settings!$B$5,Settings!$B$4)))</f>
        <v/>
      </c>
      <c r="S5181" s="17">
        <f>IF(OR($B5181="",$G5181="",$R5181=0),"",$G5181/$R5181)</f>
        <v/>
      </c>
      <c r="T5181">
        <f>IF($S5181="","",IF($S5181&lt;Settings!$B$8,"Critical",IF($S5181&lt;Settings!$B$9,"Semi Critical","Non Critical")))</f>
        <v/>
      </c>
      <c r="U5181">
        <f>IF($B5181="","",IFERROR(VLOOKUP($O5181,Leaders!$A:$B,2,0),"Not Mapped"))</f>
        <v/>
      </c>
    </row>
    <row r="5182">
      <c r="A5182" s="16" t="n"/>
      <c r="G5182" s="17" t="n"/>
      <c r="H5182" s="17" t="n"/>
      <c r="I5182" s="17" t="n"/>
      <c r="J5182" s="17" t="n"/>
      <c r="K5182" s="17" t="n"/>
      <c r="L5182" s="17" t="n"/>
      <c r="N5182">
        <f>IF($B5182="","",IF($C5182="SUPERSTORE","Superstore","DH"))</f>
        <v/>
      </c>
      <c r="O5182">
        <f>IF($B5182="","",IFERROR(VLOOKUP($B5182,Mapping!$A:$C,2,0),"Not Mapped"))</f>
        <v/>
      </c>
      <c r="P5182">
        <f>IF($B5182="","",IFERROR(VLOOKUP($B5182,Mapping!$A:$C,3,0),"Not Mapped"))</f>
        <v/>
      </c>
      <c r="Q5182">
        <f>IF($B5182="","",IF(COUNTIF(Exclusions!$A:$A,$B5182)&gt;0,"Yes","No"))</f>
        <v/>
      </c>
      <c r="R5182" s="17">
        <f>IF($B5182="","",MIN(1,DAY($A5182)/IF($N5182="Superstore",Settings!$B$5,Settings!$B$4)))</f>
        <v/>
      </c>
      <c r="S5182" s="17">
        <f>IF(OR($B5182="",$G5182="",$R5182=0),"",$G5182/$R5182)</f>
        <v/>
      </c>
      <c r="T5182">
        <f>IF($S5182="","",IF($S5182&lt;Settings!$B$8,"Critical",IF($S5182&lt;Settings!$B$9,"Semi Critical","Non Critical")))</f>
        <v/>
      </c>
      <c r="U5182">
        <f>IF($B5182="","",IFERROR(VLOOKUP($O5182,Leaders!$A:$B,2,0),"Not Mapped"))</f>
        <v/>
      </c>
    </row>
    <row r="5183">
      <c r="A5183" s="16" t="n"/>
      <c r="G5183" s="17" t="n"/>
      <c r="H5183" s="17" t="n"/>
      <c r="I5183" s="17" t="n"/>
      <c r="J5183" s="17" t="n"/>
      <c r="K5183" s="17" t="n"/>
      <c r="L5183" s="17" t="n"/>
      <c r="N5183">
        <f>IF($B5183="","",IF($C5183="SUPERSTORE","Superstore","DH"))</f>
        <v/>
      </c>
      <c r="O5183">
        <f>IF($B5183="","",IFERROR(VLOOKUP($B5183,Mapping!$A:$C,2,0),"Not Mapped"))</f>
        <v/>
      </c>
      <c r="P5183">
        <f>IF($B5183="","",IFERROR(VLOOKUP($B5183,Mapping!$A:$C,3,0),"Not Mapped"))</f>
        <v/>
      </c>
      <c r="Q5183">
        <f>IF($B5183="","",IF(COUNTIF(Exclusions!$A:$A,$B5183)&gt;0,"Yes","No"))</f>
        <v/>
      </c>
      <c r="R5183" s="17">
        <f>IF($B5183="","",MIN(1,DAY($A5183)/IF($N5183="Superstore",Settings!$B$5,Settings!$B$4)))</f>
        <v/>
      </c>
      <c r="S5183" s="17">
        <f>IF(OR($B5183="",$G5183="",$R5183=0),"",$G5183/$R5183)</f>
        <v/>
      </c>
      <c r="T5183">
        <f>IF($S5183="","",IF($S5183&lt;Settings!$B$8,"Critical",IF($S5183&lt;Settings!$B$9,"Semi Critical","Non Critical")))</f>
        <v/>
      </c>
      <c r="U5183">
        <f>IF($B5183="","",IFERROR(VLOOKUP($O5183,Leaders!$A:$B,2,0),"Not Mapped"))</f>
        <v/>
      </c>
    </row>
    <row r="5184">
      <c r="A5184" s="16" t="n"/>
      <c r="G5184" s="17" t="n"/>
      <c r="H5184" s="17" t="n"/>
      <c r="I5184" s="17" t="n"/>
      <c r="J5184" s="17" t="n"/>
      <c r="K5184" s="17" t="n"/>
      <c r="L5184" s="17" t="n"/>
      <c r="N5184">
        <f>IF($B5184="","",IF($C5184="SUPERSTORE","Superstore","DH"))</f>
        <v/>
      </c>
      <c r="O5184">
        <f>IF($B5184="","",IFERROR(VLOOKUP($B5184,Mapping!$A:$C,2,0),"Not Mapped"))</f>
        <v/>
      </c>
      <c r="P5184">
        <f>IF($B5184="","",IFERROR(VLOOKUP($B5184,Mapping!$A:$C,3,0),"Not Mapped"))</f>
        <v/>
      </c>
      <c r="Q5184">
        <f>IF($B5184="","",IF(COUNTIF(Exclusions!$A:$A,$B5184)&gt;0,"Yes","No"))</f>
        <v/>
      </c>
      <c r="R5184" s="17">
        <f>IF($B5184="","",MIN(1,DAY($A5184)/IF($N5184="Superstore",Settings!$B$5,Settings!$B$4)))</f>
        <v/>
      </c>
      <c r="S5184" s="17">
        <f>IF(OR($B5184="",$G5184="",$R5184=0),"",$G5184/$R5184)</f>
        <v/>
      </c>
      <c r="T5184">
        <f>IF($S5184="","",IF($S5184&lt;Settings!$B$8,"Critical",IF($S5184&lt;Settings!$B$9,"Semi Critical","Non Critical")))</f>
        <v/>
      </c>
      <c r="U5184">
        <f>IF($B5184="","",IFERROR(VLOOKUP($O5184,Leaders!$A:$B,2,0),"Not Mapped"))</f>
        <v/>
      </c>
    </row>
    <row r="5185">
      <c r="A5185" s="16" t="n"/>
      <c r="G5185" s="17" t="n"/>
      <c r="H5185" s="17" t="n"/>
      <c r="I5185" s="17" t="n"/>
      <c r="J5185" s="17" t="n"/>
      <c r="K5185" s="17" t="n"/>
      <c r="L5185" s="17" t="n"/>
      <c r="N5185">
        <f>IF($B5185="","",IF($C5185="SUPERSTORE","Superstore","DH"))</f>
        <v/>
      </c>
      <c r="O5185">
        <f>IF($B5185="","",IFERROR(VLOOKUP($B5185,Mapping!$A:$C,2,0),"Not Mapped"))</f>
        <v/>
      </c>
      <c r="P5185">
        <f>IF($B5185="","",IFERROR(VLOOKUP($B5185,Mapping!$A:$C,3,0),"Not Mapped"))</f>
        <v/>
      </c>
      <c r="Q5185">
        <f>IF($B5185="","",IF(COUNTIF(Exclusions!$A:$A,$B5185)&gt;0,"Yes","No"))</f>
        <v/>
      </c>
      <c r="R5185" s="17">
        <f>IF($B5185="","",MIN(1,DAY($A5185)/IF($N5185="Superstore",Settings!$B$5,Settings!$B$4)))</f>
        <v/>
      </c>
      <c r="S5185" s="17">
        <f>IF(OR($B5185="",$G5185="",$R5185=0),"",$G5185/$R5185)</f>
        <v/>
      </c>
      <c r="T5185">
        <f>IF($S5185="","",IF($S5185&lt;Settings!$B$8,"Critical",IF($S5185&lt;Settings!$B$9,"Semi Critical","Non Critical")))</f>
        <v/>
      </c>
      <c r="U5185">
        <f>IF($B5185="","",IFERROR(VLOOKUP($O5185,Leaders!$A:$B,2,0),"Not Mapped"))</f>
        <v/>
      </c>
    </row>
    <row r="5186">
      <c r="A5186" s="16" t="n"/>
      <c r="G5186" s="17" t="n"/>
      <c r="H5186" s="17" t="n"/>
      <c r="I5186" s="17" t="n"/>
      <c r="J5186" s="17" t="n"/>
      <c r="K5186" s="17" t="n"/>
      <c r="L5186" s="17" t="n"/>
      <c r="N5186">
        <f>IF($B5186="","",IF($C5186="SUPERSTORE","Superstore","DH"))</f>
        <v/>
      </c>
      <c r="O5186">
        <f>IF($B5186="","",IFERROR(VLOOKUP($B5186,Mapping!$A:$C,2,0),"Not Mapped"))</f>
        <v/>
      </c>
      <c r="P5186">
        <f>IF($B5186="","",IFERROR(VLOOKUP($B5186,Mapping!$A:$C,3,0),"Not Mapped"))</f>
        <v/>
      </c>
      <c r="Q5186">
        <f>IF($B5186="","",IF(COUNTIF(Exclusions!$A:$A,$B5186)&gt;0,"Yes","No"))</f>
        <v/>
      </c>
      <c r="R5186" s="17">
        <f>IF($B5186="","",MIN(1,DAY($A5186)/IF($N5186="Superstore",Settings!$B$5,Settings!$B$4)))</f>
        <v/>
      </c>
      <c r="S5186" s="17">
        <f>IF(OR($B5186="",$G5186="",$R5186=0),"",$G5186/$R5186)</f>
        <v/>
      </c>
      <c r="T5186">
        <f>IF($S5186="","",IF($S5186&lt;Settings!$B$8,"Critical",IF($S5186&lt;Settings!$B$9,"Semi Critical","Non Critical")))</f>
        <v/>
      </c>
      <c r="U5186">
        <f>IF($B5186="","",IFERROR(VLOOKUP($O5186,Leaders!$A:$B,2,0),"Not Mapped"))</f>
        <v/>
      </c>
    </row>
    <row r="5187">
      <c r="A5187" s="16" t="n"/>
      <c r="G5187" s="17" t="n"/>
      <c r="H5187" s="17" t="n"/>
      <c r="I5187" s="17" t="n"/>
      <c r="J5187" s="17" t="n"/>
      <c r="K5187" s="17" t="n"/>
      <c r="L5187" s="17" t="n"/>
      <c r="N5187">
        <f>IF($B5187="","",IF($C5187="SUPERSTORE","Superstore","DH"))</f>
        <v/>
      </c>
      <c r="O5187">
        <f>IF($B5187="","",IFERROR(VLOOKUP($B5187,Mapping!$A:$C,2,0),"Not Mapped"))</f>
        <v/>
      </c>
      <c r="P5187">
        <f>IF($B5187="","",IFERROR(VLOOKUP($B5187,Mapping!$A:$C,3,0),"Not Mapped"))</f>
        <v/>
      </c>
      <c r="Q5187">
        <f>IF($B5187="","",IF(COUNTIF(Exclusions!$A:$A,$B5187)&gt;0,"Yes","No"))</f>
        <v/>
      </c>
      <c r="R5187" s="17">
        <f>IF($B5187="","",MIN(1,DAY($A5187)/IF($N5187="Superstore",Settings!$B$5,Settings!$B$4)))</f>
        <v/>
      </c>
      <c r="S5187" s="17">
        <f>IF(OR($B5187="",$G5187="",$R5187=0),"",$G5187/$R5187)</f>
        <v/>
      </c>
      <c r="T5187">
        <f>IF($S5187="","",IF($S5187&lt;Settings!$B$8,"Critical",IF($S5187&lt;Settings!$B$9,"Semi Critical","Non Critical")))</f>
        <v/>
      </c>
      <c r="U5187">
        <f>IF($B5187="","",IFERROR(VLOOKUP($O5187,Leaders!$A:$B,2,0),"Not Mapped"))</f>
        <v/>
      </c>
    </row>
    <row r="5188">
      <c r="A5188" s="16" t="n"/>
      <c r="G5188" s="17" t="n"/>
      <c r="H5188" s="17" t="n"/>
      <c r="I5188" s="17" t="n"/>
      <c r="J5188" s="17" t="n"/>
      <c r="K5188" s="17" t="n"/>
      <c r="L5188" s="17" t="n"/>
      <c r="N5188">
        <f>IF($B5188="","",IF($C5188="SUPERSTORE","Superstore","DH"))</f>
        <v/>
      </c>
      <c r="O5188">
        <f>IF($B5188="","",IFERROR(VLOOKUP($B5188,Mapping!$A:$C,2,0),"Not Mapped"))</f>
        <v/>
      </c>
      <c r="P5188">
        <f>IF($B5188="","",IFERROR(VLOOKUP($B5188,Mapping!$A:$C,3,0),"Not Mapped"))</f>
        <v/>
      </c>
      <c r="Q5188">
        <f>IF($B5188="","",IF(COUNTIF(Exclusions!$A:$A,$B5188)&gt;0,"Yes","No"))</f>
        <v/>
      </c>
      <c r="R5188" s="17">
        <f>IF($B5188="","",MIN(1,DAY($A5188)/IF($N5188="Superstore",Settings!$B$5,Settings!$B$4)))</f>
        <v/>
      </c>
      <c r="S5188" s="17">
        <f>IF(OR($B5188="",$G5188="",$R5188=0),"",$G5188/$R5188)</f>
        <v/>
      </c>
      <c r="T5188">
        <f>IF($S5188="","",IF($S5188&lt;Settings!$B$8,"Critical",IF($S5188&lt;Settings!$B$9,"Semi Critical","Non Critical")))</f>
        <v/>
      </c>
      <c r="U5188">
        <f>IF($B5188="","",IFERROR(VLOOKUP($O5188,Leaders!$A:$B,2,0),"Not Mapped"))</f>
        <v/>
      </c>
    </row>
    <row r="5189">
      <c r="A5189" s="16" t="n"/>
      <c r="G5189" s="17" t="n"/>
      <c r="H5189" s="17" t="n"/>
      <c r="I5189" s="17" t="n"/>
      <c r="J5189" s="17" t="n"/>
      <c r="K5189" s="17" t="n"/>
      <c r="L5189" s="17" t="n"/>
      <c r="N5189">
        <f>IF($B5189="","",IF($C5189="SUPERSTORE","Superstore","DH"))</f>
        <v/>
      </c>
      <c r="O5189">
        <f>IF($B5189="","",IFERROR(VLOOKUP($B5189,Mapping!$A:$C,2,0),"Not Mapped"))</f>
        <v/>
      </c>
      <c r="P5189">
        <f>IF($B5189="","",IFERROR(VLOOKUP($B5189,Mapping!$A:$C,3,0),"Not Mapped"))</f>
        <v/>
      </c>
      <c r="Q5189">
        <f>IF($B5189="","",IF(COUNTIF(Exclusions!$A:$A,$B5189)&gt;0,"Yes","No"))</f>
        <v/>
      </c>
      <c r="R5189" s="17">
        <f>IF($B5189="","",MIN(1,DAY($A5189)/IF($N5189="Superstore",Settings!$B$5,Settings!$B$4)))</f>
        <v/>
      </c>
      <c r="S5189" s="17">
        <f>IF(OR($B5189="",$G5189="",$R5189=0),"",$G5189/$R5189)</f>
        <v/>
      </c>
      <c r="T5189">
        <f>IF($S5189="","",IF($S5189&lt;Settings!$B$8,"Critical",IF($S5189&lt;Settings!$B$9,"Semi Critical","Non Critical")))</f>
        <v/>
      </c>
      <c r="U5189">
        <f>IF($B5189="","",IFERROR(VLOOKUP($O5189,Leaders!$A:$B,2,0),"Not Mapped"))</f>
        <v/>
      </c>
    </row>
    <row r="5190">
      <c r="A5190" s="16" t="n"/>
      <c r="G5190" s="17" t="n"/>
      <c r="H5190" s="17" t="n"/>
      <c r="I5190" s="17" t="n"/>
      <c r="J5190" s="17" t="n"/>
      <c r="K5190" s="17" t="n"/>
      <c r="L5190" s="17" t="n"/>
      <c r="N5190">
        <f>IF($B5190="","",IF($C5190="SUPERSTORE","Superstore","DH"))</f>
        <v/>
      </c>
      <c r="O5190">
        <f>IF($B5190="","",IFERROR(VLOOKUP($B5190,Mapping!$A:$C,2,0),"Not Mapped"))</f>
        <v/>
      </c>
      <c r="P5190">
        <f>IF($B5190="","",IFERROR(VLOOKUP($B5190,Mapping!$A:$C,3,0),"Not Mapped"))</f>
        <v/>
      </c>
      <c r="Q5190">
        <f>IF($B5190="","",IF(COUNTIF(Exclusions!$A:$A,$B5190)&gt;0,"Yes","No"))</f>
        <v/>
      </c>
      <c r="R5190" s="17">
        <f>IF($B5190="","",MIN(1,DAY($A5190)/IF($N5190="Superstore",Settings!$B$5,Settings!$B$4)))</f>
        <v/>
      </c>
      <c r="S5190" s="17">
        <f>IF(OR($B5190="",$G5190="",$R5190=0),"",$G5190/$R5190)</f>
        <v/>
      </c>
      <c r="T5190">
        <f>IF($S5190="","",IF($S5190&lt;Settings!$B$8,"Critical",IF($S5190&lt;Settings!$B$9,"Semi Critical","Non Critical")))</f>
        <v/>
      </c>
      <c r="U5190">
        <f>IF($B5190="","",IFERROR(VLOOKUP($O5190,Leaders!$A:$B,2,0),"Not Mapped"))</f>
        <v/>
      </c>
    </row>
    <row r="5191">
      <c r="A5191" s="16" t="n"/>
      <c r="G5191" s="17" t="n"/>
      <c r="H5191" s="17" t="n"/>
      <c r="I5191" s="17" t="n"/>
      <c r="J5191" s="17" t="n"/>
      <c r="K5191" s="17" t="n"/>
      <c r="L5191" s="17" t="n"/>
      <c r="N5191">
        <f>IF($B5191="","",IF($C5191="SUPERSTORE","Superstore","DH"))</f>
        <v/>
      </c>
      <c r="O5191">
        <f>IF($B5191="","",IFERROR(VLOOKUP($B5191,Mapping!$A:$C,2,0),"Not Mapped"))</f>
        <v/>
      </c>
      <c r="P5191">
        <f>IF($B5191="","",IFERROR(VLOOKUP($B5191,Mapping!$A:$C,3,0),"Not Mapped"))</f>
        <v/>
      </c>
      <c r="Q5191">
        <f>IF($B5191="","",IF(COUNTIF(Exclusions!$A:$A,$B5191)&gt;0,"Yes","No"))</f>
        <v/>
      </c>
      <c r="R5191" s="17">
        <f>IF($B5191="","",MIN(1,DAY($A5191)/IF($N5191="Superstore",Settings!$B$5,Settings!$B$4)))</f>
        <v/>
      </c>
      <c r="S5191" s="17">
        <f>IF(OR($B5191="",$G5191="",$R5191=0),"",$G5191/$R5191)</f>
        <v/>
      </c>
      <c r="T5191">
        <f>IF($S5191="","",IF($S5191&lt;Settings!$B$8,"Critical",IF($S5191&lt;Settings!$B$9,"Semi Critical","Non Critical")))</f>
        <v/>
      </c>
      <c r="U5191">
        <f>IF($B5191="","",IFERROR(VLOOKUP($O5191,Leaders!$A:$B,2,0),"Not Mapped"))</f>
        <v/>
      </c>
    </row>
    <row r="5192">
      <c r="A5192" s="16" t="n"/>
      <c r="G5192" s="17" t="n"/>
      <c r="H5192" s="17" t="n"/>
      <c r="I5192" s="17" t="n"/>
      <c r="J5192" s="17" t="n"/>
      <c r="K5192" s="17" t="n"/>
      <c r="L5192" s="17" t="n"/>
      <c r="N5192">
        <f>IF($B5192="","",IF($C5192="SUPERSTORE","Superstore","DH"))</f>
        <v/>
      </c>
      <c r="O5192">
        <f>IF($B5192="","",IFERROR(VLOOKUP($B5192,Mapping!$A:$C,2,0),"Not Mapped"))</f>
        <v/>
      </c>
      <c r="P5192">
        <f>IF($B5192="","",IFERROR(VLOOKUP($B5192,Mapping!$A:$C,3,0),"Not Mapped"))</f>
        <v/>
      </c>
      <c r="Q5192">
        <f>IF($B5192="","",IF(COUNTIF(Exclusions!$A:$A,$B5192)&gt;0,"Yes","No"))</f>
        <v/>
      </c>
      <c r="R5192" s="17">
        <f>IF($B5192="","",MIN(1,DAY($A5192)/IF($N5192="Superstore",Settings!$B$5,Settings!$B$4)))</f>
        <v/>
      </c>
      <c r="S5192" s="17">
        <f>IF(OR($B5192="",$G5192="",$R5192=0),"",$G5192/$R5192)</f>
        <v/>
      </c>
      <c r="T5192">
        <f>IF($S5192="","",IF($S5192&lt;Settings!$B$8,"Critical",IF($S5192&lt;Settings!$B$9,"Semi Critical","Non Critical")))</f>
        <v/>
      </c>
      <c r="U5192">
        <f>IF($B5192="","",IFERROR(VLOOKUP($O5192,Leaders!$A:$B,2,0),"Not Mapped"))</f>
        <v/>
      </c>
    </row>
    <row r="5193">
      <c r="A5193" s="16" t="n"/>
      <c r="G5193" s="17" t="n"/>
      <c r="H5193" s="17" t="n"/>
      <c r="I5193" s="17" t="n"/>
      <c r="J5193" s="17" t="n"/>
      <c r="K5193" s="17" t="n"/>
      <c r="L5193" s="17" t="n"/>
      <c r="N5193">
        <f>IF($B5193="","",IF($C5193="SUPERSTORE","Superstore","DH"))</f>
        <v/>
      </c>
      <c r="O5193">
        <f>IF($B5193="","",IFERROR(VLOOKUP($B5193,Mapping!$A:$C,2,0),"Not Mapped"))</f>
        <v/>
      </c>
      <c r="P5193">
        <f>IF($B5193="","",IFERROR(VLOOKUP($B5193,Mapping!$A:$C,3,0),"Not Mapped"))</f>
        <v/>
      </c>
      <c r="Q5193">
        <f>IF($B5193="","",IF(COUNTIF(Exclusions!$A:$A,$B5193)&gt;0,"Yes","No"))</f>
        <v/>
      </c>
      <c r="R5193" s="17">
        <f>IF($B5193="","",MIN(1,DAY($A5193)/IF($N5193="Superstore",Settings!$B$5,Settings!$B$4)))</f>
        <v/>
      </c>
      <c r="S5193" s="17">
        <f>IF(OR($B5193="",$G5193="",$R5193=0),"",$G5193/$R5193)</f>
        <v/>
      </c>
      <c r="T5193">
        <f>IF($S5193="","",IF($S5193&lt;Settings!$B$8,"Critical",IF($S5193&lt;Settings!$B$9,"Semi Critical","Non Critical")))</f>
        <v/>
      </c>
      <c r="U5193">
        <f>IF($B5193="","",IFERROR(VLOOKUP($O5193,Leaders!$A:$B,2,0),"Not Mapped"))</f>
        <v/>
      </c>
    </row>
    <row r="5194">
      <c r="A5194" s="16" t="n"/>
      <c r="G5194" s="17" t="n"/>
      <c r="H5194" s="17" t="n"/>
      <c r="I5194" s="17" t="n"/>
      <c r="J5194" s="17" t="n"/>
      <c r="K5194" s="17" t="n"/>
      <c r="L5194" s="17" t="n"/>
      <c r="N5194">
        <f>IF($B5194="","",IF($C5194="SUPERSTORE","Superstore","DH"))</f>
        <v/>
      </c>
      <c r="O5194">
        <f>IF($B5194="","",IFERROR(VLOOKUP($B5194,Mapping!$A:$C,2,0),"Not Mapped"))</f>
        <v/>
      </c>
      <c r="P5194">
        <f>IF($B5194="","",IFERROR(VLOOKUP($B5194,Mapping!$A:$C,3,0),"Not Mapped"))</f>
        <v/>
      </c>
      <c r="Q5194">
        <f>IF($B5194="","",IF(COUNTIF(Exclusions!$A:$A,$B5194)&gt;0,"Yes","No"))</f>
        <v/>
      </c>
      <c r="R5194" s="17">
        <f>IF($B5194="","",MIN(1,DAY($A5194)/IF($N5194="Superstore",Settings!$B$5,Settings!$B$4)))</f>
        <v/>
      </c>
      <c r="S5194" s="17">
        <f>IF(OR($B5194="",$G5194="",$R5194=0),"",$G5194/$R5194)</f>
        <v/>
      </c>
      <c r="T5194">
        <f>IF($S5194="","",IF($S5194&lt;Settings!$B$8,"Critical",IF($S5194&lt;Settings!$B$9,"Semi Critical","Non Critical")))</f>
        <v/>
      </c>
      <c r="U5194">
        <f>IF($B5194="","",IFERROR(VLOOKUP($O5194,Leaders!$A:$B,2,0),"Not Mapped"))</f>
        <v/>
      </c>
    </row>
    <row r="5195">
      <c r="A5195" s="16" t="n"/>
      <c r="G5195" s="17" t="n"/>
      <c r="H5195" s="17" t="n"/>
      <c r="I5195" s="17" t="n"/>
      <c r="J5195" s="17" t="n"/>
      <c r="K5195" s="17" t="n"/>
      <c r="L5195" s="17" t="n"/>
      <c r="N5195">
        <f>IF($B5195="","",IF($C5195="SUPERSTORE","Superstore","DH"))</f>
        <v/>
      </c>
      <c r="O5195">
        <f>IF($B5195="","",IFERROR(VLOOKUP($B5195,Mapping!$A:$C,2,0),"Not Mapped"))</f>
        <v/>
      </c>
      <c r="P5195">
        <f>IF($B5195="","",IFERROR(VLOOKUP($B5195,Mapping!$A:$C,3,0),"Not Mapped"))</f>
        <v/>
      </c>
      <c r="Q5195">
        <f>IF($B5195="","",IF(COUNTIF(Exclusions!$A:$A,$B5195)&gt;0,"Yes","No"))</f>
        <v/>
      </c>
      <c r="R5195" s="17">
        <f>IF($B5195="","",MIN(1,DAY($A5195)/IF($N5195="Superstore",Settings!$B$5,Settings!$B$4)))</f>
        <v/>
      </c>
      <c r="S5195" s="17">
        <f>IF(OR($B5195="",$G5195="",$R5195=0),"",$G5195/$R5195)</f>
        <v/>
      </c>
      <c r="T5195">
        <f>IF($S5195="","",IF($S5195&lt;Settings!$B$8,"Critical",IF($S5195&lt;Settings!$B$9,"Semi Critical","Non Critical")))</f>
        <v/>
      </c>
      <c r="U5195">
        <f>IF($B5195="","",IFERROR(VLOOKUP($O5195,Leaders!$A:$B,2,0),"Not Mapped"))</f>
        <v/>
      </c>
    </row>
    <row r="5196">
      <c r="A5196" s="16" t="n"/>
      <c r="G5196" s="17" t="n"/>
      <c r="H5196" s="17" t="n"/>
      <c r="I5196" s="17" t="n"/>
      <c r="J5196" s="17" t="n"/>
      <c r="K5196" s="17" t="n"/>
      <c r="L5196" s="17" t="n"/>
      <c r="N5196">
        <f>IF($B5196="","",IF($C5196="SUPERSTORE","Superstore","DH"))</f>
        <v/>
      </c>
      <c r="O5196">
        <f>IF($B5196="","",IFERROR(VLOOKUP($B5196,Mapping!$A:$C,2,0),"Not Mapped"))</f>
        <v/>
      </c>
      <c r="P5196">
        <f>IF($B5196="","",IFERROR(VLOOKUP($B5196,Mapping!$A:$C,3,0),"Not Mapped"))</f>
        <v/>
      </c>
      <c r="Q5196">
        <f>IF($B5196="","",IF(COUNTIF(Exclusions!$A:$A,$B5196)&gt;0,"Yes","No"))</f>
        <v/>
      </c>
      <c r="R5196" s="17">
        <f>IF($B5196="","",MIN(1,DAY($A5196)/IF($N5196="Superstore",Settings!$B$5,Settings!$B$4)))</f>
        <v/>
      </c>
      <c r="S5196" s="17">
        <f>IF(OR($B5196="",$G5196="",$R5196=0),"",$G5196/$R5196)</f>
        <v/>
      </c>
      <c r="T5196">
        <f>IF($S5196="","",IF($S5196&lt;Settings!$B$8,"Critical",IF($S5196&lt;Settings!$B$9,"Semi Critical","Non Critical")))</f>
        <v/>
      </c>
      <c r="U5196">
        <f>IF($B5196="","",IFERROR(VLOOKUP($O5196,Leaders!$A:$B,2,0),"Not Mapped"))</f>
        <v/>
      </c>
    </row>
    <row r="5197">
      <c r="A5197" s="16" t="n"/>
      <c r="G5197" s="17" t="n"/>
      <c r="H5197" s="17" t="n"/>
      <c r="I5197" s="17" t="n"/>
      <c r="J5197" s="17" t="n"/>
      <c r="K5197" s="17" t="n"/>
      <c r="L5197" s="17" t="n"/>
      <c r="N5197">
        <f>IF($B5197="","",IF($C5197="SUPERSTORE","Superstore","DH"))</f>
        <v/>
      </c>
      <c r="O5197">
        <f>IF($B5197="","",IFERROR(VLOOKUP($B5197,Mapping!$A:$C,2,0),"Not Mapped"))</f>
        <v/>
      </c>
      <c r="P5197">
        <f>IF($B5197="","",IFERROR(VLOOKUP($B5197,Mapping!$A:$C,3,0),"Not Mapped"))</f>
        <v/>
      </c>
      <c r="Q5197">
        <f>IF($B5197="","",IF(COUNTIF(Exclusions!$A:$A,$B5197)&gt;0,"Yes","No"))</f>
        <v/>
      </c>
      <c r="R5197" s="17">
        <f>IF($B5197="","",MIN(1,DAY($A5197)/IF($N5197="Superstore",Settings!$B$5,Settings!$B$4)))</f>
        <v/>
      </c>
      <c r="S5197" s="17">
        <f>IF(OR($B5197="",$G5197="",$R5197=0),"",$G5197/$R5197)</f>
        <v/>
      </c>
      <c r="T5197">
        <f>IF($S5197="","",IF($S5197&lt;Settings!$B$8,"Critical",IF($S5197&lt;Settings!$B$9,"Semi Critical","Non Critical")))</f>
        <v/>
      </c>
      <c r="U5197">
        <f>IF($B5197="","",IFERROR(VLOOKUP($O5197,Leaders!$A:$B,2,0),"Not Mapped"))</f>
        <v/>
      </c>
    </row>
    <row r="5198">
      <c r="A5198" s="16" t="n"/>
      <c r="G5198" s="17" t="n"/>
      <c r="H5198" s="17" t="n"/>
      <c r="I5198" s="17" t="n"/>
      <c r="J5198" s="17" t="n"/>
      <c r="K5198" s="17" t="n"/>
      <c r="L5198" s="17" t="n"/>
      <c r="N5198">
        <f>IF($B5198="","",IF($C5198="SUPERSTORE","Superstore","DH"))</f>
        <v/>
      </c>
      <c r="O5198">
        <f>IF($B5198="","",IFERROR(VLOOKUP($B5198,Mapping!$A:$C,2,0),"Not Mapped"))</f>
        <v/>
      </c>
      <c r="P5198">
        <f>IF($B5198="","",IFERROR(VLOOKUP($B5198,Mapping!$A:$C,3,0),"Not Mapped"))</f>
        <v/>
      </c>
      <c r="Q5198">
        <f>IF($B5198="","",IF(COUNTIF(Exclusions!$A:$A,$B5198)&gt;0,"Yes","No"))</f>
        <v/>
      </c>
      <c r="R5198" s="17">
        <f>IF($B5198="","",MIN(1,DAY($A5198)/IF($N5198="Superstore",Settings!$B$5,Settings!$B$4)))</f>
        <v/>
      </c>
      <c r="S5198" s="17">
        <f>IF(OR($B5198="",$G5198="",$R5198=0),"",$G5198/$R5198)</f>
        <v/>
      </c>
      <c r="T5198">
        <f>IF($S5198="","",IF($S5198&lt;Settings!$B$8,"Critical",IF($S5198&lt;Settings!$B$9,"Semi Critical","Non Critical")))</f>
        <v/>
      </c>
      <c r="U5198">
        <f>IF($B5198="","",IFERROR(VLOOKUP($O5198,Leaders!$A:$B,2,0),"Not Mapped"))</f>
        <v/>
      </c>
    </row>
    <row r="5199">
      <c r="A5199" s="16" t="n"/>
      <c r="G5199" s="17" t="n"/>
      <c r="H5199" s="17" t="n"/>
      <c r="I5199" s="17" t="n"/>
      <c r="J5199" s="17" t="n"/>
      <c r="K5199" s="17" t="n"/>
      <c r="L5199" s="17" t="n"/>
      <c r="N5199">
        <f>IF($B5199="","",IF($C5199="SUPERSTORE","Superstore","DH"))</f>
        <v/>
      </c>
      <c r="O5199">
        <f>IF($B5199="","",IFERROR(VLOOKUP($B5199,Mapping!$A:$C,2,0),"Not Mapped"))</f>
        <v/>
      </c>
      <c r="P5199">
        <f>IF($B5199="","",IFERROR(VLOOKUP($B5199,Mapping!$A:$C,3,0),"Not Mapped"))</f>
        <v/>
      </c>
      <c r="Q5199">
        <f>IF($B5199="","",IF(COUNTIF(Exclusions!$A:$A,$B5199)&gt;0,"Yes","No"))</f>
        <v/>
      </c>
      <c r="R5199" s="17">
        <f>IF($B5199="","",MIN(1,DAY($A5199)/IF($N5199="Superstore",Settings!$B$5,Settings!$B$4)))</f>
        <v/>
      </c>
      <c r="S5199" s="17">
        <f>IF(OR($B5199="",$G5199="",$R5199=0),"",$G5199/$R5199)</f>
        <v/>
      </c>
      <c r="T5199">
        <f>IF($S5199="","",IF($S5199&lt;Settings!$B$8,"Critical",IF($S5199&lt;Settings!$B$9,"Semi Critical","Non Critical")))</f>
        <v/>
      </c>
      <c r="U5199">
        <f>IF($B5199="","",IFERROR(VLOOKUP($O5199,Leaders!$A:$B,2,0),"Not Mapped"))</f>
        <v/>
      </c>
    </row>
    <row r="5200">
      <c r="A5200" s="16" t="n"/>
      <c r="G5200" s="17" t="n"/>
      <c r="H5200" s="17" t="n"/>
      <c r="I5200" s="17" t="n"/>
      <c r="J5200" s="17" t="n"/>
      <c r="K5200" s="17" t="n"/>
      <c r="L5200" s="17" t="n"/>
      <c r="N5200">
        <f>IF($B5200="","",IF($C5200="SUPERSTORE","Superstore","DH"))</f>
        <v/>
      </c>
      <c r="O5200">
        <f>IF($B5200="","",IFERROR(VLOOKUP($B5200,Mapping!$A:$C,2,0),"Not Mapped"))</f>
        <v/>
      </c>
      <c r="P5200">
        <f>IF($B5200="","",IFERROR(VLOOKUP($B5200,Mapping!$A:$C,3,0),"Not Mapped"))</f>
        <v/>
      </c>
      <c r="Q5200">
        <f>IF($B5200="","",IF(COUNTIF(Exclusions!$A:$A,$B5200)&gt;0,"Yes","No"))</f>
        <v/>
      </c>
      <c r="R5200" s="17">
        <f>IF($B5200="","",MIN(1,DAY($A5200)/IF($N5200="Superstore",Settings!$B$5,Settings!$B$4)))</f>
        <v/>
      </c>
      <c r="S5200" s="17">
        <f>IF(OR($B5200="",$G5200="",$R5200=0),"",$G5200/$R5200)</f>
        <v/>
      </c>
      <c r="T5200">
        <f>IF($S5200="","",IF($S5200&lt;Settings!$B$8,"Critical",IF($S5200&lt;Settings!$B$9,"Semi Critical","Non Critical")))</f>
        <v/>
      </c>
      <c r="U5200">
        <f>IF($B5200="","",IFERROR(VLOOKUP($O5200,Leaders!$A:$B,2,0),"Not Mapped"))</f>
        <v/>
      </c>
    </row>
    <row r="5201">
      <c r="A5201" s="16" t="n"/>
      <c r="G5201" s="17" t="n"/>
      <c r="H5201" s="17" t="n"/>
      <c r="I5201" s="17" t="n"/>
      <c r="J5201" s="17" t="n"/>
      <c r="K5201" s="17" t="n"/>
      <c r="L5201" s="17" t="n"/>
      <c r="N5201">
        <f>IF($B5201="","",IF($C5201="SUPERSTORE","Superstore","DH"))</f>
        <v/>
      </c>
      <c r="O5201">
        <f>IF($B5201="","",IFERROR(VLOOKUP($B5201,Mapping!$A:$C,2,0),"Not Mapped"))</f>
        <v/>
      </c>
      <c r="P5201">
        <f>IF($B5201="","",IFERROR(VLOOKUP($B5201,Mapping!$A:$C,3,0),"Not Mapped"))</f>
        <v/>
      </c>
      <c r="Q5201">
        <f>IF($B5201="","",IF(COUNTIF(Exclusions!$A:$A,$B5201)&gt;0,"Yes","No"))</f>
        <v/>
      </c>
      <c r="R5201" s="17">
        <f>IF($B5201="","",MIN(1,DAY($A5201)/IF($N5201="Superstore",Settings!$B$5,Settings!$B$4)))</f>
        <v/>
      </c>
      <c r="S5201" s="17">
        <f>IF(OR($B5201="",$G5201="",$R5201=0),"",$G5201/$R5201)</f>
        <v/>
      </c>
      <c r="T5201">
        <f>IF($S5201="","",IF($S5201&lt;Settings!$B$8,"Critical",IF($S5201&lt;Settings!$B$9,"Semi Critical","Non Critical")))</f>
        <v/>
      </c>
      <c r="U5201">
        <f>IF($B5201="","",IFERROR(VLOOKUP($O5201,Leaders!$A:$B,2,0),"Not Mapped"))</f>
        <v/>
      </c>
    </row>
    <row r="5202">
      <c r="A5202" s="16" t="n"/>
      <c r="G5202" s="17" t="n"/>
      <c r="H5202" s="17" t="n"/>
      <c r="I5202" s="17" t="n"/>
      <c r="J5202" s="17" t="n"/>
      <c r="K5202" s="17" t="n"/>
      <c r="L5202" s="17" t="n"/>
      <c r="N5202">
        <f>IF($B5202="","",IF($C5202="SUPERSTORE","Superstore","DH"))</f>
        <v/>
      </c>
      <c r="O5202">
        <f>IF($B5202="","",IFERROR(VLOOKUP($B5202,Mapping!$A:$C,2,0),"Not Mapped"))</f>
        <v/>
      </c>
      <c r="P5202">
        <f>IF($B5202="","",IFERROR(VLOOKUP($B5202,Mapping!$A:$C,3,0),"Not Mapped"))</f>
        <v/>
      </c>
      <c r="Q5202">
        <f>IF($B5202="","",IF(COUNTIF(Exclusions!$A:$A,$B5202)&gt;0,"Yes","No"))</f>
        <v/>
      </c>
      <c r="R5202" s="17">
        <f>IF($B5202="","",MIN(1,DAY($A5202)/IF($N5202="Superstore",Settings!$B$5,Settings!$B$4)))</f>
        <v/>
      </c>
      <c r="S5202" s="17">
        <f>IF(OR($B5202="",$G5202="",$R5202=0),"",$G5202/$R5202)</f>
        <v/>
      </c>
      <c r="T5202">
        <f>IF($S5202="","",IF($S5202&lt;Settings!$B$8,"Critical",IF($S5202&lt;Settings!$B$9,"Semi Critical","Non Critical")))</f>
        <v/>
      </c>
      <c r="U5202">
        <f>IF($B5202="","",IFERROR(VLOOKUP($O5202,Leaders!$A:$B,2,0),"Not Mapped"))</f>
        <v/>
      </c>
    </row>
    <row r="5203">
      <c r="A5203" s="16" t="n"/>
      <c r="G5203" s="17" t="n"/>
      <c r="H5203" s="17" t="n"/>
      <c r="I5203" s="17" t="n"/>
      <c r="J5203" s="17" t="n"/>
      <c r="K5203" s="17" t="n"/>
      <c r="L5203" s="17" t="n"/>
      <c r="N5203">
        <f>IF($B5203="","",IF($C5203="SUPERSTORE","Superstore","DH"))</f>
        <v/>
      </c>
      <c r="O5203">
        <f>IF($B5203="","",IFERROR(VLOOKUP($B5203,Mapping!$A:$C,2,0),"Not Mapped"))</f>
        <v/>
      </c>
      <c r="P5203">
        <f>IF($B5203="","",IFERROR(VLOOKUP($B5203,Mapping!$A:$C,3,0),"Not Mapped"))</f>
        <v/>
      </c>
      <c r="Q5203">
        <f>IF($B5203="","",IF(COUNTIF(Exclusions!$A:$A,$B5203)&gt;0,"Yes","No"))</f>
        <v/>
      </c>
      <c r="R5203" s="17">
        <f>IF($B5203="","",MIN(1,DAY($A5203)/IF($N5203="Superstore",Settings!$B$5,Settings!$B$4)))</f>
        <v/>
      </c>
      <c r="S5203" s="17">
        <f>IF(OR($B5203="",$G5203="",$R5203=0),"",$G5203/$R5203)</f>
        <v/>
      </c>
      <c r="T5203">
        <f>IF($S5203="","",IF($S5203&lt;Settings!$B$8,"Critical",IF($S5203&lt;Settings!$B$9,"Semi Critical","Non Critical")))</f>
        <v/>
      </c>
      <c r="U5203">
        <f>IF($B5203="","",IFERROR(VLOOKUP($O5203,Leaders!$A:$B,2,0),"Not Mapped"))</f>
        <v/>
      </c>
    </row>
    <row r="5204">
      <c r="A5204" s="16" t="n"/>
      <c r="G5204" s="17" t="n"/>
      <c r="H5204" s="17" t="n"/>
      <c r="I5204" s="17" t="n"/>
      <c r="J5204" s="17" t="n"/>
      <c r="K5204" s="17" t="n"/>
      <c r="L5204" s="17" t="n"/>
      <c r="N5204">
        <f>IF($B5204="","",IF($C5204="SUPERSTORE","Superstore","DH"))</f>
        <v/>
      </c>
      <c r="O5204">
        <f>IF($B5204="","",IFERROR(VLOOKUP($B5204,Mapping!$A:$C,2,0),"Not Mapped"))</f>
        <v/>
      </c>
      <c r="P5204">
        <f>IF($B5204="","",IFERROR(VLOOKUP($B5204,Mapping!$A:$C,3,0),"Not Mapped"))</f>
        <v/>
      </c>
      <c r="Q5204">
        <f>IF($B5204="","",IF(COUNTIF(Exclusions!$A:$A,$B5204)&gt;0,"Yes","No"))</f>
        <v/>
      </c>
      <c r="R5204" s="17">
        <f>IF($B5204="","",MIN(1,DAY($A5204)/IF($N5204="Superstore",Settings!$B$5,Settings!$B$4)))</f>
        <v/>
      </c>
      <c r="S5204" s="17">
        <f>IF(OR($B5204="",$G5204="",$R5204=0),"",$G5204/$R5204)</f>
        <v/>
      </c>
      <c r="T5204">
        <f>IF($S5204="","",IF($S5204&lt;Settings!$B$8,"Critical",IF($S5204&lt;Settings!$B$9,"Semi Critical","Non Critical")))</f>
        <v/>
      </c>
      <c r="U5204">
        <f>IF($B5204="","",IFERROR(VLOOKUP($O5204,Leaders!$A:$B,2,0),"Not Mapped"))</f>
        <v/>
      </c>
    </row>
    <row r="5205">
      <c r="A5205" s="16" t="n"/>
      <c r="G5205" s="17" t="n"/>
      <c r="H5205" s="17" t="n"/>
      <c r="I5205" s="17" t="n"/>
      <c r="J5205" s="17" t="n"/>
      <c r="K5205" s="17" t="n"/>
      <c r="L5205" s="17" t="n"/>
      <c r="N5205">
        <f>IF($B5205="","",IF($C5205="SUPERSTORE","Superstore","DH"))</f>
        <v/>
      </c>
      <c r="O5205">
        <f>IF($B5205="","",IFERROR(VLOOKUP($B5205,Mapping!$A:$C,2,0),"Not Mapped"))</f>
        <v/>
      </c>
      <c r="P5205">
        <f>IF($B5205="","",IFERROR(VLOOKUP($B5205,Mapping!$A:$C,3,0),"Not Mapped"))</f>
        <v/>
      </c>
      <c r="Q5205">
        <f>IF($B5205="","",IF(COUNTIF(Exclusions!$A:$A,$B5205)&gt;0,"Yes","No"))</f>
        <v/>
      </c>
      <c r="R5205" s="17">
        <f>IF($B5205="","",MIN(1,DAY($A5205)/IF($N5205="Superstore",Settings!$B$5,Settings!$B$4)))</f>
        <v/>
      </c>
      <c r="S5205" s="17">
        <f>IF(OR($B5205="",$G5205="",$R5205=0),"",$G5205/$R5205)</f>
        <v/>
      </c>
      <c r="T5205">
        <f>IF($S5205="","",IF($S5205&lt;Settings!$B$8,"Critical",IF($S5205&lt;Settings!$B$9,"Semi Critical","Non Critical")))</f>
        <v/>
      </c>
      <c r="U5205">
        <f>IF($B5205="","",IFERROR(VLOOKUP($O5205,Leaders!$A:$B,2,0),"Not Mapped"))</f>
        <v/>
      </c>
    </row>
    <row r="5206">
      <c r="A5206" s="16" t="n"/>
      <c r="G5206" s="17" t="n"/>
      <c r="H5206" s="17" t="n"/>
      <c r="I5206" s="17" t="n"/>
      <c r="J5206" s="17" t="n"/>
      <c r="K5206" s="17" t="n"/>
      <c r="L5206" s="17" t="n"/>
      <c r="N5206">
        <f>IF($B5206="","",IF($C5206="SUPERSTORE","Superstore","DH"))</f>
        <v/>
      </c>
      <c r="O5206">
        <f>IF($B5206="","",IFERROR(VLOOKUP($B5206,Mapping!$A:$C,2,0),"Not Mapped"))</f>
        <v/>
      </c>
      <c r="P5206">
        <f>IF($B5206="","",IFERROR(VLOOKUP($B5206,Mapping!$A:$C,3,0),"Not Mapped"))</f>
        <v/>
      </c>
      <c r="Q5206">
        <f>IF($B5206="","",IF(COUNTIF(Exclusions!$A:$A,$B5206)&gt;0,"Yes","No"))</f>
        <v/>
      </c>
      <c r="R5206" s="17">
        <f>IF($B5206="","",MIN(1,DAY($A5206)/IF($N5206="Superstore",Settings!$B$5,Settings!$B$4)))</f>
        <v/>
      </c>
      <c r="S5206" s="17">
        <f>IF(OR($B5206="",$G5206="",$R5206=0),"",$G5206/$R5206)</f>
        <v/>
      </c>
      <c r="T5206">
        <f>IF($S5206="","",IF($S5206&lt;Settings!$B$8,"Critical",IF($S5206&lt;Settings!$B$9,"Semi Critical","Non Critical")))</f>
        <v/>
      </c>
      <c r="U5206">
        <f>IF($B5206="","",IFERROR(VLOOKUP($O5206,Leaders!$A:$B,2,0),"Not Mapped"))</f>
        <v/>
      </c>
    </row>
    <row r="5207">
      <c r="A5207" s="16" t="n"/>
      <c r="G5207" s="17" t="n"/>
      <c r="H5207" s="17" t="n"/>
      <c r="I5207" s="17" t="n"/>
      <c r="J5207" s="17" t="n"/>
      <c r="K5207" s="17" t="n"/>
      <c r="L5207" s="17" t="n"/>
      <c r="N5207">
        <f>IF($B5207="","",IF($C5207="SUPERSTORE","Superstore","DH"))</f>
        <v/>
      </c>
      <c r="O5207">
        <f>IF($B5207="","",IFERROR(VLOOKUP($B5207,Mapping!$A:$C,2,0),"Not Mapped"))</f>
        <v/>
      </c>
      <c r="P5207">
        <f>IF($B5207="","",IFERROR(VLOOKUP($B5207,Mapping!$A:$C,3,0),"Not Mapped"))</f>
        <v/>
      </c>
      <c r="Q5207">
        <f>IF($B5207="","",IF(COUNTIF(Exclusions!$A:$A,$B5207)&gt;0,"Yes","No"))</f>
        <v/>
      </c>
      <c r="R5207" s="17">
        <f>IF($B5207="","",MIN(1,DAY($A5207)/IF($N5207="Superstore",Settings!$B$5,Settings!$B$4)))</f>
        <v/>
      </c>
      <c r="S5207" s="17">
        <f>IF(OR($B5207="",$G5207="",$R5207=0),"",$G5207/$R5207)</f>
        <v/>
      </c>
      <c r="T5207">
        <f>IF($S5207="","",IF($S5207&lt;Settings!$B$8,"Critical",IF($S5207&lt;Settings!$B$9,"Semi Critical","Non Critical")))</f>
        <v/>
      </c>
      <c r="U5207">
        <f>IF($B5207="","",IFERROR(VLOOKUP($O5207,Leaders!$A:$B,2,0),"Not Mapped"))</f>
        <v/>
      </c>
    </row>
    <row r="5208">
      <c r="A5208" s="16" t="n"/>
      <c r="G5208" s="17" t="n"/>
      <c r="H5208" s="17" t="n"/>
      <c r="I5208" s="17" t="n"/>
      <c r="J5208" s="17" t="n"/>
      <c r="K5208" s="17" t="n"/>
      <c r="L5208" s="17" t="n"/>
      <c r="N5208">
        <f>IF($B5208="","",IF($C5208="SUPERSTORE","Superstore","DH"))</f>
        <v/>
      </c>
      <c r="O5208">
        <f>IF($B5208="","",IFERROR(VLOOKUP($B5208,Mapping!$A:$C,2,0),"Not Mapped"))</f>
        <v/>
      </c>
      <c r="P5208">
        <f>IF($B5208="","",IFERROR(VLOOKUP($B5208,Mapping!$A:$C,3,0),"Not Mapped"))</f>
        <v/>
      </c>
      <c r="Q5208">
        <f>IF($B5208="","",IF(COUNTIF(Exclusions!$A:$A,$B5208)&gt;0,"Yes","No"))</f>
        <v/>
      </c>
      <c r="R5208" s="17">
        <f>IF($B5208="","",MIN(1,DAY($A5208)/IF($N5208="Superstore",Settings!$B$5,Settings!$B$4)))</f>
        <v/>
      </c>
      <c r="S5208" s="17">
        <f>IF(OR($B5208="",$G5208="",$R5208=0),"",$G5208/$R5208)</f>
        <v/>
      </c>
      <c r="T5208">
        <f>IF($S5208="","",IF($S5208&lt;Settings!$B$8,"Critical",IF($S5208&lt;Settings!$B$9,"Semi Critical","Non Critical")))</f>
        <v/>
      </c>
      <c r="U5208">
        <f>IF($B5208="","",IFERROR(VLOOKUP($O5208,Leaders!$A:$B,2,0),"Not Mapped"))</f>
        <v/>
      </c>
    </row>
    <row r="5209">
      <c r="A5209" s="16" t="n"/>
      <c r="G5209" s="17" t="n"/>
      <c r="H5209" s="17" t="n"/>
      <c r="I5209" s="17" t="n"/>
      <c r="J5209" s="17" t="n"/>
      <c r="K5209" s="17" t="n"/>
      <c r="L5209" s="17" t="n"/>
      <c r="N5209">
        <f>IF($B5209="","",IF($C5209="SUPERSTORE","Superstore","DH"))</f>
        <v/>
      </c>
      <c r="O5209">
        <f>IF($B5209="","",IFERROR(VLOOKUP($B5209,Mapping!$A:$C,2,0),"Not Mapped"))</f>
        <v/>
      </c>
      <c r="P5209">
        <f>IF($B5209="","",IFERROR(VLOOKUP($B5209,Mapping!$A:$C,3,0),"Not Mapped"))</f>
        <v/>
      </c>
      <c r="Q5209">
        <f>IF($B5209="","",IF(COUNTIF(Exclusions!$A:$A,$B5209)&gt;0,"Yes","No"))</f>
        <v/>
      </c>
      <c r="R5209" s="17">
        <f>IF($B5209="","",MIN(1,DAY($A5209)/IF($N5209="Superstore",Settings!$B$5,Settings!$B$4)))</f>
        <v/>
      </c>
      <c r="S5209" s="17">
        <f>IF(OR($B5209="",$G5209="",$R5209=0),"",$G5209/$R5209)</f>
        <v/>
      </c>
      <c r="T5209">
        <f>IF($S5209="","",IF($S5209&lt;Settings!$B$8,"Critical",IF($S5209&lt;Settings!$B$9,"Semi Critical","Non Critical")))</f>
        <v/>
      </c>
      <c r="U5209">
        <f>IF($B5209="","",IFERROR(VLOOKUP($O5209,Leaders!$A:$B,2,0),"Not Mapped"))</f>
        <v/>
      </c>
    </row>
    <row r="5210">
      <c r="A5210" s="16" t="n"/>
      <c r="G5210" s="17" t="n"/>
      <c r="H5210" s="17" t="n"/>
      <c r="I5210" s="17" t="n"/>
      <c r="J5210" s="17" t="n"/>
      <c r="K5210" s="17" t="n"/>
      <c r="L5210" s="17" t="n"/>
      <c r="N5210">
        <f>IF($B5210="","",IF($C5210="SUPERSTORE","Superstore","DH"))</f>
        <v/>
      </c>
      <c r="O5210">
        <f>IF($B5210="","",IFERROR(VLOOKUP($B5210,Mapping!$A:$C,2,0),"Not Mapped"))</f>
        <v/>
      </c>
      <c r="P5210">
        <f>IF($B5210="","",IFERROR(VLOOKUP($B5210,Mapping!$A:$C,3,0),"Not Mapped"))</f>
        <v/>
      </c>
      <c r="Q5210">
        <f>IF($B5210="","",IF(COUNTIF(Exclusions!$A:$A,$B5210)&gt;0,"Yes","No"))</f>
        <v/>
      </c>
      <c r="R5210" s="17">
        <f>IF($B5210="","",MIN(1,DAY($A5210)/IF($N5210="Superstore",Settings!$B$5,Settings!$B$4)))</f>
        <v/>
      </c>
      <c r="S5210" s="17">
        <f>IF(OR($B5210="",$G5210="",$R5210=0),"",$G5210/$R5210)</f>
        <v/>
      </c>
      <c r="T5210">
        <f>IF($S5210="","",IF($S5210&lt;Settings!$B$8,"Critical",IF($S5210&lt;Settings!$B$9,"Semi Critical","Non Critical")))</f>
        <v/>
      </c>
      <c r="U5210">
        <f>IF($B5210="","",IFERROR(VLOOKUP($O5210,Leaders!$A:$B,2,0),"Not Mapped"))</f>
        <v/>
      </c>
    </row>
    <row r="5211">
      <c r="A5211" s="16" t="n"/>
      <c r="G5211" s="17" t="n"/>
      <c r="H5211" s="17" t="n"/>
      <c r="I5211" s="17" t="n"/>
      <c r="J5211" s="17" t="n"/>
      <c r="K5211" s="17" t="n"/>
      <c r="L5211" s="17" t="n"/>
      <c r="N5211">
        <f>IF($B5211="","",IF($C5211="SUPERSTORE","Superstore","DH"))</f>
        <v/>
      </c>
      <c r="O5211">
        <f>IF($B5211="","",IFERROR(VLOOKUP($B5211,Mapping!$A:$C,2,0),"Not Mapped"))</f>
        <v/>
      </c>
      <c r="P5211">
        <f>IF($B5211="","",IFERROR(VLOOKUP($B5211,Mapping!$A:$C,3,0),"Not Mapped"))</f>
        <v/>
      </c>
      <c r="Q5211">
        <f>IF($B5211="","",IF(COUNTIF(Exclusions!$A:$A,$B5211)&gt;0,"Yes","No"))</f>
        <v/>
      </c>
      <c r="R5211" s="17">
        <f>IF($B5211="","",MIN(1,DAY($A5211)/IF($N5211="Superstore",Settings!$B$5,Settings!$B$4)))</f>
        <v/>
      </c>
      <c r="S5211" s="17">
        <f>IF(OR($B5211="",$G5211="",$R5211=0),"",$G5211/$R5211)</f>
        <v/>
      </c>
      <c r="T5211">
        <f>IF($S5211="","",IF($S5211&lt;Settings!$B$8,"Critical",IF($S5211&lt;Settings!$B$9,"Semi Critical","Non Critical")))</f>
        <v/>
      </c>
      <c r="U5211">
        <f>IF($B5211="","",IFERROR(VLOOKUP($O5211,Leaders!$A:$B,2,0),"Not Mapped"))</f>
        <v/>
      </c>
    </row>
    <row r="5212">
      <c r="A5212" s="16" t="n"/>
      <c r="G5212" s="17" t="n"/>
      <c r="H5212" s="17" t="n"/>
      <c r="I5212" s="17" t="n"/>
      <c r="J5212" s="17" t="n"/>
      <c r="K5212" s="17" t="n"/>
      <c r="L5212" s="17" t="n"/>
      <c r="N5212">
        <f>IF($B5212="","",IF($C5212="SUPERSTORE","Superstore","DH"))</f>
        <v/>
      </c>
      <c r="O5212">
        <f>IF($B5212="","",IFERROR(VLOOKUP($B5212,Mapping!$A:$C,2,0),"Not Mapped"))</f>
        <v/>
      </c>
      <c r="P5212">
        <f>IF($B5212="","",IFERROR(VLOOKUP($B5212,Mapping!$A:$C,3,0),"Not Mapped"))</f>
        <v/>
      </c>
      <c r="Q5212">
        <f>IF($B5212="","",IF(COUNTIF(Exclusions!$A:$A,$B5212)&gt;0,"Yes","No"))</f>
        <v/>
      </c>
      <c r="R5212" s="17">
        <f>IF($B5212="","",MIN(1,DAY($A5212)/IF($N5212="Superstore",Settings!$B$5,Settings!$B$4)))</f>
        <v/>
      </c>
      <c r="S5212" s="17">
        <f>IF(OR($B5212="",$G5212="",$R5212=0),"",$G5212/$R5212)</f>
        <v/>
      </c>
      <c r="T5212">
        <f>IF($S5212="","",IF($S5212&lt;Settings!$B$8,"Critical",IF($S5212&lt;Settings!$B$9,"Semi Critical","Non Critical")))</f>
        <v/>
      </c>
      <c r="U5212">
        <f>IF($B5212="","",IFERROR(VLOOKUP($O5212,Leaders!$A:$B,2,0),"Not Mapped"))</f>
        <v/>
      </c>
    </row>
    <row r="5213">
      <c r="A5213" s="16" t="n"/>
      <c r="G5213" s="17" t="n"/>
      <c r="H5213" s="17" t="n"/>
      <c r="I5213" s="17" t="n"/>
      <c r="J5213" s="17" t="n"/>
      <c r="K5213" s="17" t="n"/>
      <c r="L5213" s="17" t="n"/>
      <c r="N5213">
        <f>IF($B5213="","",IF($C5213="SUPERSTORE","Superstore","DH"))</f>
        <v/>
      </c>
      <c r="O5213">
        <f>IF($B5213="","",IFERROR(VLOOKUP($B5213,Mapping!$A:$C,2,0),"Not Mapped"))</f>
        <v/>
      </c>
      <c r="P5213">
        <f>IF($B5213="","",IFERROR(VLOOKUP($B5213,Mapping!$A:$C,3,0),"Not Mapped"))</f>
        <v/>
      </c>
      <c r="Q5213">
        <f>IF($B5213="","",IF(COUNTIF(Exclusions!$A:$A,$B5213)&gt;0,"Yes","No"))</f>
        <v/>
      </c>
      <c r="R5213" s="17">
        <f>IF($B5213="","",MIN(1,DAY($A5213)/IF($N5213="Superstore",Settings!$B$5,Settings!$B$4)))</f>
        <v/>
      </c>
      <c r="S5213" s="17">
        <f>IF(OR($B5213="",$G5213="",$R5213=0),"",$G5213/$R5213)</f>
        <v/>
      </c>
      <c r="T5213">
        <f>IF($S5213="","",IF($S5213&lt;Settings!$B$8,"Critical",IF($S5213&lt;Settings!$B$9,"Semi Critical","Non Critical")))</f>
        <v/>
      </c>
      <c r="U5213">
        <f>IF($B5213="","",IFERROR(VLOOKUP($O5213,Leaders!$A:$B,2,0),"Not Mapped"))</f>
        <v/>
      </c>
    </row>
    <row r="5214">
      <c r="A5214" s="16" t="n"/>
      <c r="G5214" s="17" t="n"/>
      <c r="H5214" s="17" t="n"/>
      <c r="I5214" s="17" t="n"/>
      <c r="J5214" s="17" t="n"/>
      <c r="K5214" s="17" t="n"/>
      <c r="L5214" s="17" t="n"/>
      <c r="N5214">
        <f>IF($B5214="","",IF($C5214="SUPERSTORE","Superstore","DH"))</f>
        <v/>
      </c>
      <c r="O5214">
        <f>IF($B5214="","",IFERROR(VLOOKUP($B5214,Mapping!$A:$C,2,0),"Not Mapped"))</f>
        <v/>
      </c>
      <c r="P5214">
        <f>IF($B5214="","",IFERROR(VLOOKUP($B5214,Mapping!$A:$C,3,0),"Not Mapped"))</f>
        <v/>
      </c>
      <c r="Q5214">
        <f>IF($B5214="","",IF(COUNTIF(Exclusions!$A:$A,$B5214)&gt;0,"Yes","No"))</f>
        <v/>
      </c>
      <c r="R5214" s="17">
        <f>IF($B5214="","",MIN(1,DAY($A5214)/IF($N5214="Superstore",Settings!$B$5,Settings!$B$4)))</f>
        <v/>
      </c>
      <c r="S5214" s="17">
        <f>IF(OR($B5214="",$G5214="",$R5214=0),"",$G5214/$R5214)</f>
        <v/>
      </c>
      <c r="T5214">
        <f>IF($S5214="","",IF($S5214&lt;Settings!$B$8,"Critical",IF($S5214&lt;Settings!$B$9,"Semi Critical","Non Critical")))</f>
        <v/>
      </c>
      <c r="U5214">
        <f>IF($B5214="","",IFERROR(VLOOKUP($O5214,Leaders!$A:$B,2,0),"Not Mapped"))</f>
        <v/>
      </c>
    </row>
    <row r="5215">
      <c r="A5215" s="16" t="n"/>
      <c r="G5215" s="17" t="n"/>
      <c r="H5215" s="17" t="n"/>
      <c r="I5215" s="17" t="n"/>
      <c r="J5215" s="17" t="n"/>
      <c r="K5215" s="17" t="n"/>
      <c r="L5215" s="17" t="n"/>
      <c r="N5215">
        <f>IF($B5215="","",IF($C5215="SUPERSTORE","Superstore","DH"))</f>
        <v/>
      </c>
      <c r="O5215">
        <f>IF($B5215="","",IFERROR(VLOOKUP($B5215,Mapping!$A:$C,2,0),"Not Mapped"))</f>
        <v/>
      </c>
      <c r="P5215">
        <f>IF($B5215="","",IFERROR(VLOOKUP($B5215,Mapping!$A:$C,3,0),"Not Mapped"))</f>
        <v/>
      </c>
      <c r="Q5215">
        <f>IF($B5215="","",IF(COUNTIF(Exclusions!$A:$A,$B5215)&gt;0,"Yes","No"))</f>
        <v/>
      </c>
      <c r="R5215" s="17">
        <f>IF($B5215="","",MIN(1,DAY($A5215)/IF($N5215="Superstore",Settings!$B$5,Settings!$B$4)))</f>
        <v/>
      </c>
      <c r="S5215" s="17">
        <f>IF(OR($B5215="",$G5215="",$R5215=0),"",$G5215/$R5215)</f>
        <v/>
      </c>
      <c r="T5215">
        <f>IF($S5215="","",IF($S5215&lt;Settings!$B$8,"Critical",IF($S5215&lt;Settings!$B$9,"Semi Critical","Non Critical")))</f>
        <v/>
      </c>
      <c r="U5215">
        <f>IF($B5215="","",IFERROR(VLOOKUP($O5215,Leaders!$A:$B,2,0),"Not Mapped"))</f>
        <v/>
      </c>
    </row>
    <row r="5216">
      <c r="A5216" s="16" t="n"/>
      <c r="G5216" s="17" t="n"/>
      <c r="H5216" s="17" t="n"/>
      <c r="I5216" s="17" t="n"/>
      <c r="J5216" s="17" t="n"/>
      <c r="K5216" s="17" t="n"/>
      <c r="L5216" s="17" t="n"/>
      <c r="N5216">
        <f>IF($B5216="","",IF($C5216="SUPERSTORE","Superstore","DH"))</f>
        <v/>
      </c>
      <c r="O5216">
        <f>IF($B5216="","",IFERROR(VLOOKUP($B5216,Mapping!$A:$C,2,0),"Not Mapped"))</f>
        <v/>
      </c>
      <c r="P5216">
        <f>IF($B5216="","",IFERROR(VLOOKUP($B5216,Mapping!$A:$C,3,0),"Not Mapped"))</f>
        <v/>
      </c>
      <c r="Q5216">
        <f>IF($B5216="","",IF(COUNTIF(Exclusions!$A:$A,$B5216)&gt;0,"Yes","No"))</f>
        <v/>
      </c>
      <c r="R5216" s="17">
        <f>IF($B5216="","",MIN(1,DAY($A5216)/IF($N5216="Superstore",Settings!$B$5,Settings!$B$4)))</f>
        <v/>
      </c>
      <c r="S5216" s="17">
        <f>IF(OR($B5216="",$G5216="",$R5216=0),"",$G5216/$R5216)</f>
        <v/>
      </c>
      <c r="T5216">
        <f>IF($S5216="","",IF($S5216&lt;Settings!$B$8,"Critical",IF($S5216&lt;Settings!$B$9,"Semi Critical","Non Critical")))</f>
        <v/>
      </c>
      <c r="U5216">
        <f>IF($B5216="","",IFERROR(VLOOKUP($O5216,Leaders!$A:$B,2,0),"Not Mapped"))</f>
        <v/>
      </c>
    </row>
    <row r="5217">
      <c r="A5217" s="16" t="n"/>
      <c r="G5217" s="17" t="n"/>
      <c r="H5217" s="17" t="n"/>
      <c r="I5217" s="17" t="n"/>
      <c r="J5217" s="17" t="n"/>
      <c r="K5217" s="17" t="n"/>
      <c r="L5217" s="17" t="n"/>
      <c r="N5217">
        <f>IF($B5217="","",IF($C5217="SUPERSTORE","Superstore","DH"))</f>
        <v/>
      </c>
      <c r="O5217">
        <f>IF($B5217="","",IFERROR(VLOOKUP($B5217,Mapping!$A:$C,2,0),"Not Mapped"))</f>
        <v/>
      </c>
      <c r="P5217">
        <f>IF($B5217="","",IFERROR(VLOOKUP($B5217,Mapping!$A:$C,3,0),"Not Mapped"))</f>
        <v/>
      </c>
      <c r="Q5217">
        <f>IF($B5217="","",IF(COUNTIF(Exclusions!$A:$A,$B5217)&gt;0,"Yes","No"))</f>
        <v/>
      </c>
      <c r="R5217" s="17">
        <f>IF($B5217="","",MIN(1,DAY($A5217)/IF($N5217="Superstore",Settings!$B$5,Settings!$B$4)))</f>
        <v/>
      </c>
      <c r="S5217" s="17">
        <f>IF(OR($B5217="",$G5217="",$R5217=0),"",$G5217/$R5217)</f>
        <v/>
      </c>
      <c r="T5217">
        <f>IF($S5217="","",IF($S5217&lt;Settings!$B$8,"Critical",IF($S5217&lt;Settings!$B$9,"Semi Critical","Non Critical")))</f>
        <v/>
      </c>
      <c r="U5217">
        <f>IF($B5217="","",IFERROR(VLOOKUP($O5217,Leaders!$A:$B,2,0),"Not Mapped"))</f>
        <v/>
      </c>
    </row>
    <row r="5218">
      <c r="A5218" s="16" t="n"/>
      <c r="G5218" s="17" t="n"/>
      <c r="H5218" s="17" t="n"/>
      <c r="I5218" s="17" t="n"/>
      <c r="J5218" s="17" t="n"/>
      <c r="K5218" s="17" t="n"/>
      <c r="L5218" s="17" t="n"/>
      <c r="N5218">
        <f>IF($B5218="","",IF($C5218="SUPERSTORE","Superstore","DH"))</f>
        <v/>
      </c>
      <c r="O5218">
        <f>IF($B5218="","",IFERROR(VLOOKUP($B5218,Mapping!$A:$C,2,0),"Not Mapped"))</f>
        <v/>
      </c>
      <c r="P5218">
        <f>IF($B5218="","",IFERROR(VLOOKUP($B5218,Mapping!$A:$C,3,0),"Not Mapped"))</f>
        <v/>
      </c>
      <c r="Q5218">
        <f>IF($B5218="","",IF(COUNTIF(Exclusions!$A:$A,$B5218)&gt;0,"Yes","No"))</f>
        <v/>
      </c>
      <c r="R5218" s="17">
        <f>IF($B5218="","",MIN(1,DAY($A5218)/IF($N5218="Superstore",Settings!$B$5,Settings!$B$4)))</f>
        <v/>
      </c>
      <c r="S5218" s="17">
        <f>IF(OR($B5218="",$G5218="",$R5218=0),"",$G5218/$R5218)</f>
        <v/>
      </c>
      <c r="T5218">
        <f>IF($S5218="","",IF($S5218&lt;Settings!$B$8,"Critical",IF($S5218&lt;Settings!$B$9,"Semi Critical","Non Critical")))</f>
        <v/>
      </c>
      <c r="U5218">
        <f>IF($B5218="","",IFERROR(VLOOKUP($O5218,Leaders!$A:$B,2,0),"Not Mapped"))</f>
        <v/>
      </c>
    </row>
    <row r="5219">
      <c r="A5219" s="16" t="n"/>
      <c r="G5219" s="17" t="n"/>
      <c r="H5219" s="17" t="n"/>
      <c r="I5219" s="17" t="n"/>
      <c r="J5219" s="17" t="n"/>
      <c r="K5219" s="17" t="n"/>
      <c r="L5219" s="17" t="n"/>
      <c r="N5219">
        <f>IF($B5219="","",IF($C5219="SUPERSTORE","Superstore","DH"))</f>
        <v/>
      </c>
      <c r="O5219">
        <f>IF($B5219="","",IFERROR(VLOOKUP($B5219,Mapping!$A:$C,2,0),"Not Mapped"))</f>
        <v/>
      </c>
      <c r="P5219">
        <f>IF($B5219="","",IFERROR(VLOOKUP($B5219,Mapping!$A:$C,3,0),"Not Mapped"))</f>
        <v/>
      </c>
      <c r="Q5219">
        <f>IF($B5219="","",IF(COUNTIF(Exclusions!$A:$A,$B5219)&gt;0,"Yes","No"))</f>
        <v/>
      </c>
      <c r="R5219" s="17">
        <f>IF($B5219="","",MIN(1,DAY($A5219)/IF($N5219="Superstore",Settings!$B$5,Settings!$B$4)))</f>
        <v/>
      </c>
      <c r="S5219" s="17">
        <f>IF(OR($B5219="",$G5219="",$R5219=0),"",$G5219/$R5219)</f>
        <v/>
      </c>
      <c r="T5219">
        <f>IF($S5219="","",IF($S5219&lt;Settings!$B$8,"Critical",IF($S5219&lt;Settings!$B$9,"Semi Critical","Non Critical")))</f>
        <v/>
      </c>
      <c r="U5219">
        <f>IF($B5219="","",IFERROR(VLOOKUP($O5219,Leaders!$A:$B,2,0),"Not Mapped"))</f>
        <v/>
      </c>
    </row>
    <row r="5220">
      <c r="A5220" s="16" t="n"/>
      <c r="G5220" s="17" t="n"/>
      <c r="H5220" s="17" t="n"/>
      <c r="I5220" s="17" t="n"/>
      <c r="J5220" s="17" t="n"/>
      <c r="K5220" s="17" t="n"/>
      <c r="L5220" s="17" t="n"/>
      <c r="N5220">
        <f>IF($B5220="","",IF($C5220="SUPERSTORE","Superstore","DH"))</f>
        <v/>
      </c>
      <c r="O5220">
        <f>IF($B5220="","",IFERROR(VLOOKUP($B5220,Mapping!$A:$C,2,0),"Not Mapped"))</f>
        <v/>
      </c>
      <c r="P5220">
        <f>IF($B5220="","",IFERROR(VLOOKUP($B5220,Mapping!$A:$C,3,0),"Not Mapped"))</f>
        <v/>
      </c>
      <c r="Q5220">
        <f>IF($B5220="","",IF(COUNTIF(Exclusions!$A:$A,$B5220)&gt;0,"Yes","No"))</f>
        <v/>
      </c>
      <c r="R5220" s="17">
        <f>IF($B5220="","",MIN(1,DAY($A5220)/IF($N5220="Superstore",Settings!$B$5,Settings!$B$4)))</f>
        <v/>
      </c>
      <c r="S5220" s="17">
        <f>IF(OR($B5220="",$G5220="",$R5220=0),"",$G5220/$R5220)</f>
        <v/>
      </c>
      <c r="T5220">
        <f>IF($S5220="","",IF($S5220&lt;Settings!$B$8,"Critical",IF($S5220&lt;Settings!$B$9,"Semi Critical","Non Critical")))</f>
        <v/>
      </c>
      <c r="U5220">
        <f>IF($B5220="","",IFERROR(VLOOKUP($O5220,Leaders!$A:$B,2,0),"Not Mapped"))</f>
        <v/>
      </c>
    </row>
    <row r="5221">
      <c r="A5221" s="16" t="n"/>
      <c r="G5221" s="17" t="n"/>
      <c r="H5221" s="17" t="n"/>
      <c r="I5221" s="17" t="n"/>
      <c r="J5221" s="17" t="n"/>
      <c r="K5221" s="17" t="n"/>
      <c r="L5221" s="17" t="n"/>
      <c r="N5221">
        <f>IF($B5221="","",IF($C5221="SUPERSTORE","Superstore","DH"))</f>
        <v/>
      </c>
      <c r="O5221">
        <f>IF($B5221="","",IFERROR(VLOOKUP($B5221,Mapping!$A:$C,2,0),"Not Mapped"))</f>
        <v/>
      </c>
      <c r="P5221">
        <f>IF($B5221="","",IFERROR(VLOOKUP($B5221,Mapping!$A:$C,3,0),"Not Mapped"))</f>
        <v/>
      </c>
      <c r="Q5221">
        <f>IF($B5221="","",IF(COUNTIF(Exclusions!$A:$A,$B5221)&gt;0,"Yes","No"))</f>
        <v/>
      </c>
      <c r="R5221" s="17">
        <f>IF($B5221="","",MIN(1,DAY($A5221)/IF($N5221="Superstore",Settings!$B$5,Settings!$B$4)))</f>
        <v/>
      </c>
      <c r="S5221" s="17">
        <f>IF(OR($B5221="",$G5221="",$R5221=0),"",$G5221/$R5221)</f>
        <v/>
      </c>
      <c r="T5221">
        <f>IF($S5221="","",IF($S5221&lt;Settings!$B$8,"Critical",IF($S5221&lt;Settings!$B$9,"Semi Critical","Non Critical")))</f>
        <v/>
      </c>
      <c r="U5221">
        <f>IF($B5221="","",IFERROR(VLOOKUP($O5221,Leaders!$A:$B,2,0),"Not Mapped"))</f>
        <v/>
      </c>
    </row>
    <row r="5222">
      <c r="A5222" s="16" t="n"/>
      <c r="G5222" s="17" t="n"/>
      <c r="H5222" s="17" t="n"/>
      <c r="I5222" s="17" t="n"/>
      <c r="J5222" s="17" t="n"/>
      <c r="K5222" s="17" t="n"/>
      <c r="L5222" s="17" t="n"/>
      <c r="N5222">
        <f>IF($B5222="","",IF($C5222="SUPERSTORE","Superstore","DH"))</f>
        <v/>
      </c>
      <c r="O5222">
        <f>IF($B5222="","",IFERROR(VLOOKUP($B5222,Mapping!$A:$C,2,0),"Not Mapped"))</f>
        <v/>
      </c>
      <c r="P5222">
        <f>IF($B5222="","",IFERROR(VLOOKUP($B5222,Mapping!$A:$C,3,0),"Not Mapped"))</f>
        <v/>
      </c>
      <c r="Q5222">
        <f>IF($B5222="","",IF(COUNTIF(Exclusions!$A:$A,$B5222)&gt;0,"Yes","No"))</f>
        <v/>
      </c>
      <c r="R5222" s="17">
        <f>IF($B5222="","",MIN(1,DAY($A5222)/IF($N5222="Superstore",Settings!$B$5,Settings!$B$4)))</f>
        <v/>
      </c>
      <c r="S5222" s="17">
        <f>IF(OR($B5222="",$G5222="",$R5222=0),"",$G5222/$R5222)</f>
        <v/>
      </c>
      <c r="T5222">
        <f>IF($S5222="","",IF($S5222&lt;Settings!$B$8,"Critical",IF($S5222&lt;Settings!$B$9,"Semi Critical","Non Critical")))</f>
        <v/>
      </c>
      <c r="U5222">
        <f>IF($B5222="","",IFERROR(VLOOKUP($O5222,Leaders!$A:$B,2,0),"Not Mapped"))</f>
        <v/>
      </c>
    </row>
    <row r="5223">
      <c r="A5223" s="16" t="n"/>
      <c r="G5223" s="17" t="n"/>
      <c r="H5223" s="17" t="n"/>
      <c r="I5223" s="17" t="n"/>
      <c r="J5223" s="17" t="n"/>
      <c r="K5223" s="17" t="n"/>
      <c r="L5223" s="17" t="n"/>
      <c r="N5223">
        <f>IF($B5223="","",IF($C5223="SUPERSTORE","Superstore","DH"))</f>
        <v/>
      </c>
      <c r="O5223">
        <f>IF($B5223="","",IFERROR(VLOOKUP($B5223,Mapping!$A:$C,2,0),"Not Mapped"))</f>
        <v/>
      </c>
      <c r="P5223">
        <f>IF($B5223="","",IFERROR(VLOOKUP($B5223,Mapping!$A:$C,3,0),"Not Mapped"))</f>
        <v/>
      </c>
      <c r="Q5223">
        <f>IF($B5223="","",IF(COUNTIF(Exclusions!$A:$A,$B5223)&gt;0,"Yes","No"))</f>
        <v/>
      </c>
      <c r="R5223" s="17">
        <f>IF($B5223="","",MIN(1,DAY($A5223)/IF($N5223="Superstore",Settings!$B$5,Settings!$B$4)))</f>
        <v/>
      </c>
      <c r="S5223" s="17">
        <f>IF(OR($B5223="",$G5223="",$R5223=0),"",$G5223/$R5223)</f>
        <v/>
      </c>
      <c r="T5223">
        <f>IF($S5223="","",IF($S5223&lt;Settings!$B$8,"Critical",IF($S5223&lt;Settings!$B$9,"Semi Critical","Non Critical")))</f>
        <v/>
      </c>
      <c r="U5223">
        <f>IF($B5223="","",IFERROR(VLOOKUP($O5223,Leaders!$A:$B,2,0),"Not Mapped"))</f>
        <v/>
      </c>
    </row>
    <row r="5224">
      <c r="A5224" s="16" t="n"/>
      <c r="G5224" s="17" t="n"/>
      <c r="H5224" s="17" t="n"/>
      <c r="I5224" s="17" t="n"/>
      <c r="J5224" s="17" t="n"/>
      <c r="K5224" s="17" t="n"/>
      <c r="L5224" s="17" t="n"/>
      <c r="N5224">
        <f>IF($B5224="","",IF($C5224="SUPERSTORE","Superstore","DH"))</f>
        <v/>
      </c>
      <c r="O5224">
        <f>IF($B5224="","",IFERROR(VLOOKUP($B5224,Mapping!$A:$C,2,0),"Not Mapped"))</f>
        <v/>
      </c>
      <c r="P5224">
        <f>IF($B5224="","",IFERROR(VLOOKUP($B5224,Mapping!$A:$C,3,0),"Not Mapped"))</f>
        <v/>
      </c>
      <c r="Q5224">
        <f>IF($B5224="","",IF(COUNTIF(Exclusions!$A:$A,$B5224)&gt;0,"Yes","No"))</f>
        <v/>
      </c>
      <c r="R5224" s="17">
        <f>IF($B5224="","",MIN(1,DAY($A5224)/IF($N5224="Superstore",Settings!$B$5,Settings!$B$4)))</f>
        <v/>
      </c>
      <c r="S5224" s="17">
        <f>IF(OR($B5224="",$G5224="",$R5224=0),"",$G5224/$R5224)</f>
        <v/>
      </c>
      <c r="T5224">
        <f>IF($S5224="","",IF($S5224&lt;Settings!$B$8,"Critical",IF($S5224&lt;Settings!$B$9,"Semi Critical","Non Critical")))</f>
        <v/>
      </c>
      <c r="U5224">
        <f>IF($B5224="","",IFERROR(VLOOKUP($O5224,Leaders!$A:$B,2,0),"Not Mapped"))</f>
        <v/>
      </c>
    </row>
    <row r="5225">
      <c r="A5225" s="16" t="n"/>
      <c r="G5225" s="17" t="n"/>
      <c r="H5225" s="17" t="n"/>
      <c r="I5225" s="17" t="n"/>
      <c r="J5225" s="17" t="n"/>
      <c r="K5225" s="17" t="n"/>
      <c r="L5225" s="17" t="n"/>
      <c r="N5225">
        <f>IF($B5225="","",IF($C5225="SUPERSTORE","Superstore","DH"))</f>
        <v/>
      </c>
      <c r="O5225">
        <f>IF($B5225="","",IFERROR(VLOOKUP($B5225,Mapping!$A:$C,2,0),"Not Mapped"))</f>
        <v/>
      </c>
      <c r="P5225">
        <f>IF($B5225="","",IFERROR(VLOOKUP($B5225,Mapping!$A:$C,3,0),"Not Mapped"))</f>
        <v/>
      </c>
      <c r="Q5225">
        <f>IF($B5225="","",IF(COUNTIF(Exclusions!$A:$A,$B5225)&gt;0,"Yes","No"))</f>
        <v/>
      </c>
      <c r="R5225" s="17">
        <f>IF($B5225="","",MIN(1,DAY($A5225)/IF($N5225="Superstore",Settings!$B$5,Settings!$B$4)))</f>
        <v/>
      </c>
      <c r="S5225" s="17">
        <f>IF(OR($B5225="",$G5225="",$R5225=0),"",$G5225/$R5225)</f>
        <v/>
      </c>
      <c r="T5225">
        <f>IF($S5225="","",IF($S5225&lt;Settings!$B$8,"Critical",IF($S5225&lt;Settings!$B$9,"Semi Critical","Non Critical")))</f>
        <v/>
      </c>
      <c r="U5225">
        <f>IF($B5225="","",IFERROR(VLOOKUP($O5225,Leaders!$A:$B,2,0),"Not Mapped"))</f>
        <v/>
      </c>
    </row>
    <row r="5226">
      <c r="A5226" s="16" t="n"/>
      <c r="G5226" s="17" t="n"/>
      <c r="H5226" s="17" t="n"/>
      <c r="I5226" s="17" t="n"/>
      <c r="J5226" s="17" t="n"/>
      <c r="K5226" s="17" t="n"/>
      <c r="L5226" s="17" t="n"/>
      <c r="N5226">
        <f>IF($B5226="","",IF($C5226="SUPERSTORE","Superstore","DH"))</f>
        <v/>
      </c>
      <c r="O5226">
        <f>IF($B5226="","",IFERROR(VLOOKUP($B5226,Mapping!$A:$C,2,0),"Not Mapped"))</f>
        <v/>
      </c>
      <c r="P5226">
        <f>IF($B5226="","",IFERROR(VLOOKUP($B5226,Mapping!$A:$C,3,0),"Not Mapped"))</f>
        <v/>
      </c>
      <c r="Q5226">
        <f>IF($B5226="","",IF(COUNTIF(Exclusions!$A:$A,$B5226)&gt;0,"Yes","No"))</f>
        <v/>
      </c>
      <c r="R5226" s="17">
        <f>IF($B5226="","",MIN(1,DAY($A5226)/IF($N5226="Superstore",Settings!$B$5,Settings!$B$4)))</f>
        <v/>
      </c>
      <c r="S5226" s="17">
        <f>IF(OR($B5226="",$G5226="",$R5226=0),"",$G5226/$R5226)</f>
        <v/>
      </c>
      <c r="T5226">
        <f>IF($S5226="","",IF($S5226&lt;Settings!$B$8,"Critical",IF($S5226&lt;Settings!$B$9,"Semi Critical","Non Critical")))</f>
        <v/>
      </c>
      <c r="U5226">
        <f>IF($B5226="","",IFERROR(VLOOKUP($O5226,Leaders!$A:$B,2,0),"Not Mapped"))</f>
        <v/>
      </c>
    </row>
    <row r="5227">
      <c r="A5227" s="16" t="n"/>
      <c r="G5227" s="17" t="n"/>
      <c r="H5227" s="17" t="n"/>
      <c r="I5227" s="17" t="n"/>
      <c r="J5227" s="17" t="n"/>
      <c r="K5227" s="17" t="n"/>
      <c r="L5227" s="17" t="n"/>
      <c r="N5227">
        <f>IF($B5227="","",IF($C5227="SUPERSTORE","Superstore","DH"))</f>
        <v/>
      </c>
      <c r="O5227">
        <f>IF($B5227="","",IFERROR(VLOOKUP($B5227,Mapping!$A:$C,2,0),"Not Mapped"))</f>
        <v/>
      </c>
      <c r="P5227">
        <f>IF($B5227="","",IFERROR(VLOOKUP($B5227,Mapping!$A:$C,3,0),"Not Mapped"))</f>
        <v/>
      </c>
      <c r="Q5227">
        <f>IF($B5227="","",IF(COUNTIF(Exclusions!$A:$A,$B5227)&gt;0,"Yes","No"))</f>
        <v/>
      </c>
      <c r="R5227" s="17">
        <f>IF($B5227="","",MIN(1,DAY($A5227)/IF($N5227="Superstore",Settings!$B$5,Settings!$B$4)))</f>
        <v/>
      </c>
      <c r="S5227" s="17">
        <f>IF(OR($B5227="",$G5227="",$R5227=0),"",$G5227/$R5227)</f>
        <v/>
      </c>
      <c r="T5227">
        <f>IF($S5227="","",IF($S5227&lt;Settings!$B$8,"Critical",IF($S5227&lt;Settings!$B$9,"Semi Critical","Non Critical")))</f>
        <v/>
      </c>
      <c r="U5227">
        <f>IF($B5227="","",IFERROR(VLOOKUP($O5227,Leaders!$A:$B,2,0),"Not Mapped"))</f>
        <v/>
      </c>
    </row>
    <row r="5228">
      <c r="A5228" s="16" t="n"/>
      <c r="G5228" s="17" t="n"/>
      <c r="H5228" s="17" t="n"/>
      <c r="I5228" s="17" t="n"/>
      <c r="J5228" s="17" t="n"/>
      <c r="K5228" s="17" t="n"/>
      <c r="L5228" s="17" t="n"/>
      <c r="N5228">
        <f>IF($B5228="","",IF($C5228="SUPERSTORE","Superstore","DH"))</f>
        <v/>
      </c>
      <c r="O5228">
        <f>IF($B5228="","",IFERROR(VLOOKUP($B5228,Mapping!$A:$C,2,0),"Not Mapped"))</f>
        <v/>
      </c>
      <c r="P5228">
        <f>IF($B5228="","",IFERROR(VLOOKUP($B5228,Mapping!$A:$C,3,0),"Not Mapped"))</f>
        <v/>
      </c>
      <c r="Q5228">
        <f>IF($B5228="","",IF(COUNTIF(Exclusions!$A:$A,$B5228)&gt;0,"Yes","No"))</f>
        <v/>
      </c>
      <c r="R5228" s="17">
        <f>IF($B5228="","",MIN(1,DAY($A5228)/IF($N5228="Superstore",Settings!$B$5,Settings!$B$4)))</f>
        <v/>
      </c>
      <c r="S5228" s="17">
        <f>IF(OR($B5228="",$G5228="",$R5228=0),"",$G5228/$R5228)</f>
        <v/>
      </c>
      <c r="T5228">
        <f>IF($S5228="","",IF($S5228&lt;Settings!$B$8,"Critical",IF($S5228&lt;Settings!$B$9,"Semi Critical","Non Critical")))</f>
        <v/>
      </c>
      <c r="U5228">
        <f>IF($B5228="","",IFERROR(VLOOKUP($O5228,Leaders!$A:$B,2,0),"Not Mapped"))</f>
        <v/>
      </c>
    </row>
    <row r="5229">
      <c r="A5229" s="16" t="n"/>
      <c r="G5229" s="17" t="n"/>
      <c r="H5229" s="17" t="n"/>
      <c r="I5229" s="17" t="n"/>
      <c r="J5229" s="17" t="n"/>
      <c r="K5229" s="17" t="n"/>
      <c r="L5229" s="17" t="n"/>
      <c r="N5229">
        <f>IF($B5229="","",IF($C5229="SUPERSTORE","Superstore","DH"))</f>
        <v/>
      </c>
      <c r="O5229">
        <f>IF($B5229="","",IFERROR(VLOOKUP($B5229,Mapping!$A:$C,2,0),"Not Mapped"))</f>
        <v/>
      </c>
      <c r="P5229">
        <f>IF($B5229="","",IFERROR(VLOOKUP($B5229,Mapping!$A:$C,3,0),"Not Mapped"))</f>
        <v/>
      </c>
      <c r="Q5229">
        <f>IF($B5229="","",IF(COUNTIF(Exclusions!$A:$A,$B5229)&gt;0,"Yes","No"))</f>
        <v/>
      </c>
      <c r="R5229" s="17">
        <f>IF($B5229="","",MIN(1,DAY($A5229)/IF($N5229="Superstore",Settings!$B$5,Settings!$B$4)))</f>
        <v/>
      </c>
      <c r="S5229" s="17">
        <f>IF(OR($B5229="",$G5229="",$R5229=0),"",$G5229/$R5229)</f>
        <v/>
      </c>
      <c r="T5229">
        <f>IF($S5229="","",IF($S5229&lt;Settings!$B$8,"Critical",IF($S5229&lt;Settings!$B$9,"Semi Critical","Non Critical")))</f>
        <v/>
      </c>
      <c r="U5229">
        <f>IF($B5229="","",IFERROR(VLOOKUP($O5229,Leaders!$A:$B,2,0),"Not Mapped"))</f>
        <v/>
      </c>
    </row>
    <row r="5230">
      <c r="A5230" s="16" t="n"/>
      <c r="G5230" s="17" t="n"/>
      <c r="H5230" s="17" t="n"/>
      <c r="I5230" s="17" t="n"/>
      <c r="J5230" s="17" t="n"/>
      <c r="K5230" s="17" t="n"/>
      <c r="L5230" s="17" t="n"/>
      <c r="N5230">
        <f>IF($B5230="","",IF($C5230="SUPERSTORE","Superstore","DH"))</f>
        <v/>
      </c>
      <c r="O5230">
        <f>IF($B5230="","",IFERROR(VLOOKUP($B5230,Mapping!$A:$C,2,0),"Not Mapped"))</f>
        <v/>
      </c>
      <c r="P5230">
        <f>IF($B5230="","",IFERROR(VLOOKUP($B5230,Mapping!$A:$C,3,0),"Not Mapped"))</f>
        <v/>
      </c>
      <c r="Q5230">
        <f>IF($B5230="","",IF(COUNTIF(Exclusions!$A:$A,$B5230)&gt;0,"Yes","No"))</f>
        <v/>
      </c>
      <c r="R5230" s="17">
        <f>IF($B5230="","",MIN(1,DAY($A5230)/IF($N5230="Superstore",Settings!$B$5,Settings!$B$4)))</f>
        <v/>
      </c>
      <c r="S5230" s="17">
        <f>IF(OR($B5230="",$G5230="",$R5230=0),"",$G5230/$R5230)</f>
        <v/>
      </c>
      <c r="T5230">
        <f>IF($S5230="","",IF($S5230&lt;Settings!$B$8,"Critical",IF($S5230&lt;Settings!$B$9,"Semi Critical","Non Critical")))</f>
        <v/>
      </c>
      <c r="U5230">
        <f>IF($B5230="","",IFERROR(VLOOKUP($O5230,Leaders!$A:$B,2,0),"Not Mapped"))</f>
        <v/>
      </c>
    </row>
    <row r="5231">
      <c r="A5231" s="16" t="n"/>
      <c r="G5231" s="17" t="n"/>
      <c r="H5231" s="17" t="n"/>
      <c r="I5231" s="17" t="n"/>
      <c r="J5231" s="17" t="n"/>
      <c r="K5231" s="17" t="n"/>
      <c r="L5231" s="17" t="n"/>
      <c r="N5231">
        <f>IF($B5231="","",IF($C5231="SUPERSTORE","Superstore","DH"))</f>
        <v/>
      </c>
      <c r="O5231">
        <f>IF($B5231="","",IFERROR(VLOOKUP($B5231,Mapping!$A:$C,2,0),"Not Mapped"))</f>
        <v/>
      </c>
      <c r="P5231">
        <f>IF($B5231="","",IFERROR(VLOOKUP($B5231,Mapping!$A:$C,3,0),"Not Mapped"))</f>
        <v/>
      </c>
      <c r="Q5231">
        <f>IF($B5231="","",IF(COUNTIF(Exclusions!$A:$A,$B5231)&gt;0,"Yes","No"))</f>
        <v/>
      </c>
      <c r="R5231" s="17">
        <f>IF($B5231="","",MIN(1,DAY($A5231)/IF($N5231="Superstore",Settings!$B$5,Settings!$B$4)))</f>
        <v/>
      </c>
      <c r="S5231" s="17">
        <f>IF(OR($B5231="",$G5231="",$R5231=0),"",$G5231/$R5231)</f>
        <v/>
      </c>
      <c r="T5231">
        <f>IF($S5231="","",IF($S5231&lt;Settings!$B$8,"Critical",IF($S5231&lt;Settings!$B$9,"Semi Critical","Non Critical")))</f>
        <v/>
      </c>
      <c r="U5231">
        <f>IF($B5231="","",IFERROR(VLOOKUP($O5231,Leaders!$A:$B,2,0),"Not Mapped"))</f>
        <v/>
      </c>
    </row>
    <row r="5232">
      <c r="A5232" s="16" t="n"/>
      <c r="G5232" s="17" t="n"/>
      <c r="H5232" s="17" t="n"/>
      <c r="I5232" s="17" t="n"/>
      <c r="J5232" s="17" t="n"/>
      <c r="K5232" s="17" t="n"/>
      <c r="L5232" s="17" t="n"/>
      <c r="N5232">
        <f>IF($B5232="","",IF($C5232="SUPERSTORE","Superstore","DH"))</f>
        <v/>
      </c>
      <c r="O5232">
        <f>IF($B5232="","",IFERROR(VLOOKUP($B5232,Mapping!$A:$C,2,0),"Not Mapped"))</f>
        <v/>
      </c>
      <c r="P5232">
        <f>IF($B5232="","",IFERROR(VLOOKUP($B5232,Mapping!$A:$C,3,0),"Not Mapped"))</f>
        <v/>
      </c>
      <c r="Q5232">
        <f>IF($B5232="","",IF(COUNTIF(Exclusions!$A:$A,$B5232)&gt;0,"Yes","No"))</f>
        <v/>
      </c>
      <c r="R5232" s="17">
        <f>IF($B5232="","",MIN(1,DAY($A5232)/IF($N5232="Superstore",Settings!$B$5,Settings!$B$4)))</f>
        <v/>
      </c>
      <c r="S5232" s="17">
        <f>IF(OR($B5232="",$G5232="",$R5232=0),"",$G5232/$R5232)</f>
        <v/>
      </c>
      <c r="T5232">
        <f>IF($S5232="","",IF($S5232&lt;Settings!$B$8,"Critical",IF($S5232&lt;Settings!$B$9,"Semi Critical","Non Critical")))</f>
        <v/>
      </c>
      <c r="U5232">
        <f>IF($B5232="","",IFERROR(VLOOKUP($O5232,Leaders!$A:$B,2,0),"Not Mapped"))</f>
        <v/>
      </c>
    </row>
    <row r="5233">
      <c r="A5233" s="16" t="n"/>
      <c r="G5233" s="17" t="n"/>
      <c r="H5233" s="17" t="n"/>
      <c r="I5233" s="17" t="n"/>
      <c r="J5233" s="17" t="n"/>
      <c r="K5233" s="17" t="n"/>
      <c r="L5233" s="17" t="n"/>
      <c r="N5233">
        <f>IF($B5233="","",IF($C5233="SUPERSTORE","Superstore","DH"))</f>
        <v/>
      </c>
      <c r="O5233">
        <f>IF($B5233="","",IFERROR(VLOOKUP($B5233,Mapping!$A:$C,2,0),"Not Mapped"))</f>
        <v/>
      </c>
      <c r="P5233">
        <f>IF($B5233="","",IFERROR(VLOOKUP($B5233,Mapping!$A:$C,3,0),"Not Mapped"))</f>
        <v/>
      </c>
      <c r="Q5233">
        <f>IF($B5233="","",IF(COUNTIF(Exclusions!$A:$A,$B5233)&gt;0,"Yes","No"))</f>
        <v/>
      </c>
      <c r="R5233" s="17">
        <f>IF($B5233="","",MIN(1,DAY($A5233)/IF($N5233="Superstore",Settings!$B$5,Settings!$B$4)))</f>
        <v/>
      </c>
      <c r="S5233" s="17">
        <f>IF(OR($B5233="",$G5233="",$R5233=0),"",$G5233/$R5233)</f>
        <v/>
      </c>
      <c r="T5233">
        <f>IF($S5233="","",IF($S5233&lt;Settings!$B$8,"Critical",IF($S5233&lt;Settings!$B$9,"Semi Critical","Non Critical")))</f>
        <v/>
      </c>
      <c r="U5233">
        <f>IF($B5233="","",IFERROR(VLOOKUP($O5233,Leaders!$A:$B,2,0),"Not Mapped"))</f>
        <v/>
      </c>
    </row>
    <row r="5234">
      <c r="A5234" s="16" t="n"/>
      <c r="G5234" s="17" t="n"/>
      <c r="H5234" s="17" t="n"/>
      <c r="I5234" s="17" t="n"/>
      <c r="J5234" s="17" t="n"/>
      <c r="K5234" s="17" t="n"/>
      <c r="L5234" s="17" t="n"/>
      <c r="N5234">
        <f>IF($B5234="","",IF($C5234="SUPERSTORE","Superstore","DH"))</f>
        <v/>
      </c>
      <c r="O5234">
        <f>IF($B5234="","",IFERROR(VLOOKUP($B5234,Mapping!$A:$C,2,0),"Not Mapped"))</f>
        <v/>
      </c>
      <c r="P5234">
        <f>IF($B5234="","",IFERROR(VLOOKUP($B5234,Mapping!$A:$C,3,0),"Not Mapped"))</f>
        <v/>
      </c>
      <c r="Q5234">
        <f>IF($B5234="","",IF(COUNTIF(Exclusions!$A:$A,$B5234)&gt;0,"Yes","No"))</f>
        <v/>
      </c>
      <c r="R5234" s="17">
        <f>IF($B5234="","",MIN(1,DAY($A5234)/IF($N5234="Superstore",Settings!$B$5,Settings!$B$4)))</f>
        <v/>
      </c>
      <c r="S5234" s="17">
        <f>IF(OR($B5234="",$G5234="",$R5234=0),"",$G5234/$R5234)</f>
        <v/>
      </c>
      <c r="T5234">
        <f>IF($S5234="","",IF($S5234&lt;Settings!$B$8,"Critical",IF($S5234&lt;Settings!$B$9,"Semi Critical","Non Critical")))</f>
        <v/>
      </c>
      <c r="U5234">
        <f>IF($B5234="","",IFERROR(VLOOKUP($O5234,Leaders!$A:$B,2,0),"Not Mapped"))</f>
        <v/>
      </c>
    </row>
    <row r="5235">
      <c r="A5235" s="16" t="n"/>
      <c r="G5235" s="17" t="n"/>
      <c r="H5235" s="17" t="n"/>
      <c r="I5235" s="17" t="n"/>
      <c r="J5235" s="17" t="n"/>
      <c r="K5235" s="17" t="n"/>
      <c r="L5235" s="17" t="n"/>
      <c r="N5235">
        <f>IF($B5235="","",IF($C5235="SUPERSTORE","Superstore","DH"))</f>
        <v/>
      </c>
      <c r="O5235">
        <f>IF($B5235="","",IFERROR(VLOOKUP($B5235,Mapping!$A:$C,2,0),"Not Mapped"))</f>
        <v/>
      </c>
      <c r="P5235">
        <f>IF($B5235="","",IFERROR(VLOOKUP($B5235,Mapping!$A:$C,3,0),"Not Mapped"))</f>
        <v/>
      </c>
      <c r="Q5235">
        <f>IF($B5235="","",IF(COUNTIF(Exclusions!$A:$A,$B5235)&gt;0,"Yes","No"))</f>
        <v/>
      </c>
      <c r="R5235" s="17">
        <f>IF($B5235="","",MIN(1,DAY($A5235)/IF($N5235="Superstore",Settings!$B$5,Settings!$B$4)))</f>
        <v/>
      </c>
      <c r="S5235" s="17">
        <f>IF(OR($B5235="",$G5235="",$R5235=0),"",$G5235/$R5235)</f>
        <v/>
      </c>
      <c r="T5235">
        <f>IF($S5235="","",IF($S5235&lt;Settings!$B$8,"Critical",IF($S5235&lt;Settings!$B$9,"Semi Critical","Non Critical")))</f>
        <v/>
      </c>
      <c r="U5235">
        <f>IF($B5235="","",IFERROR(VLOOKUP($O5235,Leaders!$A:$B,2,0),"Not Mapped"))</f>
        <v/>
      </c>
    </row>
    <row r="5236">
      <c r="A5236" s="16" t="n"/>
      <c r="G5236" s="17" t="n"/>
      <c r="H5236" s="17" t="n"/>
      <c r="I5236" s="17" t="n"/>
      <c r="J5236" s="17" t="n"/>
      <c r="K5236" s="17" t="n"/>
      <c r="L5236" s="17" t="n"/>
      <c r="N5236">
        <f>IF($B5236="","",IF($C5236="SUPERSTORE","Superstore","DH"))</f>
        <v/>
      </c>
      <c r="O5236">
        <f>IF($B5236="","",IFERROR(VLOOKUP($B5236,Mapping!$A:$C,2,0),"Not Mapped"))</f>
        <v/>
      </c>
      <c r="P5236">
        <f>IF($B5236="","",IFERROR(VLOOKUP($B5236,Mapping!$A:$C,3,0),"Not Mapped"))</f>
        <v/>
      </c>
      <c r="Q5236">
        <f>IF($B5236="","",IF(COUNTIF(Exclusions!$A:$A,$B5236)&gt;0,"Yes","No"))</f>
        <v/>
      </c>
      <c r="R5236" s="17">
        <f>IF($B5236="","",MIN(1,DAY($A5236)/IF($N5236="Superstore",Settings!$B$5,Settings!$B$4)))</f>
        <v/>
      </c>
      <c r="S5236" s="17">
        <f>IF(OR($B5236="",$G5236="",$R5236=0),"",$G5236/$R5236)</f>
        <v/>
      </c>
      <c r="T5236">
        <f>IF($S5236="","",IF($S5236&lt;Settings!$B$8,"Critical",IF($S5236&lt;Settings!$B$9,"Semi Critical","Non Critical")))</f>
        <v/>
      </c>
      <c r="U5236">
        <f>IF($B5236="","",IFERROR(VLOOKUP($O5236,Leaders!$A:$B,2,0),"Not Mapped"))</f>
        <v/>
      </c>
    </row>
    <row r="5237">
      <c r="A5237" s="16" t="n"/>
      <c r="G5237" s="17" t="n"/>
      <c r="H5237" s="17" t="n"/>
      <c r="I5237" s="17" t="n"/>
      <c r="J5237" s="17" t="n"/>
      <c r="K5237" s="17" t="n"/>
      <c r="L5237" s="17" t="n"/>
      <c r="N5237">
        <f>IF($B5237="","",IF($C5237="SUPERSTORE","Superstore","DH"))</f>
        <v/>
      </c>
      <c r="O5237">
        <f>IF($B5237="","",IFERROR(VLOOKUP($B5237,Mapping!$A:$C,2,0),"Not Mapped"))</f>
        <v/>
      </c>
      <c r="P5237">
        <f>IF($B5237="","",IFERROR(VLOOKUP($B5237,Mapping!$A:$C,3,0),"Not Mapped"))</f>
        <v/>
      </c>
      <c r="Q5237">
        <f>IF($B5237="","",IF(COUNTIF(Exclusions!$A:$A,$B5237)&gt;0,"Yes","No"))</f>
        <v/>
      </c>
      <c r="R5237" s="17">
        <f>IF($B5237="","",MIN(1,DAY($A5237)/IF($N5237="Superstore",Settings!$B$5,Settings!$B$4)))</f>
        <v/>
      </c>
      <c r="S5237" s="17">
        <f>IF(OR($B5237="",$G5237="",$R5237=0),"",$G5237/$R5237)</f>
        <v/>
      </c>
      <c r="T5237">
        <f>IF($S5237="","",IF($S5237&lt;Settings!$B$8,"Critical",IF($S5237&lt;Settings!$B$9,"Semi Critical","Non Critical")))</f>
        <v/>
      </c>
      <c r="U5237">
        <f>IF($B5237="","",IFERROR(VLOOKUP($O5237,Leaders!$A:$B,2,0),"Not Mapped"))</f>
        <v/>
      </c>
    </row>
    <row r="5238">
      <c r="A5238" s="16" t="n"/>
      <c r="G5238" s="17" t="n"/>
      <c r="H5238" s="17" t="n"/>
      <c r="I5238" s="17" t="n"/>
      <c r="J5238" s="17" t="n"/>
      <c r="K5238" s="17" t="n"/>
      <c r="L5238" s="17" t="n"/>
      <c r="N5238">
        <f>IF($B5238="","",IF($C5238="SUPERSTORE","Superstore","DH"))</f>
        <v/>
      </c>
      <c r="O5238">
        <f>IF($B5238="","",IFERROR(VLOOKUP($B5238,Mapping!$A:$C,2,0),"Not Mapped"))</f>
        <v/>
      </c>
      <c r="P5238">
        <f>IF($B5238="","",IFERROR(VLOOKUP($B5238,Mapping!$A:$C,3,0),"Not Mapped"))</f>
        <v/>
      </c>
      <c r="Q5238">
        <f>IF($B5238="","",IF(COUNTIF(Exclusions!$A:$A,$B5238)&gt;0,"Yes","No"))</f>
        <v/>
      </c>
      <c r="R5238" s="17">
        <f>IF($B5238="","",MIN(1,DAY($A5238)/IF($N5238="Superstore",Settings!$B$5,Settings!$B$4)))</f>
        <v/>
      </c>
      <c r="S5238" s="17">
        <f>IF(OR($B5238="",$G5238="",$R5238=0),"",$G5238/$R5238)</f>
        <v/>
      </c>
      <c r="T5238">
        <f>IF($S5238="","",IF($S5238&lt;Settings!$B$8,"Critical",IF($S5238&lt;Settings!$B$9,"Semi Critical","Non Critical")))</f>
        <v/>
      </c>
      <c r="U5238">
        <f>IF($B5238="","",IFERROR(VLOOKUP($O5238,Leaders!$A:$B,2,0),"Not Mapped"))</f>
        <v/>
      </c>
    </row>
    <row r="5239">
      <c r="A5239" s="16" t="n"/>
      <c r="G5239" s="17" t="n"/>
      <c r="H5239" s="17" t="n"/>
      <c r="I5239" s="17" t="n"/>
      <c r="J5239" s="17" t="n"/>
      <c r="K5239" s="17" t="n"/>
      <c r="L5239" s="17" t="n"/>
      <c r="N5239">
        <f>IF($B5239="","",IF($C5239="SUPERSTORE","Superstore","DH"))</f>
        <v/>
      </c>
      <c r="O5239">
        <f>IF($B5239="","",IFERROR(VLOOKUP($B5239,Mapping!$A:$C,2,0),"Not Mapped"))</f>
        <v/>
      </c>
      <c r="P5239">
        <f>IF($B5239="","",IFERROR(VLOOKUP($B5239,Mapping!$A:$C,3,0),"Not Mapped"))</f>
        <v/>
      </c>
      <c r="Q5239">
        <f>IF($B5239="","",IF(COUNTIF(Exclusions!$A:$A,$B5239)&gt;0,"Yes","No"))</f>
        <v/>
      </c>
      <c r="R5239" s="17">
        <f>IF($B5239="","",MIN(1,DAY($A5239)/IF($N5239="Superstore",Settings!$B$5,Settings!$B$4)))</f>
        <v/>
      </c>
      <c r="S5239" s="17">
        <f>IF(OR($B5239="",$G5239="",$R5239=0),"",$G5239/$R5239)</f>
        <v/>
      </c>
      <c r="T5239">
        <f>IF($S5239="","",IF($S5239&lt;Settings!$B$8,"Critical",IF($S5239&lt;Settings!$B$9,"Semi Critical","Non Critical")))</f>
        <v/>
      </c>
      <c r="U5239">
        <f>IF($B5239="","",IFERROR(VLOOKUP($O5239,Leaders!$A:$B,2,0),"Not Mapped"))</f>
        <v/>
      </c>
    </row>
    <row r="5240">
      <c r="A5240" s="16" t="n"/>
      <c r="G5240" s="17" t="n"/>
      <c r="H5240" s="17" t="n"/>
      <c r="I5240" s="17" t="n"/>
      <c r="J5240" s="17" t="n"/>
      <c r="K5240" s="17" t="n"/>
      <c r="L5240" s="17" t="n"/>
      <c r="N5240">
        <f>IF($B5240="","",IF($C5240="SUPERSTORE","Superstore","DH"))</f>
        <v/>
      </c>
      <c r="O5240">
        <f>IF($B5240="","",IFERROR(VLOOKUP($B5240,Mapping!$A:$C,2,0),"Not Mapped"))</f>
        <v/>
      </c>
      <c r="P5240">
        <f>IF($B5240="","",IFERROR(VLOOKUP($B5240,Mapping!$A:$C,3,0),"Not Mapped"))</f>
        <v/>
      </c>
      <c r="Q5240">
        <f>IF($B5240="","",IF(COUNTIF(Exclusions!$A:$A,$B5240)&gt;0,"Yes","No"))</f>
        <v/>
      </c>
      <c r="R5240" s="17">
        <f>IF($B5240="","",MIN(1,DAY($A5240)/IF($N5240="Superstore",Settings!$B$5,Settings!$B$4)))</f>
        <v/>
      </c>
      <c r="S5240" s="17">
        <f>IF(OR($B5240="",$G5240="",$R5240=0),"",$G5240/$R5240)</f>
        <v/>
      </c>
      <c r="T5240">
        <f>IF($S5240="","",IF($S5240&lt;Settings!$B$8,"Critical",IF($S5240&lt;Settings!$B$9,"Semi Critical","Non Critical")))</f>
        <v/>
      </c>
      <c r="U5240">
        <f>IF($B5240="","",IFERROR(VLOOKUP($O5240,Leaders!$A:$B,2,0),"Not Mapped"))</f>
        <v/>
      </c>
    </row>
    <row r="5241">
      <c r="A5241" s="16" t="n"/>
      <c r="G5241" s="17" t="n"/>
      <c r="H5241" s="17" t="n"/>
      <c r="I5241" s="17" t="n"/>
      <c r="J5241" s="17" t="n"/>
      <c r="K5241" s="17" t="n"/>
      <c r="L5241" s="17" t="n"/>
      <c r="N5241">
        <f>IF($B5241="","",IF($C5241="SUPERSTORE","Superstore","DH"))</f>
        <v/>
      </c>
      <c r="O5241">
        <f>IF($B5241="","",IFERROR(VLOOKUP($B5241,Mapping!$A:$C,2,0),"Not Mapped"))</f>
        <v/>
      </c>
      <c r="P5241">
        <f>IF($B5241="","",IFERROR(VLOOKUP($B5241,Mapping!$A:$C,3,0),"Not Mapped"))</f>
        <v/>
      </c>
      <c r="Q5241">
        <f>IF($B5241="","",IF(COUNTIF(Exclusions!$A:$A,$B5241)&gt;0,"Yes","No"))</f>
        <v/>
      </c>
      <c r="R5241" s="17">
        <f>IF($B5241="","",MIN(1,DAY($A5241)/IF($N5241="Superstore",Settings!$B$5,Settings!$B$4)))</f>
        <v/>
      </c>
      <c r="S5241" s="17">
        <f>IF(OR($B5241="",$G5241="",$R5241=0),"",$G5241/$R5241)</f>
        <v/>
      </c>
      <c r="T5241">
        <f>IF($S5241="","",IF($S5241&lt;Settings!$B$8,"Critical",IF($S5241&lt;Settings!$B$9,"Semi Critical","Non Critical")))</f>
        <v/>
      </c>
      <c r="U5241">
        <f>IF($B5241="","",IFERROR(VLOOKUP($O5241,Leaders!$A:$B,2,0),"Not Mapped"))</f>
        <v/>
      </c>
    </row>
    <row r="5242">
      <c r="A5242" s="16" t="n"/>
      <c r="G5242" s="17" t="n"/>
      <c r="H5242" s="17" t="n"/>
      <c r="I5242" s="17" t="n"/>
      <c r="J5242" s="17" t="n"/>
      <c r="K5242" s="17" t="n"/>
      <c r="L5242" s="17" t="n"/>
      <c r="N5242">
        <f>IF($B5242="","",IF($C5242="SUPERSTORE","Superstore","DH"))</f>
        <v/>
      </c>
      <c r="O5242">
        <f>IF($B5242="","",IFERROR(VLOOKUP($B5242,Mapping!$A:$C,2,0),"Not Mapped"))</f>
        <v/>
      </c>
      <c r="P5242">
        <f>IF($B5242="","",IFERROR(VLOOKUP($B5242,Mapping!$A:$C,3,0),"Not Mapped"))</f>
        <v/>
      </c>
      <c r="Q5242">
        <f>IF($B5242="","",IF(COUNTIF(Exclusions!$A:$A,$B5242)&gt;0,"Yes","No"))</f>
        <v/>
      </c>
      <c r="R5242" s="17">
        <f>IF($B5242="","",MIN(1,DAY($A5242)/IF($N5242="Superstore",Settings!$B$5,Settings!$B$4)))</f>
        <v/>
      </c>
      <c r="S5242" s="17">
        <f>IF(OR($B5242="",$G5242="",$R5242=0),"",$G5242/$R5242)</f>
        <v/>
      </c>
      <c r="T5242">
        <f>IF($S5242="","",IF($S5242&lt;Settings!$B$8,"Critical",IF($S5242&lt;Settings!$B$9,"Semi Critical","Non Critical")))</f>
        <v/>
      </c>
      <c r="U5242">
        <f>IF($B5242="","",IFERROR(VLOOKUP($O5242,Leaders!$A:$B,2,0),"Not Mapped"))</f>
        <v/>
      </c>
    </row>
    <row r="5243">
      <c r="A5243" s="16" t="n"/>
      <c r="G5243" s="17" t="n"/>
      <c r="H5243" s="17" t="n"/>
      <c r="I5243" s="17" t="n"/>
      <c r="J5243" s="17" t="n"/>
      <c r="K5243" s="17" t="n"/>
      <c r="L5243" s="17" t="n"/>
      <c r="N5243">
        <f>IF($B5243="","",IF($C5243="SUPERSTORE","Superstore","DH"))</f>
        <v/>
      </c>
      <c r="O5243">
        <f>IF($B5243="","",IFERROR(VLOOKUP($B5243,Mapping!$A:$C,2,0),"Not Mapped"))</f>
        <v/>
      </c>
      <c r="P5243">
        <f>IF($B5243="","",IFERROR(VLOOKUP($B5243,Mapping!$A:$C,3,0),"Not Mapped"))</f>
        <v/>
      </c>
      <c r="Q5243">
        <f>IF($B5243="","",IF(COUNTIF(Exclusions!$A:$A,$B5243)&gt;0,"Yes","No"))</f>
        <v/>
      </c>
      <c r="R5243" s="17">
        <f>IF($B5243="","",MIN(1,DAY($A5243)/IF($N5243="Superstore",Settings!$B$5,Settings!$B$4)))</f>
        <v/>
      </c>
      <c r="S5243" s="17">
        <f>IF(OR($B5243="",$G5243="",$R5243=0),"",$G5243/$R5243)</f>
        <v/>
      </c>
      <c r="T5243">
        <f>IF($S5243="","",IF($S5243&lt;Settings!$B$8,"Critical",IF($S5243&lt;Settings!$B$9,"Semi Critical","Non Critical")))</f>
        <v/>
      </c>
      <c r="U5243">
        <f>IF($B5243="","",IFERROR(VLOOKUP($O5243,Leaders!$A:$B,2,0),"Not Mapped"))</f>
        <v/>
      </c>
    </row>
    <row r="5244">
      <c r="A5244" s="16" t="n"/>
      <c r="G5244" s="17" t="n"/>
      <c r="H5244" s="17" t="n"/>
      <c r="I5244" s="17" t="n"/>
      <c r="J5244" s="17" t="n"/>
      <c r="K5244" s="17" t="n"/>
      <c r="L5244" s="17" t="n"/>
      <c r="N5244">
        <f>IF($B5244="","",IF($C5244="SUPERSTORE","Superstore","DH"))</f>
        <v/>
      </c>
      <c r="O5244">
        <f>IF($B5244="","",IFERROR(VLOOKUP($B5244,Mapping!$A:$C,2,0),"Not Mapped"))</f>
        <v/>
      </c>
      <c r="P5244">
        <f>IF($B5244="","",IFERROR(VLOOKUP($B5244,Mapping!$A:$C,3,0),"Not Mapped"))</f>
        <v/>
      </c>
      <c r="Q5244">
        <f>IF($B5244="","",IF(COUNTIF(Exclusions!$A:$A,$B5244)&gt;0,"Yes","No"))</f>
        <v/>
      </c>
      <c r="R5244" s="17">
        <f>IF($B5244="","",MIN(1,DAY($A5244)/IF($N5244="Superstore",Settings!$B$5,Settings!$B$4)))</f>
        <v/>
      </c>
      <c r="S5244" s="17">
        <f>IF(OR($B5244="",$G5244="",$R5244=0),"",$G5244/$R5244)</f>
        <v/>
      </c>
      <c r="T5244">
        <f>IF($S5244="","",IF($S5244&lt;Settings!$B$8,"Critical",IF($S5244&lt;Settings!$B$9,"Semi Critical","Non Critical")))</f>
        <v/>
      </c>
      <c r="U5244">
        <f>IF($B5244="","",IFERROR(VLOOKUP($O5244,Leaders!$A:$B,2,0),"Not Mapped"))</f>
        <v/>
      </c>
    </row>
    <row r="5245">
      <c r="A5245" s="16" t="n"/>
      <c r="G5245" s="17" t="n"/>
      <c r="H5245" s="17" t="n"/>
      <c r="I5245" s="17" t="n"/>
      <c r="J5245" s="17" t="n"/>
      <c r="K5245" s="17" t="n"/>
      <c r="L5245" s="17" t="n"/>
      <c r="N5245">
        <f>IF($B5245="","",IF($C5245="SUPERSTORE","Superstore","DH"))</f>
        <v/>
      </c>
      <c r="O5245">
        <f>IF($B5245="","",IFERROR(VLOOKUP($B5245,Mapping!$A:$C,2,0),"Not Mapped"))</f>
        <v/>
      </c>
      <c r="P5245">
        <f>IF($B5245="","",IFERROR(VLOOKUP($B5245,Mapping!$A:$C,3,0),"Not Mapped"))</f>
        <v/>
      </c>
      <c r="Q5245">
        <f>IF($B5245="","",IF(COUNTIF(Exclusions!$A:$A,$B5245)&gt;0,"Yes","No"))</f>
        <v/>
      </c>
      <c r="R5245" s="17">
        <f>IF($B5245="","",MIN(1,DAY($A5245)/IF($N5245="Superstore",Settings!$B$5,Settings!$B$4)))</f>
        <v/>
      </c>
      <c r="S5245" s="17">
        <f>IF(OR($B5245="",$G5245="",$R5245=0),"",$G5245/$R5245)</f>
        <v/>
      </c>
      <c r="T5245">
        <f>IF($S5245="","",IF($S5245&lt;Settings!$B$8,"Critical",IF($S5245&lt;Settings!$B$9,"Semi Critical","Non Critical")))</f>
        <v/>
      </c>
      <c r="U5245">
        <f>IF($B5245="","",IFERROR(VLOOKUP($O5245,Leaders!$A:$B,2,0),"Not Mapped"))</f>
        <v/>
      </c>
    </row>
    <row r="5246">
      <c r="A5246" s="16" t="n"/>
      <c r="G5246" s="17" t="n"/>
      <c r="H5246" s="17" t="n"/>
      <c r="I5246" s="17" t="n"/>
      <c r="J5246" s="17" t="n"/>
      <c r="K5246" s="17" t="n"/>
      <c r="L5246" s="17" t="n"/>
      <c r="N5246">
        <f>IF($B5246="","",IF($C5246="SUPERSTORE","Superstore","DH"))</f>
        <v/>
      </c>
      <c r="O5246">
        <f>IF($B5246="","",IFERROR(VLOOKUP($B5246,Mapping!$A:$C,2,0),"Not Mapped"))</f>
        <v/>
      </c>
      <c r="P5246">
        <f>IF($B5246="","",IFERROR(VLOOKUP($B5246,Mapping!$A:$C,3,0),"Not Mapped"))</f>
        <v/>
      </c>
      <c r="Q5246">
        <f>IF($B5246="","",IF(COUNTIF(Exclusions!$A:$A,$B5246)&gt;0,"Yes","No"))</f>
        <v/>
      </c>
      <c r="R5246" s="17">
        <f>IF($B5246="","",MIN(1,DAY($A5246)/IF($N5246="Superstore",Settings!$B$5,Settings!$B$4)))</f>
        <v/>
      </c>
      <c r="S5246" s="17">
        <f>IF(OR($B5246="",$G5246="",$R5246=0),"",$G5246/$R5246)</f>
        <v/>
      </c>
      <c r="T5246">
        <f>IF($S5246="","",IF($S5246&lt;Settings!$B$8,"Critical",IF($S5246&lt;Settings!$B$9,"Semi Critical","Non Critical")))</f>
        <v/>
      </c>
      <c r="U5246">
        <f>IF($B5246="","",IFERROR(VLOOKUP($O5246,Leaders!$A:$B,2,0),"Not Mapped"))</f>
        <v/>
      </c>
    </row>
    <row r="5247">
      <c r="A5247" s="16" t="n"/>
      <c r="G5247" s="17" t="n"/>
      <c r="H5247" s="17" t="n"/>
      <c r="I5247" s="17" t="n"/>
      <c r="J5247" s="17" t="n"/>
      <c r="K5247" s="17" t="n"/>
      <c r="L5247" s="17" t="n"/>
      <c r="N5247">
        <f>IF($B5247="","",IF($C5247="SUPERSTORE","Superstore","DH"))</f>
        <v/>
      </c>
      <c r="O5247">
        <f>IF($B5247="","",IFERROR(VLOOKUP($B5247,Mapping!$A:$C,2,0),"Not Mapped"))</f>
        <v/>
      </c>
      <c r="P5247">
        <f>IF($B5247="","",IFERROR(VLOOKUP($B5247,Mapping!$A:$C,3,0),"Not Mapped"))</f>
        <v/>
      </c>
      <c r="Q5247">
        <f>IF($B5247="","",IF(COUNTIF(Exclusions!$A:$A,$B5247)&gt;0,"Yes","No"))</f>
        <v/>
      </c>
      <c r="R5247" s="17">
        <f>IF($B5247="","",MIN(1,DAY($A5247)/IF($N5247="Superstore",Settings!$B$5,Settings!$B$4)))</f>
        <v/>
      </c>
      <c r="S5247" s="17">
        <f>IF(OR($B5247="",$G5247="",$R5247=0),"",$G5247/$R5247)</f>
        <v/>
      </c>
      <c r="T5247">
        <f>IF($S5247="","",IF($S5247&lt;Settings!$B$8,"Critical",IF($S5247&lt;Settings!$B$9,"Semi Critical","Non Critical")))</f>
        <v/>
      </c>
      <c r="U5247">
        <f>IF($B5247="","",IFERROR(VLOOKUP($O5247,Leaders!$A:$B,2,0),"Not Mapped"))</f>
        <v/>
      </c>
    </row>
    <row r="5248">
      <c r="A5248" s="16" t="n"/>
      <c r="G5248" s="17" t="n"/>
      <c r="H5248" s="17" t="n"/>
      <c r="I5248" s="17" t="n"/>
      <c r="J5248" s="17" t="n"/>
      <c r="K5248" s="17" t="n"/>
      <c r="L5248" s="17" t="n"/>
      <c r="N5248">
        <f>IF($B5248="","",IF($C5248="SUPERSTORE","Superstore","DH"))</f>
        <v/>
      </c>
      <c r="O5248">
        <f>IF($B5248="","",IFERROR(VLOOKUP($B5248,Mapping!$A:$C,2,0),"Not Mapped"))</f>
        <v/>
      </c>
      <c r="P5248">
        <f>IF($B5248="","",IFERROR(VLOOKUP($B5248,Mapping!$A:$C,3,0),"Not Mapped"))</f>
        <v/>
      </c>
      <c r="Q5248">
        <f>IF($B5248="","",IF(COUNTIF(Exclusions!$A:$A,$B5248)&gt;0,"Yes","No"))</f>
        <v/>
      </c>
      <c r="R5248" s="17">
        <f>IF($B5248="","",MIN(1,DAY($A5248)/IF($N5248="Superstore",Settings!$B$5,Settings!$B$4)))</f>
        <v/>
      </c>
      <c r="S5248" s="17">
        <f>IF(OR($B5248="",$G5248="",$R5248=0),"",$G5248/$R5248)</f>
        <v/>
      </c>
      <c r="T5248">
        <f>IF($S5248="","",IF($S5248&lt;Settings!$B$8,"Critical",IF($S5248&lt;Settings!$B$9,"Semi Critical","Non Critical")))</f>
        <v/>
      </c>
      <c r="U5248">
        <f>IF($B5248="","",IFERROR(VLOOKUP($O5248,Leaders!$A:$B,2,0),"Not Mapped"))</f>
        <v/>
      </c>
    </row>
    <row r="5249">
      <c r="A5249" s="16" t="n"/>
      <c r="G5249" s="17" t="n"/>
      <c r="H5249" s="17" t="n"/>
      <c r="I5249" s="17" t="n"/>
      <c r="J5249" s="17" t="n"/>
      <c r="K5249" s="17" t="n"/>
      <c r="L5249" s="17" t="n"/>
      <c r="N5249">
        <f>IF($B5249="","",IF($C5249="SUPERSTORE","Superstore","DH"))</f>
        <v/>
      </c>
      <c r="O5249">
        <f>IF($B5249="","",IFERROR(VLOOKUP($B5249,Mapping!$A:$C,2,0),"Not Mapped"))</f>
        <v/>
      </c>
      <c r="P5249">
        <f>IF($B5249="","",IFERROR(VLOOKUP($B5249,Mapping!$A:$C,3,0),"Not Mapped"))</f>
        <v/>
      </c>
      <c r="Q5249">
        <f>IF($B5249="","",IF(COUNTIF(Exclusions!$A:$A,$B5249)&gt;0,"Yes","No"))</f>
        <v/>
      </c>
      <c r="R5249" s="17">
        <f>IF($B5249="","",MIN(1,DAY($A5249)/IF($N5249="Superstore",Settings!$B$5,Settings!$B$4)))</f>
        <v/>
      </c>
      <c r="S5249" s="17">
        <f>IF(OR($B5249="",$G5249="",$R5249=0),"",$G5249/$R5249)</f>
        <v/>
      </c>
      <c r="T5249">
        <f>IF($S5249="","",IF($S5249&lt;Settings!$B$8,"Critical",IF($S5249&lt;Settings!$B$9,"Semi Critical","Non Critical")))</f>
        <v/>
      </c>
      <c r="U5249">
        <f>IF($B5249="","",IFERROR(VLOOKUP($O5249,Leaders!$A:$B,2,0),"Not Mapped"))</f>
        <v/>
      </c>
    </row>
    <row r="5250">
      <c r="A5250" s="16" t="n"/>
      <c r="G5250" s="17" t="n"/>
      <c r="H5250" s="17" t="n"/>
      <c r="I5250" s="17" t="n"/>
      <c r="J5250" s="17" t="n"/>
      <c r="K5250" s="17" t="n"/>
      <c r="L5250" s="17" t="n"/>
      <c r="N5250">
        <f>IF($B5250="","",IF($C5250="SUPERSTORE","Superstore","DH"))</f>
        <v/>
      </c>
      <c r="O5250">
        <f>IF($B5250="","",IFERROR(VLOOKUP($B5250,Mapping!$A:$C,2,0),"Not Mapped"))</f>
        <v/>
      </c>
      <c r="P5250">
        <f>IF($B5250="","",IFERROR(VLOOKUP($B5250,Mapping!$A:$C,3,0),"Not Mapped"))</f>
        <v/>
      </c>
      <c r="Q5250">
        <f>IF($B5250="","",IF(COUNTIF(Exclusions!$A:$A,$B5250)&gt;0,"Yes","No"))</f>
        <v/>
      </c>
      <c r="R5250" s="17">
        <f>IF($B5250="","",MIN(1,DAY($A5250)/IF($N5250="Superstore",Settings!$B$5,Settings!$B$4)))</f>
        <v/>
      </c>
      <c r="S5250" s="17">
        <f>IF(OR($B5250="",$G5250="",$R5250=0),"",$G5250/$R5250)</f>
        <v/>
      </c>
      <c r="T5250">
        <f>IF($S5250="","",IF($S5250&lt;Settings!$B$8,"Critical",IF($S5250&lt;Settings!$B$9,"Semi Critical","Non Critical")))</f>
        <v/>
      </c>
      <c r="U5250">
        <f>IF($B5250="","",IFERROR(VLOOKUP($O5250,Leaders!$A:$B,2,0),"Not Mapped"))</f>
        <v/>
      </c>
    </row>
    <row r="5251">
      <c r="A5251" s="16" t="n"/>
      <c r="G5251" s="17" t="n"/>
      <c r="H5251" s="17" t="n"/>
      <c r="I5251" s="17" t="n"/>
      <c r="J5251" s="17" t="n"/>
      <c r="K5251" s="17" t="n"/>
      <c r="L5251" s="17" t="n"/>
      <c r="N5251">
        <f>IF($B5251="","",IF($C5251="SUPERSTORE","Superstore","DH"))</f>
        <v/>
      </c>
      <c r="O5251">
        <f>IF($B5251="","",IFERROR(VLOOKUP($B5251,Mapping!$A:$C,2,0),"Not Mapped"))</f>
        <v/>
      </c>
      <c r="P5251">
        <f>IF($B5251="","",IFERROR(VLOOKUP($B5251,Mapping!$A:$C,3,0),"Not Mapped"))</f>
        <v/>
      </c>
      <c r="Q5251">
        <f>IF($B5251="","",IF(COUNTIF(Exclusions!$A:$A,$B5251)&gt;0,"Yes","No"))</f>
        <v/>
      </c>
      <c r="R5251" s="17">
        <f>IF($B5251="","",MIN(1,DAY($A5251)/IF($N5251="Superstore",Settings!$B$5,Settings!$B$4)))</f>
        <v/>
      </c>
      <c r="S5251" s="17">
        <f>IF(OR($B5251="",$G5251="",$R5251=0),"",$G5251/$R5251)</f>
        <v/>
      </c>
      <c r="T5251">
        <f>IF($S5251="","",IF($S5251&lt;Settings!$B$8,"Critical",IF($S5251&lt;Settings!$B$9,"Semi Critical","Non Critical")))</f>
        <v/>
      </c>
      <c r="U5251">
        <f>IF($B5251="","",IFERROR(VLOOKUP($O5251,Leaders!$A:$B,2,0),"Not Mapped"))</f>
        <v/>
      </c>
    </row>
    <row r="5252">
      <c r="A5252" s="16" t="n"/>
      <c r="G5252" s="17" t="n"/>
      <c r="H5252" s="17" t="n"/>
      <c r="I5252" s="17" t="n"/>
      <c r="J5252" s="17" t="n"/>
      <c r="K5252" s="17" t="n"/>
      <c r="L5252" s="17" t="n"/>
      <c r="N5252">
        <f>IF($B5252="","",IF($C5252="SUPERSTORE","Superstore","DH"))</f>
        <v/>
      </c>
      <c r="O5252">
        <f>IF($B5252="","",IFERROR(VLOOKUP($B5252,Mapping!$A:$C,2,0),"Not Mapped"))</f>
        <v/>
      </c>
      <c r="P5252">
        <f>IF($B5252="","",IFERROR(VLOOKUP($B5252,Mapping!$A:$C,3,0),"Not Mapped"))</f>
        <v/>
      </c>
      <c r="Q5252">
        <f>IF($B5252="","",IF(COUNTIF(Exclusions!$A:$A,$B5252)&gt;0,"Yes","No"))</f>
        <v/>
      </c>
      <c r="R5252" s="17">
        <f>IF($B5252="","",MIN(1,DAY($A5252)/IF($N5252="Superstore",Settings!$B$5,Settings!$B$4)))</f>
        <v/>
      </c>
      <c r="S5252" s="17">
        <f>IF(OR($B5252="",$G5252="",$R5252=0),"",$G5252/$R5252)</f>
        <v/>
      </c>
      <c r="T5252">
        <f>IF($S5252="","",IF($S5252&lt;Settings!$B$8,"Critical",IF($S5252&lt;Settings!$B$9,"Semi Critical","Non Critical")))</f>
        <v/>
      </c>
      <c r="U5252">
        <f>IF($B5252="","",IFERROR(VLOOKUP($O5252,Leaders!$A:$B,2,0),"Not Mapped"))</f>
        <v/>
      </c>
    </row>
    <row r="5253">
      <c r="A5253" s="16" t="n"/>
      <c r="G5253" s="17" t="n"/>
      <c r="H5253" s="17" t="n"/>
      <c r="I5253" s="17" t="n"/>
      <c r="J5253" s="17" t="n"/>
      <c r="K5253" s="17" t="n"/>
      <c r="L5253" s="17" t="n"/>
      <c r="N5253">
        <f>IF($B5253="","",IF($C5253="SUPERSTORE","Superstore","DH"))</f>
        <v/>
      </c>
      <c r="O5253">
        <f>IF($B5253="","",IFERROR(VLOOKUP($B5253,Mapping!$A:$C,2,0),"Not Mapped"))</f>
        <v/>
      </c>
      <c r="P5253">
        <f>IF($B5253="","",IFERROR(VLOOKUP($B5253,Mapping!$A:$C,3,0),"Not Mapped"))</f>
        <v/>
      </c>
      <c r="Q5253">
        <f>IF($B5253="","",IF(COUNTIF(Exclusions!$A:$A,$B5253)&gt;0,"Yes","No"))</f>
        <v/>
      </c>
      <c r="R5253" s="17">
        <f>IF($B5253="","",MIN(1,DAY($A5253)/IF($N5253="Superstore",Settings!$B$5,Settings!$B$4)))</f>
        <v/>
      </c>
      <c r="S5253" s="17">
        <f>IF(OR($B5253="",$G5253="",$R5253=0),"",$G5253/$R5253)</f>
        <v/>
      </c>
      <c r="T5253">
        <f>IF($S5253="","",IF($S5253&lt;Settings!$B$8,"Critical",IF($S5253&lt;Settings!$B$9,"Semi Critical","Non Critical")))</f>
        <v/>
      </c>
      <c r="U5253">
        <f>IF($B5253="","",IFERROR(VLOOKUP($O5253,Leaders!$A:$B,2,0),"Not Mapped"))</f>
        <v/>
      </c>
    </row>
    <row r="5254">
      <c r="A5254" s="16" t="n"/>
      <c r="G5254" s="17" t="n"/>
      <c r="H5254" s="17" t="n"/>
      <c r="I5254" s="17" t="n"/>
      <c r="J5254" s="17" t="n"/>
      <c r="K5254" s="17" t="n"/>
      <c r="L5254" s="17" t="n"/>
      <c r="N5254">
        <f>IF($B5254="","",IF($C5254="SUPERSTORE","Superstore","DH"))</f>
        <v/>
      </c>
      <c r="O5254">
        <f>IF($B5254="","",IFERROR(VLOOKUP($B5254,Mapping!$A:$C,2,0),"Not Mapped"))</f>
        <v/>
      </c>
      <c r="P5254">
        <f>IF($B5254="","",IFERROR(VLOOKUP($B5254,Mapping!$A:$C,3,0),"Not Mapped"))</f>
        <v/>
      </c>
      <c r="Q5254">
        <f>IF($B5254="","",IF(COUNTIF(Exclusions!$A:$A,$B5254)&gt;0,"Yes","No"))</f>
        <v/>
      </c>
      <c r="R5254" s="17">
        <f>IF($B5254="","",MIN(1,DAY($A5254)/IF($N5254="Superstore",Settings!$B$5,Settings!$B$4)))</f>
        <v/>
      </c>
      <c r="S5254" s="17">
        <f>IF(OR($B5254="",$G5254="",$R5254=0),"",$G5254/$R5254)</f>
        <v/>
      </c>
      <c r="T5254">
        <f>IF($S5254="","",IF($S5254&lt;Settings!$B$8,"Critical",IF($S5254&lt;Settings!$B$9,"Semi Critical","Non Critical")))</f>
        <v/>
      </c>
      <c r="U5254">
        <f>IF($B5254="","",IFERROR(VLOOKUP($O5254,Leaders!$A:$B,2,0),"Not Mapped"))</f>
        <v/>
      </c>
    </row>
    <row r="5255">
      <c r="A5255" s="16" t="n"/>
      <c r="G5255" s="17" t="n"/>
      <c r="H5255" s="17" t="n"/>
      <c r="I5255" s="17" t="n"/>
      <c r="J5255" s="17" t="n"/>
      <c r="K5255" s="17" t="n"/>
      <c r="L5255" s="17" t="n"/>
      <c r="N5255">
        <f>IF($B5255="","",IF($C5255="SUPERSTORE","Superstore","DH"))</f>
        <v/>
      </c>
      <c r="O5255">
        <f>IF($B5255="","",IFERROR(VLOOKUP($B5255,Mapping!$A:$C,2,0),"Not Mapped"))</f>
        <v/>
      </c>
      <c r="P5255">
        <f>IF($B5255="","",IFERROR(VLOOKUP($B5255,Mapping!$A:$C,3,0),"Not Mapped"))</f>
        <v/>
      </c>
      <c r="Q5255">
        <f>IF($B5255="","",IF(COUNTIF(Exclusions!$A:$A,$B5255)&gt;0,"Yes","No"))</f>
        <v/>
      </c>
      <c r="R5255" s="17">
        <f>IF($B5255="","",MIN(1,DAY($A5255)/IF($N5255="Superstore",Settings!$B$5,Settings!$B$4)))</f>
        <v/>
      </c>
      <c r="S5255" s="17">
        <f>IF(OR($B5255="",$G5255="",$R5255=0),"",$G5255/$R5255)</f>
        <v/>
      </c>
      <c r="T5255">
        <f>IF($S5255="","",IF($S5255&lt;Settings!$B$8,"Critical",IF($S5255&lt;Settings!$B$9,"Semi Critical","Non Critical")))</f>
        <v/>
      </c>
      <c r="U5255">
        <f>IF($B5255="","",IFERROR(VLOOKUP($O5255,Leaders!$A:$B,2,0),"Not Mapped"))</f>
        <v/>
      </c>
    </row>
    <row r="5256">
      <c r="A5256" s="16" t="n"/>
      <c r="G5256" s="17" t="n"/>
      <c r="H5256" s="17" t="n"/>
      <c r="I5256" s="17" t="n"/>
      <c r="J5256" s="17" t="n"/>
      <c r="K5256" s="17" t="n"/>
      <c r="L5256" s="17" t="n"/>
      <c r="N5256">
        <f>IF($B5256="","",IF($C5256="SUPERSTORE","Superstore","DH"))</f>
        <v/>
      </c>
      <c r="O5256">
        <f>IF($B5256="","",IFERROR(VLOOKUP($B5256,Mapping!$A:$C,2,0),"Not Mapped"))</f>
        <v/>
      </c>
      <c r="P5256">
        <f>IF($B5256="","",IFERROR(VLOOKUP($B5256,Mapping!$A:$C,3,0),"Not Mapped"))</f>
        <v/>
      </c>
      <c r="Q5256">
        <f>IF($B5256="","",IF(COUNTIF(Exclusions!$A:$A,$B5256)&gt;0,"Yes","No"))</f>
        <v/>
      </c>
      <c r="R5256" s="17">
        <f>IF($B5256="","",MIN(1,DAY($A5256)/IF($N5256="Superstore",Settings!$B$5,Settings!$B$4)))</f>
        <v/>
      </c>
      <c r="S5256" s="17">
        <f>IF(OR($B5256="",$G5256="",$R5256=0),"",$G5256/$R5256)</f>
        <v/>
      </c>
      <c r="T5256">
        <f>IF($S5256="","",IF($S5256&lt;Settings!$B$8,"Critical",IF($S5256&lt;Settings!$B$9,"Semi Critical","Non Critical")))</f>
        <v/>
      </c>
      <c r="U5256">
        <f>IF($B5256="","",IFERROR(VLOOKUP($O5256,Leaders!$A:$B,2,0),"Not Mapped"))</f>
        <v/>
      </c>
    </row>
    <row r="5257">
      <c r="A5257" s="16" t="n"/>
      <c r="G5257" s="17" t="n"/>
      <c r="H5257" s="17" t="n"/>
      <c r="I5257" s="17" t="n"/>
      <c r="J5257" s="17" t="n"/>
      <c r="K5257" s="17" t="n"/>
      <c r="L5257" s="17" t="n"/>
      <c r="N5257">
        <f>IF($B5257="","",IF($C5257="SUPERSTORE","Superstore","DH"))</f>
        <v/>
      </c>
      <c r="O5257">
        <f>IF($B5257="","",IFERROR(VLOOKUP($B5257,Mapping!$A:$C,2,0),"Not Mapped"))</f>
        <v/>
      </c>
      <c r="P5257">
        <f>IF($B5257="","",IFERROR(VLOOKUP($B5257,Mapping!$A:$C,3,0),"Not Mapped"))</f>
        <v/>
      </c>
      <c r="Q5257">
        <f>IF($B5257="","",IF(COUNTIF(Exclusions!$A:$A,$B5257)&gt;0,"Yes","No"))</f>
        <v/>
      </c>
      <c r="R5257" s="17">
        <f>IF($B5257="","",MIN(1,DAY($A5257)/IF($N5257="Superstore",Settings!$B$5,Settings!$B$4)))</f>
        <v/>
      </c>
      <c r="S5257" s="17">
        <f>IF(OR($B5257="",$G5257="",$R5257=0),"",$G5257/$R5257)</f>
        <v/>
      </c>
      <c r="T5257">
        <f>IF($S5257="","",IF($S5257&lt;Settings!$B$8,"Critical",IF($S5257&lt;Settings!$B$9,"Semi Critical","Non Critical")))</f>
        <v/>
      </c>
      <c r="U5257">
        <f>IF($B5257="","",IFERROR(VLOOKUP($O5257,Leaders!$A:$B,2,0),"Not Mapped"))</f>
        <v/>
      </c>
    </row>
    <row r="5258">
      <c r="A5258" s="16" t="n"/>
      <c r="G5258" s="17" t="n"/>
      <c r="H5258" s="17" t="n"/>
      <c r="I5258" s="17" t="n"/>
      <c r="J5258" s="17" t="n"/>
      <c r="K5258" s="17" t="n"/>
      <c r="L5258" s="17" t="n"/>
      <c r="N5258">
        <f>IF($B5258="","",IF($C5258="SUPERSTORE","Superstore","DH"))</f>
        <v/>
      </c>
      <c r="O5258">
        <f>IF($B5258="","",IFERROR(VLOOKUP($B5258,Mapping!$A:$C,2,0),"Not Mapped"))</f>
        <v/>
      </c>
      <c r="P5258">
        <f>IF($B5258="","",IFERROR(VLOOKUP($B5258,Mapping!$A:$C,3,0),"Not Mapped"))</f>
        <v/>
      </c>
      <c r="Q5258">
        <f>IF($B5258="","",IF(COUNTIF(Exclusions!$A:$A,$B5258)&gt;0,"Yes","No"))</f>
        <v/>
      </c>
      <c r="R5258" s="17">
        <f>IF($B5258="","",MIN(1,DAY($A5258)/IF($N5258="Superstore",Settings!$B$5,Settings!$B$4)))</f>
        <v/>
      </c>
      <c r="S5258" s="17">
        <f>IF(OR($B5258="",$G5258="",$R5258=0),"",$G5258/$R5258)</f>
        <v/>
      </c>
      <c r="T5258">
        <f>IF($S5258="","",IF($S5258&lt;Settings!$B$8,"Critical",IF($S5258&lt;Settings!$B$9,"Semi Critical","Non Critical")))</f>
        <v/>
      </c>
      <c r="U5258">
        <f>IF($B5258="","",IFERROR(VLOOKUP($O5258,Leaders!$A:$B,2,0),"Not Mapped"))</f>
        <v/>
      </c>
    </row>
    <row r="5259">
      <c r="A5259" s="16" t="n"/>
      <c r="G5259" s="17" t="n"/>
      <c r="H5259" s="17" t="n"/>
      <c r="I5259" s="17" t="n"/>
      <c r="J5259" s="17" t="n"/>
      <c r="K5259" s="17" t="n"/>
      <c r="L5259" s="17" t="n"/>
      <c r="N5259">
        <f>IF($B5259="","",IF($C5259="SUPERSTORE","Superstore","DH"))</f>
        <v/>
      </c>
      <c r="O5259">
        <f>IF($B5259="","",IFERROR(VLOOKUP($B5259,Mapping!$A:$C,2,0),"Not Mapped"))</f>
        <v/>
      </c>
      <c r="P5259">
        <f>IF($B5259="","",IFERROR(VLOOKUP($B5259,Mapping!$A:$C,3,0),"Not Mapped"))</f>
        <v/>
      </c>
      <c r="Q5259">
        <f>IF($B5259="","",IF(COUNTIF(Exclusions!$A:$A,$B5259)&gt;0,"Yes","No"))</f>
        <v/>
      </c>
      <c r="R5259" s="17">
        <f>IF($B5259="","",MIN(1,DAY($A5259)/IF($N5259="Superstore",Settings!$B$5,Settings!$B$4)))</f>
        <v/>
      </c>
      <c r="S5259" s="17">
        <f>IF(OR($B5259="",$G5259="",$R5259=0),"",$G5259/$R5259)</f>
        <v/>
      </c>
      <c r="T5259">
        <f>IF($S5259="","",IF($S5259&lt;Settings!$B$8,"Critical",IF($S5259&lt;Settings!$B$9,"Semi Critical","Non Critical")))</f>
        <v/>
      </c>
      <c r="U5259">
        <f>IF($B5259="","",IFERROR(VLOOKUP($O5259,Leaders!$A:$B,2,0),"Not Mapped"))</f>
        <v/>
      </c>
    </row>
    <row r="5260">
      <c r="A5260" s="16" t="n"/>
      <c r="G5260" s="17" t="n"/>
      <c r="H5260" s="17" t="n"/>
      <c r="I5260" s="17" t="n"/>
      <c r="J5260" s="17" t="n"/>
      <c r="K5260" s="17" t="n"/>
      <c r="L5260" s="17" t="n"/>
      <c r="N5260">
        <f>IF($B5260="","",IF($C5260="SUPERSTORE","Superstore","DH"))</f>
        <v/>
      </c>
      <c r="O5260">
        <f>IF($B5260="","",IFERROR(VLOOKUP($B5260,Mapping!$A:$C,2,0),"Not Mapped"))</f>
        <v/>
      </c>
      <c r="P5260">
        <f>IF($B5260="","",IFERROR(VLOOKUP($B5260,Mapping!$A:$C,3,0),"Not Mapped"))</f>
        <v/>
      </c>
      <c r="Q5260">
        <f>IF($B5260="","",IF(COUNTIF(Exclusions!$A:$A,$B5260)&gt;0,"Yes","No"))</f>
        <v/>
      </c>
      <c r="R5260" s="17">
        <f>IF($B5260="","",MIN(1,DAY($A5260)/IF($N5260="Superstore",Settings!$B$5,Settings!$B$4)))</f>
        <v/>
      </c>
      <c r="S5260" s="17">
        <f>IF(OR($B5260="",$G5260="",$R5260=0),"",$G5260/$R5260)</f>
        <v/>
      </c>
      <c r="T5260">
        <f>IF($S5260="","",IF($S5260&lt;Settings!$B$8,"Critical",IF($S5260&lt;Settings!$B$9,"Semi Critical","Non Critical")))</f>
        <v/>
      </c>
      <c r="U5260">
        <f>IF($B5260="","",IFERROR(VLOOKUP($O5260,Leaders!$A:$B,2,0),"Not Mapped"))</f>
        <v/>
      </c>
    </row>
    <row r="5261">
      <c r="A5261" s="16" t="n"/>
      <c r="G5261" s="17" t="n"/>
      <c r="H5261" s="17" t="n"/>
      <c r="I5261" s="17" t="n"/>
      <c r="J5261" s="17" t="n"/>
      <c r="K5261" s="17" t="n"/>
      <c r="L5261" s="17" t="n"/>
      <c r="N5261">
        <f>IF($B5261="","",IF($C5261="SUPERSTORE","Superstore","DH"))</f>
        <v/>
      </c>
      <c r="O5261">
        <f>IF($B5261="","",IFERROR(VLOOKUP($B5261,Mapping!$A:$C,2,0),"Not Mapped"))</f>
        <v/>
      </c>
      <c r="P5261">
        <f>IF($B5261="","",IFERROR(VLOOKUP($B5261,Mapping!$A:$C,3,0),"Not Mapped"))</f>
        <v/>
      </c>
      <c r="Q5261">
        <f>IF($B5261="","",IF(COUNTIF(Exclusions!$A:$A,$B5261)&gt;0,"Yes","No"))</f>
        <v/>
      </c>
      <c r="R5261" s="17">
        <f>IF($B5261="","",MIN(1,DAY($A5261)/IF($N5261="Superstore",Settings!$B$5,Settings!$B$4)))</f>
        <v/>
      </c>
      <c r="S5261" s="17">
        <f>IF(OR($B5261="",$G5261="",$R5261=0),"",$G5261/$R5261)</f>
        <v/>
      </c>
      <c r="T5261">
        <f>IF($S5261="","",IF($S5261&lt;Settings!$B$8,"Critical",IF($S5261&lt;Settings!$B$9,"Semi Critical","Non Critical")))</f>
        <v/>
      </c>
      <c r="U5261">
        <f>IF($B5261="","",IFERROR(VLOOKUP($O5261,Leaders!$A:$B,2,0),"Not Mapped"))</f>
        <v/>
      </c>
    </row>
    <row r="5262">
      <c r="A5262" s="16" t="n"/>
      <c r="G5262" s="17" t="n"/>
      <c r="H5262" s="17" t="n"/>
      <c r="I5262" s="17" t="n"/>
      <c r="J5262" s="17" t="n"/>
      <c r="K5262" s="17" t="n"/>
      <c r="L5262" s="17" t="n"/>
      <c r="N5262">
        <f>IF($B5262="","",IF($C5262="SUPERSTORE","Superstore","DH"))</f>
        <v/>
      </c>
      <c r="O5262">
        <f>IF($B5262="","",IFERROR(VLOOKUP($B5262,Mapping!$A:$C,2,0),"Not Mapped"))</f>
        <v/>
      </c>
      <c r="P5262">
        <f>IF($B5262="","",IFERROR(VLOOKUP($B5262,Mapping!$A:$C,3,0),"Not Mapped"))</f>
        <v/>
      </c>
      <c r="Q5262">
        <f>IF($B5262="","",IF(COUNTIF(Exclusions!$A:$A,$B5262)&gt;0,"Yes","No"))</f>
        <v/>
      </c>
      <c r="R5262" s="17">
        <f>IF($B5262="","",MIN(1,DAY($A5262)/IF($N5262="Superstore",Settings!$B$5,Settings!$B$4)))</f>
        <v/>
      </c>
      <c r="S5262" s="17">
        <f>IF(OR($B5262="",$G5262="",$R5262=0),"",$G5262/$R5262)</f>
        <v/>
      </c>
      <c r="T5262">
        <f>IF($S5262="","",IF($S5262&lt;Settings!$B$8,"Critical",IF($S5262&lt;Settings!$B$9,"Semi Critical","Non Critical")))</f>
        <v/>
      </c>
      <c r="U5262">
        <f>IF($B5262="","",IFERROR(VLOOKUP($O5262,Leaders!$A:$B,2,0),"Not Mapped"))</f>
        <v/>
      </c>
    </row>
    <row r="5263">
      <c r="A5263" s="16" t="n"/>
      <c r="G5263" s="17" t="n"/>
      <c r="H5263" s="17" t="n"/>
      <c r="I5263" s="17" t="n"/>
      <c r="J5263" s="17" t="n"/>
      <c r="K5263" s="17" t="n"/>
      <c r="L5263" s="17" t="n"/>
      <c r="N5263">
        <f>IF($B5263="","",IF($C5263="SUPERSTORE","Superstore","DH"))</f>
        <v/>
      </c>
      <c r="O5263">
        <f>IF($B5263="","",IFERROR(VLOOKUP($B5263,Mapping!$A:$C,2,0),"Not Mapped"))</f>
        <v/>
      </c>
      <c r="P5263">
        <f>IF($B5263="","",IFERROR(VLOOKUP($B5263,Mapping!$A:$C,3,0),"Not Mapped"))</f>
        <v/>
      </c>
      <c r="Q5263">
        <f>IF($B5263="","",IF(COUNTIF(Exclusions!$A:$A,$B5263)&gt;0,"Yes","No"))</f>
        <v/>
      </c>
      <c r="R5263" s="17">
        <f>IF($B5263="","",MIN(1,DAY($A5263)/IF($N5263="Superstore",Settings!$B$5,Settings!$B$4)))</f>
        <v/>
      </c>
      <c r="S5263" s="17">
        <f>IF(OR($B5263="",$G5263="",$R5263=0),"",$G5263/$R5263)</f>
        <v/>
      </c>
      <c r="T5263">
        <f>IF($S5263="","",IF($S5263&lt;Settings!$B$8,"Critical",IF($S5263&lt;Settings!$B$9,"Semi Critical","Non Critical")))</f>
        <v/>
      </c>
      <c r="U5263">
        <f>IF($B5263="","",IFERROR(VLOOKUP($O5263,Leaders!$A:$B,2,0),"Not Mapped"))</f>
        <v/>
      </c>
    </row>
    <row r="5264">
      <c r="A5264" s="16" t="n"/>
      <c r="G5264" s="17" t="n"/>
      <c r="H5264" s="17" t="n"/>
      <c r="I5264" s="17" t="n"/>
      <c r="J5264" s="17" t="n"/>
      <c r="K5264" s="17" t="n"/>
      <c r="L5264" s="17" t="n"/>
      <c r="N5264">
        <f>IF($B5264="","",IF($C5264="SUPERSTORE","Superstore","DH"))</f>
        <v/>
      </c>
      <c r="O5264">
        <f>IF($B5264="","",IFERROR(VLOOKUP($B5264,Mapping!$A:$C,2,0),"Not Mapped"))</f>
        <v/>
      </c>
      <c r="P5264">
        <f>IF($B5264="","",IFERROR(VLOOKUP($B5264,Mapping!$A:$C,3,0),"Not Mapped"))</f>
        <v/>
      </c>
      <c r="Q5264">
        <f>IF($B5264="","",IF(COUNTIF(Exclusions!$A:$A,$B5264)&gt;0,"Yes","No"))</f>
        <v/>
      </c>
      <c r="R5264" s="17">
        <f>IF($B5264="","",MIN(1,DAY($A5264)/IF($N5264="Superstore",Settings!$B$5,Settings!$B$4)))</f>
        <v/>
      </c>
      <c r="S5264" s="17">
        <f>IF(OR($B5264="",$G5264="",$R5264=0),"",$G5264/$R5264)</f>
        <v/>
      </c>
      <c r="T5264">
        <f>IF($S5264="","",IF($S5264&lt;Settings!$B$8,"Critical",IF($S5264&lt;Settings!$B$9,"Semi Critical","Non Critical")))</f>
        <v/>
      </c>
      <c r="U5264">
        <f>IF($B5264="","",IFERROR(VLOOKUP($O5264,Leaders!$A:$B,2,0),"Not Mapped"))</f>
        <v/>
      </c>
    </row>
    <row r="5265">
      <c r="A5265" s="16" t="n"/>
      <c r="G5265" s="17" t="n"/>
      <c r="H5265" s="17" t="n"/>
      <c r="I5265" s="17" t="n"/>
      <c r="J5265" s="17" t="n"/>
      <c r="K5265" s="17" t="n"/>
      <c r="L5265" s="17" t="n"/>
      <c r="N5265">
        <f>IF($B5265="","",IF($C5265="SUPERSTORE","Superstore","DH"))</f>
        <v/>
      </c>
      <c r="O5265">
        <f>IF($B5265="","",IFERROR(VLOOKUP($B5265,Mapping!$A:$C,2,0),"Not Mapped"))</f>
        <v/>
      </c>
      <c r="P5265">
        <f>IF($B5265="","",IFERROR(VLOOKUP($B5265,Mapping!$A:$C,3,0),"Not Mapped"))</f>
        <v/>
      </c>
      <c r="Q5265">
        <f>IF($B5265="","",IF(COUNTIF(Exclusions!$A:$A,$B5265)&gt;0,"Yes","No"))</f>
        <v/>
      </c>
      <c r="R5265" s="17">
        <f>IF($B5265="","",MIN(1,DAY($A5265)/IF($N5265="Superstore",Settings!$B$5,Settings!$B$4)))</f>
        <v/>
      </c>
      <c r="S5265" s="17">
        <f>IF(OR($B5265="",$G5265="",$R5265=0),"",$G5265/$R5265)</f>
        <v/>
      </c>
      <c r="T5265">
        <f>IF($S5265="","",IF($S5265&lt;Settings!$B$8,"Critical",IF($S5265&lt;Settings!$B$9,"Semi Critical","Non Critical")))</f>
        <v/>
      </c>
      <c r="U5265">
        <f>IF($B5265="","",IFERROR(VLOOKUP($O5265,Leaders!$A:$B,2,0),"Not Mapped"))</f>
        <v/>
      </c>
    </row>
    <row r="5266">
      <c r="A5266" s="16" t="n"/>
      <c r="G5266" s="17" t="n"/>
      <c r="H5266" s="17" t="n"/>
      <c r="I5266" s="17" t="n"/>
      <c r="J5266" s="17" t="n"/>
      <c r="K5266" s="17" t="n"/>
      <c r="L5266" s="17" t="n"/>
      <c r="N5266">
        <f>IF($B5266="","",IF($C5266="SUPERSTORE","Superstore","DH"))</f>
        <v/>
      </c>
      <c r="O5266">
        <f>IF($B5266="","",IFERROR(VLOOKUP($B5266,Mapping!$A:$C,2,0),"Not Mapped"))</f>
        <v/>
      </c>
      <c r="P5266">
        <f>IF($B5266="","",IFERROR(VLOOKUP($B5266,Mapping!$A:$C,3,0),"Not Mapped"))</f>
        <v/>
      </c>
      <c r="Q5266">
        <f>IF($B5266="","",IF(COUNTIF(Exclusions!$A:$A,$B5266)&gt;0,"Yes","No"))</f>
        <v/>
      </c>
      <c r="R5266" s="17">
        <f>IF($B5266="","",MIN(1,DAY($A5266)/IF($N5266="Superstore",Settings!$B$5,Settings!$B$4)))</f>
        <v/>
      </c>
      <c r="S5266" s="17">
        <f>IF(OR($B5266="",$G5266="",$R5266=0),"",$G5266/$R5266)</f>
        <v/>
      </c>
      <c r="T5266">
        <f>IF($S5266="","",IF($S5266&lt;Settings!$B$8,"Critical",IF($S5266&lt;Settings!$B$9,"Semi Critical","Non Critical")))</f>
        <v/>
      </c>
      <c r="U5266">
        <f>IF($B5266="","",IFERROR(VLOOKUP($O5266,Leaders!$A:$B,2,0),"Not Mapped"))</f>
        <v/>
      </c>
    </row>
    <row r="5267">
      <c r="A5267" s="16" t="n"/>
      <c r="G5267" s="17" t="n"/>
      <c r="H5267" s="17" t="n"/>
      <c r="I5267" s="17" t="n"/>
      <c r="J5267" s="17" t="n"/>
      <c r="K5267" s="17" t="n"/>
      <c r="L5267" s="17" t="n"/>
      <c r="N5267">
        <f>IF($B5267="","",IF($C5267="SUPERSTORE","Superstore","DH"))</f>
        <v/>
      </c>
      <c r="O5267">
        <f>IF($B5267="","",IFERROR(VLOOKUP($B5267,Mapping!$A:$C,2,0),"Not Mapped"))</f>
        <v/>
      </c>
      <c r="P5267">
        <f>IF($B5267="","",IFERROR(VLOOKUP($B5267,Mapping!$A:$C,3,0),"Not Mapped"))</f>
        <v/>
      </c>
      <c r="Q5267">
        <f>IF($B5267="","",IF(COUNTIF(Exclusions!$A:$A,$B5267)&gt;0,"Yes","No"))</f>
        <v/>
      </c>
      <c r="R5267" s="17">
        <f>IF($B5267="","",MIN(1,DAY($A5267)/IF($N5267="Superstore",Settings!$B$5,Settings!$B$4)))</f>
        <v/>
      </c>
      <c r="S5267" s="17">
        <f>IF(OR($B5267="",$G5267="",$R5267=0),"",$G5267/$R5267)</f>
        <v/>
      </c>
      <c r="T5267">
        <f>IF($S5267="","",IF($S5267&lt;Settings!$B$8,"Critical",IF($S5267&lt;Settings!$B$9,"Semi Critical","Non Critical")))</f>
        <v/>
      </c>
      <c r="U5267">
        <f>IF($B5267="","",IFERROR(VLOOKUP($O5267,Leaders!$A:$B,2,0),"Not Mapped"))</f>
        <v/>
      </c>
    </row>
    <row r="5268">
      <c r="A5268" s="16" t="n"/>
      <c r="G5268" s="17" t="n"/>
      <c r="H5268" s="17" t="n"/>
      <c r="I5268" s="17" t="n"/>
      <c r="J5268" s="17" t="n"/>
      <c r="K5268" s="17" t="n"/>
      <c r="L5268" s="17" t="n"/>
      <c r="N5268">
        <f>IF($B5268="","",IF($C5268="SUPERSTORE","Superstore","DH"))</f>
        <v/>
      </c>
      <c r="O5268">
        <f>IF($B5268="","",IFERROR(VLOOKUP($B5268,Mapping!$A:$C,2,0),"Not Mapped"))</f>
        <v/>
      </c>
      <c r="P5268">
        <f>IF($B5268="","",IFERROR(VLOOKUP($B5268,Mapping!$A:$C,3,0),"Not Mapped"))</f>
        <v/>
      </c>
      <c r="Q5268">
        <f>IF($B5268="","",IF(COUNTIF(Exclusions!$A:$A,$B5268)&gt;0,"Yes","No"))</f>
        <v/>
      </c>
      <c r="R5268" s="17">
        <f>IF($B5268="","",MIN(1,DAY($A5268)/IF($N5268="Superstore",Settings!$B$5,Settings!$B$4)))</f>
        <v/>
      </c>
      <c r="S5268" s="17">
        <f>IF(OR($B5268="",$G5268="",$R5268=0),"",$G5268/$R5268)</f>
        <v/>
      </c>
      <c r="T5268">
        <f>IF($S5268="","",IF($S5268&lt;Settings!$B$8,"Critical",IF($S5268&lt;Settings!$B$9,"Semi Critical","Non Critical")))</f>
        <v/>
      </c>
      <c r="U5268">
        <f>IF($B5268="","",IFERROR(VLOOKUP($O5268,Leaders!$A:$B,2,0),"Not Mapped"))</f>
        <v/>
      </c>
    </row>
    <row r="5269">
      <c r="A5269" s="16" t="n"/>
      <c r="G5269" s="17" t="n"/>
      <c r="H5269" s="17" t="n"/>
      <c r="I5269" s="17" t="n"/>
      <c r="J5269" s="17" t="n"/>
      <c r="K5269" s="17" t="n"/>
      <c r="L5269" s="17" t="n"/>
      <c r="N5269">
        <f>IF($B5269="","",IF($C5269="SUPERSTORE","Superstore","DH"))</f>
        <v/>
      </c>
      <c r="O5269">
        <f>IF($B5269="","",IFERROR(VLOOKUP($B5269,Mapping!$A:$C,2,0),"Not Mapped"))</f>
        <v/>
      </c>
      <c r="P5269">
        <f>IF($B5269="","",IFERROR(VLOOKUP($B5269,Mapping!$A:$C,3,0),"Not Mapped"))</f>
        <v/>
      </c>
      <c r="Q5269">
        <f>IF($B5269="","",IF(COUNTIF(Exclusions!$A:$A,$B5269)&gt;0,"Yes","No"))</f>
        <v/>
      </c>
      <c r="R5269" s="17">
        <f>IF($B5269="","",MIN(1,DAY($A5269)/IF($N5269="Superstore",Settings!$B$5,Settings!$B$4)))</f>
        <v/>
      </c>
      <c r="S5269" s="17">
        <f>IF(OR($B5269="",$G5269="",$R5269=0),"",$G5269/$R5269)</f>
        <v/>
      </c>
      <c r="T5269">
        <f>IF($S5269="","",IF($S5269&lt;Settings!$B$8,"Critical",IF($S5269&lt;Settings!$B$9,"Semi Critical","Non Critical")))</f>
        <v/>
      </c>
      <c r="U5269">
        <f>IF($B5269="","",IFERROR(VLOOKUP($O5269,Leaders!$A:$B,2,0),"Not Mapped"))</f>
        <v/>
      </c>
    </row>
    <row r="5270">
      <c r="A5270" s="16" t="n"/>
      <c r="G5270" s="17" t="n"/>
      <c r="H5270" s="17" t="n"/>
      <c r="I5270" s="17" t="n"/>
      <c r="J5270" s="17" t="n"/>
      <c r="K5270" s="17" t="n"/>
      <c r="L5270" s="17" t="n"/>
      <c r="N5270">
        <f>IF($B5270="","",IF($C5270="SUPERSTORE","Superstore","DH"))</f>
        <v/>
      </c>
      <c r="O5270">
        <f>IF($B5270="","",IFERROR(VLOOKUP($B5270,Mapping!$A:$C,2,0),"Not Mapped"))</f>
        <v/>
      </c>
      <c r="P5270">
        <f>IF($B5270="","",IFERROR(VLOOKUP($B5270,Mapping!$A:$C,3,0),"Not Mapped"))</f>
        <v/>
      </c>
      <c r="Q5270">
        <f>IF($B5270="","",IF(COUNTIF(Exclusions!$A:$A,$B5270)&gt;0,"Yes","No"))</f>
        <v/>
      </c>
      <c r="R5270" s="17">
        <f>IF($B5270="","",MIN(1,DAY($A5270)/IF($N5270="Superstore",Settings!$B$5,Settings!$B$4)))</f>
        <v/>
      </c>
      <c r="S5270" s="17">
        <f>IF(OR($B5270="",$G5270="",$R5270=0),"",$G5270/$R5270)</f>
        <v/>
      </c>
      <c r="T5270">
        <f>IF($S5270="","",IF($S5270&lt;Settings!$B$8,"Critical",IF($S5270&lt;Settings!$B$9,"Semi Critical","Non Critical")))</f>
        <v/>
      </c>
      <c r="U5270">
        <f>IF($B5270="","",IFERROR(VLOOKUP($O5270,Leaders!$A:$B,2,0),"Not Mapped"))</f>
        <v/>
      </c>
    </row>
    <row r="5271">
      <c r="A5271" s="16" t="n"/>
      <c r="G5271" s="17" t="n"/>
      <c r="H5271" s="17" t="n"/>
      <c r="I5271" s="17" t="n"/>
      <c r="J5271" s="17" t="n"/>
      <c r="K5271" s="17" t="n"/>
      <c r="L5271" s="17" t="n"/>
      <c r="N5271">
        <f>IF($B5271="","",IF($C5271="SUPERSTORE","Superstore","DH"))</f>
        <v/>
      </c>
      <c r="O5271">
        <f>IF($B5271="","",IFERROR(VLOOKUP($B5271,Mapping!$A:$C,2,0),"Not Mapped"))</f>
        <v/>
      </c>
      <c r="P5271">
        <f>IF($B5271="","",IFERROR(VLOOKUP($B5271,Mapping!$A:$C,3,0),"Not Mapped"))</f>
        <v/>
      </c>
      <c r="Q5271">
        <f>IF($B5271="","",IF(COUNTIF(Exclusions!$A:$A,$B5271)&gt;0,"Yes","No"))</f>
        <v/>
      </c>
      <c r="R5271" s="17">
        <f>IF($B5271="","",MIN(1,DAY($A5271)/IF($N5271="Superstore",Settings!$B$5,Settings!$B$4)))</f>
        <v/>
      </c>
      <c r="S5271" s="17">
        <f>IF(OR($B5271="",$G5271="",$R5271=0),"",$G5271/$R5271)</f>
        <v/>
      </c>
      <c r="T5271">
        <f>IF($S5271="","",IF($S5271&lt;Settings!$B$8,"Critical",IF($S5271&lt;Settings!$B$9,"Semi Critical","Non Critical")))</f>
        <v/>
      </c>
      <c r="U5271">
        <f>IF($B5271="","",IFERROR(VLOOKUP($O5271,Leaders!$A:$B,2,0),"Not Mapped"))</f>
        <v/>
      </c>
    </row>
    <row r="5272">
      <c r="A5272" s="16" t="n"/>
      <c r="G5272" s="17" t="n"/>
      <c r="H5272" s="17" t="n"/>
      <c r="I5272" s="17" t="n"/>
      <c r="J5272" s="17" t="n"/>
      <c r="K5272" s="17" t="n"/>
      <c r="L5272" s="17" t="n"/>
      <c r="N5272">
        <f>IF($B5272="","",IF($C5272="SUPERSTORE","Superstore","DH"))</f>
        <v/>
      </c>
      <c r="O5272">
        <f>IF($B5272="","",IFERROR(VLOOKUP($B5272,Mapping!$A:$C,2,0),"Not Mapped"))</f>
        <v/>
      </c>
      <c r="P5272">
        <f>IF($B5272="","",IFERROR(VLOOKUP($B5272,Mapping!$A:$C,3,0),"Not Mapped"))</f>
        <v/>
      </c>
      <c r="Q5272">
        <f>IF($B5272="","",IF(COUNTIF(Exclusions!$A:$A,$B5272)&gt;0,"Yes","No"))</f>
        <v/>
      </c>
      <c r="R5272" s="17">
        <f>IF($B5272="","",MIN(1,DAY($A5272)/IF($N5272="Superstore",Settings!$B$5,Settings!$B$4)))</f>
        <v/>
      </c>
      <c r="S5272" s="17">
        <f>IF(OR($B5272="",$G5272="",$R5272=0),"",$G5272/$R5272)</f>
        <v/>
      </c>
      <c r="T5272">
        <f>IF($S5272="","",IF($S5272&lt;Settings!$B$8,"Critical",IF($S5272&lt;Settings!$B$9,"Semi Critical","Non Critical")))</f>
        <v/>
      </c>
      <c r="U5272">
        <f>IF($B5272="","",IFERROR(VLOOKUP($O5272,Leaders!$A:$B,2,0),"Not Mapped"))</f>
        <v/>
      </c>
    </row>
    <row r="5273">
      <c r="A5273" s="16" t="n"/>
      <c r="G5273" s="17" t="n"/>
      <c r="H5273" s="17" t="n"/>
      <c r="I5273" s="17" t="n"/>
      <c r="J5273" s="17" t="n"/>
      <c r="K5273" s="17" t="n"/>
      <c r="L5273" s="17" t="n"/>
      <c r="N5273">
        <f>IF($B5273="","",IF($C5273="SUPERSTORE","Superstore","DH"))</f>
        <v/>
      </c>
      <c r="O5273">
        <f>IF($B5273="","",IFERROR(VLOOKUP($B5273,Mapping!$A:$C,2,0),"Not Mapped"))</f>
        <v/>
      </c>
      <c r="P5273">
        <f>IF($B5273="","",IFERROR(VLOOKUP($B5273,Mapping!$A:$C,3,0),"Not Mapped"))</f>
        <v/>
      </c>
      <c r="Q5273">
        <f>IF($B5273="","",IF(COUNTIF(Exclusions!$A:$A,$B5273)&gt;0,"Yes","No"))</f>
        <v/>
      </c>
      <c r="R5273" s="17">
        <f>IF($B5273="","",MIN(1,DAY($A5273)/IF($N5273="Superstore",Settings!$B$5,Settings!$B$4)))</f>
        <v/>
      </c>
      <c r="S5273" s="17">
        <f>IF(OR($B5273="",$G5273="",$R5273=0),"",$G5273/$R5273)</f>
        <v/>
      </c>
      <c r="T5273">
        <f>IF($S5273="","",IF($S5273&lt;Settings!$B$8,"Critical",IF($S5273&lt;Settings!$B$9,"Semi Critical","Non Critical")))</f>
        <v/>
      </c>
      <c r="U5273">
        <f>IF($B5273="","",IFERROR(VLOOKUP($O5273,Leaders!$A:$B,2,0),"Not Mapped"))</f>
        <v/>
      </c>
    </row>
    <row r="5274">
      <c r="A5274" s="16" t="n"/>
      <c r="G5274" s="17" t="n"/>
      <c r="H5274" s="17" t="n"/>
      <c r="I5274" s="17" t="n"/>
      <c r="J5274" s="17" t="n"/>
      <c r="K5274" s="17" t="n"/>
      <c r="L5274" s="17" t="n"/>
      <c r="N5274">
        <f>IF($B5274="","",IF($C5274="SUPERSTORE","Superstore","DH"))</f>
        <v/>
      </c>
      <c r="O5274">
        <f>IF($B5274="","",IFERROR(VLOOKUP($B5274,Mapping!$A:$C,2,0),"Not Mapped"))</f>
        <v/>
      </c>
      <c r="P5274">
        <f>IF($B5274="","",IFERROR(VLOOKUP($B5274,Mapping!$A:$C,3,0),"Not Mapped"))</f>
        <v/>
      </c>
      <c r="Q5274">
        <f>IF($B5274="","",IF(COUNTIF(Exclusions!$A:$A,$B5274)&gt;0,"Yes","No"))</f>
        <v/>
      </c>
      <c r="R5274" s="17">
        <f>IF($B5274="","",MIN(1,DAY($A5274)/IF($N5274="Superstore",Settings!$B$5,Settings!$B$4)))</f>
        <v/>
      </c>
      <c r="S5274" s="17">
        <f>IF(OR($B5274="",$G5274="",$R5274=0),"",$G5274/$R5274)</f>
        <v/>
      </c>
      <c r="T5274">
        <f>IF($S5274="","",IF($S5274&lt;Settings!$B$8,"Critical",IF($S5274&lt;Settings!$B$9,"Semi Critical","Non Critical")))</f>
        <v/>
      </c>
      <c r="U5274">
        <f>IF($B5274="","",IFERROR(VLOOKUP($O5274,Leaders!$A:$B,2,0),"Not Mapped"))</f>
        <v/>
      </c>
    </row>
    <row r="5275">
      <c r="A5275" s="16" t="n"/>
      <c r="G5275" s="17" t="n"/>
      <c r="H5275" s="17" t="n"/>
      <c r="I5275" s="17" t="n"/>
      <c r="J5275" s="17" t="n"/>
      <c r="K5275" s="17" t="n"/>
      <c r="L5275" s="17" t="n"/>
      <c r="N5275">
        <f>IF($B5275="","",IF($C5275="SUPERSTORE","Superstore","DH"))</f>
        <v/>
      </c>
      <c r="O5275">
        <f>IF($B5275="","",IFERROR(VLOOKUP($B5275,Mapping!$A:$C,2,0),"Not Mapped"))</f>
        <v/>
      </c>
      <c r="P5275">
        <f>IF($B5275="","",IFERROR(VLOOKUP($B5275,Mapping!$A:$C,3,0),"Not Mapped"))</f>
        <v/>
      </c>
      <c r="Q5275">
        <f>IF($B5275="","",IF(COUNTIF(Exclusions!$A:$A,$B5275)&gt;0,"Yes","No"))</f>
        <v/>
      </c>
      <c r="R5275" s="17">
        <f>IF($B5275="","",MIN(1,DAY($A5275)/IF($N5275="Superstore",Settings!$B$5,Settings!$B$4)))</f>
        <v/>
      </c>
      <c r="S5275" s="17">
        <f>IF(OR($B5275="",$G5275="",$R5275=0),"",$G5275/$R5275)</f>
        <v/>
      </c>
      <c r="T5275">
        <f>IF($S5275="","",IF($S5275&lt;Settings!$B$8,"Critical",IF($S5275&lt;Settings!$B$9,"Semi Critical","Non Critical")))</f>
        <v/>
      </c>
      <c r="U5275">
        <f>IF($B5275="","",IFERROR(VLOOKUP($O5275,Leaders!$A:$B,2,0),"Not Mapped"))</f>
        <v/>
      </c>
    </row>
    <row r="5276">
      <c r="A5276" s="16" t="n"/>
      <c r="G5276" s="17" t="n"/>
      <c r="H5276" s="17" t="n"/>
      <c r="I5276" s="17" t="n"/>
      <c r="J5276" s="17" t="n"/>
      <c r="K5276" s="17" t="n"/>
      <c r="L5276" s="17" t="n"/>
      <c r="N5276">
        <f>IF($B5276="","",IF($C5276="SUPERSTORE","Superstore","DH"))</f>
        <v/>
      </c>
      <c r="O5276">
        <f>IF($B5276="","",IFERROR(VLOOKUP($B5276,Mapping!$A:$C,2,0),"Not Mapped"))</f>
        <v/>
      </c>
      <c r="P5276">
        <f>IF($B5276="","",IFERROR(VLOOKUP($B5276,Mapping!$A:$C,3,0),"Not Mapped"))</f>
        <v/>
      </c>
      <c r="Q5276">
        <f>IF($B5276="","",IF(COUNTIF(Exclusions!$A:$A,$B5276)&gt;0,"Yes","No"))</f>
        <v/>
      </c>
      <c r="R5276" s="17">
        <f>IF($B5276="","",MIN(1,DAY($A5276)/IF($N5276="Superstore",Settings!$B$5,Settings!$B$4)))</f>
        <v/>
      </c>
      <c r="S5276" s="17">
        <f>IF(OR($B5276="",$G5276="",$R5276=0),"",$G5276/$R5276)</f>
        <v/>
      </c>
      <c r="T5276">
        <f>IF($S5276="","",IF($S5276&lt;Settings!$B$8,"Critical",IF($S5276&lt;Settings!$B$9,"Semi Critical","Non Critical")))</f>
        <v/>
      </c>
      <c r="U5276">
        <f>IF($B5276="","",IFERROR(VLOOKUP($O5276,Leaders!$A:$B,2,0),"Not Mapped"))</f>
        <v/>
      </c>
    </row>
    <row r="5277">
      <c r="A5277" s="16" t="n"/>
      <c r="G5277" s="17" t="n"/>
      <c r="H5277" s="17" t="n"/>
      <c r="I5277" s="17" t="n"/>
      <c r="J5277" s="17" t="n"/>
      <c r="K5277" s="17" t="n"/>
      <c r="L5277" s="17" t="n"/>
      <c r="N5277">
        <f>IF($B5277="","",IF($C5277="SUPERSTORE","Superstore","DH"))</f>
        <v/>
      </c>
      <c r="O5277">
        <f>IF($B5277="","",IFERROR(VLOOKUP($B5277,Mapping!$A:$C,2,0),"Not Mapped"))</f>
        <v/>
      </c>
      <c r="P5277">
        <f>IF($B5277="","",IFERROR(VLOOKUP($B5277,Mapping!$A:$C,3,0),"Not Mapped"))</f>
        <v/>
      </c>
      <c r="Q5277">
        <f>IF($B5277="","",IF(COUNTIF(Exclusions!$A:$A,$B5277)&gt;0,"Yes","No"))</f>
        <v/>
      </c>
      <c r="R5277" s="17">
        <f>IF($B5277="","",MIN(1,DAY($A5277)/IF($N5277="Superstore",Settings!$B$5,Settings!$B$4)))</f>
        <v/>
      </c>
      <c r="S5277" s="17">
        <f>IF(OR($B5277="",$G5277="",$R5277=0),"",$G5277/$R5277)</f>
        <v/>
      </c>
      <c r="T5277">
        <f>IF($S5277="","",IF($S5277&lt;Settings!$B$8,"Critical",IF($S5277&lt;Settings!$B$9,"Semi Critical","Non Critical")))</f>
        <v/>
      </c>
      <c r="U5277">
        <f>IF($B5277="","",IFERROR(VLOOKUP($O5277,Leaders!$A:$B,2,0),"Not Mapped"))</f>
        <v/>
      </c>
    </row>
    <row r="5278">
      <c r="A5278" s="16" t="n"/>
      <c r="G5278" s="17" t="n"/>
      <c r="H5278" s="17" t="n"/>
      <c r="I5278" s="17" t="n"/>
      <c r="J5278" s="17" t="n"/>
      <c r="K5278" s="17" t="n"/>
      <c r="L5278" s="17" t="n"/>
      <c r="N5278">
        <f>IF($B5278="","",IF($C5278="SUPERSTORE","Superstore","DH"))</f>
        <v/>
      </c>
      <c r="O5278">
        <f>IF($B5278="","",IFERROR(VLOOKUP($B5278,Mapping!$A:$C,2,0),"Not Mapped"))</f>
        <v/>
      </c>
      <c r="P5278">
        <f>IF($B5278="","",IFERROR(VLOOKUP($B5278,Mapping!$A:$C,3,0),"Not Mapped"))</f>
        <v/>
      </c>
      <c r="Q5278">
        <f>IF($B5278="","",IF(COUNTIF(Exclusions!$A:$A,$B5278)&gt;0,"Yes","No"))</f>
        <v/>
      </c>
      <c r="R5278" s="17">
        <f>IF($B5278="","",MIN(1,DAY($A5278)/IF($N5278="Superstore",Settings!$B$5,Settings!$B$4)))</f>
        <v/>
      </c>
      <c r="S5278" s="17">
        <f>IF(OR($B5278="",$G5278="",$R5278=0),"",$G5278/$R5278)</f>
        <v/>
      </c>
      <c r="T5278">
        <f>IF($S5278="","",IF($S5278&lt;Settings!$B$8,"Critical",IF($S5278&lt;Settings!$B$9,"Semi Critical","Non Critical")))</f>
        <v/>
      </c>
      <c r="U5278">
        <f>IF($B5278="","",IFERROR(VLOOKUP($O5278,Leaders!$A:$B,2,0),"Not Mapped"))</f>
        <v/>
      </c>
    </row>
    <row r="5279">
      <c r="A5279" s="16" t="n"/>
      <c r="G5279" s="17" t="n"/>
      <c r="H5279" s="17" t="n"/>
      <c r="I5279" s="17" t="n"/>
      <c r="J5279" s="17" t="n"/>
      <c r="K5279" s="17" t="n"/>
      <c r="L5279" s="17" t="n"/>
      <c r="N5279">
        <f>IF($B5279="","",IF($C5279="SUPERSTORE","Superstore","DH"))</f>
        <v/>
      </c>
      <c r="O5279">
        <f>IF($B5279="","",IFERROR(VLOOKUP($B5279,Mapping!$A:$C,2,0),"Not Mapped"))</f>
        <v/>
      </c>
      <c r="P5279">
        <f>IF($B5279="","",IFERROR(VLOOKUP($B5279,Mapping!$A:$C,3,0),"Not Mapped"))</f>
        <v/>
      </c>
      <c r="Q5279">
        <f>IF($B5279="","",IF(COUNTIF(Exclusions!$A:$A,$B5279)&gt;0,"Yes","No"))</f>
        <v/>
      </c>
      <c r="R5279" s="17">
        <f>IF($B5279="","",MIN(1,DAY($A5279)/IF($N5279="Superstore",Settings!$B$5,Settings!$B$4)))</f>
        <v/>
      </c>
      <c r="S5279" s="17">
        <f>IF(OR($B5279="",$G5279="",$R5279=0),"",$G5279/$R5279)</f>
        <v/>
      </c>
      <c r="T5279">
        <f>IF($S5279="","",IF($S5279&lt;Settings!$B$8,"Critical",IF($S5279&lt;Settings!$B$9,"Semi Critical","Non Critical")))</f>
        <v/>
      </c>
      <c r="U5279">
        <f>IF($B5279="","",IFERROR(VLOOKUP($O5279,Leaders!$A:$B,2,0),"Not Mapped"))</f>
        <v/>
      </c>
    </row>
    <row r="5280">
      <c r="A5280" s="16" t="n"/>
      <c r="G5280" s="17" t="n"/>
      <c r="H5280" s="17" t="n"/>
      <c r="I5280" s="17" t="n"/>
      <c r="J5280" s="17" t="n"/>
      <c r="K5280" s="17" t="n"/>
      <c r="L5280" s="17" t="n"/>
      <c r="N5280">
        <f>IF($B5280="","",IF($C5280="SUPERSTORE","Superstore","DH"))</f>
        <v/>
      </c>
      <c r="O5280">
        <f>IF($B5280="","",IFERROR(VLOOKUP($B5280,Mapping!$A:$C,2,0),"Not Mapped"))</f>
        <v/>
      </c>
      <c r="P5280">
        <f>IF($B5280="","",IFERROR(VLOOKUP($B5280,Mapping!$A:$C,3,0),"Not Mapped"))</f>
        <v/>
      </c>
      <c r="Q5280">
        <f>IF($B5280="","",IF(COUNTIF(Exclusions!$A:$A,$B5280)&gt;0,"Yes","No"))</f>
        <v/>
      </c>
      <c r="R5280" s="17">
        <f>IF($B5280="","",MIN(1,DAY($A5280)/IF($N5280="Superstore",Settings!$B$5,Settings!$B$4)))</f>
        <v/>
      </c>
      <c r="S5280" s="17">
        <f>IF(OR($B5280="",$G5280="",$R5280=0),"",$G5280/$R5280)</f>
        <v/>
      </c>
      <c r="T5280">
        <f>IF($S5280="","",IF($S5280&lt;Settings!$B$8,"Critical",IF($S5280&lt;Settings!$B$9,"Semi Critical","Non Critical")))</f>
        <v/>
      </c>
      <c r="U5280">
        <f>IF($B5280="","",IFERROR(VLOOKUP($O5280,Leaders!$A:$B,2,0),"Not Mapped"))</f>
        <v/>
      </c>
    </row>
    <row r="5281">
      <c r="A5281" s="16" t="n"/>
      <c r="G5281" s="17" t="n"/>
      <c r="H5281" s="17" t="n"/>
      <c r="I5281" s="17" t="n"/>
      <c r="J5281" s="17" t="n"/>
      <c r="K5281" s="17" t="n"/>
      <c r="L5281" s="17" t="n"/>
      <c r="N5281">
        <f>IF($B5281="","",IF($C5281="SUPERSTORE","Superstore","DH"))</f>
        <v/>
      </c>
      <c r="O5281">
        <f>IF($B5281="","",IFERROR(VLOOKUP($B5281,Mapping!$A:$C,2,0),"Not Mapped"))</f>
        <v/>
      </c>
      <c r="P5281">
        <f>IF($B5281="","",IFERROR(VLOOKUP($B5281,Mapping!$A:$C,3,0),"Not Mapped"))</f>
        <v/>
      </c>
      <c r="Q5281">
        <f>IF($B5281="","",IF(COUNTIF(Exclusions!$A:$A,$B5281)&gt;0,"Yes","No"))</f>
        <v/>
      </c>
      <c r="R5281" s="17">
        <f>IF($B5281="","",MIN(1,DAY($A5281)/IF($N5281="Superstore",Settings!$B$5,Settings!$B$4)))</f>
        <v/>
      </c>
      <c r="S5281" s="17">
        <f>IF(OR($B5281="",$G5281="",$R5281=0),"",$G5281/$R5281)</f>
        <v/>
      </c>
      <c r="T5281">
        <f>IF($S5281="","",IF($S5281&lt;Settings!$B$8,"Critical",IF($S5281&lt;Settings!$B$9,"Semi Critical","Non Critical")))</f>
        <v/>
      </c>
      <c r="U5281">
        <f>IF($B5281="","",IFERROR(VLOOKUP($O5281,Leaders!$A:$B,2,0),"Not Mapped"))</f>
        <v/>
      </c>
    </row>
    <row r="5282">
      <c r="A5282" s="16" t="n"/>
      <c r="G5282" s="17" t="n"/>
      <c r="H5282" s="17" t="n"/>
      <c r="I5282" s="17" t="n"/>
      <c r="J5282" s="17" t="n"/>
      <c r="K5282" s="17" t="n"/>
      <c r="L5282" s="17" t="n"/>
      <c r="N5282">
        <f>IF($B5282="","",IF($C5282="SUPERSTORE","Superstore","DH"))</f>
        <v/>
      </c>
      <c r="O5282">
        <f>IF($B5282="","",IFERROR(VLOOKUP($B5282,Mapping!$A:$C,2,0),"Not Mapped"))</f>
        <v/>
      </c>
      <c r="P5282">
        <f>IF($B5282="","",IFERROR(VLOOKUP($B5282,Mapping!$A:$C,3,0),"Not Mapped"))</f>
        <v/>
      </c>
      <c r="Q5282">
        <f>IF($B5282="","",IF(COUNTIF(Exclusions!$A:$A,$B5282)&gt;0,"Yes","No"))</f>
        <v/>
      </c>
      <c r="R5282" s="17">
        <f>IF($B5282="","",MIN(1,DAY($A5282)/IF($N5282="Superstore",Settings!$B$5,Settings!$B$4)))</f>
        <v/>
      </c>
      <c r="S5282" s="17">
        <f>IF(OR($B5282="",$G5282="",$R5282=0),"",$G5282/$R5282)</f>
        <v/>
      </c>
      <c r="T5282">
        <f>IF($S5282="","",IF($S5282&lt;Settings!$B$8,"Critical",IF($S5282&lt;Settings!$B$9,"Semi Critical","Non Critical")))</f>
        <v/>
      </c>
      <c r="U5282">
        <f>IF($B5282="","",IFERROR(VLOOKUP($O5282,Leaders!$A:$B,2,0),"Not Mapped"))</f>
        <v/>
      </c>
    </row>
    <row r="5283">
      <c r="A5283" s="16" t="n"/>
      <c r="G5283" s="17" t="n"/>
      <c r="H5283" s="17" t="n"/>
      <c r="I5283" s="17" t="n"/>
      <c r="J5283" s="17" t="n"/>
      <c r="K5283" s="17" t="n"/>
      <c r="L5283" s="17" t="n"/>
      <c r="N5283">
        <f>IF($B5283="","",IF($C5283="SUPERSTORE","Superstore","DH"))</f>
        <v/>
      </c>
      <c r="O5283">
        <f>IF($B5283="","",IFERROR(VLOOKUP($B5283,Mapping!$A:$C,2,0),"Not Mapped"))</f>
        <v/>
      </c>
      <c r="P5283">
        <f>IF($B5283="","",IFERROR(VLOOKUP($B5283,Mapping!$A:$C,3,0),"Not Mapped"))</f>
        <v/>
      </c>
      <c r="Q5283">
        <f>IF($B5283="","",IF(COUNTIF(Exclusions!$A:$A,$B5283)&gt;0,"Yes","No"))</f>
        <v/>
      </c>
      <c r="R5283" s="17">
        <f>IF($B5283="","",MIN(1,DAY($A5283)/IF($N5283="Superstore",Settings!$B$5,Settings!$B$4)))</f>
        <v/>
      </c>
      <c r="S5283" s="17">
        <f>IF(OR($B5283="",$G5283="",$R5283=0),"",$G5283/$R5283)</f>
        <v/>
      </c>
      <c r="T5283">
        <f>IF($S5283="","",IF($S5283&lt;Settings!$B$8,"Critical",IF($S5283&lt;Settings!$B$9,"Semi Critical","Non Critical")))</f>
        <v/>
      </c>
      <c r="U5283">
        <f>IF($B5283="","",IFERROR(VLOOKUP($O5283,Leaders!$A:$B,2,0),"Not Mapped"))</f>
        <v/>
      </c>
    </row>
    <row r="5284">
      <c r="A5284" s="16" t="n"/>
      <c r="G5284" s="17" t="n"/>
      <c r="H5284" s="17" t="n"/>
      <c r="I5284" s="17" t="n"/>
      <c r="J5284" s="17" t="n"/>
      <c r="K5284" s="17" t="n"/>
      <c r="L5284" s="17" t="n"/>
      <c r="N5284">
        <f>IF($B5284="","",IF($C5284="SUPERSTORE","Superstore","DH"))</f>
        <v/>
      </c>
      <c r="O5284">
        <f>IF($B5284="","",IFERROR(VLOOKUP($B5284,Mapping!$A:$C,2,0),"Not Mapped"))</f>
        <v/>
      </c>
      <c r="P5284">
        <f>IF($B5284="","",IFERROR(VLOOKUP($B5284,Mapping!$A:$C,3,0),"Not Mapped"))</f>
        <v/>
      </c>
      <c r="Q5284">
        <f>IF($B5284="","",IF(COUNTIF(Exclusions!$A:$A,$B5284)&gt;0,"Yes","No"))</f>
        <v/>
      </c>
      <c r="R5284" s="17">
        <f>IF($B5284="","",MIN(1,DAY($A5284)/IF($N5284="Superstore",Settings!$B$5,Settings!$B$4)))</f>
        <v/>
      </c>
      <c r="S5284" s="17">
        <f>IF(OR($B5284="",$G5284="",$R5284=0),"",$G5284/$R5284)</f>
        <v/>
      </c>
      <c r="T5284">
        <f>IF($S5284="","",IF($S5284&lt;Settings!$B$8,"Critical",IF($S5284&lt;Settings!$B$9,"Semi Critical","Non Critical")))</f>
        <v/>
      </c>
      <c r="U5284">
        <f>IF($B5284="","",IFERROR(VLOOKUP($O5284,Leaders!$A:$B,2,0),"Not Mapped"))</f>
        <v/>
      </c>
    </row>
    <row r="5285">
      <c r="A5285" s="16" t="n"/>
      <c r="G5285" s="17" t="n"/>
      <c r="H5285" s="17" t="n"/>
      <c r="I5285" s="17" t="n"/>
      <c r="J5285" s="17" t="n"/>
      <c r="K5285" s="17" t="n"/>
      <c r="L5285" s="17" t="n"/>
      <c r="N5285">
        <f>IF($B5285="","",IF($C5285="SUPERSTORE","Superstore","DH"))</f>
        <v/>
      </c>
      <c r="O5285">
        <f>IF($B5285="","",IFERROR(VLOOKUP($B5285,Mapping!$A:$C,2,0),"Not Mapped"))</f>
        <v/>
      </c>
      <c r="P5285">
        <f>IF($B5285="","",IFERROR(VLOOKUP($B5285,Mapping!$A:$C,3,0),"Not Mapped"))</f>
        <v/>
      </c>
      <c r="Q5285">
        <f>IF($B5285="","",IF(COUNTIF(Exclusions!$A:$A,$B5285)&gt;0,"Yes","No"))</f>
        <v/>
      </c>
      <c r="R5285" s="17">
        <f>IF($B5285="","",MIN(1,DAY($A5285)/IF($N5285="Superstore",Settings!$B$5,Settings!$B$4)))</f>
        <v/>
      </c>
      <c r="S5285" s="17">
        <f>IF(OR($B5285="",$G5285="",$R5285=0),"",$G5285/$R5285)</f>
        <v/>
      </c>
      <c r="T5285">
        <f>IF($S5285="","",IF($S5285&lt;Settings!$B$8,"Critical",IF($S5285&lt;Settings!$B$9,"Semi Critical","Non Critical")))</f>
        <v/>
      </c>
      <c r="U5285">
        <f>IF($B5285="","",IFERROR(VLOOKUP($O5285,Leaders!$A:$B,2,0),"Not Mapped"))</f>
        <v/>
      </c>
    </row>
    <row r="5286">
      <c r="A5286" s="16" t="n"/>
      <c r="G5286" s="17" t="n"/>
      <c r="H5286" s="17" t="n"/>
      <c r="I5286" s="17" t="n"/>
      <c r="J5286" s="17" t="n"/>
      <c r="K5286" s="17" t="n"/>
      <c r="L5286" s="17" t="n"/>
      <c r="N5286">
        <f>IF($B5286="","",IF($C5286="SUPERSTORE","Superstore","DH"))</f>
        <v/>
      </c>
      <c r="O5286">
        <f>IF($B5286="","",IFERROR(VLOOKUP($B5286,Mapping!$A:$C,2,0),"Not Mapped"))</f>
        <v/>
      </c>
      <c r="P5286">
        <f>IF($B5286="","",IFERROR(VLOOKUP($B5286,Mapping!$A:$C,3,0),"Not Mapped"))</f>
        <v/>
      </c>
      <c r="Q5286">
        <f>IF($B5286="","",IF(COUNTIF(Exclusions!$A:$A,$B5286)&gt;0,"Yes","No"))</f>
        <v/>
      </c>
      <c r="R5286" s="17">
        <f>IF($B5286="","",MIN(1,DAY($A5286)/IF($N5286="Superstore",Settings!$B$5,Settings!$B$4)))</f>
        <v/>
      </c>
      <c r="S5286" s="17">
        <f>IF(OR($B5286="",$G5286="",$R5286=0),"",$G5286/$R5286)</f>
        <v/>
      </c>
      <c r="T5286">
        <f>IF($S5286="","",IF($S5286&lt;Settings!$B$8,"Critical",IF($S5286&lt;Settings!$B$9,"Semi Critical","Non Critical")))</f>
        <v/>
      </c>
      <c r="U5286">
        <f>IF($B5286="","",IFERROR(VLOOKUP($O5286,Leaders!$A:$B,2,0),"Not Mapped"))</f>
        <v/>
      </c>
    </row>
    <row r="5287">
      <c r="A5287" s="16" t="n"/>
      <c r="G5287" s="17" t="n"/>
      <c r="H5287" s="17" t="n"/>
      <c r="I5287" s="17" t="n"/>
      <c r="J5287" s="17" t="n"/>
      <c r="K5287" s="17" t="n"/>
      <c r="L5287" s="17" t="n"/>
      <c r="N5287">
        <f>IF($B5287="","",IF($C5287="SUPERSTORE","Superstore","DH"))</f>
        <v/>
      </c>
      <c r="O5287">
        <f>IF($B5287="","",IFERROR(VLOOKUP($B5287,Mapping!$A:$C,2,0),"Not Mapped"))</f>
        <v/>
      </c>
      <c r="P5287">
        <f>IF($B5287="","",IFERROR(VLOOKUP($B5287,Mapping!$A:$C,3,0),"Not Mapped"))</f>
        <v/>
      </c>
      <c r="Q5287">
        <f>IF($B5287="","",IF(COUNTIF(Exclusions!$A:$A,$B5287)&gt;0,"Yes","No"))</f>
        <v/>
      </c>
      <c r="R5287" s="17">
        <f>IF($B5287="","",MIN(1,DAY($A5287)/IF($N5287="Superstore",Settings!$B$5,Settings!$B$4)))</f>
        <v/>
      </c>
      <c r="S5287" s="17">
        <f>IF(OR($B5287="",$G5287="",$R5287=0),"",$G5287/$R5287)</f>
        <v/>
      </c>
      <c r="T5287">
        <f>IF($S5287="","",IF($S5287&lt;Settings!$B$8,"Critical",IF($S5287&lt;Settings!$B$9,"Semi Critical","Non Critical")))</f>
        <v/>
      </c>
      <c r="U5287">
        <f>IF($B5287="","",IFERROR(VLOOKUP($O5287,Leaders!$A:$B,2,0),"Not Mapped"))</f>
        <v/>
      </c>
    </row>
    <row r="5288">
      <c r="A5288" s="16" t="n"/>
      <c r="G5288" s="17" t="n"/>
      <c r="H5288" s="17" t="n"/>
      <c r="I5288" s="17" t="n"/>
      <c r="J5288" s="17" t="n"/>
      <c r="K5288" s="17" t="n"/>
      <c r="L5288" s="17" t="n"/>
      <c r="N5288">
        <f>IF($B5288="","",IF($C5288="SUPERSTORE","Superstore","DH"))</f>
        <v/>
      </c>
      <c r="O5288">
        <f>IF($B5288="","",IFERROR(VLOOKUP($B5288,Mapping!$A:$C,2,0),"Not Mapped"))</f>
        <v/>
      </c>
      <c r="P5288">
        <f>IF($B5288="","",IFERROR(VLOOKUP($B5288,Mapping!$A:$C,3,0),"Not Mapped"))</f>
        <v/>
      </c>
      <c r="Q5288">
        <f>IF($B5288="","",IF(COUNTIF(Exclusions!$A:$A,$B5288)&gt;0,"Yes","No"))</f>
        <v/>
      </c>
      <c r="R5288" s="17">
        <f>IF($B5288="","",MIN(1,DAY($A5288)/IF($N5288="Superstore",Settings!$B$5,Settings!$B$4)))</f>
        <v/>
      </c>
      <c r="S5288" s="17">
        <f>IF(OR($B5288="",$G5288="",$R5288=0),"",$G5288/$R5288)</f>
        <v/>
      </c>
      <c r="T5288">
        <f>IF($S5288="","",IF($S5288&lt;Settings!$B$8,"Critical",IF($S5288&lt;Settings!$B$9,"Semi Critical","Non Critical")))</f>
        <v/>
      </c>
      <c r="U5288">
        <f>IF($B5288="","",IFERROR(VLOOKUP($O5288,Leaders!$A:$B,2,0),"Not Mapped"))</f>
        <v/>
      </c>
    </row>
    <row r="5289">
      <c r="A5289" s="16" t="n"/>
      <c r="G5289" s="17" t="n"/>
      <c r="H5289" s="17" t="n"/>
      <c r="I5289" s="17" t="n"/>
      <c r="J5289" s="17" t="n"/>
      <c r="K5289" s="17" t="n"/>
      <c r="L5289" s="17" t="n"/>
      <c r="N5289">
        <f>IF($B5289="","",IF($C5289="SUPERSTORE","Superstore","DH"))</f>
        <v/>
      </c>
      <c r="O5289">
        <f>IF($B5289="","",IFERROR(VLOOKUP($B5289,Mapping!$A:$C,2,0),"Not Mapped"))</f>
        <v/>
      </c>
      <c r="P5289">
        <f>IF($B5289="","",IFERROR(VLOOKUP($B5289,Mapping!$A:$C,3,0),"Not Mapped"))</f>
        <v/>
      </c>
      <c r="Q5289">
        <f>IF($B5289="","",IF(COUNTIF(Exclusions!$A:$A,$B5289)&gt;0,"Yes","No"))</f>
        <v/>
      </c>
      <c r="R5289" s="17">
        <f>IF($B5289="","",MIN(1,DAY($A5289)/IF($N5289="Superstore",Settings!$B$5,Settings!$B$4)))</f>
        <v/>
      </c>
      <c r="S5289" s="17">
        <f>IF(OR($B5289="",$G5289="",$R5289=0),"",$G5289/$R5289)</f>
        <v/>
      </c>
      <c r="T5289">
        <f>IF($S5289="","",IF($S5289&lt;Settings!$B$8,"Critical",IF($S5289&lt;Settings!$B$9,"Semi Critical","Non Critical")))</f>
        <v/>
      </c>
      <c r="U5289">
        <f>IF($B5289="","",IFERROR(VLOOKUP($O5289,Leaders!$A:$B,2,0),"Not Mapped"))</f>
        <v/>
      </c>
    </row>
    <row r="5290">
      <c r="A5290" s="16" t="n"/>
      <c r="G5290" s="17" t="n"/>
      <c r="H5290" s="17" t="n"/>
      <c r="I5290" s="17" t="n"/>
      <c r="J5290" s="17" t="n"/>
      <c r="K5290" s="17" t="n"/>
      <c r="L5290" s="17" t="n"/>
      <c r="N5290">
        <f>IF($B5290="","",IF($C5290="SUPERSTORE","Superstore","DH"))</f>
        <v/>
      </c>
      <c r="O5290">
        <f>IF($B5290="","",IFERROR(VLOOKUP($B5290,Mapping!$A:$C,2,0),"Not Mapped"))</f>
        <v/>
      </c>
      <c r="P5290">
        <f>IF($B5290="","",IFERROR(VLOOKUP($B5290,Mapping!$A:$C,3,0),"Not Mapped"))</f>
        <v/>
      </c>
      <c r="Q5290">
        <f>IF($B5290="","",IF(COUNTIF(Exclusions!$A:$A,$B5290)&gt;0,"Yes","No"))</f>
        <v/>
      </c>
      <c r="R5290" s="17">
        <f>IF($B5290="","",MIN(1,DAY($A5290)/IF($N5290="Superstore",Settings!$B$5,Settings!$B$4)))</f>
        <v/>
      </c>
      <c r="S5290" s="17">
        <f>IF(OR($B5290="",$G5290="",$R5290=0),"",$G5290/$R5290)</f>
        <v/>
      </c>
      <c r="T5290">
        <f>IF($S5290="","",IF($S5290&lt;Settings!$B$8,"Critical",IF($S5290&lt;Settings!$B$9,"Semi Critical","Non Critical")))</f>
        <v/>
      </c>
      <c r="U5290">
        <f>IF($B5290="","",IFERROR(VLOOKUP($O5290,Leaders!$A:$B,2,0),"Not Mapped"))</f>
        <v/>
      </c>
    </row>
    <row r="5291">
      <c r="A5291" s="16" t="n"/>
      <c r="G5291" s="17" t="n"/>
      <c r="H5291" s="17" t="n"/>
      <c r="I5291" s="17" t="n"/>
      <c r="J5291" s="17" t="n"/>
      <c r="K5291" s="17" t="n"/>
      <c r="L5291" s="17" t="n"/>
      <c r="N5291">
        <f>IF($B5291="","",IF($C5291="SUPERSTORE","Superstore","DH"))</f>
        <v/>
      </c>
      <c r="O5291">
        <f>IF($B5291="","",IFERROR(VLOOKUP($B5291,Mapping!$A:$C,2,0),"Not Mapped"))</f>
        <v/>
      </c>
      <c r="P5291">
        <f>IF($B5291="","",IFERROR(VLOOKUP($B5291,Mapping!$A:$C,3,0),"Not Mapped"))</f>
        <v/>
      </c>
      <c r="Q5291">
        <f>IF($B5291="","",IF(COUNTIF(Exclusions!$A:$A,$B5291)&gt;0,"Yes","No"))</f>
        <v/>
      </c>
      <c r="R5291" s="17">
        <f>IF($B5291="","",MIN(1,DAY($A5291)/IF($N5291="Superstore",Settings!$B$5,Settings!$B$4)))</f>
        <v/>
      </c>
      <c r="S5291" s="17">
        <f>IF(OR($B5291="",$G5291="",$R5291=0),"",$G5291/$R5291)</f>
        <v/>
      </c>
      <c r="T5291">
        <f>IF($S5291="","",IF($S5291&lt;Settings!$B$8,"Critical",IF($S5291&lt;Settings!$B$9,"Semi Critical","Non Critical")))</f>
        <v/>
      </c>
      <c r="U5291">
        <f>IF($B5291="","",IFERROR(VLOOKUP($O5291,Leaders!$A:$B,2,0),"Not Mapped"))</f>
        <v/>
      </c>
    </row>
    <row r="5292">
      <c r="A5292" s="16" t="n"/>
      <c r="G5292" s="17" t="n"/>
      <c r="H5292" s="17" t="n"/>
      <c r="I5292" s="17" t="n"/>
      <c r="J5292" s="17" t="n"/>
      <c r="K5292" s="17" t="n"/>
      <c r="L5292" s="17" t="n"/>
      <c r="N5292">
        <f>IF($B5292="","",IF($C5292="SUPERSTORE","Superstore","DH"))</f>
        <v/>
      </c>
      <c r="O5292">
        <f>IF($B5292="","",IFERROR(VLOOKUP($B5292,Mapping!$A:$C,2,0),"Not Mapped"))</f>
        <v/>
      </c>
      <c r="P5292">
        <f>IF($B5292="","",IFERROR(VLOOKUP($B5292,Mapping!$A:$C,3,0),"Not Mapped"))</f>
        <v/>
      </c>
      <c r="Q5292">
        <f>IF($B5292="","",IF(COUNTIF(Exclusions!$A:$A,$B5292)&gt;0,"Yes","No"))</f>
        <v/>
      </c>
      <c r="R5292" s="17">
        <f>IF($B5292="","",MIN(1,DAY($A5292)/IF($N5292="Superstore",Settings!$B$5,Settings!$B$4)))</f>
        <v/>
      </c>
      <c r="S5292" s="17">
        <f>IF(OR($B5292="",$G5292="",$R5292=0),"",$G5292/$R5292)</f>
        <v/>
      </c>
      <c r="T5292">
        <f>IF($S5292="","",IF($S5292&lt;Settings!$B$8,"Critical",IF($S5292&lt;Settings!$B$9,"Semi Critical","Non Critical")))</f>
        <v/>
      </c>
      <c r="U5292">
        <f>IF($B5292="","",IFERROR(VLOOKUP($O5292,Leaders!$A:$B,2,0),"Not Mapped"))</f>
        <v/>
      </c>
    </row>
    <row r="5293">
      <c r="A5293" s="16" t="n"/>
      <c r="G5293" s="17" t="n"/>
      <c r="H5293" s="17" t="n"/>
      <c r="I5293" s="17" t="n"/>
      <c r="J5293" s="17" t="n"/>
      <c r="K5293" s="17" t="n"/>
      <c r="L5293" s="17" t="n"/>
      <c r="N5293">
        <f>IF($B5293="","",IF($C5293="SUPERSTORE","Superstore","DH"))</f>
        <v/>
      </c>
      <c r="O5293">
        <f>IF($B5293="","",IFERROR(VLOOKUP($B5293,Mapping!$A:$C,2,0),"Not Mapped"))</f>
        <v/>
      </c>
      <c r="P5293">
        <f>IF($B5293="","",IFERROR(VLOOKUP($B5293,Mapping!$A:$C,3,0),"Not Mapped"))</f>
        <v/>
      </c>
      <c r="Q5293">
        <f>IF($B5293="","",IF(COUNTIF(Exclusions!$A:$A,$B5293)&gt;0,"Yes","No"))</f>
        <v/>
      </c>
      <c r="R5293" s="17">
        <f>IF($B5293="","",MIN(1,DAY($A5293)/IF($N5293="Superstore",Settings!$B$5,Settings!$B$4)))</f>
        <v/>
      </c>
      <c r="S5293" s="17">
        <f>IF(OR($B5293="",$G5293="",$R5293=0),"",$G5293/$R5293)</f>
        <v/>
      </c>
      <c r="T5293">
        <f>IF($S5293="","",IF($S5293&lt;Settings!$B$8,"Critical",IF($S5293&lt;Settings!$B$9,"Semi Critical","Non Critical")))</f>
        <v/>
      </c>
      <c r="U5293">
        <f>IF($B5293="","",IFERROR(VLOOKUP($O5293,Leaders!$A:$B,2,0),"Not Mapped"))</f>
        <v/>
      </c>
    </row>
    <row r="5294">
      <c r="A5294" s="16" t="n"/>
      <c r="G5294" s="17" t="n"/>
      <c r="H5294" s="17" t="n"/>
      <c r="I5294" s="17" t="n"/>
      <c r="J5294" s="17" t="n"/>
      <c r="K5294" s="17" t="n"/>
      <c r="L5294" s="17" t="n"/>
      <c r="N5294">
        <f>IF($B5294="","",IF($C5294="SUPERSTORE","Superstore","DH"))</f>
        <v/>
      </c>
      <c r="O5294">
        <f>IF($B5294="","",IFERROR(VLOOKUP($B5294,Mapping!$A:$C,2,0),"Not Mapped"))</f>
        <v/>
      </c>
      <c r="P5294">
        <f>IF($B5294="","",IFERROR(VLOOKUP($B5294,Mapping!$A:$C,3,0),"Not Mapped"))</f>
        <v/>
      </c>
      <c r="Q5294">
        <f>IF($B5294="","",IF(COUNTIF(Exclusions!$A:$A,$B5294)&gt;0,"Yes","No"))</f>
        <v/>
      </c>
      <c r="R5294" s="17">
        <f>IF($B5294="","",MIN(1,DAY($A5294)/IF($N5294="Superstore",Settings!$B$5,Settings!$B$4)))</f>
        <v/>
      </c>
      <c r="S5294" s="17">
        <f>IF(OR($B5294="",$G5294="",$R5294=0),"",$G5294/$R5294)</f>
        <v/>
      </c>
      <c r="T5294">
        <f>IF($S5294="","",IF($S5294&lt;Settings!$B$8,"Critical",IF($S5294&lt;Settings!$B$9,"Semi Critical","Non Critical")))</f>
        <v/>
      </c>
      <c r="U5294">
        <f>IF($B5294="","",IFERROR(VLOOKUP($O5294,Leaders!$A:$B,2,0),"Not Mapped"))</f>
        <v/>
      </c>
    </row>
    <row r="5295">
      <c r="A5295" s="16" t="n"/>
      <c r="G5295" s="17" t="n"/>
      <c r="H5295" s="17" t="n"/>
      <c r="I5295" s="17" t="n"/>
      <c r="J5295" s="17" t="n"/>
      <c r="K5295" s="17" t="n"/>
      <c r="L5295" s="17" t="n"/>
      <c r="N5295">
        <f>IF($B5295="","",IF($C5295="SUPERSTORE","Superstore","DH"))</f>
        <v/>
      </c>
      <c r="O5295">
        <f>IF($B5295="","",IFERROR(VLOOKUP($B5295,Mapping!$A:$C,2,0),"Not Mapped"))</f>
        <v/>
      </c>
      <c r="P5295">
        <f>IF($B5295="","",IFERROR(VLOOKUP($B5295,Mapping!$A:$C,3,0),"Not Mapped"))</f>
        <v/>
      </c>
      <c r="Q5295">
        <f>IF($B5295="","",IF(COUNTIF(Exclusions!$A:$A,$B5295)&gt;0,"Yes","No"))</f>
        <v/>
      </c>
      <c r="R5295" s="17">
        <f>IF($B5295="","",MIN(1,DAY($A5295)/IF($N5295="Superstore",Settings!$B$5,Settings!$B$4)))</f>
        <v/>
      </c>
      <c r="S5295" s="17">
        <f>IF(OR($B5295="",$G5295="",$R5295=0),"",$G5295/$R5295)</f>
        <v/>
      </c>
      <c r="T5295">
        <f>IF($S5295="","",IF($S5295&lt;Settings!$B$8,"Critical",IF($S5295&lt;Settings!$B$9,"Semi Critical","Non Critical")))</f>
        <v/>
      </c>
      <c r="U5295">
        <f>IF($B5295="","",IFERROR(VLOOKUP($O5295,Leaders!$A:$B,2,0),"Not Mapped"))</f>
        <v/>
      </c>
    </row>
    <row r="5296">
      <c r="A5296" s="16" t="n"/>
      <c r="G5296" s="17" t="n"/>
      <c r="H5296" s="17" t="n"/>
      <c r="I5296" s="17" t="n"/>
      <c r="J5296" s="17" t="n"/>
      <c r="K5296" s="17" t="n"/>
      <c r="L5296" s="17" t="n"/>
      <c r="N5296">
        <f>IF($B5296="","",IF($C5296="SUPERSTORE","Superstore","DH"))</f>
        <v/>
      </c>
      <c r="O5296">
        <f>IF($B5296="","",IFERROR(VLOOKUP($B5296,Mapping!$A:$C,2,0),"Not Mapped"))</f>
        <v/>
      </c>
      <c r="P5296">
        <f>IF($B5296="","",IFERROR(VLOOKUP($B5296,Mapping!$A:$C,3,0),"Not Mapped"))</f>
        <v/>
      </c>
      <c r="Q5296">
        <f>IF($B5296="","",IF(COUNTIF(Exclusions!$A:$A,$B5296)&gt;0,"Yes","No"))</f>
        <v/>
      </c>
      <c r="R5296" s="17">
        <f>IF($B5296="","",MIN(1,DAY($A5296)/IF($N5296="Superstore",Settings!$B$5,Settings!$B$4)))</f>
        <v/>
      </c>
      <c r="S5296" s="17">
        <f>IF(OR($B5296="",$G5296="",$R5296=0),"",$G5296/$R5296)</f>
        <v/>
      </c>
      <c r="T5296">
        <f>IF($S5296="","",IF($S5296&lt;Settings!$B$8,"Critical",IF($S5296&lt;Settings!$B$9,"Semi Critical","Non Critical")))</f>
        <v/>
      </c>
      <c r="U5296">
        <f>IF($B5296="","",IFERROR(VLOOKUP($O5296,Leaders!$A:$B,2,0),"Not Mapped"))</f>
        <v/>
      </c>
    </row>
    <row r="5297">
      <c r="A5297" s="16" t="n"/>
      <c r="G5297" s="17" t="n"/>
      <c r="H5297" s="17" t="n"/>
      <c r="I5297" s="17" t="n"/>
      <c r="J5297" s="17" t="n"/>
      <c r="K5297" s="17" t="n"/>
      <c r="L5297" s="17" t="n"/>
      <c r="N5297">
        <f>IF($B5297="","",IF($C5297="SUPERSTORE","Superstore","DH"))</f>
        <v/>
      </c>
      <c r="O5297">
        <f>IF($B5297="","",IFERROR(VLOOKUP($B5297,Mapping!$A:$C,2,0),"Not Mapped"))</f>
        <v/>
      </c>
      <c r="P5297">
        <f>IF($B5297="","",IFERROR(VLOOKUP($B5297,Mapping!$A:$C,3,0),"Not Mapped"))</f>
        <v/>
      </c>
      <c r="Q5297">
        <f>IF($B5297="","",IF(COUNTIF(Exclusions!$A:$A,$B5297)&gt;0,"Yes","No"))</f>
        <v/>
      </c>
      <c r="R5297" s="17">
        <f>IF($B5297="","",MIN(1,DAY($A5297)/IF($N5297="Superstore",Settings!$B$5,Settings!$B$4)))</f>
        <v/>
      </c>
      <c r="S5297" s="17">
        <f>IF(OR($B5297="",$G5297="",$R5297=0),"",$G5297/$R5297)</f>
        <v/>
      </c>
      <c r="T5297">
        <f>IF($S5297="","",IF($S5297&lt;Settings!$B$8,"Critical",IF($S5297&lt;Settings!$B$9,"Semi Critical","Non Critical")))</f>
        <v/>
      </c>
      <c r="U5297">
        <f>IF($B5297="","",IFERROR(VLOOKUP($O5297,Leaders!$A:$B,2,0),"Not Mapped"))</f>
        <v/>
      </c>
    </row>
    <row r="5298">
      <c r="A5298" s="16" t="n"/>
      <c r="G5298" s="17" t="n"/>
      <c r="H5298" s="17" t="n"/>
      <c r="I5298" s="17" t="n"/>
      <c r="J5298" s="17" t="n"/>
      <c r="K5298" s="17" t="n"/>
      <c r="L5298" s="17" t="n"/>
      <c r="N5298">
        <f>IF($B5298="","",IF($C5298="SUPERSTORE","Superstore","DH"))</f>
        <v/>
      </c>
      <c r="O5298">
        <f>IF($B5298="","",IFERROR(VLOOKUP($B5298,Mapping!$A:$C,2,0),"Not Mapped"))</f>
        <v/>
      </c>
      <c r="P5298">
        <f>IF($B5298="","",IFERROR(VLOOKUP($B5298,Mapping!$A:$C,3,0),"Not Mapped"))</f>
        <v/>
      </c>
      <c r="Q5298">
        <f>IF($B5298="","",IF(COUNTIF(Exclusions!$A:$A,$B5298)&gt;0,"Yes","No"))</f>
        <v/>
      </c>
      <c r="R5298" s="17">
        <f>IF($B5298="","",MIN(1,DAY($A5298)/IF($N5298="Superstore",Settings!$B$5,Settings!$B$4)))</f>
        <v/>
      </c>
      <c r="S5298" s="17">
        <f>IF(OR($B5298="",$G5298="",$R5298=0),"",$G5298/$R5298)</f>
        <v/>
      </c>
      <c r="T5298">
        <f>IF($S5298="","",IF($S5298&lt;Settings!$B$8,"Critical",IF($S5298&lt;Settings!$B$9,"Semi Critical","Non Critical")))</f>
        <v/>
      </c>
      <c r="U5298">
        <f>IF($B5298="","",IFERROR(VLOOKUP($O5298,Leaders!$A:$B,2,0),"Not Mapped"))</f>
        <v/>
      </c>
    </row>
    <row r="5299">
      <c r="A5299" s="16" t="n"/>
      <c r="G5299" s="17" t="n"/>
      <c r="H5299" s="17" t="n"/>
      <c r="I5299" s="17" t="n"/>
      <c r="J5299" s="17" t="n"/>
      <c r="K5299" s="17" t="n"/>
      <c r="L5299" s="17" t="n"/>
      <c r="N5299">
        <f>IF($B5299="","",IF($C5299="SUPERSTORE","Superstore","DH"))</f>
        <v/>
      </c>
      <c r="O5299">
        <f>IF($B5299="","",IFERROR(VLOOKUP($B5299,Mapping!$A:$C,2,0),"Not Mapped"))</f>
        <v/>
      </c>
      <c r="P5299">
        <f>IF($B5299="","",IFERROR(VLOOKUP($B5299,Mapping!$A:$C,3,0),"Not Mapped"))</f>
        <v/>
      </c>
      <c r="Q5299">
        <f>IF($B5299="","",IF(COUNTIF(Exclusions!$A:$A,$B5299)&gt;0,"Yes","No"))</f>
        <v/>
      </c>
      <c r="R5299" s="17">
        <f>IF($B5299="","",MIN(1,DAY($A5299)/IF($N5299="Superstore",Settings!$B$5,Settings!$B$4)))</f>
        <v/>
      </c>
      <c r="S5299" s="17">
        <f>IF(OR($B5299="",$G5299="",$R5299=0),"",$G5299/$R5299)</f>
        <v/>
      </c>
      <c r="T5299">
        <f>IF($S5299="","",IF($S5299&lt;Settings!$B$8,"Critical",IF($S5299&lt;Settings!$B$9,"Semi Critical","Non Critical")))</f>
        <v/>
      </c>
      <c r="U5299">
        <f>IF($B5299="","",IFERROR(VLOOKUP($O5299,Leaders!$A:$B,2,0),"Not Mapped"))</f>
        <v/>
      </c>
    </row>
    <row r="5300">
      <c r="A5300" s="16" t="n"/>
      <c r="G5300" s="17" t="n"/>
      <c r="H5300" s="17" t="n"/>
      <c r="I5300" s="17" t="n"/>
      <c r="J5300" s="17" t="n"/>
      <c r="K5300" s="17" t="n"/>
      <c r="L5300" s="17" t="n"/>
      <c r="N5300">
        <f>IF($B5300="","",IF($C5300="SUPERSTORE","Superstore","DH"))</f>
        <v/>
      </c>
      <c r="O5300">
        <f>IF($B5300="","",IFERROR(VLOOKUP($B5300,Mapping!$A:$C,2,0),"Not Mapped"))</f>
        <v/>
      </c>
      <c r="P5300">
        <f>IF($B5300="","",IFERROR(VLOOKUP($B5300,Mapping!$A:$C,3,0),"Not Mapped"))</f>
        <v/>
      </c>
      <c r="Q5300">
        <f>IF($B5300="","",IF(COUNTIF(Exclusions!$A:$A,$B5300)&gt;0,"Yes","No"))</f>
        <v/>
      </c>
      <c r="R5300" s="17">
        <f>IF($B5300="","",MIN(1,DAY($A5300)/IF($N5300="Superstore",Settings!$B$5,Settings!$B$4)))</f>
        <v/>
      </c>
      <c r="S5300" s="17">
        <f>IF(OR($B5300="",$G5300="",$R5300=0),"",$G5300/$R5300)</f>
        <v/>
      </c>
      <c r="T5300">
        <f>IF($S5300="","",IF($S5300&lt;Settings!$B$8,"Critical",IF($S5300&lt;Settings!$B$9,"Semi Critical","Non Critical")))</f>
        <v/>
      </c>
      <c r="U5300">
        <f>IF($B5300="","",IFERROR(VLOOKUP($O5300,Leaders!$A:$B,2,0),"Not Mapped"))</f>
        <v/>
      </c>
    </row>
    <row r="5301">
      <c r="A5301" s="16" t="n"/>
      <c r="G5301" s="17" t="n"/>
      <c r="H5301" s="17" t="n"/>
      <c r="I5301" s="17" t="n"/>
      <c r="J5301" s="17" t="n"/>
      <c r="K5301" s="17" t="n"/>
      <c r="L5301" s="17" t="n"/>
      <c r="N5301">
        <f>IF($B5301="","",IF($C5301="SUPERSTORE","Superstore","DH"))</f>
        <v/>
      </c>
      <c r="O5301">
        <f>IF($B5301="","",IFERROR(VLOOKUP($B5301,Mapping!$A:$C,2,0),"Not Mapped"))</f>
        <v/>
      </c>
      <c r="P5301">
        <f>IF($B5301="","",IFERROR(VLOOKUP($B5301,Mapping!$A:$C,3,0),"Not Mapped"))</f>
        <v/>
      </c>
      <c r="Q5301">
        <f>IF($B5301="","",IF(COUNTIF(Exclusions!$A:$A,$B5301)&gt;0,"Yes","No"))</f>
        <v/>
      </c>
      <c r="R5301" s="17">
        <f>IF($B5301="","",MIN(1,DAY($A5301)/IF($N5301="Superstore",Settings!$B$5,Settings!$B$4)))</f>
        <v/>
      </c>
      <c r="S5301" s="17">
        <f>IF(OR($B5301="",$G5301="",$R5301=0),"",$G5301/$R5301)</f>
        <v/>
      </c>
      <c r="T5301">
        <f>IF($S5301="","",IF($S5301&lt;Settings!$B$8,"Critical",IF($S5301&lt;Settings!$B$9,"Semi Critical","Non Critical")))</f>
        <v/>
      </c>
      <c r="U5301">
        <f>IF($B5301="","",IFERROR(VLOOKUP($O5301,Leaders!$A:$B,2,0),"Not Mapped"))</f>
        <v/>
      </c>
    </row>
    <row r="5302">
      <c r="A5302" s="16" t="n"/>
      <c r="G5302" s="17" t="n"/>
      <c r="H5302" s="17" t="n"/>
      <c r="I5302" s="17" t="n"/>
      <c r="J5302" s="17" t="n"/>
      <c r="K5302" s="17" t="n"/>
      <c r="L5302" s="17" t="n"/>
      <c r="N5302">
        <f>IF($B5302="","",IF($C5302="SUPERSTORE","Superstore","DH"))</f>
        <v/>
      </c>
      <c r="O5302">
        <f>IF($B5302="","",IFERROR(VLOOKUP($B5302,Mapping!$A:$C,2,0),"Not Mapped"))</f>
        <v/>
      </c>
      <c r="P5302">
        <f>IF($B5302="","",IFERROR(VLOOKUP($B5302,Mapping!$A:$C,3,0),"Not Mapped"))</f>
        <v/>
      </c>
      <c r="Q5302">
        <f>IF($B5302="","",IF(COUNTIF(Exclusions!$A:$A,$B5302)&gt;0,"Yes","No"))</f>
        <v/>
      </c>
      <c r="R5302" s="17">
        <f>IF($B5302="","",MIN(1,DAY($A5302)/IF($N5302="Superstore",Settings!$B$5,Settings!$B$4)))</f>
        <v/>
      </c>
      <c r="S5302" s="17">
        <f>IF(OR($B5302="",$G5302="",$R5302=0),"",$G5302/$R5302)</f>
        <v/>
      </c>
      <c r="T5302">
        <f>IF($S5302="","",IF($S5302&lt;Settings!$B$8,"Critical",IF($S5302&lt;Settings!$B$9,"Semi Critical","Non Critical")))</f>
        <v/>
      </c>
      <c r="U5302">
        <f>IF($B5302="","",IFERROR(VLOOKUP($O5302,Leaders!$A:$B,2,0),"Not Mapped"))</f>
        <v/>
      </c>
    </row>
    <row r="5303">
      <c r="A5303" s="16" t="n"/>
      <c r="G5303" s="17" t="n"/>
      <c r="H5303" s="17" t="n"/>
      <c r="I5303" s="17" t="n"/>
      <c r="J5303" s="17" t="n"/>
      <c r="K5303" s="17" t="n"/>
      <c r="L5303" s="17" t="n"/>
      <c r="N5303">
        <f>IF($B5303="","",IF($C5303="SUPERSTORE","Superstore","DH"))</f>
        <v/>
      </c>
      <c r="O5303">
        <f>IF($B5303="","",IFERROR(VLOOKUP($B5303,Mapping!$A:$C,2,0),"Not Mapped"))</f>
        <v/>
      </c>
      <c r="P5303">
        <f>IF($B5303="","",IFERROR(VLOOKUP($B5303,Mapping!$A:$C,3,0),"Not Mapped"))</f>
        <v/>
      </c>
      <c r="Q5303">
        <f>IF($B5303="","",IF(COUNTIF(Exclusions!$A:$A,$B5303)&gt;0,"Yes","No"))</f>
        <v/>
      </c>
      <c r="R5303" s="17">
        <f>IF($B5303="","",MIN(1,DAY($A5303)/IF($N5303="Superstore",Settings!$B$5,Settings!$B$4)))</f>
        <v/>
      </c>
      <c r="S5303" s="17">
        <f>IF(OR($B5303="",$G5303="",$R5303=0),"",$G5303/$R5303)</f>
        <v/>
      </c>
      <c r="T5303">
        <f>IF($S5303="","",IF($S5303&lt;Settings!$B$8,"Critical",IF($S5303&lt;Settings!$B$9,"Semi Critical","Non Critical")))</f>
        <v/>
      </c>
      <c r="U5303">
        <f>IF($B5303="","",IFERROR(VLOOKUP($O5303,Leaders!$A:$B,2,0),"Not Mapped"))</f>
        <v/>
      </c>
    </row>
    <row r="5304">
      <c r="A5304" s="16" t="n"/>
      <c r="G5304" s="17" t="n"/>
      <c r="H5304" s="17" t="n"/>
      <c r="I5304" s="17" t="n"/>
      <c r="J5304" s="17" t="n"/>
      <c r="K5304" s="17" t="n"/>
      <c r="L5304" s="17" t="n"/>
      <c r="N5304">
        <f>IF($B5304="","",IF($C5304="SUPERSTORE","Superstore","DH"))</f>
        <v/>
      </c>
      <c r="O5304">
        <f>IF($B5304="","",IFERROR(VLOOKUP($B5304,Mapping!$A:$C,2,0),"Not Mapped"))</f>
        <v/>
      </c>
      <c r="P5304">
        <f>IF($B5304="","",IFERROR(VLOOKUP($B5304,Mapping!$A:$C,3,0),"Not Mapped"))</f>
        <v/>
      </c>
      <c r="Q5304">
        <f>IF($B5304="","",IF(COUNTIF(Exclusions!$A:$A,$B5304)&gt;0,"Yes","No"))</f>
        <v/>
      </c>
      <c r="R5304" s="17">
        <f>IF($B5304="","",MIN(1,DAY($A5304)/IF($N5304="Superstore",Settings!$B$5,Settings!$B$4)))</f>
        <v/>
      </c>
      <c r="S5304" s="17">
        <f>IF(OR($B5304="",$G5304="",$R5304=0),"",$G5304/$R5304)</f>
        <v/>
      </c>
      <c r="T5304">
        <f>IF($S5304="","",IF($S5304&lt;Settings!$B$8,"Critical",IF($S5304&lt;Settings!$B$9,"Semi Critical","Non Critical")))</f>
        <v/>
      </c>
      <c r="U5304">
        <f>IF($B5304="","",IFERROR(VLOOKUP($O5304,Leaders!$A:$B,2,0),"Not Mapped"))</f>
        <v/>
      </c>
    </row>
    <row r="5305">
      <c r="A5305" s="16" t="n"/>
      <c r="G5305" s="17" t="n"/>
      <c r="H5305" s="17" t="n"/>
      <c r="I5305" s="17" t="n"/>
      <c r="J5305" s="17" t="n"/>
      <c r="K5305" s="17" t="n"/>
      <c r="L5305" s="17" t="n"/>
      <c r="N5305">
        <f>IF($B5305="","",IF($C5305="SUPERSTORE","Superstore","DH"))</f>
        <v/>
      </c>
      <c r="O5305">
        <f>IF($B5305="","",IFERROR(VLOOKUP($B5305,Mapping!$A:$C,2,0),"Not Mapped"))</f>
        <v/>
      </c>
      <c r="P5305">
        <f>IF($B5305="","",IFERROR(VLOOKUP($B5305,Mapping!$A:$C,3,0),"Not Mapped"))</f>
        <v/>
      </c>
      <c r="Q5305">
        <f>IF($B5305="","",IF(COUNTIF(Exclusions!$A:$A,$B5305)&gt;0,"Yes","No"))</f>
        <v/>
      </c>
      <c r="R5305" s="17">
        <f>IF($B5305="","",MIN(1,DAY($A5305)/IF($N5305="Superstore",Settings!$B$5,Settings!$B$4)))</f>
        <v/>
      </c>
      <c r="S5305" s="17">
        <f>IF(OR($B5305="",$G5305="",$R5305=0),"",$G5305/$R5305)</f>
        <v/>
      </c>
      <c r="T5305">
        <f>IF($S5305="","",IF($S5305&lt;Settings!$B$8,"Critical",IF($S5305&lt;Settings!$B$9,"Semi Critical","Non Critical")))</f>
        <v/>
      </c>
      <c r="U5305">
        <f>IF($B5305="","",IFERROR(VLOOKUP($O5305,Leaders!$A:$B,2,0),"Not Mapped"))</f>
        <v/>
      </c>
    </row>
    <row r="5306">
      <c r="A5306" s="16" t="n"/>
      <c r="G5306" s="17" t="n"/>
      <c r="H5306" s="17" t="n"/>
      <c r="I5306" s="17" t="n"/>
      <c r="J5306" s="17" t="n"/>
      <c r="K5306" s="17" t="n"/>
      <c r="L5306" s="17" t="n"/>
      <c r="N5306">
        <f>IF($B5306="","",IF($C5306="SUPERSTORE","Superstore","DH"))</f>
        <v/>
      </c>
      <c r="O5306">
        <f>IF($B5306="","",IFERROR(VLOOKUP($B5306,Mapping!$A:$C,2,0),"Not Mapped"))</f>
        <v/>
      </c>
      <c r="P5306">
        <f>IF($B5306="","",IFERROR(VLOOKUP($B5306,Mapping!$A:$C,3,0),"Not Mapped"))</f>
        <v/>
      </c>
      <c r="Q5306">
        <f>IF($B5306="","",IF(COUNTIF(Exclusions!$A:$A,$B5306)&gt;0,"Yes","No"))</f>
        <v/>
      </c>
      <c r="R5306" s="17">
        <f>IF($B5306="","",MIN(1,DAY($A5306)/IF($N5306="Superstore",Settings!$B$5,Settings!$B$4)))</f>
        <v/>
      </c>
      <c r="S5306" s="17">
        <f>IF(OR($B5306="",$G5306="",$R5306=0),"",$G5306/$R5306)</f>
        <v/>
      </c>
      <c r="T5306">
        <f>IF($S5306="","",IF($S5306&lt;Settings!$B$8,"Critical",IF($S5306&lt;Settings!$B$9,"Semi Critical","Non Critical")))</f>
        <v/>
      </c>
      <c r="U5306">
        <f>IF($B5306="","",IFERROR(VLOOKUP($O5306,Leaders!$A:$B,2,0),"Not Mapped"))</f>
        <v/>
      </c>
    </row>
    <row r="5307">
      <c r="A5307" s="16" t="n"/>
      <c r="G5307" s="17" t="n"/>
      <c r="H5307" s="17" t="n"/>
      <c r="I5307" s="17" t="n"/>
      <c r="J5307" s="17" t="n"/>
      <c r="K5307" s="17" t="n"/>
      <c r="L5307" s="17" t="n"/>
      <c r="N5307">
        <f>IF($B5307="","",IF($C5307="SUPERSTORE","Superstore","DH"))</f>
        <v/>
      </c>
      <c r="O5307">
        <f>IF($B5307="","",IFERROR(VLOOKUP($B5307,Mapping!$A:$C,2,0),"Not Mapped"))</f>
        <v/>
      </c>
      <c r="P5307">
        <f>IF($B5307="","",IFERROR(VLOOKUP($B5307,Mapping!$A:$C,3,0),"Not Mapped"))</f>
        <v/>
      </c>
      <c r="Q5307">
        <f>IF($B5307="","",IF(COUNTIF(Exclusions!$A:$A,$B5307)&gt;0,"Yes","No"))</f>
        <v/>
      </c>
      <c r="R5307" s="17">
        <f>IF($B5307="","",MIN(1,DAY($A5307)/IF($N5307="Superstore",Settings!$B$5,Settings!$B$4)))</f>
        <v/>
      </c>
      <c r="S5307" s="17">
        <f>IF(OR($B5307="",$G5307="",$R5307=0),"",$G5307/$R5307)</f>
        <v/>
      </c>
      <c r="T5307">
        <f>IF($S5307="","",IF($S5307&lt;Settings!$B$8,"Critical",IF($S5307&lt;Settings!$B$9,"Semi Critical","Non Critical")))</f>
        <v/>
      </c>
      <c r="U5307">
        <f>IF($B5307="","",IFERROR(VLOOKUP($O5307,Leaders!$A:$B,2,0),"Not Mapped"))</f>
        <v/>
      </c>
    </row>
    <row r="5308">
      <c r="A5308" s="16" t="n"/>
      <c r="G5308" s="17" t="n"/>
      <c r="H5308" s="17" t="n"/>
      <c r="I5308" s="17" t="n"/>
      <c r="J5308" s="17" t="n"/>
      <c r="K5308" s="17" t="n"/>
      <c r="L5308" s="17" t="n"/>
      <c r="N5308">
        <f>IF($B5308="","",IF($C5308="SUPERSTORE","Superstore","DH"))</f>
        <v/>
      </c>
      <c r="O5308">
        <f>IF($B5308="","",IFERROR(VLOOKUP($B5308,Mapping!$A:$C,2,0),"Not Mapped"))</f>
        <v/>
      </c>
      <c r="P5308">
        <f>IF($B5308="","",IFERROR(VLOOKUP($B5308,Mapping!$A:$C,3,0),"Not Mapped"))</f>
        <v/>
      </c>
      <c r="Q5308">
        <f>IF($B5308="","",IF(COUNTIF(Exclusions!$A:$A,$B5308)&gt;0,"Yes","No"))</f>
        <v/>
      </c>
      <c r="R5308" s="17">
        <f>IF($B5308="","",MIN(1,DAY($A5308)/IF($N5308="Superstore",Settings!$B$5,Settings!$B$4)))</f>
        <v/>
      </c>
      <c r="S5308" s="17">
        <f>IF(OR($B5308="",$G5308="",$R5308=0),"",$G5308/$R5308)</f>
        <v/>
      </c>
      <c r="T5308">
        <f>IF($S5308="","",IF($S5308&lt;Settings!$B$8,"Critical",IF($S5308&lt;Settings!$B$9,"Semi Critical","Non Critical")))</f>
        <v/>
      </c>
      <c r="U5308">
        <f>IF($B5308="","",IFERROR(VLOOKUP($O5308,Leaders!$A:$B,2,0),"Not Mapped"))</f>
        <v/>
      </c>
    </row>
    <row r="5309">
      <c r="A5309" s="16" t="n"/>
      <c r="G5309" s="17" t="n"/>
      <c r="H5309" s="17" t="n"/>
      <c r="I5309" s="17" t="n"/>
      <c r="J5309" s="17" t="n"/>
      <c r="K5309" s="17" t="n"/>
      <c r="L5309" s="17" t="n"/>
      <c r="N5309">
        <f>IF($B5309="","",IF($C5309="SUPERSTORE","Superstore","DH"))</f>
        <v/>
      </c>
      <c r="O5309">
        <f>IF($B5309="","",IFERROR(VLOOKUP($B5309,Mapping!$A:$C,2,0),"Not Mapped"))</f>
        <v/>
      </c>
      <c r="P5309">
        <f>IF($B5309="","",IFERROR(VLOOKUP($B5309,Mapping!$A:$C,3,0),"Not Mapped"))</f>
        <v/>
      </c>
      <c r="Q5309">
        <f>IF($B5309="","",IF(COUNTIF(Exclusions!$A:$A,$B5309)&gt;0,"Yes","No"))</f>
        <v/>
      </c>
      <c r="R5309" s="17">
        <f>IF($B5309="","",MIN(1,DAY($A5309)/IF($N5309="Superstore",Settings!$B$5,Settings!$B$4)))</f>
        <v/>
      </c>
      <c r="S5309" s="17">
        <f>IF(OR($B5309="",$G5309="",$R5309=0),"",$G5309/$R5309)</f>
        <v/>
      </c>
      <c r="T5309">
        <f>IF($S5309="","",IF($S5309&lt;Settings!$B$8,"Critical",IF($S5309&lt;Settings!$B$9,"Semi Critical","Non Critical")))</f>
        <v/>
      </c>
      <c r="U5309">
        <f>IF($B5309="","",IFERROR(VLOOKUP($O5309,Leaders!$A:$B,2,0),"Not Mapped"))</f>
        <v/>
      </c>
    </row>
    <row r="5310">
      <c r="A5310" s="16" t="n"/>
      <c r="G5310" s="17" t="n"/>
      <c r="H5310" s="17" t="n"/>
      <c r="I5310" s="17" t="n"/>
      <c r="J5310" s="17" t="n"/>
      <c r="K5310" s="17" t="n"/>
      <c r="L5310" s="17" t="n"/>
      <c r="N5310">
        <f>IF($B5310="","",IF($C5310="SUPERSTORE","Superstore","DH"))</f>
        <v/>
      </c>
      <c r="O5310">
        <f>IF($B5310="","",IFERROR(VLOOKUP($B5310,Mapping!$A:$C,2,0),"Not Mapped"))</f>
        <v/>
      </c>
      <c r="P5310">
        <f>IF($B5310="","",IFERROR(VLOOKUP($B5310,Mapping!$A:$C,3,0),"Not Mapped"))</f>
        <v/>
      </c>
      <c r="Q5310">
        <f>IF($B5310="","",IF(COUNTIF(Exclusions!$A:$A,$B5310)&gt;0,"Yes","No"))</f>
        <v/>
      </c>
      <c r="R5310" s="17">
        <f>IF($B5310="","",MIN(1,DAY($A5310)/IF($N5310="Superstore",Settings!$B$5,Settings!$B$4)))</f>
        <v/>
      </c>
      <c r="S5310" s="17">
        <f>IF(OR($B5310="",$G5310="",$R5310=0),"",$G5310/$R5310)</f>
        <v/>
      </c>
      <c r="T5310">
        <f>IF($S5310="","",IF($S5310&lt;Settings!$B$8,"Critical",IF($S5310&lt;Settings!$B$9,"Semi Critical","Non Critical")))</f>
        <v/>
      </c>
      <c r="U5310">
        <f>IF($B5310="","",IFERROR(VLOOKUP($O5310,Leaders!$A:$B,2,0),"Not Mapped"))</f>
        <v/>
      </c>
    </row>
    <row r="5311">
      <c r="A5311" s="16" t="n"/>
      <c r="G5311" s="17" t="n"/>
      <c r="H5311" s="17" t="n"/>
      <c r="I5311" s="17" t="n"/>
      <c r="J5311" s="17" t="n"/>
      <c r="K5311" s="17" t="n"/>
      <c r="L5311" s="17" t="n"/>
      <c r="N5311">
        <f>IF($B5311="","",IF($C5311="SUPERSTORE","Superstore","DH"))</f>
        <v/>
      </c>
      <c r="O5311">
        <f>IF($B5311="","",IFERROR(VLOOKUP($B5311,Mapping!$A:$C,2,0),"Not Mapped"))</f>
        <v/>
      </c>
      <c r="P5311">
        <f>IF($B5311="","",IFERROR(VLOOKUP($B5311,Mapping!$A:$C,3,0),"Not Mapped"))</f>
        <v/>
      </c>
      <c r="Q5311">
        <f>IF($B5311="","",IF(COUNTIF(Exclusions!$A:$A,$B5311)&gt;0,"Yes","No"))</f>
        <v/>
      </c>
      <c r="R5311" s="17">
        <f>IF($B5311="","",MIN(1,DAY($A5311)/IF($N5311="Superstore",Settings!$B$5,Settings!$B$4)))</f>
        <v/>
      </c>
      <c r="S5311" s="17">
        <f>IF(OR($B5311="",$G5311="",$R5311=0),"",$G5311/$R5311)</f>
        <v/>
      </c>
      <c r="T5311">
        <f>IF($S5311="","",IF($S5311&lt;Settings!$B$8,"Critical",IF($S5311&lt;Settings!$B$9,"Semi Critical","Non Critical")))</f>
        <v/>
      </c>
      <c r="U5311">
        <f>IF($B5311="","",IFERROR(VLOOKUP($O5311,Leaders!$A:$B,2,0),"Not Mapped"))</f>
        <v/>
      </c>
    </row>
    <row r="5312">
      <c r="A5312" s="16" t="n"/>
      <c r="G5312" s="17" t="n"/>
      <c r="H5312" s="17" t="n"/>
      <c r="I5312" s="17" t="n"/>
      <c r="J5312" s="17" t="n"/>
      <c r="K5312" s="17" t="n"/>
      <c r="L5312" s="17" t="n"/>
      <c r="N5312">
        <f>IF($B5312="","",IF($C5312="SUPERSTORE","Superstore","DH"))</f>
        <v/>
      </c>
      <c r="O5312">
        <f>IF($B5312="","",IFERROR(VLOOKUP($B5312,Mapping!$A:$C,2,0),"Not Mapped"))</f>
        <v/>
      </c>
      <c r="P5312">
        <f>IF($B5312="","",IFERROR(VLOOKUP($B5312,Mapping!$A:$C,3,0),"Not Mapped"))</f>
        <v/>
      </c>
      <c r="Q5312">
        <f>IF($B5312="","",IF(COUNTIF(Exclusions!$A:$A,$B5312)&gt;0,"Yes","No"))</f>
        <v/>
      </c>
      <c r="R5312" s="17">
        <f>IF($B5312="","",MIN(1,DAY($A5312)/IF($N5312="Superstore",Settings!$B$5,Settings!$B$4)))</f>
        <v/>
      </c>
      <c r="S5312" s="17">
        <f>IF(OR($B5312="",$G5312="",$R5312=0),"",$G5312/$R5312)</f>
        <v/>
      </c>
      <c r="T5312">
        <f>IF($S5312="","",IF($S5312&lt;Settings!$B$8,"Critical",IF($S5312&lt;Settings!$B$9,"Semi Critical","Non Critical")))</f>
        <v/>
      </c>
      <c r="U5312">
        <f>IF($B5312="","",IFERROR(VLOOKUP($O5312,Leaders!$A:$B,2,0),"Not Mapped"))</f>
        <v/>
      </c>
    </row>
    <row r="5313">
      <c r="A5313" s="16" t="n"/>
      <c r="G5313" s="17" t="n"/>
      <c r="H5313" s="17" t="n"/>
      <c r="I5313" s="17" t="n"/>
      <c r="J5313" s="17" t="n"/>
      <c r="K5313" s="17" t="n"/>
      <c r="L5313" s="17" t="n"/>
      <c r="N5313">
        <f>IF($B5313="","",IF($C5313="SUPERSTORE","Superstore","DH"))</f>
        <v/>
      </c>
      <c r="O5313">
        <f>IF($B5313="","",IFERROR(VLOOKUP($B5313,Mapping!$A:$C,2,0),"Not Mapped"))</f>
        <v/>
      </c>
      <c r="P5313">
        <f>IF($B5313="","",IFERROR(VLOOKUP($B5313,Mapping!$A:$C,3,0),"Not Mapped"))</f>
        <v/>
      </c>
      <c r="Q5313">
        <f>IF($B5313="","",IF(COUNTIF(Exclusions!$A:$A,$B5313)&gt;0,"Yes","No"))</f>
        <v/>
      </c>
      <c r="R5313" s="17">
        <f>IF($B5313="","",MIN(1,DAY($A5313)/IF($N5313="Superstore",Settings!$B$5,Settings!$B$4)))</f>
        <v/>
      </c>
      <c r="S5313" s="17">
        <f>IF(OR($B5313="",$G5313="",$R5313=0),"",$G5313/$R5313)</f>
        <v/>
      </c>
      <c r="T5313">
        <f>IF($S5313="","",IF($S5313&lt;Settings!$B$8,"Critical",IF($S5313&lt;Settings!$B$9,"Semi Critical","Non Critical")))</f>
        <v/>
      </c>
      <c r="U5313">
        <f>IF($B5313="","",IFERROR(VLOOKUP($O5313,Leaders!$A:$B,2,0),"Not Mapped"))</f>
        <v/>
      </c>
    </row>
    <row r="5314">
      <c r="A5314" s="16" t="n"/>
      <c r="G5314" s="17" t="n"/>
      <c r="H5314" s="17" t="n"/>
      <c r="I5314" s="17" t="n"/>
      <c r="J5314" s="17" t="n"/>
      <c r="K5314" s="17" t="n"/>
      <c r="L5314" s="17" t="n"/>
      <c r="N5314">
        <f>IF($B5314="","",IF($C5314="SUPERSTORE","Superstore","DH"))</f>
        <v/>
      </c>
      <c r="O5314">
        <f>IF($B5314="","",IFERROR(VLOOKUP($B5314,Mapping!$A:$C,2,0),"Not Mapped"))</f>
        <v/>
      </c>
      <c r="P5314">
        <f>IF($B5314="","",IFERROR(VLOOKUP($B5314,Mapping!$A:$C,3,0),"Not Mapped"))</f>
        <v/>
      </c>
      <c r="Q5314">
        <f>IF($B5314="","",IF(COUNTIF(Exclusions!$A:$A,$B5314)&gt;0,"Yes","No"))</f>
        <v/>
      </c>
      <c r="R5314" s="17">
        <f>IF($B5314="","",MIN(1,DAY($A5314)/IF($N5314="Superstore",Settings!$B$5,Settings!$B$4)))</f>
        <v/>
      </c>
      <c r="S5314" s="17">
        <f>IF(OR($B5314="",$G5314="",$R5314=0),"",$G5314/$R5314)</f>
        <v/>
      </c>
      <c r="T5314">
        <f>IF($S5314="","",IF($S5314&lt;Settings!$B$8,"Critical",IF($S5314&lt;Settings!$B$9,"Semi Critical","Non Critical")))</f>
        <v/>
      </c>
      <c r="U5314">
        <f>IF($B5314="","",IFERROR(VLOOKUP($O5314,Leaders!$A:$B,2,0),"Not Mapped"))</f>
        <v/>
      </c>
    </row>
    <row r="5315">
      <c r="A5315" s="16" t="n"/>
      <c r="G5315" s="17" t="n"/>
      <c r="H5315" s="17" t="n"/>
      <c r="I5315" s="17" t="n"/>
      <c r="J5315" s="17" t="n"/>
      <c r="K5315" s="17" t="n"/>
      <c r="L5315" s="17" t="n"/>
      <c r="N5315">
        <f>IF($B5315="","",IF($C5315="SUPERSTORE","Superstore","DH"))</f>
        <v/>
      </c>
      <c r="O5315">
        <f>IF($B5315="","",IFERROR(VLOOKUP($B5315,Mapping!$A:$C,2,0),"Not Mapped"))</f>
        <v/>
      </c>
      <c r="P5315">
        <f>IF($B5315="","",IFERROR(VLOOKUP($B5315,Mapping!$A:$C,3,0),"Not Mapped"))</f>
        <v/>
      </c>
      <c r="Q5315">
        <f>IF($B5315="","",IF(COUNTIF(Exclusions!$A:$A,$B5315)&gt;0,"Yes","No"))</f>
        <v/>
      </c>
      <c r="R5315" s="17">
        <f>IF($B5315="","",MIN(1,DAY($A5315)/IF($N5315="Superstore",Settings!$B$5,Settings!$B$4)))</f>
        <v/>
      </c>
      <c r="S5315" s="17">
        <f>IF(OR($B5315="",$G5315="",$R5315=0),"",$G5315/$R5315)</f>
        <v/>
      </c>
      <c r="T5315">
        <f>IF($S5315="","",IF($S5315&lt;Settings!$B$8,"Critical",IF($S5315&lt;Settings!$B$9,"Semi Critical","Non Critical")))</f>
        <v/>
      </c>
      <c r="U5315">
        <f>IF($B5315="","",IFERROR(VLOOKUP($O5315,Leaders!$A:$B,2,0),"Not Mapped"))</f>
        <v/>
      </c>
    </row>
    <row r="5316">
      <c r="A5316" s="16" t="n"/>
      <c r="G5316" s="17" t="n"/>
      <c r="H5316" s="17" t="n"/>
      <c r="I5316" s="17" t="n"/>
      <c r="J5316" s="17" t="n"/>
      <c r="K5316" s="17" t="n"/>
      <c r="L5316" s="17" t="n"/>
      <c r="N5316">
        <f>IF($B5316="","",IF($C5316="SUPERSTORE","Superstore","DH"))</f>
        <v/>
      </c>
      <c r="O5316">
        <f>IF($B5316="","",IFERROR(VLOOKUP($B5316,Mapping!$A:$C,2,0),"Not Mapped"))</f>
        <v/>
      </c>
      <c r="P5316">
        <f>IF($B5316="","",IFERROR(VLOOKUP($B5316,Mapping!$A:$C,3,0),"Not Mapped"))</f>
        <v/>
      </c>
      <c r="Q5316">
        <f>IF($B5316="","",IF(COUNTIF(Exclusions!$A:$A,$B5316)&gt;0,"Yes","No"))</f>
        <v/>
      </c>
      <c r="R5316" s="17">
        <f>IF($B5316="","",MIN(1,DAY($A5316)/IF($N5316="Superstore",Settings!$B$5,Settings!$B$4)))</f>
        <v/>
      </c>
      <c r="S5316" s="17">
        <f>IF(OR($B5316="",$G5316="",$R5316=0),"",$G5316/$R5316)</f>
        <v/>
      </c>
      <c r="T5316">
        <f>IF($S5316="","",IF($S5316&lt;Settings!$B$8,"Critical",IF($S5316&lt;Settings!$B$9,"Semi Critical","Non Critical")))</f>
        <v/>
      </c>
      <c r="U5316">
        <f>IF($B5316="","",IFERROR(VLOOKUP($O5316,Leaders!$A:$B,2,0),"Not Mapped"))</f>
        <v/>
      </c>
    </row>
    <row r="5317">
      <c r="A5317" s="16" t="n"/>
      <c r="G5317" s="17" t="n"/>
      <c r="H5317" s="17" t="n"/>
      <c r="I5317" s="17" t="n"/>
      <c r="J5317" s="17" t="n"/>
      <c r="K5317" s="17" t="n"/>
      <c r="L5317" s="17" t="n"/>
      <c r="N5317">
        <f>IF($B5317="","",IF($C5317="SUPERSTORE","Superstore","DH"))</f>
        <v/>
      </c>
      <c r="O5317">
        <f>IF($B5317="","",IFERROR(VLOOKUP($B5317,Mapping!$A:$C,2,0),"Not Mapped"))</f>
        <v/>
      </c>
      <c r="P5317">
        <f>IF($B5317="","",IFERROR(VLOOKUP($B5317,Mapping!$A:$C,3,0),"Not Mapped"))</f>
        <v/>
      </c>
      <c r="Q5317">
        <f>IF($B5317="","",IF(COUNTIF(Exclusions!$A:$A,$B5317)&gt;0,"Yes","No"))</f>
        <v/>
      </c>
      <c r="R5317" s="17">
        <f>IF($B5317="","",MIN(1,DAY($A5317)/IF($N5317="Superstore",Settings!$B$5,Settings!$B$4)))</f>
        <v/>
      </c>
      <c r="S5317" s="17">
        <f>IF(OR($B5317="",$G5317="",$R5317=0),"",$G5317/$R5317)</f>
        <v/>
      </c>
      <c r="T5317">
        <f>IF($S5317="","",IF($S5317&lt;Settings!$B$8,"Critical",IF($S5317&lt;Settings!$B$9,"Semi Critical","Non Critical")))</f>
        <v/>
      </c>
      <c r="U5317">
        <f>IF($B5317="","",IFERROR(VLOOKUP($O5317,Leaders!$A:$B,2,0),"Not Mapped"))</f>
        <v/>
      </c>
    </row>
    <row r="5318">
      <c r="A5318" s="16" t="n"/>
      <c r="G5318" s="17" t="n"/>
      <c r="H5318" s="17" t="n"/>
      <c r="I5318" s="17" t="n"/>
      <c r="J5318" s="17" t="n"/>
      <c r="K5318" s="17" t="n"/>
      <c r="L5318" s="17" t="n"/>
      <c r="N5318">
        <f>IF($B5318="","",IF($C5318="SUPERSTORE","Superstore","DH"))</f>
        <v/>
      </c>
      <c r="O5318">
        <f>IF($B5318="","",IFERROR(VLOOKUP($B5318,Mapping!$A:$C,2,0),"Not Mapped"))</f>
        <v/>
      </c>
      <c r="P5318">
        <f>IF($B5318="","",IFERROR(VLOOKUP($B5318,Mapping!$A:$C,3,0),"Not Mapped"))</f>
        <v/>
      </c>
      <c r="Q5318">
        <f>IF($B5318="","",IF(COUNTIF(Exclusions!$A:$A,$B5318)&gt;0,"Yes","No"))</f>
        <v/>
      </c>
      <c r="R5318" s="17">
        <f>IF($B5318="","",MIN(1,DAY($A5318)/IF($N5318="Superstore",Settings!$B$5,Settings!$B$4)))</f>
        <v/>
      </c>
      <c r="S5318" s="17">
        <f>IF(OR($B5318="",$G5318="",$R5318=0),"",$G5318/$R5318)</f>
        <v/>
      </c>
      <c r="T5318">
        <f>IF($S5318="","",IF($S5318&lt;Settings!$B$8,"Critical",IF($S5318&lt;Settings!$B$9,"Semi Critical","Non Critical")))</f>
        <v/>
      </c>
      <c r="U5318">
        <f>IF($B5318="","",IFERROR(VLOOKUP($O5318,Leaders!$A:$B,2,0),"Not Mapped"))</f>
        <v/>
      </c>
    </row>
    <row r="5319">
      <c r="A5319" s="16" t="n"/>
      <c r="G5319" s="17" t="n"/>
      <c r="H5319" s="17" t="n"/>
      <c r="I5319" s="17" t="n"/>
      <c r="J5319" s="17" t="n"/>
      <c r="K5319" s="17" t="n"/>
      <c r="L5319" s="17" t="n"/>
      <c r="N5319">
        <f>IF($B5319="","",IF($C5319="SUPERSTORE","Superstore","DH"))</f>
        <v/>
      </c>
      <c r="O5319">
        <f>IF($B5319="","",IFERROR(VLOOKUP($B5319,Mapping!$A:$C,2,0),"Not Mapped"))</f>
        <v/>
      </c>
      <c r="P5319">
        <f>IF($B5319="","",IFERROR(VLOOKUP($B5319,Mapping!$A:$C,3,0),"Not Mapped"))</f>
        <v/>
      </c>
      <c r="Q5319">
        <f>IF($B5319="","",IF(COUNTIF(Exclusions!$A:$A,$B5319)&gt;0,"Yes","No"))</f>
        <v/>
      </c>
      <c r="R5319" s="17">
        <f>IF($B5319="","",MIN(1,DAY($A5319)/IF($N5319="Superstore",Settings!$B$5,Settings!$B$4)))</f>
        <v/>
      </c>
      <c r="S5319" s="17">
        <f>IF(OR($B5319="",$G5319="",$R5319=0),"",$G5319/$R5319)</f>
        <v/>
      </c>
      <c r="T5319">
        <f>IF($S5319="","",IF($S5319&lt;Settings!$B$8,"Critical",IF($S5319&lt;Settings!$B$9,"Semi Critical","Non Critical")))</f>
        <v/>
      </c>
      <c r="U5319">
        <f>IF($B5319="","",IFERROR(VLOOKUP($O5319,Leaders!$A:$B,2,0),"Not Mapped"))</f>
        <v/>
      </c>
    </row>
    <row r="5320">
      <c r="A5320" s="16" t="n"/>
      <c r="G5320" s="17" t="n"/>
      <c r="H5320" s="17" t="n"/>
      <c r="I5320" s="17" t="n"/>
      <c r="J5320" s="17" t="n"/>
      <c r="K5320" s="17" t="n"/>
      <c r="L5320" s="17" t="n"/>
      <c r="N5320">
        <f>IF($B5320="","",IF($C5320="SUPERSTORE","Superstore","DH"))</f>
        <v/>
      </c>
      <c r="O5320">
        <f>IF($B5320="","",IFERROR(VLOOKUP($B5320,Mapping!$A:$C,2,0),"Not Mapped"))</f>
        <v/>
      </c>
      <c r="P5320">
        <f>IF($B5320="","",IFERROR(VLOOKUP($B5320,Mapping!$A:$C,3,0),"Not Mapped"))</f>
        <v/>
      </c>
      <c r="Q5320">
        <f>IF($B5320="","",IF(COUNTIF(Exclusions!$A:$A,$B5320)&gt;0,"Yes","No"))</f>
        <v/>
      </c>
      <c r="R5320" s="17">
        <f>IF($B5320="","",MIN(1,DAY($A5320)/IF($N5320="Superstore",Settings!$B$5,Settings!$B$4)))</f>
        <v/>
      </c>
      <c r="S5320" s="17">
        <f>IF(OR($B5320="",$G5320="",$R5320=0),"",$G5320/$R5320)</f>
        <v/>
      </c>
      <c r="T5320">
        <f>IF($S5320="","",IF($S5320&lt;Settings!$B$8,"Critical",IF($S5320&lt;Settings!$B$9,"Semi Critical","Non Critical")))</f>
        <v/>
      </c>
      <c r="U5320">
        <f>IF($B5320="","",IFERROR(VLOOKUP($O5320,Leaders!$A:$B,2,0),"Not Mapped"))</f>
        <v/>
      </c>
    </row>
    <row r="5321">
      <c r="A5321" s="16" t="n"/>
      <c r="G5321" s="17" t="n"/>
      <c r="H5321" s="17" t="n"/>
      <c r="I5321" s="17" t="n"/>
      <c r="J5321" s="17" t="n"/>
      <c r="K5321" s="17" t="n"/>
      <c r="L5321" s="17" t="n"/>
      <c r="N5321">
        <f>IF($B5321="","",IF($C5321="SUPERSTORE","Superstore","DH"))</f>
        <v/>
      </c>
      <c r="O5321">
        <f>IF($B5321="","",IFERROR(VLOOKUP($B5321,Mapping!$A:$C,2,0),"Not Mapped"))</f>
        <v/>
      </c>
      <c r="P5321">
        <f>IF($B5321="","",IFERROR(VLOOKUP($B5321,Mapping!$A:$C,3,0),"Not Mapped"))</f>
        <v/>
      </c>
      <c r="Q5321">
        <f>IF($B5321="","",IF(COUNTIF(Exclusions!$A:$A,$B5321)&gt;0,"Yes","No"))</f>
        <v/>
      </c>
      <c r="R5321" s="17">
        <f>IF($B5321="","",MIN(1,DAY($A5321)/IF($N5321="Superstore",Settings!$B$5,Settings!$B$4)))</f>
        <v/>
      </c>
      <c r="S5321" s="17">
        <f>IF(OR($B5321="",$G5321="",$R5321=0),"",$G5321/$R5321)</f>
        <v/>
      </c>
      <c r="T5321">
        <f>IF($S5321="","",IF($S5321&lt;Settings!$B$8,"Critical",IF($S5321&lt;Settings!$B$9,"Semi Critical","Non Critical")))</f>
        <v/>
      </c>
      <c r="U5321">
        <f>IF($B5321="","",IFERROR(VLOOKUP($O5321,Leaders!$A:$B,2,0),"Not Mapped"))</f>
        <v/>
      </c>
    </row>
    <row r="5322">
      <c r="A5322" s="16" t="n"/>
      <c r="G5322" s="17" t="n"/>
      <c r="H5322" s="17" t="n"/>
      <c r="I5322" s="17" t="n"/>
      <c r="J5322" s="17" t="n"/>
      <c r="K5322" s="17" t="n"/>
      <c r="L5322" s="17" t="n"/>
      <c r="N5322">
        <f>IF($B5322="","",IF($C5322="SUPERSTORE","Superstore","DH"))</f>
        <v/>
      </c>
      <c r="O5322">
        <f>IF($B5322="","",IFERROR(VLOOKUP($B5322,Mapping!$A:$C,2,0),"Not Mapped"))</f>
        <v/>
      </c>
      <c r="P5322">
        <f>IF($B5322="","",IFERROR(VLOOKUP($B5322,Mapping!$A:$C,3,0),"Not Mapped"))</f>
        <v/>
      </c>
      <c r="Q5322">
        <f>IF($B5322="","",IF(COUNTIF(Exclusions!$A:$A,$B5322)&gt;0,"Yes","No"))</f>
        <v/>
      </c>
      <c r="R5322" s="17">
        <f>IF($B5322="","",MIN(1,DAY($A5322)/IF($N5322="Superstore",Settings!$B$5,Settings!$B$4)))</f>
        <v/>
      </c>
      <c r="S5322" s="17">
        <f>IF(OR($B5322="",$G5322="",$R5322=0),"",$G5322/$R5322)</f>
        <v/>
      </c>
      <c r="T5322">
        <f>IF($S5322="","",IF($S5322&lt;Settings!$B$8,"Critical",IF($S5322&lt;Settings!$B$9,"Semi Critical","Non Critical")))</f>
        <v/>
      </c>
      <c r="U5322">
        <f>IF($B5322="","",IFERROR(VLOOKUP($O5322,Leaders!$A:$B,2,0),"Not Mapped"))</f>
        <v/>
      </c>
    </row>
    <row r="5323">
      <c r="A5323" s="16" t="n"/>
      <c r="G5323" s="17" t="n"/>
      <c r="H5323" s="17" t="n"/>
      <c r="I5323" s="17" t="n"/>
      <c r="J5323" s="17" t="n"/>
      <c r="K5323" s="17" t="n"/>
      <c r="L5323" s="17" t="n"/>
      <c r="N5323">
        <f>IF($B5323="","",IF($C5323="SUPERSTORE","Superstore","DH"))</f>
        <v/>
      </c>
      <c r="O5323">
        <f>IF($B5323="","",IFERROR(VLOOKUP($B5323,Mapping!$A:$C,2,0),"Not Mapped"))</f>
        <v/>
      </c>
      <c r="P5323">
        <f>IF($B5323="","",IFERROR(VLOOKUP($B5323,Mapping!$A:$C,3,0),"Not Mapped"))</f>
        <v/>
      </c>
      <c r="Q5323">
        <f>IF($B5323="","",IF(COUNTIF(Exclusions!$A:$A,$B5323)&gt;0,"Yes","No"))</f>
        <v/>
      </c>
      <c r="R5323" s="17">
        <f>IF($B5323="","",MIN(1,DAY($A5323)/IF($N5323="Superstore",Settings!$B$5,Settings!$B$4)))</f>
        <v/>
      </c>
      <c r="S5323" s="17">
        <f>IF(OR($B5323="",$G5323="",$R5323=0),"",$G5323/$R5323)</f>
        <v/>
      </c>
      <c r="T5323">
        <f>IF($S5323="","",IF($S5323&lt;Settings!$B$8,"Critical",IF($S5323&lt;Settings!$B$9,"Semi Critical","Non Critical")))</f>
        <v/>
      </c>
      <c r="U5323">
        <f>IF($B5323="","",IFERROR(VLOOKUP($O5323,Leaders!$A:$B,2,0),"Not Mapped"))</f>
        <v/>
      </c>
    </row>
    <row r="5324">
      <c r="A5324" s="16" t="n"/>
      <c r="G5324" s="17" t="n"/>
      <c r="H5324" s="17" t="n"/>
      <c r="I5324" s="17" t="n"/>
      <c r="J5324" s="17" t="n"/>
      <c r="K5324" s="17" t="n"/>
      <c r="L5324" s="17" t="n"/>
      <c r="N5324">
        <f>IF($B5324="","",IF($C5324="SUPERSTORE","Superstore","DH"))</f>
        <v/>
      </c>
      <c r="O5324">
        <f>IF($B5324="","",IFERROR(VLOOKUP($B5324,Mapping!$A:$C,2,0),"Not Mapped"))</f>
        <v/>
      </c>
      <c r="P5324">
        <f>IF($B5324="","",IFERROR(VLOOKUP($B5324,Mapping!$A:$C,3,0),"Not Mapped"))</f>
        <v/>
      </c>
      <c r="Q5324">
        <f>IF($B5324="","",IF(COUNTIF(Exclusions!$A:$A,$B5324)&gt;0,"Yes","No"))</f>
        <v/>
      </c>
      <c r="R5324" s="17">
        <f>IF($B5324="","",MIN(1,DAY($A5324)/IF($N5324="Superstore",Settings!$B$5,Settings!$B$4)))</f>
        <v/>
      </c>
      <c r="S5324" s="17">
        <f>IF(OR($B5324="",$G5324="",$R5324=0),"",$G5324/$R5324)</f>
        <v/>
      </c>
      <c r="T5324">
        <f>IF($S5324="","",IF($S5324&lt;Settings!$B$8,"Critical",IF($S5324&lt;Settings!$B$9,"Semi Critical","Non Critical")))</f>
        <v/>
      </c>
      <c r="U5324">
        <f>IF($B5324="","",IFERROR(VLOOKUP($O5324,Leaders!$A:$B,2,0),"Not Mapped"))</f>
        <v/>
      </c>
    </row>
    <row r="5325">
      <c r="A5325" s="16" t="n"/>
      <c r="G5325" s="17" t="n"/>
      <c r="H5325" s="17" t="n"/>
      <c r="I5325" s="17" t="n"/>
      <c r="J5325" s="17" t="n"/>
      <c r="K5325" s="17" t="n"/>
      <c r="L5325" s="17" t="n"/>
      <c r="N5325">
        <f>IF($B5325="","",IF($C5325="SUPERSTORE","Superstore","DH"))</f>
        <v/>
      </c>
      <c r="O5325">
        <f>IF($B5325="","",IFERROR(VLOOKUP($B5325,Mapping!$A:$C,2,0),"Not Mapped"))</f>
        <v/>
      </c>
      <c r="P5325">
        <f>IF($B5325="","",IFERROR(VLOOKUP($B5325,Mapping!$A:$C,3,0),"Not Mapped"))</f>
        <v/>
      </c>
      <c r="Q5325">
        <f>IF($B5325="","",IF(COUNTIF(Exclusions!$A:$A,$B5325)&gt;0,"Yes","No"))</f>
        <v/>
      </c>
      <c r="R5325" s="17">
        <f>IF($B5325="","",MIN(1,DAY($A5325)/IF($N5325="Superstore",Settings!$B$5,Settings!$B$4)))</f>
        <v/>
      </c>
      <c r="S5325" s="17">
        <f>IF(OR($B5325="",$G5325="",$R5325=0),"",$G5325/$R5325)</f>
        <v/>
      </c>
      <c r="T5325">
        <f>IF($S5325="","",IF($S5325&lt;Settings!$B$8,"Critical",IF($S5325&lt;Settings!$B$9,"Semi Critical","Non Critical")))</f>
        <v/>
      </c>
      <c r="U5325">
        <f>IF($B5325="","",IFERROR(VLOOKUP($O5325,Leaders!$A:$B,2,0),"Not Mapped"))</f>
        <v/>
      </c>
    </row>
    <row r="5326">
      <c r="A5326" s="16" t="n"/>
      <c r="G5326" s="17" t="n"/>
      <c r="H5326" s="17" t="n"/>
      <c r="I5326" s="17" t="n"/>
      <c r="J5326" s="17" t="n"/>
      <c r="K5326" s="17" t="n"/>
      <c r="L5326" s="17" t="n"/>
      <c r="N5326">
        <f>IF($B5326="","",IF($C5326="SUPERSTORE","Superstore","DH"))</f>
        <v/>
      </c>
      <c r="O5326">
        <f>IF($B5326="","",IFERROR(VLOOKUP($B5326,Mapping!$A:$C,2,0),"Not Mapped"))</f>
        <v/>
      </c>
      <c r="P5326">
        <f>IF($B5326="","",IFERROR(VLOOKUP($B5326,Mapping!$A:$C,3,0),"Not Mapped"))</f>
        <v/>
      </c>
      <c r="Q5326">
        <f>IF($B5326="","",IF(COUNTIF(Exclusions!$A:$A,$B5326)&gt;0,"Yes","No"))</f>
        <v/>
      </c>
      <c r="R5326" s="17">
        <f>IF($B5326="","",MIN(1,DAY($A5326)/IF($N5326="Superstore",Settings!$B$5,Settings!$B$4)))</f>
        <v/>
      </c>
      <c r="S5326" s="17">
        <f>IF(OR($B5326="",$G5326="",$R5326=0),"",$G5326/$R5326)</f>
        <v/>
      </c>
      <c r="T5326">
        <f>IF($S5326="","",IF($S5326&lt;Settings!$B$8,"Critical",IF($S5326&lt;Settings!$B$9,"Semi Critical","Non Critical")))</f>
        <v/>
      </c>
      <c r="U5326">
        <f>IF($B5326="","",IFERROR(VLOOKUP($O5326,Leaders!$A:$B,2,0),"Not Mapped"))</f>
        <v/>
      </c>
    </row>
    <row r="5327">
      <c r="A5327" s="16" t="n"/>
      <c r="G5327" s="17" t="n"/>
      <c r="H5327" s="17" t="n"/>
      <c r="I5327" s="17" t="n"/>
      <c r="J5327" s="17" t="n"/>
      <c r="K5327" s="17" t="n"/>
      <c r="L5327" s="17" t="n"/>
      <c r="N5327">
        <f>IF($B5327="","",IF($C5327="SUPERSTORE","Superstore","DH"))</f>
        <v/>
      </c>
      <c r="O5327">
        <f>IF($B5327="","",IFERROR(VLOOKUP($B5327,Mapping!$A:$C,2,0),"Not Mapped"))</f>
        <v/>
      </c>
      <c r="P5327">
        <f>IF($B5327="","",IFERROR(VLOOKUP($B5327,Mapping!$A:$C,3,0),"Not Mapped"))</f>
        <v/>
      </c>
      <c r="Q5327">
        <f>IF($B5327="","",IF(COUNTIF(Exclusions!$A:$A,$B5327)&gt;0,"Yes","No"))</f>
        <v/>
      </c>
      <c r="R5327" s="17">
        <f>IF($B5327="","",MIN(1,DAY($A5327)/IF($N5327="Superstore",Settings!$B$5,Settings!$B$4)))</f>
        <v/>
      </c>
      <c r="S5327" s="17">
        <f>IF(OR($B5327="",$G5327="",$R5327=0),"",$G5327/$R5327)</f>
        <v/>
      </c>
      <c r="T5327">
        <f>IF($S5327="","",IF($S5327&lt;Settings!$B$8,"Critical",IF($S5327&lt;Settings!$B$9,"Semi Critical","Non Critical")))</f>
        <v/>
      </c>
      <c r="U5327">
        <f>IF($B5327="","",IFERROR(VLOOKUP($O5327,Leaders!$A:$B,2,0),"Not Mapped"))</f>
        <v/>
      </c>
    </row>
    <row r="5328">
      <c r="A5328" s="16" t="n"/>
      <c r="G5328" s="17" t="n"/>
      <c r="H5328" s="17" t="n"/>
      <c r="I5328" s="17" t="n"/>
      <c r="J5328" s="17" t="n"/>
      <c r="K5328" s="17" t="n"/>
      <c r="L5328" s="17" t="n"/>
      <c r="N5328">
        <f>IF($B5328="","",IF($C5328="SUPERSTORE","Superstore","DH"))</f>
        <v/>
      </c>
      <c r="O5328">
        <f>IF($B5328="","",IFERROR(VLOOKUP($B5328,Mapping!$A:$C,2,0),"Not Mapped"))</f>
        <v/>
      </c>
      <c r="P5328">
        <f>IF($B5328="","",IFERROR(VLOOKUP($B5328,Mapping!$A:$C,3,0),"Not Mapped"))</f>
        <v/>
      </c>
      <c r="Q5328">
        <f>IF($B5328="","",IF(COUNTIF(Exclusions!$A:$A,$B5328)&gt;0,"Yes","No"))</f>
        <v/>
      </c>
      <c r="R5328" s="17">
        <f>IF($B5328="","",MIN(1,DAY($A5328)/IF($N5328="Superstore",Settings!$B$5,Settings!$B$4)))</f>
        <v/>
      </c>
      <c r="S5328" s="17">
        <f>IF(OR($B5328="",$G5328="",$R5328=0),"",$G5328/$R5328)</f>
        <v/>
      </c>
      <c r="T5328">
        <f>IF($S5328="","",IF($S5328&lt;Settings!$B$8,"Critical",IF($S5328&lt;Settings!$B$9,"Semi Critical","Non Critical")))</f>
        <v/>
      </c>
      <c r="U5328">
        <f>IF($B5328="","",IFERROR(VLOOKUP($O5328,Leaders!$A:$B,2,0),"Not Mapped"))</f>
        <v/>
      </c>
    </row>
    <row r="5329">
      <c r="A5329" s="16" t="n"/>
      <c r="G5329" s="17" t="n"/>
      <c r="H5329" s="17" t="n"/>
      <c r="I5329" s="17" t="n"/>
      <c r="J5329" s="17" t="n"/>
      <c r="K5329" s="17" t="n"/>
      <c r="L5329" s="17" t="n"/>
      <c r="N5329">
        <f>IF($B5329="","",IF($C5329="SUPERSTORE","Superstore","DH"))</f>
        <v/>
      </c>
      <c r="O5329">
        <f>IF($B5329="","",IFERROR(VLOOKUP($B5329,Mapping!$A:$C,2,0),"Not Mapped"))</f>
        <v/>
      </c>
      <c r="P5329">
        <f>IF($B5329="","",IFERROR(VLOOKUP($B5329,Mapping!$A:$C,3,0),"Not Mapped"))</f>
        <v/>
      </c>
      <c r="Q5329">
        <f>IF($B5329="","",IF(COUNTIF(Exclusions!$A:$A,$B5329)&gt;0,"Yes","No"))</f>
        <v/>
      </c>
      <c r="R5329" s="17">
        <f>IF($B5329="","",MIN(1,DAY($A5329)/IF($N5329="Superstore",Settings!$B$5,Settings!$B$4)))</f>
        <v/>
      </c>
      <c r="S5329" s="17">
        <f>IF(OR($B5329="",$G5329="",$R5329=0),"",$G5329/$R5329)</f>
        <v/>
      </c>
      <c r="T5329">
        <f>IF($S5329="","",IF($S5329&lt;Settings!$B$8,"Critical",IF($S5329&lt;Settings!$B$9,"Semi Critical","Non Critical")))</f>
        <v/>
      </c>
      <c r="U5329">
        <f>IF($B5329="","",IFERROR(VLOOKUP($O5329,Leaders!$A:$B,2,0),"Not Mapped"))</f>
        <v/>
      </c>
    </row>
    <row r="5330">
      <c r="A5330" s="16" t="n"/>
      <c r="G5330" s="17" t="n"/>
      <c r="H5330" s="17" t="n"/>
      <c r="I5330" s="17" t="n"/>
      <c r="J5330" s="17" t="n"/>
      <c r="K5330" s="17" t="n"/>
      <c r="L5330" s="17" t="n"/>
      <c r="N5330">
        <f>IF($B5330="","",IF($C5330="SUPERSTORE","Superstore","DH"))</f>
        <v/>
      </c>
      <c r="O5330">
        <f>IF($B5330="","",IFERROR(VLOOKUP($B5330,Mapping!$A:$C,2,0),"Not Mapped"))</f>
        <v/>
      </c>
      <c r="P5330">
        <f>IF($B5330="","",IFERROR(VLOOKUP($B5330,Mapping!$A:$C,3,0),"Not Mapped"))</f>
        <v/>
      </c>
      <c r="Q5330">
        <f>IF($B5330="","",IF(COUNTIF(Exclusions!$A:$A,$B5330)&gt;0,"Yes","No"))</f>
        <v/>
      </c>
      <c r="R5330" s="17">
        <f>IF($B5330="","",MIN(1,DAY($A5330)/IF($N5330="Superstore",Settings!$B$5,Settings!$B$4)))</f>
        <v/>
      </c>
      <c r="S5330" s="17">
        <f>IF(OR($B5330="",$G5330="",$R5330=0),"",$G5330/$R5330)</f>
        <v/>
      </c>
      <c r="T5330">
        <f>IF($S5330="","",IF($S5330&lt;Settings!$B$8,"Critical",IF($S5330&lt;Settings!$B$9,"Semi Critical","Non Critical")))</f>
        <v/>
      </c>
      <c r="U5330">
        <f>IF($B5330="","",IFERROR(VLOOKUP($O5330,Leaders!$A:$B,2,0),"Not Mapped"))</f>
        <v/>
      </c>
    </row>
    <row r="5331">
      <c r="A5331" s="16" t="n"/>
      <c r="G5331" s="17" t="n"/>
      <c r="H5331" s="17" t="n"/>
      <c r="I5331" s="17" t="n"/>
      <c r="J5331" s="17" t="n"/>
      <c r="K5331" s="17" t="n"/>
      <c r="L5331" s="17" t="n"/>
      <c r="N5331">
        <f>IF($B5331="","",IF($C5331="SUPERSTORE","Superstore","DH"))</f>
        <v/>
      </c>
      <c r="O5331">
        <f>IF($B5331="","",IFERROR(VLOOKUP($B5331,Mapping!$A:$C,2,0),"Not Mapped"))</f>
        <v/>
      </c>
      <c r="P5331">
        <f>IF($B5331="","",IFERROR(VLOOKUP($B5331,Mapping!$A:$C,3,0),"Not Mapped"))</f>
        <v/>
      </c>
      <c r="Q5331">
        <f>IF($B5331="","",IF(COUNTIF(Exclusions!$A:$A,$B5331)&gt;0,"Yes","No"))</f>
        <v/>
      </c>
      <c r="R5331" s="17">
        <f>IF($B5331="","",MIN(1,DAY($A5331)/IF($N5331="Superstore",Settings!$B$5,Settings!$B$4)))</f>
        <v/>
      </c>
      <c r="S5331" s="17">
        <f>IF(OR($B5331="",$G5331="",$R5331=0),"",$G5331/$R5331)</f>
        <v/>
      </c>
      <c r="T5331">
        <f>IF($S5331="","",IF($S5331&lt;Settings!$B$8,"Critical",IF($S5331&lt;Settings!$B$9,"Semi Critical","Non Critical")))</f>
        <v/>
      </c>
      <c r="U5331">
        <f>IF($B5331="","",IFERROR(VLOOKUP($O5331,Leaders!$A:$B,2,0),"Not Mapped"))</f>
        <v/>
      </c>
    </row>
    <row r="5332">
      <c r="A5332" s="16" t="n"/>
      <c r="G5332" s="17" t="n"/>
      <c r="H5332" s="17" t="n"/>
      <c r="I5332" s="17" t="n"/>
      <c r="J5332" s="17" t="n"/>
      <c r="K5332" s="17" t="n"/>
      <c r="L5332" s="17" t="n"/>
      <c r="N5332">
        <f>IF($B5332="","",IF($C5332="SUPERSTORE","Superstore","DH"))</f>
        <v/>
      </c>
      <c r="O5332">
        <f>IF($B5332="","",IFERROR(VLOOKUP($B5332,Mapping!$A:$C,2,0),"Not Mapped"))</f>
        <v/>
      </c>
      <c r="P5332">
        <f>IF($B5332="","",IFERROR(VLOOKUP($B5332,Mapping!$A:$C,3,0),"Not Mapped"))</f>
        <v/>
      </c>
      <c r="Q5332">
        <f>IF($B5332="","",IF(COUNTIF(Exclusions!$A:$A,$B5332)&gt;0,"Yes","No"))</f>
        <v/>
      </c>
      <c r="R5332" s="17">
        <f>IF($B5332="","",MIN(1,DAY($A5332)/IF($N5332="Superstore",Settings!$B$5,Settings!$B$4)))</f>
        <v/>
      </c>
      <c r="S5332" s="17">
        <f>IF(OR($B5332="",$G5332="",$R5332=0),"",$G5332/$R5332)</f>
        <v/>
      </c>
      <c r="T5332">
        <f>IF($S5332="","",IF($S5332&lt;Settings!$B$8,"Critical",IF($S5332&lt;Settings!$B$9,"Semi Critical","Non Critical")))</f>
        <v/>
      </c>
      <c r="U5332">
        <f>IF($B5332="","",IFERROR(VLOOKUP($O5332,Leaders!$A:$B,2,0),"Not Mapped"))</f>
        <v/>
      </c>
    </row>
    <row r="5333">
      <c r="A5333" s="16" t="n"/>
      <c r="G5333" s="17" t="n"/>
      <c r="H5333" s="17" t="n"/>
      <c r="I5333" s="17" t="n"/>
      <c r="J5333" s="17" t="n"/>
      <c r="K5333" s="17" t="n"/>
      <c r="L5333" s="17" t="n"/>
      <c r="N5333">
        <f>IF($B5333="","",IF($C5333="SUPERSTORE","Superstore","DH"))</f>
        <v/>
      </c>
      <c r="O5333">
        <f>IF($B5333="","",IFERROR(VLOOKUP($B5333,Mapping!$A:$C,2,0),"Not Mapped"))</f>
        <v/>
      </c>
      <c r="P5333">
        <f>IF($B5333="","",IFERROR(VLOOKUP($B5333,Mapping!$A:$C,3,0),"Not Mapped"))</f>
        <v/>
      </c>
      <c r="Q5333">
        <f>IF($B5333="","",IF(COUNTIF(Exclusions!$A:$A,$B5333)&gt;0,"Yes","No"))</f>
        <v/>
      </c>
      <c r="R5333" s="17">
        <f>IF($B5333="","",MIN(1,DAY($A5333)/IF($N5333="Superstore",Settings!$B$5,Settings!$B$4)))</f>
        <v/>
      </c>
      <c r="S5333" s="17">
        <f>IF(OR($B5333="",$G5333="",$R5333=0),"",$G5333/$R5333)</f>
        <v/>
      </c>
      <c r="T5333">
        <f>IF($S5333="","",IF($S5333&lt;Settings!$B$8,"Critical",IF($S5333&lt;Settings!$B$9,"Semi Critical","Non Critical")))</f>
        <v/>
      </c>
      <c r="U5333">
        <f>IF($B5333="","",IFERROR(VLOOKUP($O5333,Leaders!$A:$B,2,0),"Not Mapped"))</f>
        <v/>
      </c>
    </row>
    <row r="5334">
      <c r="A5334" s="16" t="n"/>
      <c r="G5334" s="17" t="n"/>
      <c r="H5334" s="17" t="n"/>
      <c r="I5334" s="17" t="n"/>
      <c r="J5334" s="17" t="n"/>
      <c r="K5334" s="17" t="n"/>
      <c r="L5334" s="17" t="n"/>
      <c r="N5334">
        <f>IF($B5334="","",IF($C5334="SUPERSTORE","Superstore","DH"))</f>
        <v/>
      </c>
      <c r="O5334">
        <f>IF($B5334="","",IFERROR(VLOOKUP($B5334,Mapping!$A:$C,2,0),"Not Mapped"))</f>
        <v/>
      </c>
      <c r="P5334">
        <f>IF($B5334="","",IFERROR(VLOOKUP($B5334,Mapping!$A:$C,3,0),"Not Mapped"))</f>
        <v/>
      </c>
      <c r="Q5334">
        <f>IF($B5334="","",IF(COUNTIF(Exclusions!$A:$A,$B5334)&gt;0,"Yes","No"))</f>
        <v/>
      </c>
      <c r="R5334" s="17">
        <f>IF($B5334="","",MIN(1,DAY($A5334)/IF($N5334="Superstore",Settings!$B$5,Settings!$B$4)))</f>
        <v/>
      </c>
      <c r="S5334" s="17">
        <f>IF(OR($B5334="",$G5334="",$R5334=0),"",$G5334/$R5334)</f>
        <v/>
      </c>
      <c r="T5334">
        <f>IF($S5334="","",IF($S5334&lt;Settings!$B$8,"Critical",IF($S5334&lt;Settings!$B$9,"Semi Critical","Non Critical")))</f>
        <v/>
      </c>
      <c r="U5334">
        <f>IF($B5334="","",IFERROR(VLOOKUP($O5334,Leaders!$A:$B,2,0),"Not Mapped"))</f>
        <v/>
      </c>
    </row>
    <row r="5335">
      <c r="A5335" s="16" t="n"/>
      <c r="G5335" s="17" t="n"/>
      <c r="H5335" s="17" t="n"/>
      <c r="I5335" s="17" t="n"/>
      <c r="J5335" s="17" t="n"/>
      <c r="K5335" s="17" t="n"/>
      <c r="L5335" s="17" t="n"/>
      <c r="N5335">
        <f>IF($B5335="","",IF($C5335="SUPERSTORE","Superstore","DH"))</f>
        <v/>
      </c>
      <c r="O5335">
        <f>IF($B5335="","",IFERROR(VLOOKUP($B5335,Mapping!$A:$C,2,0),"Not Mapped"))</f>
        <v/>
      </c>
      <c r="P5335">
        <f>IF($B5335="","",IFERROR(VLOOKUP($B5335,Mapping!$A:$C,3,0),"Not Mapped"))</f>
        <v/>
      </c>
      <c r="Q5335">
        <f>IF($B5335="","",IF(COUNTIF(Exclusions!$A:$A,$B5335)&gt;0,"Yes","No"))</f>
        <v/>
      </c>
      <c r="R5335" s="17">
        <f>IF($B5335="","",MIN(1,DAY($A5335)/IF($N5335="Superstore",Settings!$B$5,Settings!$B$4)))</f>
        <v/>
      </c>
      <c r="S5335" s="17">
        <f>IF(OR($B5335="",$G5335="",$R5335=0),"",$G5335/$R5335)</f>
        <v/>
      </c>
      <c r="T5335">
        <f>IF($S5335="","",IF($S5335&lt;Settings!$B$8,"Critical",IF($S5335&lt;Settings!$B$9,"Semi Critical","Non Critical")))</f>
        <v/>
      </c>
      <c r="U5335">
        <f>IF($B5335="","",IFERROR(VLOOKUP($O5335,Leaders!$A:$B,2,0),"Not Mapped"))</f>
        <v/>
      </c>
    </row>
    <row r="5336">
      <c r="A5336" s="16" t="n"/>
      <c r="G5336" s="17" t="n"/>
      <c r="H5336" s="17" t="n"/>
      <c r="I5336" s="17" t="n"/>
      <c r="J5336" s="17" t="n"/>
      <c r="K5336" s="17" t="n"/>
      <c r="L5336" s="17" t="n"/>
      <c r="N5336">
        <f>IF($B5336="","",IF($C5336="SUPERSTORE","Superstore","DH"))</f>
        <v/>
      </c>
      <c r="O5336">
        <f>IF($B5336="","",IFERROR(VLOOKUP($B5336,Mapping!$A:$C,2,0),"Not Mapped"))</f>
        <v/>
      </c>
      <c r="P5336">
        <f>IF($B5336="","",IFERROR(VLOOKUP($B5336,Mapping!$A:$C,3,0),"Not Mapped"))</f>
        <v/>
      </c>
      <c r="Q5336">
        <f>IF($B5336="","",IF(COUNTIF(Exclusions!$A:$A,$B5336)&gt;0,"Yes","No"))</f>
        <v/>
      </c>
      <c r="R5336" s="17">
        <f>IF($B5336="","",MIN(1,DAY($A5336)/IF($N5336="Superstore",Settings!$B$5,Settings!$B$4)))</f>
        <v/>
      </c>
      <c r="S5336" s="17">
        <f>IF(OR($B5336="",$G5336="",$R5336=0),"",$G5336/$R5336)</f>
        <v/>
      </c>
      <c r="T5336">
        <f>IF($S5336="","",IF($S5336&lt;Settings!$B$8,"Critical",IF($S5336&lt;Settings!$B$9,"Semi Critical","Non Critical")))</f>
        <v/>
      </c>
      <c r="U5336">
        <f>IF($B5336="","",IFERROR(VLOOKUP($O5336,Leaders!$A:$B,2,0),"Not Mapped"))</f>
        <v/>
      </c>
    </row>
    <row r="5337">
      <c r="A5337" s="16" t="n"/>
      <c r="G5337" s="17" t="n"/>
      <c r="H5337" s="17" t="n"/>
      <c r="I5337" s="17" t="n"/>
      <c r="J5337" s="17" t="n"/>
      <c r="K5337" s="17" t="n"/>
      <c r="L5337" s="17" t="n"/>
      <c r="N5337">
        <f>IF($B5337="","",IF($C5337="SUPERSTORE","Superstore","DH"))</f>
        <v/>
      </c>
      <c r="O5337">
        <f>IF($B5337="","",IFERROR(VLOOKUP($B5337,Mapping!$A:$C,2,0),"Not Mapped"))</f>
        <v/>
      </c>
      <c r="P5337">
        <f>IF($B5337="","",IFERROR(VLOOKUP($B5337,Mapping!$A:$C,3,0),"Not Mapped"))</f>
        <v/>
      </c>
      <c r="Q5337">
        <f>IF($B5337="","",IF(COUNTIF(Exclusions!$A:$A,$B5337)&gt;0,"Yes","No"))</f>
        <v/>
      </c>
      <c r="R5337" s="17">
        <f>IF($B5337="","",MIN(1,DAY($A5337)/IF($N5337="Superstore",Settings!$B$5,Settings!$B$4)))</f>
        <v/>
      </c>
      <c r="S5337" s="17">
        <f>IF(OR($B5337="",$G5337="",$R5337=0),"",$G5337/$R5337)</f>
        <v/>
      </c>
      <c r="T5337">
        <f>IF($S5337="","",IF($S5337&lt;Settings!$B$8,"Critical",IF($S5337&lt;Settings!$B$9,"Semi Critical","Non Critical")))</f>
        <v/>
      </c>
      <c r="U5337">
        <f>IF($B5337="","",IFERROR(VLOOKUP($O5337,Leaders!$A:$B,2,0),"Not Mapped"))</f>
        <v/>
      </c>
    </row>
    <row r="5338">
      <c r="A5338" s="16" t="n"/>
      <c r="G5338" s="17" t="n"/>
      <c r="H5338" s="17" t="n"/>
      <c r="I5338" s="17" t="n"/>
      <c r="J5338" s="17" t="n"/>
      <c r="K5338" s="17" t="n"/>
      <c r="L5338" s="17" t="n"/>
      <c r="N5338">
        <f>IF($B5338="","",IF($C5338="SUPERSTORE","Superstore","DH"))</f>
        <v/>
      </c>
      <c r="O5338">
        <f>IF($B5338="","",IFERROR(VLOOKUP($B5338,Mapping!$A:$C,2,0),"Not Mapped"))</f>
        <v/>
      </c>
      <c r="P5338">
        <f>IF($B5338="","",IFERROR(VLOOKUP($B5338,Mapping!$A:$C,3,0),"Not Mapped"))</f>
        <v/>
      </c>
      <c r="Q5338">
        <f>IF($B5338="","",IF(COUNTIF(Exclusions!$A:$A,$B5338)&gt;0,"Yes","No"))</f>
        <v/>
      </c>
      <c r="R5338" s="17">
        <f>IF($B5338="","",MIN(1,DAY($A5338)/IF($N5338="Superstore",Settings!$B$5,Settings!$B$4)))</f>
        <v/>
      </c>
      <c r="S5338" s="17">
        <f>IF(OR($B5338="",$G5338="",$R5338=0),"",$G5338/$R5338)</f>
        <v/>
      </c>
      <c r="T5338">
        <f>IF($S5338="","",IF($S5338&lt;Settings!$B$8,"Critical",IF($S5338&lt;Settings!$B$9,"Semi Critical","Non Critical")))</f>
        <v/>
      </c>
      <c r="U5338">
        <f>IF($B5338="","",IFERROR(VLOOKUP($O5338,Leaders!$A:$B,2,0),"Not Mapped"))</f>
        <v/>
      </c>
    </row>
    <row r="5339">
      <c r="A5339" s="16" t="n"/>
      <c r="G5339" s="17" t="n"/>
      <c r="H5339" s="17" t="n"/>
      <c r="I5339" s="17" t="n"/>
      <c r="J5339" s="17" t="n"/>
      <c r="K5339" s="17" t="n"/>
      <c r="L5339" s="17" t="n"/>
      <c r="N5339">
        <f>IF($B5339="","",IF($C5339="SUPERSTORE","Superstore","DH"))</f>
        <v/>
      </c>
      <c r="O5339">
        <f>IF($B5339="","",IFERROR(VLOOKUP($B5339,Mapping!$A:$C,2,0),"Not Mapped"))</f>
        <v/>
      </c>
      <c r="P5339">
        <f>IF($B5339="","",IFERROR(VLOOKUP($B5339,Mapping!$A:$C,3,0),"Not Mapped"))</f>
        <v/>
      </c>
      <c r="Q5339">
        <f>IF($B5339="","",IF(COUNTIF(Exclusions!$A:$A,$B5339)&gt;0,"Yes","No"))</f>
        <v/>
      </c>
      <c r="R5339" s="17">
        <f>IF($B5339="","",MIN(1,DAY($A5339)/IF($N5339="Superstore",Settings!$B$5,Settings!$B$4)))</f>
        <v/>
      </c>
      <c r="S5339" s="17">
        <f>IF(OR($B5339="",$G5339="",$R5339=0),"",$G5339/$R5339)</f>
        <v/>
      </c>
      <c r="T5339">
        <f>IF($S5339="","",IF($S5339&lt;Settings!$B$8,"Critical",IF($S5339&lt;Settings!$B$9,"Semi Critical","Non Critical")))</f>
        <v/>
      </c>
      <c r="U5339">
        <f>IF($B5339="","",IFERROR(VLOOKUP($O5339,Leaders!$A:$B,2,0),"Not Mapped"))</f>
        <v/>
      </c>
    </row>
    <row r="5340">
      <c r="A5340" s="16" t="n"/>
      <c r="G5340" s="17" t="n"/>
      <c r="H5340" s="17" t="n"/>
      <c r="I5340" s="17" t="n"/>
      <c r="J5340" s="17" t="n"/>
      <c r="K5340" s="17" t="n"/>
      <c r="L5340" s="17" t="n"/>
      <c r="N5340">
        <f>IF($B5340="","",IF($C5340="SUPERSTORE","Superstore","DH"))</f>
        <v/>
      </c>
      <c r="O5340">
        <f>IF($B5340="","",IFERROR(VLOOKUP($B5340,Mapping!$A:$C,2,0),"Not Mapped"))</f>
        <v/>
      </c>
      <c r="P5340">
        <f>IF($B5340="","",IFERROR(VLOOKUP($B5340,Mapping!$A:$C,3,0),"Not Mapped"))</f>
        <v/>
      </c>
      <c r="Q5340">
        <f>IF($B5340="","",IF(COUNTIF(Exclusions!$A:$A,$B5340)&gt;0,"Yes","No"))</f>
        <v/>
      </c>
      <c r="R5340" s="17">
        <f>IF($B5340="","",MIN(1,DAY($A5340)/IF($N5340="Superstore",Settings!$B$5,Settings!$B$4)))</f>
        <v/>
      </c>
      <c r="S5340" s="17">
        <f>IF(OR($B5340="",$G5340="",$R5340=0),"",$G5340/$R5340)</f>
        <v/>
      </c>
      <c r="T5340">
        <f>IF($S5340="","",IF($S5340&lt;Settings!$B$8,"Critical",IF($S5340&lt;Settings!$B$9,"Semi Critical","Non Critical")))</f>
        <v/>
      </c>
      <c r="U5340">
        <f>IF($B5340="","",IFERROR(VLOOKUP($O5340,Leaders!$A:$B,2,0),"Not Mapped"))</f>
        <v/>
      </c>
    </row>
    <row r="5341">
      <c r="A5341" s="16" t="n"/>
      <c r="G5341" s="17" t="n"/>
      <c r="H5341" s="17" t="n"/>
      <c r="I5341" s="17" t="n"/>
      <c r="J5341" s="17" t="n"/>
      <c r="K5341" s="17" t="n"/>
      <c r="L5341" s="17" t="n"/>
      <c r="N5341">
        <f>IF($B5341="","",IF($C5341="SUPERSTORE","Superstore","DH"))</f>
        <v/>
      </c>
      <c r="O5341">
        <f>IF($B5341="","",IFERROR(VLOOKUP($B5341,Mapping!$A:$C,2,0),"Not Mapped"))</f>
        <v/>
      </c>
      <c r="P5341">
        <f>IF($B5341="","",IFERROR(VLOOKUP($B5341,Mapping!$A:$C,3,0),"Not Mapped"))</f>
        <v/>
      </c>
      <c r="Q5341">
        <f>IF($B5341="","",IF(COUNTIF(Exclusions!$A:$A,$B5341)&gt;0,"Yes","No"))</f>
        <v/>
      </c>
      <c r="R5341" s="17">
        <f>IF($B5341="","",MIN(1,DAY($A5341)/IF($N5341="Superstore",Settings!$B$5,Settings!$B$4)))</f>
        <v/>
      </c>
      <c r="S5341" s="17">
        <f>IF(OR($B5341="",$G5341="",$R5341=0),"",$G5341/$R5341)</f>
        <v/>
      </c>
      <c r="T5341">
        <f>IF($S5341="","",IF($S5341&lt;Settings!$B$8,"Critical",IF($S5341&lt;Settings!$B$9,"Semi Critical","Non Critical")))</f>
        <v/>
      </c>
      <c r="U5341">
        <f>IF($B5341="","",IFERROR(VLOOKUP($O5341,Leaders!$A:$B,2,0),"Not Mapped"))</f>
        <v/>
      </c>
    </row>
    <row r="5342">
      <c r="A5342" s="16" t="n"/>
      <c r="G5342" s="17" t="n"/>
      <c r="H5342" s="17" t="n"/>
      <c r="I5342" s="17" t="n"/>
      <c r="J5342" s="17" t="n"/>
      <c r="K5342" s="17" t="n"/>
      <c r="L5342" s="17" t="n"/>
      <c r="N5342">
        <f>IF($B5342="","",IF($C5342="SUPERSTORE","Superstore","DH"))</f>
        <v/>
      </c>
      <c r="O5342">
        <f>IF($B5342="","",IFERROR(VLOOKUP($B5342,Mapping!$A:$C,2,0),"Not Mapped"))</f>
        <v/>
      </c>
      <c r="P5342">
        <f>IF($B5342="","",IFERROR(VLOOKUP($B5342,Mapping!$A:$C,3,0),"Not Mapped"))</f>
        <v/>
      </c>
      <c r="Q5342">
        <f>IF($B5342="","",IF(COUNTIF(Exclusions!$A:$A,$B5342)&gt;0,"Yes","No"))</f>
        <v/>
      </c>
      <c r="R5342" s="17">
        <f>IF($B5342="","",MIN(1,DAY($A5342)/IF($N5342="Superstore",Settings!$B$5,Settings!$B$4)))</f>
        <v/>
      </c>
      <c r="S5342" s="17">
        <f>IF(OR($B5342="",$G5342="",$R5342=0),"",$G5342/$R5342)</f>
        <v/>
      </c>
      <c r="T5342">
        <f>IF($S5342="","",IF($S5342&lt;Settings!$B$8,"Critical",IF($S5342&lt;Settings!$B$9,"Semi Critical","Non Critical")))</f>
        <v/>
      </c>
      <c r="U5342">
        <f>IF($B5342="","",IFERROR(VLOOKUP($O5342,Leaders!$A:$B,2,0),"Not Mapped"))</f>
        <v/>
      </c>
    </row>
    <row r="5343">
      <c r="A5343" s="16" t="n"/>
      <c r="G5343" s="17" t="n"/>
      <c r="H5343" s="17" t="n"/>
      <c r="I5343" s="17" t="n"/>
      <c r="J5343" s="17" t="n"/>
      <c r="K5343" s="17" t="n"/>
      <c r="L5343" s="17" t="n"/>
      <c r="N5343">
        <f>IF($B5343="","",IF($C5343="SUPERSTORE","Superstore","DH"))</f>
        <v/>
      </c>
      <c r="O5343">
        <f>IF($B5343="","",IFERROR(VLOOKUP($B5343,Mapping!$A:$C,2,0),"Not Mapped"))</f>
        <v/>
      </c>
      <c r="P5343">
        <f>IF($B5343="","",IFERROR(VLOOKUP($B5343,Mapping!$A:$C,3,0),"Not Mapped"))</f>
        <v/>
      </c>
      <c r="Q5343">
        <f>IF($B5343="","",IF(COUNTIF(Exclusions!$A:$A,$B5343)&gt;0,"Yes","No"))</f>
        <v/>
      </c>
      <c r="R5343" s="17">
        <f>IF($B5343="","",MIN(1,DAY($A5343)/IF($N5343="Superstore",Settings!$B$5,Settings!$B$4)))</f>
        <v/>
      </c>
      <c r="S5343" s="17">
        <f>IF(OR($B5343="",$G5343="",$R5343=0),"",$G5343/$R5343)</f>
        <v/>
      </c>
      <c r="T5343">
        <f>IF($S5343="","",IF($S5343&lt;Settings!$B$8,"Critical",IF($S5343&lt;Settings!$B$9,"Semi Critical","Non Critical")))</f>
        <v/>
      </c>
      <c r="U5343">
        <f>IF($B5343="","",IFERROR(VLOOKUP($O5343,Leaders!$A:$B,2,0),"Not Mapped"))</f>
        <v/>
      </c>
    </row>
    <row r="5344">
      <c r="A5344" s="16" t="n"/>
      <c r="G5344" s="17" t="n"/>
      <c r="H5344" s="17" t="n"/>
      <c r="I5344" s="17" t="n"/>
      <c r="J5344" s="17" t="n"/>
      <c r="K5344" s="17" t="n"/>
      <c r="L5344" s="17" t="n"/>
      <c r="N5344">
        <f>IF($B5344="","",IF($C5344="SUPERSTORE","Superstore","DH"))</f>
        <v/>
      </c>
      <c r="O5344">
        <f>IF($B5344="","",IFERROR(VLOOKUP($B5344,Mapping!$A:$C,2,0),"Not Mapped"))</f>
        <v/>
      </c>
      <c r="P5344">
        <f>IF($B5344="","",IFERROR(VLOOKUP($B5344,Mapping!$A:$C,3,0),"Not Mapped"))</f>
        <v/>
      </c>
      <c r="Q5344">
        <f>IF($B5344="","",IF(COUNTIF(Exclusions!$A:$A,$B5344)&gt;0,"Yes","No"))</f>
        <v/>
      </c>
      <c r="R5344" s="17">
        <f>IF($B5344="","",MIN(1,DAY($A5344)/IF($N5344="Superstore",Settings!$B$5,Settings!$B$4)))</f>
        <v/>
      </c>
      <c r="S5344" s="17">
        <f>IF(OR($B5344="",$G5344="",$R5344=0),"",$G5344/$R5344)</f>
        <v/>
      </c>
      <c r="T5344">
        <f>IF($S5344="","",IF($S5344&lt;Settings!$B$8,"Critical",IF($S5344&lt;Settings!$B$9,"Semi Critical","Non Critical")))</f>
        <v/>
      </c>
      <c r="U5344">
        <f>IF($B5344="","",IFERROR(VLOOKUP($O5344,Leaders!$A:$B,2,0),"Not Mapped"))</f>
        <v/>
      </c>
    </row>
    <row r="5345">
      <c r="A5345" s="16" t="n"/>
      <c r="G5345" s="17" t="n"/>
      <c r="H5345" s="17" t="n"/>
      <c r="I5345" s="17" t="n"/>
      <c r="J5345" s="17" t="n"/>
      <c r="K5345" s="17" t="n"/>
      <c r="L5345" s="17" t="n"/>
      <c r="N5345">
        <f>IF($B5345="","",IF($C5345="SUPERSTORE","Superstore","DH"))</f>
        <v/>
      </c>
      <c r="O5345">
        <f>IF($B5345="","",IFERROR(VLOOKUP($B5345,Mapping!$A:$C,2,0),"Not Mapped"))</f>
        <v/>
      </c>
      <c r="P5345">
        <f>IF($B5345="","",IFERROR(VLOOKUP($B5345,Mapping!$A:$C,3,0),"Not Mapped"))</f>
        <v/>
      </c>
      <c r="Q5345">
        <f>IF($B5345="","",IF(COUNTIF(Exclusions!$A:$A,$B5345)&gt;0,"Yes","No"))</f>
        <v/>
      </c>
      <c r="R5345" s="17">
        <f>IF($B5345="","",MIN(1,DAY($A5345)/IF($N5345="Superstore",Settings!$B$5,Settings!$B$4)))</f>
        <v/>
      </c>
      <c r="S5345" s="17">
        <f>IF(OR($B5345="",$G5345="",$R5345=0),"",$G5345/$R5345)</f>
        <v/>
      </c>
      <c r="T5345">
        <f>IF($S5345="","",IF($S5345&lt;Settings!$B$8,"Critical",IF($S5345&lt;Settings!$B$9,"Semi Critical","Non Critical")))</f>
        <v/>
      </c>
      <c r="U5345">
        <f>IF($B5345="","",IFERROR(VLOOKUP($O5345,Leaders!$A:$B,2,0),"Not Mapped"))</f>
        <v/>
      </c>
    </row>
    <row r="5346">
      <c r="A5346" s="16" t="n"/>
      <c r="G5346" s="17" t="n"/>
      <c r="H5346" s="17" t="n"/>
      <c r="I5346" s="17" t="n"/>
      <c r="J5346" s="17" t="n"/>
      <c r="K5346" s="17" t="n"/>
      <c r="L5346" s="17" t="n"/>
      <c r="N5346">
        <f>IF($B5346="","",IF($C5346="SUPERSTORE","Superstore","DH"))</f>
        <v/>
      </c>
      <c r="O5346">
        <f>IF($B5346="","",IFERROR(VLOOKUP($B5346,Mapping!$A:$C,2,0),"Not Mapped"))</f>
        <v/>
      </c>
      <c r="P5346">
        <f>IF($B5346="","",IFERROR(VLOOKUP($B5346,Mapping!$A:$C,3,0),"Not Mapped"))</f>
        <v/>
      </c>
      <c r="Q5346">
        <f>IF($B5346="","",IF(COUNTIF(Exclusions!$A:$A,$B5346)&gt;0,"Yes","No"))</f>
        <v/>
      </c>
      <c r="R5346" s="17">
        <f>IF($B5346="","",MIN(1,DAY($A5346)/IF($N5346="Superstore",Settings!$B$5,Settings!$B$4)))</f>
        <v/>
      </c>
      <c r="S5346" s="17">
        <f>IF(OR($B5346="",$G5346="",$R5346=0),"",$G5346/$R5346)</f>
        <v/>
      </c>
      <c r="T5346">
        <f>IF($S5346="","",IF($S5346&lt;Settings!$B$8,"Critical",IF($S5346&lt;Settings!$B$9,"Semi Critical","Non Critical")))</f>
        <v/>
      </c>
      <c r="U5346">
        <f>IF($B5346="","",IFERROR(VLOOKUP($O5346,Leaders!$A:$B,2,0),"Not Mapped"))</f>
        <v/>
      </c>
    </row>
    <row r="5347">
      <c r="A5347" s="16" t="n"/>
      <c r="G5347" s="17" t="n"/>
      <c r="H5347" s="17" t="n"/>
      <c r="I5347" s="17" t="n"/>
      <c r="J5347" s="17" t="n"/>
      <c r="K5347" s="17" t="n"/>
      <c r="L5347" s="17" t="n"/>
      <c r="N5347">
        <f>IF($B5347="","",IF($C5347="SUPERSTORE","Superstore","DH"))</f>
        <v/>
      </c>
      <c r="O5347">
        <f>IF($B5347="","",IFERROR(VLOOKUP($B5347,Mapping!$A:$C,2,0),"Not Mapped"))</f>
        <v/>
      </c>
      <c r="P5347">
        <f>IF($B5347="","",IFERROR(VLOOKUP($B5347,Mapping!$A:$C,3,0),"Not Mapped"))</f>
        <v/>
      </c>
      <c r="Q5347">
        <f>IF($B5347="","",IF(COUNTIF(Exclusions!$A:$A,$B5347)&gt;0,"Yes","No"))</f>
        <v/>
      </c>
      <c r="R5347" s="17">
        <f>IF($B5347="","",MIN(1,DAY($A5347)/IF($N5347="Superstore",Settings!$B$5,Settings!$B$4)))</f>
        <v/>
      </c>
      <c r="S5347" s="17">
        <f>IF(OR($B5347="",$G5347="",$R5347=0),"",$G5347/$R5347)</f>
        <v/>
      </c>
      <c r="T5347">
        <f>IF($S5347="","",IF($S5347&lt;Settings!$B$8,"Critical",IF($S5347&lt;Settings!$B$9,"Semi Critical","Non Critical")))</f>
        <v/>
      </c>
      <c r="U5347">
        <f>IF($B5347="","",IFERROR(VLOOKUP($O5347,Leaders!$A:$B,2,0),"Not Mapped"))</f>
        <v/>
      </c>
    </row>
    <row r="5348">
      <c r="A5348" s="16" t="n"/>
      <c r="G5348" s="17" t="n"/>
      <c r="H5348" s="17" t="n"/>
      <c r="I5348" s="17" t="n"/>
      <c r="J5348" s="17" t="n"/>
      <c r="K5348" s="17" t="n"/>
      <c r="L5348" s="17" t="n"/>
      <c r="N5348">
        <f>IF($B5348="","",IF($C5348="SUPERSTORE","Superstore","DH"))</f>
        <v/>
      </c>
      <c r="O5348">
        <f>IF($B5348="","",IFERROR(VLOOKUP($B5348,Mapping!$A:$C,2,0),"Not Mapped"))</f>
        <v/>
      </c>
      <c r="P5348">
        <f>IF($B5348="","",IFERROR(VLOOKUP($B5348,Mapping!$A:$C,3,0),"Not Mapped"))</f>
        <v/>
      </c>
      <c r="Q5348">
        <f>IF($B5348="","",IF(COUNTIF(Exclusions!$A:$A,$B5348)&gt;0,"Yes","No"))</f>
        <v/>
      </c>
      <c r="R5348" s="17">
        <f>IF($B5348="","",MIN(1,DAY($A5348)/IF($N5348="Superstore",Settings!$B$5,Settings!$B$4)))</f>
        <v/>
      </c>
      <c r="S5348" s="17">
        <f>IF(OR($B5348="",$G5348="",$R5348=0),"",$G5348/$R5348)</f>
        <v/>
      </c>
      <c r="T5348">
        <f>IF($S5348="","",IF($S5348&lt;Settings!$B$8,"Critical",IF($S5348&lt;Settings!$B$9,"Semi Critical","Non Critical")))</f>
        <v/>
      </c>
      <c r="U5348">
        <f>IF($B5348="","",IFERROR(VLOOKUP($O5348,Leaders!$A:$B,2,0),"Not Mapped"))</f>
        <v/>
      </c>
    </row>
    <row r="5349">
      <c r="A5349" s="16" t="n"/>
      <c r="G5349" s="17" t="n"/>
      <c r="H5349" s="17" t="n"/>
      <c r="I5349" s="17" t="n"/>
      <c r="J5349" s="17" t="n"/>
      <c r="K5349" s="17" t="n"/>
      <c r="L5349" s="17" t="n"/>
      <c r="N5349">
        <f>IF($B5349="","",IF($C5349="SUPERSTORE","Superstore","DH"))</f>
        <v/>
      </c>
      <c r="O5349">
        <f>IF($B5349="","",IFERROR(VLOOKUP($B5349,Mapping!$A:$C,2,0),"Not Mapped"))</f>
        <v/>
      </c>
      <c r="P5349">
        <f>IF($B5349="","",IFERROR(VLOOKUP($B5349,Mapping!$A:$C,3,0),"Not Mapped"))</f>
        <v/>
      </c>
      <c r="Q5349">
        <f>IF($B5349="","",IF(COUNTIF(Exclusions!$A:$A,$B5349)&gt;0,"Yes","No"))</f>
        <v/>
      </c>
      <c r="R5349" s="17">
        <f>IF($B5349="","",MIN(1,DAY($A5349)/IF($N5349="Superstore",Settings!$B$5,Settings!$B$4)))</f>
        <v/>
      </c>
      <c r="S5349" s="17">
        <f>IF(OR($B5349="",$G5349="",$R5349=0),"",$G5349/$R5349)</f>
        <v/>
      </c>
      <c r="T5349">
        <f>IF($S5349="","",IF($S5349&lt;Settings!$B$8,"Critical",IF($S5349&lt;Settings!$B$9,"Semi Critical","Non Critical")))</f>
        <v/>
      </c>
      <c r="U5349">
        <f>IF($B5349="","",IFERROR(VLOOKUP($O5349,Leaders!$A:$B,2,0),"Not Mapped"))</f>
        <v/>
      </c>
    </row>
    <row r="5350">
      <c r="A5350" s="16" t="n"/>
      <c r="G5350" s="17" t="n"/>
      <c r="H5350" s="17" t="n"/>
      <c r="I5350" s="17" t="n"/>
      <c r="J5350" s="17" t="n"/>
      <c r="K5350" s="17" t="n"/>
      <c r="L5350" s="17" t="n"/>
      <c r="N5350">
        <f>IF($B5350="","",IF($C5350="SUPERSTORE","Superstore","DH"))</f>
        <v/>
      </c>
      <c r="O5350">
        <f>IF($B5350="","",IFERROR(VLOOKUP($B5350,Mapping!$A:$C,2,0),"Not Mapped"))</f>
        <v/>
      </c>
      <c r="P5350">
        <f>IF($B5350="","",IFERROR(VLOOKUP($B5350,Mapping!$A:$C,3,0),"Not Mapped"))</f>
        <v/>
      </c>
      <c r="Q5350">
        <f>IF($B5350="","",IF(COUNTIF(Exclusions!$A:$A,$B5350)&gt;0,"Yes","No"))</f>
        <v/>
      </c>
      <c r="R5350" s="17">
        <f>IF($B5350="","",MIN(1,DAY($A5350)/IF($N5350="Superstore",Settings!$B$5,Settings!$B$4)))</f>
        <v/>
      </c>
      <c r="S5350" s="17">
        <f>IF(OR($B5350="",$G5350="",$R5350=0),"",$G5350/$R5350)</f>
        <v/>
      </c>
      <c r="T5350">
        <f>IF($S5350="","",IF($S5350&lt;Settings!$B$8,"Critical",IF($S5350&lt;Settings!$B$9,"Semi Critical","Non Critical")))</f>
        <v/>
      </c>
      <c r="U5350">
        <f>IF($B5350="","",IFERROR(VLOOKUP($O5350,Leaders!$A:$B,2,0),"Not Mapped"))</f>
        <v/>
      </c>
    </row>
    <row r="5351">
      <c r="A5351" s="16" t="n"/>
      <c r="G5351" s="17" t="n"/>
      <c r="H5351" s="17" t="n"/>
      <c r="I5351" s="17" t="n"/>
      <c r="J5351" s="17" t="n"/>
      <c r="K5351" s="17" t="n"/>
      <c r="L5351" s="17" t="n"/>
      <c r="N5351">
        <f>IF($B5351="","",IF($C5351="SUPERSTORE","Superstore","DH"))</f>
        <v/>
      </c>
      <c r="O5351">
        <f>IF($B5351="","",IFERROR(VLOOKUP($B5351,Mapping!$A:$C,2,0),"Not Mapped"))</f>
        <v/>
      </c>
      <c r="P5351">
        <f>IF($B5351="","",IFERROR(VLOOKUP($B5351,Mapping!$A:$C,3,0),"Not Mapped"))</f>
        <v/>
      </c>
      <c r="Q5351">
        <f>IF($B5351="","",IF(COUNTIF(Exclusions!$A:$A,$B5351)&gt;0,"Yes","No"))</f>
        <v/>
      </c>
      <c r="R5351" s="17">
        <f>IF($B5351="","",MIN(1,DAY($A5351)/IF($N5351="Superstore",Settings!$B$5,Settings!$B$4)))</f>
        <v/>
      </c>
      <c r="S5351" s="17">
        <f>IF(OR($B5351="",$G5351="",$R5351=0),"",$G5351/$R5351)</f>
        <v/>
      </c>
      <c r="T5351">
        <f>IF($S5351="","",IF($S5351&lt;Settings!$B$8,"Critical",IF($S5351&lt;Settings!$B$9,"Semi Critical","Non Critical")))</f>
        <v/>
      </c>
      <c r="U5351">
        <f>IF($B5351="","",IFERROR(VLOOKUP($O5351,Leaders!$A:$B,2,0),"Not Mapped"))</f>
        <v/>
      </c>
    </row>
    <row r="5352">
      <c r="A5352" s="16" t="n"/>
      <c r="G5352" s="17" t="n"/>
      <c r="H5352" s="17" t="n"/>
      <c r="I5352" s="17" t="n"/>
      <c r="J5352" s="17" t="n"/>
      <c r="K5352" s="17" t="n"/>
      <c r="L5352" s="17" t="n"/>
      <c r="N5352">
        <f>IF($B5352="","",IF($C5352="SUPERSTORE","Superstore","DH"))</f>
        <v/>
      </c>
      <c r="O5352">
        <f>IF($B5352="","",IFERROR(VLOOKUP($B5352,Mapping!$A:$C,2,0),"Not Mapped"))</f>
        <v/>
      </c>
      <c r="P5352">
        <f>IF($B5352="","",IFERROR(VLOOKUP($B5352,Mapping!$A:$C,3,0),"Not Mapped"))</f>
        <v/>
      </c>
      <c r="Q5352">
        <f>IF($B5352="","",IF(COUNTIF(Exclusions!$A:$A,$B5352)&gt;0,"Yes","No"))</f>
        <v/>
      </c>
      <c r="R5352" s="17">
        <f>IF($B5352="","",MIN(1,DAY($A5352)/IF($N5352="Superstore",Settings!$B$5,Settings!$B$4)))</f>
        <v/>
      </c>
      <c r="S5352" s="17">
        <f>IF(OR($B5352="",$G5352="",$R5352=0),"",$G5352/$R5352)</f>
        <v/>
      </c>
      <c r="T5352">
        <f>IF($S5352="","",IF($S5352&lt;Settings!$B$8,"Critical",IF($S5352&lt;Settings!$B$9,"Semi Critical","Non Critical")))</f>
        <v/>
      </c>
      <c r="U5352">
        <f>IF($B5352="","",IFERROR(VLOOKUP($O5352,Leaders!$A:$B,2,0),"Not Mapped"))</f>
        <v/>
      </c>
    </row>
    <row r="5353">
      <c r="A5353" s="16" t="n"/>
      <c r="G5353" s="17" t="n"/>
      <c r="H5353" s="17" t="n"/>
      <c r="I5353" s="17" t="n"/>
      <c r="J5353" s="17" t="n"/>
      <c r="K5353" s="17" t="n"/>
      <c r="L5353" s="17" t="n"/>
      <c r="N5353">
        <f>IF($B5353="","",IF($C5353="SUPERSTORE","Superstore","DH"))</f>
        <v/>
      </c>
      <c r="O5353">
        <f>IF($B5353="","",IFERROR(VLOOKUP($B5353,Mapping!$A:$C,2,0),"Not Mapped"))</f>
        <v/>
      </c>
      <c r="P5353">
        <f>IF($B5353="","",IFERROR(VLOOKUP($B5353,Mapping!$A:$C,3,0),"Not Mapped"))</f>
        <v/>
      </c>
      <c r="Q5353">
        <f>IF($B5353="","",IF(COUNTIF(Exclusions!$A:$A,$B5353)&gt;0,"Yes","No"))</f>
        <v/>
      </c>
      <c r="R5353" s="17">
        <f>IF($B5353="","",MIN(1,DAY($A5353)/IF($N5353="Superstore",Settings!$B$5,Settings!$B$4)))</f>
        <v/>
      </c>
      <c r="S5353" s="17">
        <f>IF(OR($B5353="",$G5353="",$R5353=0),"",$G5353/$R5353)</f>
        <v/>
      </c>
      <c r="T5353">
        <f>IF($S5353="","",IF($S5353&lt;Settings!$B$8,"Critical",IF($S5353&lt;Settings!$B$9,"Semi Critical","Non Critical")))</f>
        <v/>
      </c>
      <c r="U5353">
        <f>IF($B5353="","",IFERROR(VLOOKUP($O5353,Leaders!$A:$B,2,0),"Not Mapped"))</f>
        <v/>
      </c>
    </row>
    <row r="5354">
      <c r="A5354" s="16" t="n"/>
      <c r="G5354" s="17" t="n"/>
      <c r="H5354" s="17" t="n"/>
      <c r="I5354" s="17" t="n"/>
      <c r="J5354" s="17" t="n"/>
      <c r="K5354" s="17" t="n"/>
      <c r="L5354" s="17" t="n"/>
      <c r="N5354">
        <f>IF($B5354="","",IF($C5354="SUPERSTORE","Superstore","DH"))</f>
        <v/>
      </c>
      <c r="O5354">
        <f>IF($B5354="","",IFERROR(VLOOKUP($B5354,Mapping!$A:$C,2,0),"Not Mapped"))</f>
        <v/>
      </c>
      <c r="P5354">
        <f>IF($B5354="","",IFERROR(VLOOKUP($B5354,Mapping!$A:$C,3,0),"Not Mapped"))</f>
        <v/>
      </c>
      <c r="Q5354">
        <f>IF($B5354="","",IF(COUNTIF(Exclusions!$A:$A,$B5354)&gt;0,"Yes","No"))</f>
        <v/>
      </c>
      <c r="R5354" s="17">
        <f>IF($B5354="","",MIN(1,DAY($A5354)/IF($N5354="Superstore",Settings!$B$5,Settings!$B$4)))</f>
        <v/>
      </c>
      <c r="S5354" s="17">
        <f>IF(OR($B5354="",$G5354="",$R5354=0),"",$G5354/$R5354)</f>
        <v/>
      </c>
      <c r="T5354">
        <f>IF($S5354="","",IF($S5354&lt;Settings!$B$8,"Critical",IF($S5354&lt;Settings!$B$9,"Semi Critical","Non Critical")))</f>
        <v/>
      </c>
      <c r="U5354">
        <f>IF($B5354="","",IFERROR(VLOOKUP($O5354,Leaders!$A:$B,2,0),"Not Mapped"))</f>
        <v/>
      </c>
    </row>
    <row r="5355">
      <c r="A5355" s="16" t="n"/>
      <c r="G5355" s="17" t="n"/>
      <c r="H5355" s="17" t="n"/>
      <c r="I5355" s="17" t="n"/>
      <c r="J5355" s="17" t="n"/>
      <c r="K5355" s="17" t="n"/>
      <c r="L5355" s="17" t="n"/>
      <c r="N5355">
        <f>IF($B5355="","",IF($C5355="SUPERSTORE","Superstore","DH"))</f>
        <v/>
      </c>
      <c r="O5355">
        <f>IF($B5355="","",IFERROR(VLOOKUP($B5355,Mapping!$A:$C,2,0),"Not Mapped"))</f>
        <v/>
      </c>
      <c r="P5355">
        <f>IF($B5355="","",IFERROR(VLOOKUP($B5355,Mapping!$A:$C,3,0),"Not Mapped"))</f>
        <v/>
      </c>
      <c r="Q5355">
        <f>IF($B5355="","",IF(COUNTIF(Exclusions!$A:$A,$B5355)&gt;0,"Yes","No"))</f>
        <v/>
      </c>
      <c r="R5355" s="17">
        <f>IF($B5355="","",MIN(1,DAY($A5355)/IF($N5355="Superstore",Settings!$B$5,Settings!$B$4)))</f>
        <v/>
      </c>
      <c r="S5355" s="17">
        <f>IF(OR($B5355="",$G5355="",$R5355=0),"",$G5355/$R5355)</f>
        <v/>
      </c>
      <c r="T5355">
        <f>IF($S5355="","",IF($S5355&lt;Settings!$B$8,"Critical",IF($S5355&lt;Settings!$B$9,"Semi Critical","Non Critical")))</f>
        <v/>
      </c>
      <c r="U5355">
        <f>IF($B5355="","",IFERROR(VLOOKUP($O5355,Leaders!$A:$B,2,0),"Not Mapped"))</f>
        <v/>
      </c>
    </row>
    <row r="5356">
      <c r="A5356" s="16" t="n"/>
      <c r="G5356" s="17" t="n"/>
      <c r="H5356" s="17" t="n"/>
      <c r="I5356" s="17" t="n"/>
      <c r="J5356" s="17" t="n"/>
      <c r="K5356" s="17" t="n"/>
      <c r="L5356" s="17" t="n"/>
      <c r="N5356">
        <f>IF($B5356="","",IF($C5356="SUPERSTORE","Superstore","DH"))</f>
        <v/>
      </c>
      <c r="O5356">
        <f>IF($B5356="","",IFERROR(VLOOKUP($B5356,Mapping!$A:$C,2,0),"Not Mapped"))</f>
        <v/>
      </c>
      <c r="P5356">
        <f>IF($B5356="","",IFERROR(VLOOKUP($B5356,Mapping!$A:$C,3,0),"Not Mapped"))</f>
        <v/>
      </c>
      <c r="Q5356">
        <f>IF($B5356="","",IF(COUNTIF(Exclusions!$A:$A,$B5356)&gt;0,"Yes","No"))</f>
        <v/>
      </c>
      <c r="R5356" s="17">
        <f>IF($B5356="","",MIN(1,DAY($A5356)/IF($N5356="Superstore",Settings!$B$5,Settings!$B$4)))</f>
        <v/>
      </c>
      <c r="S5356" s="17">
        <f>IF(OR($B5356="",$G5356="",$R5356=0),"",$G5356/$R5356)</f>
        <v/>
      </c>
      <c r="T5356">
        <f>IF($S5356="","",IF($S5356&lt;Settings!$B$8,"Critical",IF($S5356&lt;Settings!$B$9,"Semi Critical","Non Critical")))</f>
        <v/>
      </c>
      <c r="U5356">
        <f>IF($B5356="","",IFERROR(VLOOKUP($O5356,Leaders!$A:$B,2,0),"Not Mapped"))</f>
        <v/>
      </c>
    </row>
    <row r="5357">
      <c r="A5357" s="16" t="n"/>
      <c r="G5357" s="17" t="n"/>
      <c r="H5357" s="17" t="n"/>
      <c r="I5357" s="17" t="n"/>
      <c r="J5357" s="17" t="n"/>
      <c r="K5357" s="17" t="n"/>
      <c r="L5357" s="17" t="n"/>
      <c r="N5357">
        <f>IF($B5357="","",IF($C5357="SUPERSTORE","Superstore","DH"))</f>
        <v/>
      </c>
      <c r="O5357">
        <f>IF($B5357="","",IFERROR(VLOOKUP($B5357,Mapping!$A:$C,2,0),"Not Mapped"))</f>
        <v/>
      </c>
      <c r="P5357">
        <f>IF($B5357="","",IFERROR(VLOOKUP($B5357,Mapping!$A:$C,3,0),"Not Mapped"))</f>
        <v/>
      </c>
      <c r="Q5357">
        <f>IF($B5357="","",IF(COUNTIF(Exclusions!$A:$A,$B5357)&gt;0,"Yes","No"))</f>
        <v/>
      </c>
      <c r="R5357" s="17">
        <f>IF($B5357="","",MIN(1,DAY($A5357)/IF($N5357="Superstore",Settings!$B$5,Settings!$B$4)))</f>
        <v/>
      </c>
      <c r="S5357" s="17">
        <f>IF(OR($B5357="",$G5357="",$R5357=0),"",$G5357/$R5357)</f>
        <v/>
      </c>
      <c r="T5357">
        <f>IF($S5357="","",IF($S5357&lt;Settings!$B$8,"Critical",IF($S5357&lt;Settings!$B$9,"Semi Critical","Non Critical")))</f>
        <v/>
      </c>
      <c r="U5357">
        <f>IF($B5357="","",IFERROR(VLOOKUP($O5357,Leaders!$A:$B,2,0),"Not Mapped"))</f>
        <v/>
      </c>
    </row>
    <row r="5358">
      <c r="A5358" s="16" t="n"/>
      <c r="G5358" s="17" t="n"/>
      <c r="H5358" s="17" t="n"/>
      <c r="I5358" s="17" t="n"/>
      <c r="J5358" s="17" t="n"/>
      <c r="K5358" s="17" t="n"/>
      <c r="L5358" s="17" t="n"/>
      <c r="N5358">
        <f>IF($B5358="","",IF($C5358="SUPERSTORE","Superstore","DH"))</f>
        <v/>
      </c>
      <c r="O5358">
        <f>IF($B5358="","",IFERROR(VLOOKUP($B5358,Mapping!$A:$C,2,0),"Not Mapped"))</f>
        <v/>
      </c>
      <c r="P5358">
        <f>IF($B5358="","",IFERROR(VLOOKUP($B5358,Mapping!$A:$C,3,0),"Not Mapped"))</f>
        <v/>
      </c>
      <c r="Q5358">
        <f>IF($B5358="","",IF(COUNTIF(Exclusions!$A:$A,$B5358)&gt;0,"Yes","No"))</f>
        <v/>
      </c>
      <c r="R5358" s="17">
        <f>IF($B5358="","",MIN(1,DAY($A5358)/IF($N5358="Superstore",Settings!$B$5,Settings!$B$4)))</f>
        <v/>
      </c>
      <c r="S5358" s="17">
        <f>IF(OR($B5358="",$G5358="",$R5358=0),"",$G5358/$R5358)</f>
        <v/>
      </c>
      <c r="T5358">
        <f>IF($S5358="","",IF($S5358&lt;Settings!$B$8,"Critical",IF($S5358&lt;Settings!$B$9,"Semi Critical","Non Critical")))</f>
        <v/>
      </c>
      <c r="U5358">
        <f>IF($B5358="","",IFERROR(VLOOKUP($O5358,Leaders!$A:$B,2,0),"Not Mapped"))</f>
        <v/>
      </c>
    </row>
    <row r="5359">
      <c r="A5359" s="16" t="n"/>
      <c r="G5359" s="17" t="n"/>
      <c r="H5359" s="17" t="n"/>
      <c r="I5359" s="17" t="n"/>
      <c r="J5359" s="17" t="n"/>
      <c r="K5359" s="17" t="n"/>
      <c r="L5359" s="17" t="n"/>
      <c r="N5359">
        <f>IF($B5359="","",IF($C5359="SUPERSTORE","Superstore","DH"))</f>
        <v/>
      </c>
      <c r="O5359">
        <f>IF($B5359="","",IFERROR(VLOOKUP($B5359,Mapping!$A:$C,2,0),"Not Mapped"))</f>
        <v/>
      </c>
      <c r="P5359">
        <f>IF($B5359="","",IFERROR(VLOOKUP($B5359,Mapping!$A:$C,3,0),"Not Mapped"))</f>
        <v/>
      </c>
      <c r="Q5359">
        <f>IF($B5359="","",IF(COUNTIF(Exclusions!$A:$A,$B5359)&gt;0,"Yes","No"))</f>
        <v/>
      </c>
      <c r="R5359" s="17">
        <f>IF($B5359="","",MIN(1,DAY($A5359)/IF($N5359="Superstore",Settings!$B$5,Settings!$B$4)))</f>
        <v/>
      </c>
      <c r="S5359" s="17">
        <f>IF(OR($B5359="",$G5359="",$R5359=0),"",$G5359/$R5359)</f>
        <v/>
      </c>
      <c r="T5359">
        <f>IF($S5359="","",IF($S5359&lt;Settings!$B$8,"Critical",IF($S5359&lt;Settings!$B$9,"Semi Critical","Non Critical")))</f>
        <v/>
      </c>
      <c r="U5359">
        <f>IF($B5359="","",IFERROR(VLOOKUP($O5359,Leaders!$A:$B,2,0),"Not Mapped"))</f>
        <v/>
      </c>
    </row>
    <row r="5360">
      <c r="A5360" s="16" t="n"/>
      <c r="G5360" s="17" t="n"/>
      <c r="H5360" s="17" t="n"/>
      <c r="I5360" s="17" t="n"/>
      <c r="J5360" s="17" t="n"/>
      <c r="K5360" s="17" t="n"/>
      <c r="L5360" s="17" t="n"/>
      <c r="N5360">
        <f>IF($B5360="","",IF($C5360="SUPERSTORE","Superstore","DH"))</f>
        <v/>
      </c>
      <c r="O5360">
        <f>IF($B5360="","",IFERROR(VLOOKUP($B5360,Mapping!$A:$C,2,0),"Not Mapped"))</f>
        <v/>
      </c>
      <c r="P5360">
        <f>IF($B5360="","",IFERROR(VLOOKUP($B5360,Mapping!$A:$C,3,0),"Not Mapped"))</f>
        <v/>
      </c>
      <c r="Q5360">
        <f>IF($B5360="","",IF(COUNTIF(Exclusions!$A:$A,$B5360)&gt;0,"Yes","No"))</f>
        <v/>
      </c>
      <c r="R5360" s="17">
        <f>IF($B5360="","",MIN(1,DAY($A5360)/IF($N5360="Superstore",Settings!$B$5,Settings!$B$4)))</f>
        <v/>
      </c>
      <c r="S5360" s="17">
        <f>IF(OR($B5360="",$G5360="",$R5360=0),"",$G5360/$R5360)</f>
        <v/>
      </c>
      <c r="T5360">
        <f>IF($S5360="","",IF($S5360&lt;Settings!$B$8,"Critical",IF($S5360&lt;Settings!$B$9,"Semi Critical","Non Critical")))</f>
        <v/>
      </c>
      <c r="U5360">
        <f>IF($B5360="","",IFERROR(VLOOKUP($O5360,Leaders!$A:$B,2,0),"Not Mapped"))</f>
        <v/>
      </c>
    </row>
    <row r="5361">
      <c r="A5361" s="16" t="n"/>
      <c r="G5361" s="17" t="n"/>
      <c r="H5361" s="17" t="n"/>
      <c r="I5361" s="17" t="n"/>
      <c r="J5361" s="17" t="n"/>
      <c r="K5361" s="17" t="n"/>
      <c r="L5361" s="17" t="n"/>
      <c r="N5361">
        <f>IF($B5361="","",IF($C5361="SUPERSTORE","Superstore","DH"))</f>
        <v/>
      </c>
      <c r="O5361">
        <f>IF($B5361="","",IFERROR(VLOOKUP($B5361,Mapping!$A:$C,2,0),"Not Mapped"))</f>
        <v/>
      </c>
      <c r="P5361">
        <f>IF($B5361="","",IFERROR(VLOOKUP($B5361,Mapping!$A:$C,3,0),"Not Mapped"))</f>
        <v/>
      </c>
      <c r="Q5361">
        <f>IF($B5361="","",IF(COUNTIF(Exclusions!$A:$A,$B5361)&gt;0,"Yes","No"))</f>
        <v/>
      </c>
      <c r="R5361" s="17">
        <f>IF($B5361="","",MIN(1,DAY($A5361)/IF($N5361="Superstore",Settings!$B$5,Settings!$B$4)))</f>
        <v/>
      </c>
      <c r="S5361" s="17">
        <f>IF(OR($B5361="",$G5361="",$R5361=0),"",$G5361/$R5361)</f>
        <v/>
      </c>
      <c r="T5361">
        <f>IF($S5361="","",IF($S5361&lt;Settings!$B$8,"Critical",IF($S5361&lt;Settings!$B$9,"Semi Critical","Non Critical")))</f>
        <v/>
      </c>
      <c r="U5361">
        <f>IF($B5361="","",IFERROR(VLOOKUP($O5361,Leaders!$A:$B,2,0),"Not Mapped"))</f>
        <v/>
      </c>
    </row>
    <row r="5362">
      <c r="A5362" s="16" t="n"/>
      <c r="G5362" s="17" t="n"/>
      <c r="H5362" s="17" t="n"/>
      <c r="I5362" s="17" t="n"/>
      <c r="J5362" s="17" t="n"/>
      <c r="K5362" s="17" t="n"/>
      <c r="L5362" s="17" t="n"/>
      <c r="N5362">
        <f>IF($B5362="","",IF($C5362="SUPERSTORE","Superstore","DH"))</f>
        <v/>
      </c>
      <c r="O5362">
        <f>IF($B5362="","",IFERROR(VLOOKUP($B5362,Mapping!$A:$C,2,0),"Not Mapped"))</f>
        <v/>
      </c>
      <c r="P5362">
        <f>IF($B5362="","",IFERROR(VLOOKUP($B5362,Mapping!$A:$C,3,0),"Not Mapped"))</f>
        <v/>
      </c>
      <c r="Q5362">
        <f>IF($B5362="","",IF(COUNTIF(Exclusions!$A:$A,$B5362)&gt;0,"Yes","No"))</f>
        <v/>
      </c>
      <c r="R5362" s="17">
        <f>IF($B5362="","",MIN(1,DAY($A5362)/IF($N5362="Superstore",Settings!$B$5,Settings!$B$4)))</f>
        <v/>
      </c>
      <c r="S5362" s="17">
        <f>IF(OR($B5362="",$G5362="",$R5362=0),"",$G5362/$R5362)</f>
        <v/>
      </c>
      <c r="T5362">
        <f>IF($S5362="","",IF($S5362&lt;Settings!$B$8,"Critical",IF($S5362&lt;Settings!$B$9,"Semi Critical","Non Critical")))</f>
        <v/>
      </c>
      <c r="U5362">
        <f>IF($B5362="","",IFERROR(VLOOKUP($O5362,Leaders!$A:$B,2,0),"Not Mapped"))</f>
        <v/>
      </c>
    </row>
    <row r="5363">
      <c r="A5363" s="16" t="n"/>
      <c r="G5363" s="17" t="n"/>
      <c r="H5363" s="17" t="n"/>
      <c r="I5363" s="17" t="n"/>
      <c r="J5363" s="17" t="n"/>
      <c r="K5363" s="17" t="n"/>
      <c r="L5363" s="17" t="n"/>
      <c r="N5363">
        <f>IF($B5363="","",IF($C5363="SUPERSTORE","Superstore","DH"))</f>
        <v/>
      </c>
      <c r="O5363">
        <f>IF($B5363="","",IFERROR(VLOOKUP($B5363,Mapping!$A:$C,2,0),"Not Mapped"))</f>
        <v/>
      </c>
      <c r="P5363">
        <f>IF($B5363="","",IFERROR(VLOOKUP($B5363,Mapping!$A:$C,3,0),"Not Mapped"))</f>
        <v/>
      </c>
      <c r="Q5363">
        <f>IF($B5363="","",IF(COUNTIF(Exclusions!$A:$A,$B5363)&gt;0,"Yes","No"))</f>
        <v/>
      </c>
      <c r="R5363" s="17">
        <f>IF($B5363="","",MIN(1,DAY($A5363)/IF($N5363="Superstore",Settings!$B$5,Settings!$B$4)))</f>
        <v/>
      </c>
      <c r="S5363" s="17">
        <f>IF(OR($B5363="",$G5363="",$R5363=0),"",$G5363/$R5363)</f>
        <v/>
      </c>
      <c r="T5363">
        <f>IF($S5363="","",IF($S5363&lt;Settings!$B$8,"Critical",IF($S5363&lt;Settings!$B$9,"Semi Critical","Non Critical")))</f>
        <v/>
      </c>
      <c r="U5363">
        <f>IF($B5363="","",IFERROR(VLOOKUP($O5363,Leaders!$A:$B,2,0),"Not Mapped"))</f>
        <v/>
      </c>
    </row>
    <row r="5364">
      <c r="A5364" s="16" t="n"/>
      <c r="G5364" s="17" t="n"/>
      <c r="H5364" s="17" t="n"/>
      <c r="I5364" s="17" t="n"/>
      <c r="J5364" s="17" t="n"/>
      <c r="K5364" s="17" t="n"/>
      <c r="L5364" s="17" t="n"/>
      <c r="N5364">
        <f>IF($B5364="","",IF($C5364="SUPERSTORE","Superstore","DH"))</f>
        <v/>
      </c>
      <c r="O5364">
        <f>IF($B5364="","",IFERROR(VLOOKUP($B5364,Mapping!$A:$C,2,0),"Not Mapped"))</f>
        <v/>
      </c>
      <c r="P5364">
        <f>IF($B5364="","",IFERROR(VLOOKUP($B5364,Mapping!$A:$C,3,0),"Not Mapped"))</f>
        <v/>
      </c>
      <c r="Q5364">
        <f>IF($B5364="","",IF(COUNTIF(Exclusions!$A:$A,$B5364)&gt;0,"Yes","No"))</f>
        <v/>
      </c>
      <c r="R5364" s="17">
        <f>IF($B5364="","",MIN(1,DAY($A5364)/IF($N5364="Superstore",Settings!$B$5,Settings!$B$4)))</f>
        <v/>
      </c>
      <c r="S5364" s="17">
        <f>IF(OR($B5364="",$G5364="",$R5364=0),"",$G5364/$R5364)</f>
        <v/>
      </c>
      <c r="T5364">
        <f>IF($S5364="","",IF($S5364&lt;Settings!$B$8,"Critical",IF($S5364&lt;Settings!$B$9,"Semi Critical","Non Critical")))</f>
        <v/>
      </c>
      <c r="U5364">
        <f>IF($B5364="","",IFERROR(VLOOKUP($O5364,Leaders!$A:$B,2,0),"Not Mapped"))</f>
        <v/>
      </c>
    </row>
    <row r="5365">
      <c r="A5365" s="16" t="n"/>
      <c r="G5365" s="17" t="n"/>
      <c r="H5365" s="17" t="n"/>
      <c r="I5365" s="17" t="n"/>
      <c r="J5365" s="17" t="n"/>
      <c r="K5365" s="17" t="n"/>
      <c r="L5365" s="17" t="n"/>
      <c r="N5365">
        <f>IF($B5365="","",IF($C5365="SUPERSTORE","Superstore","DH"))</f>
        <v/>
      </c>
      <c r="O5365">
        <f>IF($B5365="","",IFERROR(VLOOKUP($B5365,Mapping!$A:$C,2,0),"Not Mapped"))</f>
        <v/>
      </c>
      <c r="P5365">
        <f>IF($B5365="","",IFERROR(VLOOKUP($B5365,Mapping!$A:$C,3,0),"Not Mapped"))</f>
        <v/>
      </c>
      <c r="Q5365">
        <f>IF($B5365="","",IF(COUNTIF(Exclusions!$A:$A,$B5365)&gt;0,"Yes","No"))</f>
        <v/>
      </c>
      <c r="R5365" s="17">
        <f>IF($B5365="","",MIN(1,DAY($A5365)/IF($N5365="Superstore",Settings!$B$5,Settings!$B$4)))</f>
        <v/>
      </c>
      <c r="S5365" s="17">
        <f>IF(OR($B5365="",$G5365="",$R5365=0),"",$G5365/$R5365)</f>
        <v/>
      </c>
      <c r="T5365">
        <f>IF($S5365="","",IF($S5365&lt;Settings!$B$8,"Critical",IF($S5365&lt;Settings!$B$9,"Semi Critical","Non Critical")))</f>
        <v/>
      </c>
      <c r="U5365">
        <f>IF($B5365="","",IFERROR(VLOOKUP($O5365,Leaders!$A:$B,2,0),"Not Mapped"))</f>
        <v/>
      </c>
    </row>
    <row r="5366">
      <c r="A5366" s="16" t="n"/>
      <c r="G5366" s="17" t="n"/>
      <c r="H5366" s="17" t="n"/>
      <c r="I5366" s="17" t="n"/>
      <c r="J5366" s="17" t="n"/>
      <c r="K5366" s="17" t="n"/>
      <c r="L5366" s="17" t="n"/>
      <c r="N5366">
        <f>IF($B5366="","",IF($C5366="SUPERSTORE","Superstore","DH"))</f>
        <v/>
      </c>
      <c r="O5366">
        <f>IF($B5366="","",IFERROR(VLOOKUP($B5366,Mapping!$A:$C,2,0),"Not Mapped"))</f>
        <v/>
      </c>
      <c r="P5366">
        <f>IF($B5366="","",IFERROR(VLOOKUP($B5366,Mapping!$A:$C,3,0),"Not Mapped"))</f>
        <v/>
      </c>
      <c r="Q5366">
        <f>IF($B5366="","",IF(COUNTIF(Exclusions!$A:$A,$B5366)&gt;0,"Yes","No"))</f>
        <v/>
      </c>
      <c r="R5366" s="17">
        <f>IF($B5366="","",MIN(1,DAY($A5366)/IF($N5366="Superstore",Settings!$B$5,Settings!$B$4)))</f>
        <v/>
      </c>
      <c r="S5366" s="17">
        <f>IF(OR($B5366="",$G5366="",$R5366=0),"",$G5366/$R5366)</f>
        <v/>
      </c>
      <c r="T5366">
        <f>IF($S5366="","",IF($S5366&lt;Settings!$B$8,"Critical",IF($S5366&lt;Settings!$B$9,"Semi Critical","Non Critical")))</f>
        <v/>
      </c>
      <c r="U5366">
        <f>IF($B5366="","",IFERROR(VLOOKUP($O5366,Leaders!$A:$B,2,0),"Not Mapped"))</f>
        <v/>
      </c>
    </row>
    <row r="5367">
      <c r="A5367" s="16" t="n"/>
      <c r="G5367" s="17" t="n"/>
      <c r="H5367" s="17" t="n"/>
      <c r="I5367" s="17" t="n"/>
      <c r="J5367" s="17" t="n"/>
      <c r="K5367" s="17" t="n"/>
      <c r="L5367" s="17" t="n"/>
      <c r="N5367">
        <f>IF($B5367="","",IF($C5367="SUPERSTORE","Superstore","DH"))</f>
        <v/>
      </c>
      <c r="O5367">
        <f>IF($B5367="","",IFERROR(VLOOKUP($B5367,Mapping!$A:$C,2,0),"Not Mapped"))</f>
        <v/>
      </c>
      <c r="P5367">
        <f>IF($B5367="","",IFERROR(VLOOKUP($B5367,Mapping!$A:$C,3,0),"Not Mapped"))</f>
        <v/>
      </c>
      <c r="Q5367">
        <f>IF($B5367="","",IF(COUNTIF(Exclusions!$A:$A,$B5367)&gt;0,"Yes","No"))</f>
        <v/>
      </c>
      <c r="R5367" s="17">
        <f>IF($B5367="","",MIN(1,DAY($A5367)/IF($N5367="Superstore",Settings!$B$5,Settings!$B$4)))</f>
        <v/>
      </c>
      <c r="S5367" s="17">
        <f>IF(OR($B5367="",$G5367="",$R5367=0),"",$G5367/$R5367)</f>
        <v/>
      </c>
      <c r="T5367">
        <f>IF($S5367="","",IF($S5367&lt;Settings!$B$8,"Critical",IF($S5367&lt;Settings!$B$9,"Semi Critical","Non Critical")))</f>
        <v/>
      </c>
      <c r="U5367">
        <f>IF($B5367="","",IFERROR(VLOOKUP($O5367,Leaders!$A:$B,2,0),"Not Mapped"))</f>
        <v/>
      </c>
    </row>
    <row r="5368">
      <c r="A5368" s="16" t="n"/>
      <c r="G5368" s="17" t="n"/>
      <c r="H5368" s="17" t="n"/>
      <c r="I5368" s="17" t="n"/>
      <c r="J5368" s="17" t="n"/>
      <c r="K5368" s="17" t="n"/>
      <c r="L5368" s="17" t="n"/>
      <c r="N5368">
        <f>IF($B5368="","",IF($C5368="SUPERSTORE","Superstore","DH"))</f>
        <v/>
      </c>
      <c r="O5368">
        <f>IF($B5368="","",IFERROR(VLOOKUP($B5368,Mapping!$A:$C,2,0),"Not Mapped"))</f>
        <v/>
      </c>
      <c r="P5368">
        <f>IF($B5368="","",IFERROR(VLOOKUP($B5368,Mapping!$A:$C,3,0),"Not Mapped"))</f>
        <v/>
      </c>
      <c r="Q5368">
        <f>IF($B5368="","",IF(COUNTIF(Exclusions!$A:$A,$B5368)&gt;0,"Yes","No"))</f>
        <v/>
      </c>
      <c r="R5368" s="17">
        <f>IF($B5368="","",MIN(1,DAY($A5368)/IF($N5368="Superstore",Settings!$B$5,Settings!$B$4)))</f>
        <v/>
      </c>
      <c r="S5368" s="17">
        <f>IF(OR($B5368="",$G5368="",$R5368=0),"",$G5368/$R5368)</f>
        <v/>
      </c>
      <c r="T5368">
        <f>IF($S5368="","",IF($S5368&lt;Settings!$B$8,"Critical",IF($S5368&lt;Settings!$B$9,"Semi Critical","Non Critical")))</f>
        <v/>
      </c>
      <c r="U5368">
        <f>IF($B5368="","",IFERROR(VLOOKUP($O5368,Leaders!$A:$B,2,0),"Not Mapped"))</f>
        <v/>
      </c>
    </row>
    <row r="5369">
      <c r="A5369" s="16" t="n"/>
      <c r="G5369" s="17" t="n"/>
      <c r="H5369" s="17" t="n"/>
      <c r="I5369" s="17" t="n"/>
      <c r="J5369" s="17" t="n"/>
      <c r="K5369" s="17" t="n"/>
      <c r="L5369" s="17" t="n"/>
      <c r="N5369">
        <f>IF($B5369="","",IF($C5369="SUPERSTORE","Superstore","DH"))</f>
        <v/>
      </c>
      <c r="O5369">
        <f>IF($B5369="","",IFERROR(VLOOKUP($B5369,Mapping!$A:$C,2,0),"Not Mapped"))</f>
        <v/>
      </c>
      <c r="P5369">
        <f>IF($B5369="","",IFERROR(VLOOKUP($B5369,Mapping!$A:$C,3,0),"Not Mapped"))</f>
        <v/>
      </c>
      <c r="Q5369">
        <f>IF($B5369="","",IF(COUNTIF(Exclusions!$A:$A,$B5369)&gt;0,"Yes","No"))</f>
        <v/>
      </c>
      <c r="R5369" s="17">
        <f>IF($B5369="","",MIN(1,DAY($A5369)/IF($N5369="Superstore",Settings!$B$5,Settings!$B$4)))</f>
        <v/>
      </c>
      <c r="S5369" s="17">
        <f>IF(OR($B5369="",$G5369="",$R5369=0),"",$G5369/$R5369)</f>
        <v/>
      </c>
      <c r="T5369">
        <f>IF($S5369="","",IF($S5369&lt;Settings!$B$8,"Critical",IF($S5369&lt;Settings!$B$9,"Semi Critical","Non Critical")))</f>
        <v/>
      </c>
      <c r="U5369">
        <f>IF($B5369="","",IFERROR(VLOOKUP($O5369,Leaders!$A:$B,2,0),"Not Mapped"))</f>
        <v/>
      </c>
    </row>
    <row r="5370">
      <c r="A5370" s="16" t="n"/>
      <c r="G5370" s="17" t="n"/>
      <c r="H5370" s="17" t="n"/>
      <c r="I5370" s="17" t="n"/>
      <c r="J5370" s="17" t="n"/>
      <c r="K5370" s="17" t="n"/>
      <c r="L5370" s="17" t="n"/>
      <c r="N5370">
        <f>IF($B5370="","",IF($C5370="SUPERSTORE","Superstore","DH"))</f>
        <v/>
      </c>
      <c r="O5370">
        <f>IF($B5370="","",IFERROR(VLOOKUP($B5370,Mapping!$A:$C,2,0),"Not Mapped"))</f>
        <v/>
      </c>
      <c r="P5370">
        <f>IF($B5370="","",IFERROR(VLOOKUP($B5370,Mapping!$A:$C,3,0),"Not Mapped"))</f>
        <v/>
      </c>
      <c r="Q5370">
        <f>IF($B5370="","",IF(COUNTIF(Exclusions!$A:$A,$B5370)&gt;0,"Yes","No"))</f>
        <v/>
      </c>
      <c r="R5370" s="17">
        <f>IF($B5370="","",MIN(1,DAY($A5370)/IF($N5370="Superstore",Settings!$B$5,Settings!$B$4)))</f>
        <v/>
      </c>
      <c r="S5370" s="17">
        <f>IF(OR($B5370="",$G5370="",$R5370=0),"",$G5370/$R5370)</f>
        <v/>
      </c>
      <c r="T5370">
        <f>IF($S5370="","",IF($S5370&lt;Settings!$B$8,"Critical",IF($S5370&lt;Settings!$B$9,"Semi Critical","Non Critical")))</f>
        <v/>
      </c>
      <c r="U5370">
        <f>IF($B5370="","",IFERROR(VLOOKUP($O5370,Leaders!$A:$B,2,0),"Not Mapped"))</f>
        <v/>
      </c>
    </row>
    <row r="5371">
      <c r="A5371" s="16" t="n"/>
      <c r="G5371" s="17" t="n"/>
      <c r="H5371" s="17" t="n"/>
      <c r="I5371" s="17" t="n"/>
      <c r="J5371" s="17" t="n"/>
      <c r="K5371" s="17" t="n"/>
      <c r="L5371" s="17" t="n"/>
      <c r="N5371">
        <f>IF($B5371="","",IF($C5371="SUPERSTORE","Superstore","DH"))</f>
        <v/>
      </c>
      <c r="O5371">
        <f>IF($B5371="","",IFERROR(VLOOKUP($B5371,Mapping!$A:$C,2,0),"Not Mapped"))</f>
        <v/>
      </c>
      <c r="P5371">
        <f>IF($B5371="","",IFERROR(VLOOKUP($B5371,Mapping!$A:$C,3,0),"Not Mapped"))</f>
        <v/>
      </c>
      <c r="Q5371">
        <f>IF($B5371="","",IF(COUNTIF(Exclusions!$A:$A,$B5371)&gt;0,"Yes","No"))</f>
        <v/>
      </c>
      <c r="R5371" s="17">
        <f>IF($B5371="","",MIN(1,DAY($A5371)/IF($N5371="Superstore",Settings!$B$5,Settings!$B$4)))</f>
        <v/>
      </c>
      <c r="S5371" s="17">
        <f>IF(OR($B5371="",$G5371="",$R5371=0),"",$G5371/$R5371)</f>
        <v/>
      </c>
      <c r="T5371">
        <f>IF($S5371="","",IF($S5371&lt;Settings!$B$8,"Critical",IF($S5371&lt;Settings!$B$9,"Semi Critical","Non Critical")))</f>
        <v/>
      </c>
      <c r="U5371">
        <f>IF($B5371="","",IFERROR(VLOOKUP($O5371,Leaders!$A:$B,2,0),"Not Mapped"))</f>
        <v/>
      </c>
    </row>
    <row r="5372">
      <c r="A5372" s="16" t="n"/>
      <c r="G5372" s="17" t="n"/>
      <c r="H5372" s="17" t="n"/>
      <c r="I5372" s="17" t="n"/>
      <c r="J5372" s="17" t="n"/>
      <c r="K5372" s="17" t="n"/>
      <c r="L5372" s="17" t="n"/>
      <c r="N5372">
        <f>IF($B5372="","",IF($C5372="SUPERSTORE","Superstore","DH"))</f>
        <v/>
      </c>
      <c r="O5372">
        <f>IF($B5372="","",IFERROR(VLOOKUP($B5372,Mapping!$A:$C,2,0),"Not Mapped"))</f>
        <v/>
      </c>
      <c r="P5372">
        <f>IF($B5372="","",IFERROR(VLOOKUP($B5372,Mapping!$A:$C,3,0),"Not Mapped"))</f>
        <v/>
      </c>
      <c r="Q5372">
        <f>IF($B5372="","",IF(COUNTIF(Exclusions!$A:$A,$B5372)&gt;0,"Yes","No"))</f>
        <v/>
      </c>
      <c r="R5372" s="17">
        <f>IF($B5372="","",MIN(1,DAY($A5372)/IF($N5372="Superstore",Settings!$B$5,Settings!$B$4)))</f>
        <v/>
      </c>
      <c r="S5372" s="17">
        <f>IF(OR($B5372="",$G5372="",$R5372=0),"",$G5372/$R5372)</f>
        <v/>
      </c>
      <c r="T5372">
        <f>IF($S5372="","",IF($S5372&lt;Settings!$B$8,"Critical",IF($S5372&lt;Settings!$B$9,"Semi Critical","Non Critical")))</f>
        <v/>
      </c>
      <c r="U5372">
        <f>IF($B5372="","",IFERROR(VLOOKUP($O5372,Leaders!$A:$B,2,0),"Not Mapped"))</f>
        <v/>
      </c>
    </row>
    <row r="5373">
      <c r="A5373" s="16" t="n"/>
      <c r="G5373" s="17" t="n"/>
      <c r="H5373" s="17" t="n"/>
      <c r="I5373" s="17" t="n"/>
      <c r="J5373" s="17" t="n"/>
      <c r="K5373" s="17" t="n"/>
      <c r="L5373" s="17" t="n"/>
      <c r="N5373">
        <f>IF($B5373="","",IF($C5373="SUPERSTORE","Superstore","DH"))</f>
        <v/>
      </c>
      <c r="O5373">
        <f>IF($B5373="","",IFERROR(VLOOKUP($B5373,Mapping!$A:$C,2,0),"Not Mapped"))</f>
        <v/>
      </c>
      <c r="P5373">
        <f>IF($B5373="","",IFERROR(VLOOKUP($B5373,Mapping!$A:$C,3,0),"Not Mapped"))</f>
        <v/>
      </c>
      <c r="Q5373">
        <f>IF($B5373="","",IF(COUNTIF(Exclusions!$A:$A,$B5373)&gt;0,"Yes","No"))</f>
        <v/>
      </c>
      <c r="R5373" s="17">
        <f>IF($B5373="","",MIN(1,DAY($A5373)/IF($N5373="Superstore",Settings!$B$5,Settings!$B$4)))</f>
        <v/>
      </c>
      <c r="S5373" s="17">
        <f>IF(OR($B5373="",$G5373="",$R5373=0),"",$G5373/$R5373)</f>
        <v/>
      </c>
      <c r="T5373">
        <f>IF($S5373="","",IF($S5373&lt;Settings!$B$8,"Critical",IF($S5373&lt;Settings!$B$9,"Semi Critical","Non Critical")))</f>
        <v/>
      </c>
      <c r="U5373">
        <f>IF($B5373="","",IFERROR(VLOOKUP($O5373,Leaders!$A:$B,2,0),"Not Mapped"))</f>
        <v/>
      </c>
    </row>
    <row r="5374">
      <c r="A5374" s="16" t="n"/>
      <c r="G5374" s="17" t="n"/>
      <c r="H5374" s="17" t="n"/>
      <c r="I5374" s="17" t="n"/>
      <c r="J5374" s="17" t="n"/>
      <c r="K5374" s="17" t="n"/>
      <c r="L5374" s="17" t="n"/>
      <c r="N5374">
        <f>IF($B5374="","",IF($C5374="SUPERSTORE","Superstore","DH"))</f>
        <v/>
      </c>
      <c r="O5374">
        <f>IF($B5374="","",IFERROR(VLOOKUP($B5374,Mapping!$A:$C,2,0),"Not Mapped"))</f>
        <v/>
      </c>
      <c r="P5374">
        <f>IF($B5374="","",IFERROR(VLOOKUP($B5374,Mapping!$A:$C,3,0),"Not Mapped"))</f>
        <v/>
      </c>
      <c r="Q5374">
        <f>IF($B5374="","",IF(COUNTIF(Exclusions!$A:$A,$B5374)&gt;0,"Yes","No"))</f>
        <v/>
      </c>
      <c r="R5374" s="17">
        <f>IF($B5374="","",MIN(1,DAY($A5374)/IF($N5374="Superstore",Settings!$B$5,Settings!$B$4)))</f>
        <v/>
      </c>
      <c r="S5374" s="17">
        <f>IF(OR($B5374="",$G5374="",$R5374=0),"",$G5374/$R5374)</f>
        <v/>
      </c>
      <c r="T5374">
        <f>IF($S5374="","",IF($S5374&lt;Settings!$B$8,"Critical",IF($S5374&lt;Settings!$B$9,"Semi Critical","Non Critical")))</f>
        <v/>
      </c>
      <c r="U5374">
        <f>IF($B5374="","",IFERROR(VLOOKUP($O5374,Leaders!$A:$B,2,0),"Not Mapped"))</f>
        <v/>
      </c>
    </row>
    <row r="5375">
      <c r="A5375" s="16" t="n"/>
      <c r="G5375" s="17" t="n"/>
      <c r="H5375" s="17" t="n"/>
      <c r="I5375" s="17" t="n"/>
      <c r="J5375" s="17" t="n"/>
      <c r="K5375" s="17" t="n"/>
      <c r="L5375" s="17" t="n"/>
      <c r="N5375">
        <f>IF($B5375="","",IF($C5375="SUPERSTORE","Superstore","DH"))</f>
        <v/>
      </c>
      <c r="O5375">
        <f>IF($B5375="","",IFERROR(VLOOKUP($B5375,Mapping!$A:$C,2,0),"Not Mapped"))</f>
        <v/>
      </c>
      <c r="P5375">
        <f>IF($B5375="","",IFERROR(VLOOKUP($B5375,Mapping!$A:$C,3,0),"Not Mapped"))</f>
        <v/>
      </c>
      <c r="Q5375">
        <f>IF($B5375="","",IF(COUNTIF(Exclusions!$A:$A,$B5375)&gt;0,"Yes","No"))</f>
        <v/>
      </c>
      <c r="R5375" s="17">
        <f>IF($B5375="","",MIN(1,DAY($A5375)/IF($N5375="Superstore",Settings!$B$5,Settings!$B$4)))</f>
        <v/>
      </c>
      <c r="S5375" s="17">
        <f>IF(OR($B5375="",$G5375="",$R5375=0),"",$G5375/$R5375)</f>
        <v/>
      </c>
      <c r="T5375">
        <f>IF($S5375="","",IF($S5375&lt;Settings!$B$8,"Critical",IF($S5375&lt;Settings!$B$9,"Semi Critical","Non Critical")))</f>
        <v/>
      </c>
      <c r="U5375">
        <f>IF($B5375="","",IFERROR(VLOOKUP($O5375,Leaders!$A:$B,2,0),"Not Mapped"))</f>
        <v/>
      </c>
    </row>
    <row r="5376">
      <c r="A5376" s="16" t="n"/>
      <c r="G5376" s="17" t="n"/>
      <c r="H5376" s="17" t="n"/>
      <c r="I5376" s="17" t="n"/>
      <c r="J5376" s="17" t="n"/>
      <c r="K5376" s="17" t="n"/>
      <c r="L5376" s="17" t="n"/>
      <c r="N5376">
        <f>IF($B5376="","",IF($C5376="SUPERSTORE","Superstore","DH"))</f>
        <v/>
      </c>
      <c r="O5376">
        <f>IF($B5376="","",IFERROR(VLOOKUP($B5376,Mapping!$A:$C,2,0),"Not Mapped"))</f>
        <v/>
      </c>
      <c r="P5376">
        <f>IF($B5376="","",IFERROR(VLOOKUP($B5376,Mapping!$A:$C,3,0),"Not Mapped"))</f>
        <v/>
      </c>
      <c r="Q5376">
        <f>IF($B5376="","",IF(COUNTIF(Exclusions!$A:$A,$B5376)&gt;0,"Yes","No"))</f>
        <v/>
      </c>
      <c r="R5376" s="17">
        <f>IF($B5376="","",MIN(1,DAY($A5376)/IF($N5376="Superstore",Settings!$B$5,Settings!$B$4)))</f>
        <v/>
      </c>
      <c r="S5376" s="17">
        <f>IF(OR($B5376="",$G5376="",$R5376=0),"",$G5376/$R5376)</f>
        <v/>
      </c>
      <c r="T5376">
        <f>IF($S5376="","",IF($S5376&lt;Settings!$B$8,"Critical",IF($S5376&lt;Settings!$B$9,"Semi Critical","Non Critical")))</f>
        <v/>
      </c>
      <c r="U5376">
        <f>IF($B5376="","",IFERROR(VLOOKUP($O5376,Leaders!$A:$B,2,0),"Not Mapped"))</f>
        <v/>
      </c>
    </row>
    <row r="5377">
      <c r="A5377" s="16" t="n"/>
      <c r="G5377" s="17" t="n"/>
      <c r="H5377" s="17" t="n"/>
      <c r="I5377" s="17" t="n"/>
      <c r="J5377" s="17" t="n"/>
      <c r="K5377" s="17" t="n"/>
      <c r="L5377" s="17" t="n"/>
      <c r="N5377">
        <f>IF($B5377="","",IF($C5377="SUPERSTORE","Superstore","DH"))</f>
        <v/>
      </c>
      <c r="O5377">
        <f>IF($B5377="","",IFERROR(VLOOKUP($B5377,Mapping!$A:$C,2,0),"Not Mapped"))</f>
        <v/>
      </c>
      <c r="P5377">
        <f>IF($B5377="","",IFERROR(VLOOKUP($B5377,Mapping!$A:$C,3,0),"Not Mapped"))</f>
        <v/>
      </c>
      <c r="Q5377">
        <f>IF($B5377="","",IF(COUNTIF(Exclusions!$A:$A,$B5377)&gt;0,"Yes","No"))</f>
        <v/>
      </c>
      <c r="R5377" s="17">
        <f>IF($B5377="","",MIN(1,DAY($A5377)/IF($N5377="Superstore",Settings!$B$5,Settings!$B$4)))</f>
        <v/>
      </c>
      <c r="S5377" s="17">
        <f>IF(OR($B5377="",$G5377="",$R5377=0),"",$G5377/$R5377)</f>
        <v/>
      </c>
      <c r="T5377">
        <f>IF($S5377="","",IF($S5377&lt;Settings!$B$8,"Critical",IF($S5377&lt;Settings!$B$9,"Semi Critical","Non Critical")))</f>
        <v/>
      </c>
      <c r="U5377">
        <f>IF($B5377="","",IFERROR(VLOOKUP($O5377,Leaders!$A:$B,2,0),"Not Mapped"))</f>
        <v/>
      </c>
    </row>
    <row r="5378">
      <c r="A5378" s="16" t="n"/>
      <c r="G5378" s="17" t="n"/>
      <c r="H5378" s="17" t="n"/>
      <c r="I5378" s="17" t="n"/>
      <c r="J5378" s="17" t="n"/>
      <c r="K5378" s="17" t="n"/>
      <c r="L5378" s="17" t="n"/>
      <c r="N5378">
        <f>IF($B5378="","",IF($C5378="SUPERSTORE","Superstore","DH"))</f>
        <v/>
      </c>
      <c r="O5378">
        <f>IF($B5378="","",IFERROR(VLOOKUP($B5378,Mapping!$A:$C,2,0),"Not Mapped"))</f>
        <v/>
      </c>
      <c r="P5378">
        <f>IF($B5378="","",IFERROR(VLOOKUP($B5378,Mapping!$A:$C,3,0),"Not Mapped"))</f>
        <v/>
      </c>
      <c r="Q5378">
        <f>IF($B5378="","",IF(COUNTIF(Exclusions!$A:$A,$B5378)&gt;0,"Yes","No"))</f>
        <v/>
      </c>
      <c r="R5378" s="17">
        <f>IF($B5378="","",MIN(1,DAY($A5378)/IF($N5378="Superstore",Settings!$B$5,Settings!$B$4)))</f>
        <v/>
      </c>
      <c r="S5378" s="17">
        <f>IF(OR($B5378="",$G5378="",$R5378=0),"",$G5378/$R5378)</f>
        <v/>
      </c>
      <c r="T5378">
        <f>IF($S5378="","",IF($S5378&lt;Settings!$B$8,"Critical",IF($S5378&lt;Settings!$B$9,"Semi Critical","Non Critical")))</f>
        <v/>
      </c>
      <c r="U5378">
        <f>IF($B5378="","",IFERROR(VLOOKUP($O5378,Leaders!$A:$B,2,0),"Not Mapped"))</f>
        <v/>
      </c>
    </row>
    <row r="5379">
      <c r="A5379" s="16" t="n"/>
      <c r="G5379" s="17" t="n"/>
      <c r="H5379" s="17" t="n"/>
      <c r="I5379" s="17" t="n"/>
      <c r="J5379" s="17" t="n"/>
      <c r="K5379" s="17" t="n"/>
      <c r="L5379" s="17" t="n"/>
      <c r="N5379">
        <f>IF($B5379="","",IF($C5379="SUPERSTORE","Superstore","DH"))</f>
        <v/>
      </c>
      <c r="O5379">
        <f>IF($B5379="","",IFERROR(VLOOKUP($B5379,Mapping!$A:$C,2,0),"Not Mapped"))</f>
        <v/>
      </c>
      <c r="P5379">
        <f>IF($B5379="","",IFERROR(VLOOKUP($B5379,Mapping!$A:$C,3,0),"Not Mapped"))</f>
        <v/>
      </c>
      <c r="Q5379">
        <f>IF($B5379="","",IF(COUNTIF(Exclusions!$A:$A,$B5379)&gt;0,"Yes","No"))</f>
        <v/>
      </c>
      <c r="R5379" s="17">
        <f>IF($B5379="","",MIN(1,DAY($A5379)/IF($N5379="Superstore",Settings!$B$5,Settings!$B$4)))</f>
        <v/>
      </c>
      <c r="S5379" s="17">
        <f>IF(OR($B5379="",$G5379="",$R5379=0),"",$G5379/$R5379)</f>
        <v/>
      </c>
      <c r="T5379">
        <f>IF($S5379="","",IF($S5379&lt;Settings!$B$8,"Critical",IF($S5379&lt;Settings!$B$9,"Semi Critical","Non Critical")))</f>
        <v/>
      </c>
      <c r="U5379">
        <f>IF($B5379="","",IFERROR(VLOOKUP($O5379,Leaders!$A:$B,2,0),"Not Mapped"))</f>
        <v/>
      </c>
    </row>
    <row r="5380">
      <c r="A5380" s="16" t="n"/>
      <c r="G5380" s="17" t="n"/>
      <c r="H5380" s="17" t="n"/>
      <c r="I5380" s="17" t="n"/>
      <c r="J5380" s="17" t="n"/>
      <c r="K5380" s="17" t="n"/>
      <c r="L5380" s="17" t="n"/>
      <c r="N5380">
        <f>IF($B5380="","",IF($C5380="SUPERSTORE","Superstore","DH"))</f>
        <v/>
      </c>
      <c r="O5380">
        <f>IF($B5380="","",IFERROR(VLOOKUP($B5380,Mapping!$A:$C,2,0),"Not Mapped"))</f>
        <v/>
      </c>
      <c r="P5380">
        <f>IF($B5380="","",IFERROR(VLOOKUP($B5380,Mapping!$A:$C,3,0),"Not Mapped"))</f>
        <v/>
      </c>
      <c r="Q5380">
        <f>IF($B5380="","",IF(COUNTIF(Exclusions!$A:$A,$B5380)&gt;0,"Yes","No"))</f>
        <v/>
      </c>
      <c r="R5380" s="17">
        <f>IF($B5380="","",MIN(1,DAY($A5380)/IF($N5380="Superstore",Settings!$B$5,Settings!$B$4)))</f>
        <v/>
      </c>
      <c r="S5380" s="17">
        <f>IF(OR($B5380="",$G5380="",$R5380=0),"",$G5380/$R5380)</f>
        <v/>
      </c>
      <c r="T5380">
        <f>IF($S5380="","",IF($S5380&lt;Settings!$B$8,"Critical",IF($S5380&lt;Settings!$B$9,"Semi Critical","Non Critical")))</f>
        <v/>
      </c>
      <c r="U5380">
        <f>IF($B5380="","",IFERROR(VLOOKUP($O5380,Leaders!$A:$B,2,0),"Not Mapped"))</f>
        <v/>
      </c>
    </row>
    <row r="5381">
      <c r="A5381" s="16" t="n"/>
      <c r="G5381" s="17" t="n"/>
      <c r="H5381" s="17" t="n"/>
      <c r="I5381" s="17" t="n"/>
      <c r="J5381" s="17" t="n"/>
      <c r="K5381" s="17" t="n"/>
      <c r="L5381" s="17" t="n"/>
      <c r="N5381">
        <f>IF($B5381="","",IF($C5381="SUPERSTORE","Superstore","DH"))</f>
        <v/>
      </c>
      <c r="O5381">
        <f>IF($B5381="","",IFERROR(VLOOKUP($B5381,Mapping!$A:$C,2,0),"Not Mapped"))</f>
        <v/>
      </c>
      <c r="P5381">
        <f>IF($B5381="","",IFERROR(VLOOKUP($B5381,Mapping!$A:$C,3,0),"Not Mapped"))</f>
        <v/>
      </c>
      <c r="Q5381">
        <f>IF($B5381="","",IF(COUNTIF(Exclusions!$A:$A,$B5381)&gt;0,"Yes","No"))</f>
        <v/>
      </c>
      <c r="R5381" s="17">
        <f>IF($B5381="","",MIN(1,DAY($A5381)/IF($N5381="Superstore",Settings!$B$5,Settings!$B$4)))</f>
        <v/>
      </c>
      <c r="S5381" s="17">
        <f>IF(OR($B5381="",$G5381="",$R5381=0),"",$G5381/$R5381)</f>
        <v/>
      </c>
      <c r="T5381">
        <f>IF($S5381="","",IF($S5381&lt;Settings!$B$8,"Critical",IF($S5381&lt;Settings!$B$9,"Semi Critical","Non Critical")))</f>
        <v/>
      </c>
      <c r="U5381">
        <f>IF($B5381="","",IFERROR(VLOOKUP($O5381,Leaders!$A:$B,2,0),"Not Mapped"))</f>
        <v/>
      </c>
    </row>
    <row r="5382">
      <c r="A5382" s="16" t="n"/>
      <c r="G5382" s="17" t="n"/>
      <c r="H5382" s="17" t="n"/>
      <c r="I5382" s="17" t="n"/>
      <c r="J5382" s="17" t="n"/>
      <c r="K5382" s="17" t="n"/>
      <c r="L5382" s="17" t="n"/>
      <c r="N5382">
        <f>IF($B5382="","",IF($C5382="SUPERSTORE","Superstore","DH"))</f>
        <v/>
      </c>
      <c r="O5382">
        <f>IF($B5382="","",IFERROR(VLOOKUP($B5382,Mapping!$A:$C,2,0),"Not Mapped"))</f>
        <v/>
      </c>
      <c r="P5382">
        <f>IF($B5382="","",IFERROR(VLOOKUP($B5382,Mapping!$A:$C,3,0),"Not Mapped"))</f>
        <v/>
      </c>
      <c r="Q5382">
        <f>IF($B5382="","",IF(COUNTIF(Exclusions!$A:$A,$B5382)&gt;0,"Yes","No"))</f>
        <v/>
      </c>
      <c r="R5382" s="17">
        <f>IF($B5382="","",MIN(1,DAY($A5382)/IF($N5382="Superstore",Settings!$B$5,Settings!$B$4)))</f>
        <v/>
      </c>
      <c r="S5382" s="17">
        <f>IF(OR($B5382="",$G5382="",$R5382=0),"",$G5382/$R5382)</f>
        <v/>
      </c>
      <c r="T5382">
        <f>IF($S5382="","",IF($S5382&lt;Settings!$B$8,"Critical",IF($S5382&lt;Settings!$B$9,"Semi Critical","Non Critical")))</f>
        <v/>
      </c>
      <c r="U5382">
        <f>IF($B5382="","",IFERROR(VLOOKUP($O5382,Leaders!$A:$B,2,0),"Not Mapped"))</f>
        <v/>
      </c>
    </row>
    <row r="5383">
      <c r="A5383" s="16" t="n"/>
      <c r="G5383" s="17" t="n"/>
      <c r="H5383" s="17" t="n"/>
      <c r="I5383" s="17" t="n"/>
      <c r="J5383" s="17" t="n"/>
      <c r="K5383" s="17" t="n"/>
      <c r="L5383" s="17" t="n"/>
      <c r="N5383">
        <f>IF($B5383="","",IF($C5383="SUPERSTORE","Superstore","DH"))</f>
        <v/>
      </c>
      <c r="O5383">
        <f>IF($B5383="","",IFERROR(VLOOKUP($B5383,Mapping!$A:$C,2,0),"Not Mapped"))</f>
        <v/>
      </c>
      <c r="P5383">
        <f>IF($B5383="","",IFERROR(VLOOKUP($B5383,Mapping!$A:$C,3,0),"Not Mapped"))</f>
        <v/>
      </c>
      <c r="Q5383">
        <f>IF($B5383="","",IF(COUNTIF(Exclusions!$A:$A,$B5383)&gt;0,"Yes","No"))</f>
        <v/>
      </c>
      <c r="R5383" s="17">
        <f>IF($B5383="","",MIN(1,DAY($A5383)/IF($N5383="Superstore",Settings!$B$5,Settings!$B$4)))</f>
        <v/>
      </c>
      <c r="S5383" s="17">
        <f>IF(OR($B5383="",$G5383="",$R5383=0),"",$G5383/$R5383)</f>
        <v/>
      </c>
      <c r="T5383">
        <f>IF($S5383="","",IF($S5383&lt;Settings!$B$8,"Critical",IF($S5383&lt;Settings!$B$9,"Semi Critical","Non Critical")))</f>
        <v/>
      </c>
      <c r="U5383">
        <f>IF($B5383="","",IFERROR(VLOOKUP($O5383,Leaders!$A:$B,2,0),"Not Mapped"))</f>
        <v/>
      </c>
    </row>
    <row r="5384">
      <c r="A5384" s="16" t="n"/>
      <c r="G5384" s="17" t="n"/>
      <c r="H5384" s="17" t="n"/>
      <c r="I5384" s="17" t="n"/>
      <c r="J5384" s="17" t="n"/>
      <c r="K5384" s="17" t="n"/>
      <c r="L5384" s="17" t="n"/>
      <c r="N5384">
        <f>IF($B5384="","",IF($C5384="SUPERSTORE","Superstore","DH"))</f>
        <v/>
      </c>
      <c r="O5384">
        <f>IF($B5384="","",IFERROR(VLOOKUP($B5384,Mapping!$A:$C,2,0),"Not Mapped"))</f>
        <v/>
      </c>
      <c r="P5384">
        <f>IF($B5384="","",IFERROR(VLOOKUP($B5384,Mapping!$A:$C,3,0),"Not Mapped"))</f>
        <v/>
      </c>
      <c r="Q5384">
        <f>IF($B5384="","",IF(COUNTIF(Exclusions!$A:$A,$B5384)&gt;0,"Yes","No"))</f>
        <v/>
      </c>
      <c r="R5384" s="17">
        <f>IF($B5384="","",MIN(1,DAY($A5384)/IF($N5384="Superstore",Settings!$B$5,Settings!$B$4)))</f>
        <v/>
      </c>
      <c r="S5384" s="17">
        <f>IF(OR($B5384="",$G5384="",$R5384=0),"",$G5384/$R5384)</f>
        <v/>
      </c>
      <c r="T5384">
        <f>IF($S5384="","",IF($S5384&lt;Settings!$B$8,"Critical",IF($S5384&lt;Settings!$B$9,"Semi Critical","Non Critical")))</f>
        <v/>
      </c>
      <c r="U5384">
        <f>IF($B5384="","",IFERROR(VLOOKUP($O5384,Leaders!$A:$B,2,0),"Not Mapped"))</f>
        <v/>
      </c>
    </row>
    <row r="5385">
      <c r="A5385" s="16" t="n"/>
      <c r="G5385" s="17" t="n"/>
      <c r="H5385" s="17" t="n"/>
      <c r="I5385" s="17" t="n"/>
      <c r="J5385" s="17" t="n"/>
      <c r="K5385" s="17" t="n"/>
      <c r="L5385" s="17" t="n"/>
      <c r="N5385">
        <f>IF($B5385="","",IF($C5385="SUPERSTORE","Superstore","DH"))</f>
        <v/>
      </c>
      <c r="O5385">
        <f>IF($B5385="","",IFERROR(VLOOKUP($B5385,Mapping!$A:$C,2,0),"Not Mapped"))</f>
        <v/>
      </c>
      <c r="P5385">
        <f>IF($B5385="","",IFERROR(VLOOKUP($B5385,Mapping!$A:$C,3,0),"Not Mapped"))</f>
        <v/>
      </c>
      <c r="Q5385">
        <f>IF($B5385="","",IF(COUNTIF(Exclusions!$A:$A,$B5385)&gt;0,"Yes","No"))</f>
        <v/>
      </c>
      <c r="R5385" s="17">
        <f>IF($B5385="","",MIN(1,DAY($A5385)/IF($N5385="Superstore",Settings!$B$5,Settings!$B$4)))</f>
        <v/>
      </c>
      <c r="S5385" s="17">
        <f>IF(OR($B5385="",$G5385="",$R5385=0),"",$G5385/$R5385)</f>
        <v/>
      </c>
      <c r="T5385">
        <f>IF($S5385="","",IF($S5385&lt;Settings!$B$8,"Critical",IF($S5385&lt;Settings!$B$9,"Semi Critical","Non Critical")))</f>
        <v/>
      </c>
      <c r="U5385">
        <f>IF($B5385="","",IFERROR(VLOOKUP($O5385,Leaders!$A:$B,2,0),"Not Mapped"))</f>
        <v/>
      </c>
    </row>
    <row r="5386">
      <c r="A5386" s="16" t="n"/>
      <c r="G5386" s="17" t="n"/>
      <c r="H5386" s="17" t="n"/>
      <c r="I5386" s="17" t="n"/>
      <c r="J5386" s="17" t="n"/>
      <c r="K5386" s="17" t="n"/>
      <c r="L5386" s="17" t="n"/>
      <c r="N5386">
        <f>IF($B5386="","",IF($C5386="SUPERSTORE","Superstore","DH"))</f>
        <v/>
      </c>
      <c r="O5386">
        <f>IF($B5386="","",IFERROR(VLOOKUP($B5386,Mapping!$A:$C,2,0),"Not Mapped"))</f>
        <v/>
      </c>
      <c r="P5386">
        <f>IF($B5386="","",IFERROR(VLOOKUP($B5386,Mapping!$A:$C,3,0),"Not Mapped"))</f>
        <v/>
      </c>
      <c r="Q5386">
        <f>IF($B5386="","",IF(COUNTIF(Exclusions!$A:$A,$B5386)&gt;0,"Yes","No"))</f>
        <v/>
      </c>
      <c r="R5386" s="17">
        <f>IF($B5386="","",MIN(1,DAY($A5386)/IF($N5386="Superstore",Settings!$B$5,Settings!$B$4)))</f>
        <v/>
      </c>
      <c r="S5386" s="17">
        <f>IF(OR($B5386="",$G5386="",$R5386=0),"",$G5386/$R5386)</f>
        <v/>
      </c>
      <c r="T5386">
        <f>IF($S5386="","",IF($S5386&lt;Settings!$B$8,"Critical",IF($S5386&lt;Settings!$B$9,"Semi Critical","Non Critical")))</f>
        <v/>
      </c>
      <c r="U5386">
        <f>IF($B5386="","",IFERROR(VLOOKUP($O5386,Leaders!$A:$B,2,0),"Not Mapped"))</f>
        <v/>
      </c>
    </row>
    <row r="5387">
      <c r="A5387" s="16" t="n"/>
      <c r="G5387" s="17" t="n"/>
      <c r="H5387" s="17" t="n"/>
      <c r="I5387" s="17" t="n"/>
      <c r="J5387" s="17" t="n"/>
      <c r="K5387" s="17" t="n"/>
      <c r="L5387" s="17" t="n"/>
      <c r="N5387">
        <f>IF($B5387="","",IF($C5387="SUPERSTORE","Superstore","DH"))</f>
        <v/>
      </c>
      <c r="O5387">
        <f>IF($B5387="","",IFERROR(VLOOKUP($B5387,Mapping!$A:$C,2,0),"Not Mapped"))</f>
        <v/>
      </c>
      <c r="P5387">
        <f>IF($B5387="","",IFERROR(VLOOKUP($B5387,Mapping!$A:$C,3,0),"Not Mapped"))</f>
        <v/>
      </c>
      <c r="Q5387">
        <f>IF($B5387="","",IF(COUNTIF(Exclusions!$A:$A,$B5387)&gt;0,"Yes","No"))</f>
        <v/>
      </c>
      <c r="R5387" s="17">
        <f>IF($B5387="","",MIN(1,DAY($A5387)/IF($N5387="Superstore",Settings!$B$5,Settings!$B$4)))</f>
        <v/>
      </c>
      <c r="S5387" s="17">
        <f>IF(OR($B5387="",$G5387="",$R5387=0),"",$G5387/$R5387)</f>
        <v/>
      </c>
      <c r="T5387">
        <f>IF($S5387="","",IF($S5387&lt;Settings!$B$8,"Critical",IF($S5387&lt;Settings!$B$9,"Semi Critical","Non Critical")))</f>
        <v/>
      </c>
      <c r="U5387">
        <f>IF($B5387="","",IFERROR(VLOOKUP($O5387,Leaders!$A:$B,2,0),"Not Mapped"))</f>
        <v/>
      </c>
    </row>
    <row r="5388">
      <c r="A5388" s="16" t="n"/>
      <c r="G5388" s="17" t="n"/>
      <c r="H5388" s="17" t="n"/>
      <c r="I5388" s="17" t="n"/>
      <c r="J5388" s="17" t="n"/>
      <c r="K5388" s="17" t="n"/>
      <c r="L5388" s="17" t="n"/>
      <c r="N5388">
        <f>IF($B5388="","",IF($C5388="SUPERSTORE","Superstore","DH"))</f>
        <v/>
      </c>
      <c r="O5388">
        <f>IF($B5388="","",IFERROR(VLOOKUP($B5388,Mapping!$A:$C,2,0),"Not Mapped"))</f>
        <v/>
      </c>
      <c r="P5388">
        <f>IF($B5388="","",IFERROR(VLOOKUP($B5388,Mapping!$A:$C,3,0),"Not Mapped"))</f>
        <v/>
      </c>
      <c r="Q5388">
        <f>IF($B5388="","",IF(COUNTIF(Exclusions!$A:$A,$B5388)&gt;0,"Yes","No"))</f>
        <v/>
      </c>
      <c r="R5388" s="17">
        <f>IF($B5388="","",MIN(1,DAY($A5388)/IF($N5388="Superstore",Settings!$B$5,Settings!$B$4)))</f>
        <v/>
      </c>
      <c r="S5388" s="17">
        <f>IF(OR($B5388="",$G5388="",$R5388=0),"",$G5388/$R5388)</f>
        <v/>
      </c>
      <c r="T5388">
        <f>IF($S5388="","",IF($S5388&lt;Settings!$B$8,"Critical",IF($S5388&lt;Settings!$B$9,"Semi Critical","Non Critical")))</f>
        <v/>
      </c>
      <c r="U5388">
        <f>IF($B5388="","",IFERROR(VLOOKUP($O5388,Leaders!$A:$B,2,0),"Not Mapped"))</f>
        <v/>
      </c>
    </row>
    <row r="5389">
      <c r="A5389" s="16" t="n"/>
      <c r="G5389" s="17" t="n"/>
      <c r="H5389" s="17" t="n"/>
      <c r="I5389" s="17" t="n"/>
      <c r="J5389" s="17" t="n"/>
      <c r="K5389" s="17" t="n"/>
      <c r="L5389" s="17" t="n"/>
      <c r="N5389">
        <f>IF($B5389="","",IF($C5389="SUPERSTORE","Superstore","DH"))</f>
        <v/>
      </c>
      <c r="O5389">
        <f>IF($B5389="","",IFERROR(VLOOKUP($B5389,Mapping!$A:$C,2,0),"Not Mapped"))</f>
        <v/>
      </c>
      <c r="P5389">
        <f>IF($B5389="","",IFERROR(VLOOKUP($B5389,Mapping!$A:$C,3,0),"Not Mapped"))</f>
        <v/>
      </c>
      <c r="Q5389">
        <f>IF($B5389="","",IF(COUNTIF(Exclusions!$A:$A,$B5389)&gt;0,"Yes","No"))</f>
        <v/>
      </c>
      <c r="R5389" s="17">
        <f>IF($B5389="","",MIN(1,DAY($A5389)/IF($N5389="Superstore",Settings!$B$5,Settings!$B$4)))</f>
        <v/>
      </c>
      <c r="S5389" s="17">
        <f>IF(OR($B5389="",$G5389="",$R5389=0),"",$G5389/$R5389)</f>
        <v/>
      </c>
      <c r="T5389">
        <f>IF($S5389="","",IF($S5389&lt;Settings!$B$8,"Critical",IF($S5389&lt;Settings!$B$9,"Semi Critical","Non Critical")))</f>
        <v/>
      </c>
      <c r="U5389">
        <f>IF($B5389="","",IFERROR(VLOOKUP($O5389,Leaders!$A:$B,2,0),"Not Mapped"))</f>
        <v/>
      </c>
    </row>
    <row r="5390">
      <c r="A5390" s="16" t="n"/>
      <c r="G5390" s="17" t="n"/>
      <c r="H5390" s="17" t="n"/>
      <c r="I5390" s="17" t="n"/>
      <c r="J5390" s="17" t="n"/>
      <c r="K5390" s="17" t="n"/>
      <c r="L5390" s="17" t="n"/>
      <c r="N5390">
        <f>IF($B5390="","",IF($C5390="SUPERSTORE","Superstore","DH"))</f>
        <v/>
      </c>
      <c r="O5390">
        <f>IF($B5390="","",IFERROR(VLOOKUP($B5390,Mapping!$A:$C,2,0),"Not Mapped"))</f>
        <v/>
      </c>
      <c r="P5390">
        <f>IF($B5390="","",IFERROR(VLOOKUP($B5390,Mapping!$A:$C,3,0),"Not Mapped"))</f>
        <v/>
      </c>
      <c r="Q5390">
        <f>IF($B5390="","",IF(COUNTIF(Exclusions!$A:$A,$B5390)&gt;0,"Yes","No"))</f>
        <v/>
      </c>
      <c r="R5390" s="17">
        <f>IF($B5390="","",MIN(1,DAY($A5390)/IF($N5390="Superstore",Settings!$B$5,Settings!$B$4)))</f>
        <v/>
      </c>
      <c r="S5390" s="17">
        <f>IF(OR($B5390="",$G5390="",$R5390=0),"",$G5390/$R5390)</f>
        <v/>
      </c>
      <c r="T5390">
        <f>IF($S5390="","",IF($S5390&lt;Settings!$B$8,"Critical",IF($S5390&lt;Settings!$B$9,"Semi Critical","Non Critical")))</f>
        <v/>
      </c>
      <c r="U5390">
        <f>IF($B5390="","",IFERROR(VLOOKUP($O5390,Leaders!$A:$B,2,0),"Not Mapped"))</f>
        <v/>
      </c>
    </row>
    <row r="5391">
      <c r="A5391" s="16" t="n"/>
      <c r="G5391" s="17" t="n"/>
      <c r="H5391" s="17" t="n"/>
      <c r="I5391" s="17" t="n"/>
      <c r="J5391" s="17" t="n"/>
      <c r="K5391" s="17" t="n"/>
      <c r="L5391" s="17" t="n"/>
      <c r="N5391">
        <f>IF($B5391="","",IF($C5391="SUPERSTORE","Superstore","DH"))</f>
        <v/>
      </c>
      <c r="O5391">
        <f>IF($B5391="","",IFERROR(VLOOKUP($B5391,Mapping!$A:$C,2,0),"Not Mapped"))</f>
        <v/>
      </c>
      <c r="P5391">
        <f>IF($B5391="","",IFERROR(VLOOKUP($B5391,Mapping!$A:$C,3,0),"Not Mapped"))</f>
        <v/>
      </c>
      <c r="Q5391">
        <f>IF($B5391="","",IF(COUNTIF(Exclusions!$A:$A,$B5391)&gt;0,"Yes","No"))</f>
        <v/>
      </c>
      <c r="R5391" s="17">
        <f>IF($B5391="","",MIN(1,DAY($A5391)/IF($N5391="Superstore",Settings!$B$5,Settings!$B$4)))</f>
        <v/>
      </c>
      <c r="S5391" s="17">
        <f>IF(OR($B5391="",$G5391="",$R5391=0),"",$G5391/$R5391)</f>
        <v/>
      </c>
      <c r="T5391">
        <f>IF($S5391="","",IF($S5391&lt;Settings!$B$8,"Critical",IF($S5391&lt;Settings!$B$9,"Semi Critical","Non Critical")))</f>
        <v/>
      </c>
      <c r="U5391">
        <f>IF($B5391="","",IFERROR(VLOOKUP($O5391,Leaders!$A:$B,2,0),"Not Mapped"))</f>
        <v/>
      </c>
    </row>
    <row r="5392">
      <c r="A5392" s="16" t="n"/>
      <c r="G5392" s="17" t="n"/>
      <c r="H5392" s="17" t="n"/>
      <c r="I5392" s="17" t="n"/>
      <c r="J5392" s="17" t="n"/>
      <c r="K5392" s="17" t="n"/>
      <c r="L5392" s="17" t="n"/>
      <c r="N5392">
        <f>IF($B5392="","",IF($C5392="SUPERSTORE","Superstore","DH"))</f>
        <v/>
      </c>
      <c r="O5392">
        <f>IF($B5392="","",IFERROR(VLOOKUP($B5392,Mapping!$A:$C,2,0),"Not Mapped"))</f>
        <v/>
      </c>
      <c r="P5392">
        <f>IF($B5392="","",IFERROR(VLOOKUP($B5392,Mapping!$A:$C,3,0),"Not Mapped"))</f>
        <v/>
      </c>
      <c r="Q5392">
        <f>IF($B5392="","",IF(COUNTIF(Exclusions!$A:$A,$B5392)&gt;0,"Yes","No"))</f>
        <v/>
      </c>
      <c r="R5392" s="17">
        <f>IF($B5392="","",MIN(1,DAY($A5392)/IF($N5392="Superstore",Settings!$B$5,Settings!$B$4)))</f>
        <v/>
      </c>
      <c r="S5392" s="17">
        <f>IF(OR($B5392="",$G5392="",$R5392=0),"",$G5392/$R5392)</f>
        <v/>
      </c>
      <c r="T5392">
        <f>IF($S5392="","",IF($S5392&lt;Settings!$B$8,"Critical",IF($S5392&lt;Settings!$B$9,"Semi Critical","Non Critical")))</f>
        <v/>
      </c>
      <c r="U5392">
        <f>IF($B5392="","",IFERROR(VLOOKUP($O5392,Leaders!$A:$B,2,0),"Not Mapped"))</f>
        <v/>
      </c>
    </row>
    <row r="5393">
      <c r="A5393" s="16" t="n"/>
      <c r="G5393" s="17" t="n"/>
      <c r="H5393" s="17" t="n"/>
      <c r="I5393" s="17" t="n"/>
      <c r="J5393" s="17" t="n"/>
      <c r="K5393" s="17" t="n"/>
      <c r="L5393" s="17" t="n"/>
      <c r="N5393">
        <f>IF($B5393="","",IF($C5393="SUPERSTORE","Superstore","DH"))</f>
        <v/>
      </c>
      <c r="O5393">
        <f>IF($B5393="","",IFERROR(VLOOKUP($B5393,Mapping!$A:$C,2,0),"Not Mapped"))</f>
        <v/>
      </c>
      <c r="P5393">
        <f>IF($B5393="","",IFERROR(VLOOKUP($B5393,Mapping!$A:$C,3,0),"Not Mapped"))</f>
        <v/>
      </c>
      <c r="Q5393">
        <f>IF($B5393="","",IF(COUNTIF(Exclusions!$A:$A,$B5393)&gt;0,"Yes","No"))</f>
        <v/>
      </c>
      <c r="R5393" s="17">
        <f>IF($B5393="","",MIN(1,DAY($A5393)/IF($N5393="Superstore",Settings!$B$5,Settings!$B$4)))</f>
        <v/>
      </c>
      <c r="S5393" s="17">
        <f>IF(OR($B5393="",$G5393="",$R5393=0),"",$G5393/$R5393)</f>
        <v/>
      </c>
      <c r="T5393">
        <f>IF($S5393="","",IF($S5393&lt;Settings!$B$8,"Critical",IF($S5393&lt;Settings!$B$9,"Semi Critical","Non Critical")))</f>
        <v/>
      </c>
      <c r="U5393">
        <f>IF($B5393="","",IFERROR(VLOOKUP($O5393,Leaders!$A:$B,2,0),"Not Mapped"))</f>
        <v/>
      </c>
    </row>
    <row r="5394">
      <c r="A5394" s="16" t="n"/>
      <c r="G5394" s="17" t="n"/>
      <c r="H5394" s="17" t="n"/>
      <c r="I5394" s="17" t="n"/>
      <c r="J5394" s="17" t="n"/>
      <c r="K5394" s="17" t="n"/>
      <c r="L5394" s="17" t="n"/>
      <c r="N5394">
        <f>IF($B5394="","",IF($C5394="SUPERSTORE","Superstore","DH"))</f>
        <v/>
      </c>
      <c r="O5394">
        <f>IF($B5394="","",IFERROR(VLOOKUP($B5394,Mapping!$A:$C,2,0),"Not Mapped"))</f>
        <v/>
      </c>
      <c r="P5394">
        <f>IF($B5394="","",IFERROR(VLOOKUP($B5394,Mapping!$A:$C,3,0),"Not Mapped"))</f>
        <v/>
      </c>
      <c r="Q5394">
        <f>IF($B5394="","",IF(COUNTIF(Exclusions!$A:$A,$B5394)&gt;0,"Yes","No"))</f>
        <v/>
      </c>
      <c r="R5394" s="17">
        <f>IF($B5394="","",MIN(1,DAY($A5394)/IF($N5394="Superstore",Settings!$B$5,Settings!$B$4)))</f>
        <v/>
      </c>
      <c r="S5394" s="17">
        <f>IF(OR($B5394="",$G5394="",$R5394=0),"",$G5394/$R5394)</f>
        <v/>
      </c>
      <c r="T5394">
        <f>IF($S5394="","",IF($S5394&lt;Settings!$B$8,"Critical",IF($S5394&lt;Settings!$B$9,"Semi Critical","Non Critical")))</f>
        <v/>
      </c>
      <c r="U5394">
        <f>IF($B5394="","",IFERROR(VLOOKUP($O5394,Leaders!$A:$B,2,0),"Not Mapped"))</f>
        <v/>
      </c>
    </row>
    <row r="5395">
      <c r="A5395" s="16" t="n"/>
      <c r="G5395" s="17" t="n"/>
      <c r="H5395" s="17" t="n"/>
      <c r="I5395" s="17" t="n"/>
      <c r="J5395" s="17" t="n"/>
      <c r="K5395" s="17" t="n"/>
      <c r="L5395" s="17" t="n"/>
      <c r="N5395">
        <f>IF($B5395="","",IF($C5395="SUPERSTORE","Superstore","DH"))</f>
        <v/>
      </c>
      <c r="O5395">
        <f>IF($B5395="","",IFERROR(VLOOKUP($B5395,Mapping!$A:$C,2,0),"Not Mapped"))</f>
        <v/>
      </c>
      <c r="P5395">
        <f>IF($B5395="","",IFERROR(VLOOKUP($B5395,Mapping!$A:$C,3,0),"Not Mapped"))</f>
        <v/>
      </c>
      <c r="Q5395">
        <f>IF($B5395="","",IF(COUNTIF(Exclusions!$A:$A,$B5395)&gt;0,"Yes","No"))</f>
        <v/>
      </c>
      <c r="R5395" s="17">
        <f>IF($B5395="","",MIN(1,DAY($A5395)/IF($N5395="Superstore",Settings!$B$5,Settings!$B$4)))</f>
        <v/>
      </c>
      <c r="S5395" s="17">
        <f>IF(OR($B5395="",$G5395="",$R5395=0),"",$G5395/$R5395)</f>
        <v/>
      </c>
      <c r="T5395">
        <f>IF($S5395="","",IF($S5395&lt;Settings!$B$8,"Critical",IF($S5395&lt;Settings!$B$9,"Semi Critical","Non Critical")))</f>
        <v/>
      </c>
      <c r="U5395">
        <f>IF($B5395="","",IFERROR(VLOOKUP($O5395,Leaders!$A:$B,2,0),"Not Mapped"))</f>
        <v/>
      </c>
    </row>
    <row r="5396">
      <c r="A5396" s="16" t="n"/>
      <c r="G5396" s="17" t="n"/>
      <c r="H5396" s="17" t="n"/>
      <c r="I5396" s="17" t="n"/>
      <c r="J5396" s="17" t="n"/>
      <c r="K5396" s="17" t="n"/>
      <c r="L5396" s="17" t="n"/>
      <c r="N5396">
        <f>IF($B5396="","",IF($C5396="SUPERSTORE","Superstore","DH"))</f>
        <v/>
      </c>
      <c r="O5396">
        <f>IF($B5396="","",IFERROR(VLOOKUP($B5396,Mapping!$A:$C,2,0),"Not Mapped"))</f>
        <v/>
      </c>
      <c r="P5396">
        <f>IF($B5396="","",IFERROR(VLOOKUP($B5396,Mapping!$A:$C,3,0),"Not Mapped"))</f>
        <v/>
      </c>
      <c r="Q5396">
        <f>IF($B5396="","",IF(COUNTIF(Exclusions!$A:$A,$B5396)&gt;0,"Yes","No"))</f>
        <v/>
      </c>
      <c r="R5396" s="17">
        <f>IF($B5396="","",MIN(1,DAY($A5396)/IF($N5396="Superstore",Settings!$B$5,Settings!$B$4)))</f>
        <v/>
      </c>
      <c r="S5396" s="17">
        <f>IF(OR($B5396="",$G5396="",$R5396=0),"",$G5396/$R5396)</f>
        <v/>
      </c>
      <c r="T5396">
        <f>IF($S5396="","",IF($S5396&lt;Settings!$B$8,"Critical",IF($S5396&lt;Settings!$B$9,"Semi Critical","Non Critical")))</f>
        <v/>
      </c>
      <c r="U5396">
        <f>IF($B5396="","",IFERROR(VLOOKUP($O5396,Leaders!$A:$B,2,0),"Not Mapped"))</f>
        <v/>
      </c>
    </row>
    <row r="5397">
      <c r="A5397" s="16" t="n"/>
      <c r="G5397" s="17" t="n"/>
      <c r="H5397" s="17" t="n"/>
      <c r="I5397" s="17" t="n"/>
      <c r="J5397" s="17" t="n"/>
      <c r="K5397" s="17" t="n"/>
      <c r="L5397" s="17" t="n"/>
      <c r="N5397">
        <f>IF($B5397="","",IF($C5397="SUPERSTORE","Superstore","DH"))</f>
        <v/>
      </c>
      <c r="O5397">
        <f>IF($B5397="","",IFERROR(VLOOKUP($B5397,Mapping!$A:$C,2,0),"Not Mapped"))</f>
        <v/>
      </c>
      <c r="P5397">
        <f>IF($B5397="","",IFERROR(VLOOKUP($B5397,Mapping!$A:$C,3,0),"Not Mapped"))</f>
        <v/>
      </c>
      <c r="Q5397">
        <f>IF($B5397="","",IF(COUNTIF(Exclusions!$A:$A,$B5397)&gt;0,"Yes","No"))</f>
        <v/>
      </c>
      <c r="R5397" s="17">
        <f>IF($B5397="","",MIN(1,DAY($A5397)/IF($N5397="Superstore",Settings!$B$5,Settings!$B$4)))</f>
        <v/>
      </c>
      <c r="S5397" s="17">
        <f>IF(OR($B5397="",$G5397="",$R5397=0),"",$G5397/$R5397)</f>
        <v/>
      </c>
      <c r="T5397">
        <f>IF($S5397="","",IF($S5397&lt;Settings!$B$8,"Critical",IF($S5397&lt;Settings!$B$9,"Semi Critical","Non Critical")))</f>
        <v/>
      </c>
      <c r="U5397">
        <f>IF($B5397="","",IFERROR(VLOOKUP($O5397,Leaders!$A:$B,2,0),"Not Mapped"))</f>
        <v/>
      </c>
    </row>
    <row r="5398">
      <c r="A5398" s="16" t="n"/>
      <c r="G5398" s="17" t="n"/>
      <c r="H5398" s="17" t="n"/>
      <c r="I5398" s="17" t="n"/>
      <c r="J5398" s="17" t="n"/>
      <c r="K5398" s="17" t="n"/>
      <c r="L5398" s="17" t="n"/>
      <c r="N5398">
        <f>IF($B5398="","",IF($C5398="SUPERSTORE","Superstore","DH"))</f>
        <v/>
      </c>
      <c r="O5398">
        <f>IF($B5398="","",IFERROR(VLOOKUP($B5398,Mapping!$A:$C,2,0),"Not Mapped"))</f>
        <v/>
      </c>
      <c r="P5398">
        <f>IF($B5398="","",IFERROR(VLOOKUP($B5398,Mapping!$A:$C,3,0),"Not Mapped"))</f>
        <v/>
      </c>
      <c r="Q5398">
        <f>IF($B5398="","",IF(COUNTIF(Exclusions!$A:$A,$B5398)&gt;0,"Yes","No"))</f>
        <v/>
      </c>
      <c r="R5398" s="17">
        <f>IF($B5398="","",MIN(1,DAY($A5398)/IF($N5398="Superstore",Settings!$B$5,Settings!$B$4)))</f>
        <v/>
      </c>
      <c r="S5398" s="17">
        <f>IF(OR($B5398="",$G5398="",$R5398=0),"",$G5398/$R5398)</f>
        <v/>
      </c>
      <c r="T5398">
        <f>IF($S5398="","",IF($S5398&lt;Settings!$B$8,"Critical",IF($S5398&lt;Settings!$B$9,"Semi Critical","Non Critical")))</f>
        <v/>
      </c>
      <c r="U5398">
        <f>IF($B5398="","",IFERROR(VLOOKUP($O5398,Leaders!$A:$B,2,0),"Not Mapped"))</f>
        <v/>
      </c>
    </row>
    <row r="5399">
      <c r="A5399" s="16" t="n"/>
      <c r="G5399" s="17" t="n"/>
      <c r="H5399" s="17" t="n"/>
      <c r="I5399" s="17" t="n"/>
      <c r="J5399" s="17" t="n"/>
      <c r="K5399" s="17" t="n"/>
      <c r="L5399" s="17" t="n"/>
      <c r="N5399">
        <f>IF($B5399="","",IF($C5399="SUPERSTORE","Superstore","DH"))</f>
        <v/>
      </c>
      <c r="O5399">
        <f>IF($B5399="","",IFERROR(VLOOKUP($B5399,Mapping!$A:$C,2,0),"Not Mapped"))</f>
        <v/>
      </c>
      <c r="P5399">
        <f>IF($B5399="","",IFERROR(VLOOKUP($B5399,Mapping!$A:$C,3,0),"Not Mapped"))</f>
        <v/>
      </c>
      <c r="Q5399">
        <f>IF($B5399="","",IF(COUNTIF(Exclusions!$A:$A,$B5399)&gt;0,"Yes","No"))</f>
        <v/>
      </c>
      <c r="R5399" s="17">
        <f>IF($B5399="","",MIN(1,DAY($A5399)/IF($N5399="Superstore",Settings!$B$5,Settings!$B$4)))</f>
        <v/>
      </c>
      <c r="S5399" s="17">
        <f>IF(OR($B5399="",$G5399="",$R5399=0),"",$G5399/$R5399)</f>
        <v/>
      </c>
      <c r="T5399">
        <f>IF($S5399="","",IF($S5399&lt;Settings!$B$8,"Critical",IF($S5399&lt;Settings!$B$9,"Semi Critical","Non Critical")))</f>
        <v/>
      </c>
      <c r="U5399">
        <f>IF($B5399="","",IFERROR(VLOOKUP($O5399,Leaders!$A:$B,2,0),"Not Mapped"))</f>
        <v/>
      </c>
    </row>
    <row r="5400">
      <c r="A5400" s="16" t="n"/>
      <c r="G5400" s="17" t="n"/>
      <c r="H5400" s="17" t="n"/>
      <c r="I5400" s="17" t="n"/>
      <c r="J5400" s="17" t="n"/>
      <c r="K5400" s="17" t="n"/>
      <c r="L5400" s="17" t="n"/>
      <c r="N5400">
        <f>IF($B5400="","",IF($C5400="SUPERSTORE","Superstore","DH"))</f>
        <v/>
      </c>
      <c r="O5400">
        <f>IF($B5400="","",IFERROR(VLOOKUP($B5400,Mapping!$A:$C,2,0),"Not Mapped"))</f>
        <v/>
      </c>
      <c r="P5400">
        <f>IF($B5400="","",IFERROR(VLOOKUP($B5400,Mapping!$A:$C,3,0),"Not Mapped"))</f>
        <v/>
      </c>
      <c r="Q5400">
        <f>IF($B5400="","",IF(COUNTIF(Exclusions!$A:$A,$B5400)&gt;0,"Yes","No"))</f>
        <v/>
      </c>
      <c r="R5400" s="17">
        <f>IF($B5400="","",MIN(1,DAY($A5400)/IF($N5400="Superstore",Settings!$B$5,Settings!$B$4)))</f>
        <v/>
      </c>
      <c r="S5400" s="17">
        <f>IF(OR($B5400="",$G5400="",$R5400=0),"",$G5400/$R5400)</f>
        <v/>
      </c>
      <c r="T5400">
        <f>IF($S5400="","",IF($S5400&lt;Settings!$B$8,"Critical",IF($S5400&lt;Settings!$B$9,"Semi Critical","Non Critical")))</f>
        <v/>
      </c>
      <c r="U5400">
        <f>IF($B5400="","",IFERROR(VLOOKUP($O5400,Leaders!$A:$B,2,0),"Not Mapped"))</f>
        <v/>
      </c>
    </row>
    <row r="5401">
      <c r="A5401" s="16" t="n"/>
      <c r="G5401" s="17" t="n"/>
      <c r="H5401" s="17" t="n"/>
      <c r="I5401" s="17" t="n"/>
      <c r="J5401" s="17" t="n"/>
      <c r="K5401" s="17" t="n"/>
      <c r="L5401" s="17" t="n"/>
      <c r="N5401">
        <f>IF($B5401="","",IF($C5401="SUPERSTORE","Superstore","DH"))</f>
        <v/>
      </c>
      <c r="O5401">
        <f>IF($B5401="","",IFERROR(VLOOKUP($B5401,Mapping!$A:$C,2,0),"Not Mapped"))</f>
        <v/>
      </c>
      <c r="P5401">
        <f>IF($B5401="","",IFERROR(VLOOKUP($B5401,Mapping!$A:$C,3,0),"Not Mapped"))</f>
        <v/>
      </c>
      <c r="Q5401">
        <f>IF($B5401="","",IF(COUNTIF(Exclusions!$A:$A,$B5401)&gt;0,"Yes","No"))</f>
        <v/>
      </c>
      <c r="R5401" s="17">
        <f>IF($B5401="","",MIN(1,DAY($A5401)/IF($N5401="Superstore",Settings!$B$5,Settings!$B$4)))</f>
        <v/>
      </c>
      <c r="S5401" s="17">
        <f>IF(OR($B5401="",$G5401="",$R5401=0),"",$G5401/$R5401)</f>
        <v/>
      </c>
      <c r="T5401">
        <f>IF($S5401="","",IF($S5401&lt;Settings!$B$8,"Critical",IF($S5401&lt;Settings!$B$9,"Semi Critical","Non Critical")))</f>
        <v/>
      </c>
      <c r="U5401">
        <f>IF($B5401="","",IFERROR(VLOOKUP($O5401,Leaders!$A:$B,2,0),"Not Mapped"))</f>
        <v/>
      </c>
    </row>
    <row r="5402">
      <c r="A5402" s="16" t="n"/>
      <c r="G5402" s="17" t="n"/>
      <c r="H5402" s="17" t="n"/>
      <c r="I5402" s="17" t="n"/>
      <c r="J5402" s="17" t="n"/>
      <c r="K5402" s="17" t="n"/>
      <c r="L5402" s="17" t="n"/>
      <c r="N5402">
        <f>IF($B5402="","",IF($C5402="SUPERSTORE","Superstore","DH"))</f>
        <v/>
      </c>
      <c r="O5402">
        <f>IF($B5402="","",IFERROR(VLOOKUP($B5402,Mapping!$A:$C,2,0),"Not Mapped"))</f>
        <v/>
      </c>
      <c r="P5402">
        <f>IF($B5402="","",IFERROR(VLOOKUP($B5402,Mapping!$A:$C,3,0),"Not Mapped"))</f>
        <v/>
      </c>
      <c r="Q5402">
        <f>IF($B5402="","",IF(COUNTIF(Exclusions!$A:$A,$B5402)&gt;0,"Yes","No"))</f>
        <v/>
      </c>
      <c r="R5402" s="17">
        <f>IF($B5402="","",MIN(1,DAY($A5402)/IF($N5402="Superstore",Settings!$B$5,Settings!$B$4)))</f>
        <v/>
      </c>
      <c r="S5402" s="17">
        <f>IF(OR($B5402="",$G5402="",$R5402=0),"",$G5402/$R5402)</f>
        <v/>
      </c>
      <c r="T5402">
        <f>IF($S5402="","",IF($S5402&lt;Settings!$B$8,"Critical",IF($S5402&lt;Settings!$B$9,"Semi Critical","Non Critical")))</f>
        <v/>
      </c>
      <c r="U5402">
        <f>IF($B5402="","",IFERROR(VLOOKUP($O5402,Leaders!$A:$B,2,0),"Not Mapped"))</f>
        <v/>
      </c>
    </row>
    <row r="5403">
      <c r="A5403" s="16" t="n"/>
      <c r="G5403" s="17" t="n"/>
      <c r="H5403" s="17" t="n"/>
      <c r="I5403" s="17" t="n"/>
      <c r="J5403" s="17" t="n"/>
      <c r="K5403" s="17" t="n"/>
      <c r="L5403" s="17" t="n"/>
      <c r="N5403">
        <f>IF($B5403="","",IF($C5403="SUPERSTORE","Superstore","DH"))</f>
        <v/>
      </c>
      <c r="O5403">
        <f>IF($B5403="","",IFERROR(VLOOKUP($B5403,Mapping!$A:$C,2,0),"Not Mapped"))</f>
        <v/>
      </c>
      <c r="P5403">
        <f>IF($B5403="","",IFERROR(VLOOKUP($B5403,Mapping!$A:$C,3,0),"Not Mapped"))</f>
        <v/>
      </c>
      <c r="Q5403">
        <f>IF($B5403="","",IF(COUNTIF(Exclusions!$A:$A,$B5403)&gt;0,"Yes","No"))</f>
        <v/>
      </c>
      <c r="R5403" s="17">
        <f>IF($B5403="","",MIN(1,DAY($A5403)/IF($N5403="Superstore",Settings!$B$5,Settings!$B$4)))</f>
        <v/>
      </c>
      <c r="S5403" s="17">
        <f>IF(OR($B5403="",$G5403="",$R5403=0),"",$G5403/$R5403)</f>
        <v/>
      </c>
      <c r="T5403">
        <f>IF($S5403="","",IF($S5403&lt;Settings!$B$8,"Critical",IF($S5403&lt;Settings!$B$9,"Semi Critical","Non Critical")))</f>
        <v/>
      </c>
      <c r="U5403">
        <f>IF($B5403="","",IFERROR(VLOOKUP($O5403,Leaders!$A:$B,2,0),"Not Mapped"))</f>
        <v/>
      </c>
    </row>
    <row r="5404">
      <c r="A5404" s="16" t="n"/>
      <c r="G5404" s="17" t="n"/>
      <c r="H5404" s="17" t="n"/>
      <c r="I5404" s="17" t="n"/>
      <c r="J5404" s="17" t="n"/>
      <c r="K5404" s="17" t="n"/>
      <c r="L5404" s="17" t="n"/>
      <c r="N5404">
        <f>IF($B5404="","",IF($C5404="SUPERSTORE","Superstore","DH"))</f>
        <v/>
      </c>
      <c r="O5404">
        <f>IF($B5404="","",IFERROR(VLOOKUP($B5404,Mapping!$A:$C,2,0),"Not Mapped"))</f>
        <v/>
      </c>
      <c r="P5404">
        <f>IF($B5404="","",IFERROR(VLOOKUP($B5404,Mapping!$A:$C,3,0),"Not Mapped"))</f>
        <v/>
      </c>
      <c r="Q5404">
        <f>IF($B5404="","",IF(COUNTIF(Exclusions!$A:$A,$B5404)&gt;0,"Yes","No"))</f>
        <v/>
      </c>
      <c r="R5404" s="17">
        <f>IF($B5404="","",MIN(1,DAY($A5404)/IF($N5404="Superstore",Settings!$B$5,Settings!$B$4)))</f>
        <v/>
      </c>
      <c r="S5404" s="17">
        <f>IF(OR($B5404="",$G5404="",$R5404=0),"",$G5404/$R5404)</f>
        <v/>
      </c>
      <c r="T5404">
        <f>IF($S5404="","",IF($S5404&lt;Settings!$B$8,"Critical",IF($S5404&lt;Settings!$B$9,"Semi Critical","Non Critical")))</f>
        <v/>
      </c>
      <c r="U5404">
        <f>IF($B5404="","",IFERROR(VLOOKUP($O5404,Leaders!$A:$B,2,0),"Not Mapped"))</f>
        <v/>
      </c>
    </row>
    <row r="5405">
      <c r="A5405" s="16" t="n"/>
      <c r="G5405" s="17" t="n"/>
      <c r="H5405" s="17" t="n"/>
      <c r="I5405" s="17" t="n"/>
      <c r="J5405" s="17" t="n"/>
      <c r="K5405" s="17" t="n"/>
      <c r="L5405" s="17" t="n"/>
      <c r="N5405">
        <f>IF($B5405="","",IF($C5405="SUPERSTORE","Superstore","DH"))</f>
        <v/>
      </c>
      <c r="O5405">
        <f>IF($B5405="","",IFERROR(VLOOKUP($B5405,Mapping!$A:$C,2,0),"Not Mapped"))</f>
        <v/>
      </c>
      <c r="P5405">
        <f>IF($B5405="","",IFERROR(VLOOKUP($B5405,Mapping!$A:$C,3,0),"Not Mapped"))</f>
        <v/>
      </c>
      <c r="Q5405">
        <f>IF($B5405="","",IF(COUNTIF(Exclusions!$A:$A,$B5405)&gt;0,"Yes","No"))</f>
        <v/>
      </c>
      <c r="R5405" s="17">
        <f>IF($B5405="","",MIN(1,DAY($A5405)/IF($N5405="Superstore",Settings!$B$5,Settings!$B$4)))</f>
        <v/>
      </c>
      <c r="S5405" s="17">
        <f>IF(OR($B5405="",$G5405="",$R5405=0),"",$G5405/$R5405)</f>
        <v/>
      </c>
      <c r="T5405">
        <f>IF($S5405="","",IF($S5405&lt;Settings!$B$8,"Critical",IF($S5405&lt;Settings!$B$9,"Semi Critical","Non Critical")))</f>
        <v/>
      </c>
      <c r="U5405">
        <f>IF($B5405="","",IFERROR(VLOOKUP($O5405,Leaders!$A:$B,2,0),"Not Mapped"))</f>
        <v/>
      </c>
    </row>
    <row r="5406">
      <c r="A5406" s="16" t="n"/>
      <c r="G5406" s="17" t="n"/>
      <c r="H5406" s="17" t="n"/>
      <c r="I5406" s="17" t="n"/>
      <c r="J5406" s="17" t="n"/>
      <c r="K5406" s="17" t="n"/>
      <c r="L5406" s="17" t="n"/>
      <c r="N5406">
        <f>IF($B5406="","",IF($C5406="SUPERSTORE","Superstore","DH"))</f>
        <v/>
      </c>
      <c r="O5406">
        <f>IF($B5406="","",IFERROR(VLOOKUP($B5406,Mapping!$A:$C,2,0),"Not Mapped"))</f>
        <v/>
      </c>
      <c r="P5406">
        <f>IF($B5406="","",IFERROR(VLOOKUP($B5406,Mapping!$A:$C,3,0),"Not Mapped"))</f>
        <v/>
      </c>
      <c r="Q5406">
        <f>IF($B5406="","",IF(COUNTIF(Exclusions!$A:$A,$B5406)&gt;0,"Yes","No"))</f>
        <v/>
      </c>
      <c r="R5406" s="17">
        <f>IF($B5406="","",MIN(1,DAY($A5406)/IF($N5406="Superstore",Settings!$B$5,Settings!$B$4)))</f>
        <v/>
      </c>
      <c r="S5406" s="17">
        <f>IF(OR($B5406="",$G5406="",$R5406=0),"",$G5406/$R5406)</f>
        <v/>
      </c>
      <c r="T5406">
        <f>IF($S5406="","",IF($S5406&lt;Settings!$B$8,"Critical",IF($S5406&lt;Settings!$B$9,"Semi Critical","Non Critical")))</f>
        <v/>
      </c>
      <c r="U5406">
        <f>IF($B5406="","",IFERROR(VLOOKUP($O5406,Leaders!$A:$B,2,0),"Not Mapped"))</f>
        <v/>
      </c>
    </row>
    <row r="5407">
      <c r="A5407" s="16" t="n"/>
      <c r="G5407" s="17" t="n"/>
      <c r="H5407" s="17" t="n"/>
      <c r="I5407" s="17" t="n"/>
      <c r="J5407" s="17" t="n"/>
      <c r="K5407" s="17" t="n"/>
      <c r="L5407" s="17" t="n"/>
      <c r="N5407">
        <f>IF($B5407="","",IF($C5407="SUPERSTORE","Superstore","DH"))</f>
        <v/>
      </c>
      <c r="O5407">
        <f>IF($B5407="","",IFERROR(VLOOKUP($B5407,Mapping!$A:$C,2,0),"Not Mapped"))</f>
        <v/>
      </c>
      <c r="P5407">
        <f>IF($B5407="","",IFERROR(VLOOKUP($B5407,Mapping!$A:$C,3,0),"Not Mapped"))</f>
        <v/>
      </c>
      <c r="Q5407">
        <f>IF($B5407="","",IF(COUNTIF(Exclusions!$A:$A,$B5407)&gt;0,"Yes","No"))</f>
        <v/>
      </c>
      <c r="R5407" s="17">
        <f>IF($B5407="","",MIN(1,DAY($A5407)/IF($N5407="Superstore",Settings!$B$5,Settings!$B$4)))</f>
        <v/>
      </c>
      <c r="S5407" s="17">
        <f>IF(OR($B5407="",$G5407="",$R5407=0),"",$G5407/$R5407)</f>
        <v/>
      </c>
      <c r="T5407">
        <f>IF($S5407="","",IF($S5407&lt;Settings!$B$8,"Critical",IF($S5407&lt;Settings!$B$9,"Semi Critical","Non Critical")))</f>
        <v/>
      </c>
      <c r="U5407">
        <f>IF($B5407="","",IFERROR(VLOOKUP($O5407,Leaders!$A:$B,2,0),"Not Mapped"))</f>
        <v/>
      </c>
    </row>
    <row r="5408">
      <c r="A5408" s="16" t="n"/>
      <c r="G5408" s="17" t="n"/>
      <c r="H5408" s="17" t="n"/>
      <c r="I5408" s="17" t="n"/>
      <c r="J5408" s="17" t="n"/>
      <c r="K5408" s="17" t="n"/>
      <c r="L5408" s="17" t="n"/>
      <c r="N5408">
        <f>IF($B5408="","",IF($C5408="SUPERSTORE","Superstore","DH"))</f>
        <v/>
      </c>
      <c r="O5408">
        <f>IF($B5408="","",IFERROR(VLOOKUP($B5408,Mapping!$A:$C,2,0),"Not Mapped"))</f>
        <v/>
      </c>
      <c r="P5408">
        <f>IF($B5408="","",IFERROR(VLOOKUP($B5408,Mapping!$A:$C,3,0),"Not Mapped"))</f>
        <v/>
      </c>
      <c r="Q5408">
        <f>IF($B5408="","",IF(COUNTIF(Exclusions!$A:$A,$B5408)&gt;0,"Yes","No"))</f>
        <v/>
      </c>
      <c r="R5408" s="17">
        <f>IF($B5408="","",MIN(1,DAY($A5408)/IF($N5408="Superstore",Settings!$B$5,Settings!$B$4)))</f>
        <v/>
      </c>
      <c r="S5408" s="17">
        <f>IF(OR($B5408="",$G5408="",$R5408=0),"",$G5408/$R5408)</f>
        <v/>
      </c>
      <c r="T5408">
        <f>IF($S5408="","",IF($S5408&lt;Settings!$B$8,"Critical",IF($S5408&lt;Settings!$B$9,"Semi Critical","Non Critical")))</f>
        <v/>
      </c>
      <c r="U5408">
        <f>IF($B5408="","",IFERROR(VLOOKUP($O5408,Leaders!$A:$B,2,0),"Not Mapped"))</f>
        <v/>
      </c>
    </row>
    <row r="5409">
      <c r="A5409" s="16" t="n"/>
      <c r="G5409" s="17" t="n"/>
      <c r="H5409" s="17" t="n"/>
      <c r="I5409" s="17" t="n"/>
      <c r="J5409" s="17" t="n"/>
      <c r="K5409" s="17" t="n"/>
      <c r="L5409" s="17" t="n"/>
      <c r="N5409">
        <f>IF($B5409="","",IF($C5409="SUPERSTORE","Superstore","DH"))</f>
        <v/>
      </c>
      <c r="O5409">
        <f>IF($B5409="","",IFERROR(VLOOKUP($B5409,Mapping!$A:$C,2,0),"Not Mapped"))</f>
        <v/>
      </c>
      <c r="P5409">
        <f>IF($B5409="","",IFERROR(VLOOKUP($B5409,Mapping!$A:$C,3,0),"Not Mapped"))</f>
        <v/>
      </c>
      <c r="Q5409">
        <f>IF($B5409="","",IF(COUNTIF(Exclusions!$A:$A,$B5409)&gt;0,"Yes","No"))</f>
        <v/>
      </c>
      <c r="R5409" s="17">
        <f>IF($B5409="","",MIN(1,DAY($A5409)/IF($N5409="Superstore",Settings!$B$5,Settings!$B$4)))</f>
        <v/>
      </c>
      <c r="S5409" s="17">
        <f>IF(OR($B5409="",$G5409="",$R5409=0),"",$G5409/$R5409)</f>
        <v/>
      </c>
      <c r="T5409">
        <f>IF($S5409="","",IF($S5409&lt;Settings!$B$8,"Critical",IF($S5409&lt;Settings!$B$9,"Semi Critical","Non Critical")))</f>
        <v/>
      </c>
      <c r="U5409">
        <f>IF($B5409="","",IFERROR(VLOOKUP($O5409,Leaders!$A:$B,2,0),"Not Mapped"))</f>
        <v/>
      </c>
    </row>
    <row r="5410">
      <c r="A5410" s="16" t="n"/>
      <c r="G5410" s="17" t="n"/>
      <c r="H5410" s="17" t="n"/>
      <c r="I5410" s="17" t="n"/>
      <c r="J5410" s="17" t="n"/>
      <c r="K5410" s="17" t="n"/>
      <c r="L5410" s="17" t="n"/>
      <c r="N5410">
        <f>IF($B5410="","",IF($C5410="SUPERSTORE","Superstore","DH"))</f>
        <v/>
      </c>
      <c r="O5410">
        <f>IF($B5410="","",IFERROR(VLOOKUP($B5410,Mapping!$A:$C,2,0),"Not Mapped"))</f>
        <v/>
      </c>
      <c r="P5410">
        <f>IF($B5410="","",IFERROR(VLOOKUP($B5410,Mapping!$A:$C,3,0),"Not Mapped"))</f>
        <v/>
      </c>
      <c r="Q5410">
        <f>IF($B5410="","",IF(COUNTIF(Exclusions!$A:$A,$B5410)&gt;0,"Yes","No"))</f>
        <v/>
      </c>
      <c r="R5410" s="17">
        <f>IF($B5410="","",MIN(1,DAY($A5410)/IF($N5410="Superstore",Settings!$B$5,Settings!$B$4)))</f>
        <v/>
      </c>
      <c r="S5410" s="17">
        <f>IF(OR($B5410="",$G5410="",$R5410=0),"",$G5410/$R5410)</f>
        <v/>
      </c>
      <c r="T5410">
        <f>IF($S5410="","",IF($S5410&lt;Settings!$B$8,"Critical",IF($S5410&lt;Settings!$B$9,"Semi Critical","Non Critical")))</f>
        <v/>
      </c>
      <c r="U5410">
        <f>IF($B5410="","",IFERROR(VLOOKUP($O5410,Leaders!$A:$B,2,0),"Not Mapped"))</f>
        <v/>
      </c>
    </row>
    <row r="5411">
      <c r="A5411" s="16" t="n"/>
      <c r="G5411" s="17" t="n"/>
      <c r="H5411" s="17" t="n"/>
      <c r="I5411" s="17" t="n"/>
      <c r="J5411" s="17" t="n"/>
      <c r="K5411" s="17" t="n"/>
      <c r="L5411" s="17" t="n"/>
      <c r="N5411">
        <f>IF($B5411="","",IF($C5411="SUPERSTORE","Superstore","DH"))</f>
        <v/>
      </c>
      <c r="O5411">
        <f>IF($B5411="","",IFERROR(VLOOKUP($B5411,Mapping!$A:$C,2,0),"Not Mapped"))</f>
        <v/>
      </c>
      <c r="P5411">
        <f>IF($B5411="","",IFERROR(VLOOKUP($B5411,Mapping!$A:$C,3,0),"Not Mapped"))</f>
        <v/>
      </c>
      <c r="Q5411">
        <f>IF($B5411="","",IF(COUNTIF(Exclusions!$A:$A,$B5411)&gt;0,"Yes","No"))</f>
        <v/>
      </c>
      <c r="R5411" s="17">
        <f>IF($B5411="","",MIN(1,DAY($A5411)/IF($N5411="Superstore",Settings!$B$5,Settings!$B$4)))</f>
        <v/>
      </c>
      <c r="S5411" s="17">
        <f>IF(OR($B5411="",$G5411="",$R5411=0),"",$G5411/$R5411)</f>
        <v/>
      </c>
      <c r="T5411">
        <f>IF($S5411="","",IF($S5411&lt;Settings!$B$8,"Critical",IF($S5411&lt;Settings!$B$9,"Semi Critical","Non Critical")))</f>
        <v/>
      </c>
      <c r="U5411">
        <f>IF($B5411="","",IFERROR(VLOOKUP($O5411,Leaders!$A:$B,2,0),"Not Mapped"))</f>
        <v/>
      </c>
    </row>
    <row r="5412">
      <c r="A5412" s="16" t="n"/>
      <c r="G5412" s="17" t="n"/>
      <c r="H5412" s="17" t="n"/>
      <c r="I5412" s="17" t="n"/>
      <c r="J5412" s="17" t="n"/>
      <c r="K5412" s="17" t="n"/>
      <c r="L5412" s="17" t="n"/>
      <c r="N5412">
        <f>IF($B5412="","",IF($C5412="SUPERSTORE","Superstore","DH"))</f>
        <v/>
      </c>
      <c r="O5412">
        <f>IF($B5412="","",IFERROR(VLOOKUP($B5412,Mapping!$A:$C,2,0),"Not Mapped"))</f>
        <v/>
      </c>
      <c r="P5412">
        <f>IF($B5412="","",IFERROR(VLOOKUP($B5412,Mapping!$A:$C,3,0),"Not Mapped"))</f>
        <v/>
      </c>
      <c r="Q5412">
        <f>IF($B5412="","",IF(COUNTIF(Exclusions!$A:$A,$B5412)&gt;0,"Yes","No"))</f>
        <v/>
      </c>
      <c r="R5412" s="17">
        <f>IF($B5412="","",MIN(1,DAY($A5412)/IF($N5412="Superstore",Settings!$B$5,Settings!$B$4)))</f>
        <v/>
      </c>
      <c r="S5412" s="17">
        <f>IF(OR($B5412="",$G5412="",$R5412=0),"",$G5412/$R5412)</f>
        <v/>
      </c>
      <c r="T5412">
        <f>IF($S5412="","",IF($S5412&lt;Settings!$B$8,"Critical",IF($S5412&lt;Settings!$B$9,"Semi Critical","Non Critical")))</f>
        <v/>
      </c>
      <c r="U5412">
        <f>IF($B5412="","",IFERROR(VLOOKUP($O5412,Leaders!$A:$B,2,0),"Not Mapped"))</f>
        <v/>
      </c>
    </row>
    <row r="5413">
      <c r="A5413" s="16" t="n"/>
      <c r="G5413" s="17" t="n"/>
      <c r="H5413" s="17" t="n"/>
      <c r="I5413" s="17" t="n"/>
      <c r="J5413" s="17" t="n"/>
      <c r="K5413" s="17" t="n"/>
      <c r="L5413" s="17" t="n"/>
      <c r="N5413">
        <f>IF($B5413="","",IF($C5413="SUPERSTORE","Superstore","DH"))</f>
        <v/>
      </c>
      <c r="O5413">
        <f>IF($B5413="","",IFERROR(VLOOKUP($B5413,Mapping!$A:$C,2,0),"Not Mapped"))</f>
        <v/>
      </c>
      <c r="P5413">
        <f>IF($B5413="","",IFERROR(VLOOKUP($B5413,Mapping!$A:$C,3,0),"Not Mapped"))</f>
        <v/>
      </c>
      <c r="Q5413">
        <f>IF($B5413="","",IF(COUNTIF(Exclusions!$A:$A,$B5413)&gt;0,"Yes","No"))</f>
        <v/>
      </c>
      <c r="R5413" s="17">
        <f>IF($B5413="","",MIN(1,DAY($A5413)/IF($N5413="Superstore",Settings!$B$5,Settings!$B$4)))</f>
        <v/>
      </c>
      <c r="S5413" s="17">
        <f>IF(OR($B5413="",$G5413="",$R5413=0),"",$G5413/$R5413)</f>
        <v/>
      </c>
      <c r="T5413">
        <f>IF($S5413="","",IF($S5413&lt;Settings!$B$8,"Critical",IF($S5413&lt;Settings!$B$9,"Semi Critical","Non Critical")))</f>
        <v/>
      </c>
      <c r="U5413">
        <f>IF($B5413="","",IFERROR(VLOOKUP($O5413,Leaders!$A:$B,2,0),"Not Mapped"))</f>
        <v/>
      </c>
    </row>
    <row r="5414">
      <c r="A5414" s="16" t="n"/>
      <c r="G5414" s="17" t="n"/>
      <c r="H5414" s="17" t="n"/>
      <c r="I5414" s="17" t="n"/>
      <c r="J5414" s="17" t="n"/>
      <c r="K5414" s="17" t="n"/>
      <c r="L5414" s="17" t="n"/>
      <c r="N5414">
        <f>IF($B5414="","",IF($C5414="SUPERSTORE","Superstore","DH"))</f>
        <v/>
      </c>
      <c r="O5414">
        <f>IF($B5414="","",IFERROR(VLOOKUP($B5414,Mapping!$A:$C,2,0),"Not Mapped"))</f>
        <v/>
      </c>
      <c r="P5414">
        <f>IF($B5414="","",IFERROR(VLOOKUP($B5414,Mapping!$A:$C,3,0),"Not Mapped"))</f>
        <v/>
      </c>
      <c r="Q5414">
        <f>IF($B5414="","",IF(COUNTIF(Exclusions!$A:$A,$B5414)&gt;0,"Yes","No"))</f>
        <v/>
      </c>
      <c r="R5414" s="17">
        <f>IF($B5414="","",MIN(1,DAY($A5414)/IF($N5414="Superstore",Settings!$B$5,Settings!$B$4)))</f>
        <v/>
      </c>
      <c r="S5414" s="17">
        <f>IF(OR($B5414="",$G5414="",$R5414=0),"",$G5414/$R5414)</f>
        <v/>
      </c>
      <c r="T5414">
        <f>IF($S5414="","",IF($S5414&lt;Settings!$B$8,"Critical",IF($S5414&lt;Settings!$B$9,"Semi Critical","Non Critical")))</f>
        <v/>
      </c>
      <c r="U5414">
        <f>IF($B5414="","",IFERROR(VLOOKUP($O5414,Leaders!$A:$B,2,0),"Not Mapped"))</f>
        <v/>
      </c>
    </row>
    <row r="5415">
      <c r="A5415" s="16" t="n"/>
      <c r="G5415" s="17" t="n"/>
      <c r="H5415" s="17" t="n"/>
      <c r="I5415" s="17" t="n"/>
      <c r="J5415" s="17" t="n"/>
      <c r="K5415" s="17" t="n"/>
      <c r="L5415" s="17" t="n"/>
      <c r="N5415">
        <f>IF($B5415="","",IF($C5415="SUPERSTORE","Superstore","DH"))</f>
        <v/>
      </c>
      <c r="O5415">
        <f>IF($B5415="","",IFERROR(VLOOKUP($B5415,Mapping!$A:$C,2,0),"Not Mapped"))</f>
        <v/>
      </c>
      <c r="P5415">
        <f>IF($B5415="","",IFERROR(VLOOKUP($B5415,Mapping!$A:$C,3,0),"Not Mapped"))</f>
        <v/>
      </c>
      <c r="Q5415">
        <f>IF($B5415="","",IF(COUNTIF(Exclusions!$A:$A,$B5415)&gt;0,"Yes","No"))</f>
        <v/>
      </c>
      <c r="R5415" s="17">
        <f>IF($B5415="","",MIN(1,DAY($A5415)/IF($N5415="Superstore",Settings!$B$5,Settings!$B$4)))</f>
        <v/>
      </c>
      <c r="S5415" s="17">
        <f>IF(OR($B5415="",$G5415="",$R5415=0),"",$G5415/$R5415)</f>
        <v/>
      </c>
      <c r="T5415">
        <f>IF($S5415="","",IF($S5415&lt;Settings!$B$8,"Critical",IF($S5415&lt;Settings!$B$9,"Semi Critical","Non Critical")))</f>
        <v/>
      </c>
      <c r="U5415">
        <f>IF($B5415="","",IFERROR(VLOOKUP($O5415,Leaders!$A:$B,2,0),"Not Mapped"))</f>
        <v/>
      </c>
    </row>
    <row r="5416">
      <c r="A5416" s="16" t="n"/>
      <c r="G5416" s="17" t="n"/>
      <c r="H5416" s="17" t="n"/>
      <c r="I5416" s="17" t="n"/>
      <c r="J5416" s="17" t="n"/>
      <c r="K5416" s="17" t="n"/>
      <c r="L5416" s="17" t="n"/>
      <c r="N5416">
        <f>IF($B5416="","",IF($C5416="SUPERSTORE","Superstore","DH"))</f>
        <v/>
      </c>
      <c r="O5416">
        <f>IF($B5416="","",IFERROR(VLOOKUP($B5416,Mapping!$A:$C,2,0),"Not Mapped"))</f>
        <v/>
      </c>
      <c r="P5416">
        <f>IF($B5416="","",IFERROR(VLOOKUP($B5416,Mapping!$A:$C,3,0),"Not Mapped"))</f>
        <v/>
      </c>
      <c r="Q5416">
        <f>IF($B5416="","",IF(COUNTIF(Exclusions!$A:$A,$B5416)&gt;0,"Yes","No"))</f>
        <v/>
      </c>
      <c r="R5416" s="17">
        <f>IF($B5416="","",MIN(1,DAY($A5416)/IF($N5416="Superstore",Settings!$B$5,Settings!$B$4)))</f>
        <v/>
      </c>
      <c r="S5416" s="17">
        <f>IF(OR($B5416="",$G5416="",$R5416=0),"",$G5416/$R5416)</f>
        <v/>
      </c>
      <c r="T5416">
        <f>IF($S5416="","",IF($S5416&lt;Settings!$B$8,"Critical",IF($S5416&lt;Settings!$B$9,"Semi Critical","Non Critical")))</f>
        <v/>
      </c>
      <c r="U5416">
        <f>IF($B5416="","",IFERROR(VLOOKUP($O5416,Leaders!$A:$B,2,0),"Not Mapped"))</f>
        <v/>
      </c>
    </row>
    <row r="5417">
      <c r="A5417" s="16" t="n"/>
      <c r="G5417" s="17" t="n"/>
      <c r="H5417" s="17" t="n"/>
      <c r="I5417" s="17" t="n"/>
      <c r="J5417" s="17" t="n"/>
      <c r="K5417" s="17" t="n"/>
      <c r="L5417" s="17" t="n"/>
      <c r="N5417">
        <f>IF($B5417="","",IF($C5417="SUPERSTORE","Superstore","DH"))</f>
        <v/>
      </c>
      <c r="O5417">
        <f>IF($B5417="","",IFERROR(VLOOKUP($B5417,Mapping!$A:$C,2,0),"Not Mapped"))</f>
        <v/>
      </c>
      <c r="P5417">
        <f>IF($B5417="","",IFERROR(VLOOKUP($B5417,Mapping!$A:$C,3,0),"Not Mapped"))</f>
        <v/>
      </c>
      <c r="Q5417">
        <f>IF($B5417="","",IF(COUNTIF(Exclusions!$A:$A,$B5417)&gt;0,"Yes","No"))</f>
        <v/>
      </c>
      <c r="R5417" s="17">
        <f>IF($B5417="","",MIN(1,DAY($A5417)/IF($N5417="Superstore",Settings!$B$5,Settings!$B$4)))</f>
        <v/>
      </c>
      <c r="S5417" s="17">
        <f>IF(OR($B5417="",$G5417="",$R5417=0),"",$G5417/$R5417)</f>
        <v/>
      </c>
      <c r="T5417">
        <f>IF($S5417="","",IF($S5417&lt;Settings!$B$8,"Critical",IF($S5417&lt;Settings!$B$9,"Semi Critical","Non Critical")))</f>
        <v/>
      </c>
      <c r="U5417">
        <f>IF($B5417="","",IFERROR(VLOOKUP($O5417,Leaders!$A:$B,2,0),"Not Mapped"))</f>
        <v/>
      </c>
    </row>
    <row r="5418">
      <c r="A5418" s="16" t="n"/>
      <c r="G5418" s="17" t="n"/>
      <c r="H5418" s="17" t="n"/>
      <c r="I5418" s="17" t="n"/>
      <c r="J5418" s="17" t="n"/>
      <c r="K5418" s="17" t="n"/>
      <c r="L5418" s="17" t="n"/>
      <c r="N5418">
        <f>IF($B5418="","",IF($C5418="SUPERSTORE","Superstore","DH"))</f>
        <v/>
      </c>
      <c r="O5418">
        <f>IF($B5418="","",IFERROR(VLOOKUP($B5418,Mapping!$A:$C,2,0),"Not Mapped"))</f>
        <v/>
      </c>
      <c r="P5418">
        <f>IF($B5418="","",IFERROR(VLOOKUP($B5418,Mapping!$A:$C,3,0),"Not Mapped"))</f>
        <v/>
      </c>
      <c r="Q5418">
        <f>IF($B5418="","",IF(COUNTIF(Exclusions!$A:$A,$B5418)&gt;0,"Yes","No"))</f>
        <v/>
      </c>
      <c r="R5418" s="17">
        <f>IF($B5418="","",MIN(1,DAY($A5418)/IF($N5418="Superstore",Settings!$B$5,Settings!$B$4)))</f>
        <v/>
      </c>
      <c r="S5418" s="17">
        <f>IF(OR($B5418="",$G5418="",$R5418=0),"",$G5418/$R5418)</f>
        <v/>
      </c>
      <c r="T5418">
        <f>IF($S5418="","",IF($S5418&lt;Settings!$B$8,"Critical",IF($S5418&lt;Settings!$B$9,"Semi Critical","Non Critical")))</f>
        <v/>
      </c>
      <c r="U5418">
        <f>IF($B5418="","",IFERROR(VLOOKUP($O5418,Leaders!$A:$B,2,0),"Not Mapped"))</f>
        <v/>
      </c>
    </row>
    <row r="5419">
      <c r="A5419" s="16" t="n"/>
      <c r="G5419" s="17" t="n"/>
      <c r="H5419" s="17" t="n"/>
      <c r="I5419" s="17" t="n"/>
      <c r="J5419" s="17" t="n"/>
      <c r="K5419" s="17" t="n"/>
      <c r="L5419" s="17" t="n"/>
      <c r="N5419">
        <f>IF($B5419="","",IF($C5419="SUPERSTORE","Superstore","DH"))</f>
        <v/>
      </c>
      <c r="O5419">
        <f>IF($B5419="","",IFERROR(VLOOKUP($B5419,Mapping!$A:$C,2,0),"Not Mapped"))</f>
        <v/>
      </c>
      <c r="P5419">
        <f>IF($B5419="","",IFERROR(VLOOKUP($B5419,Mapping!$A:$C,3,0),"Not Mapped"))</f>
        <v/>
      </c>
      <c r="Q5419">
        <f>IF($B5419="","",IF(COUNTIF(Exclusions!$A:$A,$B5419)&gt;0,"Yes","No"))</f>
        <v/>
      </c>
      <c r="R5419" s="17">
        <f>IF($B5419="","",MIN(1,DAY($A5419)/IF($N5419="Superstore",Settings!$B$5,Settings!$B$4)))</f>
        <v/>
      </c>
      <c r="S5419" s="17">
        <f>IF(OR($B5419="",$G5419="",$R5419=0),"",$G5419/$R5419)</f>
        <v/>
      </c>
      <c r="T5419">
        <f>IF($S5419="","",IF($S5419&lt;Settings!$B$8,"Critical",IF($S5419&lt;Settings!$B$9,"Semi Critical","Non Critical")))</f>
        <v/>
      </c>
      <c r="U5419">
        <f>IF($B5419="","",IFERROR(VLOOKUP($O5419,Leaders!$A:$B,2,0),"Not Mapped"))</f>
        <v/>
      </c>
    </row>
    <row r="5420">
      <c r="A5420" s="16" t="n"/>
      <c r="G5420" s="17" t="n"/>
      <c r="H5420" s="17" t="n"/>
      <c r="I5420" s="17" t="n"/>
      <c r="J5420" s="17" t="n"/>
      <c r="K5420" s="17" t="n"/>
      <c r="L5420" s="17" t="n"/>
      <c r="N5420">
        <f>IF($B5420="","",IF($C5420="SUPERSTORE","Superstore","DH"))</f>
        <v/>
      </c>
      <c r="O5420">
        <f>IF($B5420="","",IFERROR(VLOOKUP($B5420,Mapping!$A:$C,2,0),"Not Mapped"))</f>
        <v/>
      </c>
      <c r="P5420">
        <f>IF($B5420="","",IFERROR(VLOOKUP($B5420,Mapping!$A:$C,3,0),"Not Mapped"))</f>
        <v/>
      </c>
      <c r="Q5420">
        <f>IF($B5420="","",IF(COUNTIF(Exclusions!$A:$A,$B5420)&gt;0,"Yes","No"))</f>
        <v/>
      </c>
      <c r="R5420" s="17">
        <f>IF($B5420="","",MIN(1,DAY($A5420)/IF($N5420="Superstore",Settings!$B$5,Settings!$B$4)))</f>
        <v/>
      </c>
      <c r="S5420" s="17">
        <f>IF(OR($B5420="",$G5420="",$R5420=0),"",$G5420/$R5420)</f>
        <v/>
      </c>
      <c r="T5420">
        <f>IF($S5420="","",IF($S5420&lt;Settings!$B$8,"Critical",IF($S5420&lt;Settings!$B$9,"Semi Critical","Non Critical")))</f>
        <v/>
      </c>
      <c r="U5420">
        <f>IF($B5420="","",IFERROR(VLOOKUP($O5420,Leaders!$A:$B,2,0),"Not Mapped"))</f>
        <v/>
      </c>
    </row>
    <row r="5421">
      <c r="A5421" s="16" t="n"/>
      <c r="G5421" s="17" t="n"/>
      <c r="H5421" s="17" t="n"/>
      <c r="I5421" s="17" t="n"/>
      <c r="J5421" s="17" t="n"/>
      <c r="K5421" s="17" t="n"/>
      <c r="L5421" s="17" t="n"/>
      <c r="N5421">
        <f>IF($B5421="","",IF($C5421="SUPERSTORE","Superstore","DH"))</f>
        <v/>
      </c>
      <c r="O5421">
        <f>IF($B5421="","",IFERROR(VLOOKUP($B5421,Mapping!$A:$C,2,0),"Not Mapped"))</f>
        <v/>
      </c>
      <c r="P5421">
        <f>IF($B5421="","",IFERROR(VLOOKUP($B5421,Mapping!$A:$C,3,0),"Not Mapped"))</f>
        <v/>
      </c>
      <c r="Q5421">
        <f>IF($B5421="","",IF(COUNTIF(Exclusions!$A:$A,$B5421)&gt;0,"Yes","No"))</f>
        <v/>
      </c>
      <c r="R5421" s="17">
        <f>IF($B5421="","",MIN(1,DAY($A5421)/IF($N5421="Superstore",Settings!$B$5,Settings!$B$4)))</f>
        <v/>
      </c>
      <c r="S5421" s="17">
        <f>IF(OR($B5421="",$G5421="",$R5421=0),"",$G5421/$R5421)</f>
        <v/>
      </c>
      <c r="T5421">
        <f>IF($S5421="","",IF($S5421&lt;Settings!$B$8,"Critical",IF($S5421&lt;Settings!$B$9,"Semi Critical","Non Critical")))</f>
        <v/>
      </c>
      <c r="U5421">
        <f>IF($B5421="","",IFERROR(VLOOKUP($O5421,Leaders!$A:$B,2,0),"Not Mapped"))</f>
        <v/>
      </c>
    </row>
    <row r="5422">
      <c r="A5422" s="16" t="n"/>
      <c r="G5422" s="17" t="n"/>
      <c r="H5422" s="17" t="n"/>
      <c r="I5422" s="17" t="n"/>
      <c r="J5422" s="17" t="n"/>
      <c r="K5422" s="17" t="n"/>
      <c r="L5422" s="17" t="n"/>
      <c r="N5422">
        <f>IF($B5422="","",IF($C5422="SUPERSTORE","Superstore","DH"))</f>
        <v/>
      </c>
      <c r="O5422">
        <f>IF($B5422="","",IFERROR(VLOOKUP($B5422,Mapping!$A:$C,2,0),"Not Mapped"))</f>
        <v/>
      </c>
      <c r="P5422">
        <f>IF($B5422="","",IFERROR(VLOOKUP($B5422,Mapping!$A:$C,3,0),"Not Mapped"))</f>
        <v/>
      </c>
      <c r="Q5422">
        <f>IF($B5422="","",IF(COUNTIF(Exclusions!$A:$A,$B5422)&gt;0,"Yes","No"))</f>
        <v/>
      </c>
      <c r="R5422" s="17">
        <f>IF($B5422="","",MIN(1,DAY($A5422)/IF($N5422="Superstore",Settings!$B$5,Settings!$B$4)))</f>
        <v/>
      </c>
      <c r="S5422" s="17">
        <f>IF(OR($B5422="",$G5422="",$R5422=0),"",$G5422/$R5422)</f>
        <v/>
      </c>
      <c r="T5422">
        <f>IF($S5422="","",IF($S5422&lt;Settings!$B$8,"Critical",IF($S5422&lt;Settings!$B$9,"Semi Critical","Non Critical")))</f>
        <v/>
      </c>
      <c r="U5422">
        <f>IF($B5422="","",IFERROR(VLOOKUP($O5422,Leaders!$A:$B,2,0),"Not Mapped"))</f>
        <v/>
      </c>
    </row>
    <row r="5423">
      <c r="A5423" s="16" t="n"/>
      <c r="G5423" s="17" t="n"/>
      <c r="H5423" s="17" t="n"/>
      <c r="I5423" s="17" t="n"/>
      <c r="J5423" s="17" t="n"/>
      <c r="K5423" s="17" t="n"/>
      <c r="L5423" s="17" t="n"/>
      <c r="N5423">
        <f>IF($B5423="","",IF($C5423="SUPERSTORE","Superstore","DH"))</f>
        <v/>
      </c>
      <c r="O5423">
        <f>IF($B5423="","",IFERROR(VLOOKUP($B5423,Mapping!$A:$C,2,0),"Not Mapped"))</f>
        <v/>
      </c>
      <c r="P5423">
        <f>IF($B5423="","",IFERROR(VLOOKUP($B5423,Mapping!$A:$C,3,0),"Not Mapped"))</f>
        <v/>
      </c>
      <c r="Q5423">
        <f>IF($B5423="","",IF(COUNTIF(Exclusions!$A:$A,$B5423)&gt;0,"Yes","No"))</f>
        <v/>
      </c>
      <c r="R5423" s="17">
        <f>IF($B5423="","",MIN(1,DAY($A5423)/IF($N5423="Superstore",Settings!$B$5,Settings!$B$4)))</f>
        <v/>
      </c>
      <c r="S5423" s="17">
        <f>IF(OR($B5423="",$G5423="",$R5423=0),"",$G5423/$R5423)</f>
        <v/>
      </c>
      <c r="T5423">
        <f>IF($S5423="","",IF($S5423&lt;Settings!$B$8,"Critical",IF($S5423&lt;Settings!$B$9,"Semi Critical","Non Critical")))</f>
        <v/>
      </c>
      <c r="U5423">
        <f>IF($B5423="","",IFERROR(VLOOKUP($O5423,Leaders!$A:$B,2,0),"Not Mapped"))</f>
        <v/>
      </c>
    </row>
    <row r="5424">
      <c r="A5424" s="16" t="n"/>
      <c r="G5424" s="17" t="n"/>
      <c r="H5424" s="17" t="n"/>
      <c r="I5424" s="17" t="n"/>
      <c r="J5424" s="17" t="n"/>
      <c r="K5424" s="17" t="n"/>
      <c r="L5424" s="17" t="n"/>
      <c r="N5424">
        <f>IF($B5424="","",IF($C5424="SUPERSTORE","Superstore","DH"))</f>
        <v/>
      </c>
      <c r="O5424">
        <f>IF($B5424="","",IFERROR(VLOOKUP($B5424,Mapping!$A:$C,2,0),"Not Mapped"))</f>
        <v/>
      </c>
      <c r="P5424">
        <f>IF($B5424="","",IFERROR(VLOOKUP($B5424,Mapping!$A:$C,3,0),"Not Mapped"))</f>
        <v/>
      </c>
      <c r="Q5424">
        <f>IF($B5424="","",IF(COUNTIF(Exclusions!$A:$A,$B5424)&gt;0,"Yes","No"))</f>
        <v/>
      </c>
      <c r="R5424" s="17">
        <f>IF($B5424="","",MIN(1,DAY($A5424)/IF($N5424="Superstore",Settings!$B$5,Settings!$B$4)))</f>
        <v/>
      </c>
      <c r="S5424" s="17">
        <f>IF(OR($B5424="",$G5424="",$R5424=0),"",$G5424/$R5424)</f>
        <v/>
      </c>
      <c r="T5424">
        <f>IF($S5424="","",IF($S5424&lt;Settings!$B$8,"Critical",IF($S5424&lt;Settings!$B$9,"Semi Critical","Non Critical")))</f>
        <v/>
      </c>
      <c r="U5424">
        <f>IF($B5424="","",IFERROR(VLOOKUP($O5424,Leaders!$A:$B,2,0),"Not Mapped"))</f>
        <v/>
      </c>
    </row>
    <row r="5425">
      <c r="A5425" s="16" t="n"/>
      <c r="G5425" s="17" t="n"/>
      <c r="H5425" s="17" t="n"/>
      <c r="I5425" s="17" t="n"/>
      <c r="J5425" s="17" t="n"/>
      <c r="K5425" s="17" t="n"/>
      <c r="L5425" s="17" t="n"/>
      <c r="N5425">
        <f>IF($B5425="","",IF($C5425="SUPERSTORE","Superstore","DH"))</f>
        <v/>
      </c>
      <c r="O5425">
        <f>IF($B5425="","",IFERROR(VLOOKUP($B5425,Mapping!$A:$C,2,0),"Not Mapped"))</f>
        <v/>
      </c>
      <c r="P5425">
        <f>IF($B5425="","",IFERROR(VLOOKUP($B5425,Mapping!$A:$C,3,0),"Not Mapped"))</f>
        <v/>
      </c>
      <c r="Q5425">
        <f>IF($B5425="","",IF(COUNTIF(Exclusions!$A:$A,$B5425)&gt;0,"Yes","No"))</f>
        <v/>
      </c>
      <c r="R5425" s="17">
        <f>IF($B5425="","",MIN(1,DAY($A5425)/IF($N5425="Superstore",Settings!$B$5,Settings!$B$4)))</f>
        <v/>
      </c>
      <c r="S5425" s="17">
        <f>IF(OR($B5425="",$G5425="",$R5425=0),"",$G5425/$R5425)</f>
        <v/>
      </c>
      <c r="T5425">
        <f>IF($S5425="","",IF($S5425&lt;Settings!$B$8,"Critical",IF($S5425&lt;Settings!$B$9,"Semi Critical","Non Critical")))</f>
        <v/>
      </c>
      <c r="U5425">
        <f>IF($B5425="","",IFERROR(VLOOKUP($O5425,Leaders!$A:$B,2,0),"Not Mapped"))</f>
        <v/>
      </c>
    </row>
    <row r="5426">
      <c r="A5426" s="16" t="n"/>
      <c r="G5426" s="17" t="n"/>
      <c r="H5426" s="17" t="n"/>
      <c r="I5426" s="17" t="n"/>
      <c r="J5426" s="17" t="n"/>
      <c r="K5426" s="17" t="n"/>
      <c r="L5426" s="17" t="n"/>
      <c r="N5426">
        <f>IF($B5426="","",IF($C5426="SUPERSTORE","Superstore","DH"))</f>
        <v/>
      </c>
      <c r="O5426">
        <f>IF($B5426="","",IFERROR(VLOOKUP($B5426,Mapping!$A:$C,2,0),"Not Mapped"))</f>
        <v/>
      </c>
      <c r="P5426">
        <f>IF($B5426="","",IFERROR(VLOOKUP($B5426,Mapping!$A:$C,3,0),"Not Mapped"))</f>
        <v/>
      </c>
      <c r="Q5426">
        <f>IF($B5426="","",IF(COUNTIF(Exclusions!$A:$A,$B5426)&gt;0,"Yes","No"))</f>
        <v/>
      </c>
      <c r="R5426" s="17">
        <f>IF($B5426="","",MIN(1,DAY($A5426)/IF($N5426="Superstore",Settings!$B$5,Settings!$B$4)))</f>
        <v/>
      </c>
      <c r="S5426" s="17">
        <f>IF(OR($B5426="",$G5426="",$R5426=0),"",$G5426/$R5426)</f>
        <v/>
      </c>
      <c r="T5426">
        <f>IF($S5426="","",IF($S5426&lt;Settings!$B$8,"Critical",IF($S5426&lt;Settings!$B$9,"Semi Critical","Non Critical")))</f>
        <v/>
      </c>
      <c r="U5426">
        <f>IF($B5426="","",IFERROR(VLOOKUP($O5426,Leaders!$A:$B,2,0),"Not Mapped"))</f>
        <v/>
      </c>
    </row>
    <row r="5427">
      <c r="A5427" s="16" t="n"/>
      <c r="G5427" s="17" t="n"/>
      <c r="H5427" s="17" t="n"/>
      <c r="I5427" s="17" t="n"/>
      <c r="J5427" s="17" t="n"/>
      <c r="K5427" s="17" t="n"/>
      <c r="L5427" s="17" t="n"/>
      <c r="N5427">
        <f>IF($B5427="","",IF($C5427="SUPERSTORE","Superstore","DH"))</f>
        <v/>
      </c>
      <c r="O5427">
        <f>IF($B5427="","",IFERROR(VLOOKUP($B5427,Mapping!$A:$C,2,0),"Not Mapped"))</f>
        <v/>
      </c>
      <c r="P5427">
        <f>IF($B5427="","",IFERROR(VLOOKUP($B5427,Mapping!$A:$C,3,0),"Not Mapped"))</f>
        <v/>
      </c>
      <c r="Q5427">
        <f>IF($B5427="","",IF(COUNTIF(Exclusions!$A:$A,$B5427)&gt;0,"Yes","No"))</f>
        <v/>
      </c>
      <c r="R5427" s="17">
        <f>IF($B5427="","",MIN(1,DAY($A5427)/IF($N5427="Superstore",Settings!$B$5,Settings!$B$4)))</f>
        <v/>
      </c>
      <c r="S5427" s="17">
        <f>IF(OR($B5427="",$G5427="",$R5427=0),"",$G5427/$R5427)</f>
        <v/>
      </c>
      <c r="T5427">
        <f>IF($S5427="","",IF($S5427&lt;Settings!$B$8,"Critical",IF($S5427&lt;Settings!$B$9,"Semi Critical","Non Critical")))</f>
        <v/>
      </c>
      <c r="U5427">
        <f>IF($B5427="","",IFERROR(VLOOKUP($O5427,Leaders!$A:$B,2,0),"Not Mapped"))</f>
        <v/>
      </c>
    </row>
    <row r="5428">
      <c r="A5428" s="16" t="n"/>
      <c r="G5428" s="17" t="n"/>
      <c r="H5428" s="17" t="n"/>
      <c r="I5428" s="17" t="n"/>
      <c r="J5428" s="17" t="n"/>
      <c r="K5428" s="17" t="n"/>
      <c r="L5428" s="17" t="n"/>
      <c r="N5428">
        <f>IF($B5428="","",IF($C5428="SUPERSTORE","Superstore","DH"))</f>
        <v/>
      </c>
      <c r="O5428">
        <f>IF($B5428="","",IFERROR(VLOOKUP($B5428,Mapping!$A:$C,2,0),"Not Mapped"))</f>
        <v/>
      </c>
      <c r="P5428">
        <f>IF($B5428="","",IFERROR(VLOOKUP($B5428,Mapping!$A:$C,3,0),"Not Mapped"))</f>
        <v/>
      </c>
      <c r="Q5428">
        <f>IF($B5428="","",IF(COUNTIF(Exclusions!$A:$A,$B5428)&gt;0,"Yes","No"))</f>
        <v/>
      </c>
      <c r="R5428" s="17">
        <f>IF($B5428="","",MIN(1,DAY($A5428)/IF($N5428="Superstore",Settings!$B$5,Settings!$B$4)))</f>
        <v/>
      </c>
      <c r="S5428" s="17">
        <f>IF(OR($B5428="",$G5428="",$R5428=0),"",$G5428/$R5428)</f>
        <v/>
      </c>
      <c r="T5428">
        <f>IF($S5428="","",IF($S5428&lt;Settings!$B$8,"Critical",IF($S5428&lt;Settings!$B$9,"Semi Critical","Non Critical")))</f>
        <v/>
      </c>
      <c r="U5428">
        <f>IF($B5428="","",IFERROR(VLOOKUP($O5428,Leaders!$A:$B,2,0),"Not Mapped"))</f>
        <v/>
      </c>
    </row>
    <row r="5429">
      <c r="A5429" s="16" t="n"/>
      <c r="G5429" s="17" t="n"/>
      <c r="H5429" s="17" t="n"/>
      <c r="I5429" s="17" t="n"/>
      <c r="J5429" s="17" t="n"/>
      <c r="K5429" s="17" t="n"/>
      <c r="L5429" s="17" t="n"/>
      <c r="N5429">
        <f>IF($B5429="","",IF($C5429="SUPERSTORE","Superstore","DH"))</f>
        <v/>
      </c>
      <c r="O5429">
        <f>IF($B5429="","",IFERROR(VLOOKUP($B5429,Mapping!$A:$C,2,0),"Not Mapped"))</f>
        <v/>
      </c>
      <c r="P5429">
        <f>IF($B5429="","",IFERROR(VLOOKUP($B5429,Mapping!$A:$C,3,0),"Not Mapped"))</f>
        <v/>
      </c>
      <c r="Q5429">
        <f>IF($B5429="","",IF(COUNTIF(Exclusions!$A:$A,$B5429)&gt;0,"Yes","No"))</f>
        <v/>
      </c>
      <c r="R5429" s="17">
        <f>IF($B5429="","",MIN(1,DAY($A5429)/IF($N5429="Superstore",Settings!$B$5,Settings!$B$4)))</f>
        <v/>
      </c>
      <c r="S5429" s="17">
        <f>IF(OR($B5429="",$G5429="",$R5429=0),"",$G5429/$R5429)</f>
        <v/>
      </c>
      <c r="T5429">
        <f>IF($S5429="","",IF($S5429&lt;Settings!$B$8,"Critical",IF($S5429&lt;Settings!$B$9,"Semi Critical","Non Critical")))</f>
        <v/>
      </c>
      <c r="U5429">
        <f>IF($B5429="","",IFERROR(VLOOKUP($O5429,Leaders!$A:$B,2,0),"Not Mapped"))</f>
        <v/>
      </c>
    </row>
    <row r="5430">
      <c r="A5430" s="16" t="n"/>
      <c r="G5430" s="17" t="n"/>
      <c r="H5430" s="17" t="n"/>
      <c r="I5430" s="17" t="n"/>
      <c r="J5430" s="17" t="n"/>
      <c r="K5430" s="17" t="n"/>
      <c r="L5430" s="17" t="n"/>
      <c r="N5430">
        <f>IF($B5430="","",IF($C5430="SUPERSTORE","Superstore","DH"))</f>
        <v/>
      </c>
      <c r="O5430">
        <f>IF($B5430="","",IFERROR(VLOOKUP($B5430,Mapping!$A:$C,2,0),"Not Mapped"))</f>
        <v/>
      </c>
      <c r="P5430">
        <f>IF($B5430="","",IFERROR(VLOOKUP($B5430,Mapping!$A:$C,3,0),"Not Mapped"))</f>
        <v/>
      </c>
      <c r="Q5430">
        <f>IF($B5430="","",IF(COUNTIF(Exclusions!$A:$A,$B5430)&gt;0,"Yes","No"))</f>
        <v/>
      </c>
      <c r="R5430" s="17">
        <f>IF($B5430="","",MIN(1,DAY($A5430)/IF($N5430="Superstore",Settings!$B$5,Settings!$B$4)))</f>
        <v/>
      </c>
      <c r="S5430" s="17">
        <f>IF(OR($B5430="",$G5430="",$R5430=0),"",$G5430/$R5430)</f>
        <v/>
      </c>
      <c r="T5430">
        <f>IF($S5430="","",IF($S5430&lt;Settings!$B$8,"Critical",IF($S5430&lt;Settings!$B$9,"Semi Critical","Non Critical")))</f>
        <v/>
      </c>
      <c r="U5430">
        <f>IF($B5430="","",IFERROR(VLOOKUP($O5430,Leaders!$A:$B,2,0),"Not Mapped"))</f>
        <v/>
      </c>
    </row>
    <row r="5431">
      <c r="A5431" s="16" t="n"/>
      <c r="G5431" s="17" t="n"/>
      <c r="H5431" s="17" t="n"/>
      <c r="I5431" s="17" t="n"/>
      <c r="J5431" s="17" t="n"/>
      <c r="K5431" s="17" t="n"/>
      <c r="L5431" s="17" t="n"/>
      <c r="N5431">
        <f>IF($B5431="","",IF($C5431="SUPERSTORE","Superstore","DH"))</f>
        <v/>
      </c>
      <c r="O5431">
        <f>IF($B5431="","",IFERROR(VLOOKUP($B5431,Mapping!$A:$C,2,0),"Not Mapped"))</f>
        <v/>
      </c>
      <c r="P5431">
        <f>IF($B5431="","",IFERROR(VLOOKUP($B5431,Mapping!$A:$C,3,0),"Not Mapped"))</f>
        <v/>
      </c>
      <c r="Q5431">
        <f>IF($B5431="","",IF(COUNTIF(Exclusions!$A:$A,$B5431)&gt;0,"Yes","No"))</f>
        <v/>
      </c>
      <c r="R5431" s="17">
        <f>IF($B5431="","",MIN(1,DAY($A5431)/IF($N5431="Superstore",Settings!$B$5,Settings!$B$4)))</f>
        <v/>
      </c>
      <c r="S5431" s="17">
        <f>IF(OR($B5431="",$G5431="",$R5431=0),"",$G5431/$R5431)</f>
        <v/>
      </c>
      <c r="T5431">
        <f>IF($S5431="","",IF($S5431&lt;Settings!$B$8,"Critical",IF($S5431&lt;Settings!$B$9,"Semi Critical","Non Critical")))</f>
        <v/>
      </c>
      <c r="U5431">
        <f>IF($B5431="","",IFERROR(VLOOKUP($O5431,Leaders!$A:$B,2,0),"Not Mapped"))</f>
        <v/>
      </c>
    </row>
    <row r="5432">
      <c r="A5432" s="16" t="n"/>
      <c r="G5432" s="17" t="n"/>
      <c r="H5432" s="17" t="n"/>
      <c r="I5432" s="17" t="n"/>
      <c r="J5432" s="17" t="n"/>
      <c r="K5432" s="17" t="n"/>
      <c r="L5432" s="17" t="n"/>
      <c r="N5432">
        <f>IF($B5432="","",IF($C5432="SUPERSTORE","Superstore","DH"))</f>
        <v/>
      </c>
      <c r="O5432">
        <f>IF($B5432="","",IFERROR(VLOOKUP($B5432,Mapping!$A:$C,2,0),"Not Mapped"))</f>
        <v/>
      </c>
      <c r="P5432">
        <f>IF($B5432="","",IFERROR(VLOOKUP($B5432,Mapping!$A:$C,3,0),"Not Mapped"))</f>
        <v/>
      </c>
      <c r="Q5432">
        <f>IF($B5432="","",IF(COUNTIF(Exclusions!$A:$A,$B5432)&gt;0,"Yes","No"))</f>
        <v/>
      </c>
      <c r="R5432" s="17">
        <f>IF($B5432="","",MIN(1,DAY($A5432)/IF($N5432="Superstore",Settings!$B$5,Settings!$B$4)))</f>
        <v/>
      </c>
      <c r="S5432" s="17">
        <f>IF(OR($B5432="",$G5432="",$R5432=0),"",$G5432/$R5432)</f>
        <v/>
      </c>
      <c r="T5432">
        <f>IF($S5432="","",IF($S5432&lt;Settings!$B$8,"Critical",IF($S5432&lt;Settings!$B$9,"Semi Critical","Non Critical")))</f>
        <v/>
      </c>
      <c r="U5432">
        <f>IF($B5432="","",IFERROR(VLOOKUP($O5432,Leaders!$A:$B,2,0),"Not Mapped"))</f>
        <v/>
      </c>
    </row>
    <row r="5433">
      <c r="A5433" s="16" t="n"/>
      <c r="G5433" s="17" t="n"/>
      <c r="H5433" s="17" t="n"/>
      <c r="I5433" s="17" t="n"/>
      <c r="J5433" s="17" t="n"/>
      <c r="K5433" s="17" t="n"/>
      <c r="L5433" s="17" t="n"/>
      <c r="N5433">
        <f>IF($B5433="","",IF($C5433="SUPERSTORE","Superstore","DH"))</f>
        <v/>
      </c>
      <c r="O5433">
        <f>IF($B5433="","",IFERROR(VLOOKUP($B5433,Mapping!$A:$C,2,0),"Not Mapped"))</f>
        <v/>
      </c>
      <c r="P5433">
        <f>IF($B5433="","",IFERROR(VLOOKUP($B5433,Mapping!$A:$C,3,0),"Not Mapped"))</f>
        <v/>
      </c>
      <c r="Q5433">
        <f>IF($B5433="","",IF(COUNTIF(Exclusions!$A:$A,$B5433)&gt;0,"Yes","No"))</f>
        <v/>
      </c>
      <c r="R5433" s="17">
        <f>IF($B5433="","",MIN(1,DAY($A5433)/IF($N5433="Superstore",Settings!$B$5,Settings!$B$4)))</f>
        <v/>
      </c>
      <c r="S5433" s="17">
        <f>IF(OR($B5433="",$G5433="",$R5433=0),"",$G5433/$R5433)</f>
        <v/>
      </c>
      <c r="T5433">
        <f>IF($S5433="","",IF($S5433&lt;Settings!$B$8,"Critical",IF($S5433&lt;Settings!$B$9,"Semi Critical","Non Critical")))</f>
        <v/>
      </c>
      <c r="U5433">
        <f>IF($B5433="","",IFERROR(VLOOKUP($O5433,Leaders!$A:$B,2,0),"Not Mapped"))</f>
        <v/>
      </c>
    </row>
    <row r="5434">
      <c r="A5434" s="16" t="n"/>
      <c r="G5434" s="17" t="n"/>
      <c r="H5434" s="17" t="n"/>
      <c r="I5434" s="17" t="n"/>
      <c r="J5434" s="17" t="n"/>
      <c r="K5434" s="17" t="n"/>
      <c r="L5434" s="17" t="n"/>
      <c r="N5434">
        <f>IF($B5434="","",IF($C5434="SUPERSTORE","Superstore","DH"))</f>
        <v/>
      </c>
      <c r="O5434">
        <f>IF($B5434="","",IFERROR(VLOOKUP($B5434,Mapping!$A:$C,2,0),"Not Mapped"))</f>
        <v/>
      </c>
      <c r="P5434">
        <f>IF($B5434="","",IFERROR(VLOOKUP($B5434,Mapping!$A:$C,3,0),"Not Mapped"))</f>
        <v/>
      </c>
      <c r="Q5434">
        <f>IF($B5434="","",IF(COUNTIF(Exclusions!$A:$A,$B5434)&gt;0,"Yes","No"))</f>
        <v/>
      </c>
      <c r="R5434" s="17">
        <f>IF($B5434="","",MIN(1,DAY($A5434)/IF($N5434="Superstore",Settings!$B$5,Settings!$B$4)))</f>
        <v/>
      </c>
      <c r="S5434" s="17">
        <f>IF(OR($B5434="",$G5434="",$R5434=0),"",$G5434/$R5434)</f>
        <v/>
      </c>
      <c r="T5434">
        <f>IF($S5434="","",IF($S5434&lt;Settings!$B$8,"Critical",IF($S5434&lt;Settings!$B$9,"Semi Critical","Non Critical")))</f>
        <v/>
      </c>
      <c r="U5434">
        <f>IF($B5434="","",IFERROR(VLOOKUP($O5434,Leaders!$A:$B,2,0),"Not Mapped"))</f>
        <v/>
      </c>
    </row>
    <row r="5435">
      <c r="A5435" s="16" t="n"/>
      <c r="G5435" s="17" t="n"/>
      <c r="H5435" s="17" t="n"/>
      <c r="I5435" s="17" t="n"/>
      <c r="J5435" s="17" t="n"/>
      <c r="K5435" s="17" t="n"/>
      <c r="L5435" s="17" t="n"/>
      <c r="N5435">
        <f>IF($B5435="","",IF($C5435="SUPERSTORE","Superstore","DH"))</f>
        <v/>
      </c>
      <c r="O5435">
        <f>IF($B5435="","",IFERROR(VLOOKUP($B5435,Mapping!$A:$C,2,0),"Not Mapped"))</f>
        <v/>
      </c>
      <c r="P5435">
        <f>IF($B5435="","",IFERROR(VLOOKUP($B5435,Mapping!$A:$C,3,0),"Not Mapped"))</f>
        <v/>
      </c>
      <c r="Q5435">
        <f>IF($B5435="","",IF(COUNTIF(Exclusions!$A:$A,$B5435)&gt;0,"Yes","No"))</f>
        <v/>
      </c>
      <c r="R5435" s="17">
        <f>IF($B5435="","",MIN(1,DAY($A5435)/IF($N5435="Superstore",Settings!$B$5,Settings!$B$4)))</f>
        <v/>
      </c>
      <c r="S5435" s="17">
        <f>IF(OR($B5435="",$G5435="",$R5435=0),"",$G5435/$R5435)</f>
        <v/>
      </c>
      <c r="T5435">
        <f>IF($S5435="","",IF($S5435&lt;Settings!$B$8,"Critical",IF($S5435&lt;Settings!$B$9,"Semi Critical","Non Critical")))</f>
        <v/>
      </c>
      <c r="U5435">
        <f>IF($B5435="","",IFERROR(VLOOKUP($O5435,Leaders!$A:$B,2,0),"Not Mapped"))</f>
        <v/>
      </c>
    </row>
    <row r="5436">
      <c r="A5436" s="16" t="n"/>
      <c r="G5436" s="17" t="n"/>
      <c r="H5436" s="17" t="n"/>
      <c r="I5436" s="17" t="n"/>
      <c r="J5436" s="17" t="n"/>
      <c r="K5436" s="17" t="n"/>
      <c r="L5436" s="17" t="n"/>
      <c r="N5436">
        <f>IF($B5436="","",IF($C5436="SUPERSTORE","Superstore","DH"))</f>
        <v/>
      </c>
      <c r="O5436">
        <f>IF($B5436="","",IFERROR(VLOOKUP($B5436,Mapping!$A:$C,2,0),"Not Mapped"))</f>
        <v/>
      </c>
      <c r="P5436">
        <f>IF($B5436="","",IFERROR(VLOOKUP($B5436,Mapping!$A:$C,3,0),"Not Mapped"))</f>
        <v/>
      </c>
      <c r="Q5436">
        <f>IF($B5436="","",IF(COUNTIF(Exclusions!$A:$A,$B5436)&gt;0,"Yes","No"))</f>
        <v/>
      </c>
      <c r="R5436" s="17">
        <f>IF($B5436="","",MIN(1,DAY($A5436)/IF($N5436="Superstore",Settings!$B$5,Settings!$B$4)))</f>
        <v/>
      </c>
      <c r="S5436" s="17">
        <f>IF(OR($B5436="",$G5436="",$R5436=0),"",$G5436/$R5436)</f>
        <v/>
      </c>
      <c r="T5436">
        <f>IF($S5436="","",IF($S5436&lt;Settings!$B$8,"Critical",IF($S5436&lt;Settings!$B$9,"Semi Critical","Non Critical")))</f>
        <v/>
      </c>
      <c r="U5436">
        <f>IF($B5436="","",IFERROR(VLOOKUP($O5436,Leaders!$A:$B,2,0),"Not Mapped"))</f>
        <v/>
      </c>
    </row>
    <row r="5437">
      <c r="A5437" s="16" t="n"/>
      <c r="G5437" s="17" t="n"/>
      <c r="H5437" s="17" t="n"/>
      <c r="I5437" s="17" t="n"/>
      <c r="J5437" s="17" t="n"/>
      <c r="K5437" s="17" t="n"/>
      <c r="L5437" s="17" t="n"/>
      <c r="N5437">
        <f>IF($B5437="","",IF($C5437="SUPERSTORE","Superstore","DH"))</f>
        <v/>
      </c>
      <c r="O5437">
        <f>IF($B5437="","",IFERROR(VLOOKUP($B5437,Mapping!$A:$C,2,0),"Not Mapped"))</f>
        <v/>
      </c>
      <c r="P5437">
        <f>IF($B5437="","",IFERROR(VLOOKUP($B5437,Mapping!$A:$C,3,0),"Not Mapped"))</f>
        <v/>
      </c>
      <c r="Q5437">
        <f>IF($B5437="","",IF(COUNTIF(Exclusions!$A:$A,$B5437)&gt;0,"Yes","No"))</f>
        <v/>
      </c>
      <c r="R5437" s="17">
        <f>IF($B5437="","",MIN(1,DAY($A5437)/IF($N5437="Superstore",Settings!$B$5,Settings!$B$4)))</f>
        <v/>
      </c>
      <c r="S5437" s="17">
        <f>IF(OR($B5437="",$G5437="",$R5437=0),"",$G5437/$R5437)</f>
        <v/>
      </c>
      <c r="T5437">
        <f>IF($S5437="","",IF($S5437&lt;Settings!$B$8,"Critical",IF($S5437&lt;Settings!$B$9,"Semi Critical","Non Critical")))</f>
        <v/>
      </c>
      <c r="U5437">
        <f>IF($B5437="","",IFERROR(VLOOKUP($O5437,Leaders!$A:$B,2,0),"Not Mapped"))</f>
        <v/>
      </c>
    </row>
    <row r="5438">
      <c r="A5438" s="16" t="n"/>
      <c r="G5438" s="17" t="n"/>
      <c r="H5438" s="17" t="n"/>
      <c r="I5438" s="17" t="n"/>
      <c r="J5438" s="17" t="n"/>
      <c r="K5438" s="17" t="n"/>
      <c r="L5438" s="17" t="n"/>
      <c r="N5438">
        <f>IF($B5438="","",IF($C5438="SUPERSTORE","Superstore","DH"))</f>
        <v/>
      </c>
      <c r="O5438">
        <f>IF($B5438="","",IFERROR(VLOOKUP($B5438,Mapping!$A:$C,2,0),"Not Mapped"))</f>
        <v/>
      </c>
      <c r="P5438">
        <f>IF($B5438="","",IFERROR(VLOOKUP($B5438,Mapping!$A:$C,3,0),"Not Mapped"))</f>
        <v/>
      </c>
      <c r="Q5438">
        <f>IF($B5438="","",IF(COUNTIF(Exclusions!$A:$A,$B5438)&gt;0,"Yes","No"))</f>
        <v/>
      </c>
      <c r="R5438" s="17">
        <f>IF($B5438="","",MIN(1,DAY($A5438)/IF($N5438="Superstore",Settings!$B$5,Settings!$B$4)))</f>
        <v/>
      </c>
      <c r="S5438" s="17">
        <f>IF(OR($B5438="",$G5438="",$R5438=0),"",$G5438/$R5438)</f>
        <v/>
      </c>
      <c r="T5438">
        <f>IF($S5438="","",IF($S5438&lt;Settings!$B$8,"Critical",IF($S5438&lt;Settings!$B$9,"Semi Critical","Non Critical")))</f>
        <v/>
      </c>
      <c r="U5438">
        <f>IF($B5438="","",IFERROR(VLOOKUP($O5438,Leaders!$A:$B,2,0),"Not Mapped"))</f>
        <v/>
      </c>
    </row>
    <row r="5439">
      <c r="A5439" s="16" t="n"/>
      <c r="G5439" s="17" t="n"/>
      <c r="H5439" s="17" t="n"/>
      <c r="I5439" s="17" t="n"/>
      <c r="J5439" s="17" t="n"/>
      <c r="K5439" s="17" t="n"/>
      <c r="L5439" s="17" t="n"/>
      <c r="N5439">
        <f>IF($B5439="","",IF($C5439="SUPERSTORE","Superstore","DH"))</f>
        <v/>
      </c>
      <c r="O5439">
        <f>IF($B5439="","",IFERROR(VLOOKUP($B5439,Mapping!$A:$C,2,0),"Not Mapped"))</f>
        <v/>
      </c>
      <c r="P5439">
        <f>IF($B5439="","",IFERROR(VLOOKUP($B5439,Mapping!$A:$C,3,0),"Not Mapped"))</f>
        <v/>
      </c>
      <c r="Q5439">
        <f>IF($B5439="","",IF(COUNTIF(Exclusions!$A:$A,$B5439)&gt;0,"Yes","No"))</f>
        <v/>
      </c>
      <c r="R5439" s="17">
        <f>IF($B5439="","",MIN(1,DAY($A5439)/IF($N5439="Superstore",Settings!$B$5,Settings!$B$4)))</f>
        <v/>
      </c>
      <c r="S5439" s="17">
        <f>IF(OR($B5439="",$G5439="",$R5439=0),"",$G5439/$R5439)</f>
        <v/>
      </c>
      <c r="T5439">
        <f>IF($S5439="","",IF($S5439&lt;Settings!$B$8,"Critical",IF($S5439&lt;Settings!$B$9,"Semi Critical","Non Critical")))</f>
        <v/>
      </c>
      <c r="U5439">
        <f>IF($B5439="","",IFERROR(VLOOKUP($O5439,Leaders!$A:$B,2,0),"Not Mapped"))</f>
        <v/>
      </c>
    </row>
    <row r="5440">
      <c r="A5440" s="16" t="n"/>
      <c r="G5440" s="17" t="n"/>
      <c r="H5440" s="17" t="n"/>
      <c r="I5440" s="17" t="n"/>
      <c r="J5440" s="17" t="n"/>
      <c r="K5440" s="17" t="n"/>
      <c r="L5440" s="17" t="n"/>
      <c r="N5440">
        <f>IF($B5440="","",IF($C5440="SUPERSTORE","Superstore","DH"))</f>
        <v/>
      </c>
      <c r="O5440">
        <f>IF($B5440="","",IFERROR(VLOOKUP($B5440,Mapping!$A:$C,2,0),"Not Mapped"))</f>
        <v/>
      </c>
      <c r="P5440">
        <f>IF($B5440="","",IFERROR(VLOOKUP($B5440,Mapping!$A:$C,3,0),"Not Mapped"))</f>
        <v/>
      </c>
      <c r="Q5440">
        <f>IF($B5440="","",IF(COUNTIF(Exclusions!$A:$A,$B5440)&gt;0,"Yes","No"))</f>
        <v/>
      </c>
      <c r="R5440" s="17">
        <f>IF($B5440="","",MIN(1,DAY($A5440)/IF($N5440="Superstore",Settings!$B$5,Settings!$B$4)))</f>
        <v/>
      </c>
      <c r="S5440" s="17">
        <f>IF(OR($B5440="",$G5440="",$R5440=0),"",$G5440/$R5440)</f>
        <v/>
      </c>
      <c r="T5440">
        <f>IF($S5440="","",IF($S5440&lt;Settings!$B$8,"Critical",IF($S5440&lt;Settings!$B$9,"Semi Critical","Non Critical")))</f>
        <v/>
      </c>
      <c r="U5440">
        <f>IF($B5440="","",IFERROR(VLOOKUP($O5440,Leaders!$A:$B,2,0),"Not Mapped"))</f>
        <v/>
      </c>
    </row>
    <row r="5441">
      <c r="A5441" s="16" t="n"/>
      <c r="G5441" s="17" t="n"/>
      <c r="H5441" s="17" t="n"/>
      <c r="I5441" s="17" t="n"/>
      <c r="J5441" s="17" t="n"/>
      <c r="K5441" s="17" t="n"/>
      <c r="L5441" s="17" t="n"/>
      <c r="N5441">
        <f>IF($B5441="","",IF($C5441="SUPERSTORE","Superstore","DH"))</f>
        <v/>
      </c>
      <c r="O5441">
        <f>IF($B5441="","",IFERROR(VLOOKUP($B5441,Mapping!$A:$C,2,0),"Not Mapped"))</f>
        <v/>
      </c>
      <c r="P5441">
        <f>IF($B5441="","",IFERROR(VLOOKUP($B5441,Mapping!$A:$C,3,0),"Not Mapped"))</f>
        <v/>
      </c>
      <c r="Q5441">
        <f>IF($B5441="","",IF(COUNTIF(Exclusions!$A:$A,$B5441)&gt;0,"Yes","No"))</f>
        <v/>
      </c>
      <c r="R5441" s="17">
        <f>IF($B5441="","",MIN(1,DAY($A5441)/IF($N5441="Superstore",Settings!$B$5,Settings!$B$4)))</f>
        <v/>
      </c>
      <c r="S5441" s="17">
        <f>IF(OR($B5441="",$G5441="",$R5441=0),"",$G5441/$R5441)</f>
        <v/>
      </c>
      <c r="T5441">
        <f>IF($S5441="","",IF($S5441&lt;Settings!$B$8,"Critical",IF($S5441&lt;Settings!$B$9,"Semi Critical","Non Critical")))</f>
        <v/>
      </c>
      <c r="U5441">
        <f>IF($B5441="","",IFERROR(VLOOKUP($O5441,Leaders!$A:$B,2,0),"Not Mapped"))</f>
        <v/>
      </c>
    </row>
    <row r="5442">
      <c r="A5442" s="16" t="n"/>
      <c r="G5442" s="17" t="n"/>
      <c r="H5442" s="17" t="n"/>
      <c r="I5442" s="17" t="n"/>
      <c r="J5442" s="17" t="n"/>
      <c r="K5442" s="17" t="n"/>
      <c r="L5442" s="17" t="n"/>
      <c r="N5442">
        <f>IF($B5442="","",IF($C5442="SUPERSTORE","Superstore","DH"))</f>
        <v/>
      </c>
      <c r="O5442">
        <f>IF($B5442="","",IFERROR(VLOOKUP($B5442,Mapping!$A:$C,2,0),"Not Mapped"))</f>
        <v/>
      </c>
      <c r="P5442">
        <f>IF($B5442="","",IFERROR(VLOOKUP($B5442,Mapping!$A:$C,3,0),"Not Mapped"))</f>
        <v/>
      </c>
      <c r="Q5442">
        <f>IF($B5442="","",IF(COUNTIF(Exclusions!$A:$A,$B5442)&gt;0,"Yes","No"))</f>
        <v/>
      </c>
      <c r="R5442" s="17">
        <f>IF($B5442="","",MIN(1,DAY($A5442)/IF($N5442="Superstore",Settings!$B$5,Settings!$B$4)))</f>
        <v/>
      </c>
      <c r="S5442" s="17">
        <f>IF(OR($B5442="",$G5442="",$R5442=0),"",$G5442/$R5442)</f>
        <v/>
      </c>
      <c r="T5442">
        <f>IF($S5442="","",IF($S5442&lt;Settings!$B$8,"Critical",IF($S5442&lt;Settings!$B$9,"Semi Critical","Non Critical")))</f>
        <v/>
      </c>
      <c r="U5442">
        <f>IF($B5442="","",IFERROR(VLOOKUP($O5442,Leaders!$A:$B,2,0),"Not Mapped"))</f>
        <v/>
      </c>
    </row>
    <row r="5443">
      <c r="A5443" s="16" t="n"/>
      <c r="G5443" s="17" t="n"/>
      <c r="H5443" s="17" t="n"/>
      <c r="I5443" s="17" t="n"/>
      <c r="J5443" s="17" t="n"/>
      <c r="K5443" s="17" t="n"/>
      <c r="L5443" s="17" t="n"/>
      <c r="N5443">
        <f>IF($B5443="","",IF($C5443="SUPERSTORE","Superstore","DH"))</f>
        <v/>
      </c>
      <c r="O5443">
        <f>IF($B5443="","",IFERROR(VLOOKUP($B5443,Mapping!$A:$C,2,0),"Not Mapped"))</f>
        <v/>
      </c>
      <c r="P5443">
        <f>IF($B5443="","",IFERROR(VLOOKUP($B5443,Mapping!$A:$C,3,0),"Not Mapped"))</f>
        <v/>
      </c>
      <c r="Q5443">
        <f>IF($B5443="","",IF(COUNTIF(Exclusions!$A:$A,$B5443)&gt;0,"Yes","No"))</f>
        <v/>
      </c>
      <c r="R5443" s="17">
        <f>IF($B5443="","",MIN(1,DAY($A5443)/IF($N5443="Superstore",Settings!$B$5,Settings!$B$4)))</f>
        <v/>
      </c>
      <c r="S5443" s="17">
        <f>IF(OR($B5443="",$G5443="",$R5443=0),"",$G5443/$R5443)</f>
        <v/>
      </c>
      <c r="T5443">
        <f>IF($S5443="","",IF($S5443&lt;Settings!$B$8,"Critical",IF($S5443&lt;Settings!$B$9,"Semi Critical","Non Critical")))</f>
        <v/>
      </c>
      <c r="U5443">
        <f>IF($B5443="","",IFERROR(VLOOKUP($O5443,Leaders!$A:$B,2,0),"Not Mapped"))</f>
        <v/>
      </c>
    </row>
    <row r="5444">
      <c r="A5444" s="16" t="n"/>
      <c r="G5444" s="17" t="n"/>
      <c r="H5444" s="17" t="n"/>
      <c r="I5444" s="17" t="n"/>
      <c r="J5444" s="17" t="n"/>
      <c r="K5444" s="17" t="n"/>
      <c r="L5444" s="17" t="n"/>
      <c r="N5444">
        <f>IF($B5444="","",IF($C5444="SUPERSTORE","Superstore","DH"))</f>
        <v/>
      </c>
      <c r="O5444">
        <f>IF($B5444="","",IFERROR(VLOOKUP($B5444,Mapping!$A:$C,2,0),"Not Mapped"))</f>
        <v/>
      </c>
      <c r="P5444">
        <f>IF($B5444="","",IFERROR(VLOOKUP($B5444,Mapping!$A:$C,3,0),"Not Mapped"))</f>
        <v/>
      </c>
      <c r="Q5444">
        <f>IF($B5444="","",IF(COUNTIF(Exclusions!$A:$A,$B5444)&gt;0,"Yes","No"))</f>
        <v/>
      </c>
      <c r="R5444" s="17">
        <f>IF($B5444="","",MIN(1,DAY($A5444)/IF($N5444="Superstore",Settings!$B$5,Settings!$B$4)))</f>
        <v/>
      </c>
      <c r="S5444" s="17">
        <f>IF(OR($B5444="",$G5444="",$R5444=0),"",$G5444/$R5444)</f>
        <v/>
      </c>
      <c r="T5444">
        <f>IF($S5444="","",IF($S5444&lt;Settings!$B$8,"Critical",IF($S5444&lt;Settings!$B$9,"Semi Critical","Non Critical")))</f>
        <v/>
      </c>
      <c r="U5444">
        <f>IF($B5444="","",IFERROR(VLOOKUP($O5444,Leaders!$A:$B,2,0),"Not Mapped"))</f>
        <v/>
      </c>
    </row>
    <row r="5445">
      <c r="A5445" s="16" t="n"/>
      <c r="G5445" s="17" t="n"/>
      <c r="H5445" s="17" t="n"/>
      <c r="I5445" s="17" t="n"/>
      <c r="J5445" s="17" t="n"/>
      <c r="K5445" s="17" t="n"/>
      <c r="L5445" s="17" t="n"/>
      <c r="N5445">
        <f>IF($B5445="","",IF($C5445="SUPERSTORE","Superstore","DH"))</f>
        <v/>
      </c>
      <c r="O5445">
        <f>IF($B5445="","",IFERROR(VLOOKUP($B5445,Mapping!$A:$C,2,0),"Not Mapped"))</f>
        <v/>
      </c>
      <c r="P5445">
        <f>IF($B5445="","",IFERROR(VLOOKUP($B5445,Mapping!$A:$C,3,0),"Not Mapped"))</f>
        <v/>
      </c>
      <c r="Q5445">
        <f>IF($B5445="","",IF(COUNTIF(Exclusions!$A:$A,$B5445)&gt;0,"Yes","No"))</f>
        <v/>
      </c>
      <c r="R5445" s="17">
        <f>IF($B5445="","",MIN(1,DAY($A5445)/IF($N5445="Superstore",Settings!$B$5,Settings!$B$4)))</f>
        <v/>
      </c>
      <c r="S5445" s="17">
        <f>IF(OR($B5445="",$G5445="",$R5445=0),"",$G5445/$R5445)</f>
        <v/>
      </c>
      <c r="T5445">
        <f>IF($S5445="","",IF($S5445&lt;Settings!$B$8,"Critical",IF($S5445&lt;Settings!$B$9,"Semi Critical","Non Critical")))</f>
        <v/>
      </c>
      <c r="U5445">
        <f>IF($B5445="","",IFERROR(VLOOKUP($O5445,Leaders!$A:$B,2,0),"Not Mapped"))</f>
        <v/>
      </c>
    </row>
    <row r="5446">
      <c r="A5446" s="16" t="n"/>
      <c r="G5446" s="17" t="n"/>
      <c r="H5446" s="17" t="n"/>
      <c r="I5446" s="17" t="n"/>
      <c r="J5446" s="17" t="n"/>
      <c r="K5446" s="17" t="n"/>
      <c r="L5446" s="17" t="n"/>
      <c r="N5446">
        <f>IF($B5446="","",IF($C5446="SUPERSTORE","Superstore","DH"))</f>
        <v/>
      </c>
      <c r="O5446">
        <f>IF($B5446="","",IFERROR(VLOOKUP($B5446,Mapping!$A:$C,2,0),"Not Mapped"))</f>
        <v/>
      </c>
      <c r="P5446">
        <f>IF($B5446="","",IFERROR(VLOOKUP($B5446,Mapping!$A:$C,3,0),"Not Mapped"))</f>
        <v/>
      </c>
      <c r="Q5446">
        <f>IF($B5446="","",IF(COUNTIF(Exclusions!$A:$A,$B5446)&gt;0,"Yes","No"))</f>
        <v/>
      </c>
      <c r="R5446" s="17">
        <f>IF($B5446="","",MIN(1,DAY($A5446)/IF($N5446="Superstore",Settings!$B$5,Settings!$B$4)))</f>
        <v/>
      </c>
      <c r="S5446" s="17">
        <f>IF(OR($B5446="",$G5446="",$R5446=0),"",$G5446/$R5446)</f>
        <v/>
      </c>
      <c r="T5446">
        <f>IF($S5446="","",IF($S5446&lt;Settings!$B$8,"Critical",IF($S5446&lt;Settings!$B$9,"Semi Critical","Non Critical")))</f>
        <v/>
      </c>
      <c r="U5446">
        <f>IF($B5446="","",IFERROR(VLOOKUP($O5446,Leaders!$A:$B,2,0),"Not Mapped"))</f>
        <v/>
      </c>
    </row>
    <row r="5447">
      <c r="A5447" s="16" t="n"/>
      <c r="G5447" s="17" t="n"/>
      <c r="H5447" s="17" t="n"/>
      <c r="I5447" s="17" t="n"/>
      <c r="J5447" s="17" t="n"/>
      <c r="K5447" s="17" t="n"/>
      <c r="L5447" s="17" t="n"/>
      <c r="N5447">
        <f>IF($B5447="","",IF($C5447="SUPERSTORE","Superstore","DH"))</f>
        <v/>
      </c>
      <c r="O5447">
        <f>IF($B5447="","",IFERROR(VLOOKUP($B5447,Mapping!$A:$C,2,0),"Not Mapped"))</f>
        <v/>
      </c>
      <c r="P5447">
        <f>IF($B5447="","",IFERROR(VLOOKUP($B5447,Mapping!$A:$C,3,0),"Not Mapped"))</f>
        <v/>
      </c>
      <c r="Q5447">
        <f>IF($B5447="","",IF(COUNTIF(Exclusions!$A:$A,$B5447)&gt;0,"Yes","No"))</f>
        <v/>
      </c>
      <c r="R5447" s="17">
        <f>IF($B5447="","",MIN(1,DAY($A5447)/IF($N5447="Superstore",Settings!$B$5,Settings!$B$4)))</f>
        <v/>
      </c>
      <c r="S5447" s="17">
        <f>IF(OR($B5447="",$G5447="",$R5447=0),"",$G5447/$R5447)</f>
        <v/>
      </c>
      <c r="T5447">
        <f>IF($S5447="","",IF($S5447&lt;Settings!$B$8,"Critical",IF($S5447&lt;Settings!$B$9,"Semi Critical","Non Critical")))</f>
        <v/>
      </c>
      <c r="U5447">
        <f>IF($B5447="","",IFERROR(VLOOKUP($O5447,Leaders!$A:$B,2,0),"Not Mapped"))</f>
        <v/>
      </c>
    </row>
    <row r="5448">
      <c r="A5448" s="16" t="n"/>
      <c r="G5448" s="17" t="n"/>
      <c r="H5448" s="17" t="n"/>
      <c r="I5448" s="17" t="n"/>
      <c r="J5448" s="17" t="n"/>
      <c r="K5448" s="17" t="n"/>
      <c r="L5448" s="17" t="n"/>
      <c r="N5448">
        <f>IF($B5448="","",IF($C5448="SUPERSTORE","Superstore","DH"))</f>
        <v/>
      </c>
      <c r="O5448">
        <f>IF($B5448="","",IFERROR(VLOOKUP($B5448,Mapping!$A:$C,2,0),"Not Mapped"))</f>
        <v/>
      </c>
      <c r="P5448">
        <f>IF($B5448="","",IFERROR(VLOOKUP($B5448,Mapping!$A:$C,3,0),"Not Mapped"))</f>
        <v/>
      </c>
      <c r="Q5448">
        <f>IF($B5448="","",IF(COUNTIF(Exclusions!$A:$A,$B5448)&gt;0,"Yes","No"))</f>
        <v/>
      </c>
      <c r="R5448" s="17">
        <f>IF($B5448="","",MIN(1,DAY($A5448)/IF($N5448="Superstore",Settings!$B$5,Settings!$B$4)))</f>
        <v/>
      </c>
      <c r="S5448" s="17">
        <f>IF(OR($B5448="",$G5448="",$R5448=0),"",$G5448/$R5448)</f>
        <v/>
      </c>
      <c r="T5448">
        <f>IF($S5448="","",IF($S5448&lt;Settings!$B$8,"Critical",IF($S5448&lt;Settings!$B$9,"Semi Critical","Non Critical")))</f>
        <v/>
      </c>
      <c r="U5448">
        <f>IF($B5448="","",IFERROR(VLOOKUP($O5448,Leaders!$A:$B,2,0),"Not Mapped"))</f>
        <v/>
      </c>
    </row>
    <row r="5449">
      <c r="A5449" s="16" t="n"/>
      <c r="G5449" s="17" t="n"/>
      <c r="H5449" s="17" t="n"/>
      <c r="I5449" s="17" t="n"/>
      <c r="J5449" s="17" t="n"/>
      <c r="K5449" s="17" t="n"/>
      <c r="L5449" s="17" t="n"/>
      <c r="N5449">
        <f>IF($B5449="","",IF($C5449="SUPERSTORE","Superstore","DH"))</f>
        <v/>
      </c>
      <c r="O5449">
        <f>IF($B5449="","",IFERROR(VLOOKUP($B5449,Mapping!$A:$C,2,0),"Not Mapped"))</f>
        <v/>
      </c>
      <c r="P5449">
        <f>IF($B5449="","",IFERROR(VLOOKUP($B5449,Mapping!$A:$C,3,0),"Not Mapped"))</f>
        <v/>
      </c>
      <c r="Q5449">
        <f>IF($B5449="","",IF(COUNTIF(Exclusions!$A:$A,$B5449)&gt;0,"Yes","No"))</f>
        <v/>
      </c>
      <c r="R5449" s="17">
        <f>IF($B5449="","",MIN(1,DAY($A5449)/IF($N5449="Superstore",Settings!$B$5,Settings!$B$4)))</f>
        <v/>
      </c>
      <c r="S5449" s="17">
        <f>IF(OR($B5449="",$G5449="",$R5449=0),"",$G5449/$R5449)</f>
        <v/>
      </c>
      <c r="T5449">
        <f>IF($S5449="","",IF($S5449&lt;Settings!$B$8,"Critical",IF($S5449&lt;Settings!$B$9,"Semi Critical","Non Critical")))</f>
        <v/>
      </c>
      <c r="U5449">
        <f>IF($B5449="","",IFERROR(VLOOKUP($O5449,Leaders!$A:$B,2,0),"Not Mapped"))</f>
        <v/>
      </c>
    </row>
    <row r="5450">
      <c r="A5450" s="16" t="n"/>
      <c r="G5450" s="17" t="n"/>
      <c r="H5450" s="17" t="n"/>
      <c r="I5450" s="17" t="n"/>
      <c r="J5450" s="17" t="n"/>
      <c r="K5450" s="17" t="n"/>
      <c r="L5450" s="17" t="n"/>
      <c r="N5450">
        <f>IF($B5450="","",IF($C5450="SUPERSTORE","Superstore","DH"))</f>
        <v/>
      </c>
      <c r="O5450">
        <f>IF($B5450="","",IFERROR(VLOOKUP($B5450,Mapping!$A:$C,2,0),"Not Mapped"))</f>
        <v/>
      </c>
      <c r="P5450">
        <f>IF($B5450="","",IFERROR(VLOOKUP($B5450,Mapping!$A:$C,3,0),"Not Mapped"))</f>
        <v/>
      </c>
      <c r="Q5450">
        <f>IF($B5450="","",IF(COUNTIF(Exclusions!$A:$A,$B5450)&gt;0,"Yes","No"))</f>
        <v/>
      </c>
      <c r="R5450" s="17">
        <f>IF($B5450="","",MIN(1,DAY($A5450)/IF($N5450="Superstore",Settings!$B$5,Settings!$B$4)))</f>
        <v/>
      </c>
      <c r="S5450" s="17">
        <f>IF(OR($B5450="",$G5450="",$R5450=0),"",$G5450/$R5450)</f>
        <v/>
      </c>
      <c r="T5450">
        <f>IF($S5450="","",IF($S5450&lt;Settings!$B$8,"Critical",IF($S5450&lt;Settings!$B$9,"Semi Critical","Non Critical")))</f>
        <v/>
      </c>
      <c r="U5450">
        <f>IF($B5450="","",IFERROR(VLOOKUP($O5450,Leaders!$A:$B,2,0),"Not Mapped"))</f>
        <v/>
      </c>
    </row>
    <row r="5451">
      <c r="A5451" s="16" t="n"/>
      <c r="G5451" s="17" t="n"/>
      <c r="H5451" s="17" t="n"/>
      <c r="I5451" s="17" t="n"/>
      <c r="J5451" s="17" t="n"/>
      <c r="K5451" s="17" t="n"/>
      <c r="L5451" s="17" t="n"/>
      <c r="N5451">
        <f>IF($B5451="","",IF($C5451="SUPERSTORE","Superstore","DH"))</f>
        <v/>
      </c>
      <c r="O5451">
        <f>IF($B5451="","",IFERROR(VLOOKUP($B5451,Mapping!$A:$C,2,0),"Not Mapped"))</f>
        <v/>
      </c>
      <c r="P5451">
        <f>IF($B5451="","",IFERROR(VLOOKUP($B5451,Mapping!$A:$C,3,0),"Not Mapped"))</f>
        <v/>
      </c>
      <c r="Q5451">
        <f>IF($B5451="","",IF(COUNTIF(Exclusions!$A:$A,$B5451)&gt;0,"Yes","No"))</f>
        <v/>
      </c>
      <c r="R5451" s="17">
        <f>IF($B5451="","",MIN(1,DAY($A5451)/IF($N5451="Superstore",Settings!$B$5,Settings!$B$4)))</f>
        <v/>
      </c>
      <c r="S5451" s="17">
        <f>IF(OR($B5451="",$G5451="",$R5451=0),"",$G5451/$R5451)</f>
        <v/>
      </c>
      <c r="T5451">
        <f>IF($S5451="","",IF($S5451&lt;Settings!$B$8,"Critical",IF($S5451&lt;Settings!$B$9,"Semi Critical","Non Critical")))</f>
        <v/>
      </c>
      <c r="U5451">
        <f>IF($B5451="","",IFERROR(VLOOKUP($O5451,Leaders!$A:$B,2,0),"Not Mapped"))</f>
        <v/>
      </c>
    </row>
    <row r="5452">
      <c r="A5452" s="16" t="n"/>
      <c r="G5452" s="17" t="n"/>
      <c r="H5452" s="17" t="n"/>
      <c r="I5452" s="17" t="n"/>
      <c r="J5452" s="17" t="n"/>
      <c r="K5452" s="17" t="n"/>
      <c r="L5452" s="17" t="n"/>
      <c r="N5452">
        <f>IF($B5452="","",IF($C5452="SUPERSTORE","Superstore","DH"))</f>
        <v/>
      </c>
      <c r="O5452">
        <f>IF($B5452="","",IFERROR(VLOOKUP($B5452,Mapping!$A:$C,2,0),"Not Mapped"))</f>
        <v/>
      </c>
      <c r="P5452">
        <f>IF($B5452="","",IFERROR(VLOOKUP($B5452,Mapping!$A:$C,3,0),"Not Mapped"))</f>
        <v/>
      </c>
      <c r="Q5452">
        <f>IF($B5452="","",IF(COUNTIF(Exclusions!$A:$A,$B5452)&gt;0,"Yes","No"))</f>
        <v/>
      </c>
      <c r="R5452" s="17">
        <f>IF($B5452="","",MIN(1,DAY($A5452)/IF($N5452="Superstore",Settings!$B$5,Settings!$B$4)))</f>
        <v/>
      </c>
      <c r="S5452" s="17">
        <f>IF(OR($B5452="",$G5452="",$R5452=0),"",$G5452/$R5452)</f>
        <v/>
      </c>
      <c r="T5452">
        <f>IF($S5452="","",IF($S5452&lt;Settings!$B$8,"Critical",IF($S5452&lt;Settings!$B$9,"Semi Critical","Non Critical")))</f>
        <v/>
      </c>
      <c r="U5452">
        <f>IF($B5452="","",IFERROR(VLOOKUP($O5452,Leaders!$A:$B,2,0),"Not Mapped"))</f>
        <v/>
      </c>
    </row>
    <row r="5453">
      <c r="A5453" s="16" t="n"/>
      <c r="G5453" s="17" t="n"/>
      <c r="H5453" s="17" t="n"/>
      <c r="I5453" s="17" t="n"/>
      <c r="J5453" s="17" t="n"/>
      <c r="K5453" s="17" t="n"/>
      <c r="L5453" s="17" t="n"/>
      <c r="N5453">
        <f>IF($B5453="","",IF($C5453="SUPERSTORE","Superstore","DH"))</f>
        <v/>
      </c>
      <c r="O5453">
        <f>IF($B5453="","",IFERROR(VLOOKUP($B5453,Mapping!$A:$C,2,0),"Not Mapped"))</f>
        <v/>
      </c>
      <c r="P5453">
        <f>IF($B5453="","",IFERROR(VLOOKUP($B5453,Mapping!$A:$C,3,0),"Not Mapped"))</f>
        <v/>
      </c>
      <c r="Q5453">
        <f>IF($B5453="","",IF(COUNTIF(Exclusions!$A:$A,$B5453)&gt;0,"Yes","No"))</f>
        <v/>
      </c>
      <c r="R5453" s="17">
        <f>IF($B5453="","",MIN(1,DAY($A5453)/IF($N5453="Superstore",Settings!$B$5,Settings!$B$4)))</f>
        <v/>
      </c>
      <c r="S5453" s="17">
        <f>IF(OR($B5453="",$G5453="",$R5453=0),"",$G5453/$R5453)</f>
        <v/>
      </c>
      <c r="T5453">
        <f>IF($S5453="","",IF($S5453&lt;Settings!$B$8,"Critical",IF($S5453&lt;Settings!$B$9,"Semi Critical","Non Critical")))</f>
        <v/>
      </c>
      <c r="U5453">
        <f>IF($B5453="","",IFERROR(VLOOKUP($O5453,Leaders!$A:$B,2,0),"Not Mapped"))</f>
        <v/>
      </c>
    </row>
    <row r="5454">
      <c r="A5454" s="16" t="n"/>
      <c r="G5454" s="17" t="n"/>
      <c r="H5454" s="17" t="n"/>
      <c r="I5454" s="17" t="n"/>
      <c r="J5454" s="17" t="n"/>
      <c r="K5454" s="17" t="n"/>
      <c r="L5454" s="17" t="n"/>
      <c r="N5454">
        <f>IF($B5454="","",IF($C5454="SUPERSTORE","Superstore","DH"))</f>
        <v/>
      </c>
      <c r="O5454">
        <f>IF($B5454="","",IFERROR(VLOOKUP($B5454,Mapping!$A:$C,2,0),"Not Mapped"))</f>
        <v/>
      </c>
      <c r="P5454">
        <f>IF($B5454="","",IFERROR(VLOOKUP($B5454,Mapping!$A:$C,3,0),"Not Mapped"))</f>
        <v/>
      </c>
      <c r="Q5454">
        <f>IF($B5454="","",IF(COUNTIF(Exclusions!$A:$A,$B5454)&gt;0,"Yes","No"))</f>
        <v/>
      </c>
      <c r="R5454" s="17">
        <f>IF($B5454="","",MIN(1,DAY($A5454)/IF($N5454="Superstore",Settings!$B$5,Settings!$B$4)))</f>
        <v/>
      </c>
      <c r="S5454" s="17">
        <f>IF(OR($B5454="",$G5454="",$R5454=0),"",$G5454/$R5454)</f>
        <v/>
      </c>
      <c r="T5454">
        <f>IF($S5454="","",IF($S5454&lt;Settings!$B$8,"Critical",IF($S5454&lt;Settings!$B$9,"Semi Critical","Non Critical")))</f>
        <v/>
      </c>
      <c r="U5454">
        <f>IF($B5454="","",IFERROR(VLOOKUP($O5454,Leaders!$A:$B,2,0),"Not Mapped"))</f>
        <v/>
      </c>
    </row>
    <row r="5455">
      <c r="A5455" s="16" t="n"/>
      <c r="G5455" s="17" t="n"/>
      <c r="H5455" s="17" t="n"/>
      <c r="I5455" s="17" t="n"/>
      <c r="J5455" s="17" t="n"/>
      <c r="K5455" s="17" t="n"/>
      <c r="L5455" s="17" t="n"/>
      <c r="N5455">
        <f>IF($B5455="","",IF($C5455="SUPERSTORE","Superstore","DH"))</f>
        <v/>
      </c>
      <c r="O5455">
        <f>IF($B5455="","",IFERROR(VLOOKUP($B5455,Mapping!$A:$C,2,0),"Not Mapped"))</f>
        <v/>
      </c>
      <c r="P5455">
        <f>IF($B5455="","",IFERROR(VLOOKUP($B5455,Mapping!$A:$C,3,0),"Not Mapped"))</f>
        <v/>
      </c>
      <c r="Q5455">
        <f>IF($B5455="","",IF(COUNTIF(Exclusions!$A:$A,$B5455)&gt;0,"Yes","No"))</f>
        <v/>
      </c>
      <c r="R5455" s="17">
        <f>IF($B5455="","",MIN(1,DAY($A5455)/IF($N5455="Superstore",Settings!$B$5,Settings!$B$4)))</f>
        <v/>
      </c>
      <c r="S5455" s="17">
        <f>IF(OR($B5455="",$G5455="",$R5455=0),"",$G5455/$R5455)</f>
        <v/>
      </c>
      <c r="T5455">
        <f>IF($S5455="","",IF($S5455&lt;Settings!$B$8,"Critical",IF($S5455&lt;Settings!$B$9,"Semi Critical","Non Critical")))</f>
        <v/>
      </c>
      <c r="U5455">
        <f>IF($B5455="","",IFERROR(VLOOKUP($O5455,Leaders!$A:$B,2,0),"Not Mapped"))</f>
        <v/>
      </c>
    </row>
    <row r="5456">
      <c r="A5456" s="16" t="n"/>
      <c r="G5456" s="17" t="n"/>
      <c r="H5456" s="17" t="n"/>
      <c r="I5456" s="17" t="n"/>
      <c r="J5456" s="17" t="n"/>
      <c r="K5456" s="17" t="n"/>
      <c r="L5456" s="17" t="n"/>
      <c r="N5456">
        <f>IF($B5456="","",IF($C5456="SUPERSTORE","Superstore","DH"))</f>
        <v/>
      </c>
      <c r="O5456">
        <f>IF($B5456="","",IFERROR(VLOOKUP($B5456,Mapping!$A:$C,2,0),"Not Mapped"))</f>
        <v/>
      </c>
      <c r="P5456">
        <f>IF($B5456="","",IFERROR(VLOOKUP($B5456,Mapping!$A:$C,3,0),"Not Mapped"))</f>
        <v/>
      </c>
      <c r="Q5456">
        <f>IF($B5456="","",IF(COUNTIF(Exclusions!$A:$A,$B5456)&gt;0,"Yes","No"))</f>
        <v/>
      </c>
      <c r="R5456" s="17">
        <f>IF($B5456="","",MIN(1,DAY($A5456)/IF($N5456="Superstore",Settings!$B$5,Settings!$B$4)))</f>
        <v/>
      </c>
      <c r="S5456" s="17">
        <f>IF(OR($B5456="",$G5456="",$R5456=0),"",$G5456/$R5456)</f>
        <v/>
      </c>
      <c r="T5456">
        <f>IF($S5456="","",IF($S5456&lt;Settings!$B$8,"Critical",IF($S5456&lt;Settings!$B$9,"Semi Critical","Non Critical")))</f>
        <v/>
      </c>
      <c r="U5456">
        <f>IF($B5456="","",IFERROR(VLOOKUP($O5456,Leaders!$A:$B,2,0),"Not Mapped"))</f>
        <v/>
      </c>
    </row>
    <row r="5457">
      <c r="A5457" s="16" t="n"/>
      <c r="G5457" s="17" t="n"/>
      <c r="H5457" s="17" t="n"/>
      <c r="I5457" s="17" t="n"/>
      <c r="J5457" s="17" t="n"/>
      <c r="K5457" s="17" t="n"/>
      <c r="L5457" s="17" t="n"/>
      <c r="N5457">
        <f>IF($B5457="","",IF($C5457="SUPERSTORE","Superstore","DH"))</f>
        <v/>
      </c>
      <c r="O5457">
        <f>IF($B5457="","",IFERROR(VLOOKUP($B5457,Mapping!$A:$C,2,0),"Not Mapped"))</f>
        <v/>
      </c>
      <c r="P5457">
        <f>IF($B5457="","",IFERROR(VLOOKUP($B5457,Mapping!$A:$C,3,0),"Not Mapped"))</f>
        <v/>
      </c>
      <c r="Q5457">
        <f>IF($B5457="","",IF(COUNTIF(Exclusions!$A:$A,$B5457)&gt;0,"Yes","No"))</f>
        <v/>
      </c>
      <c r="R5457" s="17">
        <f>IF($B5457="","",MIN(1,DAY($A5457)/IF($N5457="Superstore",Settings!$B$5,Settings!$B$4)))</f>
        <v/>
      </c>
      <c r="S5457" s="17">
        <f>IF(OR($B5457="",$G5457="",$R5457=0),"",$G5457/$R5457)</f>
        <v/>
      </c>
      <c r="T5457">
        <f>IF($S5457="","",IF($S5457&lt;Settings!$B$8,"Critical",IF($S5457&lt;Settings!$B$9,"Semi Critical","Non Critical")))</f>
        <v/>
      </c>
      <c r="U5457">
        <f>IF($B5457="","",IFERROR(VLOOKUP($O5457,Leaders!$A:$B,2,0),"Not Mapped"))</f>
        <v/>
      </c>
    </row>
    <row r="5458">
      <c r="A5458" s="16" t="n"/>
      <c r="G5458" s="17" t="n"/>
      <c r="H5458" s="17" t="n"/>
      <c r="I5458" s="17" t="n"/>
      <c r="J5458" s="17" t="n"/>
      <c r="K5458" s="17" t="n"/>
      <c r="L5458" s="17" t="n"/>
      <c r="N5458">
        <f>IF($B5458="","",IF($C5458="SUPERSTORE","Superstore","DH"))</f>
        <v/>
      </c>
      <c r="O5458">
        <f>IF($B5458="","",IFERROR(VLOOKUP($B5458,Mapping!$A:$C,2,0),"Not Mapped"))</f>
        <v/>
      </c>
      <c r="P5458">
        <f>IF($B5458="","",IFERROR(VLOOKUP($B5458,Mapping!$A:$C,3,0),"Not Mapped"))</f>
        <v/>
      </c>
      <c r="Q5458">
        <f>IF($B5458="","",IF(COUNTIF(Exclusions!$A:$A,$B5458)&gt;0,"Yes","No"))</f>
        <v/>
      </c>
      <c r="R5458" s="17">
        <f>IF($B5458="","",MIN(1,DAY($A5458)/IF($N5458="Superstore",Settings!$B$5,Settings!$B$4)))</f>
        <v/>
      </c>
      <c r="S5458" s="17">
        <f>IF(OR($B5458="",$G5458="",$R5458=0),"",$G5458/$R5458)</f>
        <v/>
      </c>
      <c r="T5458">
        <f>IF($S5458="","",IF($S5458&lt;Settings!$B$8,"Critical",IF($S5458&lt;Settings!$B$9,"Semi Critical","Non Critical")))</f>
        <v/>
      </c>
      <c r="U5458">
        <f>IF($B5458="","",IFERROR(VLOOKUP($O5458,Leaders!$A:$B,2,0),"Not Mapped"))</f>
        <v/>
      </c>
    </row>
    <row r="5459">
      <c r="A5459" s="16" t="n"/>
      <c r="G5459" s="17" t="n"/>
      <c r="H5459" s="17" t="n"/>
      <c r="I5459" s="17" t="n"/>
      <c r="J5459" s="17" t="n"/>
      <c r="K5459" s="17" t="n"/>
      <c r="L5459" s="17" t="n"/>
      <c r="N5459">
        <f>IF($B5459="","",IF($C5459="SUPERSTORE","Superstore","DH"))</f>
        <v/>
      </c>
      <c r="O5459">
        <f>IF($B5459="","",IFERROR(VLOOKUP($B5459,Mapping!$A:$C,2,0),"Not Mapped"))</f>
        <v/>
      </c>
      <c r="P5459">
        <f>IF($B5459="","",IFERROR(VLOOKUP($B5459,Mapping!$A:$C,3,0),"Not Mapped"))</f>
        <v/>
      </c>
      <c r="Q5459">
        <f>IF($B5459="","",IF(COUNTIF(Exclusions!$A:$A,$B5459)&gt;0,"Yes","No"))</f>
        <v/>
      </c>
      <c r="R5459" s="17">
        <f>IF($B5459="","",MIN(1,DAY($A5459)/IF($N5459="Superstore",Settings!$B$5,Settings!$B$4)))</f>
        <v/>
      </c>
      <c r="S5459" s="17">
        <f>IF(OR($B5459="",$G5459="",$R5459=0),"",$G5459/$R5459)</f>
        <v/>
      </c>
      <c r="T5459">
        <f>IF($S5459="","",IF($S5459&lt;Settings!$B$8,"Critical",IF($S5459&lt;Settings!$B$9,"Semi Critical","Non Critical")))</f>
        <v/>
      </c>
      <c r="U5459">
        <f>IF($B5459="","",IFERROR(VLOOKUP($O5459,Leaders!$A:$B,2,0),"Not Mapped"))</f>
        <v/>
      </c>
    </row>
    <row r="5460">
      <c r="A5460" s="16" t="n"/>
      <c r="G5460" s="17" t="n"/>
      <c r="H5460" s="17" t="n"/>
      <c r="I5460" s="17" t="n"/>
      <c r="J5460" s="17" t="n"/>
      <c r="K5460" s="17" t="n"/>
      <c r="L5460" s="17" t="n"/>
      <c r="N5460">
        <f>IF($B5460="","",IF($C5460="SUPERSTORE","Superstore","DH"))</f>
        <v/>
      </c>
      <c r="O5460">
        <f>IF($B5460="","",IFERROR(VLOOKUP($B5460,Mapping!$A:$C,2,0),"Not Mapped"))</f>
        <v/>
      </c>
      <c r="P5460">
        <f>IF($B5460="","",IFERROR(VLOOKUP($B5460,Mapping!$A:$C,3,0),"Not Mapped"))</f>
        <v/>
      </c>
      <c r="Q5460">
        <f>IF($B5460="","",IF(COUNTIF(Exclusions!$A:$A,$B5460)&gt;0,"Yes","No"))</f>
        <v/>
      </c>
      <c r="R5460" s="17">
        <f>IF($B5460="","",MIN(1,DAY($A5460)/IF($N5460="Superstore",Settings!$B$5,Settings!$B$4)))</f>
        <v/>
      </c>
      <c r="S5460" s="17">
        <f>IF(OR($B5460="",$G5460="",$R5460=0),"",$G5460/$R5460)</f>
        <v/>
      </c>
      <c r="T5460">
        <f>IF($S5460="","",IF($S5460&lt;Settings!$B$8,"Critical",IF($S5460&lt;Settings!$B$9,"Semi Critical","Non Critical")))</f>
        <v/>
      </c>
      <c r="U5460">
        <f>IF($B5460="","",IFERROR(VLOOKUP($O5460,Leaders!$A:$B,2,0),"Not Mapped"))</f>
        <v/>
      </c>
    </row>
    <row r="5461">
      <c r="A5461" s="16" t="n"/>
      <c r="G5461" s="17" t="n"/>
      <c r="H5461" s="17" t="n"/>
      <c r="I5461" s="17" t="n"/>
      <c r="J5461" s="17" t="n"/>
      <c r="K5461" s="17" t="n"/>
      <c r="L5461" s="17" t="n"/>
      <c r="N5461">
        <f>IF($B5461="","",IF($C5461="SUPERSTORE","Superstore","DH"))</f>
        <v/>
      </c>
      <c r="O5461">
        <f>IF($B5461="","",IFERROR(VLOOKUP($B5461,Mapping!$A:$C,2,0),"Not Mapped"))</f>
        <v/>
      </c>
      <c r="P5461">
        <f>IF($B5461="","",IFERROR(VLOOKUP($B5461,Mapping!$A:$C,3,0),"Not Mapped"))</f>
        <v/>
      </c>
      <c r="Q5461">
        <f>IF($B5461="","",IF(COUNTIF(Exclusions!$A:$A,$B5461)&gt;0,"Yes","No"))</f>
        <v/>
      </c>
      <c r="R5461" s="17">
        <f>IF($B5461="","",MIN(1,DAY($A5461)/IF($N5461="Superstore",Settings!$B$5,Settings!$B$4)))</f>
        <v/>
      </c>
      <c r="S5461" s="17">
        <f>IF(OR($B5461="",$G5461="",$R5461=0),"",$G5461/$R5461)</f>
        <v/>
      </c>
      <c r="T5461">
        <f>IF($S5461="","",IF($S5461&lt;Settings!$B$8,"Critical",IF($S5461&lt;Settings!$B$9,"Semi Critical","Non Critical")))</f>
        <v/>
      </c>
      <c r="U5461">
        <f>IF($B5461="","",IFERROR(VLOOKUP($O5461,Leaders!$A:$B,2,0),"Not Mapped"))</f>
        <v/>
      </c>
    </row>
    <row r="5462">
      <c r="A5462" s="16" t="n"/>
      <c r="G5462" s="17" t="n"/>
      <c r="H5462" s="17" t="n"/>
      <c r="I5462" s="17" t="n"/>
      <c r="J5462" s="17" t="n"/>
      <c r="K5462" s="17" t="n"/>
      <c r="L5462" s="17" t="n"/>
      <c r="N5462">
        <f>IF($B5462="","",IF($C5462="SUPERSTORE","Superstore","DH"))</f>
        <v/>
      </c>
      <c r="O5462">
        <f>IF($B5462="","",IFERROR(VLOOKUP($B5462,Mapping!$A:$C,2,0),"Not Mapped"))</f>
        <v/>
      </c>
      <c r="P5462">
        <f>IF($B5462="","",IFERROR(VLOOKUP($B5462,Mapping!$A:$C,3,0),"Not Mapped"))</f>
        <v/>
      </c>
      <c r="Q5462">
        <f>IF($B5462="","",IF(COUNTIF(Exclusions!$A:$A,$B5462)&gt;0,"Yes","No"))</f>
        <v/>
      </c>
      <c r="R5462" s="17">
        <f>IF($B5462="","",MIN(1,DAY($A5462)/IF($N5462="Superstore",Settings!$B$5,Settings!$B$4)))</f>
        <v/>
      </c>
      <c r="S5462" s="17">
        <f>IF(OR($B5462="",$G5462="",$R5462=0),"",$G5462/$R5462)</f>
        <v/>
      </c>
      <c r="T5462">
        <f>IF($S5462="","",IF($S5462&lt;Settings!$B$8,"Critical",IF($S5462&lt;Settings!$B$9,"Semi Critical","Non Critical")))</f>
        <v/>
      </c>
      <c r="U5462">
        <f>IF($B5462="","",IFERROR(VLOOKUP($O5462,Leaders!$A:$B,2,0),"Not Mapped"))</f>
        <v/>
      </c>
    </row>
    <row r="5463">
      <c r="A5463" s="16" t="n"/>
      <c r="G5463" s="17" t="n"/>
      <c r="H5463" s="17" t="n"/>
      <c r="I5463" s="17" t="n"/>
      <c r="J5463" s="17" t="n"/>
      <c r="K5463" s="17" t="n"/>
      <c r="L5463" s="17" t="n"/>
      <c r="N5463">
        <f>IF($B5463="","",IF($C5463="SUPERSTORE","Superstore","DH"))</f>
        <v/>
      </c>
      <c r="O5463">
        <f>IF($B5463="","",IFERROR(VLOOKUP($B5463,Mapping!$A:$C,2,0),"Not Mapped"))</f>
        <v/>
      </c>
      <c r="P5463">
        <f>IF($B5463="","",IFERROR(VLOOKUP($B5463,Mapping!$A:$C,3,0),"Not Mapped"))</f>
        <v/>
      </c>
      <c r="Q5463">
        <f>IF($B5463="","",IF(COUNTIF(Exclusions!$A:$A,$B5463)&gt;0,"Yes","No"))</f>
        <v/>
      </c>
      <c r="R5463" s="17">
        <f>IF($B5463="","",MIN(1,DAY($A5463)/IF($N5463="Superstore",Settings!$B$5,Settings!$B$4)))</f>
        <v/>
      </c>
      <c r="S5463" s="17">
        <f>IF(OR($B5463="",$G5463="",$R5463=0),"",$G5463/$R5463)</f>
        <v/>
      </c>
      <c r="T5463">
        <f>IF($S5463="","",IF($S5463&lt;Settings!$B$8,"Critical",IF($S5463&lt;Settings!$B$9,"Semi Critical","Non Critical")))</f>
        <v/>
      </c>
      <c r="U5463">
        <f>IF($B5463="","",IFERROR(VLOOKUP($O5463,Leaders!$A:$B,2,0),"Not Mapped"))</f>
        <v/>
      </c>
    </row>
    <row r="5464">
      <c r="A5464" s="16" t="n"/>
      <c r="G5464" s="17" t="n"/>
      <c r="H5464" s="17" t="n"/>
      <c r="I5464" s="17" t="n"/>
      <c r="J5464" s="17" t="n"/>
      <c r="K5464" s="17" t="n"/>
      <c r="L5464" s="17" t="n"/>
      <c r="N5464">
        <f>IF($B5464="","",IF($C5464="SUPERSTORE","Superstore","DH"))</f>
        <v/>
      </c>
      <c r="O5464">
        <f>IF($B5464="","",IFERROR(VLOOKUP($B5464,Mapping!$A:$C,2,0),"Not Mapped"))</f>
        <v/>
      </c>
      <c r="P5464">
        <f>IF($B5464="","",IFERROR(VLOOKUP($B5464,Mapping!$A:$C,3,0),"Not Mapped"))</f>
        <v/>
      </c>
      <c r="Q5464">
        <f>IF($B5464="","",IF(COUNTIF(Exclusions!$A:$A,$B5464)&gt;0,"Yes","No"))</f>
        <v/>
      </c>
      <c r="R5464" s="17">
        <f>IF($B5464="","",MIN(1,DAY($A5464)/IF($N5464="Superstore",Settings!$B$5,Settings!$B$4)))</f>
        <v/>
      </c>
      <c r="S5464" s="17">
        <f>IF(OR($B5464="",$G5464="",$R5464=0),"",$G5464/$R5464)</f>
        <v/>
      </c>
      <c r="T5464">
        <f>IF($S5464="","",IF($S5464&lt;Settings!$B$8,"Critical",IF($S5464&lt;Settings!$B$9,"Semi Critical","Non Critical")))</f>
        <v/>
      </c>
      <c r="U5464">
        <f>IF($B5464="","",IFERROR(VLOOKUP($O5464,Leaders!$A:$B,2,0),"Not Mapped"))</f>
        <v/>
      </c>
    </row>
    <row r="5465">
      <c r="A5465" s="16" t="n"/>
      <c r="G5465" s="17" t="n"/>
      <c r="H5465" s="17" t="n"/>
      <c r="I5465" s="17" t="n"/>
      <c r="J5465" s="17" t="n"/>
      <c r="K5465" s="17" t="n"/>
      <c r="L5465" s="17" t="n"/>
      <c r="N5465">
        <f>IF($B5465="","",IF($C5465="SUPERSTORE","Superstore","DH"))</f>
        <v/>
      </c>
      <c r="O5465">
        <f>IF($B5465="","",IFERROR(VLOOKUP($B5465,Mapping!$A:$C,2,0),"Not Mapped"))</f>
        <v/>
      </c>
      <c r="P5465">
        <f>IF($B5465="","",IFERROR(VLOOKUP($B5465,Mapping!$A:$C,3,0),"Not Mapped"))</f>
        <v/>
      </c>
      <c r="Q5465">
        <f>IF($B5465="","",IF(COUNTIF(Exclusions!$A:$A,$B5465)&gt;0,"Yes","No"))</f>
        <v/>
      </c>
      <c r="R5465" s="17">
        <f>IF($B5465="","",MIN(1,DAY($A5465)/IF($N5465="Superstore",Settings!$B$5,Settings!$B$4)))</f>
        <v/>
      </c>
      <c r="S5465" s="17">
        <f>IF(OR($B5465="",$G5465="",$R5465=0),"",$G5465/$R5465)</f>
        <v/>
      </c>
      <c r="T5465">
        <f>IF($S5465="","",IF($S5465&lt;Settings!$B$8,"Critical",IF($S5465&lt;Settings!$B$9,"Semi Critical","Non Critical")))</f>
        <v/>
      </c>
      <c r="U5465">
        <f>IF($B5465="","",IFERROR(VLOOKUP($O5465,Leaders!$A:$B,2,0),"Not Mapped"))</f>
        <v/>
      </c>
    </row>
    <row r="5466">
      <c r="A5466" s="16" t="n"/>
      <c r="G5466" s="17" t="n"/>
      <c r="H5466" s="17" t="n"/>
      <c r="I5466" s="17" t="n"/>
      <c r="J5466" s="17" t="n"/>
      <c r="K5466" s="17" t="n"/>
      <c r="L5466" s="17" t="n"/>
      <c r="N5466">
        <f>IF($B5466="","",IF($C5466="SUPERSTORE","Superstore","DH"))</f>
        <v/>
      </c>
      <c r="O5466">
        <f>IF($B5466="","",IFERROR(VLOOKUP($B5466,Mapping!$A:$C,2,0),"Not Mapped"))</f>
        <v/>
      </c>
      <c r="P5466">
        <f>IF($B5466="","",IFERROR(VLOOKUP($B5466,Mapping!$A:$C,3,0),"Not Mapped"))</f>
        <v/>
      </c>
      <c r="Q5466">
        <f>IF($B5466="","",IF(COUNTIF(Exclusions!$A:$A,$B5466)&gt;0,"Yes","No"))</f>
        <v/>
      </c>
      <c r="R5466" s="17">
        <f>IF($B5466="","",MIN(1,DAY($A5466)/IF($N5466="Superstore",Settings!$B$5,Settings!$B$4)))</f>
        <v/>
      </c>
      <c r="S5466" s="17">
        <f>IF(OR($B5466="",$G5466="",$R5466=0),"",$G5466/$R5466)</f>
        <v/>
      </c>
      <c r="T5466">
        <f>IF($S5466="","",IF($S5466&lt;Settings!$B$8,"Critical",IF($S5466&lt;Settings!$B$9,"Semi Critical","Non Critical")))</f>
        <v/>
      </c>
      <c r="U5466">
        <f>IF($B5466="","",IFERROR(VLOOKUP($O5466,Leaders!$A:$B,2,0),"Not Mapped"))</f>
        <v/>
      </c>
    </row>
    <row r="5467">
      <c r="A5467" s="16" t="n"/>
      <c r="G5467" s="17" t="n"/>
      <c r="H5467" s="17" t="n"/>
      <c r="I5467" s="17" t="n"/>
      <c r="J5467" s="17" t="n"/>
      <c r="K5467" s="17" t="n"/>
      <c r="L5467" s="17" t="n"/>
      <c r="N5467">
        <f>IF($B5467="","",IF($C5467="SUPERSTORE","Superstore","DH"))</f>
        <v/>
      </c>
      <c r="O5467">
        <f>IF($B5467="","",IFERROR(VLOOKUP($B5467,Mapping!$A:$C,2,0),"Not Mapped"))</f>
        <v/>
      </c>
      <c r="P5467">
        <f>IF($B5467="","",IFERROR(VLOOKUP($B5467,Mapping!$A:$C,3,0),"Not Mapped"))</f>
        <v/>
      </c>
      <c r="Q5467">
        <f>IF($B5467="","",IF(COUNTIF(Exclusions!$A:$A,$B5467)&gt;0,"Yes","No"))</f>
        <v/>
      </c>
      <c r="R5467" s="17">
        <f>IF($B5467="","",MIN(1,DAY($A5467)/IF($N5467="Superstore",Settings!$B$5,Settings!$B$4)))</f>
        <v/>
      </c>
      <c r="S5467" s="17">
        <f>IF(OR($B5467="",$G5467="",$R5467=0),"",$G5467/$R5467)</f>
        <v/>
      </c>
      <c r="T5467">
        <f>IF($S5467="","",IF($S5467&lt;Settings!$B$8,"Critical",IF($S5467&lt;Settings!$B$9,"Semi Critical","Non Critical")))</f>
        <v/>
      </c>
      <c r="U5467">
        <f>IF($B5467="","",IFERROR(VLOOKUP($O5467,Leaders!$A:$B,2,0),"Not Mapped"))</f>
        <v/>
      </c>
    </row>
    <row r="5468">
      <c r="A5468" s="16" t="n"/>
      <c r="G5468" s="17" t="n"/>
      <c r="H5468" s="17" t="n"/>
      <c r="I5468" s="17" t="n"/>
      <c r="J5468" s="17" t="n"/>
      <c r="K5468" s="17" t="n"/>
      <c r="L5468" s="17" t="n"/>
      <c r="N5468">
        <f>IF($B5468="","",IF($C5468="SUPERSTORE","Superstore","DH"))</f>
        <v/>
      </c>
      <c r="O5468">
        <f>IF($B5468="","",IFERROR(VLOOKUP($B5468,Mapping!$A:$C,2,0),"Not Mapped"))</f>
        <v/>
      </c>
      <c r="P5468">
        <f>IF($B5468="","",IFERROR(VLOOKUP($B5468,Mapping!$A:$C,3,0),"Not Mapped"))</f>
        <v/>
      </c>
      <c r="Q5468">
        <f>IF($B5468="","",IF(COUNTIF(Exclusions!$A:$A,$B5468)&gt;0,"Yes","No"))</f>
        <v/>
      </c>
      <c r="R5468" s="17">
        <f>IF($B5468="","",MIN(1,DAY($A5468)/IF($N5468="Superstore",Settings!$B$5,Settings!$B$4)))</f>
        <v/>
      </c>
      <c r="S5468" s="17">
        <f>IF(OR($B5468="",$G5468="",$R5468=0),"",$G5468/$R5468)</f>
        <v/>
      </c>
      <c r="T5468">
        <f>IF($S5468="","",IF($S5468&lt;Settings!$B$8,"Critical",IF($S5468&lt;Settings!$B$9,"Semi Critical","Non Critical")))</f>
        <v/>
      </c>
      <c r="U5468">
        <f>IF($B5468="","",IFERROR(VLOOKUP($O5468,Leaders!$A:$B,2,0),"Not Mapped"))</f>
        <v/>
      </c>
    </row>
    <row r="5469">
      <c r="A5469" s="16" t="n"/>
      <c r="G5469" s="17" t="n"/>
      <c r="H5469" s="17" t="n"/>
      <c r="I5469" s="17" t="n"/>
      <c r="J5469" s="17" t="n"/>
      <c r="K5469" s="17" t="n"/>
      <c r="L5469" s="17" t="n"/>
      <c r="N5469">
        <f>IF($B5469="","",IF($C5469="SUPERSTORE","Superstore","DH"))</f>
        <v/>
      </c>
      <c r="O5469">
        <f>IF($B5469="","",IFERROR(VLOOKUP($B5469,Mapping!$A:$C,2,0),"Not Mapped"))</f>
        <v/>
      </c>
      <c r="P5469">
        <f>IF($B5469="","",IFERROR(VLOOKUP($B5469,Mapping!$A:$C,3,0),"Not Mapped"))</f>
        <v/>
      </c>
      <c r="Q5469">
        <f>IF($B5469="","",IF(COUNTIF(Exclusions!$A:$A,$B5469)&gt;0,"Yes","No"))</f>
        <v/>
      </c>
      <c r="R5469" s="17">
        <f>IF($B5469="","",MIN(1,DAY($A5469)/IF($N5469="Superstore",Settings!$B$5,Settings!$B$4)))</f>
        <v/>
      </c>
      <c r="S5469" s="17">
        <f>IF(OR($B5469="",$G5469="",$R5469=0),"",$G5469/$R5469)</f>
        <v/>
      </c>
      <c r="T5469">
        <f>IF($S5469="","",IF($S5469&lt;Settings!$B$8,"Critical",IF($S5469&lt;Settings!$B$9,"Semi Critical","Non Critical")))</f>
        <v/>
      </c>
      <c r="U5469">
        <f>IF($B5469="","",IFERROR(VLOOKUP($O5469,Leaders!$A:$B,2,0),"Not Mapped"))</f>
        <v/>
      </c>
    </row>
    <row r="5470">
      <c r="A5470" s="16" t="n"/>
      <c r="G5470" s="17" t="n"/>
      <c r="H5470" s="17" t="n"/>
      <c r="I5470" s="17" t="n"/>
      <c r="J5470" s="17" t="n"/>
      <c r="K5470" s="17" t="n"/>
      <c r="L5470" s="17" t="n"/>
      <c r="N5470">
        <f>IF($B5470="","",IF($C5470="SUPERSTORE","Superstore","DH"))</f>
        <v/>
      </c>
      <c r="O5470">
        <f>IF($B5470="","",IFERROR(VLOOKUP($B5470,Mapping!$A:$C,2,0),"Not Mapped"))</f>
        <v/>
      </c>
      <c r="P5470">
        <f>IF($B5470="","",IFERROR(VLOOKUP($B5470,Mapping!$A:$C,3,0),"Not Mapped"))</f>
        <v/>
      </c>
      <c r="Q5470">
        <f>IF($B5470="","",IF(COUNTIF(Exclusions!$A:$A,$B5470)&gt;0,"Yes","No"))</f>
        <v/>
      </c>
      <c r="R5470" s="17">
        <f>IF($B5470="","",MIN(1,DAY($A5470)/IF($N5470="Superstore",Settings!$B$5,Settings!$B$4)))</f>
        <v/>
      </c>
      <c r="S5470" s="17">
        <f>IF(OR($B5470="",$G5470="",$R5470=0),"",$G5470/$R5470)</f>
        <v/>
      </c>
      <c r="T5470">
        <f>IF($S5470="","",IF($S5470&lt;Settings!$B$8,"Critical",IF($S5470&lt;Settings!$B$9,"Semi Critical","Non Critical")))</f>
        <v/>
      </c>
      <c r="U5470">
        <f>IF($B5470="","",IFERROR(VLOOKUP($O5470,Leaders!$A:$B,2,0),"Not Mapped"))</f>
        <v/>
      </c>
    </row>
    <row r="5471">
      <c r="A5471" s="16" t="n"/>
      <c r="G5471" s="17" t="n"/>
      <c r="H5471" s="17" t="n"/>
      <c r="I5471" s="17" t="n"/>
      <c r="J5471" s="17" t="n"/>
      <c r="K5471" s="17" t="n"/>
      <c r="L5471" s="17" t="n"/>
      <c r="N5471">
        <f>IF($B5471="","",IF($C5471="SUPERSTORE","Superstore","DH"))</f>
        <v/>
      </c>
      <c r="O5471">
        <f>IF($B5471="","",IFERROR(VLOOKUP($B5471,Mapping!$A:$C,2,0),"Not Mapped"))</f>
        <v/>
      </c>
      <c r="P5471">
        <f>IF($B5471="","",IFERROR(VLOOKUP($B5471,Mapping!$A:$C,3,0),"Not Mapped"))</f>
        <v/>
      </c>
      <c r="Q5471">
        <f>IF($B5471="","",IF(COUNTIF(Exclusions!$A:$A,$B5471)&gt;0,"Yes","No"))</f>
        <v/>
      </c>
      <c r="R5471" s="17">
        <f>IF($B5471="","",MIN(1,DAY($A5471)/IF($N5471="Superstore",Settings!$B$5,Settings!$B$4)))</f>
        <v/>
      </c>
      <c r="S5471" s="17">
        <f>IF(OR($B5471="",$G5471="",$R5471=0),"",$G5471/$R5471)</f>
        <v/>
      </c>
      <c r="T5471">
        <f>IF($S5471="","",IF($S5471&lt;Settings!$B$8,"Critical",IF($S5471&lt;Settings!$B$9,"Semi Critical","Non Critical")))</f>
        <v/>
      </c>
      <c r="U5471">
        <f>IF($B5471="","",IFERROR(VLOOKUP($O5471,Leaders!$A:$B,2,0),"Not Mapped"))</f>
        <v/>
      </c>
    </row>
    <row r="5472">
      <c r="A5472" s="16" t="n"/>
      <c r="G5472" s="17" t="n"/>
      <c r="H5472" s="17" t="n"/>
      <c r="I5472" s="17" t="n"/>
      <c r="J5472" s="17" t="n"/>
      <c r="K5472" s="17" t="n"/>
      <c r="L5472" s="17" t="n"/>
      <c r="N5472">
        <f>IF($B5472="","",IF($C5472="SUPERSTORE","Superstore","DH"))</f>
        <v/>
      </c>
      <c r="O5472">
        <f>IF($B5472="","",IFERROR(VLOOKUP($B5472,Mapping!$A:$C,2,0),"Not Mapped"))</f>
        <v/>
      </c>
      <c r="P5472">
        <f>IF($B5472="","",IFERROR(VLOOKUP($B5472,Mapping!$A:$C,3,0),"Not Mapped"))</f>
        <v/>
      </c>
      <c r="Q5472">
        <f>IF($B5472="","",IF(COUNTIF(Exclusions!$A:$A,$B5472)&gt;0,"Yes","No"))</f>
        <v/>
      </c>
      <c r="R5472" s="17">
        <f>IF($B5472="","",MIN(1,DAY($A5472)/IF($N5472="Superstore",Settings!$B$5,Settings!$B$4)))</f>
        <v/>
      </c>
      <c r="S5472" s="17">
        <f>IF(OR($B5472="",$G5472="",$R5472=0),"",$G5472/$R5472)</f>
        <v/>
      </c>
      <c r="T5472">
        <f>IF($S5472="","",IF($S5472&lt;Settings!$B$8,"Critical",IF($S5472&lt;Settings!$B$9,"Semi Critical","Non Critical")))</f>
        <v/>
      </c>
      <c r="U5472">
        <f>IF($B5472="","",IFERROR(VLOOKUP($O5472,Leaders!$A:$B,2,0),"Not Mapped"))</f>
        <v/>
      </c>
    </row>
    <row r="5473">
      <c r="A5473" s="16" t="n"/>
      <c r="G5473" s="17" t="n"/>
      <c r="H5473" s="17" t="n"/>
      <c r="I5473" s="17" t="n"/>
      <c r="J5473" s="17" t="n"/>
      <c r="K5473" s="17" t="n"/>
      <c r="L5473" s="17" t="n"/>
      <c r="N5473">
        <f>IF($B5473="","",IF($C5473="SUPERSTORE","Superstore","DH"))</f>
        <v/>
      </c>
      <c r="O5473">
        <f>IF($B5473="","",IFERROR(VLOOKUP($B5473,Mapping!$A:$C,2,0),"Not Mapped"))</f>
        <v/>
      </c>
      <c r="P5473">
        <f>IF($B5473="","",IFERROR(VLOOKUP($B5473,Mapping!$A:$C,3,0),"Not Mapped"))</f>
        <v/>
      </c>
      <c r="Q5473">
        <f>IF($B5473="","",IF(COUNTIF(Exclusions!$A:$A,$B5473)&gt;0,"Yes","No"))</f>
        <v/>
      </c>
      <c r="R5473" s="17">
        <f>IF($B5473="","",MIN(1,DAY($A5473)/IF($N5473="Superstore",Settings!$B$5,Settings!$B$4)))</f>
        <v/>
      </c>
      <c r="S5473" s="17">
        <f>IF(OR($B5473="",$G5473="",$R5473=0),"",$G5473/$R5473)</f>
        <v/>
      </c>
      <c r="T5473">
        <f>IF($S5473="","",IF($S5473&lt;Settings!$B$8,"Critical",IF($S5473&lt;Settings!$B$9,"Semi Critical","Non Critical")))</f>
        <v/>
      </c>
      <c r="U5473">
        <f>IF($B5473="","",IFERROR(VLOOKUP($O5473,Leaders!$A:$B,2,0),"Not Mapped"))</f>
        <v/>
      </c>
    </row>
    <row r="5474">
      <c r="A5474" s="16" t="n"/>
      <c r="G5474" s="17" t="n"/>
      <c r="H5474" s="17" t="n"/>
      <c r="I5474" s="17" t="n"/>
      <c r="J5474" s="17" t="n"/>
      <c r="K5474" s="17" t="n"/>
      <c r="L5474" s="17" t="n"/>
      <c r="N5474">
        <f>IF($B5474="","",IF($C5474="SUPERSTORE","Superstore","DH"))</f>
        <v/>
      </c>
      <c r="O5474">
        <f>IF($B5474="","",IFERROR(VLOOKUP($B5474,Mapping!$A:$C,2,0),"Not Mapped"))</f>
        <v/>
      </c>
      <c r="P5474">
        <f>IF($B5474="","",IFERROR(VLOOKUP($B5474,Mapping!$A:$C,3,0),"Not Mapped"))</f>
        <v/>
      </c>
      <c r="Q5474">
        <f>IF($B5474="","",IF(COUNTIF(Exclusions!$A:$A,$B5474)&gt;0,"Yes","No"))</f>
        <v/>
      </c>
      <c r="R5474" s="17">
        <f>IF($B5474="","",MIN(1,DAY($A5474)/IF($N5474="Superstore",Settings!$B$5,Settings!$B$4)))</f>
        <v/>
      </c>
      <c r="S5474" s="17">
        <f>IF(OR($B5474="",$G5474="",$R5474=0),"",$G5474/$R5474)</f>
        <v/>
      </c>
      <c r="T5474">
        <f>IF($S5474="","",IF($S5474&lt;Settings!$B$8,"Critical",IF($S5474&lt;Settings!$B$9,"Semi Critical","Non Critical")))</f>
        <v/>
      </c>
      <c r="U5474">
        <f>IF($B5474="","",IFERROR(VLOOKUP($O5474,Leaders!$A:$B,2,0),"Not Mapped"))</f>
        <v/>
      </c>
    </row>
    <row r="5475">
      <c r="A5475" s="16" t="n"/>
      <c r="G5475" s="17" t="n"/>
      <c r="H5475" s="17" t="n"/>
      <c r="I5475" s="17" t="n"/>
      <c r="J5475" s="17" t="n"/>
      <c r="K5475" s="17" t="n"/>
      <c r="L5475" s="17" t="n"/>
      <c r="N5475">
        <f>IF($B5475="","",IF($C5475="SUPERSTORE","Superstore","DH"))</f>
        <v/>
      </c>
      <c r="O5475">
        <f>IF($B5475="","",IFERROR(VLOOKUP($B5475,Mapping!$A:$C,2,0),"Not Mapped"))</f>
        <v/>
      </c>
      <c r="P5475">
        <f>IF($B5475="","",IFERROR(VLOOKUP($B5475,Mapping!$A:$C,3,0),"Not Mapped"))</f>
        <v/>
      </c>
      <c r="Q5475">
        <f>IF($B5475="","",IF(COUNTIF(Exclusions!$A:$A,$B5475)&gt;0,"Yes","No"))</f>
        <v/>
      </c>
      <c r="R5475" s="17">
        <f>IF($B5475="","",MIN(1,DAY($A5475)/IF($N5475="Superstore",Settings!$B$5,Settings!$B$4)))</f>
        <v/>
      </c>
      <c r="S5475" s="17">
        <f>IF(OR($B5475="",$G5475="",$R5475=0),"",$G5475/$R5475)</f>
        <v/>
      </c>
      <c r="T5475">
        <f>IF($S5475="","",IF($S5475&lt;Settings!$B$8,"Critical",IF($S5475&lt;Settings!$B$9,"Semi Critical","Non Critical")))</f>
        <v/>
      </c>
      <c r="U5475">
        <f>IF($B5475="","",IFERROR(VLOOKUP($O5475,Leaders!$A:$B,2,0),"Not Mapped"))</f>
        <v/>
      </c>
    </row>
    <row r="5476">
      <c r="A5476" s="16" t="n"/>
      <c r="G5476" s="17" t="n"/>
      <c r="H5476" s="17" t="n"/>
      <c r="I5476" s="17" t="n"/>
      <c r="J5476" s="17" t="n"/>
      <c r="K5476" s="17" t="n"/>
      <c r="L5476" s="17" t="n"/>
      <c r="N5476">
        <f>IF($B5476="","",IF($C5476="SUPERSTORE","Superstore","DH"))</f>
        <v/>
      </c>
      <c r="O5476">
        <f>IF($B5476="","",IFERROR(VLOOKUP($B5476,Mapping!$A:$C,2,0),"Not Mapped"))</f>
        <v/>
      </c>
      <c r="P5476">
        <f>IF($B5476="","",IFERROR(VLOOKUP($B5476,Mapping!$A:$C,3,0),"Not Mapped"))</f>
        <v/>
      </c>
      <c r="Q5476">
        <f>IF($B5476="","",IF(COUNTIF(Exclusions!$A:$A,$B5476)&gt;0,"Yes","No"))</f>
        <v/>
      </c>
      <c r="R5476" s="17">
        <f>IF($B5476="","",MIN(1,DAY($A5476)/IF($N5476="Superstore",Settings!$B$5,Settings!$B$4)))</f>
        <v/>
      </c>
      <c r="S5476" s="17">
        <f>IF(OR($B5476="",$G5476="",$R5476=0),"",$G5476/$R5476)</f>
        <v/>
      </c>
      <c r="T5476">
        <f>IF($S5476="","",IF($S5476&lt;Settings!$B$8,"Critical",IF($S5476&lt;Settings!$B$9,"Semi Critical","Non Critical")))</f>
        <v/>
      </c>
      <c r="U5476">
        <f>IF($B5476="","",IFERROR(VLOOKUP($O5476,Leaders!$A:$B,2,0),"Not Mapped"))</f>
        <v/>
      </c>
    </row>
    <row r="5477">
      <c r="A5477" s="16" t="n"/>
      <c r="G5477" s="17" t="n"/>
      <c r="H5477" s="17" t="n"/>
      <c r="I5477" s="17" t="n"/>
      <c r="J5477" s="17" t="n"/>
      <c r="K5477" s="17" t="n"/>
      <c r="L5477" s="17" t="n"/>
      <c r="N5477">
        <f>IF($B5477="","",IF($C5477="SUPERSTORE","Superstore","DH"))</f>
        <v/>
      </c>
      <c r="O5477">
        <f>IF($B5477="","",IFERROR(VLOOKUP($B5477,Mapping!$A:$C,2,0),"Not Mapped"))</f>
        <v/>
      </c>
      <c r="P5477">
        <f>IF($B5477="","",IFERROR(VLOOKUP($B5477,Mapping!$A:$C,3,0),"Not Mapped"))</f>
        <v/>
      </c>
      <c r="Q5477">
        <f>IF($B5477="","",IF(COUNTIF(Exclusions!$A:$A,$B5477)&gt;0,"Yes","No"))</f>
        <v/>
      </c>
      <c r="R5477" s="17">
        <f>IF($B5477="","",MIN(1,DAY($A5477)/IF($N5477="Superstore",Settings!$B$5,Settings!$B$4)))</f>
        <v/>
      </c>
      <c r="S5477" s="17">
        <f>IF(OR($B5477="",$G5477="",$R5477=0),"",$G5477/$R5477)</f>
        <v/>
      </c>
      <c r="T5477">
        <f>IF($S5477="","",IF($S5477&lt;Settings!$B$8,"Critical",IF($S5477&lt;Settings!$B$9,"Semi Critical","Non Critical")))</f>
        <v/>
      </c>
      <c r="U5477">
        <f>IF($B5477="","",IFERROR(VLOOKUP($O5477,Leaders!$A:$B,2,0),"Not Mapped"))</f>
        <v/>
      </c>
    </row>
    <row r="5478">
      <c r="A5478" s="16" t="n"/>
      <c r="G5478" s="17" t="n"/>
      <c r="H5478" s="17" t="n"/>
      <c r="I5478" s="17" t="n"/>
      <c r="J5478" s="17" t="n"/>
      <c r="K5478" s="17" t="n"/>
      <c r="L5478" s="17" t="n"/>
      <c r="N5478">
        <f>IF($B5478="","",IF($C5478="SUPERSTORE","Superstore","DH"))</f>
        <v/>
      </c>
      <c r="O5478">
        <f>IF($B5478="","",IFERROR(VLOOKUP($B5478,Mapping!$A:$C,2,0),"Not Mapped"))</f>
        <v/>
      </c>
      <c r="P5478">
        <f>IF($B5478="","",IFERROR(VLOOKUP($B5478,Mapping!$A:$C,3,0),"Not Mapped"))</f>
        <v/>
      </c>
      <c r="Q5478">
        <f>IF($B5478="","",IF(COUNTIF(Exclusions!$A:$A,$B5478)&gt;0,"Yes","No"))</f>
        <v/>
      </c>
      <c r="R5478" s="17">
        <f>IF($B5478="","",MIN(1,DAY($A5478)/IF($N5478="Superstore",Settings!$B$5,Settings!$B$4)))</f>
        <v/>
      </c>
      <c r="S5478" s="17">
        <f>IF(OR($B5478="",$G5478="",$R5478=0),"",$G5478/$R5478)</f>
        <v/>
      </c>
      <c r="T5478">
        <f>IF($S5478="","",IF($S5478&lt;Settings!$B$8,"Critical",IF($S5478&lt;Settings!$B$9,"Semi Critical","Non Critical")))</f>
        <v/>
      </c>
      <c r="U5478">
        <f>IF($B5478="","",IFERROR(VLOOKUP($O5478,Leaders!$A:$B,2,0),"Not Mapped"))</f>
        <v/>
      </c>
    </row>
    <row r="5479">
      <c r="A5479" s="16" t="n"/>
      <c r="G5479" s="17" t="n"/>
      <c r="H5479" s="17" t="n"/>
      <c r="I5479" s="17" t="n"/>
      <c r="J5479" s="17" t="n"/>
      <c r="K5479" s="17" t="n"/>
      <c r="L5479" s="17" t="n"/>
      <c r="N5479">
        <f>IF($B5479="","",IF($C5479="SUPERSTORE","Superstore","DH"))</f>
        <v/>
      </c>
      <c r="O5479">
        <f>IF($B5479="","",IFERROR(VLOOKUP($B5479,Mapping!$A:$C,2,0),"Not Mapped"))</f>
        <v/>
      </c>
      <c r="P5479">
        <f>IF($B5479="","",IFERROR(VLOOKUP($B5479,Mapping!$A:$C,3,0),"Not Mapped"))</f>
        <v/>
      </c>
      <c r="Q5479">
        <f>IF($B5479="","",IF(COUNTIF(Exclusions!$A:$A,$B5479)&gt;0,"Yes","No"))</f>
        <v/>
      </c>
      <c r="R5479" s="17">
        <f>IF($B5479="","",MIN(1,DAY($A5479)/IF($N5479="Superstore",Settings!$B$5,Settings!$B$4)))</f>
        <v/>
      </c>
      <c r="S5479" s="17">
        <f>IF(OR($B5479="",$G5479="",$R5479=0),"",$G5479/$R5479)</f>
        <v/>
      </c>
      <c r="T5479">
        <f>IF($S5479="","",IF($S5479&lt;Settings!$B$8,"Critical",IF($S5479&lt;Settings!$B$9,"Semi Critical","Non Critical")))</f>
        <v/>
      </c>
      <c r="U5479">
        <f>IF($B5479="","",IFERROR(VLOOKUP($O5479,Leaders!$A:$B,2,0),"Not Mapped"))</f>
        <v/>
      </c>
    </row>
    <row r="5480">
      <c r="A5480" s="16" t="n"/>
      <c r="G5480" s="17" t="n"/>
      <c r="H5480" s="17" t="n"/>
      <c r="I5480" s="17" t="n"/>
      <c r="J5480" s="17" t="n"/>
      <c r="K5480" s="17" t="n"/>
      <c r="L5480" s="17" t="n"/>
      <c r="N5480">
        <f>IF($B5480="","",IF($C5480="SUPERSTORE","Superstore","DH"))</f>
        <v/>
      </c>
      <c r="O5480">
        <f>IF($B5480="","",IFERROR(VLOOKUP($B5480,Mapping!$A:$C,2,0),"Not Mapped"))</f>
        <v/>
      </c>
      <c r="P5480">
        <f>IF($B5480="","",IFERROR(VLOOKUP($B5480,Mapping!$A:$C,3,0),"Not Mapped"))</f>
        <v/>
      </c>
      <c r="Q5480">
        <f>IF($B5480="","",IF(COUNTIF(Exclusions!$A:$A,$B5480)&gt;0,"Yes","No"))</f>
        <v/>
      </c>
      <c r="R5480" s="17">
        <f>IF($B5480="","",MIN(1,DAY($A5480)/IF($N5480="Superstore",Settings!$B$5,Settings!$B$4)))</f>
        <v/>
      </c>
      <c r="S5480" s="17">
        <f>IF(OR($B5480="",$G5480="",$R5480=0),"",$G5480/$R5480)</f>
        <v/>
      </c>
      <c r="T5480">
        <f>IF($S5480="","",IF($S5480&lt;Settings!$B$8,"Critical",IF($S5480&lt;Settings!$B$9,"Semi Critical","Non Critical")))</f>
        <v/>
      </c>
      <c r="U5480">
        <f>IF($B5480="","",IFERROR(VLOOKUP($O5480,Leaders!$A:$B,2,0),"Not Mapped"))</f>
        <v/>
      </c>
    </row>
    <row r="5481">
      <c r="A5481" s="16" t="n"/>
      <c r="G5481" s="17" t="n"/>
      <c r="H5481" s="17" t="n"/>
      <c r="I5481" s="17" t="n"/>
      <c r="J5481" s="17" t="n"/>
      <c r="K5481" s="17" t="n"/>
      <c r="L5481" s="17" t="n"/>
      <c r="N5481">
        <f>IF($B5481="","",IF($C5481="SUPERSTORE","Superstore","DH"))</f>
        <v/>
      </c>
      <c r="O5481">
        <f>IF($B5481="","",IFERROR(VLOOKUP($B5481,Mapping!$A:$C,2,0),"Not Mapped"))</f>
        <v/>
      </c>
      <c r="P5481">
        <f>IF($B5481="","",IFERROR(VLOOKUP($B5481,Mapping!$A:$C,3,0),"Not Mapped"))</f>
        <v/>
      </c>
      <c r="Q5481">
        <f>IF($B5481="","",IF(COUNTIF(Exclusions!$A:$A,$B5481)&gt;0,"Yes","No"))</f>
        <v/>
      </c>
      <c r="R5481" s="17">
        <f>IF($B5481="","",MIN(1,DAY($A5481)/IF($N5481="Superstore",Settings!$B$5,Settings!$B$4)))</f>
        <v/>
      </c>
      <c r="S5481" s="17">
        <f>IF(OR($B5481="",$G5481="",$R5481=0),"",$G5481/$R5481)</f>
        <v/>
      </c>
      <c r="T5481">
        <f>IF($S5481="","",IF($S5481&lt;Settings!$B$8,"Critical",IF($S5481&lt;Settings!$B$9,"Semi Critical","Non Critical")))</f>
        <v/>
      </c>
      <c r="U5481">
        <f>IF($B5481="","",IFERROR(VLOOKUP($O5481,Leaders!$A:$B,2,0),"Not Mapped"))</f>
        <v/>
      </c>
    </row>
    <row r="5482">
      <c r="A5482" s="16" t="n"/>
      <c r="G5482" s="17" t="n"/>
      <c r="H5482" s="17" t="n"/>
      <c r="I5482" s="17" t="n"/>
      <c r="J5482" s="17" t="n"/>
      <c r="K5482" s="17" t="n"/>
      <c r="L5482" s="17" t="n"/>
      <c r="N5482">
        <f>IF($B5482="","",IF($C5482="SUPERSTORE","Superstore","DH"))</f>
        <v/>
      </c>
      <c r="O5482">
        <f>IF($B5482="","",IFERROR(VLOOKUP($B5482,Mapping!$A:$C,2,0),"Not Mapped"))</f>
        <v/>
      </c>
      <c r="P5482">
        <f>IF($B5482="","",IFERROR(VLOOKUP($B5482,Mapping!$A:$C,3,0),"Not Mapped"))</f>
        <v/>
      </c>
      <c r="Q5482">
        <f>IF($B5482="","",IF(COUNTIF(Exclusions!$A:$A,$B5482)&gt;0,"Yes","No"))</f>
        <v/>
      </c>
      <c r="R5482" s="17">
        <f>IF($B5482="","",MIN(1,DAY($A5482)/IF($N5482="Superstore",Settings!$B$5,Settings!$B$4)))</f>
        <v/>
      </c>
      <c r="S5482" s="17">
        <f>IF(OR($B5482="",$G5482="",$R5482=0),"",$G5482/$R5482)</f>
        <v/>
      </c>
      <c r="T5482">
        <f>IF($S5482="","",IF($S5482&lt;Settings!$B$8,"Critical",IF($S5482&lt;Settings!$B$9,"Semi Critical","Non Critical")))</f>
        <v/>
      </c>
      <c r="U5482">
        <f>IF($B5482="","",IFERROR(VLOOKUP($O5482,Leaders!$A:$B,2,0),"Not Mapped"))</f>
        <v/>
      </c>
    </row>
    <row r="5483">
      <c r="A5483" s="16" t="n"/>
      <c r="G5483" s="17" t="n"/>
      <c r="H5483" s="17" t="n"/>
      <c r="I5483" s="17" t="n"/>
      <c r="J5483" s="17" t="n"/>
      <c r="K5483" s="17" t="n"/>
      <c r="L5483" s="17" t="n"/>
      <c r="N5483">
        <f>IF($B5483="","",IF($C5483="SUPERSTORE","Superstore","DH"))</f>
        <v/>
      </c>
      <c r="O5483">
        <f>IF($B5483="","",IFERROR(VLOOKUP($B5483,Mapping!$A:$C,2,0),"Not Mapped"))</f>
        <v/>
      </c>
      <c r="P5483">
        <f>IF($B5483="","",IFERROR(VLOOKUP($B5483,Mapping!$A:$C,3,0),"Not Mapped"))</f>
        <v/>
      </c>
      <c r="Q5483">
        <f>IF($B5483="","",IF(COUNTIF(Exclusions!$A:$A,$B5483)&gt;0,"Yes","No"))</f>
        <v/>
      </c>
      <c r="R5483" s="17">
        <f>IF($B5483="","",MIN(1,DAY($A5483)/IF($N5483="Superstore",Settings!$B$5,Settings!$B$4)))</f>
        <v/>
      </c>
      <c r="S5483" s="17">
        <f>IF(OR($B5483="",$G5483="",$R5483=0),"",$G5483/$R5483)</f>
        <v/>
      </c>
      <c r="T5483">
        <f>IF($S5483="","",IF($S5483&lt;Settings!$B$8,"Critical",IF($S5483&lt;Settings!$B$9,"Semi Critical","Non Critical")))</f>
        <v/>
      </c>
      <c r="U5483">
        <f>IF($B5483="","",IFERROR(VLOOKUP($O5483,Leaders!$A:$B,2,0),"Not Mapped"))</f>
        <v/>
      </c>
    </row>
    <row r="5484">
      <c r="A5484" s="16" t="n"/>
      <c r="G5484" s="17" t="n"/>
      <c r="H5484" s="17" t="n"/>
      <c r="I5484" s="17" t="n"/>
      <c r="J5484" s="17" t="n"/>
      <c r="K5484" s="17" t="n"/>
      <c r="L5484" s="17" t="n"/>
      <c r="N5484">
        <f>IF($B5484="","",IF($C5484="SUPERSTORE","Superstore","DH"))</f>
        <v/>
      </c>
      <c r="O5484">
        <f>IF($B5484="","",IFERROR(VLOOKUP($B5484,Mapping!$A:$C,2,0),"Not Mapped"))</f>
        <v/>
      </c>
      <c r="P5484">
        <f>IF($B5484="","",IFERROR(VLOOKUP($B5484,Mapping!$A:$C,3,0),"Not Mapped"))</f>
        <v/>
      </c>
      <c r="Q5484">
        <f>IF($B5484="","",IF(COUNTIF(Exclusions!$A:$A,$B5484)&gt;0,"Yes","No"))</f>
        <v/>
      </c>
      <c r="R5484" s="17">
        <f>IF($B5484="","",MIN(1,DAY($A5484)/IF($N5484="Superstore",Settings!$B$5,Settings!$B$4)))</f>
        <v/>
      </c>
      <c r="S5484" s="17">
        <f>IF(OR($B5484="",$G5484="",$R5484=0),"",$G5484/$R5484)</f>
        <v/>
      </c>
      <c r="T5484">
        <f>IF($S5484="","",IF($S5484&lt;Settings!$B$8,"Critical",IF($S5484&lt;Settings!$B$9,"Semi Critical","Non Critical")))</f>
        <v/>
      </c>
      <c r="U5484">
        <f>IF($B5484="","",IFERROR(VLOOKUP($O5484,Leaders!$A:$B,2,0),"Not Mapped"))</f>
        <v/>
      </c>
    </row>
    <row r="5485">
      <c r="A5485" s="16" t="n"/>
      <c r="G5485" s="17" t="n"/>
      <c r="H5485" s="17" t="n"/>
      <c r="I5485" s="17" t="n"/>
      <c r="J5485" s="17" t="n"/>
      <c r="K5485" s="17" t="n"/>
      <c r="L5485" s="17" t="n"/>
      <c r="N5485">
        <f>IF($B5485="","",IF($C5485="SUPERSTORE","Superstore","DH"))</f>
        <v/>
      </c>
      <c r="O5485">
        <f>IF($B5485="","",IFERROR(VLOOKUP($B5485,Mapping!$A:$C,2,0),"Not Mapped"))</f>
        <v/>
      </c>
      <c r="P5485">
        <f>IF($B5485="","",IFERROR(VLOOKUP($B5485,Mapping!$A:$C,3,0),"Not Mapped"))</f>
        <v/>
      </c>
      <c r="Q5485">
        <f>IF($B5485="","",IF(COUNTIF(Exclusions!$A:$A,$B5485)&gt;0,"Yes","No"))</f>
        <v/>
      </c>
      <c r="R5485" s="17">
        <f>IF($B5485="","",MIN(1,DAY($A5485)/IF($N5485="Superstore",Settings!$B$5,Settings!$B$4)))</f>
        <v/>
      </c>
      <c r="S5485" s="17">
        <f>IF(OR($B5485="",$G5485="",$R5485=0),"",$G5485/$R5485)</f>
        <v/>
      </c>
      <c r="T5485">
        <f>IF($S5485="","",IF($S5485&lt;Settings!$B$8,"Critical",IF($S5485&lt;Settings!$B$9,"Semi Critical","Non Critical")))</f>
        <v/>
      </c>
      <c r="U5485">
        <f>IF($B5485="","",IFERROR(VLOOKUP($O5485,Leaders!$A:$B,2,0),"Not Mapped"))</f>
        <v/>
      </c>
    </row>
    <row r="5486">
      <c r="A5486" s="16" t="n"/>
      <c r="G5486" s="17" t="n"/>
      <c r="H5486" s="17" t="n"/>
      <c r="I5486" s="17" t="n"/>
      <c r="J5486" s="17" t="n"/>
      <c r="K5486" s="17" t="n"/>
      <c r="L5486" s="17" t="n"/>
      <c r="N5486">
        <f>IF($B5486="","",IF($C5486="SUPERSTORE","Superstore","DH"))</f>
        <v/>
      </c>
      <c r="O5486">
        <f>IF($B5486="","",IFERROR(VLOOKUP($B5486,Mapping!$A:$C,2,0),"Not Mapped"))</f>
        <v/>
      </c>
      <c r="P5486">
        <f>IF($B5486="","",IFERROR(VLOOKUP($B5486,Mapping!$A:$C,3,0),"Not Mapped"))</f>
        <v/>
      </c>
      <c r="Q5486">
        <f>IF($B5486="","",IF(COUNTIF(Exclusions!$A:$A,$B5486)&gt;0,"Yes","No"))</f>
        <v/>
      </c>
      <c r="R5486" s="17">
        <f>IF($B5486="","",MIN(1,DAY($A5486)/IF($N5486="Superstore",Settings!$B$5,Settings!$B$4)))</f>
        <v/>
      </c>
      <c r="S5486" s="17">
        <f>IF(OR($B5486="",$G5486="",$R5486=0),"",$G5486/$R5486)</f>
        <v/>
      </c>
      <c r="T5486">
        <f>IF($S5486="","",IF($S5486&lt;Settings!$B$8,"Critical",IF($S5486&lt;Settings!$B$9,"Semi Critical","Non Critical")))</f>
        <v/>
      </c>
      <c r="U5486">
        <f>IF($B5486="","",IFERROR(VLOOKUP($O5486,Leaders!$A:$B,2,0),"Not Mapped"))</f>
        <v/>
      </c>
    </row>
    <row r="5487">
      <c r="A5487" s="16" t="n"/>
      <c r="G5487" s="17" t="n"/>
      <c r="H5487" s="17" t="n"/>
      <c r="I5487" s="17" t="n"/>
      <c r="J5487" s="17" t="n"/>
      <c r="K5487" s="17" t="n"/>
      <c r="L5487" s="17" t="n"/>
      <c r="N5487">
        <f>IF($B5487="","",IF($C5487="SUPERSTORE","Superstore","DH"))</f>
        <v/>
      </c>
      <c r="O5487">
        <f>IF($B5487="","",IFERROR(VLOOKUP($B5487,Mapping!$A:$C,2,0),"Not Mapped"))</f>
        <v/>
      </c>
      <c r="P5487">
        <f>IF($B5487="","",IFERROR(VLOOKUP($B5487,Mapping!$A:$C,3,0),"Not Mapped"))</f>
        <v/>
      </c>
      <c r="Q5487">
        <f>IF($B5487="","",IF(COUNTIF(Exclusions!$A:$A,$B5487)&gt;0,"Yes","No"))</f>
        <v/>
      </c>
      <c r="R5487" s="17">
        <f>IF($B5487="","",MIN(1,DAY($A5487)/IF($N5487="Superstore",Settings!$B$5,Settings!$B$4)))</f>
        <v/>
      </c>
      <c r="S5487" s="17">
        <f>IF(OR($B5487="",$G5487="",$R5487=0),"",$G5487/$R5487)</f>
        <v/>
      </c>
      <c r="T5487">
        <f>IF($S5487="","",IF($S5487&lt;Settings!$B$8,"Critical",IF($S5487&lt;Settings!$B$9,"Semi Critical","Non Critical")))</f>
        <v/>
      </c>
      <c r="U5487">
        <f>IF($B5487="","",IFERROR(VLOOKUP($O5487,Leaders!$A:$B,2,0),"Not Mapped"))</f>
        <v/>
      </c>
    </row>
    <row r="5488">
      <c r="A5488" s="16" t="n"/>
      <c r="G5488" s="17" t="n"/>
      <c r="H5488" s="17" t="n"/>
      <c r="I5488" s="17" t="n"/>
      <c r="J5488" s="17" t="n"/>
      <c r="K5488" s="17" t="n"/>
      <c r="L5488" s="17" t="n"/>
      <c r="N5488">
        <f>IF($B5488="","",IF($C5488="SUPERSTORE","Superstore","DH"))</f>
        <v/>
      </c>
      <c r="O5488">
        <f>IF($B5488="","",IFERROR(VLOOKUP($B5488,Mapping!$A:$C,2,0),"Not Mapped"))</f>
        <v/>
      </c>
      <c r="P5488">
        <f>IF($B5488="","",IFERROR(VLOOKUP($B5488,Mapping!$A:$C,3,0),"Not Mapped"))</f>
        <v/>
      </c>
      <c r="Q5488">
        <f>IF($B5488="","",IF(COUNTIF(Exclusions!$A:$A,$B5488)&gt;0,"Yes","No"))</f>
        <v/>
      </c>
      <c r="R5488" s="17">
        <f>IF($B5488="","",MIN(1,DAY($A5488)/IF($N5488="Superstore",Settings!$B$5,Settings!$B$4)))</f>
        <v/>
      </c>
      <c r="S5488" s="17">
        <f>IF(OR($B5488="",$G5488="",$R5488=0),"",$G5488/$R5488)</f>
        <v/>
      </c>
      <c r="T5488">
        <f>IF($S5488="","",IF($S5488&lt;Settings!$B$8,"Critical",IF($S5488&lt;Settings!$B$9,"Semi Critical","Non Critical")))</f>
        <v/>
      </c>
      <c r="U5488">
        <f>IF($B5488="","",IFERROR(VLOOKUP($O5488,Leaders!$A:$B,2,0),"Not Mapped"))</f>
        <v/>
      </c>
    </row>
    <row r="5489">
      <c r="A5489" s="16" t="n"/>
      <c r="G5489" s="17" t="n"/>
      <c r="H5489" s="17" t="n"/>
      <c r="I5489" s="17" t="n"/>
      <c r="J5489" s="17" t="n"/>
      <c r="K5489" s="17" t="n"/>
      <c r="L5489" s="17" t="n"/>
      <c r="N5489">
        <f>IF($B5489="","",IF($C5489="SUPERSTORE","Superstore","DH"))</f>
        <v/>
      </c>
      <c r="O5489">
        <f>IF($B5489="","",IFERROR(VLOOKUP($B5489,Mapping!$A:$C,2,0),"Not Mapped"))</f>
        <v/>
      </c>
      <c r="P5489">
        <f>IF($B5489="","",IFERROR(VLOOKUP($B5489,Mapping!$A:$C,3,0),"Not Mapped"))</f>
        <v/>
      </c>
      <c r="Q5489">
        <f>IF($B5489="","",IF(COUNTIF(Exclusions!$A:$A,$B5489)&gt;0,"Yes","No"))</f>
        <v/>
      </c>
      <c r="R5489" s="17">
        <f>IF($B5489="","",MIN(1,DAY($A5489)/IF($N5489="Superstore",Settings!$B$5,Settings!$B$4)))</f>
        <v/>
      </c>
      <c r="S5489" s="17">
        <f>IF(OR($B5489="",$G5489="",$R5489=0),"",$G5489/$R5489)</f>
        <v/>
      </c>
      <c r="T5489">
        <f>IF($S5489="","",IF($S5489&lt;Settings!$B$8,"Critical",IF($S5489&lt;Settings!$B$9,"Semi Critical","Non Critical")))</f>
        <v/>
      </c>
      <c r="U5489">
        <f>IF($B5489="","",IFERROR(VLOOKUP($O5489,Leaders!$A:$B,2,0),"Not Mapped"))</f>
        <v/>
      </c>
    </row>
    <row r="5490">
      <c r="A5490" s="16" t="n"/>
      <c r="G5490" s="17" t="n"/>
      <c r="H5490" s="17" t="n"/>
      <c r="I5490" s="17" t="n"/>
      <c r="J5490" s="17" t="n"/>
      <c r="K5490" s="17" t="n"/>
      <c r="L5490" s="17" t="n"/>
      <c r="N5490">
        <f>IF($B5490="","",IF($C5490="SUPERSTORE","Superstore","DH"))</f>
        <v/>
      </c>
      <c r="O5490">
        <f>IF($B5490="","",IFERROR(VLOOKUP($B5490,Mapping!$A:$C,2,0),"Not Mapped"))</f>
        <v/>
      </c>
      <c r="P5490">
        <f>IF($B5490="","",IFERROR(VLOOKUP($B5490,Mapping!$A:$C,3,0),"Not Mapped"))</f>
        <v/>
      </c>
      <c r="Q5490">
        <f>IF($B5490="","",IF(COUNTIF(Exclusions!$A:$A,$B5490)&gt;0,"Yes","No"))</f>
        <v/>
      </c>
      <c r="R5490" s="17">
        <f>IF($B5490="","",MIN(1,DAY($A5490)/IF($N5490="Superstore",Settings!$B$5,Settings!$B$4)))</f>
        <v/>
      </c>
      <c r="S5490" s="17">
        <f>IF(OR($B5490="",$G5490="",$R5490=0),"",$G5490/$R5490)</f>
        <v/>
      </c>
      <c r="T5490">
        <f>IF($S5490="","",IF($S5490&lt;Settings!$B$8,"Critical",IF($S5490&lt;Settings!$B$9,"Semi Critical","Non Critical")))</f>
        <v/>
      </c>
      <c r="U5490">
        <f>IF($B5490="","",IFERROR(VLOOKUP($O5490,Leaders!$A:$B,2,0),"Not Mapped"))</f>
        <v/>
      </c>
    </row>
    <row r="5491">
      <c r="A5491" s="16" t="n"/>
      <c r="G5491" s="17" t="n"/>
      <c r="H5491" s="17" t="n"/>
      <c r="I5491" s="17" t="n"/>
      <c r="J5491" s="17" t="n"/>
      <c r="K5491" s="17" t="n"/>
      <c r="L5491" s="17" t="n"/>
      <c r="N5491">
        <f>IF($B5491="","",IF($C5491="SUPERSTORE","Superstore","DH"))</f>
        <v/>
      </c>
      <c r="O5491">
        <f>IF($B5491="","",IFERROR(VLOOKUP($B5491,Mapping!$A:$C,2,0),"Not Mapped"))</f>
        <v/>
      </c>
      <c r="P5491">
        <f>IF($B5491="","",IFERROR(VLOOKUP($B5491,Mapping!$A:$C,3,0),"Not Mapped"))</f>
        <v/>
      </c>
      <c r="Q5491">
        <f>IF($B5491="","",IF(COUNTIF(Exclusions!$A:$A,$B5491)&gt;0,"Yes","No"))</f>
        <v/>
      </c>
      <c r="R5491" s="17">
        <f>IF($B5491="","",MIN(1,DAY($A5491)/IF($N5491="Superstore",Settings!$B$5,Settings!$B$4)))</f>
        <v/>
      </c>
      <c r="S5491" s="17">
        <f>IF(OR($B5491="",$G5491="",$R5491=0),"",$G5491/$R5491)</f>
        <v/>
      </c>
      <c r="T5491">
        <f>IF($S5491="","",IF($S5491&lt;Settings!$B$8,"Critical",IF($S5491&lt;Settings!$B$9,"Semi Critical","Non Critical")))</f>
        <v/>
      </c>
      <c r="U5491">
        <f>IF($B5491="","",IFERROR(VLOOKUP($O5491,Leaders!$A:$B,2,0),"Not Mapped"))</f>
        <v/>
      </c>
    </row>
    <row r="5492">
      <c r="A5492" s="16" t="n"/>
      <c r="G5492" s="17" t="n"/>
      <c r="H5492" s="17" t="n"/>
      <c r="I5492" s="17" t="n"/>
      <c r="J5492" s="17" t="n"/>
      <c r="K5492" s="17" t="n"/>
      <c r="L5492" s="17" t="n"/>
      <c r="N5492">
        <f>IF($B5492="","",IF($C5492="SUPERSTORE","Superstore","DH"))</f>
        <v/>
      </c>
      <c r="O5492">
        <f>IF($B5492="","",IFERROR(VLOOKUP($B5492,Mapping!$A:$C,2,0),"Not Mapped"))</f>
        <v/>
      </c>
      <c r="P5492">
        <f>IF($B5492="","",IFERROR(VLOOKUP($B5492,Mapping!$A:$C,3,0),"Not Mapped"))</f>
        <v/>
      </c>
      <c r="Q5492">
        <f>IF($B5492="","",IF(COUNTIF(Exclusions!$A:$A,$B5492)&gt;0,"Yes","No"))</f>
        <v/>
      </c>
      <c r="R5492" s="17">
        <f>IF($B5492="","",MIN(1,DAY($A5492)/IF($N5492="Superstore",Settings!$B$5,Settings!$B$4)))</f>
        <v/>
      </c>
      <c r="S5492" s="17">
        <f>IF(OR($B5492="",$G5492="",$R5492=0),"",$G5492/$R5492)</f>
        <v/>
      </c>
      <c r="T5492">
        <f>IF($S5492="","",IF($S5492&lt;Settings!$B$8,"Critical",IF($S5492&lt;Settings!$B$9,"Semi Critical","Non Critical")))</f>
        <v/>
      </c>
      <c r="U5492">
        <f>IF($B5492="","",IFERROR(VLOOKUP($O5492,Leaders!$A:$B,2,0),"Not Mapped"))</f>
        <v/>
      </c>
    </row>
    <row r="5493">
      <c r="A5493" s="16" t="n"/>
      <c r="G5493" s="17" t="n"/>
      <c r="H5493" s="17" t="n"/>
      <c r="I5493" s="17" t="n"/>
      <c r="J5493" s="17" t="n"/>
      <c r="K5493" s="17" t="n"/>
      <c r="L5493" s="17" t="n"/>
      <c r="N5493">
        <f>IF($B5493="","",IF($C5493="SUPERSTORE","Superstore","DH"))</f>
        <v/>
      </c>
      <c r="O5493">
        <f>IF($B5493="","",IFERROR(VLOOKUP($B5493,Mapping!$A:$C,2,0),"Not Mapped"))</f>
        <v/>
      </c>
      <c r="P5493">
        <f>IF($B5493="","",IFERROR(VLOOKUP($B5493,Mapping!$A:$C,3,0),"Not Mapped"))</f>
        <v/>
      </c>
      <c r="Q5493">
        <f>IF($B5493="","",IF(COUNTIF(Exclusions!$A:$A,$B5493)&gt;0,"Yes","No"))</f>
        <v/>
      </c>
      <c r="R5493" s="17">
        <f>IF($B5493="","",MIN(1,DAY($A5493)/IF($N5493="Superstore",Settings!$B$5,Settings!$B$4)))</f>
        <v/>
      </c>
      <c r="S5493" s="17">
        <f>IF(OR($B5493="",$G5493="",$R5493=0),"",$G5493/$R5493)</f>
        <v/>
      </c>
      <c r="T5493">
        <f>IF($S5493="","",IF($S5493&lt;Settings!$B$8,"Critical",IF($S5493&lt;Settings!$B$9,"Semi Critical","Non Critical")))</f>
        <v/>
      </c>
      <c r="U5493">
        <f>IF($B5493="","",IFERROR(VLOOKUP($O5493,Leaders!$A:$B,2,0),"Not Mapped"))</f>
        <v/>
      </c>
    </row>
    <row r="5494">
      <c r="A5494" s="16" t="n"/>
      <c r="G5494" s="17" t="n"/>
      <c r="H5494" s="17" t="n"/>
      <c r="I5494" s="17" t="n"/>
      <c r="J5494" s="17" t="n"/>
      <c r="K5494" s="17" t="n"/>
      <c r="L5494" s="17" t="n"/>
      <c r="N5494">
        <f>IF($B5494="","",IF($C5494="SUPERSTORE","Superstore","DH"))</f>
        <v/>
      </c>
      <c r="O5494">
        <f>IF($B5494="","",IFERROR(VLOOKUP($B5494,Mapping!$A:$C,2,0),"Not Mapped"))</f>
        <v/>
      </c>
      <c r="P5494">
        <f>IF($B5494="","",IFERROR(VLOOKUP($B5494,Mapping!$A:$C,3,0),"Not Mapped"))</f>
        <v/>
      </c>
      <c r="Q5494">
        <f>IF($B5494="","",IF(COUNTIF(Exclusions!$A:$A,$B5494)&gt;0,"Yes","No"))</f>
        <v/>
      </c>
      <c r="R5494" s="17">
        <f>IF($B5494="","",MIN(1,DAY($A5494)/IF($N5494="Superstore",Settings!$B$5,Settings!$B$4)))</f>
        <v/>
      </c>
      <c r="S5494" s="17">
        <f>IF(OR($B5494="",$G5494="",$R5494=0),"",$G5494/$R5494)</f>
        <v/>
      </c>
      <c r="T5494">
        <f>IF($S5494="","",IF($S5494&lt;Settings!$B$8,"Critical",IF($S5494&lt;Settings!$B$9,"Semi Critical","Non Critical")))</f>
        <v/>
      </c>
      <c r="U5494">
        <f>IF($B5494="","",IFERROR(VLOOKUP($O5494,Leaders!$A:$B,2,0),"Not Mapped"))</f>
        <v/>
      </c>
    </row>
    <row r="5495">
      <c r="A5495" s="16" t="n"/>
      <c r="G5495" s="17" t="n"/>
      <c r="H5495" s="17" t="n"/>
      <c r="I5495" s="17" t="n"/>
      <c r="J5495" s="17" t="n"/>
      <c r="K5495" s="17" t="n"/>
      <c r="L5495" s="17" t="n"/>
      <c r="N5495">
        <f>IF($B5495="","",IF($C5495="SUPERSTORE","Superstore","DH"))</f>
        <v/>
      </c>
      <c r="O5495">
        <f>IF($B5495="","",IFERROR(VLOOKUP($B5495,Mapping!$A:$C,2,0),"Not Mapped"))</f>
        <v/>
      </c>
      <c r="P5495">
        <f>IF($B5495="","",IFERROR(VLOOKUP($B5495,Mapping!$A:$C,3,0),"Not Mapped"))</f>
        <v/>
      </c>
      <c r="Q5495">
        <f>IF($B5495="","",IF(COUNTIF(Exclusions!$A:$A,$B5495)&gt;0,"Yes","No"))</f>
        <v/>
      </c>
      <c r="R5495" s="17">
        <f>IF($B5495="","",MIN(1,DAY($A5495)/IF($N5495="Superstore",Settings!$B$5,Settings!$B$4)))</f>
        <v/>
      </c>
      <c r="S5495" s="17">
        <f>IF(OR($B5495="",$G5495="",$R5495=0),"",$G5495/$R5495)</f>
        <v/>
      </c>
      <c r="T5495">
        <f>IF($S5495="","",IF($S5495&lt;Settings!$B$8,"Critical",IF($S5495&lt;Settings!$B$9,"Semi Critical","Non Critical")))</f>
        <v/>
      </c>
      <c r="U5495">
        <f>IF($B5495="","",IFERROR(VLOOKUP($O5495,Leaders!$A:$B,2,0),"Not Mapped"))</f>
        <v/>
      </c>
    </row>
    <row r="5496">
      <c r="A5496" s="16" t="n"/>
      <c r="G5496" s="17" t="n"/>
      <c r="H5496" s="17" t="n"/>
      <c r="I5496" s="17" t="n"/>
      <c r="J5496" s="17" t="n"/>
      <c r="K5496" s="17" t="n"/>
      <c r="L5496" s="17" t="n"/>
      <c r="N5496">
        <f>IF($B5496="","",IF($C5496="SUPERSTORE","Superstore","DH"))</f>
        <v/>
      </c>
      <c r="O5496">
        <f>IF($B5496="","",IFERROR(VLOOKUP($B5496,Mapping!$A:$C,2,0),"Not Mapped"))</f>
        <v/>
      </c>
      <c r="P5496">
        <f>IF($B5496="","",IFERROR(VLOOKUP($B5496,Mapping!$A:$C,3,0),"Not Mapped"))</f>
        <v/>
      </c>
      <c r="Q5496">
        <f>IF($B5496="","",IF(COUNTIF(Exclusions!$A:$A,$B5496)&gt;0,"Yes","No"))</f>
        <v/>
      </c>
      <c r="R5496" s="17">
        <f>IF($B5496="","",MIN(1,DAY($A5496)/IF($N5496="Superstore",Settings!$B$5,Settings!$B$4)))</f>
        <v/>
      </c>
      <c r="S5496" s="17">
        <f>IF(OR($B5496="",$G5496="",$R5496=0),"",$G5496/$R5496)</f>
        <v/>
      </c>
      <c r="T5496">
        <f>IF($S5496="","",IF($S5496&lt;Settings!$B$8,"Critical",IF($S5496&lt;Settings!$B$9,"Semi Critical","Non Critical")))</f>
        <v/>
      </c>
      <c r="U5496">
        <f>IF($B5496="","",IFERROR(VLOOKUP($O5496,Leaders!$A:$B,2,0),"Not Mapped"))</f>
        <v/>
      </c>
    </row>
    <row r="5497">
      <c r="A5497" s="16" t="n"/>
      <c r="G5497" s="17" t="n"/>
      <c r="H5497" s="17" t="n"/>
      <c r="I5497" s="17" t="n"/>
      <c r="J5497" s="17" t="n"/>
      <c r="K5497" s="17" t="n"/>
      <c r="L5497" s="17" t="n"/>
      <c r="N5497">
        <f>IF($B5497="","",IF($C5497="SUPERSTORE","Superstore","DH"))</f>
        <v/>
      </c>
      <c r="O5497">
        <f>IF($B5497="","",IFERROR(VLOOKUP($B5497,Mapping!$A:$C,2,0),"Not Mapped"))</f>
        <v/>
      </c>
      <c r="P5497">
        <f>IF($B5497="","",IFERROR(VLOOKUP($B5497,Mapping!$A:$C,3,0),"Not Mapped"))</f>
        <v/>
      </c>
      <c r="Q5497">
        <f>IF($B5497="","",IF(COUNTIF(Exclusions!$A:$A,$B5497)&gt;0,"Yes","No"))</f>
        <v/>
      </c>
      <c r="R5497" s="17">
        <f>IF($B5497="","",MIN(1,DAY($A5497)/IF($N5497="Superstore",Settings!$B$5,Settings!$B$4)))</f>
        <v/>
      </c>
      <c r="S5497" s="17">
        <f>IF(OR($B5497="",$G5497="",$R5497=0),"",$G5497/$R5497)</f>
        <v/>
      </c>
      <c r="T5497">
        <f>IF($S5497="","",IF($S5497&lt;Settings!$B$8,"Critical",IF($S5497&lt;Settings!$B$9,"Semi Critical","Non Critical")))</f>
        <v/>
      </c>
      <c r="U5497">
        <f>IF($B5497="","",IFERROR(VLOOKUP($O5497,Leaders!$A:$B,2,0),"Not Mapped"))</f>
        <v/>
      </c>
    </row>
    <row r="5498">
      <c r="A5498" s="16" t="n"/>
      <c r="G5498" s="17" t="n"/>
      <c r="H5498" s="17" t="n"/>
      <c r="I5498" s="17" t="n"/>
      <c r="J5498" s="17" t="n"/>
      <c r="K5498" s="17" t="n"/>
      <c r="L5498" s="17" t="n"/>
      <c r="N5498">
        <f>IF($B5498="","",IF($C5498="SUPERSTORE","Superstore","DH"))</f>
        <v/>
      </c>
      <c r="O5498">
        <f>IF($B5498="","",IFERROR(VLOOKUP($B5498,Mapping!$A:$C,2,0),"Not Mapped"))</f>
        <v/>
      </c>
      <c r="P5498">
        <f>IF($B5498="","",IFERROR(VLOOKUP($B5498,Mapping!$A:$C,3,0),"Not Mapped"))</f>
        <v/>
      </c>
      <c r="Q5498">
        <f>IF($B5498="","",IF(COUNTIF(Exclusions!$A:$A,$B5498)&gt;0,"Yes","No"))</f>
        <v/>
      </c>
      <c r="R5498" s="17">
        <f>IF($B5498="","",MIN(1,DAY($A5498)/IF($N5498="Superstore",Settings!$B$5,Settings!$B$4)))</f>
        <v/>
      </c>
      <c r="S5498" s="17">
        <f>IF(OR($B5498="",$G5498="",$R5498=0),"",$G5498/$R5498)</f>
        <v/>
      </c>
      <c r="T5498">
        <f>IF($S5498="","",IF($S5498&lt;Settings!$B$8,"Critical",IF($S5498&lt;Settings!$B$9,"Semi Critical","Non Critical")))</f>
        <v/>
      </c>
      <c r="U5498">
        <f>IF($B5498="","",IFERROR(VLOOKUP($O5498,Leaders!$A:$B,2,0),"Not Mapped"))</f>
        <v/>
      </c>
    </row>
    <row r="5499">
      <c r="A5499" s="16" t="n"/>
      <c r="G5499" s="17" t="n"/>
      <c r="H5499" s="17" t="n"/>
      <c r="I5499" s="17" t="n"/>
      <c r="J5499" s="17" t="n"/>
      <c r="K5499" s="17" t="n"/>
      <c r="L5499" s="17" t="n"/>
      <c r="N5499">
        <f>IF($B5499="","",IF($C5499="SUPERSTORE","Superstore","DH"))</f>
        <v/>
      </c>
      <c r="O5499">
        <f>IF($B5499="","",IFERROR(VLOOKUP($B5499,Mapping!$A:$C,2,0),"Not Mapped"))</f>
        <v/>
      </c>
      <c r="P5499">
        <f>IF($B5499="","",IFERROR(VLOOKUP($B5499,Mapping!$A:$C,3,0),"Not Mapped"))</f>
        <v/>
      </c>
      <c r="Q5499">
        <f>IF($B5499="","",IF(COUNTIF(Exclusions!$A:$A,$B5499)&gt;0,"Yes","No"))</f>
        <v/>
      </c>
      <c r="R5499" s="17">
        <f>IF($B5499="","",MIN(1,DAY($A5499)/IF($N5499="Superstore",Settings!$B$5,Settings!$B$4)))</f>
        <v/>
      </c>
      <c r="S5499" s="17">
        <f>IF(OR($B5499="",$G5499="",$R5499=0),"",$G5499/$R5499)</f>
        <v/>
      </c>
      <c r="T5499">
        <f>IF($S5499="","",IF($S5499&lt;Settings!$B$8,"Critical",IF($S5499&lt;Settings!$B$9,"Semi Critical","Non Critical")))</f>
        <v/>
      </c>
      <c r="U5499">
        <f>IF($B5499="","",IFERROR(VLOOKUP($O5499,Leaders!$A:$B,2,0),"Not Mapped"))</f>
        <v/>
      </c>
    </row>
    <row r="5500">
      <c r="A5500" s="16" t="n"/>
      <c r="G5500" s="17" t="n"/>
      <c r="H5500" s="17" t="n"/>
      <c r="I5500" s="17" t="n"/>
      <c r="J5500" s="17" t="n"/>
      <c r="K5500" s="17" t="n"/>
      <c r="L5500" s="17" t="n"/>
      <c r="N5500">
        <f>IF($B5500="","",IF($C5500="SUPERSTORE","Superstore","DH"))</f>
        <v/>
      </c>
      <c r="O5500">
        <f>IF($B5500="","",IFERROR(VLOOKUP($B5500,Mapping!$A:$C,2,0),"Not Mapped"))</f>
        <v/>
      </c>
      <c r="P5500">
        <f>IF($B5500="","",IFERROR(VLOOKUP($B5500,Mapping!$A:$C,3,0),"Not Mapped"))</f>
        <v/>
      </c>
      <c r="Q5500">
        <f>IF($B5500="","",IF(COUNTIF(Exclusions!$A:$A,$B5500)&gt;0,"Yes","No"))</f>
        <v/>
      </c>
      <c r="R5500" s="17">
        <f>IF($B5500="","",MIN(1,DAY($A5500)/IF($N5500="Superstore",Settings!$B$5,Settings!$B$4)))</f>
        <v/>
      </c>
      <c r="S5500" s="17">
        <f>IF(OR($B5500="",$G5500="",$R5500=0),"",$G5500/$R5500)</f>
        <v/>
      </c>
      <c r="T5500">
        <f>IF($S5500="","",IF($S5500&lt;Settings!$B$8,"Critical",IF($S5500&lt;Settings!$B$9,"Semi Critical","Non Critical")))</f>
        <v/>
      </c>
      <c r="U5500">
        <f>IF($B5500="","",IFERROR(VLOOKUP($O5500,Leaders!$A:$B,2,0),"Not Mapped"))</f>
        <v/>
      </c>
    </row>
    <row r="5501">
      <c r="A5501" s="16" t="n"/>
      <c r="G5501" s="17" t="n"/>
      <c r="H5501" s="17" t="n"/>
      <c r="I5501" s="17" t="n"/>
      <c r="J5501" s="17" t="n"/>
      <c r="K5501" s="17" t="n"/>
      <c r="L5501" s="17" t="n"/>
      <c r="N5501">
        <f>IF($B5501="","",IF($C5501="SUPERSTORE","Superstore","DH"))</f>
        <v/>
      </c>
      <c r="O5501">
        <f>IF($B5501="","",IFERROR(VLOOKUP($B5501,Mapping!$A:$C,2,0),"Not Mapped"))</f>
        <v/>
      </c>
      <c r="P5501">
        <f>IF($B5501="","",IFERROR(VLOOKUP($B5501,Mapping!$A:$C,3,0),"Not Mapped"))</f>
        <v/>
      </c>
      <c r="Q5501">
        <f>IF($B5501="","",IF(COUNTIF(Exclusions!$A:$A,$B5501)&gt;0,"Yes","No"))</f>
        <v/>
      </c>
      <c r="R5501" s="17">
        <f>IF($B5501="","",MIN(1,DAY($A5501)/IF($N5501="Superstore",Settings!$B$5,Settings!$B$4)))</f>
        <v/>
      </c>
      <c r="S5501" s="17">
        <f>IF(OR($B5501="",$G5501="",$R5501=0),"",$G5501/$R5501)</f>
        <v/>
      </c>
      <c r="T5501">
        <f>IF($S5501="","",IF($S5501&lt;Settings!$B$8,"Critical",IF($S5501&lt;Settings!$B$9,"Semi Critical","Non Critical")))</f>
        <v/>
      </c>
      <c r="U5501">
        <f>IF($B5501="","",IFERROR(VLOOKUP($O5501,Leaders!$A:$B,2,0),"Not Mapped"))</f>
        <v/>
      </c>
    </row>
    <row r="5502">
      <c r="A5502" s="16" t="n"/>
      <c r="G5502" s="17" t="n"/>
      <c r="H5502" s="17" t="n"/>
      <c r="I5502" s="17" t="n"/>
      <c r="J5502" s="17" t="n"/>
      <c r="K5502" s="17" t="n"/>
      <c r="L5502" s="17" t="n"/>
      <c r="N5502">
        <f>IF($B5502="","",IF($C5502="SUPERSTORE","Superstore","DH"))</f>
        <v/>
      </c>
      <c r="O5502">
        <f>IF($B5502="","",IFERROR(VLOOKUP($B5502,Mapping!$A:$C,2,0),"Not Mapped"))</f>
        <v/>
      </c>
      <c r="P5502">
        <f>IF($B5502="","",IFERROR(VLOOKUP($B5502,Mapping!$A:$C,3,0),"Not Mapped"))</f>
        <v/>
      </c>
      <c r="Q5502">
        <f>IF($B5502="","",IF(COUNTIF(Exclusions!$A:$A,$B5502)&gt;0,"Yes","No"))</f>
        <v/>
      </c>
      <c r="R5502" s="17">
        <f>IF($B5502="","",MIN(1,DAY($A5502)/IF($N5502="Superstore",Settings!$B$5,Settings!$B$4)))</f>
        <v/>
      </c>
      <c r="S5502" s="17">
        <f>IF(OR($B5502="",$G5502="",$R5502=0),"",$G5502/$R5502)</f>
        <v/>
      </c>
      <c r="T5502">
        <f>IF($S5502="","",IF($S5502&lt;Settings!$B$8,"Critical",IF($S5502&lt;Settings!$B$9,"Semi Critical","Non Critical")))</f>
        <v/>
      </c>
      <c r="U5502">
        <f>IF($B5502="","",IFERROR(VLOOKUP($O5502,Leaders!$A:$B,2,0),"Not Mapped"))</f>
        <v/>
      </c>
    </row>
    <row r="5503">
      <c r="A5503" s="16" t="n"/>
      <c r="G5503" s="17" t="n"/>
      <c r="H5503" s="17" t="n"/>
      <c r="I5503" s="17" t="n"/>
      <c r="J5503" s="17" t="n"/>
      <c r="K5503" s="17" t="n"/>
      <c r="L5503" s="17" t="n"/>
      <c r="N5503">
        <f>IF($B5503="","",IF($C5503="SUPERSTORE","Superstore","DH"))</f>
        <v/>
      </c>
      <c r="O5503">
        <f>IF($B5503="","",IFERROR(VLOOKUP($B5503,Mapping!$A:$C,2,0),"Not Mapped"))</f>
        <v/>
      </c>
      <c r="P5503">
        <f>IF($B5503="","",IFERROR(VLOOKUP($B5503,Mapping!$A:$C,3,0),"Not Mapped"))</f>
        <v/>
      </c>
      <c r="Q5503">
        <f>IF($B5503="","",IF(COUNTIF(Exclusions!$A:$A,$B5503)&gt;0,"Yes","No"))</f>
        <v/>
      </c>
      <c r="R5503" s="17">
        <f>IF($B5503="","",MIN(1,DAY($A5503)/IF($N5503="Superstore",Settings!$B$5,Settings!$B$4)))</f>
        <v/>
      </c>
      <c r="S5503" s="17">
        <f>IF(OR($B5503="",$G5503="",$R5503=0),"",$G5503/$R5503)</f>
        <v/>
      </c>
      <c r="T5503">
        <f>IF($S5503="","",IF($S5503&lt;Settings!$B$8,"Critical",IF($S5503&lt;Settings!$B$9,"Semi Critical","Non Critical")))</f>
        <v/>
      </c>
      <c r="U5503">
        <f>IF($B5503="","",IFERROR(VLOOKUP($O5503,Leaders!$A:$B,2,0),"Not Mapped"))</f>
        <v/>
      </c>
    </row>
    <row r="5504">
      <c r="A5504" s="16" t="n"/>
      <c r="G5504" s="17" t="n"/>
      <c r="H5504" s="17" t="n"/>
      <c r="I5504" s="17" t="n"/>
      <c r="J5504" s="17" t="n"/>
      <c r="K5504" s="17" t="n"/>
      <c r="L5504" s="17" t="n"/>
      <c r="N5504">
        <f>IF($B5504="","",IF($C5504="SUPERSTORE","Superstore","DH"))</f>
        <v/>
      </c>
      <c r="O5504">
        <f>IF($B5504="","",IFERROR(VLOOKUP($B5504,Mapping!$A:$C,2,0),"Not Mapped"))</f>
        <v/>
      </c>
      <c r="P5504">
        <f>IF($B5504="","",IFERROR(VLOOKUP($B5504,Mapping!$A:$C,3,0),"Not Mapped"))</f>
        <v/>
      </c>
      <c r="Q5504">
        <f>IF($B5504="","",IF(COUNTIF(Exclusions!$A:$A,$B5504)&gt;0,"Yes","No"))</f>
        <v/>
      </c>
      <c r="R5504" s="17">
        <f>IF($B5504="","",MIN(1,DAY($A5504)/IF($N5504="Superstore",Settings!$B$5,Settings!$B$4)))</f>
        <v/>
      </c>
      <c r="S5504" s="17">
        <f>IF(OR($B5504="",$G5504="",$R5504=0),"",$G5504/$R5504)</f>
        <v/>
      </c>
      <c r="T5504">
        <f>IF($S5504="","",IF($S5504&lt;Settings!$B$8,"Critical",IF($S5504&lt;Settings!$B$9,"Semi Critical","Non Critical")))</f>
        <v/>
      </c>
      <c r="U5504">
        <f>IF($B5504="","",IFERROR(VLOOKUP($O5504,Leaders!$A:$B,2,0),"Not Mapped"))</f>
        <v/>
      </c>
    </row>
    <row r="5505">
      <c r="A5505" s="16" t="n"/>
      <c r="G5505" s="17" t="n"/>
      <c r="H5505" s="17" t="n"/>
      <c r="I5505" s="17" t="n"/>
      <c r="J5505" s="17" t="n"/>
      <c r="K5505" s="17" t="n"/>
      <c r="L5505" s="17" t="n"/>
      <c r="N5505">
        <f>IF($B5505="","",IF($C5505="SUPERSTORE","Superstore","DH"))</f>
        <v/>
      </c>
      <c r="O5505">
        <f>IF($B5505="","",IFERROR(VLOOKUP($B5505,Mapping!$A:$C,2,0),"Not Mapped"))</f>
        <v/>
      </c>
      <c r="P5505">
        <f>IF($B5505="","",IFERROR(VLOOKUP($B5505,Mapping!$A:$C,3,0),"Not Mapped"))</f>
        <v/>
      </c>
      <c r="Q5505">
        <f>IF($B5505="","",IF(COUNTIF(Exclusions!$A:$A,$B5505)&gt;0,"Yes","No"))</f>
        <v/>
      </c>
      <c r="R5505" s="17">
        <f>IF($B5505="","",MIN(1,DAY($A5505)/IF($N5505="Superstore",Settings!$B$5,Settings!$B$4)))</f>
        <v/>
      </c>
      <c r="S5505" s="17">
        <f>IF(OR($B5505="",$G5505="",$R5505=0),"",$G5505/$R5505)</f>
        <v/>
      </c>
      <c r="T5505">
        <f>IF($S5505="","",IF($S5505&lt;Settings!$B$8,"Critical",IF($S5505&lt;Settings!$B$9,"Semi Critical","Non Critical")))</f>
        <v/>
      </c>
      <c r="U5505">
        <f>IF($B5505="","",IFERROR(VLOOKUP($O5505,Leaders!$A:$B,2,0),"Not Mapped"))</f>
        <v/>
      </c>
    </row>
    <row r="5506">
      <c r="A5506" s="16" t="n"/>
      <c r="G5506" s="17" t="n"/>
      <c r="H5506" s="17" t="n"/>
      <c r="I5506" s="17" t="n"/>
      <c r="J5506" s="17" t="n"/>
      <c r="K5506" s="17" t="n"/>
      <c r="L5506" s="17" t="n"/>
      <c r="N5506">
        <f>IF($B5506="","",IF($C5506="SUPERSTORE","Superstore","DH"))</f>
        <v/>
      </c>
      <c r="O5506">
        <f>IF($B5506="","",IFERROR(VLOOKUP($B5506,Mapping!$A:$C,2,0),"Not Mapped"))</f>
        <v/>
      </c>
      <c r="P5506">
        <f>IF($B5506="","",IFERROR(VLOOKUP($B5506,Mapping!$A:$C,3,0),"Not Mapped"))</f>
        <v/>
      </c>
      <c r="Q5506">
        <f>IF($B5506="","",IF(COUNTIF(Exclusions!$A:$A,$B5506)&gt;0,"Yes","No"))</f>
        <v/>
      </c>
      <c r="R5506" s="17">
        <f>IF($B5506="","",MIN(1,DAY($A5506)/IF($N5506="Superstore",Settings!$B$5,Settings!$B$4)))</f>
        <v/>
      </c>
      <c r="S5506" s="17">
        <f>IF(OR($B5506="",$G5506="",$R5506=0),"",$G5506/$R5506)</f>
        <v/>
      </c>
      <c r="T5506">
        <f>IF($S5506="","",IF($S5506&lt;Settings!$B$8,"Critical",IF($S5506&lt;Settings!$B$9,"Semi Critical","Non Critical")))</f>
        <v/>
      </c>
      <c r="U5506">
        <f>IF($B5506="","",IFERROR(VLOOKUP($O5506,Leaders!$A:$B,2,0),"Not Mapped"))</f>
        <v/>
      </c>
    </row>
    <row r="5507">
      <c r="A5507" s="16" t="n"/>
      <c r="G5507" s="17" t="n"/>
      <c r="H5507" s="17" t="n"/>
      <c r="I5507" s="17" t="n"/>
      <c r="J5507" s="17" t="n"/>
      <c r="K5507" s="17" t="n"/>
      <c r="L5507" s="17" t="n"/>
      <c r="N5507">
        <f>IF($B5507="","",IF($C5507="SUPERSTORE","Superstore","DH"))</f>
        <v/>
      </c>
      <c r="O5507">
        <f>IF($B5507="","",IFERROR(VLOOKUP($B5507,Mapping!$A:$C,2,0),"Not Mapped"))</f>
        <v/>
      </c>
      <c r="P5507">
        <f>IF($B5507="","",IFERROR(VLOOKUP($B5507,Mapping!$A:$C,3,0),"Not Mapped"))</f>
        <v/>
      </c>
      <c r="Q5507">
        <f>IF($B5507="","",IF(COUNTIF(Exclusions!$A:$A,$B5507)&gt;0,"Yes","No"))</f>
        <v/>
      </c>
      <c r="R5507" s="17">
        <f>IF($B5507="","",MIN(1,DAY($A5507)/IF($N5507="Superstore",Settings!$B$5,Settings!$B$4)))</f>
        <v/>
      </c>
      <c r="S5507" s="17">
        <f>IF(OR($B5507="",$G5507="",$R5507=0),"",$G5507/$R5507)</f>
        <v/>
      </c>
      <c r="T5507">
        <f>IF($S5507="","",IF($S5507&lt;Settings!$B$8,"Critical",IF($S5507&lt;Settings!$B$9,"Semi Critical","Non Critical")))</f>
        <v/>
      </c>
      <c r="U5507">
        <f>IF($B5507="","",IFERROR(VLOOKUP($O5507,Leaders!$A:$B,2,0),"Not Mapped"))</f>
        <v/>
      </c>
    </row>
    <row r="5508">
      <c r="A5508" s="16" t="n"/>
      <c r="G5508" s="17" t="n"/>
      <c r="H5508" s="17" t="n"/>
      <c r="I5508" s="17" t="n"/>
      <c r="J5508" s="17" t="n"/>
      <c r="K5508" s="17" t="n"/>
      <c r="L5508" s="17" t="n"/>
      <c r="N5508">
        <f>IF($B5508="","",IF($C5508="SUPERSTORE","Superstore","DH"))</f>
        <v/>
      </c>
      <c r="O5508">
        <f>IF($B5508="","",IFERROR(VLOOKUP($B5508,Mapping!$A:$C,2,0),"Not Mapped"))</f>
        <v/>
      </c>
      <c r="P5508">
        <f>IF($B5508="","",IFERROR(VLOOKUP($B5508,Mapping!$A:$C,3,0),"Not Mapped"))</f>
        <v/>
      </c>
      <c r="Q5508">
        <f>IF($B5508="","",IF(COUNTIF(Exclusions!$A:$A,$B5508)&gt;0,"Yes","No"))</f>
        <v/>
      </c>
      <c r="R5508" s="17">
        <f>IF($B5508="","",MIN(1,DAY($A5508)/IF($N5508="Superstore",Settings!$B$5,Settings!$B$4)))</f>
        <v/>
      </c>
      <c r="S5508" s="17">
        <f>IF(OR($B5508="",$G5508="",$R5508=0),"",$G5508/$R5508)</f>
        <v/>
      </c>
      <c r="T5508">
        <f>IF($S5508="","",IF($S5508&lt;Settings!$B$8,"Critical",IF($S5508&lt;Settings!$B$9,"Semi Critical","Non Critical")))</f>
        <v/>
      </c>
      <c r="U5508">
        <f>IF($B5508="","",IFERROR(VLOOKUP($O5508,Leaders!$A:$B,2,0),"Not Mapped"))</f>
        <v/>
      </c>
    </row>
    <row r="5509">
      <c r="A5509" s="16" t="n"/>
      <c r="G5509" s="17" t="n"/>
      <c r="H5509" s="17" t="n"/>
      <c r="I5509" s="17" t="n"/>
      <c r="J5509" s="17" t="n"/>
      <c r="K5509" s="17" t="n"/>
      <c r="L5509" s="17" t="n"/>
      <c r="N5509">
        <f>IF($B5509="","",IF($C5509="SUPERSTORE","Superstore","DH"))</f>
        <v/>
      </c>
      <c r="O5509">
        <f>IF($B5509="","",IFERROR(VLOOKUP($B5509,Mapping!$A:$C,2,0),"Not Mapped"))</f>
        <v/>
      </c>
      <c r="P5509">
        <f>IF($B5509="","",IFERROR(VLOOKUP($B5509,Mapping!$A:$C,3,0),"Not Mapped"))</f>
        <v/>
      </c>
      <c r="Q5509">
        <f>IF($B5509="","",IF(COUNTIF(Exclusions!$A:$A,$B5509)&gt;0,"Yes","No"))</f>
        <v/>
      </c>
      <c r="R5509" s="17">
        <f>IF($B5509="","",MIN(1,DAY($A5509)/IF($N5509="Superstore",Settings!$B$5,Settings!$B$4)))</f>
        <v/>
      </c>
      <c r="S5509" s="17">
        <f>IF(OR($B5509="",$G5509="",$R5509=0),"",$G5509/$R5509)</f>
        <v/>
      </c>
      <c r="T5509">
        <f>IF($S5509="","",IF($S5509&lt;Settings!$B$8,"Critical",IF($S5509&lt;Settings!$B$9,"Semi Critical","Non Critical")))</f>
        <v/>
      </c>
      <c r="U5509">
        <f>IF($B5509="","",IFERROR(VLOOKUP($O5509,Leaders!$A:$B,2,0),"Not Mapped"))</f>
        <v/>
      </c>
    </row>
    <row r="5510">
      <c r="A5510" s="16" t="n"/>
      <c r="G5510" s="17" t="n"/>
      <c r="H5510" s="17" t="n"/>
      <c r="I5510" s="17" t="n"/>
      <c r="J5510" s="17" t="n"/>
      <c r="K5510" s="17" t="n"/>
      <c r="L5510" s="17" t="n"/>
      <c r="N5510">
        <f>IF($B5510="","",IF($C5510="SUPERSTORE","Superstore","DH"))</f>
        <v/>
      </c>
      <c r="O5510">
        <f>IF($B5510="","",IFERROR(VLOOKUP($B5510,Mapping!$A:$C,2,0),"Not Mapped"))</f>
        <v/>
      </c>
      <c r="P5510">
        <f>IF($B5510="","",IFERROR(VLOOKUP($B5510,Mapping!$A:$C,3,0),"Not Mapped"))</f>
        <v/>
      </c>
      <c r="Q5510">
        <f>IF($B5510="","",IF(COUNTIF(Exclusions!$A:$A,$B5510)&gt;0,"Yes","No"))</f>
        <v/>
      </c>
      <c r="R5510" s="17">
        <f>IF($B5510="","",MIN(1,DAY($A5510)/IF($N5510="Superstore",Settings!$B$5,Settings!$B$4)))</f>
        <v/>
      </c>
      <c r="S5510" s="17">
        <f>IF(OR($B5510="",$G5510="",$R5510=0),"",$G5510/$R5510)</f>
        <v/>
      </c>
      <c r="T5510">
        <f>IF($S5510="","",IF($S5510&lt;Settings!$B$8,"Critical",IF($S5510&lt;Settings!$B$9,"Semi Critical","Non Critical")))</f>
        <v/>
      </c>
      <c r="U5510">
        <f>IF($B5510="","",IFERROR(VLOOKUP($O5510,Leaders!$A:$B,2,0),"Not Mapped"))</f>
        <v/>
      </c>
    </row>
    <row r="5511">
      <c r="A5511" s="16" t="n"/>
      <c r="G5511" s="17" t="n"/>
      <c r="H5511" s="17" t="n"/>
      <c r="I5511" s="17" t="n"/>
      <c r="J5511" s="17" t="n"/>
      <c r="K5511" s="17" t="n"/>
      <c r="L5511" s="17" t="n"/>
      <c r="N5511">
        <f>IF($B5511="","",IF($C5511="SUPERSTORE","Superstore","DH"))</f>
        <v/>
      </c>
      <c r="O5511">
        <f>IF($B5511="","",IFERROR(VLOOKUP($B5511,Mapping!$A:$C,2,0),"Not Mapped"))</f>
        <v/>
      </c>
      <c r="P5511">
        <f>IF($B5511="","",IFERROR(VLOOKUP($B5511,Mapping!$A:$C,3,0),"Not Mapped"))</f>
        <v/>
      </c>
      <c r="Q5511">
        <f>IF($B5511="","",IF(COUNTIF(Exclusions!$A:$A,$B5511)&gt;0,"Yes","No"))</f>
        <v/>
      </c>
      <c r="R5511" s="17">
        <f>IF($B5511="","",MIN(1,DAY($A5511)/IF($N5511="Superstore",Settings!$B$5,Settings!$B$4)))</f>
        <v/>
      </c>
      <c r="S5511" s="17">
        <f>IF(OR($B5511="",$G5511="",$R5511=0),"",$G5511/$R5511)</f>
        <v/>
      </c>
      <c r="T5511">
        <f>IF($S5511="","",IF($S5511&lt;Settings!$B$8,"Critical",IF($S5511&lt;Settings!$B$9,"Semi Critical","Non Critical")))</f>
        <v/>
      </c>
      <c r="U5511">
        <f>IF($B5511="","",IFERROR(VLOOKUP($O5511,Leaders!$A:$B,2,0),"Not Mapped"))</f>
        <v/>
      </c>
    </row>
    <row r="5512">
      <c r="A5512" s="16" t="n"/>
      <c r="G5512" s="17" t="n"/>
      <c r="H5512" s="17" t="n"/>
      <c r="I5512" s="17" t="n"/>
      <c r="J5512" s="17" t="n"/>
      <c r="K5512" s="17" t="n"/>
      <c r="L5512" s="17" t="n"/>
      <c r="N5512">
        <f>IF($B5512="","",IF($C5512="SUPERSTORE","Superstore","DH"))</f>
        <v/>
      </c>
      <c r="O5512">
        <f>IF($B5512="","",IFERROR(VLOOKUP($B5512,Mapping!$A:$C,2,0),"Not Mapped"))</f>
        <v/>
      </c>
      <c r="P5512">
        <f>IF($B5512="","",IFERROR(VLOOKUP($B5512,Mapping!$A:$C,3,0),"Not Mapped"))</f>
        <v/>
      </c>
      <c r="Q5512">
        <f>IF($B5512="","",IF(COUNTIF(Exclusions!$A:$A,$B5512)&gt;0,"Yes","No"))</f>
        <v/>
      </c>
      <c r="R5512" s="17">
        <f>IF($B5512="","",MIN(1,DAY($A5512)/IF($N5512="Superstore",Settings!$B$5,Settings!$B$4)))</f>
        <v/>
      </c>
      <c r="S5512" s="17">
        <f>IF(OR($B5512="",$G5512="",$R5512=0),"",$G5512/$R5512)</f>
        <v/>
      </c>
      <c r="T5512">
        <f>IF($S5512="","",IF($S5512&lt;Settings!$B$8,"Critical",IF($S5512&lt;Settings!$B$9,"Semi Critical","Non Critical")))</f>
        <v/>
      </c>
      <c r="U5512">
        <f>IF($B5512="","",IFERROR(VLOOKUP($O5512,Leaders!$A:$B,2,0),"Not Mapped"))</f>
        <v/>
      </c>
    </row>
    <row r="5513">
      <c r="A5513" s="16" t="n"/>
      <c r="G5513" s="17" t="n"/>
      <c r="H5513" s="17" t="n"/>
      <c r="I5513" s="17" t="n"/>
      <c r="J5513" s="17" t="n"/>
      <c r="K5513" s="17" t="n"/>
      <c r="L5513" s="17" t="n"/>
      <c r="N5513">
        <f>IF($B5513="","",IF($C5513="SUPERSTORE","Superstore","DH"))</f>
        <v/>
      </c>
      <c r="O5513">
        <f>IF($B5513="","",IFERROR(VLOOKUP($B5513,Mapping!$A:$C,2,0),"Not Mapped"))</f>
        <v/>
      </c>
      <c r="P5513">
        <f>IF($B5513="","",IFERROR(VLOOKUP($B5513,Mapping!$A:$C,3,0),"Not Mapped"))</f>
        <v/>
      </c>
      <c r="Q5513">
        <f>IF($B5513="","",IF(COUNTIF(Exclusions!$A:$A,$B5513)&gt;0,"Yes","No"))</f>
        <v/>
      </c>
      <c r="R5513" s="17">
        <f>IF($B5513="","",MIN(1,DAY($A5513)/IF($N5513="Superstore",Settings!$B$5,Settings!$B$4)))</f>
        <v/>
      </c>
      <c r="S5513" s="17">
        <f>IF(OR($B5513="",$G5513="",$R5513=0),"",$G5513/$R5513)</f>
        <v/>
      </c>
      <c r="T5513">
        <f>IF($S5513="","",IF($S5513&lt;Settings!$B$8,"Critical",IF($S5513&lt;Settings!$B$9,"Semi Critical","Non Critical")))</f>
        <v/>
      </c>
      <c r="U5513">
        <f>IF($B5513="","",IFERROR(VLOOKUP($O5513,Leaders!$A:$B,2,0),"Not Mapped"))</f>
        <v/>
      </c>
    </row>
    <row r="5514">
      <c r="A5514" s="16" t="n"/>
      <c r="G5514" s="17" t="n"/>
      <c r="H5514" s="17" t="n"/>
      <c r="I5514" s="17" t="n"/>
      <c r="J5514" s="17" t="n"/>
      <c r="K5514" s="17" t="n"/>
      <c r="L5514" s="17" t="n"/>
      <c r="N5514">
        <f>IF($B5514="","",IF($C5514="SUPERSTORE","Superstore","DH"))</f>
        <v/>
      </c>
      <c r="O5514">
        <f>IF($B5514="","",IFERROR(VLOOKUP($B5514,Mapping!$A:$C,2,0),"Not Mapped"))</f>
        <v/>
      </c>
      <c r="P5514">
        <f>IF($B5514="","",IFERROR(VLOOKUP($B5514,Mapping!$A:$C,3,0),"Not Mapped"))</f>
        <v/>
      </c>
      <c r="Q5514">
        <f>IF($B5514="","",IF(COUNTIF(Exclusions!$A:$A,$B5514)&gt;0,"Yes","No"))</f>
        <v/>
      </c>
      <c r="R5514" s="17">
        <f>IF($B5514="","",MIN(1,DAY($A5514)/IF($N5514="Superstore",Settings!$B$5,Settings!$B$4)))</f>
        <v/>
      </c>
      <c r="S5514" s="17">
        <f>IF(OR($B5514="",$G5514="",$R5514=0),"",$G5514/$R5514)</f>
        <v/>
      </c>
      <c r="T5514">
        <f>IF($S5514="","",IF($S5514&lt;Settings!$B$8,"Critical",IF($S5514&lt;Settings!$B$9,"Semi Critical","Non Critical")))</f>
        <v/>
      </c>
      <c r="U5514">
        <f>IF($B5514="","",IFERROR(VLOOKUP($O5514,Leaders!$A:$B,2,0),"Not Mapped"))</f>
        <v/>
      </c>
    </row>
    <row r="5515">
      <c r="A5515" s="16" t="n"/>
      <c r="G5515" s="17" t="n"/>
      <c r="H5515" s="17" t="n"/>
      <c r="I5515" s="17" t="n"/>
      <c r="J5515" s="17" t="n"/>
      <c r="K5515" s="17" t="n"/>
      <c r="L5515" s="17" t="n"/>
      <c r="N5515">
        <f>IF($B5515="","",IF($C5515="SUPERSTORE","Superstore","DH"))</f>
        <v/>
      </c>
      <c r="O5515">
        <f>IF($B5515="","",IFERROR(VLOOKUP($B5515,Mapping!$A:$C,2,0),"Not Mapped"))</f>
        <v/>
      </c>
      <c r="P5515">
        <f>IF($B5515="","",IFERROR(VLOOKUP($B5515,Mapping!$A:$C,3,0),"Not Mapped"))</f>
        <v/>
      </c>
      <c r="Q5515">
        <f>IF($B5515="","",IF(COUNTIF(Exclusions!$A:$A,$B5515)&gt;0,"Yes","No"))</f>
        <v/>
      </c>
      <c r="R5515" s="17">
        <f>IF($B5515="","",MIN(1,DAY($A5515)/IF($N5515="Superstore",Settings!$B$5,Settings!$B$4)))</f>
        <v/>
      </c>
      <c r="S5515" s="17">
        <f>IF(OR($B5515="",$G5515="",$R5515=0),"",$G5515/$R5515)</f>
        <v/>
      </c>
      <c r="T5515">
        <f>IF($S5515="","",IF($S5515&lt;Settings!$B$8,"Critical",IF($S5515&lt;Settings!$B$9,"Semi Critical","Non Critical")))</f>
        <v/>
      </c>
      <c r="U5515">
        <f>IF($B5515="","",IFERROR(VLOOKUP($O5515,Leaders!$A:$B,2,0),"Not Mapped"))</f>
        <v/>
      </c>
    </row>
    <row r="5516">
      <c r="A5516" s="16" t="n"/>
      <c r="G5516" s="17" t="n"/>
      <c r="H5516" s="17" t="n"/>
      <c r="I5516" s="17" t="n"/>
      <c r="J5516" s="17" t="n"/>
      <c r="K5516" s="17" t="n"/>
      <c r="L5516" s="17" t="n"/>
      <c r="N5516">
        <f>IF($B5516="","",IF($C5516="SUPERSTORE","Superstore","DH"))</f>
        <v/>
      </c>
      <c r="O5516">
        <f>IF($B5516="","",IFERROR(VLOOKUP($B5516,Mapping!$A:$C,2,0),"Not Mapped"))</f>
        <v/>
      </c>
      <c r="P5516">
        <f>IF($B5516="","",IFERROR(VLOOKUP($B5516,Mapping!$A:$C,3,0),"Not Mapped"))</f>
        <v/>
      </c>
      <c r="Q5516">
        <f>IF($B5516="","",IF(COUNTIF(Exclusions!$A:$A,$B5516)&gt;0,"Yes","No"))</f>
        <v/>
      </c>
      <c r="R5516" s="17">
        <f>IF($B5516="","",MIN(1,DAY($A5516)/IF($N5516="Superstore",Settings!$B$5,Settings!$B$4)))</f>
        <v/>
      </c>
      <c r="S5516" s="17">
        <f>IF(OR($B5516="",$G5516="",$R5516=0),"",$G5516/$R5516)</f>
        <v/>
      </c>
      <c r="T5516">
        <f>IF($S5516="","",IF($S5516&lt;Settings!$B$8,"Critical",IF($S5516&lt;Settings!$B$9,"Semi Critical","Non Critical")))</f>
        <v/>
      </c>
      <c r="U5516">
        <f>IF($B5516="","",IFERROR(VLOOKUP($O5516,Leaders!$A:$B,2,0),"Not Mapped"))</f>
        <v/>
      </c>
    </row>
    <row r="5517">
      <c r="A5517" s="16" t="n"/>
      <c r="G5517" s="17" t="n"/>
      <c r="H5517" s="17" t="n"/>
      <c r="I5517" s="17" t="n"/>
      <c r="J5517" s="17" t="n"/>
      <c r="K5517" s="17" t="n"/>
      <c r="L5517" s="17" t="n"/>
      <c r="N5517">
        <f>IF($B5517="","",IF($C5517="SUPERSTORE","Superstore","DH"))</f>
        <v/>
      </c>
      <c r="O5517">
        <f>IF($B5517="","",IFERROR(VLOOKUP($B5517,Mapping!$A:$C,2,0),"Not Mapped"))</f>
        <v/>
      </c>
      <c r="P5517">
        <f>IF($B5517="","",IFERROR(VLOOKUP($B5517,Mapping!$A:$C,3,0),"Not Mapped"))</f>
        <v/>
      </c>
      <c r="Q5517">
        <f>IF($B5517="","",IF(COUNTIF(Exclusions!$A:$A,$B5517)&gt;0,"Yes","No"))</f>
        <v/>
      </c>
      <c r="R5517" s="17">
        <f>IF($B5517="","",MIN(1,DAY($A5517)/IF($N5517="Superstore",Settings!$B$5,Settings!$B$4)))</f>
        <v/>
      </c>
      <c r="S5517" s="17">
        <f>IF(OR($B5517="",$G5517="",$R5517=0),"",$G5517/$R5517)</f>
        <v/>
      </c>
      <c r="T5517">
        <f>IF($S5517="","",IF($S5517&lt;Settings!$B$8,"Critical",IF($S5517&lt;Settings!$B$9,"Semi Critical","Non Critical")))</f>
        <v/>
      </c>
      <c r="U5517">
        <f>IF($B5517="","",IFERROR(VLOOKUP($O5517,Leaders!$A:$B,2,0),"Not Mapped"))</f>
        <v/>
      </c>
    </row>
    <row r="5518">
      <c r="A5518" s="16" t="n"/>
      <c r="G5518" s="17" t="n"/>
      <c r="H5518" s="17" t="n"/>
      <c r="I5518" s="17" t="n"/>
      <c r="J5518" s="17" t="n"/>
      <c r="K5518" s="17" t="n"/>
      <c r="L5518" s="17" t="n"/>
      <c r="N5518">
        <f>IF($B5518="","",IF($C5518="SUPERSTORE","Superstore","DH"))</f>
        <v/>
      </c>
      <c r="O5518">
        <f>IF($B5518="","",IFERROR(VLOOKUP($B5518,Mapping!$A:$C,2,0),"Not Mapped"))</f>
        <v/>
      </c>
      <c r="P5518">
        <f>IF($B5518="","",IFERROR(VLOOKUP($B5518,Mapping!$A:$C,3,0),"Not Mapped"))</f>
        <v/>
      </c>
      <c r="Q5518">
        <f>IF($B5518="","",IF(COUNTIF(Exclusions!$A:$A,$B5518)&gt;0,"Yes","No"))</f>
        <v/>
      </c>
      <c r="R5518" s="17">
        <f>IF($B5518="","",MIN(1,DAY($A5518)/IF($N5518="Superstore",Settings!$B$5,Settings!$B$4)))</f>
        <v/>
      </c>
      <c r="S5518" s="17">
        <f>IF(OR($B5518="",$G5518="",$R5518=0),"",$G5518/$R5518)</f>
        <v/>
      </c>
      <c r="T5518">
        <f>IF($S5518="","",IF($S5518&lt;Settings!$B$8,"Critical",IF($S5518&lt;Settings!$B$9,"Semi Critical","Non Critical")))</f>
        <v/>
      </c>
      <c r="U5518">
        <f>IF($B5518="","",IFERROR(VLOOKUP($O5518,Leaders!$A:$B,2,0),"Not Mapped"))</f>
        <v/>
      </c>
    </row>
    <row r="5519">
      <c r="A5519" s="16" t="n"/>
      <c r="G5519" s="17" t="n"/>
      <c r="H5519" s="17" t="n"/>
      <c r="I5519" s="17" t="n"/>
      <c r="J5519" s="17" t="n"/>
      <c r="K5519" s="17" t="n"/>
      <c r="L5519" s="17" t="n"/>
      <c r="N5519">
        <f>IF($B5519="","",IF($C5519="SUPERSTORE","Superstore","DH"))</f>
        <v/>
      </c>
      <c r="O5519">
        <f>IF($B5519="","",IFERROR(VLOOKUP($B5519,Mapping!$A:$C,2,0),"Not Mapped"))</f>
        <v/>
      </c>
      <c r="P5519">
        <f>IF($B5519="","",IFERROR(VLOOKUP($B5519,Mapping!$A:$C,3,0),"Not Mapped"))</f>
        <v/>
      </c>
      <c r="Q5519">
        <f>IF($B5519="","",IF(COUNTIF(Exclusions!$A:$A,$B5519)&gt;0,"Yes","No"))</f>
        <v/>
      </c>
      <c r="R5519" s="17">
        <f>IF($B5519="","",MIN(1,DAY($A5519)/IF($N5519="Superstore",Settings!$B$5,Settings!$B$4)))</f>
        <v/>
      </c>
      <c r="S5519" s="17">
        <f>IF(OR($B5519="",$G5519="",$R5519=0),"",$G5519/$R5519)</f>
        <v/>
      </c>
      <c r="T5519">
        <f>IF($S5519="","",IF($S5519&lt;Settings!$B$8,"Critical",IF($S5519&lt;Settings!$B$9,"Semi Critical","Non Critical")))</f>
        <v/>
      </c>
      <c r="U5519">
        <f>IF($B5519="","",IFERROR(VLOOKUP($O5519,Leaders!$A:$B,2,0),"Not Mapped"))</f>
        <v/>
      </c>
    </row>
    <row r="5520">
      <c r="A5520" s="16" t="n"/>
      <c r="G5520" s="17" t="n"/>
      <c r="H5520" s="17" t="n"/>
      <c r="I5520" s="17" t="n"/>
      <c r="J5520" s="17" t="n"/>
      <c r="K5520" s="17" t="n"/>
      <c r="L5520" s="17" t="n"/>
      <c r="N5520">
        <f>IF($B5520="","",IF($C5520="SUPERSTORE","Superstore","DH"))</f>
        <v/>
      </c>
      <c r="O5520">
        <f>IF($B5520="","",IFERROR(VLOOKUP($B5520,Mapping!$A:$C,2,0),"Not Mapped"))</f>
        <v/>
      </c>
      <c r="P5520">
        <f>IF($B5520="","",IFERROR(VLOOKUP($B5520,Mapping!$A:$C,3,0),"Not Mapped"))</f>
        <v/>
      </c>
      <c r="Q5520">
        <f>IF($B5520="","",IF(COUNTIF(Exclusions!$A:$A,$B5520)&gt;0,"Yes","No"))</f>
        <v/>
      </c>
      <c r="R5520" s="17">
        <f>IF($B5520="","",MIN(1,DAY($A5520)/IF($N5520="Superstore",Settings!$B$5,Settings!$B$4)))</f>
        <v/>
      </c>
      <c r="S5520" s="17">
        <f>IF(OR($B5520="",$G5520="",$R5520=0),"",$G5520/$R5520)</f>
        <v/>
      </c>
      <c r="T5520">
        <f>IF($S5520="","",IF($S5520&lt;Settings!$B$8,"Critical",IF($S5520&lt;Settings!$B$9,"Semi Critical","Non Critical")))</f>
        <v/>
      </c>
      <c r="U5520">
        <f>IF($B5520="","",IFERROR(VLOOKUP($O5520,Leaders!$A:$B,2,0),"Not Mapped"))</f>
        <v/>
      </c>
    </row>
    <row r="5521">
      <c r="A5521" s="16" t="n"/>
      <c r="G5521" s="17" t="n"/>
      <c r="H5521" s="17" t="n"/>
      <c r="I5521" s="17" t="n"/>
      <c r="J5521" s="17" t="n"/>
      <c r="K5521" s="17" t="n"/>
      <c r="L5521" s="17" t="n"/>
      <c r="N5521">
        <f>IF($B5521="","",IF($C5521="SUPERSTORE","Superstore","DH"))</f>
        <v/>
      </c>
      <c r="O5521">
        <f>IF($B5521="","",IFERROR(VLOOKUP($B5521,Mapping!$A:$C,2,0),"Not Mapped"))</f>
        <v/>
      </c>
      <c r="P5521">
        <f>IF($B5521="","",IFERROR(VLOOKUP($B5521,Mapping!$A:$C,3,0),"Not Mapped"))</f>
        <v/>
      </c>
      <c r="Q5521">
        <f>IF($B5521="","",IF(COUNTIF(Exclusions!$A:$A,$B5521)&gt;0,"Yes","No"))</f>
        <v/>
      </c>
      <c r="R5521" s="17">
        <f>IF($B5521="","",MIN(1,DAY($A5521)/IF($N5521="Superstore",Settings!$B$5,Settings!$B$4)))</f>
        <v/>
      </c>
      <c r="S5521" s="17">
        <f>IF(OR($B5521="",$G5521="",$R5521=0),"",$G5521/$R5521)</f>
        <v/>
      </c>
      <c r="T5521">
        <f>IF($S5521="","",IF($S5521&lt;Settings!$B$8,"Critical",IF($S5521&lt;Settings!$B$9,"Semi Critical","Non Critical")))</f>
        <v/>
      </c>
      <c r="U5521">
        <f>IF($B5521="","",IFERROR(VLOOKUP($O5521,Leaders!$A:$B,2,0),"Not Mapped"))</f>
        <v/>
      </c>
    </row>
    <row r="5522">
      <c r="A5522" s="16" t="n"/>
      <c r="G5522" s="17" t="n"/>
      <c r="H5522" s="17" t="n"/>
      <c r="I5522" s="17" t="n"/>
      <c r="J5522" s="17" t="n"/>
      <c r="K5522" s="17" t="n"/>
      <c r="L5522" s="17" t="n"/>
      <c r="N5522">
        <f>IF($B5522="","",IF($C5522="SUPERSTORE","Superstore","DH"))</f>
        <v/>
      </c>
      <c r="O5522">
        <f>IF($B5522="","",IFERROR(VLOOKUP($B5522,Mapping!$A:$C,2,0),"Not Mapped"))</f>
        <v/>
      </c>
      <c r="P5522">
        <f>IF($B5522="","",IFERROR(VLOOKUP($B5522,Mapping!$A:$C,3,0),"Not Mapped"))</f>
        <v/>
      </c>
      <c r="Q5522">
        <f>IF($B5522="","",IF(COUNTIF(Exclusions!$A:$A,$B5522)&gt;0,"Yes","No"))</f>
        <v/>
      </c>
      <c r="R5522" s="17">
        <f>IF($B5522="","",MIN(1,DAY($A5522)/IF($N5522="Superstore",Settings!$B$5,Settings!$B$4)))</f>
        <v/>
      </c>
      <c r="S5522" s="17">
        <f>IF(OR($B5522="",$G5522="",$R5522=0),"",$G5522/$R5522)</f>
        <v/>
      </c>
      <c r="T5522">
        <f>IF($S5522="","",IF($S5522&lt;Settings!$B$8,"Critical",IF($S5522&lt;Settings!$B$9,"Semi Critical","Non Critical")))</f>
        <v/>
      </c>
      <c r="U5522">
        <f>IF($B5522="","",IFERROR(VLOOKUP($O5522,Leaders!$A:$B,2,0),"Not Mapped"))</f>
        <v/>
      </c>
    </row>
    <row r="5523">
      <c r="A5523" s="16" t="n"/>
      <c r="G5523" s="17" t="n"/>
      <c r="H5523" s="17" t="n"/>
      <c r="I5523" s="17" t="n"/>
      <c r="J5523" s="17" t="n"/>
      <c r="K5523" s="17" t="n"/>
      <c r="L5523" s="17" t="n"/>
      <c r="N5523">
        <f>IF($B5523="","",IF($C5523="SUPERSTORE","Superstore","DH"))</f>
        <v/>
      </c>
      <c r="O5523">
        <f>IF($B5523="","",IFERROR(VLOOKUP($B5523,Mapping!$A:$C,2,0),"Not Mapped"))</f>
        <v/>
      </c>
      <c r="P5523">
        <f>IF($B5523="","",IFERROR(VLOOKUP($B5523,Mapping!$A:$C,3,0),"Not Mapped"))</f>
        <v/>
      </c>
      <c r="Q5523">
        <f>IF($B5523="","",IF(COUNTIF(Exclusions!$A:$A,$B5523)&gt;0,"Yes","No"))</f>
        <v/>
      </c>
      <c r="R5523" s="17">
        <f>IF($B5523="","",MIN(1,DAY($A5523)/IF($N5523="Superstore",Settings!$B$5,Settings!$B$4)))</f>
        <v/>
      </c>
      <c r="S5523" s="17">
        <f>IF(OR($B5523="",$G5523="",$R5523=0),"",$G5523/$R5523)</f>
        <v/>
      </c>
      <c r="T5523">
        <f>IF($S5523="","",IF($S5523&lt;Settings!$B$8,"Critical",IF($S5523&lt;Settings!$B$9,"Semi Critical","Non Critical")))</f>
        <v/>
      </c>
      <c r="U5523">
        <f>IF($B5523="","",IFERROR(VLOOKUP($O5523,Leaders!$A:$B,2,0),"Not Mapped"))</f>
        <v/>
      </c>
    </row>
    <row r="5524">
      <c r="A5524" s="16" t="n"/>
      <c r="G5524" s="17" t="n"/>
      <c r="H5524" s="17" t="n"/>
      <c r="I5524" s="17" t="n"/>
      <c r="J5524" s="17" t="n"/>
      <c r="K5524" s="17" t="n"/>
      <c r="L5524" s="17" t="n"/>
      <c r="N5524">
        <f>IF($B5524="","",IF($C5524="SUPERSTORE","Superstore","DH"))</f>
        <v/>
      </c>
      <c r="O5524">
        <f>IF($B5524="","",IFERROR(VLOOKUP($B5524,Mapping!$A:$C,2,0),"Not Mapped"))</f>
        <v/>
      </c>
      <c r="P5524">
        <f>IF($B5524="","",IFERROR(VLOOKUP($B5524,Mapping!$A:$C,3,0),"Not Mapped"))</f>
        <v/>
      </c>
      <c r="Q5524">
        <f>IF($B5524="","",IF(COUNTIF(Exclusions!$A:$A,$B5524)&gt;0,"Yes","No"))</f>
        <v/>
      </c>
      <c r="R5524" s="17">
        <f>IF($B5524="","",MIN(1,DAY($A5524)/IF($N5524="Superstore",Settings!$B$5,Settings!$B$4)))</f>
        <v/>
      </c>
      <c r="S5524" s="17">
        <f>IF(OR($B5524="",$G5524="",$R5524=0),"",$G5524/$R5524)</f>
        <v/>
      </c>
      <c r="T5524">
        <f>IF($S5524="","",IF($S5524&lt;Settings!$B$8,"Critical",IF($S5524&lt;Settings!$B$9,"Semi Critical","Non Critical")))</f>
        <v/>
      </c>
      <c r="U5524">
        <f>IF($B5524="","",IFERROR(VLOOKUP($O5524,Leaders!$A:$B,2,0),"Not Mapped"))</f>
        <v/>
      </c>
    </row>
    <row r="5525">
      <c r="A5525" s="16" t="n"/>
      <c r="G5525" s="17" t="n"/>
      <c r="H5525" s="17" t="n"/>
      <c r="I5525" s="17" t="n"/>
      <c r="J5525" s="17" t="n"/>
      <c r="K5525" s="17" t="n"/>
      <c r="L5525" s="17" t="n"/>
      <c r="N5525">
        <f>IF($B5525="","",IF($C5525="SUPERSTORE","Superstore","DH"))</f>
        <v/>
      </c>
      <c r="O5525">
        <f>IF($B5525="","",IFERROR(VLOOKUP($B5525,Mapping!$A:$C,2,0),"Not Mapped"))</f>
        <v/>
      </c>
      <c r="P5525">
        <f>IF($B5525="","",IFERROR(VLOOKUP($B5525,Mapping!$A:$C,3,0),"Not Mapped"))</f>
        <v/>
      </c>
      <c r="Q5525">
        <f>IF($B5525="","",IF(COUNTIF(Exclusions!$A:$A,$B5525)&gt;0,"Yes","No"))</f>
        <v/>
      </c>
      <c r="R5525" s="17">
        <f>IF($B5525="","",MIN(1,DAY($A5525)/IF($N5525="Superstore",Settings!$B$5,Settings!$B$4)))</f>
        <v/>
      </c>
      <c r="S5525" s="17">
        <f>IF(OR($B5525="",$G5525="",$R5525=0),"",$G5525/$R5525)</f>
        <v/>
      </c>
      <c r="T5525">
        <f>IF($S5525="","",IF($S5525&lt;Settings!$B$8,"Critical",IF($S5525&lt;Settings!$B$9,"Semi Critical","Non Critical")))</f>
        <v/>
      </c>
      <c r="U5525">
        <f>IF($B5525="","",IFERROR(VLOOKUP($O5525,Leaders!$A:$B,2,0),"Not Mapped"))</f>
        <v/>
      </c>
    </row>
    <row r="5526">
      <c r="A5526" s="16" t="n"/>
      <c r="G5526" s="17" t="n"/>
      <c r="H5526" s="17" t="n"/>
      <c r="I5526" s="17" t="n"/>
      <c r="J5526" s="17" t="n"/>
      <c r="K5526" s="17" t="n"/>
      <c r="L5526" s="17" t="n"/>
      <c r="N5526">
        <f>IF($B5526="","",IF($C5526="SUPERSTORE","Superstore","DH"))</f>
        <v/>
      </c>
      <c r="O5526">
        <f>IF($B5526="","",IFERROR(VLOOKUP($B5526,Mapping!$A:$C,2,0),"Not Mapped"))</f>
        <v/>
      </c>
      <c r="P5526">
        <f>IF($B5526="","",IFERROR(VLOOKUP($B5526,Mapping!$A:$C,3,0),"Not Mapped"))</f>
        <v/>
      </c>
      <c r="Q5526">
        <f>IF($B5526="","",IF(COUNTIF(Exclusions!$A:$A,$B5526)&gt;0,"Yes","No"))</f>
        <v/>
      </c>
      <c r="R5526" s="17">
        <f>IF($B5526="","",MIN(1,DAY($A5526)/IF($N5526="Superstore",Settings!$B$5,Settings!$B$4)))</f>
        <v/>
      </c>
      <c r="S5526" s="17">
        <f>IF(OR($B5526="",$G5526="",$R5526=0),"",$G5526/$R5526)</f>
        <v/>
      </c>
      <c r="T5526">
        <f>IF($S5526="","",IF($S5526&lt;Settings!$B$8,"Critical",IF($S5526&lt;Settings!$B$9,"Semi Critical","Non Critical")))</f>
        <v/>
      </c>
      <c r="U5526">
        <f>IF($B5526="","",IFERROR(VLOOKUP($O5526,Leaders!$A:$B,2,0),"Not Mapped"))</f>
        <v/>
      </c>
    </row>
    <row r="5527">
      <c r="A5527" s="16" t="n"/>
      <c r="G5527" s="17" t="n"/>
      <c r="H5527" s="17" t="n"/>
      <c r="I5527" s="17" t="n"/>
      <c r="J5527" s="17" t="n"/>
      <c r="K5527" s="17" t="n"/>
      <c r="L5527" s="17" t="n"/>
      <c r="N5527">
        <f>IF($B5527="","",IF($C5527="SUPERSTORE","Superstore","DH"))</f>
        <v/>
      </c>
      <c r="O5527">
        <f>IF($B5527="","",IFERROR(VLOOKUP($B5527,Mapping!$A:$C,2,0),"Not Mapped"))</f>
        <v/>
      </c>
      <c r="P5527">
        <f>IF($B5527="","",IFERROR(VLOOKUP($B5527,Mapping!$A:$C,3,0),"Not Mapped"))</f>
        <v/>
      </c>
      <c r="Q5527">
        <f>IF($B5527="","",IF(COUNTIF(Exclusions!$A:$A,$B5527)&gt;0,"Yes","No"))</f>
        <v/>
      </c>
      <c r="R5527" s="17">
        <f>IF($B5527="","",MIN(1,DAY($A5527)/IF($N5527="Superstore",Settings!$B$5,Settings!$B$4)))</f>
        <v/>
      </c>
      <c r="S5527" s="17">
        <f>IF(OR($B5527="",$G5527="",$R5527=0),"",$G5527/$R5527)</f>
        <v/>
      </c>
      <c r="T5527">
        <f>IF($S5527="","",IF($S5527&lt;Settings!$B$8,"Critical",IF($S5527&lt;Settings!$B$9,"Semi Critical","Non Critical")))</f>
        <v/>
      </c>
      <c r="U5527">
        <f>IF($B5527="","",IFERROR(VLOOKUP($O5527,Leaders!$A:$B,2,0),"Not Mapped"))</f>
        <v/>
      </c>
    </row>
    <row r="5528">
      <c r="A5528" s="16" t="n"/>
      <c r="G5528" s="17" t="n"/>
      <c r="H5528" s="17" t="n"/>
      <c r="I5528" s="17" t="n"/>
      <c r="J5528" s="17" t="n"/>
      <c r="K5528" s="17" t="n"/>
      <c r="L5528" s="17" t="n"/>
      <c r="N5528">
        <f>IF($B5528="","",IF($C5528="SUPERSTORE","Superstore","DH"))</f>
        <v/>
      </c>
      <c r="O5528">
        <f>IF($B5528="","",IFERROR(VLOOKUP($B5528,Mapping!$A:$C,2,0),"Not Mapped"))</f>
        <v/>
      </c>
      <c r="P5528">
        <f>IF($B5528="","",IFERROR(VLOOKUP($B5528,Mapping!$A:$C,3,0),"Not Mapped"))</f>
        <v/>
      </c>
      <c r="Q5528">
        <f>IF($B5528="","",IF(COUNTIF(Exclusions!$A:$A,$B5528)&gt;0,"Yes","No"))</f>
        <v/>
      </c>
      <c r="R5528" s="17">
        <f>IF($B5528="","",MIN(1,DAY($A5528)/IF($N5528="Superstore",Settings!$B$5,Settings!$B$4)))</f>
        <v/>
      </c>
      <c r="S5528" s="17">
        <f>IF(OR($B5528="",$G5528="",$R5528=0),"",$G5528/$R5528)</f>
        <v/>
      </c>
      <c r="T5528">
        <f>IF($S5528="","",IF($S5528&lt;Settings!$B$8,"Critical",IF($S5528&lt;Settings!$B$9,"Semi Critical","Non Critical")))</f>
        <v/>
      </c>
      <c r="U5528">
        <f>IF($B5528="","",IFERROR(VLOOKUP($O5528,Leaders!$A:$B,2,0),"Not Mapped"))</f>
        <v/>
      </c>
    </row>
    <row r="5529">
      <c r="A5529" s="16" t="n"/>
      <c r="G5529" s="17" t="n"/>
      <c r="H5529" s="17" t="n"/>
      <c r="I5529" s="17" t="n"/>
      <c r="J5529" s="17" t="n"/>
      <c r="K5529" s="17" t="n"/>
      <c r="L5529" s="17" t="n"/>
      <c r="N5529">
        <f>IF($B5529="","",IF($C5529="SUPERSTORE","Superstore","DH"))</f>
        <v/>
      </c>
      <c r="O5529">
        <f>IF($B5529="","",IFERROR(VLOOKUP($B5529,Mapping!$A:$C,2,0),"Not Mapped"))</f>
        <v/>
      </c>
      <c r="P5529">
        <f>IF($B5529="","",IFERROR(VLOOKUP($B5529,Mapping!$A:$C,3,0),"Not Mapped"))</f>
        <v/>
      </c>
      <c r="Q5529">
        <f>IF($B5529="","",IF(COUNTIF(Exclusions!$A:$A,$B5529)&gt;0,"Yes","No"))</f>
        <v/>
      </c>
      <c r="R5529" s="17">
        <f>IF($B5529="","",MIN(1,DAY($A5529)/IF($N5529="Superstore",Settings!$B$5,Settings!$B$4)))</f>
        <v/>
      </c>
      <c r="S5529" s="17">
        <f>IF(OR($B5529="",$G5529="",$R5529=0),"",$G5529/$R5529)</f>
        <v/>
      </c>
      <c r="T5529">
        <f>IF($S5529="","",IF($S5529&lt;Settings!$B$8,"Critical",IF($S5529&lt;Settings!$B$9,"Semi Critical","Non Critical")))</f>
        <v/>
      </c>
      <c r="U5529">
        <f>IF($B5529="","",IFERROR(VLOOKUP($O5529,Leaders!$A:$B,2,0),"Not Mapped"))</f>
        <v/>
      </c>
    </row>
    <row r="5530">
      <c r="A5530" s="16" t="n"/>
      <c r="G5530" s="17" t="n"/>
      <c r="H5530" s="17" t="n"/>
      <c r="I5530" s="17" t="n"/>
      <c r="J5530" s="17" t="n"/>
      <c r="K5530" s="17" t="n"/>
      <c r="L5530" s="17" t="n"/>
      <c r="N5530">
        <f>IF($B5530="","",IF($C5530="SUPERSTORE","Superstore","DH"))</f>
        <v/>
      </c>
      <c r="O5530">
        <f>IF($B5530="","",IFERROR(VLOOKUP($B5530,Mapping!$A:$C,2,0),"Not Mapped"))</f>
        <v/>
      </c>
      <c r="P5530">
        <f>IF($B5530="","",IFERROR(VLOOKUP($B5530,Mapping!$A:$C,3,0),"Not Mapped"))</f>
        <v/>
      </c>
      <c r="Q5530">
        <f>IF($B5530="","",IF(COUNTIF(Exclusions!$A:$A,$B5530)&gt;0,"Yes","No"))</f>
        <v/>
      </c>
      <c r="R5530" s="17">
        <f>IF($B5530="","",MIN(1,DAY($A5530)/IF($N5530="Superstore",Settings!$B$5,Settings!$B$4)))</f>
        <v/>
      </c>
      <c r="S5530" s="17">
        <f>IF(OR($B5530="",$G5530="",$R5530=0),"",$G5530/$R5530)</f>
        <v/>
      </c>
      <c r="T5530">
        <f>IF($S5530="","",IF($S5530&lt;Settings!$B$8,"Critical",IF($S5530&lt;Settings!$B$9,"Semi Critical","Non Critical")))</f>
        <v/>
      </c>
      <c r="U5530">
        <f>IF($B5530="","",IFERROR(VLOOKUP($O5530,Leaders!$A:$B,2,0),"Not Mapped"))</f>
        <v/>
      </c>
    </row>
    <row r="5531">
      <c r="A5531" s="16" t="n"/>
      <c r="G5531" s="17" t="n"/>
      <c r="H5531" s="17" t="n"/>
      <c r="I5531" s="17" t="n"/>
      <c r="J5531" s="17" t="n"/>
      <c r="K5531" s="17" t="n"/>
      <c r="L5531" s="17" t="n"/>
      <c r="N5531">
        <f>IF($B5531="","",IF($C5531="SUPERSTORE","Superstore","DH"))</f>
        <v/>
      </c>
      <c r="O5531">
        <f>IF($B5531="","",IFERROR(VLOOKUP($B5531,Mapping!$A:$C,2,0),"Not Mapped"))</f>
        <v/>
      </c>
      <c r="P5531">
        <f>IF($B5531="","",IFERROR(VLOOKUP($B5531,Mapping!$A:$C,3,0),"Not Mapped"))</f>
        <v/>
      </c>
      <c r="Q5531">
        <f>IF($B5531="","",IF(COUNTIF(Exclusions!$A:$A,$B5531)&gt;0,"Yes","No"))</f>
        <v/>
      </c>
      <c r="R5531" s="17">
        <f>IF($B5531="","",MIN(1,DAY($A5531)/IF($N5531="Superstore",Settings!$B$5,Settings!$B$4)))</f>
        <v/>
      </c>
      <c r="S5531" s="17">
        <f>IF(OR($B5531="",$G5531="",$R5531=0),"",$G5531/$R5531)</f>
        <v/>
      </c>
      <c r="T5531">
        <f>IF($S5531="","",IF($S5531&lt;Settings!$B$8,"Critical",IF($S5531&lt;Settings!$B$9,"Semi Critical","Non Critical")))</f>
        <v/>
      </c>
      <c r="U5531">
        <f>IF($B5531="","",IFERROR(VLOOKUP($O5531,Leaders!$A:$B,2,0),"Not Mapped"))</f>
        <v/>
      </c>
    </row>
    <row r="5532">
      <c r="A5532" s="16" t="n"/>
      <c r="G5532" s="17" t="n"/>
      <c r="H5532" s="17" t="n"/>
      <c r="I5532" s="17" t="n"/>
      <c r="J5532" s="17" t="n"/>
      <c r="K5532" s="17" t="n"/>
      <c r="L5532" s="17" t="n"/>
      <c r="N5532">
        <f>IF($B5532="","",IF($C5532="SUPERSTORE","Superstore","DH"))</f>
        <v/>
      </c>
      <c r="O5532">
        <f>IF($B5532="","",IFERROR(VLOOKUP($B5532,Mapping!$A:$C,2,0),"Not Mapped"))</f>
        <v/>
      </c>
      <c r="P5532">
        <f>IF($B5532="","",IFERROR(VLOOKUP($B5532,Mapping!$A:$C,3,0),"Not Mapped"))</f>
        <v/>
      </c>
      <c r="Q5532">
        <f>IF($B5532="","",IF(COUNTIF(Exclusions!$A:$A,$B5532)&gt;0,"Yes","No"))</f>
        <v/>
      </c>
      <c r="R5532" s="17">
        <f>IF($B5532="","",MIN(1,DAY($A5532)/IF($N5532="Superstore",Settings!$B$5,Settings!$B$4)))</f>
        <v/>
      </c>
      <c r="S5532" s="17">
        <f>IF(OR($B5532="",$G5532="",$R5532=0),"",$G5532/$R5532)</f>
        <v/>
      </c>
      <c r="T5532">
        <f>IF($S5532="","",IF($S5532&lt;Settings!$B$8,"Critical",IF($S5532&lt;Settings!$B$9,"Semi Critical","Non Critical")))</f>
        <v/>
      </c>
      <c r="U5532">
        <f>IF($B5532="","",IFERROR(VLOOKUP($O5532,Leaders!$A:$B,2,0),"Not Mapped"))</f>
        <v/>
      </c>
    </row>
    <row r="5533">
      <c r="A5533" s="16" t="n"/>
      <c r="G5533" s="17" t="n"/>
      <c r="H5533" s="17" t="n"/>
      <c r="I5533" s="17" t="n"/>
      <c r="J5533" s="17" t="n"/>
      <c r="K5533" s="17" t="n"/>
      <c r="L5533" s="17" t="n"/>
      <c r="N5533">
        <f>IF($B5533="","",IF($C5533="SUPERSTORE","Superstore","DH"))</f>
        <v/>
      </c>
      <c r="O5533">
        <f>IF($B5533="","",IFERROR(VLOOKUP($B5533,Mapping!$A:$C,2,0),"Not Mapped"))</f>
        <v/>
      </c>
      <c r="P5533">
        <f>IF($B5533="","",IFERROR(VLOOKUP($B5533,Mapping!$A:$C,3,0),"Not Mapped"))</f>
        <v/>
      </c>
      <c r="Q5533">
        <f>IF($B5533="","",IF(COUNTIF(Exclusions!$A:$A,$B5533)&gt;0,"Yes","No"))</f>
        <v/>
      </c>
      <c r="R5533" s="17">
        <f>IF($B5533="","",MIN(1,DAY($A5533)/IF($N5533="Superstore",Settings!$B$5,Settings!$B$4)))</f>
        <v/>
      </c>
      <c r="S5533" s="17">
        <f>IF(OR($B5533="",$G5533="",$R5533=0),"",$G5533/$R5533)</f>
        <v/>
      </c>
      <c r="T5533">
        <f>IF($S5533="","",IF($S5533&lt;Settings!$B$8,"Critical",IF($S5533&lt;Settings!$B$9,"Semi Critical","Non Critical")))</f>
        <v/>
      </c>
      <c r="U5533">
        <f>IF($B5533="","",IFERROR(VLOOKUP($O5533,Leaders!$A:$B,2,0),"Not Mapped"))</f>
        <v/>
      </c>
    </row>
    <row r="5534">
      <c r="A5534" s="16" t="n"/>
      <c r="G5534" s="17" t="n"/>
      <c r="H5534" s="17" t="n"/>
      <c r="I5534" s="17" t="n"/>
      <c r="J5534" s="17" t="n"/>
      <c r="K5534" s="17" t="n"/>
      <c r="L5534" s="17" t="n"/>
      <c r="N5534">
        <f>IF($B5534="","",IF($C5534="SUPERSTORE","Superstore","DH"))</f>
        <v/>
      </c>
      <c r="O5534">
        <f>IF($B5534="","",IFERROR(VLOOKUP($B5534,Mapping!$A:$C,2,0),"Not Mapped"))</f>
        <v/>
      </c>
      <c r="P5534">
        <f>IF($B5534="","",IFERROR(VLOOKUP($B5534,Mapping!$A:$C,3,0),"Not Mapped"))</f>
        <v/>
      </c>
      <c r="Q5534">
        <f>IF($B5534="","",IF(COUNTIF(Exclusions!$A:$A,$B5534)&gt;0,"Yes","No"))</f>
        <v/>
      </c>
      <c r="R5534" s="17">
        <f>IF($B5534="","",MIN(1,DAY($A5534)/IF($N5534="Superstore",Settings!$B$5,Settings!$B$4)))</f>
        <v/>
      </c>
      <c r="S5534" s="17">
        <f>IF(OR($B5534="",$G5534="",$R5534=0),"",$G5534/$R5534)</f>
        <v/>
      </c>
      <c r="T5534">
        <f>IF($S5534="","",IF($S5534&lt;Settings!$B$8,"Critical",IF($S5534&lt;Settings!$B$9,"Semi Critical","Non Critical")))</f>
        <v/>
      </c>
      <c r="U5534">
        <f>IF($B5534="","",IFERROR(VLOOKUP($O5534,Leaders!$A:$B,2,0),"Not Mapped"))</f>
        <v/>
      </c>
    </row>
    <row r="5535">
      <c r="A5535" s="16" t="n"/>
      <c r="G5535" s="17" t="n"/>
      <c r="H5535" s="17" t="n"/>
      <c r="I5535" s="17" t="n"/>
      <c r="J5535" s="17" t="n"/>
      <c r="K5535" s="17" t="n"/>
      <c r="L5535" s="17" t="n"/>
      <c r="N5535">
        <f>IF($B5535="","",IF($C5535="SUPERSTORE","Superstore","DH"))</f>
        <v/>
      </c>
      <c r="O5535">
        <f>IF($B5535="","",IFERROR(VLOOKUP($B5535,Mapping!$A:$C,2,0),"Not Mapped"))</f>
        <v/>
      </c>
      <c r="P5535">
        <f>IF($B5535="","",IFERROR(VLOOKUP($B5535,Mapping!$A:$C,3,0),"Not Mapped"))</f>
        <v/>
      </c>
      <c r="Q5535">
        <f>IF($B5535="","",IF(COUNTIF(Exclusions!$A:$A,$B5535)&gt;0,"Yes","No"))</f>
        <v/>
      </c>
      <c r="R5535" s="17">
        <f>IF($B5535="","",MIN(1,DAY($A5535)/IF($N5535="Superstore",Settings!$B$5,Settings!$B$4)))</f>
        <v/>
      </c>
      <c r="S5535" s="17">
        <f>IF(OR($B5535="",$G5535="",$R5535=0),"",$G5535/$R5535)</f>
        <v/>
      </c>
      <c r="T5535">
        <f>IF($S5535="","",IF($S5535&lt;Settings!$B$8,"Critical",IF($S5535&lt;Settings!$B$9,"Semi Critical","Non Critical")))</f>
        <v/>
      </c>
      <c r="U5535">
        <f>IF($B5535="","",IFERROR(VLOOKUP($O5535,Leaders!$A:$B,2,0),"Not Mapped"))</f>
        <v/>
      </c>
    </row>
    <row r="5536">
      <c r="A5536" s="16" t="n"/>
      <c r="G5536" s="17" t="n"/>
      <c r="H5536" s="17" t="n"/>
      <c r="I5536" s="17" t="n"/>
      <c r="J5536" s="17" t="n"/>
      <c r="K5536" s="17" t="n"/>
      <c r="L5536" s="17" t="n"/>
      <c r="N5536">
        <f>IF($B5536="","",IF($C5536="SUPERSTORE","Superstore","DH"))</f>
        <v/>
      </c>
      <c r="O5536">
        <f>IF($B5536="","",IFERROR(VLOOKUP($B5536,Mapping!$A:$C,2,0),"Not Mapped"))</f>
        <v/>
      </c>
      <c r="P5536">
        <f>IF($B5536="","",IFERROR(VLOOKUP($B5536,Mapping!$A:$C,3,0),"Not Mapped"))</f>
        <v/>
      </c>
      <c r="Q5536">
        <f>IF($B5536="","",IF(COUNTIF(Exclusions!$A:$A,$B5536)&gt;0,"Yes","No"))</f>
        <v/>
      </c>
      <c r="R5536" s="17">
        <f>IF($B5536="","",MIN(1,DAY($A5536)/IF($N5536="Superstore",Settings!$B$5,Settings!$B$4)))</f>
        <v/>
      </c>
      <c r="S5536" s="17">
        <f>IF(OR($B5536="",$G5536="",$R5536=0),"",$G5536/$R5536)</f>
        <v/>
      </c>
      <c r="T5536">
        <f>IF($S5536="","",IF($S5536&lt;Settings!$B$8,"Critical",IF($S5536&lt;Settings!$B$9,"Semi Critical","Non Critical")))</f>
        <v/>
      </c>
      <c r="U5536">
        <f>IF($B5536="","",IFERROR(VLOOKUP($O5536,Leaders!$A:$B,2,0),"Not Mapped"))</f>
        <v/>
      </c>
    </row>
    <row r="5537">
      <c r="A5537" s="16" t="n"/>
      <c r="G5537" s="17" t="n"/>
      <c r="H5537" s="17" t="n"/>
      <c r="I5537" s="17" t="n"/>
      <c r="J5537" s="17" t="n"/>
      <c r="K5537" s="17" t="n"/>
      <c r="L5537" s="17" t="n"/>
      <c r="N5537">
        <f>IF($B5537="","",IF($C5537="SUPERSTORE","Superstore","DH"))</f>
        <v/>
      </c>
      <c r="O5537">
        <f>IF($B5537="","",IFERROR(VLOOKUP($B5537,Mapping!$A:$C,2,0),"Not Mapped"))</f>
        <v/>
      </c>
      <c r="P5537">
        <f>IF($B5537="","",IFERROR(VLOOKUP($B5537,Mapping!$A:$C,3,0),"Not Mapped"))</f>
        <v/>
      </c>
      <c r="Q5537">
        <f>IF($B5537="","",IF(COUNTIF(Exclusions!$A:$A,$B5537)&gt;0,"Yes","No"))</f>
        <v/>
      </c>
      <c r="R5537" s="17">
        <f>IF($B5537="","",MIN(1,DAY($A5537)/IF($N5537="Superstore",Settings!$B$5,Settings!$B$4)))</f>
        <v/>
      </c>
      <c r="S5537" s="17">
        <f>IF(OR($B5537="",$G5537="",$R5537=0),"",$G5537/$R5537)</f>
        <v/>
      </c>
      <c r="T5537">
        <f>IF($S5537="","",IF($S5537&lt;Settings!$B$8,"Critical",IF($S5537&lt;Settings!$B$9,"Semi Critical","Non Critical")))</f>
        <v/>
      </c>
      <c r="U5537">
        <f>IF($B5537="","",IFERROR(VLOOKUP($O5537,Leaders!$A:$B,2,0),"Not Mapped"))</f>
        <v/>
      </c>
    </row>
    <row r="5538">
      <c r="A5538" s="16" t="n"/>
      <c r="G5538" s="17" t="n"/>
      <c r="H5538" s="17" t="n"/>
      <c r="I5538" s="17" t="n"/>
      <c r="J5538" s="17" t="n"/>
      <c r="K5538" s="17" t="n"/>
      <c r="L5538" s="17" t="n"/>
      <c r="N5538">
        <f>IF($B5538="","",IF($C5538="SUPERSTORE","Superstore","DH"))</f>
        <v/>
      </c>
      <c r="O5538">
        <f>IF($B5538="","",IFERROR(VLOOKUP($B5538,Mapping!$A:$C,2,0),"Not Mapped"))</f>
        <v/>
      </c>
      <c r="P5538">
        <f>IF($B5538="","",IFERROR(VLOOKUP($B5538,Mapping!$A:$C,3,0),"Not Mapped"))</f>
        <v/>
      </c>
      <c r="Q5538">
        <f>IF($B5538="","",IF(COUNTIF(Exclusions!$A:$A,$B5538)&gt;0,"Yes","No"))</f>
        <v/>
      </c>
      <c r="R5538" s="17">
        <f>IF($B5538="","",MIN(1,DAY($A5538)/IF($N5538="Superstore",Settings!$B$5,Settings!$B$4)))</f>
        <v/>
      </c>
      <c r="S5538" s="17">
        <f>IF(OR($B5538="",$G5538="",$R5538=0),"",$G5538/$R5538)</f>
        <v/>
      </c>
      <c r="T5538">
        <f>IF($S5538="","",IF($S5538&lt;Settings!$B$8,"Critical",IF($S5538&lt;Settings!$B$9,"Semi Critical","Non Critical")))</f>
        <v/>
      </c>
      <c r="U5538">
        <f>IF($B5538="","",IFERROR(VLOOKUP($O5538,Leaders!$A:$B,2,0),"Not Mapped"))</f>
        <v/>
      </c>
    </row>
    <row r="5539">
      <c r="A5539" s="16" t="n"/>
      <c r="G5539" s="17" t="n"/>
      <c r="H5539" s="17" t="n"/>
      <c r="I5539" s="17" t="n"/>
      <c r="J5539" s="17" t="n"/>
      <c r="K5539" s="17" t="n"/>
      <c r="L5539" s="17" t="n"/>
      <c r="N5539">
        <f>IF($B5539="","",IF($C5539="SUPERSTORE","Superstore","DH"))</f>
        <v/>
      </c>
      <c r="O5539">
        <f>IF($B5539="","",IFERROR(VLOOKUP($B5539,Mapping!$A:$C,2,0),"Not Mapped"))</f>
        <v/>
      </c>
      <c r="P5539">
        <f>IF($B5539="","",IFERROR(VLOOKUP($B5539,Mapping!$A:$C,3,0),"Not Mapped"))</f>
        <v/>
      </c>
      <c r="Q5539">
        <f>IF($B5539="","",IF(COUNTIF(Exclusions!$A:$A,$B5539)&gt;0,"Yes","No"))</f>
        <v/>
      </c>
      <c r="R5539" s="17">
        <f>IF($B5539="","",MIN(1,DAY($A5539)/IF($N5539="Superstore",Settings!$B$5,Settings!$B$4)))</f>
        <v/>
      </c>
      <c r="S5539" s="17">
        <f>IF(OR($B5539="",$G5539="",$R5539=0),"",$G5539/$R5539)</f>
        <v/>
      </c>
      <c r="T5539">
        <f>IF($S5539="","",IF($S5539&lt;Settings!$B$8,"Critical",IF($S5539&lt;Settings!$B$9,"Semi Critical","Non Critical")))</f>
        <v/>
      </c>
      <c r="U5539">
        <f>IF($B5539="","",IFERROR(VLOOKUP($O5539,Leaders!$A:$B,2,0),"Not Mapped"))</f>
        <v/>
      </c>
    </row>
    <row r="5540">
      <c r="A5540" s="16" t="n"/>
      <c r="G5540" s="17" t="n"/>
      <c r="H5540" s="17" t="n"/>
      <c r="I5540" s="17" t="n"/>
      <c r="J5540" s="17" t="n"/>
      <c r="K5540" s="17" t="n"/>
      <c r="L5540" s="17" t="n"/>
      <c r="N5540">
        <f>IF($B5540="","",IF($C5540="SUPERSTORE","Superstore","DH"))</f>
        <v/>
      </c>
      <c r="O5540">
        <f>IF($B5540="","",IFERROR(VLOOKUP($B5540,Mapping!$A:$C,2,0),"Not Mapped"))</f>
        <v/>
      </c>
      <c r="P5540">
        <f>IF($B5540="","",IFERROR(VLOOKUP($B5540,Mapping!$A:$C,3,0),"Not Mapped"))</f>
        <v/>
      </c>
      <c r="Q5540">
        <f>IF($B5540="","",IF(COUNTIF(Exclusions!$A:$A,$B5540)&gt;0,"Yes","No"))</f>
        <v/>
      </c>
      <c r="R5540" s="17">
        <f>IF($B5540="","",MIN(1,DAY($A5540)/IF($N5540="Superstore",Settings!$B$5,Settings!$B$4)))</f>
        <v/>
      </c>
      <c r="S5540" s="17">
        <f>IF(OR($B5540="",$G5540="",$R5540=0),"",$G5540/$R5540)</f>
        <v/>
      </c>
      <c r="T5540">
        <f>IF($S5540="","",IF($S5540&lt;Settings!$B$8,"Critical",IF($S5540&lt;Settings!$B$9,"Semi Critical","Non Critical")))</f>
        <v/>
      </c>
      <c r="U5540">
        <f>IF($B5540="","",IFERROR(VLOOKUP($O5540,Leaders!$A:$B,2,0),"Not Mapped"))</f>
        <v/>
      </c>
    </row>
    <row r="5541">
      <c r="A5541" s="16" t="n"/>
      <c r="G5541" s="17" t="n"/>
      <c r="H5541" s="17" t="n"/>
      <c r="I5541" s="17" t="n"/>
      <c r="J5541" s="17" t="n"/>
      <c r="K5541" s="17" t="n"/>
      <c r="L5541" s="17" t="n"/>
      <c r="N5541">
        <f>IF($B5541="","",IF($C5541="SUPERSTORE","Superstore","DH"))</f>
        <v/>
      </c>
      <c r="O5541">
        <f>IF($B5541="","",IFERROR(VLOOKUP($B5541,Mapping!$A:$C,2,0),"Not Mapped"))</f>
        <v/>
      </c>
      <c r="P5541">
        <f>IF($B5541="","",IFERROR(VLOOKUP($B5541,Mapping!$A:$C,3,0),"Not Mapped"))</f>
        <v/>
      </c>
      <c r="Q5541">
        <f>IF($B5541="","",IF(COUNTIF(Exclusions!$A:$A,$B5541)&gt;0,"Yes","No"))</f>
        <v/>
      </c>
      <c r="R5541" s="17">
        <f>IF($B5541="","",MIN(1,DAY($A5541)/IF($N5541="Superstore",Settings!$B$5,Settings!$B$4)))</f>
        <v/>
      </c>
      <c r="S5541" s="17">
        <f>IF(OR($B5541="",$G5541="",$R5541=0),"",$G5541/$R5541)</f>
        <v/>
      </c>
      <c r="T5541">
        <f>IF($S5541="","",IF($S5541&lt;Settings!$B$8,"Critical",IF($S5541&lt;Settings!$B$9,"Semi Critical","Non Critical")))</f>
        <v/>
      </c>
      <c r="U5541">
        <f>IF($B5541="","",IFERROR(VLOOKUP($O5541,Leaders!$A:$B,2,0),"Not Mapped"))</f>
        <v/>
      </c>
    </row>
    <row r="5542">
      <c r="A5542" s="16" t="n"/>
      <c r="G5542" s="17" t="n"/>
      <c r="H5542" s="17" t="n"/>
      <c r="I5542" s="17" t="n"/>
      <c r="J5542" s="17" t="n"/>
      <c r="K5542" s="17" t="n"/>
      <c r="L5542" s="17" t="n"/>
      <c r="N5542">
        <f>IF($B5542="","",IF($C5542="SUPERSTORE","Superstore","DH"))</f>
        <v/>
      </c>
      <c r="O5542">
        <f>IF($B5542="","",IFERROR(VLOOKUP($B5542,Mapping!$A:$C,2,0),"Not Mapped"))</f>
        <v/>
      </c>
      <c r="P5542">
        <f>IF($B5542="","",IFERROR(VLOOKUP($B5542,Mapping!$A:$C,3,0),"Not Mapped"))</f>
        <v/>
      </c>
      <c r="Q5542">
        <f>IF($B5542="","",IF(COUNTIF(Exclusions!$A:$A,$B5542)&gt;0,"Yes","No"))</f>
        <v/>
      </c>
      <c r="R5542" s="17">
        <f>IF($B5542="","",MIN(1,DAY($A5542)/IF($N5542="Superstore",Settings!$B$5,Settings!$B$4)))</f>
        <v/>
      </c>
      <c r="S5542" s="17">
        <f>IF(OR($B5542="",$G5542="",$R5542=0),"",$G5542/$R5542)</f>
        <v/>
      </c>
      <c r="T5542">
        <f>IF($S5542="","",IF($S5542&lt;Settings!$B$8,"Critical",IF($S5542&lt;Settings!$B$9,"Semi Critical","Non Critical")))</f>
        <v/>
      </c>
      <c r="U5542">
        <f>IF($B5542="","",IFERROR(VLOOKUP($O5542,Leaders!$A:$B,2,0),"Not Mapped"))</f>
        <v/>
      </c>
    </row>
    <row r="5543">
      <c r="A5543" s="16" t="n"/>
      <c r="G5543" s="17" t="n"/>
      <c r="H5543" s="17" t="n"/>
      <c r="I5543" s="17" t="n"/>
      <c r="J5543" s="17" t="n"/>
      <c r="K5543" s="17" t="n"/>
      <c r="L5543" s="17" t="n"/>
      <c r="N5543">
        <f>IF($B5543="","",IF($C5543="SUPERSTORE","Superstore","DH"))</f>
        <v/>
      </c>
      <c r="O5543">
        <f>IF($B5543="","",IFERROR(VLOOKUP($B5543,Mapping!$A:$C,2,0),"Not Mapped"))</f>
        <v/>
      </c>
      <c r="P5543">
        <f>IF($B5543="","",IFERROR(VLOOKUP($B5543,Mapping!$A:$C,3,0),"Not Mapped"))</f>
        <v/>
      </c>
      <c r="Q5543">
        <f>IF($B5543="","",IF(COUNTIF(Exclusions!$A:$A,$B5543)&gt;0,"Yes","No"))</f>
        <v/>
      </c>
      <c r="R5543" s="17">
        <f>IF($B5543="","",MIN(1,DAY($A5543)/IF($N5543="Superstore",Settings!$B$5,Settings!$B$4)))</f>
        <v/>
      </c>
      <c r="S5543" s="17">
        <f>IF(OR($B5543="",$G5543="",$R5543=0),"",$G5543/$R5543)</f>
        <v/>
      </c>
      <c r="T5543">
        <f>IF($S5543="","",IF($S5543&lt;Settings!$B$8,"Critical",IF($S5543&lt;Settings!$B$9,"Semi Critical","Non Critical")))</f>
        <v/>
      </c>
      <c r="U5543">
        <f>IF($B5543="","",IFERROR(VLOOKUP($O5543,Leaders!$A:$B,2,0),"Not Mapped"))</f>
        <v/>
      </c>
    </row>
    <row r="5544">
      <c r="A5544" s="16" t="n"/>
      <c r="G5544" s="17" t="n"/>
      <c r="H5544" s="17" t="n"/>
      <c r="I5544" s="17" t="n"/>
      <c r="J5544" s="17" t="n"/>
      <c r="K5544" s="17" t="n"/>
      <c r="L5544" s="17" t="n"/>
      <c r="N5544">
        <f>IF($B5544="","",IF($C5544="SUPERSTORE","Superstore","DH"))</f>
        <v/>
      </c>
      <c r="O5544">
        <f>IF($B5544="","",IFERROR(VLOOKUP($B5544,Mapping!$A:$C,2,0),"Not Mapped"))</f>
        <v/>
      </c>
      <c r="P5544">
        <f>IF($B5544="","",IFERROR(VLOOKUP($B5544,Mapping!$A:$C,3,0),"Not Mapped"))</f>
        <v/>
      </c>
      <c r="Q5544">
        <f>IF($B5544="","",IF(COUNTIF(Exclusions!$A:$A,$B5544)&gt;0,"Yes","No"))</f>
        <v/>
      </c>
      <c r="R5544" s="17">
        <f>IF($B5544="","",MIN(1,DAY($A5544)/IF($N5544="Superstore",Settings!$B$5,Settings!$B$4)))</f>
        <v/>
      </c>
      <c r="S5544" s="17">
        <f>IF(OR($B5544="",$G5544="",$R5544=0),"",$G5544/$R5544)</f>
        <v/>
      </c>
      <c r="T5544">
        <f>IF($S5544="","",IF($S5544&lt;Settings!$B$8,"Critical",IF($S5544&lt;Settings!$B$9,"Semi Critical","Non Critical")))</f>
        <v/>
      </c>
      <c r="U5544">
        <f>IF($B5544="","",IFERROR(VLOOKUP($O5544,Leaders!$A:$B,2,0),"Not Mapped"))</f>
        <v/>
      </c>
    </row>
    <row r="5545">
      <c r="A5545" s="16" t="n"/>
      <c r="G5545" s="17" t="n"/>
      <c r="H5545" s="17" t="n"/>
      <c r="I5545" s="17" t="n"/>
      <c r="J5545" s="17" t="n"/>
      <c r="K5545" s="17" t="n"/>
      <c r="L5545" s="17" t="n"/>
      <c r="N5545">
        <f>IF($B5545="","",IF($C5545="SUPERSTORE","Superstore","DH"))</f>
        <v/>
      </c>
      <c r="O5545">
        <f>IF($B5545="","",IFERROR(VLOOKUP($B5545,Mapping!$A:$C,2,0),"Not Mapped"))</f>
        <v/>
      </c>
      <c r="P5545">
        <f>IF($B5545="","",IFERROR(VLOOKUP($B5545,Mapping!$A:$C,3,0),"Not Mapped"))</f>
        <v/>
      </c>
      <c r="Q5545">
        <f>IF($B5545="","",IF(COUNTIF(Exclusions!$A:$A,$B5545)&gt;0,"Yes","No"))</f>
        <v/>
      </c>
      <c r="R5545" s="17">
        <f>IF($B5545="","",MIN(1,DAY($A5545)/IF($N5545="Superstore",Settings!$B$5,Settings!$B$4)))</f>
        <v/>
      </c>
      <c r="S5545" s="17">
        <f>IF(OR($B5545="",$G5545="",$R5545=0),"",$G5545/$R5545)</f>
        <v/>
      </c>
      <c r="T5545">
        <f>IF($S5545="","",IF($S5545&lt;Settings!$B$8,"Critical",IF($S5545&lt;Settings!$B$9,"Semi Critical","Non Critical")))</f>
        <v/>
      </c>
      <c r="U5545">
        <f>IF($B5545="","",IFERROR(VLOOKUP($O5545,Leaders!$A:$B,2,0),"Not Mapped"))</f>
        <v/>
      </c>
    </row>
    <row r="5546">
      <c r="A5546" s="16" t="n"/>
      <c r="G5546" s="17" t="n"/>
      <c r="H5546" s="17" t="n"/>
      <c r="I5546" s="17" t="n"/>
      <c r="J5546" s="17" t="n"/>
      <c r="K5546" s="17" t="n"/>
      <c r="L5546" s="17" t="n"/>
      <c r="N5546">
        <f>IF($B5546="","",IF($C5546="SUPERSTORE","Superstore","DH"))</f>
        <v/>
      </c>
      <c r="O5546">
        <f>IF($B5546="","",IFERROR(VLOOKUP($B5546,Mapping!$A:$C,2,0),"Not Mapped"))</f>
        <v/>
      </c>
      <c r="P5546">
        <f>IF($B5546="","",IFERROR(VLOOKUP($B5546,Mapping!$A:$C,3,0),"Not Mapped"))</f>
        <v/>
      </c>
      <c r="Q5546">
        <f>IF($B5546="","",IF(COUNTIF(Exclusions!$A:$A,$B5546)&gt;0,"Yes","No"))</f>
        <v/>
      </c>
      <c r="R5546" s="17">
        <f>IF($B5546="","",MIN(1,DAY($A5546)/IF($N5546="Superstore",Settings!$B$5,Settings!$B$4)))</f>
        <v/>
      </c>
      <c r="S5546" s="17">
        <f>IF(OR($B5546="",$G5546="",$R5546=0),"",$G5546/$R5546)</f>
        <v/>
      </c>
      <c r="T5546">
        <f>IF($S5546="","",IF($S5546&lt;Settings!$B$8,"Critical",IF($S5546&lt;Settings!$B$9,"Semi Critical","Non Critical")))</f>
        <v/>
      </c>
      <c r="U5546">
        <f>IF($B5546="","",IFERROR(VLOOKUP($O5546,Leaders!$A:$B,2,0),"Not Mapped"))</f>
        <v/>
      </c>
    </row>
    <row r="5547">
      <c r="A5547" s="16" t="n"/>
      <c r="G5547" s="17" t="n"/>
      <c r="H5547" s="17" t="n"/>
      <c r="I5547" s="17" t="n"/>
      <c r="J5547" s="17" t="n"/>
      <c r="K5547" s="17" t="n"/>
      <c r="L5547" s="17" t="n"/>
      <c r="N5547">
        <f>IF($B5547="","",IF($C5547="SUPERSTORE","Superstore","DH"))</f>
        <v/>
      </c>
      <c r="O5547">
        <f>IF($B5547="","",IFERROR(VLOOKUP($B5547,Mapping!$A:$C,2,0),"Not Mapped"))</f>
        <v/>
      </c>
      <c r="P5547">
        <f>IF($B5547="","",IFERROR(VLOOKUP($B5547,Mapping!$A:$C,3,0),"Not Mapped"))</f>
        <v/>
      </c>
      <c r="Q5547">
        <f>IF($B5547="","",IF(COUNTIF(Exclusions!$A:$A,$B5547)&gt;0,"Yes","No"))</f>
        <v/>
      </c>
      <c r="R5547" s="17">
        <f>IF($B5547="","",MIN(1,DAY($A5547)/IF($N5547="Superstore",Settings!$B$5,Settings!$B$4)))</f>
        <v/>
      </c>
      <c r="S5547" s="17">
        <f>IF(OR($B5547="",$G5547="",$R5547=0),"",$G5547/$R5547)</f>
        <v/>
      </c>
      <c r="T5547">
        <f>IF($S5547="","",IF($S5547&lt;Settings!$B$8,"Critical",IF($S5547&lt;Settings!$B$9,"Semi Critical","Non Critical")))</f>
        <v/>
      </c>
      <c r="U5547">
        <f>IF($B5547="","",IFERROR(VLOOKUP($O5547,Leaders!$A:$B,2,0),"Not Mapped"))</f>
        <v/>
      </c>
    </row>
    <row r="5548">
      <c r="A5548" s="16" t="n"/>
      <c r="G5548" s="17" t="n"/>
      <c r="H5548" s="17" t="n"/>
      <c r="I5548" s="17" t="n"/>
      <c r="J5548" s="17" t="n"/>
      <c r="K5548" s="17" t="n"/>
      <c r="L5548" s="17" t="n"/>
      <c r="N5548">
        <f>IF($B5548="","",IF($C5548="SUPERSTORE","Superstore","DH"))</f>
        <v/>
      </c>
      <c r="O5548">
        <f>IF($B5548="","",IFERROR(VLOOKUP($B5548,Mapping!$A:$C,2,0),"Not Mapped"))</f>
        <v/>
      </c>
      <c r="P5548">
        <f>IF($B5548="","",IFERROR(VLOOKUP($B5548,Mapping!$A:$C,3,0),"Not Mapped"))</f>
        <v/>
      </c>
      <c r="Q5548">
        <f>IF($B5548="","",IF(COUNTIF(Exclusions!$A:$A,$B5548)&gt;0,"Yes","No"))</f>
        <v/>
      </c>
      <c r="R5548" s="17">
        <f>IF($B5548="","",MIN(1,DAY($A5548)/IF($N5548="Superstore",Settings!$B$5,Settings!$B$4)))</f>
        <v/>
      </c>
      <c r="S5548" s="17">
        <f>IF(OR($B5548="",$G5548="",$R5548=0),"",$G5548/$R5548)</f>
        <v/>
      </c>
      <c r="T5548">
        <f>IF($S5548="","",IF($S5548&lt;Settings!$B$8,"Critical",IF($S5548&lt;Settings!$B$9,"Semi Critical","Non Critical")))</f>
        <v/>
      </c>
      <c r="U5548">
        <f>IF($B5548="","",IFERROR(VLOOKUP($O5548,Leaders!$A:$B,2,0),"Not Mapped"))</f>
        <v/>
      </c>
    </row>
    <row r="5549">
      <c r="A5549" s="16" t="n"/>
      <c r="G5549" s="17" t="n"/>
      <c r="H5549" s="17" t="n"/>
      <c r="I5549" s="17" t="n"/>
      <c r="J5549" s="17" t="n"/>
      <c r="K5549" s="17" t="n"/>
      <c r="L5549" s="17" t="n"/>
      <c r="N5549">
        <f>IF($B5549="","",IF($C5549="SUPERSTORE","Superstore","DH"))</f>
        <v/>
      </c>
      <c r="O5549">
        <f>IF($B5549="","",IFERROR(VLOOKUP($B5549,Mapping!$A:$C,2,0),"Not Mapped"))</f>
        <v/>
      </c>
      <c r="P5549">
        <f>IF($B5549="","",IFERROR(VLOOKUP($B5549,Mapping!$A:$C,3,0),"Not Mapped"))</f>
        <v/>
      </c>
      <c r="Q5549">
        <f>IF($B5549="","",IF(COUNTIF(Exclusions!$A:$A,$B5549)&gt;0,"Yes","No"))</f>
        <v/>
      </c>
      <c r="R5549" s="17">
        <f>IF($B5549="","",MIN(1,DAY($A5549)/IF($N5549="Superstore",Settings!$B$5,Settings!$B$4)))</f>
        <v/>
      </c>
      <c r="S5549" s="17">
        <f>IF(OR($B5549="",$G5549="",$R5549=0),"",$G5549/$R5549)</f>
        <v/>
      </c>
      <c r="T5549">
        <f>IF($S5549="","",IF($S5549&lt;Settings!$B$8,"Critical",IF($S5549&lt;Settings!$B$9,"Semi Critical","Non Critical")))</f>
        <v/>
      </c>
      <c r="U5549">
        <f>IF($B5549="","",IFERROR(VLOOKUP($O5549,Leaders!$A:$B,2,0),"Not Mapped"))</f>
        <v/>
      </c>
    </row>
    <row r="5550">
      <c r="A5550" s="16" t="n"/>
      <c r="G5550" s="17" t="n"/>
      <c r="H5550" s="17" t="n"/>
      <c r="I5550" s="17" t="n"/>
      <c r="J5550" s="17" t="n"/>
      <c r="K5550" s="17" t="n"/>
      <c r="L5550" s="17" t="n"/>
      <c r="N5550">
        <f>IF($B5550="","",IF($C5550="SUPERSTORE","Superstore","DH"))</f>
        <v/>
      </c>
      <c r="O5550">
        <f>IF($B5550="","",IFERROR(VLOOKUP($B5550,Mapping!$A:$C,2,0),"Not Mapped"))</f>
        <v/>
      </c>
      <c r="P5550">
        <f>IF($B5550="","",IFERROR(VLOOKUP($B5550,Mapping!$A:$C,3,0),"Not Mapped"))</f>
        <v/>
      </c>
      <c r="Q5550">
        <f>IF($B5550="","",IF(COUNTIF(Exclusions!$A:$A,$B5550)&gt;0,"Yes","No"))</f>
        <v/>
      </c>
      <c r="R5550" s="17">
        <f>IF($B5550="","",MIN(1,DAY($A5550)/IF($N5550="Superstore",Settings!$B$5,Settings!$B$4)))</f>
        <v/>
      </c>
      <c r="S5550" s="17">
        <f>IF(OR($B5550="",$G5550="",$R5550=0),"",$G5550/$R5550)</f>
        <v/>
      </c>
      <c r="T5550">
        <f>IF($S5550="","",IF($S5550&lt;Settings!$B$8,"Critical",IF($S5550&lt;Settings!$B$9,"Semi Critical","Non Critical")))</f>
        <v/>
      </c>
      <c r="U5550">
        <f>IF($B5550="","",IFERROR(VLOOKUP($O5550,Leaders!$A:$B,2,0),"Not Mapped"))</f>
        <v/>
      </c>
    </row>
    <row r="5551">
      <c r="A5551" s="16" t="n"/>
      <c r="G5551" s="17" t="n"/>
      <c r="H5551" s="17" t="n"/>
      <c r="I5551" s="17" t="n"/>
      <c r="J5551" s="17" t="n"/>
      <c r="K5551" s="17" t="n"/>
      <c r="L5551" s="17" t="n"/>
      <c r="N5551">
        <f>IF($B5551="","",IF($C5551="SUPERSTORE","Superstore","DH"))</f>
        <v/>
      </c>
      <c r="O5551">
        <f>IF($B5551="","",IFERROR(VLOOKUP($B5551,Mapping!$A:$C,2,0),"Not Mapped"))</f>
        <v/>
      </c>
      <c r="P5551">
        <f>IF($B5551="","",IFERROR(VLOOKUP($B5551,Mapping!$A:$C,3,0),"Not Mapped"))</f>
        <v/>
      </c>
      <c r="Q5551">
        <f>IF($B5551="","",IF(COUNTIF(Exclusions!$A:$A,$B5551)&gt;0,"Yes","No"))</f>
        <v/>
      </c>
      <c r="R5551" s="17">
        <f>IF($B5551="","",MIN(1,DAY($A5551)/IF($N5551="Superstore",Settings!$B$5,Settings!$B$4)))</f>
        <v/>
      </c>
      <c r="S5551" s="17">
        <f>IF(OR($B5551="",$G5551="",$R5551=0),"",$G5551/$R5551)</f>
        <v/>
      </c>
      <c r="T5551">
        <f>IF($S5551="","",IF($S5551&lt;Settings!$B$8,"Critical",IF($S5551&lt;Settings!$B$9,"Semi Critical","Non Critical")))</f>
        <v/>
      </c>
      <c r="U5551">
        <f>IF($B5551="","",IFERROR(VLOOKUP($O5551,Leaders!$A:$B,2,0),"Not Mapped"))</f>
        <v/>
      </c>
    </row>
    <row r="5552">
      <c r="A5552" s="16" t="n"/>
      <c r="G5552" s="17" t="n"/>
      <c r="H5552" s="17" t="n"/>
      <c r="I5552" s="17" t="n"/>
      <c r="J5552" s="17" t="n"/>
      <c r="K5552" s="17" t="n"/>
      <c r="L5552" s="17" t="n"/>
      <c r="N5552">
        <f>IF($B5552="","",IF($C5552="SUPERSTORE","Superstore","DH"))</f>
        <v/>
      </c>
      <c r="O5552">
        <f>IF($B5552="","",IFERROR(VLOOKUP($B5552,Mapping!$A:$C,2,0),"Not Mapped"))</f>
        <v/>
      </c>
      <c r="P5552">
        <f>IF($B5552="","",IFERROR(VLOOKUP($B5552,Mapping!$A:$C,3,0),"Not Mapped"))</f>
        <v/>
      </c>
      <c r="Q5552">
        <f>IF($B5552="","",IF(COUNTIF(Exclusions!$A:$A,$B5552)&gt;0,"Yes","No"))</f>
        <v/>
      </c>
      <c r="R5552" s="17">
        <f>IF($B5552="","",MIN(1,DAY($A5552)/IF($N5552="Superstore",Settings!$B$5,Settings!$B$4)))</f>
        <v/>
      </c>
      <c r="S5552" s="17">
        <f>IF(OR($B5552="",$G5552="",$R5552=0),"",$G5552/$R5552)</f>
        <v/>
      </c>
      <c r="T5552">
        <f>IF($S5552="","",IF($S5552&lt;Settings!$B$8,"Critical",IF($S5552&lt;Settings!$B$9,"Semi Critical","Non Critical")))</f>
        <v/>
      </c>
      <c r="U5552">
        <f>IF($B5552="","",IFERROR(VLOOKUP($O5552,Leaders!$A:$B,2,0),"Not Mapped"))</f>
        <v/>
      </c>
    </row>
    <row r="5553">
      <c r="A5553" s="16" t="n"/>
      <c r="G5553" s="17" t="n"/>
      <c r="H5553" s="17" t="n"/>
      <c r="I5553" s="17" t="n"/>
      <c r="J5553" s="17" t="n"/>
      <c r="K5553" s="17" t="n"/>
      <c r="L5553" s="17" t="n"/>
      <c r="N5553">
        <f>IF($B5553="","",IF($C5553="SUPERSTORE","Superstore","DH"))</f>
        <v/>
      </c>
      <c r="O5553">
        <f>IF($B5553="","",IFERROR(VLOOKUP($B5553,Mapping!$A:$C,2,0),"Not Mapped"))</f>
        <v/>
      </c>
      <c r="P5553">
        <f>IF($B5553="","",IFERROR(VLOOKUP($B5553,Mapping!$A:$C,3,0),"Not Mapped"))</f>
        <v/>
      </c>
      <c r="Q5553">
        <f>IF($B5553="","",IF(COUNTIF(Exclusions!$A:$A,$B5553)&gt;0,"Yes","No"))</f>
        <v/>
      </c>
      <c r="R5553" s="17">
        <f>IF($B5553="","",MIN(1,DAY($A5553)/IF($N5553="Superstore",Settings!$B$5,Settings!$B$4)))</f>
        <v/>
      </c>
      <c r="S5553" s="17">
        <f>IF(OR($B5553="",$G5553="",$R5553=0),"",$G5553/$R5553)</f>
        <v/>
      </c>
      <c r="T5553">
        <f>IF($S5553="","",IF($S5553&lt;Settings!$B$8,"Critical",IF($S5553&lt;Settings!$B$9,"Semi Critical","Non Critical")))</f>
        <v/>
      </c>
      <c r="U5553">
        <f>IF($B5553="","",IFERROR(VLOOKUP($O5553,Leaders!$A:$B,2,0),"Not Mapped"))</f>
        <v/>
      </c>
    </row>
    <row r="5554">
      <c r="A5554" s="16" t="n"/>
      <c r="G5554" s="17" t="n"/>
      <c r="H5554" s="17" t="n"/>
      <c r="I5554" s="17" t="n"/>
      <c r="J5554" s="17" t="n"/>
      <c r="K5554" s="17" t="n"/>
      <c r="L5554" s="17" t="n"/>
      <c r="N5554">
        <f>IF($B5554="","",IF($C5554="SUPERSTORE","Superstore","DH"))</f>
        <v/>
      </c>
      <c r="O5554">
        <f>IF($B5554="","",IFERROR(VLOOKUP($B5554,Mapping!$A:$C,2,0),"Not Mapped"))</f>
        <v/>
      </c>
      <c r="P5554">
        <f>IF($B5554="","",IFERROR(VLOOKUP($B5554,Mapping!$A:$C,3,0),"Not Mapped"))</f>
        <v/>
      </c>
      <c r="Q5554">
        <f>IF($B5554="","",IF(COUNTIF(Exclusions!$A:$A,$B5554)&gt;0,"Yes","No"))</f>
        <v/>
      </c>
      <c r="R5554" s="17">
        <f>IF($B5554="","",MIN(1,DAY($A5554)/IF($N5554="Superstore",Settings!$B$5,Settings!$B$4)))</f>
        <v/>
      </c>
      <c r="S5554" s="17">
        <f>IF(OR($B5554="",$G5554="",$R5554=0),"",$G5554/$R5554)</f>
        <v/>
      </c>
      <c r="T5554">
        <f>IF($S5554="","",IF($S5554&lt;Settings!$B$8,"Critical",IF($S5554&lt;Settings!$B$9,"Semi Critical","Non Critical")))</f>
        <v/>
      </c>
      <c r="U5554">
        <f>IF($B5554="","",IFERROR(VLOOKUP($O5554,Leaders!$A:$B,2,0),"Not Mapped"))</f>
        <v/>
      </c>
    </row>
    <row r="5555">
      <c r="A5555" s="16" t="n"/>
      <c r="G5555" s="17" t="n"/>
      <c r="H5555" s="17" t="n"/>
      <c r="I5555" s="17" t="n"/>
      <c r="J5555" s="17" t="n"/>
      <c r="K5555" s="17" t="n"/>
      <c r="L5555" s="17" t="n"/>
      <c r="N5555">
        <f>IF($B5555="","",IF($C5555="SUPERSTORE","Superstore","DH"))</f>
        <v/>
      </c>
      <c r="O5555">
        <f>IF($B5555="","",IFERROR(VLOOKUP($B5555,Mapping!$A:$C,2,0),"Not Mapped"))</f>
        <v/>
      </c>
      <c r="P5555">
        <f>IF($B5555="","",IFERROR(VLOOKUP($B5555,Mapping!$A:$C,3,0),"Not Mapped"))</f>
        <v/>
      </c>
      <c r="Q5555">
        <f>IF($B5555="","",IF(COUNTIF(Exclusions!$A:$A,$B5555)&gt;0,"Yes","No"))</f>
        <v/>
      </c>
      <c r="R5555" s="17">
        <f>IF($B5555="","",MIN(1,DAY($A5555)/IF($N5555="Superstore",Settings!$B$5,Settings!$B$4)))</f>
        <v/>
      </c>
      <c r="S5555" s="17">
        <f>IF(OR($B5555="",$G5555="",$R5555=0),"",$G5555/$R5555)</f>
        <v/>
      </c>
      <c r="T5555">
        <f>IF($S5555="","",IF($S5555&lt;Settings!$B$8,"Critical",IF($S5555&lt;Settings!$B$9,"Semi Critical","Non Critical")))</f>
        <v/>
      </c>
      <c r="U5555">
        <f>IF($B5555="","",IFERROR(VLOOKUP($O5555,Leaders!$A:$B,2,0),"Not Mapped"))</f>
        <v/>
      </c>
    </row>
    <row r="5556">
      <c r="A5556" s="16" t="n"/>
      <c r="G5556" s="17" t="n"/>
      <c r="H5556" s="17" t="n"/>
      <c r="I5556" s="17" t="n"/>
      <c r="J5556" s="17" t="n"/>
      <c r="K5556" s="17" t="n"/>
      <c r="L5556" s="17" t="n"/>
      <c r="N5556">
        <f>IF($B5556="","",IF($C5556="SUPERSTORE","Superstore","DH"))</f>
        <v/>
      </c>
      <c r="O5556">
        <f>IF($B5556="","",IFERROR(VLOOKUP($B5556,Mapping!$A:$C,2,0),"Not Mapped"))</f>
        <v/>
      </c>
      <c r="P5556">
        <f>IF($B5556="","",IFERROR(VLOOKUP($B5556,Mapping!$A:$C,3,0),"Not Mapped"))</f>
        <v/>
      </c>
      <c r="Q5556">
        <f>IF($B5556="","",IF(COUNTIF(Exclusions!$A:$A,$B5556)&gt;0,"Yes","No"))</f>
        <v/>
      </c>
      <c r="R5556" s="17">
        <f>IF($B5556="","",MIN(1,DAY($A5556)/IF($N5556="Superstore",Settings!$B$5,Settings!$B$4)))</f>
        <v/>
      </c>
      <c r="S5556" s="17">
        <f>IF(OR($B5556="",$G5556="",$R5556=0),"",$G5556/$R5556)</f>
        <v/>
      </c>
      <c r="T5556">
        <f>IF($S5556="","",IF($S5556&lt;Settings!$B$8,"Critical",IF($S5556&lt;Settings!$B$9,"Semi Critical","Non Critical")))</f>
        <v/>
      </c>
      <c r="U5556">
        <f>IF($B5556="","",IFERROR(VLOOKUP($O5556,Leaders!$A:$B,2,0),"Not Mapped"))</f>
        <v/>
      </c>
    </row>
    <row r="5557">
      <c r="A5557" s="16" t="n"/>
      <c r="G5557" s="17" t="n"/>
      <c r="H5557" s="17" t="n"/>
      <c r="I5557" s="17" t="n"/>
      <c r="J5557" s="17" t="n"/>
      <c r="K5557" s="17" t="n"/>
      <c r="L5557" s="17" t="n"/>
      <c r="N5557">
        <f>IF($B5557="","",IF($C5557="SUPERSTORE","Superstore","DH"))</f>
        <v/>
      </c>
      <c r="O5557">
        <f>IF($B5557="","",IFERROR(VLOOKUP($B5557,Mapping!$A:$C,2,0),"Not Mapped"))</f>
        <v/>
      </c>
      <c r="P5557">
        <f>IF($B5557="","",IFERROR(VLOOKUP($B5557,Mapping!$A:$C,3,0),"Not Mapped"))</f>
        <v/>
      </c>
      <c r="Q5557">
        <f>IF($B5557="","",IF(COUNTIF(Exclusions!$A:$A,$B5557)&gt;0,"Yes","No"))</f>
        <v/>
      </c>
      <c r="R5557" s="17">
        <f>IF($B5557="","",MIN(1,DAY($A5557)/IF($N5557="Superstore",Settings!$B$5,Settings!$B$4)))</f>
        <v/>
      </c>
      <c r="S5557" s="17">
        <f>IF(OR($B5557="",$G5557="",$R5557=0),"",$G5557/$R5557)</f>
        <v/>
      </c>
      <c r="T5557">
        <f>IF($S5557="","",IF($S5557&lt;Settings!$B$8,"Critical",IF($S5557&lt;Settings!$B$9,"Semi Critical","Non Critical")))</f>
        <v/>
      </c>
      <c r="U5557">
        <f>IF($B5557="","",IFERROR(VLOOKUP($O5557,Leaders!$A:$B,2,0),"Not Mapped"))</f>
        <v/>
      </c>
    </row>
    <row r="5558">
      <c r="A5558" s="16" t="n"/>
      <c r="G5558" s="17" t="n"/>
      <c r="H5558" s="17" t="n"/>
      <c r="I5558" s="17" t="n"/>
      <c r="J5558" s="17" t="n"/>
      <c r="K5558" s="17" t="n"/>
      <c r="L5558" s="17" t="n"/>
      <c r="N5558">
        <f>IF($B5558="","",IF($C5558="SUPERSTORE","Superstore","DH"))</f>
        <v/>
      </c>
      <c r="O5558">
        <f>IF($B5558="","",IFERROR(VLOOKUP($B5558,Mapping!$A:$C,2,0),"Not Mapped"))</f>
        <v/>
      </c>
      <c r="P5558">
        <f>IF($B5558="","",IFERROR(VLOOKUP($B5558,Mapping!$A:$C,3,0),"Not Mapped"))</f>
        <v/>
      </c>
      <c r="Q5558">
        <f>IF($B5558="","",IF(COUNTIF(Exclusions!$A:$A,$B5558)&gt;0,"Yes","No"))</f>
        <v/>
      </c>
      <c r="R5558" s="17">
        <f>IF($B5558="","",MIN(1,DAY($A5558)/IF($N5558="Superstore",Settings!$B$5,Settings!$B$4)))</f>
        <v/>
      </c>
      <c r="S5558" s="17">
        <f>IF(OR($B5558="",$G5558="",$R5558=0),"",$G5558/$R5558)</f>
        <v/>
      </c>
      <c r="T5558">
        <f>IF($S5558="","",IF($S5558&lt;Settings!$B$8,"Critical",IF($S5558&lt;Settings!$B$9,"Semi Critical","Non Critical")))</f>
        <v/>
      </c>
      <c r="U5558">
        <f>IF($B5558="","",IFERROR(VLOOKUP($O5558,Leaders!$A:$B,2,0),"Not Mapped"))</f>
        <v/>
      </c>
    </row>
    <row r="5559">
      <c r="A5559" s="16" t="n"/>
      <c r="G5559" s="17" t="n"/>
      <c r="H5559" s="17" t="n"/>
      <c r="I5559" s="17" t="n"/>
      <c r="J5559" s="17" t="n"/>
      <c r="K5559" s="17" t="n"/>
      <c r="L5559" s="17" t="n"/>
      <c r="N5559">
        <f>IF($B5559="","",IF($C5559="SUPERSTORE","Superstore","DH"))</f>
        <v/>
      </c>
      <c r="O5559">
        <f>IF($B5559="","",IFERROR(VLOOKUP($B5559,Mapping!$A:$C,2,0),"Not Mapped"))</f>
        <v/>
      </c>
      <c r="P5559">
        <f>IF($B5559="","",IFERROR(VLOOKUP($B5559,Mapping!$A:$C,3,0),"Not Mapped"))</f>
        <v/>
      </c>
      <c r="Q5559">
        <f>IF($B5559="","",IF(COUNTIF(Exclusions!$A:$A,$B5559)&gt;0,"Yes","No"))</f>
        <v/>
      </c>
      <c r="R5559" s="17">
        <f>IF($B5559="","",MIN(1,DAY($A5559)/IF($N5559="Superstore",Settings!$B$5,Settings!$B$4)))</f>
        <v/>
      </c>
      <c r="S5559" s="17">
        <f>IF(OR($B5559="",$G5559="",$R5559=0),"",$G5559/$R5559)</f>
        <v/>
      </c>
      <c r="T5559">
        <f>IF($S5559="","",IF($S5559&lt;Settings!$B$8,"Critical",IF($S5559&lt;Settings!$B$9,"Semi Critical","Non Critical")))</f>
        <v/>
      </c>
      <c r="U5559">
        <f>IF($B5559="","",IFERROR(VLOOKUP($O5559,Leaders!$A:$B,2,0),"Not Mapped"))</f>
        <v/>
      </c>
    </row>
    <row r="5560">
      <c r="A5560" s="16" t="n"/>
      <c r="G5560" s="17" t="n"/>
      <c r="H5560" s="17" t="n"/>
      <c r="I5560" s="17" t="n"/>
      <c r="J5560" s="17" t="n"/>
      <c r="K5560" s="17" t="n"/>
      <c r="L5560" s="17" t="n"/>
      <c r="N5560">
        <f>IF($B5560="","",IF($C5560="SUPERSTORE","Superstore","DH"))</f>
        <v/>
      </c>
      <c r="O5560">
        <f>IF($B5560="","",IFERROR(VLOOKUP($B5560,Mapping!$A:$C,2,0),"Not Mapped"))</f>
        <v/>
      </c>
      <c r="P5560">
        <f>IF($B5560="","",IFERROR(VLOOKUP($B5560,Mapping!$A:$C,3,0),"Not Mapped"))</f>
        <v/>
      </c>
      <c r="Q5560">
        <f>IF($B5560="","",IF(COUNTIF(Exclusions!$A:$A,$B5560)&gt;0,"Yes","No"))</f>
        <v/>
      </c>
      <c r="R5560" s="17">
        <f>IF($B5560="","",MIN(1,DAY($A5560)/IF($N5560="Superstore",Settings!$B$5,Settings!$B$4)))</f>
        <v/>
      </c>
      <c r="S5560" s="17">
        <f>IF(OR($B5560="",$G5560="",$R5560=0),"",$G5560/$R5560)</f>
        <v/>
      </c>
      <c r="T5560">
        <f>IF($S5560="","",IF($S5560&lt;Settings!$B$8,"Critical",IF($S5560&lt;Settings!$B$9,"Semi Critical","Non Critical")))</f>
        <v/>
      </c>
      <c r="U5560">
        <f>IF($B5560="","",IFERROR(VLOOKUP($O5560,Leaders!$A:$B,2,0),"Not Mapped"))</f>
        <v/>
      </c>
    </row>
    <row r="5561">
      <c r="A5561" s="16" t="n"/>
      <c r="G5561" s="17" t="n"/>
      <c r="H5561" s="17" t="n"/>
      <c r="I5561" s="17" t="n"/>
      <c r="J5561" s="17" t="n"/>
      <c r="K5561" s="17" t="n"/>
      <c r="L5561" s="17" t="n"/>
      <c r="N5561">
        <f>IF($B5561="","",IF($C5561="SUPERSTORE","Superstore","DH"))</f>
        <v/>
      </c>
      <c r="O5561">
        <f>IF($B5561="","",IFERROR(VLOOKUP($B5561,Mapping!$A:$C,2,0),"Not Mapped"))</f>
        <v/>
      </c>
      <c r="P5561">
        <f>IF($B5561="","",IFERROR(VLOOKUP($B5561,Mapping!$A:$C,3,0),"Not Mapped"))</f>
        <v/>
      </c>
      <c r="Q5561">
        <f>IF($B5561="","",IF(COUNTIF(Exclusions!$A:$A,$B5561)&gt;0,"Yes","No"))</f>
        <v/>
      </c>
      <c r="R5561" s="17">
        <f>IF($B5561="","",MIN(1,DAY($A5561)/IF($N5561="Superstore",Settings!$B$5,Settings!$B$4)))</f>
        <v/>
      </c>
      <c r="S5561" s="17">
        <f>IF(OR($B5561="",$G5561="",$R5561=0),"",$G5561/$R5561)</f>
        <v/>
      </c>
      <c r="T5561">
        <f>IF($S5561="","",IF($S5561&lt;Settings!$B$8,"Critical",IF($S5561&lt;Settings!$B$9,"Semi Critical","Non Critical")))</f>
        <v/>
      </c>
      <c r="U5561">
        <f>IF($B5561="","",IFERROR(VLOOKUP($O5561,Leaders!$A:$B,2,0),"Not Mapped"))</f>
        <v/>
      </c>
    </row>
    <row r="5562">
      <c r="A5562" s="16" t="n"/>
      <c r="G5562" s="17" t="n"/>
      <c r="H5562" s="17" t="n"/>
      <c r="I5562" s="17" t="n"/>
      <c r="J5562" s="17" t="n"/>
      <c r="K5562" s="17" t="n"/>
      <c r="L5562" s="17" t="n"/>
      <c r="N5562">
        <f>IF($B5562="","",IF($C5562="SUPERSTORE","Superstore","DH"))</f>
        <v/>
      </c>
      <c r="O5562">
        <f>IF($B5562="","",IFERROR(VLOOKUP($B5562,Mapping!$A:$C,2,0),"Not Mapped"))</f>
        <v/>
      </c>
      <c r="P5562">
        <f>IF($B5562="","",IFERROR(VLOOKUP($B5562,Mapping!$A:$C,3,0),"Not Mapped"))</f>
        <v/>
      </c>
      <c r="Q5562">
        <f>IF($B5562="","",IF(COUNTIF(Exclusions!$A:$A,$B5562)&gt;0,"Yes","No"))</f>
        <v/>
      </c>
      <c r="R5562" s="17">
        <f>IF($B5562="","",MIN(1,DAY($A5562)/IF($N5562="Superstore",Settings!$B$5,Settings!$B$4)))</f>
        <v/>
      </c>
      <c r="S5562" s="17">
        <f>IF(OR($B5562="",$G5562="",$R5562=0),"",$G5562/$R5562)</f>
        <v/>
      </c>
      <c r="T5562">
        <f>IF($S5562="","",IF($S5562&lt;Settings!$B$8,"Critical",IF($S5562&lt;Settings!$B$9,"Semi Critical","Non Critical")))</f>
        <v/>
      </c>
      <c r="U5562">
        <f>IF($B5562="","",IFERROR(VLOOKUP($O5562,Leaders!$A:$B,2,0),"Not Mapped"))</f>
        <v/>
      </c>
    </row>
    <row r="5563">
      <c r="A5563" s="16" t="n"/>
      <c r="G5563" s="17" t="n"/>
      <c r="H5563" s="17" t="n"/>
      <c r="I5563" s="17" t="n"/>
      <c r="J5563" s="17" t="n"/>
      <c r="K5563" s="17" t="n"/>
      <c r="L5563" s="17" t="n"/>
      <c r="N5563">
        <f>IF($B5563="","",IF($C5563="SUPERSTORE","Superstore","DH"))</f>
        <v/>
      </c>
      <c r="O5563">
        <f>IF($B5563="","",IFERROR(VLOOKUP($B5563,Mapping!$A:$C,2,0),"Not Mapped"))</f>
        <v/>
      </c>
      <c r="P5563">
        <f>IF($B5563="","",IFERROR(VLOOKUP($B5563,Mapping!$A:$C,3,0),"Not Mapped"))</f>
        <v/>
      </c>
      <c r="Q5563">
        <f>IF($B5563="","",IF(COUNTIF(Exclusions!$A:$A,$B5563)&gt;0,"Yes","No"))</f>
        <v/>
      </c>
      <c r="R5563" s="17">
        <f>IF($B5563="","",MIN(1,DAY($A5563)/IF($N5563="Superstore",Settings!$B$5,Settings!$B$4)))</f>
        <v/>
      </c>
      <c r="S5563" s="17">
        <f>IF(OR($B5563="",$G5563="",$R5563=0),"",$G5563/$R5563)</f>
        <v/>
      </c>
      <c r="T5563">
        <f>IF($S5563="","",IF($S5563&lt;Settings!$B$8,"Critical",IF($S5563&lt;Settings!$B$9,"Semi Critical","Non Critical")))</f>
        <v/>
      </c>
      <c r="U5563">
        <f>IF($B5563="","",IFERROR(VLOOKUP($O5563,Leaders!$A:$B,2,0),"Not Mapped"))</f>
        <v/>
      </c>
    </row>
    <row r="5564">
      <c r="A5564" s="16" t="n"/>
      <c r="G5564" s="17" t="n"/>
      <c r="H5564" s="17" t="n"/>
      <c r="I5564" s="17" t="n"/>
      <c r="J5564" s="17" t="n"/>
      <c r="K5564" s="17" t="n"/>
      <c r="L5564" s="17" t="n"/>
      <c r="N5564">
        <f>IF($B5564="","",IF($C5564="SUPERSTORE","Superstore","DH"))</f>
        <v/>
      </c>
      <c r="O5564">
        <f>IF($B5564="","",IFERROR(VLOOKUP($B5564,Mapping!$A:$C,2,0),"Not Mapped"))</f>
        <v/>
      </c>
      <c r="P5564">
        <f>IF($B5564="","",IFERROR(VLOOKUP($B5564,Mapping!$A:$C,3,0),"Not Mapped"))</f>
        <v/>
      </c>
      <c r="Q5564">
        <f>IF($B5564="","",IF(COUNTIF(Exclusions!$A:$A,$B5564)&gt;0,"Yes","No"))</f>
        <v/>
      </c>
      <c r="R5564" s="17">
        <f>IF($B5564="","",MIN(1,DAY($A5564)/IF($N5564="Superstore",Settings!$B$5,Settings!$B$4)))</f>
        <v/>
      </c>
      <c r="S5564" s="17">
        <f>IF(OR($B5564="",$G5564="",$R5564=0),"",$G5564/$R5564)</f>
        <v/>
      </c>
      <c r="T5564">
        <f>IF($S5564="","",IF($S5564&lt;Settings!$B$8,"Critical",IF($S5564&lt;Settings!$B$9,"Semi Critical","Non Critical")))</f>
        <v/>
      </c>
      <c r="U5564">
        <f>IF($B5564="","",IFERROR(VLOOKUP($O5564,Leaders!$A:$B,2,0),"Not Mapped"))</f>
        <v/>
      </c>
    </row>
    <row r="5565">
      <c r="A5565" s="16" t="n"/>
      <c r="G5565" s="17" t="n"/>
      <c r="H5565" s="17" t="n"/>
      <c r="I5565" s="17" t="n"/>
      <c r="J5565" s="17" t="n"/>
      <c r="K5565" s="17" t="n"/>
      <c r="L5565" s="17" t="n"/>
      <c r="N5565">
        <f>IF($B5565="","",IF($C5565="SUPERSTORE","Superstore","DH"))</f>
        <v/>
      </c>
      <c r="O5565">
        <f>IF($B5565="","",IFERROR(VLOOKUP($B5565,Mapping!$A:$C,2,0),"Not Mapped"))</f>
        <v/>
      </c>
      <c r="P5565">
        <f>IF($B5565="","",IFERROR(VLOOKUP($B5565,Mapping!$A:$C,3,0),"Not Mapped"))</f>
        <v/>
      </c>
      <c r="Q5565">
        <f>IF($B5565="","",IF(COUNTIF(Exclusions!$A:$A,$B5565)&gt;0,"Yes","No"))</f>
        <v/>
      </c>
      <c r="R5565" s="17">
        <f>IF($B5565="","",MIN(1,DAY($A5565)/IF($N5565="Superstore",Settings!$B$5,Settings!$B$4)))</f>
        <v/>
      </c>
      <c r="S5565" s="17">
        <f>IF(OR($B5565="",$G5565="",$R5565=0),"",$G5565/$R5565)</f>
        <v/>
      </c>
      <c r="T5565">
        <f>IF($S5565="","",IF($S5565&lt;Settings!$B$8,"Critical",IF($S5565&lt;Settings!$B$9,"Semi Critical","Non Critical")))</f>
        <v/>
      </c>
      <c r="U5565">
        <f>IF($B5565="","",IFERROR(VLOOKUP($O5565,Leaders!$A:$B,2,0),"Not Mapped"))</f>
        <v/>
      </c>
    </row>
    <row r="5566">
      <c r="A5566" s="16" t="n"/>
      <c r="G5566" s="17" t="n"/>
      <c r="H5566" s="17" t="n"/>
      <c r="I5566" s="17" t="n"/>
      <c r="J5566" s="17" t="n"/>
      <c r="K5566" s="17" t="n"/>
      <c r="L5566" s="17" t="n"/>
      <c r="N5566">
        <f>IF($B5566="","",IF($C5566="SUPERSTORE","Superstore","DH"))</f>
        <v/>
      </c>
      <c r="O5566">
        <f>IF($B5566="","",IFERROR(VLOOKUP($B5566,Mapping!$A:$C,2,0),"Not Mapped"))</f>
        <v/>
      </c>
      <c r="P5566">
        <f>IF($B5566="","",IFERROR(VLOOKUP($B5566,Mapping!$A:$C,3,0),"Not Mapped"))</f>
        <v/>
      </c>
      <c r="Q5566">
        <f>IF($B5566="","",IF(COUNTIF(Exclusions!$A:$A,$B5566)&gt;0,"Yes","No"))</f>
        <v/>
      </c>
      <c r="R5566" s="17">
        <f>IF($B5566="","",MIN(1,DAY($A5566)/IF($N5566="Superstore",Settings!$B$5,Settings!$B$4)))</f>
        <v/>
      </c>
      <c r="S5566" s="17">
        <f>IF(OR($B5566="",$G5566="",$R5566=0),"",$G5566/$R5566)</f>
        <v/>
      </c>
      <c r="T5566">
        <f>IF($S5566="","",IF($S5566&lt;Settings!$B$8,"Critical",IF($S5566&lt;Settings!$B$9,"Semi Critical","Non Critical")))</f>
        <v/>
      </c>
      <c r="U5566">
        <f>IF($B5566="","",IFERROR(VLOOKUP($O5566,Leaders!$A:$B,2,0),"Not Mapped"))</f>
        <v/>
      </c>
    </row>
    <row r="5567">
      <c r="A5567" s="16" t="n"/>
      <c r="G5567" s="17" t="n"/>
      <c r="H5567" s="17" t="n"/>
      <c r="I5567" s="17" t="n"/>
      <c r="J5567" s="17" t="n"/>
      <c r="K5567" s="17" t="n"/>
      <c r="L5567" s="17" t="n"/>
      <c r="N5567">
        <f>IF($B5567="","",IF($C5567="SUPERSTORE","Superstore","DH"))</f>
        <v/>
      </c>
      <c r="O5567">
        <f>IF($B5567="","",IFERROR(VLOOKUP($B5567,Mapping!$A:$C,2,0),"Not Mapped"))</f>
        <v/>
      </c>
      <c r="P5567">
        <f>IF($B5567="","",IFERROR(VLOOKUP($B5567,Mapping!$A:$C,3,0),"Not Mapped"))</f>
        <v/>
      </c>
      <c r="Q5567">
        <f>IF($B5567="","",IF(COUNTIF(Exclusions!$A:$A,$B5567)&gt;0,"Yes","No"))</f>
        <v/>
      </c>
      <c r="R5567" s="17">
        <f>IF($B5567="","",MIN(1,DAY($A5567)/IF($N5567="Superstore",Settings!$B$5,Settings!$B$4)))</f>
        <v/>
      </c>
      <c r="S5567" s="17">
        <f>IF(OR($B5567="",$G5567="",$R5567=0),"",$G5567/$R5567)</f>
        <v/>
      </c>
      <c r="T5567">
        <f>IF($S5567="","",IF($S5567&lt;Settings!$B$8,"Critical",IF($S5567&lt;Settings!$B$9,"Semi Critical","Non Critical")))</f>
        <v/>
      </c>
      <c r="U5567">
        <f>IF($B5567="","",IFERROR(VLOOKUP($O5567,Leaders!$A:$B,2,0),"Not Mapped"))</f>
        <v/>
      </c>
    </row>
    <row r="5568">
      <c r="A5568" s="16" t="n"/>
      <c r="G5568" s="17" t="n"/>
      <c r="H5568" s="17" t="n"/>
      <c r="I5568" s="17" t="n"/>
      <c r="J5568" s="17" t="n"/>
      <c r="K5568" s="17" t="n"/>
      <c r="L5568" s="17" t="n"/>
      <c r="N5568">
        <f>IF($B5568="","",IF($C5568="SUPERSTORE","Superstore","DH"))</f>
        <v/>
      </c>
      <c r="O5568">
        <f>IF($B5568="","",IFERROR(VLOOKUP($B5568,Mapping!$A:$C,2,0),"Not Mapped"))</f>
        <v/>
      </c>
      <c r="P5568">
        <f>IF($B5568="","",IFERROR(VLOOKUP($B5568,Mapping!$A:$C,3,0),"Not Mapped"))</f>
        <v/>
      </c>
      <c r="Q5568">
        <f>IF($B5568="","",IF(COUNTIF(Exclusions!$A:$A,$B5568)&gt;0,"Yes","No"))</f>
        <v/>
      </c>
      <c r="R5568" s="17">
        <f>IF($B5568="","",MIN(1,DAY($A5568)/IF($N5568="Superstore",Settings!$B$5,Settings!$B$4)))</f>
        <v/>
      </c>
      <c r="S5568" s="17">
        <f>IF(OR($B5568="",$G5568="",$R5568=0),"",$G5568/$R5568)</f>
        <v/>
      </c>
      <c r="T5568">
        <f>IF($S5568="","",IF($S5568&lt;Settings!$B$8,"Critical",IF($S5568&lt;Settings!$B$9,"Semi Critical","Non Critical")))</f>
        <v/>
      </c>
      <c r="U5568">
        <f>IF($B5568="","",IFERROR(VLOOKUP($O5568,Leaders!$A:$B,2,0),"Not Mapped"))</f>
        <v/>
      </c>
    </row>
    <row r="5569">
      <c r="A5569" s="16" t="n"/>
      <c r="G5569" s="17" t="n"/>
      <c r="H5569" s="17" t="n"/>
      <c r="I5569" s="17" t="n"/>
      <c r="J5569" s="17" t="n"/>
      <c r="K5569" s="17" t="n"/>
      <c r="L5569" s="17" t="n"/>
      <c r="N5569">
        <f>IF($B5569="","",IF($C5569="SUPERSTORE","Superstore","DH"))</f>
        <v/>
      </c>
      <c r="O5569">
        <f>IF($B5569="","",IFERROR(VLOOKUP($B5569,Mapping!$A:$C,2,0),"Not Mapped"))</f>
        <v/>
      </c>
      <c r="P5569">
        <f>IF($B5569="","",IFERROR(VLOOKUP($B5569,Mapping!$A:$C,3,0),"Not Mapped"))</f>
        <v/>
      </c>
      <c r="Q5569">
        <f>IF($B5569="","",IF(COUNTIF(Exclusions!$A:$A,$B5569)&gt;0,"Yes","No"))</f>
        <v/>
      </c>
      <c r="R5569" s="17">
        <f>IF($B5569="","",MIN(1,DAY($A5569)/IF($N5569="Superstore",Settings!$B$5,Settings!$B$4)))</f>
        <v/>
      </c>
      <c r="S5569" s="17">
        <f>IF(OR($B5569="",$G5569="",$R5569=0),"",$G5569/$R5569)</f>
        <v/>
      </c>
      <c r="T5569">
        <f>IF($S5569="","",IF($S5569&lt;Settings!$B$8,"Critical",IF($S5569&lt;Settings!$B$9,"Semi Critical","Non Critical")))</f>
        <v/>
      </c>
      <c r="U5569">
        <f>IF($B5569="","",IFERROR(VLOOKUP($O5569,Leaders!$A:$B,2,0),"Not Mapped"))</f>
        <v/>
      </c>
    </row>
    <row r="5570">
      <c r="A5570" s="16" t="n"/>
      <c r="G5570" s="17" t="n"/>
      <c r="H5570" s="17" t="n"/>
      <c r="I5570" s="17" t="n"/>
      <c r="J5570" s="17" t="n"/>
      <c r="K5570" s="17" t="n"/>
      <c r="L5570" s="17" t="n"/>
      <c r="N5570">
        <f>IF($B5570="","",IF($C5570="SUPERSTORE","Superstore","DH"))</f>
        <v/>
      </c>
      <c r="O5570">
        <f>IF($B5570="","",IFERROR(VLOOKUP($B5570,Mapping!$A:$C,2,0),"Not Mapped"))</f>
        <v/>
      </c>
      <c r="P5570">
        <f>IF($B5570="","",IFERROR(VLOOKUP($B5570,Mapping!$A:$C,3,0),"Not Mapped"))</f>
        <v/>
      </c>
      <c r="Q5570">
        <f>IF($B5570="","",IF(COUNTIF(Exclusions!$A:$A,$B5570)&gt;0,"Yes","No"))</f>
        <v/>
      </c>
      <c r="R5570" s="17">
        <f>IF($B5570="","",MIN(1,DAY($A5570)/IF($N5570="Superstore",Settings!$B$5,Settings!$B$4)))</f>
        <v/>
      </c>
      <c r="S5570" s="17">
        <f>IF(OR($B5570="",$G5570="",$R5570=0),"",$G5570/$R5570)</f>
        <v/>
      </c>
      <c r="T5570">
        <f>IF($S5570="","",IF($S5570&lt;Settings!$B$8,"Critical",IF($S5570&lt;Settings!$B$9,"Semi Critical","Non Critical")))</f>
        <v/>
      </c>
      <c r="U5570">
        <f>IF($B5570="","",IFERROR(VLOOKUP($O5570,Leaders!$A:$B,2,0),"Not Mapped"))</f>
        <v/>
      </c>
    </row>
    <row r="5571">
      <c r="A5571" s="16" t="n"/>
      <c r="G5571" s="17" t="n"/>
      <c r="H5571" s="17" t="n"/>
      <c r="I5571" s="17" t="n"/>
      <c r="J5571" s="17" t="n"/>
      <c r="K5571" s="17" t="n"/>
      <c r="L5571" s="17" t="n"/>
      <c r="N5571">
        <f>IF($B5571="","",IF($C5571="SUPERSTORE","Superstore","DH"))</f>
        <v/>
      </c>
      <c r="O5571">
        <f>IF($B5571="","",IFERROR(VLOOKUP($B5571,Mapping!$A:$C,2,0),"Not Mapped"))</f>
        <v/>
      </c>
      <c r="P5571">
        <f>IF($B5571="","",IFERROR(VLOOKUP($B5571,Mapping!$A:$C,3,0),"Not Mapped"))</f>
        <v/>
      </c>
      <c r="Q5571">
        <f>IF($B5571="","",IF(COUNTIF(Exclusions!$A:$A,$B5571)&gt;0,"Yes","No"))</f>
        <v/>
      </c>
      <c r="R5571" s="17">
        <f>IF($B5571="","",MIN(1,DAY($A5571)/IF($N5571="Superstore",Settings!$B$5,Settings!$B$4)))</f>
        <v/>
      </c>
      <c r="S5571" s="17">
        <f>IF(OR($B5571="",$G5571="",$R5571=0),"",$G5571/$R5571)</f>
        <v/>
      </c>
      <c r="T5571">
        <f>IF($S5571="","",IF($S5571&lt;Settings!$B$8,"Critical",IF($S5571&lt;Settings!$B$9,"Semi Critical","Non Critical")))</f>
        <v/>
      </c>
      <c r="U5571">
        <f>IF($B5571="","",IFERROR(VLOOKUP($O5571,Leaders!$A:$B,2,0),"Not Mapped"))</f>
        <v/>
      </c>
    </row>
    <row r="5572">
      <c r="A5572" s="16" t="n"/>
      <c r="G5572" s="17" t="n"/>
      <c r="H5572" s="17" t="n"/>
      <c r="I5572" s="17" t="n"/>
      <c r="J5572" s="17" t="n"/>
      <c r="K5572" s="17" t="n"/>
      <c r="L5572" s="17" t="n"/>
      <c r="N5572">
        <f>IF($B5572="","",IF($C5572="SUPERSTORE","Superstore","DH"))</f>
        <v/>
      </c>
      <c r="O5572">
        <f>IF($B5572="","",IFERROR(VLOOKUP($B5572,Mapping!$A:$C,2,0),"Not Mapped"))</f>
        <v/>
      </c>
      <c r="P5572">
        <f>IF($B5572="","",IFERROR(VLOOKUP($B5572,Mapping!$A:$C,3,0),"Not Mapped"))</f>
        <v/>
      </c>
      <c r="Q5572">
        <f>IF($B5572="","",IF(COUNTIF(Exclusions!$A:$A,$B5572)&gt;0,"Yes","No"))</f>
        <v/>
      </c>
      <c r="R5572" s="17">
        <f>IF($B5572="","",MIN(1,DAY($A5572)/IF($N5572="Superstore",Settings!$B$5,Settings!$B$4)))</f>
        <v/>
      </c>
      <c r="S5572" s="17">
        <f>IF(OR($B5572="",$G5572="",$R5572=0),"",$G5572/$R5572)</f>
        <v/>
      </c>
      <c r="T5572">
        <f>IF($S5572="","",IF($S5572&lt;Settings!$B$8,"Critical",IF($S5572&lt;Settings!$B$9,"Semi Critical","Non Critical")))</f>
        <v/>
      </c>
      <c r="U5572">
        <f>IF($B5572="","",IFERROR(VLOOKUP($O5572,Leaders!$A:$B,2,0),"Not Mapped"))</f>
        <v/>
      </c>
    </row>
    <row r="5573">
      <c r="A5573" s="16" t="n"/>
      <c r="G5573" s="17" t="n"/>
      <c r="H5573" s="17" t="n"/>
      <c r="I5573" s="17" t="n"/>
      <c r="J5573" s="17" t="n"/>
      <c r="K5573" s="17" t="n"/>
      <c r="L5573" s="17" t="n"/>
      <c r="N5573">
        <f>IF($B5573="","",IF($C5573="SUPERSTORE","Superstore","DH"))</f>
        <v/>
      </c>
      <c r="O5573">
        <f>IF($B5573="","",IFERROR(VLOOKUP($B5573,Mapping!$A:$C,2,0),"Not Mapped"))</f>
        <v/>
      </c>
      <c r="P5573">
        <f>IF($B5573="","",IFERROR(VLOOKUP($B5573,Mapping!$A:$C,3,0),"Not Mapped"))</f>
        <v/>
      </c>
      <c r="Q5573">
        <f>IF($B5573="","",IF(COUNTIF(Exclusions!$A:$A,$B5573)&gt;0,"Yes","No"))</f>
        <v/>
      </c>
      <c r="R5573" s="17">
        <f>IF($B5573="","",MIN(1,DAY($A5573)/IF($N5573="Superstore",Settings!$B$5,Settings!$B$4)))</f>
        <v/>
      </c>
      <c r="S5573" s="17">
        <f>IF(OR($B5573="",$G5573="",$R5573=0),"",$G5573/$R5573)</f>
        <v/>
      </c>
      <c r="T5573">
        <f>IF($S5573="","",IF($S5573&lt;Settings!$B$8,"Critical",IF($S5573&lt;Settings!$B$9,"Semi Critical","Non Critical")))</f>
        <v/>
      </c>
      <c r="U5573">
        <f>IF($B5573="","",IFERROR(VLOOKUP($O5573,Leaders!$A:$B,2,0),"Not Mapped"))</f>
        <v/>
      </c>
    </row>
    <row r="5574">
      <c r="A5574" s="16" t="n"/>
      <c r="G5574" s="17" t="n"/>
      <c r="H5574" s="17" t="n"/>
      <c r="I5574" s="17" t="n"/>
      <c r="J5574" s="17" t="n"/>
      <c r="K5574" s="17" t="n"/>
      <c r="L5574" s="17" t="n"/>
      <c r="N5574">
        <f>IF($B5574="","",IF($C5574="SUPERSTORE","Superstore","DH"))</f>
        <v/>
      </c>
      <c r="O5574">
        <f>IF($B5574="","",IFERROR(VLOOKUP($B5574,Mapping!$A:$C,2,0),"Not Mapped"))</f>
        <v/>
      </c>
      <c r="P5574">
        <f>IF($B5574="","",IFERROR(VLOOKUP($B5574,Mapping!$A:$C,3,0),"Not Mapped"))</f>
        <v/>
      </c>
      <c r="Q5574">
        <f>IF($B5574="","",IF(COUNTIF(Exclusions!$A:$A,$B5574)&gt;0,"Yes","No"))</f>
        <v/>
      </c>
      <c r="R5574" s="17">
        <f>IF($B5574="","",MIN(1,DAY($A5574)/IF($N5574="Superstore",Settings!$B$5,Settings!$B$4)))</f>
        <v/>
      </c>
      <c r="S5574" s="17">
        <f>IF(OR($B5574="",$G5574="",$R5574=0),"",$G5574/$R5574)</f>
        <v/>
      </c>
      <c r="T5574">
        <f>IF($S5574="","",IF($S5574&lt;Settings!$B$8,"Critical",IF($S5574&lt;Settings!$B$9,"Semi Critical","Non Critical")))</f>
        <v/>
      </c>
      <c r="U5574">
        <f>IF($B5574="","",IFERROR(VLOOKUP($O5574,Leaders!$A:$B,2,0),"Not Mapped"))</f>
        <v/>
      </c>
    </row>
    <row r="5575">
      <c r="A5575" s="16" t="n"/>
      <c r="G5575" s="17" t="n"/>
      <c r="H5575" s="17" t="n"/>
      <c r="I5575" s="17" t="n"/>
      <c r="J5575" s="17" t="n"/>
      <c r="K5575" s="17" t="n"/>
      <c r="L5575" s="17" t="n"/>
      <c r="N5575">
        <f>IF($B5575="","",IF($C5575="SUPERSTORE","Superstore","DH"))</f>
        <v/>
      </c>
      <c r="O5575">
        <f>IF($B5575="","",IFERROR(VLOOKUP($B5575,Mapping!$A:$C,2,0),"Not Mapped"))</f>
        <v/>
      </c>
      <c r="P5575">
        <f>IF($B5575="","",IFERROR(VLOOKUP($B5575,Mapping!$A:$C,3,0),"Not Mapped"))</f>
        <v/>
      </c>
      <c r="Q5575">
        <f>IF($B5575="","",IF(COUNTIF(Exclusions!$A:$A,$B5575)&gt;0,"Yes","No"))</f>
        <v/>
      </c>
      <c r="R5575" s="17">
        <f>IF($B5575="","",MIN(1,DAY($A5575)/IF($N5575="Superstore",Settings!$B$5,Settings!$B$4)))</f>
        <v/>
      </c>
      <c r="S5575" s="17">
        <f>IF(OR($B5575="",$G5575="",$R5575=0),"",$G5575/$R5575)</f>
        <v/>
      </c>
      <c r="T5575">
        <f>IF($S5575="","",IF($S5575&lt;Settings!$B$8,"Critical",IF($S5575&lt;Settings!$B$9,"Semi Critical","Non Critical")))</f>
        <v/>
      </c>
      <c r="U5575">
        <f>IF($B5575="","",IFERROR(VLOOKUP($O5575,Leaders!$A:$B,2,0),"Not Mapped"))</f>
        <v/>
      </c>
    </row>
    <row r="5576">
      <c r="A5576" s="16" t="n"/>
      <c r="G5576" s="17" t="n"/>
      <c r="H5576" s="17" t="n"/>
      <c r="I5576" s="17" t="n"/>
      <c r="J5576" s="17" t="n"/>
      <c r="K5576" s="17" t="n"/>
      <c r="L5576" s="17" t="n"/>
      <c r="N5576">
        <f>IF($B5576="","",IF($C5576="SUPERSTORE","Superstore","DH"))</f>
        <v/>
      </c>
      <c r="O5576">
        <f>IF($B5576="","",IFERROR(VLOOKUP($B5576,Mapping!$A:$C,2,0),"Not Mapped"))</f>
        <v/>
      </c>
      <c r="P5576">
        <f>IF($B5576="","",IFERROR(VLOOKUP($B5576,Mapping!$A:$C,3,0),"Not Mapped"))</f>
        <v/>
      </c>
      <c r="Q5576">
        <f>IF($B5576="","",IF(COUNTIF(Exclusions!$A:$A,$B5576)&gt;0,"Yes","No"))</f>
        <v/>
      </c>
      <c r="R5576" s="17">
        <f>IF($B5576="","",MIN(1,DAY($A5576)/IF($N5576="Superstore",Settings!$B$5,Settings!$B$4)))</f>
        <v/>
      </c>
      <c r="S5576" s="17">
        <f>IF(OR($B5576="",$G5576="",$R5576=0),"",$G5576/$R5576)</f>
        <v/>
      </c>
      <c r="T5576">
        <f>IF($S5576="","",IF($S5576&lt;Settings!$B$8,"Critical",IF($S5576&lt;Settings!$B$9,"Semi Critical","Non Critical")))</f>
        <v/>
      </c>
      <c r="U5576">
        <f>IF($B5576="","",IFERROR(VLOOKUP($O5576,Leaders!$A:$B,2,0),"Not Mapped"))</f>
        <v/>
      </c>
    </row>
    <row r="5577">
      <c r="A5577" s="16" t="n"/>
      <c r="G5577" s="17" t="n"/>
      <c r="H5577" s="17" t="n"/>
      <c r="I5577" s="17" t="n"/>
      <c r="J5577" s="17" t="n"/>
      <c r="K5577" s="17" t="n"/>
      <c r="L5577" s="17" t="n"/>
      <c r="N5577">
        <f>IF($B5577="","",IF($C5577="SUPERSTORE","Superstore","DH"))</f>
        <v/>
      </c>
      <c r="O5577">
        <f>IF($B5577="","",IFERROR(VLOOKUP($B5577,Mapping!$A:$C,2,0),"Not Mapped"))</f>
        <v/>
      </c>
      <c r="P5577">
        <f>IF($B5577="","",IFERROR(VLOOKUP($B5577,Mapping!$A:$C,3,0),"Not Mapped"))</f>
        <v/>
      </c>
      <c r="Q5577">
        <f>IF($B5577="","",IF(COUNTIF(Exclusions!$A:$A,$B5577)&gt;0,"Yes","No"))</f>
        <v/>
      </c>
      <c r="R5577" s="17">
        <f>IF($B5577="","",MIN(1,DAY($A5577)/IF($N5577="Superstore",Settings!$B$5,Settings!$B$4)))</f>
        <v/>
      </c>
      <c r="S5577" s="17">
        <f>IF(OR($B5577="",$G5577="",$R5577=0),"",$G5577/$R5577)</f>
        <v/>
      </c>
      <c r="T5577">
        <f>IF($S5577="","",IF($S5577&lt;Settings!$B$8,"Critical",IF($S5577&lt;Settings!$B$9,"Semi Critical","Non Critical")))</f>
        <v/>
      </c>
      <c r="U5577">
        <f>IF($B5577="","",IFERROR(VLOOKUP($O5577,Leaders!$A:$B,2,0),"Not Mapped"))</f>
        <v/>
      </c>
    </row>
    <row r="5578">
      <c r="A5578" s="16" t="n"/>
      <c r="G5578" s="17" t="n"/>
      <c r="H5578" s="17" t="n"/>
      <c r="I5578" s="17" t="n"/>
      <c r="J5578" s="17" t="n"/>
      <c r="K5578" s="17" t="n"/>
      <c r="L5578" s="17" t="n"/>
      <c r="N5578">
        <f>IF($B5578="","",IF($C5578="SUPERSTORE","Superstore","DH"))</f>
        <v/>
      </c>
      <c r="O5578">
        <f>IF($B5578="","",IFERROR(VLOOKUP($B5578,Mapping!$A:$C,2,0),"Not Mapped"))</f>
        <v/>
      </c>
      <c r="P5578">
        <f>IF($B5578="","",IFERROR(VLOOKUP($B5578,Mapping!$A:$C,3,0),"Not Mapped"))</f>
        <v/>
      </c>
      <c r="Q5578">
        <f>IF($B5578="","",IF(COUNTIF(Exclusions!$A:$A,$B5578)&gt;0,"Yes","No"))</f>
        <v/>
      </c>
      <c r="R5578" s="17">
        <f>IF($B5578="","",MIN(1,DAY($A5578)/IF($N5578="Superstore",Settings!$B$5,Settings!$B$4)))</f>
        <v/>
      </c>
      <c r="S5578" s="17">
        <f>IF(OR($B5578="",$G5578="",$R5578=0),"",$G5578/$R5578)</f>
        <v/>
      </c>
      <c r="T5578">
        <f>IF($S5578="","",IF($S5578&lt;Settings!$B$8,"Critical",IF($S5578&lt;Settings!$B$9,"Semi Critical","Non Critical")))</f>
        <v/>
      </c>
      <c r="U5578">
        <f>IF($B5578="","",IFERROR(VLOOKUP($O5578,Leaders!$A:$B,2,0),"Not Mapped"))</f>
        <v/>
      </c>
    </row>
    <row r="5579">
      <c r="A5579" s="16" t="n"/>
      <c r="G5579" s="17" t="n"/>
      <c r="H5579" s="17" t="n"/>
      <c r="I5579" s="17" t="n"/>
      <c r="J5579" s="17" t="n"/>
      <c r="K5579" s="17" t="n"/>
      <c r="L5579" s="17" t="n"/>
      <c r="N5579">
        <f>IF($B5579="","",IF($C5579="SUPERSTORE","Superstore","DH"))</f>
        <v/>
      </c>
      <c r="O5579">
        <f>IF($B5579="","",IFERROR(VLOOKUP($B5579,Mapping!$A:$C,2,0),"Not Mapped"))</f>
        <v/>
      </c>
      <c r="P5579">
        <f>IF($B5579="","",IFERROR(VLOOKUP($B5579,Mapping!$A:$C,3,0),"Not Mapped"))</f>
        <v/>
      </c>
      <c r="Q5579">
        <f>IF($B5579="","",IF(COUNTIF(Exclusions!$A:$A,$B5579)&gt;0,"Yes","No"))</f>
        <v/>
      </c>
      <c r="R5579" s="17">
        <f>IF($B5579="","",MIN(1,DAY($A5579)/IF($N5579="Superstore",Settings!$B$5,Settings!$B$4)))</f>
        <v/>
      </c>
      <c r="S5579" s="17">
        <f>IF(OR($B5579="",$G5579="",$R5579=0),"",$G5579/$R5579)</f>
        <v/>
      </c>
      <c r="T5579">
        <f>IF($S5579="","",IF($S5579&lt;Settings!$B$8,"Critical",IF($S5579&lt;Settings!$B$9,"Semi Critical","Non Critical")))</f>
        <v/>
      </c>
      <c r="U5579">
        <f>IF($B5579="","",IFERROR(VLOOKUP($O5579,Leaders!$A:$B,2,0),"Not Mapped"))</f>
        <v/>
      </c>
    </row>
    <row r="5580">
      <c r="A5580" s="16" t="n"/>
      <c r="G5580" s="17" t="n"/>
      <c r="H5580" s="17" t="n"/>
      <c r="I5580" s="17" t="n"/>
      <c r="J5580" s="17" t="n"/>
      <c r="K5580" s="17" t="n"/>
      <c r="L5580" s="17" t="n"/>
      <c r="N5580">
        <f>IF($B5580="","",IF($C5580="SUPERSTORE","Superstore","DH"))</f>
        <v/>
      </c>
      <c r="O5580">
        <f>IF($B5580="","",IFERROR(VLOOKUP($B5580,Mapping!$A:$C,2,0),"Not Mapped"))</f>
        <v/>
      </c>
      <c r="P5580">
        <f>IF($B5580="","",IFERROR(VLOOKUP($B5580,Mapping!$A:$C,3,0),"Not Mapped"))</f>
        <v/>
      </c>
      <c r="Q5580">
        <f>IF($B5580="","",IF(COUNTIF(Exclusions!$A:$A,$B5580)&gt;0,"Yes","No"))</f>
        <v/>
      </c>
      <c r="R5580" s="17">
        <f>IF($B5580="","",MIN(1,DAY($A5580)/IF($N5580="Superstore",Settings!$B$5,Settings!$B$4)))</f>
        <v/>
      </c>
      <c r="S5580" s="17">
        <f>IF(OR($B5580="",$G5580="",$R5580=0),"",$G5580/$R5580)</f>
        <v/>
      </c>
      <c r="T5580">
        <f>IF($S5580="","",IF($S5580&lt;Settings!$B$8,"Critical",IF($S5580&lt;Settings!$B$9,"Semi Critical","Non Critical")))</f>
        <v/>
      </c>
      <c r="U5580">
        <f>IF($B5580="","",IFERROR(VLOOKUP($O5580,Leaders!$A:$B,2,0),"Not Mapped"))</f>
        <v/>
      </c>
    </row>
    <row r="5581">
      <c r="A5581" s="16" t="n"/>
      <c r="G5581" s="17" t="n"/>
      <c r="H5581" s="17" t="n"/>
      <c r="I5581" s="17" t="n"/>
      <c r="J5581" s="17" t="n"/>
      <c r="K5581" s="17" t="n"/>
      <c r="L5581" s="17" t="n"/>
      <c r="N5581">
        <f>IF($B5581="","",IF($C5581="SUPERSTORE","Superstore","DH"))</f>
        <v/>
      </c>
      <c r="O5581">
        <f>IF($B5581="","",IFERROR(VLOOKUP($B5581,Mapping!$A:$C,2,0),"Not Mapped"))</f>
        <v/>
      </c>
      <c r="P5581">
        <f>IF($B5581="","",IFERROR(VLOOKUP($B5581,Mapping!$A:$C,3,0),"Not Mapped"))</f>
        <v/>
      </c>
      <c r="Q5581">
        <f>IF($B5581="","",IF(COUNTIF(Exclusions!$A:$A,$B5581)&gt;0,"Yes","No"))</f>
        <v/>
      </c>
      <c r="R5581" s="17">
        <f>IF($B5581="","",MIN(1,DAY($A5581)/IF($N5581="Superstore",Settings!$B$5,Settings!$B$4)))</f>
        <v/>
      </c>
      <c r="S5581" s="17">
        <f>IF(OR($B5581="",$G5581="",$R5581=0),"",$G5581/$R5581)</f>
        <v/>
      </c>
      <c r="T5581">
        <f>IF($S5581="","",IF($S5581&lt;Settings!$B$8,"Critical",IF($S5581&lt;Settings!$B$9,"Semi Critical","Non Critical")))</f>
        <v/>
      </c>
      <c r="U5581">
        <f>IF($B5581="","",IFERROR(VLOOKUP($O5581,Leaders!$A:$B,2,0),"Not Mapped"))</f>
        <v/>
      </c>
    </row>
    <row r="5582">
      <c r="A5582" s="16" t="n"/>
      <c r="G5582" s="17" t="n"/>
      <c r="H5582" s="17" t="n"/>
      <c r="I5582" s="17" t="n"/>
      <c r="J5582" s="17" t="n"/>
      <c r="K5582" s="17" t="n"/>
      <c r="L5582" s="17" t="n"/>
      <c r="N5582">
        <f>IF($B5582="","",IF($C5582="SUPERSTORE","Superstore","DH"))</f>
        <v/>
      </c>
      <c r="O5582">
        <f>IF($B5582="","",IFERROR(VLOOKUP($B5582,Mapping!$A:$C,2,0),"Not Mapped"))</f>
        <v/>
      </c>
      <c r="P5582">
        <f>IF($B5582="","",IFERROR(VLOOKUP($B5582,Mapping!$A:$C,3,0),"Not Mapped"))</f>
        <v/>
      </c>
      <c r="Q5582">
        <f>IF($B5582="","",IF(COUNTIF(Exclusions!$A:$A,$B5582)&gt;0,"Yes","No"))</f>
        <v/>
      </c>
      <c r="R5582" s="17">
        <f>IF($B5582="","",MIN(1,DAY($A5582)/IF($N5582="Superstore",Settings!$B$5,Settings!$B$4)))</f>
        <v/>
      </c>
      <c r="S5582" s="17">
        <f>IF(OR($B5582="",$G5582="",$R5582=0),"",$G5582/$R5582)</f>
        <v/>
      </c>
      <c r="T5582">
        <f>IF($S5582="","",IF($S5582&lt;Settings!$B$8,"Critical",IF($S5582&lt;Settings!$B$9,"Semi Critical","Non Critical")))</f>
        <v/>
      </c>
      <c r="U5582">
        <f>IF($B5582="","",IFERROR(VLOOKUP($O5582,Leaders!$A:$B,2,0),"Not Mapped"))</f>
        <v/>
      </c>
    </row>
    <row r="5583">
      <c r="A5583" s="16" t="n"/>
      <c r="G5583" s="17" t="n"/>
      <c r="H5583" s="17" t="n"/>
      <c r="I5583" s="17" t="n"/>
      <c r="J5583" s="17" t="n"/>
      <c r="K5583" s="17" t="n"/>
      <c r="L5583" s="17" t="n"/>
      <c r="N5583">
        <f>IF($B5583="","",IF($C5583="SUPERSTORE","Superstore","DH"))</f>
        <v/>
      </c>
      <c r="O5583">
        <f>IF($B5583="","",IFERROR(VLOOKUP($B5583,Mapping!$A:$C,2,0),"Not Mapped"))</f>
        <v/>
      </c>
      <c r="P5583">
        <f>IF($B5583="","",IFERROR(VLOOKUP($B5583,Mapping!$A:$C,3,0),"Not Mapped"))</f>
        <v/>
      </c>
      <c r="Q5583">
        <f>IF($B5583="","",IF(COUNTIF(Exclusions!$A:$A,$B5583)&gt;0,"Yes","No"))</f>
        <v/>
      </c>
      <c r="R5583" s="17">
        <f>IF($B5583="","",MIN(1,DAY($A5583)/IF($N5583="Superstore",Settings!$B$5,Settings!$B$4)))</f>
        <v/>
      </c>
      <c r="S5583" s="17">
        <f>IF(OR($B5583="",$G5583="",$R5583=0),"",$G5583/$R5583)</f>
        <v/>
      </c>
      <c r="T5583">
        <f>IF($S5583="","",IF($S5583&lt;Settings!$B$8,"Critical",IF($S5583&lt;Settings!$B$9,"Semi Critical","Non Critical")))</f>
        <v/>
      </c>
      <c r="U5583">
        <f>IF($B5583="","",IFERROR(VLOOKUP($O5583,Leaders!$A:$B,2,0),"Not Mapped"))</f>
        <v/>
      </c>
    </row>
    <row r="5584">
      <c r="A5584" s="16" t="n"/>
      <c r="G5584" s="17" t="n"/>
      <c r="H5584" s="17" t="n"/>
      <c r="I5584" s="17" t="n"/>
      <c r="J5584" s="17" t="n"/>
      <c r="K5584" s="17" t="n"/>
      <c r="L5584" s="17" t="n"/>
      <c r="N5584">
        <f>IF($B5584="","",IF($C5584="SUPERSTORE","Superstore","DH"))</f>
        <v/>
      </c>
      <c r="O5584">
        <f>IF($B5584="","",IFERROR(VLOOKUP($B5584,Mapping!$A:$C,2,0),"Not Mapped"))</f>
        <v/>
      </c>
      <c r="P5584">
        <f>IF($B5584="","",IFERROR(VLOOKUP($B5584,Mapping!$A:$C,3,0),"Not Mapped"))</f>
        <v/>
      </c>
      <c r="Q5584">
        <f>IF($B5584="","",IF(COUNTIF(Exclusions!$A:$A,$B5584)&gt;0,"Yes","No"))</f>
        <v/>
      </c>
      <c r="R5584" s="17">
        <f>IF($B5584="","",MIN(1,DAY($A5584)/IF($N5584="Superstore",Settings!$B$5,Settings!$B$4)))</f>
        <v/>
      </c>
      <c r="S5584" s="17">
        <f>IF(OR($B5584="",$G5584="",$R5584=0),"",$G5584/$R5584)</f>
        <v/>
      </c>
      <c r="T5584">
        <f>IF($S5584="","",IF($S5584&lt;Settings!$B$8,"Critical",IF($S5584&lt;Settings!$B$9,"Semi Critical","Non Critical")))</f>
        <v/>
      </c>
      <c r="U5584">
        <f>IF($B5584="","",IFERROR(VLOOKUP($O5584,Leaders!$A:$B,2,0),"Not Mapped"))</f>
        <v/>
      </c>
    </row>
    <row r="5585">
      <c r="A5585" s="16" t="n"/>
      <c r="G5585" s="17" t="n"/>
      <c r="H5585" s="17" t="n"/>
      <c r="I5585" s="17" t="n"/>
      <c r="J5585" s="17" t="n"/>
      <c r="K5585" s="17" t="n"/>
      <c r="L5585" s="17" t="n"/>
      <c r="N5585">
        <f>IF($B5585="","",IF($C5585="SUPERSTORE","Superstore","DH"))</f>
        <v/>
      </c>
      <c r="O5585">
        <f>IF($B5585="","",IFERROR(VLOOKUP($B5585,Mapping!$A:$C,2,0),"Not Mapped"))</f>
        <v/>
      </c>
      <c r="P5585">
        <f>IF($B5585="","",IFERROR(VLOOKUP($B5585,Mapping!$A:$C,3,0),"Not Mapped"))</f>
        <v/>
      </c>
      <c r="Q5585">
        <f>IF($B5585="","",IF(COUNTIF(Exclusions!$A:$A,$B5585)&gt;0,"Yes","No"))</f>
        <v/>
      </c>
      <c r="R5585" s="17">
        <f>IF($B5585="","",MIN(1,DAY($A5585)/IF($N5585="Superstore",Settings!$B$5,Settings!$B$4)))</f>
        <v/>
      </c>
      <c r="S5585" s="17">
        <f>IF(OR($B5585="",$G5585="",$R5585=0),"",$G5585/$R5585)</f>
        <v/>
      </c>
      <c r="T5585">
        <f>IF($S5585="","",IF($S5585&lt;Settings!$B$8,"Critical",IF($S5585&lt;Settings!$B$9,"Semi Critical","Non Critical")))</f>
        <v/>
      </c>
      <c r="U5585">
        <f>IF($B5585="","",IFERROR(VLOOKUP($O5585,Leaders!$A:$B,2,0),"Not Mapped"))</f>
        <v/>
      </c>
    </row>
    <row r="5586">
      <c r="A5586" s="16" t="n"/>
      <c r="G5586" s="17" t="n"/>
      <c r="H5586" s="17" t="n"/>
      <c r="I5586" s="17" t="n"/>
      <c r="J5586" s="17" t="n"/>
      <c r="K5586" s="17" t="n"/>
      <c r="L5586" s="17" t="n"/>
      <c r="N5586">
        <f>IF($B5586="","",IF($C5586="SUPERSTORE","Superstore","DH"))</f>
        <v/>
      </c>
      <c r="O5586">
        <f>IF($B5586="","",IFERROR(VLOOKUP($B5586,Mapping!$A:$C,2,0),"Not Mapped"))</f>
        <v/>
      </c>
      <c r="P5586">
        <f>IF($B5586="","",IFERROR(VLOOKUP($B5586,Mapping!$A:$C,3,0),"Not Mapped"))</f>
        <v/>
      </c>
      <c r="Q5586">
        <f>IF($B5586="","",IF(COUNTIF(Exclusions!$A:$A,$B5586)&gt;0,"Yes","No"))</f>
        <v/>
      </c>
      <c r="R5586" s="17">
        <f>IF($B5586="","",MIN(1,DAY($A5586)/IF($N5586="Superstore",Settings!$B$5,Settings!$B$4)))</f>
        <v/>
      </c>
      <c r="S5586" s="17">
        <f>IF(OR($B5586="",$G5586="",$R5586=0),"",$G5586/$R5586)</f>
        <v/>
      </c>
      <c r="T5586">
        <f>IF($S5586="","",IF($S5586&lt;Settings!$B$8,"Critical",IF($S5586&lt;Settings!$B$9,"Semi Critical","Non Critical")))</f>
        <v/>
      </c>
      <c r="U5586">
        <f>IF($B5586="","",IFERROR(VLOOKUP($O5586,Leaders!$A:$B,2,0),"Not Mapped"))</f>
        <v/>
      </c>
    </row>
    <row r="5587">
      <c r="A5587" s="16" t="n"/>
      <c r="G5587" s="17" t="n"/>
      <c r="H5587" s="17" t="n"/>
      <c r="I5587" s="17" t="n"/>
      <c r="J5587" s="17" t="n"/>
      <c r="K5587" s="17" t="n"/>
      <c r="L5587" s="17" t="n"/>
      <c r="N5587">
        <f>IF($B5587="","",IF($C5587="SUPERSTORE","Superstore","DH"))</f>
        <v/>
      </c>
      <c r="O5587">
        <f>IF($B5587="","",IFERROR(VLOOKUP($B5587,Mapping!$A:$C,2,0),"Not Mapped"))</f>
        <v/>
      </c>
      <c r="P5587">
        <f>IF($B5587="","",IFERROR(VLOOKUP($B5587,Mapping!$A:$C,3,0),"Not Mapped"))</f>
        <v/>
      </c>
      <c r="Q5587">
        <f>IF($B5587="","",IF(COUNTIF(Exclusions!$A:$A,$B5587)&gt;0,"Yes","No"))</f>
        <v/>
      </c>
      <c r="R5587" s="17">
        <f>IF($B5587="","",MIN(1,DAY($A5587)/IF($N5587="Superstore",Settings!$B$5,Settings!$B$4)))</f>
        <v/>
      </c>
      <c r="S5587" s="17">
        <f>IF(OR($B5587="",$G5587="",$R5587=0),"",$G5587/$R5587)</f>
        <v/>
      </c>
      <c r="T5587">
        <f>IF($S5587="","",IF($S5587&lt;Settings!$B$8,"Critical",IF($S5587&lt;Settings!$B$9,"Semi Critical","Non Critical")))</f>
        <v/>
      </c>
      <c r="U5587">
        <f>IF($B5587="","",IFERROR(VLOOKUP($O5587,Leaders!$A:$B,2,0),"Not Mapped"))</f>
        <v/>
      </c>
    </row>
    <row r="5588">
      <c r="A5588" s="16" t="n"/>
      <c r="G5588" s="17" t="n"/>
      <c r="H5588" s="17" t="n"/>
      <c r="I5588" s="17" t="n"/>
      <c r="J5588" s="17" t="n"/>
      <c r="K5588" s="17" t="n"/>
      <c r="L5588" s="17" t="n"/>
      <c r="N5588">
        <f>IF($B5588="","",IF($C5588="SUPERSTORE","Superstore","DH"))</f>
        <v/>
      </c>
      <c r="O5588">
        <f>IF($B5588="","",IFERROR(VLOOKUP($B5588,Mapping!$A:$C,2,0),"Not Mapped"))</f>
        <v/>
      </c>
      <c r="P5588">
        <f>IF($B5588="","",IFERROR(VLOOKUP($B5588,Mapping!$A:$C,3,0),"Not Mapped"))</f>
        <v/>
      </c>
      <c r="Q5588">
        <f>IF($B5588="","",IF(COUNTIF(Exclusions!$A:$A,$B5588)&gt;0,"Yes","No"))</f>
        <v/>
      </c>
      <c r="R5588" s="17">
        <f>IF($B5588="","",MIN(1,DAY($A5588)/IF($N5588="Superstore",Settings!$B$5,Settings!$B$4)))</f>
        <v/>
      </c>
      <c r="S5588" s="17">
        <f>IF(OR($B5588="",$G5588="",$R5588=0),"",$G5588/$R5588)</f>
        <v/>
      </c>
      <c r="T5588">
        <f>IF($S5588="","",IF($S5588&lt;Settings!$B$8,"Critical",IF($S5588&lt;Settings!$B$9,"Semi Critical","Non Critical")))</f>
        <v/>
      </c>
      <c r="U5588">
        <f>IF($B5588="","",IFERROR(VLOOKUP($O5588,Leaders!$A:$B,2,0),"Not Mapped"))</f>
        <v/>
      </c>
    </row>
    <row r="5589">
      <c r="A5589" s="16" t="n"/>
      <c r="G5589" s="17" t="n"/>
      <c r="H5589" s="17" t="n"/>
      <c r="I5589" s="17" t="n"/>
      <c r="J5589" s="17" t="n"/>
      <c r="K5589" s="17" t="n"/>
      <c r="L5589" s="17" t="n"/>
      <c r="N5589">
        <f>IF($B5589="","",IF($C5589="SUPERSTORE","Superstore","DH"))</f>
        <v/>
      </c>
      <c r="O5589">
        <f>IF($B5589="","",IFERROR(VLOOKUP($B5589,Mapping!$A:$C,2,0),"Not Mapped"))</f>
        <v/>
      </c>
      <c r="P5589">
        <f>IF($B5589="","",IFERROR(VLOOKUP($B5589,Mapping!$A:$C,3,0),"Not Mapped"))</f>
        <v/>
      </c>
      <c r="Q5589">
        <f>IF($B5589="","",IF(COUNTIF(Exclusions!$A:$A,$B5589)&gt;0,"Yes","No"))</f>
        <v/>
      </c>
      <c r="R5589" s="17">
        <f>IF($B5589="","",MIN(1,DAY($A5589)/IF($N5589="Superstore",Settings!$B$5,Settings!$B$4)))</f>
        <v/>
      </c>
      <c r="S5589" s="17">
        <f>IF(OR($B5589="",$G5589="",$R5589=0),"",$G5589/$R5589)</f>
        <v/>
      </c>
      <c r="T5589">
        <f>IF($S5589="","",IF($S5589&lt;Settings!$B$8,"Critical",IF($S5589&lt;Settings!$B$9,"Semi Critical","Non Critical")))</f>
        <v/>
      </c>
      <c r="U5589">
        <f>IF($B5589="","",IFERROR(VLOOKUP($O5589,Leaders!$A:$B,2,0),"Not Mapped"))</f>
        <v/>
      </c>
    </row>
    <row r="5590">
      <c r="A5590" s="16" t="n"/>
      <c r="G5590" s="17" t="n"/>
      <c r="H5590" s="17" t="n"/>
      <c r="I5590" s="17" t="n"/>
      <c r="J5590" s="17" t="n"/>
      <c r="K5590" s="17" t="n"/>
      <c r="L5590" s="17" t="n"/>
      <c r="N5590">
        <f>IF($B5590="","",IF($C5590="SUPERSTORE","Superstore","DH"))</f>
        <v/>
      </c>
      <c r="O5590">
        <f>IF($B5590="","",IFERROR(VLOOKUP($B5590,Mapping!$A:$C,2,0),"Not Mapped"))</f>
        <v/>
      </c>
      <c r="P5590">
        <f>IF($B5590="","",IFERROR(VLOOKUP($B5590,Mapping!$A:$C,3,0),"Not Mapped"))</f>
        <v/>
      </c>
      <c r="Q5590">
        <f>IF($B5590="","",IF(COUNTIF(Exclusions!$A:$A,$B5590)&gt;0,"Yes","No"))</f>
        <v/>
      </c>
      <c r="R5590" s="17">
        <f>IF($B5590="","",MIN(1,DAY($A5590)/IF($N5590="Superstore",Settings!$B$5,Settings!$B$4)))</f>
        <v/>
      </c>
      <c r="S5590" s="17">
        <f>IF(OR($B5590="",$G5590="",$R5590=0),"",$G5590/$R5590)</f>
        <v/>
      </c>
      <c r="T5590">
        <f>IF($S5590="","",IF($S5590&lt;Settings!$B$8,"Critical",IF($S5590&lt;Settings!$B$9,"Semi Critical","Non Critical")))</f>
        <v/>
      </c>
      <c r="U5590">
        <f>IF($B5590="","",IFERROR(VLOOKUP($O5590,Leaders!$A:$B,2,0),"Not Mapped"))</f>
        <v/>
      </c>
    </row>
    <row r="5591">
      <c r="A5591" s="16" t="n"/>
      <c r="G5591" s="17" t="n"/>
      <c r="H5591" s="17" t="n"/>
      <c r="I5591" s="17" t="n"/>
      <c r="J5591" s="17" t="n"/>
      <c r="K5591" s="17" t="n"/>
      <c r="L5591" s="17" t="n"/>
      <c r="N5591">
        <f>IF($B5591="","",IF($C5591="SUPERSTORE","Superstore","DH"))</f>
        <v/>
      </c>
      <c r="O5591">
        <f>IF($B5591="","",IFERROR(VLOOKUP($B5591,Mapping!$A:$C,2,0),"Not Mapped"))</f>
        <v/>
      </c>
      <c r="P5591">
        <f>IF($B5591="","",IFERROR(VLOOKUP($B5591,Mapping!$A:$C,3,0),"Not Mapped"))</f>
        <v/>
      </c>
      <c r="Q5591">
        <f>IF($B5591="","",IF(COUNTIF(Exclusions!$A:$A,$B5591)&gt;0,"Yes","No"))</f>
        <v/>
      </c>
      <c r="R5591" s="17">
        <f>IF($B5591="","",MIN(1,DAY($A5591)/IF($N5591="Superstore",Settings!$B$5,Settings!$B$4)))</f>
        <v/>
      </c>
      <c r="S5591" s="17">
        <f>IF(OR($B5591="",$G5591="",$R5591=0),"",$G5591/$R5591)</f>
        <v/>
      </c>
      <c r="T5591">
        <f>IF($S5591="","",IF($S5591&lt;Settings!$B$8,"Critical",IF($S5591&lt;Settings!$B$9,"Semi Critical","Non Critical")))</f>
        <v/>
      </c>
      <c r="U5591">
        <f>IF($B5591="","",IFERROR(VLOOKUP($O5591,Leaders!$A:$B,2,0),"Not Mapped"))</f>
        <v/>
      </c>
    </row>
    <row r="5592">
      <c r="A5592" s="16" t="n"/>
      <c r="G5592" s="17" t="n"/>
      <c r="H5592" s="17" t="n"/>
      <c r="I5592" s="17" t="n"/>
      <c r="J5592" s="17" t="n"/>
      <c r="K5592" s="17" t="n"/>
      <c r="L5592" s="17" t="n"/>
      <c r="N5592">
        <f>IF($B5592="","",IF($C5592="SUPERSTORE","Superstore","DH"))</f>
        <v/>
      </c>
      <c r="O5592">
        <f>IF($B5592="","",IFERROR(VLOOKUP($B5592,Mapping!$A:$C,2,0),"Not Mapped"))</f>
        <v/>
      </c>
      <c r="P5592">
        <f>IF($B5592="","",IFERROR(VLOOKUP($B5592,Mapping!$A:$C,3,0),"Not Mapped"))</f>
        <v/>
      </c>
      <c r="Q5592">
        <f>IF($B5592="","",IF(COUNTIF(Exclusions!$A:$A,$B5592)&gt;0,"Yes","No"))</f>
        <v/>
      </c>
      <c r="R5592" s="17">
        <f>IF($B5592="","",MIN(1,DAY($A5592)/IF($N5592="Superstore",Settings!$B$5,Settings!$B$4)))</f>
        <v/>
      </c>
      <c r="S5592" s="17">
        <f>IF(OR($B5592="",$G5592="",$R5592=0),"",$G5592/$R5592)</f>
        <v/>
      </c>
      <c r="T5592">
        <f>IF($S5592="","",IF($S5592&lt;Settings!$B$8,"Critical",IF($S5592&lt;Settings!$B$9,"Semi Critical","Non Critical")))</f>
        <v/>
      </c>
      <c r="U5592">
        <f>IF($B5592="","",IFERROR(VLOOKUP($O5592,Leaders!$A:$B,2,0),"Not Mapped"))</f>
        <v/>
      </c>
    </row>
    <row r="5593">
      <c r="A5593" s="16" t="n"/>
      <c r="G5593" s="17" t="n"/>
      <c r="H5593" s="17" t="n"/>
      <c r="I5593" s="17" t="n"/>
      <c r="J5593" s="17" t="n"/>
      <c r="K5593" s="17" t="n"/>
      <c r="L5593" s="17" t="n"/>
      <c r="N5593">
        <f>IF($B5593="","",IF($C5593="SUPERSTORE","Superstore","DH"))</f>
        <v/>
      </c>
      <c r="O5593">
        <f>IF($B5593="","",IFERROR(VLOOKUP($B5593,Mapping!$A:$C,2,0),"Not Mapped"))</f>
        <v/>
      </c>
      <c r="P5593">
        <f>IF($B5593="","",IFERROR(VLOOKUP($B5593,Mapping!$A:$C,3,0),"Not Mapped"))</f>
        <v/>
      </c>
      <c r="Q5593">
        <f>IF($B5593="","",IF(COUNTIF(Exclusions!$A:$A,$B5593)&gt;0,"Yes","No"))</f>
        <v/>
      </c>
      <c r="R5593" s="17">
        <f>IF($B5593="","",MIN(1,DAY($A5593)/IF($N5593="Superstore",Settings!$B$5,Settings!$B$4)))</f>
        <v/>
      </c>
      <c r="S5593" s="17">
        <f>IF(OR($B5593="",$G5593="",$R5593=0),"",$G5593/$R5593)</f>
        <v/>
      </c>
      <c r="T5593">
        <f>IF($S5593="","",IF($S5593&lt;Settings!$B$8,"Critical",IF($S5593&lt;Settings!$B$9,"Semi Critical","Non Critical")))</f>
        <v/>
      </c>
      <c r="U5593">
        <f>IF($B5593="","",IFERROR(VLOOKUP($O5593,Leaders!$A:$B,2,0),"Not Mapped"))</f>
        <v/>
      </c>
    </row>
    <row r="5594">
      <c r="A5594" s="16" t="n"/>
      <c r="G5594" s="17" t="n"/>
      <c r="H5594" s="17" t="n"/>
      <c r="I5594" s="17" t="n"/>
      <c r="J5594" s="17" t="n"/>
      <c r="K5594" s="17" t="n"/>
      <c r="L5594" s="17" t="n"/>
      <c r="N5594">
        <f>IF($B5594="","",IF($C5594="SUPERSTORE","Superstore","DH"))</f>
        <v/>
      </c>
      <c r="O5594">
        <f>IF($B5594="","",IFERROR(VLOOKUP($B5594,Mapping!$A:$C,2,0),"Not Mapped"))</f>
        <v/>
      </c>
      <c r="P5594">
        <f>IF($B5594="","",IFERROR(VLOOKUP($B5594,Mapping!$A:$C,3,0),"Not Mapped"))</f>
        <v/>
      </c>
      <c r="Q5594">
        <f>IF($B5594="","",IF(COUNTIF(Exclusions!$A:$A,$B5594)&gt;0,"Yes","No"))</f>
        <v/>
      </c>
      <c r="R5594" s="17">
        <f>IF($B5594="","",MIN(1,DAY($A5594)/IF($N5594="Superstore",Settings!$B$5,Settings!$B$4)))</f>
        <v/>
      </c>
      <c r="S5594" s="17">
        <f>IF(OR($B5594="",$G5594="",$R5594=0),"",$G5594/$R5594)</f>
        <v/>
      </c>
      <c r="T5594">
        <f>IF($S5594="","",IF($S5594&lt;Settings!$B$8,"Critical",IF($S5594&lt;Settings!$B$9,"Semi Critical","Non Critical")))</f>
        <v/>
      </c>
      <c r="U5594">
        <f>IF($B5594="","",IFERROR(VLOOKUP($O5594,Leaders!$A:$B,2,0),"Not Mapped"))</f>
        <v/>
      </c>
    </row>
    <row r="5595">
      <c r="A5595" s="16" t="n"/>
      <c r="G5595" s="17" t="n"/>
      <c r="H5595" s="17" t="n"/>
      <c r="I5595" s="17" t="n"/>
      <c r="J5595" s="17" t="n"/>
      <c r="K5595" s="17" t="n"/>
      <c r="L5595" s="17" t="n"/>
      <c r="N5595">
        <f>IF($B5595="","",IF($C5595="SUPERSTORE","Superstore","DH"))</f>
        <v/>
      </c>
      <c r="O5595">
        <f>IF($B5595="","",IFERROR(VLOOKUP($B5595,Mapping!$A:$C,2,0),"Not Mapped"))</f>
        <v/>
      </c>
      <c r="P5595">
        <f>IF($B5595="","",IFERROR(VLOOKUP($B5595,Mapping!$A:$C,3,0),"Not Mapped"))</f>
        <v/>
      </c>
      <c r="Q5595">
        <f>IF($B5595="","",IF(COUNTIF(Exclusions!$A:$A,$B5595)&gt;0,"Yes","No"))</f>
        <v/>
      </c>
      <c r="R5595" s="17">
        <f>IF($B5595="","",MIN(1,DAY($A5595)/IF($N5595="Superstore",Settings!$B$5,Settings!$B$4)))</f>
        <v/>
      </c>
      <c r="S5595" s="17">
        <f>IF(OR($B5595="",$G5595="",$R5595=0),"",$G5595/$R5595)</f>
        <v/>
      </c>
      <c r="T5595">
        <f>IF($S5595="","",IF($S5595&lt;Settings!$B$8,"Critical",IF($S5595&lt;Settings!$B$9,"Semi Critical","Non Critical")))</f>
        <v/>
      </c>
      <c r="U5595">
        <f>IF($B5595="","",IFERROR(VLOOKUP($O5595,Leaders!$A:$B,2,0),"Not Mapped"))</f>
        <v/>
      </c>
    </row>
    <row r="5596">
      <c r="A5596" s="16" t="n"/>
      <c r="G5596" s="17" t="n"/>
      <c r="H5596" s="17" t="n"/>
      <c r="I5596" s="17" t="n"/>
      <c r="J5596" s="17" t="n"/>
      <c r="K5596" s="17" t="n"/>
      <c r="L5596" s="17" t="n"/>
      <c r="N5596">
        <f>IF($B5596="","",IF($C5596="SUPERSTORE","Superstore","DH"))</f>
        <v/>
      </c>
      <c r="O5596">
        <f>IF($B5596="","",IFERROR(VLOOKUP($B5596,Mapping!$A:$C,2,0),"Not Mapped"))</f>
        <v/>
      </c>
      <c r="P5596">
        <f>IF($B5596="","",IFERROR(VLOOKUP($B5596,Mapping!$A:$C,3,0),"Not Mapped"))</f>
        <v/>
      </c>
      <c r="Q5596">
        <f>IF($B5596="","",IF(COUNTIF(Exclusions!$A:$A,$B5596)&gt;0,"Yes","No"))</f>
        <v/>
      </c>
      <c r="R5596" s="17">
        <f>IF($B5596="","",MIN(1,DAY($A5596)/IF($N5596="Superstore",Settings!$B$5,Settings!$B$4)))</f>
        <v/>
      </c>
      <c r="S5596" s="17">
        <f>IF(OR($B5596="",$G5596="",$R5596=0),"",$G5596/$R5596)</f>
        <v/>
      </c>
      <c r="T5596">
        <f>IF($S5596="","",IF($S5596&lt;Settings!$B$8,"Critical",IF($S5596&lt;Settings!$B$9,"Semi Critical","Non Critical")))</f>
        <v/>
      </c>
      <c r="U5596">
        <f>IF($B5596="","",IFERROR(VLOOKUP($O5596,Leaders!$A:$B,2,0),"Not Mapped"))</f>
        <v/>
      </c>
    </row>
    <row r="5597">
      <c r="A5597" s="16" t="n"/>
      <c r="G5597" s="17" t="n"/>
      <c r="H5597" s="17" t="n"/>
      <c r="I5597" s="17" t="n"/>
      <c r="J5597" s="17" t="n"/>
      <c r="K5597" s="17" t="n"/>
      <c r="L5597" s="17" t="n"/>
      <c r="N5597">
        <f>IF($B5597="","",IF($C5597="SUPERSTORE","Superstore","DH"))</f>
        <v/>
      </c>
      <c r="O5597">
        <f>IF($B5597="","",IFERROR(VLOOKUP($B5597,Mapping!$A:$C,2,0),"Not Mapped"))</f>
        <v/>
      </c>
      <c r="P5597">
        <f>IF($B5597="","",IFERROR(VLOOKUP($B5597,Mapping!$A:$C,3,0),"Not Mapped"))</f>
        <v/>
      </c>
      <c r="Q5597">
        <f>IF($B5597="","",IF(COUNTIF(Exclusions!$A:$A,$B5597)&gt;0,"Yes","No"))</f>
        <v/>
      </c>
      <c r="R5597" s="17">
        <f>IF($B5597="","",MIN(1,DAY($A5597)/IF($N5597="Superstore",Settings!$B$5,Settings!$B$4)))</f>
        <v/>
      </c>
      <c r="S5597" s="17">
        <f>IF(OR($B5597="",$G5597="",$R5597=0),"",$G5597/$R5597)</f>
        <v/>
      </c>
      <c r="T5597">
        <f>IF($S5597="","",IF($S5597&lt;Settings!$B$8,"Critical",IF($S5597&lt;Settings!$B$9,"Semi Critical","Non Critical")))</f>
        <v/>
      </c>
      <c r="U5597">
        <f>IF($B5597="","",IFERROR(VLOOKUP($O5597,Leaders!$A:$B,2,0),"Not Mapped"))</f>
        <v/>
      </c>
    </row>
    <row r="5598">
      <c r="A5598" s="16" t="n"/>
      <c r="G5598" s="17" t="n"/>
      <c r="H5598" s="17" t="n"/>
      <c r="I5598" s="17" t="n"/>
      <c r="J5598" s="17" t="n"/>
      <c r="K5598" s="17" t="n"/>
      <c r="L5598" s="17" t="n"/>
      <c r="N5598">
        <f>IF($B5598="","",IF($C5598="SUPERSTORE","Superstore","DH"))</f>
        <v/>
      </c>
      <c r="O5598">
        <f>IF($B5598="","",IFERROR(VLOOKUP($B5598,Mapping!$A:$C,2,0),"Not Mapped"))</f>
        <v/>
      </c>
      <c r="P5598">
        <f>IF($B5598="","",IFERROR(VLOOKUP($B5598,Mapping!$A:$C,3,0),"Not Mapped"))</f>
        <v/>
      </c>
      <c r="Q5598">
        <f>IF($B5598="","",IF(COUNTIF(Exclusions!$A:$A,$B5598)&gt;0,"Yes","No"))</f>
        <v/>
      </c>
      <c r="R5598" s="17">
        <f>IF($B5598="","",MIN(1,DAY($A5598)/IF($N5598="Superstore",Settings!$B$5,Settings!$B$4)))</f>
        <v/>
      </c>
      <c r="S5598" s="17">
        <f>IF(OR($B5598="",$G5598="",$R5598=0),"",$G5598/$R5598)</f>
        <v/>
      </c>
      <c r="T5598">
        <f>IF($S5598="","",IF($S5598&lt;Settings!$B$8,"Critical",IF($S5598&lt;Settings!$B$9,"Semi Critical","Non Critical")))</f>
        <v/>
      </c>
      <c r="U5598">
        <f>IF($B5598="","",IFERROR(VLOOKUP($O5598,Leaders!$A:$B,2,0),"Not Mapped"))</f>
        <v/>
      </c>
    </row>
    <row r="5599">
      <c r="A5599" s="16" t="n"/>
      <c r="G5599" s="17" t="n"/>
      <c r="H5599" s="17" t="n"/>
      <c r="I5599" s="17" t="n"/>
      <c r="J5599" s="17" t="n"/>
      <c r="K5599" s="17" t="n"/>
      <c r="L5599" s="17" t="n"/>
      <c r="N5599">
        <f>IF($B5599="","",IF($C5599="SUPERSTORE","Superstore","DH"))</f>
        <v/>
      </c>
      <c r="O5599">
        <f>IF($B5599="","",IFERROR(VLOOKUP($B5599,Mapping!$A:$C,2,0),"Not Mapped"))</f>
        <v/>
      </c>
      <c r="P5599">
        <f>IF($B5599="","",IFERROR(VLOOKUP($B5599,Mapping!$A:$C,3,0),"Not Mapped"))</f>
        <v/>
      </c>
      <c r="Q5599">
        <f>IF($B5599="","",IF(COUNTIF(Exclusions!$A:$A,$B5599)&gt;0,"Yes","No"))</f>
        <v/>
      </c>
      <c r="R5599" s="17">
        <f>IF($B5599="","",MIN(1,DAY($A5599)/IF($N5599="Superstore",Settings!$B$5,Settings!$B$4)))</f>
        <v/>
      </c>
      <c r="S5599" s="17">
        <f>IF(OR($B5599="",$G5599="",$R5599=0),"",$G5599/$R5599)</f>
        <v/>
      </c>
      <c r="T5599">
        <f>IF($S5599="","",IF($S5599&lt;Settings!$B$8,"Critical",IF($S5599&lt;Settings!$B$9,"Semi Critical","Non Critical")))</f>
        <v/>
      </c>
      <c r="U5599">
        <f>IF($B5599="","",IFERROR(VLOOKUP($O5599,Leaders!$A:$B,2,0),"Not Mapped"))</f>
        <v/>
      </c>
    </row>
    <row r="5600">
      <c r="A5600" s="16" t="n"/>
      <c r="G5600" s="17" t="n"/>
      <c r="H5600" s="17" t="n"/>
      <c r="I5600" s="17" t="n"/>
      <c r="J5600" s="17" t="n"/>
      <c r="K5600" s="17" t="n"/>
      <c r="L5600" s="17" t="n"/>
      <c r="N5600">
        <f>IF($B5600="","",IF($C5600="SUPERSTORE","Superstore","DH"))</f>
        <v/>
      </c>
      <c r="O5600">
        <f>IF($B5600="","",IFERROR(VLOOKUP($B5600,Mapping!$A:$C,2,0),"Not Mapped"))</f>
        <v/>
      </c>
      <c r="P5600">
        <f>IF($B5600="","",IFERROR(VLOOKUP($B5600,Mapping!$A:$C,3,0),"Not Mapped"))</f>
        <v/>
      </c>
      <c r="Q5600">
        <f>IF($B5600="","",IF(COUNTIF(Exclusions!$A:$A,$B5600)&gt;0,"Yes","No"))</f>
        <v/>
      </c>
      <c r="R5600" s="17">
        <f>IF($B5600="","",MIN(1,DAY($A5600)/IF($N5600="Superstore",Settings!$B$5,Settings!$B$4)))</f>
        <v/>
      </c>
      <c r="S5600" s="17">
        <f>IF(OR($B5600="",$G5600="",$R5600=0),"",$G5600/$R5600)</f>
        <v/>
      </c>
      <c r="T5600">
        <f>IF($S5600="","",IF($S5600&lt;Settings!$B$8,"Critical",IF($S5600&lt;Settings!$B$9,"Semi Critical","Non Critical")))</f>
        <v/>
      </c>
      <c r="U5600">
        <f>IF($B5600="","",IFERROR(VLOOKUP($O5600,Leaders!$A:$B,2,0),"Not Mapped"))</f>
        <v/>
      </c>
    </row>
    <row r="5601">
      <c r="A5601" s="16" t="n"/>
      <c r="G5601" s="17" t="n"/>
      <c r="H5601" s="17" t="n"/>
      <c r="I5601" s="17" t="n"/>
      <c r="J5601" s="17" t="n"/>
      <c r="K5601" s="17" t="n"/>
      <c r="L5601" s="17" t="n"/>
      <c r="N5601">
        <f>IF($B5601="","",IF($C5601="SUPERSTORE","Superstore","DH"))</f>
        <v/>
      </c>
      <c r="O5601">
        <f>IF($B5601="","",IFERROR(VLOOKUP($B5601,Mapping!$A:$C,2,0),"Not Mapped"))</f>
        <v/>
      </c>
      <c r="P5601">
        <f>IF($B5601="","",IFERROR(VLOOKUP($B5601,Mapping!$A:$C,3,0),"Not Mapped"))</f>
        <v/>
      </c>
      <c r="Q5601">
        <f>IF($B5601="","",IF(COUNTIF(Exclusions!$A:$A,$B5601)&gt;0,"Yes","No"))</f>
        <v/>
      </c>
      <c r="R5601" s="17">
        <f>IF($B5601="","",MIN(1,DAY($A5601)/IF($N5601="Superstore",Settings!$B$5,Settings!$B$4)))</f>
        <v/>
      </c>
      <c r="S5601" s="17">
        <f>IF(OR($B5601="",$G5601="",$R5601=0),"",$G5601/$R5601)</f>
        <v/>
      </c>
      <c r="T5601">
        <f>IF($S5601="","",IF($S5601&lt;Settings!$B$8,"Critical",IF($S5601&lt;Settings!$B$9,"Semi Critical","Non Critical")))</f>
        <v/>
      </c>
      <c r="U5601">
        <f>IF($B5601="","",IFERROR(VLOOKUP($O5601,Leaders!$A:$B,2,0),"Not Mapped"))</f>
        <v/>
      </c>
    </row>
    <row r="5602">
      <c r="A5602" s="16" t="n"/>
      <c r="G5602" s="17" t="n"/>
      <c r="H5602" s="17" t="n"/>
      <c r="I5602" s="17" t="n"/>
      <c r="J5602" s="17" t="n"/>
      <c r="K5602" s="17" t="n"/>
      <c r="L5602" s="17" t="n"/>
      <c r="N5602">
        <f>IF($B5602="","",IF($C5602="SUPERSTORE","Superstore","DH"))</f>
        <v/>
      </c>
      <c r="O5602">
        <f>IF($B5602="","",IFERROR(VLOOKUP($B5602,Mapping!$A:$C,2,0),"Not Mapped"))</f>
        <v/>
      </c>
      <c r="P5602">
        <f>IF($B5602="","",IFERROR(VLOOKUP($B5602,Mapping!$A:$C,3,0),"Not Mapped"))</f>
        <v/>
      </c>
      <c r="Q5602">
        <f>IF($B5602="","",IF(COUNTIF(Exclusions!$A:$A,$B5602)&gt;0,"Yes","No"))</f>
        <v/>
      </c>
      <c r="R5602" s="17">
        <f>IF($B5602="","",MIN(1,DAY($A5602)/IF($N5602="Superstore",Settings!$B$5,Settings!$B$4)))</f>
        <v/>
      </c>
      <c r="S5602" s="17">
        <f>IF(OR($B5602="",$G5602="",$R5602=0),"",$G5602/$R5602)</f>
        <v/>
      </c>
      <c r="T5602">
        <f>IF($S5602="","",IF($S5602&lt;Settings!$B$8,"Critical",IF($S5602&lt;Settings!$B$9,"Semi Critical","Non Critical")))</f>
        <v/>
      </c>
      <c r="U5602">
        <f>IF($B5602="","",IFERROR(VLOOKUP($O5602,Leaders!$A:$B,2,0),"Not Mapped"))</f>
        <v/>
      </c>
    </row>
    <row r="5603">
      <c r="A5603" s="16" t="n"/>
      <c r="G5603" s="17" t="n"/>
      <c r="H5603" s="17" t="n"/>
      <c r="I5603" s="17" t="n"/>
      <c r="J5603" s="17" t="n"/>
      <c r="K5603" s="17" t="n"/>
      <c r="L5603" s="17" t="n"/>
      <c r="N5603">
        <f>IF($B5603="","",IF($C5603="SUPERSTORE","Superstore","DH"))</f>
        <v/>
      </c>
      <c r="O5603">
        <f>IF($B5603="","",IFERROR(VLOOKUP($B5603,Mapping!$A:$C,2,0),"Not Mapped"))</f>
        <v/>
      </c>
      <c r="P5603">
        <f>IF($B5603="","",IFERROR(VLOOKUP($B5603,Mapping!$A:$C,3,0),"Not Mapped"))</f>
        <v/>
      </c>
      <c r="Q5603">
        <f>IF($B5603="","",IF(COUNTIF(Exclusions!$A:$A,$B5603)&gt;0,"Yes","No"))</f>
        <v/>
      </c>
      <c r="R5603" s="17">
        <f>IF($B5603="","",MIN(1,DAY($A5603)/IF($N5603="Superstore",Settings!$B$5,Settings!$B$4)))</f>
        <v/>
      </c>
      <c r="S5603" s="17">
        <f>IF(OR($B5603="",$G5603="",$R5603=0),"",$G5603/$R5603)</f>
        <v/>
      </c>
      <c r="T5603">
        <f>IF($S5603="","",IF($S5603&lt;Settings!$B$8,"Critical",IF($S5603&lt;Settings!$B$9,"Semi Critical","Non Critical")))</f>
        <v/>
      </c>
      <c r="U5603">
        <f>IF($B5603="","",IFERROR(VLOOKUP($O5603,Leaders!$A:$B,2,0),"Not Mapped"))</f>
        <v/>
      </c>
    </row>
    <row r="5604">
      <c r="A5604" s="16" t="n"/>
      <c r="G5604" s="17" t="n"/>
      <c r="H5604" s="17" t="n"/>
      <c r="I5604" s="17" t="n"/>
      <c r="J5604" s="17" t="n"/>
      <c r="K5604" s="17" t="n"/>
      <c r="L5604" s="17" t="n"/>
      <c r="N5604">
        <f>IF($B5604="","",IF($C5604="SUPERSTORE","Superstore","DH"))</f>
        <v/>
      </c>
      <c r="O5604">
        <f>IF($B5604="","",IFERROR(VLOOKUP($B5604,Mapping!$A:$C,2,0),"Not Mapped"))</f>
        <v/>
      </c>
      <c r="P5604">
        <f>IF($B5604="","",IFERROR(VLOOKUP($B5604,Mapping!$A:$C,3,0),"Not Mapped"))</f>
        <v/>
      </c>
      <c r="Q5604">
        <f>IF($B5604="","",IF(COUNTIF(Exclusions!$A:$A,$B5604)&gt;0,"Yes","No"))</f>
        <v/>
      </c>
      <c r="R5604" s="17">
        <f>IF($B5604="","",MIN(1,DAY($A5604)/IF($N5604="Superstore",Settings!$B$5,Settings!$B$4)))</f>
        <v/>
      </c>
      <c r="S5604" s="17">
        <f>IF(OR($B5604="",$G5604="",$R5604=0),"",$G5604/$R5604)</f>
        <v/>
      </c>
      <c r="T5604">
        <f>IF($S5604="","",IF($S5604&lt;Settings!$B$8,"Critical",IF($S5604&lt;Settings!$B$9,"Semi Critical","Non Critical")))</f>
        <v/>
      </c>
      <c r="U5604">
        <f>IF($B5604="","",IFERROR(VLOOKUP($O5604,Leaders!$A:$B,2,0),"Not Mapped"))</f>
        <v/>
      </c>
    </row>
    <row r="5605">
      <c r="A5605" s="16" t="n"/>
      <c r="G5605" s="17" t="n"/>
      <c r="H5605" s="17" t="n"/>
      <c r="I5605" s="17" t="n"/>
      <c r="J5605" s="17" t="n"/>
      <c r="K5605" s="17" t="n"/>
      <c r="L5605" s="17" t="n"/>
      <c r="N5605">
        <f>IF($B5605="","",IF($C5605="SUPERSTORE","Superstore","DH"))</f>
        <v/>
      </c>
      <c r="O5605">
        <f>IF($B5605="","",IFERROR(VLOOKUP($B5605,Mapping!$A:$C,2,0),"Not Mapped"))</f>
        <v/>
      </c>
      <c r="P5605">
        <f>IF($B5605="","",IFERROR(VLOOKUP($B5605,Mapping!$A:$C,3,0),"Not Mapped"))</f>
        <v/>
      </c>
      <c r="Q5605">
        <f>IF($B5605="","",IF(COUNTIF(Exclusions!$A:$A,$B5605)&gt;0,"Yes","No"))</f>
        <v/>
      </c>
      <c r="R5605" s="17">
        <f>IF($B5605="","",MIN(1,DAY($A5605)/IF($N5605="Superstore",Settings!$B$5,Settings!$B$4)))</f>
        <v/>
      </c>
      <c r="S5605" s="17">
        <f>IF(OR($B5605="",$G5605="",$R5605=0),"",$G5605/$R5605)</f>
        <v/>
      </c>
      <c r="T5605">
        <f>IF($S5605="","",IF($S5605&lt;Settings!$B$8,"Critical",IF($S5605&lt;Settings!$B$9,"Semi Critical","Non Critical")))</f>
        <v/>
      </c>
      <c r="U5605">
        <f>IF($B5605="","",IFERROR(VLOOKUP($O5605,Leaders!$A:$B,2,0),"Not Mapped"))</f>
        <v/>
      </c>
    </row>
    <row r="5606">
      <c r="A5606" s="16" t="n"/>
      <c r="G5606" s="17" t="n"/>
      <c r="H5606" s="17" t="n"/>
      <c r="I5606" s="17" t="n"/>
      <c r="J5606" s="17" t="n"/>
      <c r="K5606" s="17" t="n"/>
      <c r="L5606" s="17" t="n"/>
      <c r="N5606">
        <f>IF($B5606="","",IF($C5606="SUPERSTORE","Superstore","DH"))</f>
        <v/>
      </c>
      <c r="O5606">
        <f>IF($B5606="","",IFERROR(VLOOKUP($B5606,Mapping!$A:$C,2,0),"Not Mapped"))</f>
        <v/>
      </c>
      <c r="P5606">
        <f>IF($B5606="","",IFERROR(VLOOKUP($B5606,Mapping!$A:$C,3,0),"Not Mapped"))</f>
        <v/>
      </c>
      <c r="Q5606">
        <f>IF($B5606="","",IF(COUNTIF(Exclusions!$A:$A,$B5606)&gt;0,"Yes","No"))</f>
        <v/>
      </c>
      <c r="R5606" s="17">
        <f>IF($B5606="","",MIN(1,DAY($A5606)/IF($N5606="Superstore",Settings!$B$5,Settings!$B$4)))</f>
        <v/>
      </c>
      <c r="S5606" s="17">
        <f>IF(OR($B5606="",$G5606="",$R5606=0),"",$G5606/$R5606)</f>
        <v/>
      </c>
      <c r="T5606">
        <f>IF($S5606="","",IF($S5606&lt;Settings!$B$8,"Critical",IF($S5606&lt;Settings!$B$9,"Semi Critical","Non Critical")))</f>
        <v/>
      </c>
      <c r="U5606">
        <f>IF($B5606="","",IFERROR(VLOOKUP($O5606,Leaders!$A:$B,2,0),"Not Mapped"))</f>
        <v/>
      </c>
    </row>
    <row r="5607">
      <c r="A5607" s="16" t="n"/>
      <c r="G5607" s="17" t="n"/>
      <c r="H5607" s="17" t="n"/>
      <c r="I5607" s="17" t="n"/>
      <c r="J5607" s="17" t="n"/>
      <c r="K5607" s="17" t="n"/>
      <c r="L5607" s="17" t="n"/>
      <c r="N5607">
        <f>IF($B5607="","",IF($C5607="SUPERSTORE","Superstore","DH"))</f>
        <v/>
      </c>
      <c r="O5607">
        <f>IF($B5607="","",IFERROR(VLOOKUP($B5607,Mapping!$A:$C,2,0),"Not Mapped"))</f>
        <v/>
      </c>
      <c r="P5607">
        <f>IF($B5607="","",IFERROR(VLOOKUP($B5607,Mapping!$A:$C,3,0),"Not Mapped"))</f>
        <v/>
      </c>
      <c r="Q5607">
        <f>IF($B5607="","",IF(COUNTIF(Exclusions!$A:$A,$B5607)&gt;0,"Yes","No"))</f>
        <v/>
      </c>
      <c r="R5607" s="17">
        <f>IF($B5607="","",MIN(1,DAY($A5607)/IF($N5607="Superstore",Settings!$B$5,Settings!$B$4)))</f>
        <v/>
      </c>
      <c r="S5607" s="17">
        <f>IF(OR($B5607="",$G5607="",$R5607=0),"",$G5607/$R5607)</f>
        <v/>
      </c>
      <c r="T5607">
        <f>IF($S5607="","",IF($S5607&lt;Settings!$B$8,"Critical",IF($S5607&lt;Settings!$B$9,"Semi Critical","Non Critical")))</f>
        <v/>
      </c>
      <c r="U5607">
        <f>IF($B5607="","",IFERROR(VLOOKUP($O5607,Leaders!$A:$B,2,0),"Not Mapped"))</f>
        <v/>
      </c>
    </row>
    <row r="5608">
      <c r="A5608" s="16" t="n"/>
      <c r="G5608" s="17" t="n"/>
      <c r="H5608" s="17" t="n"/>
      <c r="I5608" s="17" t="n"/>
      <c r="J5608" s="17" t="n"/>
      <c r="K5608" s="17" t="n"/>
      <c r="L5608" s="17" t="n"/>
      <c r="N5608">
        <f>IF($B5608="","",IF($C5608="SUPERSTORE","Superstore","DH"))</f>
        <v/>
      </c>
      <c r="O5608">
        <f>IF($B5608="","",IFERROR(VLOOKUP($B5608,Mapping!$A:$C,2,0),"Not Mapped"))</f>
        <v/>
      </c>
      <c r="P5608">
        <f>IF($B5608="","",IFERROR(VLOOKUP($B5608,Mapping!$A:$C,3,0),"Not Mapped"))</f>
        <v/>
      </c>
      <c r="Q5608">
        <f>IF($B5608="","",IF(COUNTIF(Exclusions!$A:$A,$B5608)&gt;0,"Yes","No"))</f>
        <v/>
      </c>
      <c r="R5608" s="17">
        <f>IF($B5608="","",MIN(1,DAY($A5608)/IF($N5608="Superstore",Settings!$B$5,Settings!$B$4)))</f>
        <v/>
      </c>
      <c r="S5608" s="17">
        <f>IF(OR($B5608="",$G5608="",$R5608=0),"",$G5608/$R5608)</f>
        <v/>
      </c>
      <c r="T5608">
        <f>IF($S5608="","",IF($S5608&lt;Settings!$B$8,"Critical",IF($S5608&lt;Settings!$B$9,"Semi Critical","Non Critical")))</f>
        <v/>
      </c>
      <c r="U5608">
        <f>IF($B5608="","",IFERROR(VLOOKUP($O5608,Leaders!$A:$B,2,0),"Not Mapped"))</f>
        <v/>
      </c>
    </row>
    <row r="5609">
      <c r="A5609" s="16" t="n"/>
      <c r="G5609" s="17" t="n"/>
      <c r="H5609" s="17" t="n"/>
      <c r="I5609" s="17" t="n"/>
      <c r="J5609" s="17" t="n"/>
      <c r="K5609" s="17" t="n"/>
      <c r="L5609" s="17" t="n"/>
      <c r="N5609">
        <f>IF($B5609="","",IF($C5609="SUPERSTORE","Superstore","DH"))</f>
        <v/>
      </c>
      <c r="O5609">
        <f>IF($B5609="","",IFERROR(VLOOKUP($B5609,Mapping!$A:$C,2,0),"Not Mapped"))</f>
        <v/>
      </c>
      <c r="P5609">
        <f>IF($B5609="","",IFERROR(VLOOKUP($B5609,Mapping!$A:$C,3,0),"Not Mapped"))</f>
        <v/>
      </c>
      <c r="Q5609">
        <f>IF($B5609="","",IF(COUNTIF(Exclusions!$A:$A,$B5609)&gt;0,"Yes","No"))</f>
        <v/>
      </c>
      <c r="R5609" s="17">
        <f>IF($B5609="","",MIN(1,DAY($A5609)/IF($N5609="Superstore",Settings!$B$5,Settings!$B$4)))</f>
        <v/>
      </c>
      <c r="S5609" s="17">
        <f>IF(OR($B5609="",$G5609="",$R5609=0),"",$G5609/$R5609)</f>
        <v/>
      </c>
      <c r="T5609">
        <f>IF($S5609="","",IF($S5609&lt;Settings!$B$8,"Critical",IF($S5609&lt;Settings!$B$9,"Semi Critical","Non Critical")))</f>
        <v/>
      </c>
      <c r="U5609">
        <f>IF($B5609="","",IFERROR(VLOOKUP($O5609,Leaders!$A:$B,2,0),"Not Mapped"))</f>
        <v/>
      </c>
    </row>
    <row r="5610">
      <c r="A5610" s="16" t="n"/>
      <c r="G5610" s="17" t="n"/>
      <c r="H5610" s="17" t="n"/>
      <c r="I5610" s="17" t="n"/>
      <c r="J5610" s="17" t="n"/>
      <c r="K5610" s="17" t="n"/>
      <c r="L5610" s="17" t="n"/>
      <c r="N5610">
        <f>IF($B5610="","",IF($C5610="SUPERSTORE","Superstore","DH"))</f>
        <v/>
      </c>
      <c r="O5610">
        <f>IF($B5610="","",IFERROR(VLOOKUP($B5610,Mapping!$A:$C,2,0),"Not Mapped"))</f>
        <v/>
      </c>
      <c r="P5610">
        <f>IF($B5610="","",IFERROR(VLOOKUP($B5610,Mapping!$A:$C,3,0),"Not Mapped"))</f>
        <v/>
      </c>
      <c r="Q5610">
        <f>IF($B5610="","",IF(COUNTIF(Exclusions!$A:$A,$B5610)&gt;0,"Yes","No"))</f>
        <v/>
      </c>
      <c r="R5610" s="17">
        <f>IF($B5610="","",MIN(1,DAY($A5610)/IF($N5610="Superstore",Settings!$B$5,Settings!$B$4)))</f>
        <v/>
      </c>
      <c r="S5610" s="17">
        <f>IF(OR($B5610="",$G5610="",$R5610=0),"",$G5610/$R5610)</f>
        <v/>
      </c>
      <c r="T5610">
        <f>IF($S5610="","",IF($S5610&lt;Settings!$B$8,"Critical",IF($S5610&lt;Settings!$B$9,"Semi Critical","Non Critical")))</f>
        <v/>
      </c>
      <c r="U5610">
        <f>IF($B5610="","",IFERROR(VLOOKUP($O5610,Leaders!$A:$B,2,0),"Not Mapped"))</f>
        <v/>
      </c>
    </row>
    <row r="5611">
      <c r="A5611" s="16" t="n"/>
      <c r="G5611" s="17" t="n"/>
      <c r="H5611" s="17" t="n"/>
      <c r="I5611" s="17" t="n"/>
      <c r="J5611" s="17" t="n"/>
      <c r="K5611" s="17" t="n"/>
      <c r="L5611" s="17" t="n"/>
      <c r="N5611">
        <f>IF($B5611="","",IF($C5611="SUPERSTORE","Superstore","DH"))</f>
        <v/>
      </c>
      <c r="O5611">
        <f>IF($B5611="","",IFERROR(VLOOKUP($B5611,Mapping!$A:$C,2,0),"Not Mapped"))</f>
        <v/>
      </c>
      <c r="P5611">
        <f>IF($B5611="","",IFERROR(VLOOKUP($B5611,Mapping!$A:$C,3,0),"Not Mapped"))</f>
        <v/>
      </c>
      <c r="Q5611">
        <f>IF($B5611="","",IF(COUNTIF(Exclusions!$A:$A,$B5611)&gt;0,"Yes","No"))</f>
        <v/>
      </c>
      <c r="R5611" s="17">
        <f>IF($B5611="","",MIN(1,DAY($A5611)/IF($N5611="Superstore",Settings!$B$5,Settings!$B$4)))</f>
        <v/>
      </c>
      <c r="S5611" s="17">
        <f>IF(OR($B5611="",$G5611="",$R5611=0),"",$G5611/$R5611)</f>
        <v/>
      </c>
      <c r="T5611">
        <f>IF($S5611="","",IF($S5611&lt;Settings!$B$8,"Critical",IF($S5611&lt;Settings!$B$9,"Semi Critical","Non Critical")))</f>
        <v/>
      </c>
      <c r="U5611">
        <f>IF($B5611="","",IFERROR(VLOOKUP($O5611,Leaders!$A:$B,2,0),"Not Mapped"))</f>
        <v/>
      </c>
    </row>
    <row r="5612">
      <c r="A5612" s="16" t="n"/>
      <c r="G5612" s="17" t="n"/>
      <c r="H5612" s="17" t="n"/>
      <c r="I5612" s="17" t="n"/>
      <c r="J5612" s="17" t="n"/>
      <c r="K5612" s="17" t="n"/>
      <c r="L5612" s="17" t="n"/>
      <c r="N5612">
        <f>IF($B5612="","",IF($C5612="SUPERSTORE","Superstore","DH"))</f>
        <v/>
      </c>
      <c r="O5612">
        <f>IF($B5612="","",IFERROR(VLOOKUP($B5612,Mapping!$A:$C,2,0),"Not Mapped"))</f>
        <v/>
      </c>
      <c r="P5612">
        <f>IF($B5612="","",IFERROR(VLOOKUP($B5612,Mapping!$A:$C,3,0),"Not Mapped"))</f>
        <v/>
      </c>
      <c r="Q5612">
        <f>IF($B5612="","",IF(COUNTIF(Exclusions!$A:$A,$B5612)&gt;0,"Yes","No"))</f>
        <v/>
      </c>
      <c r="R5612" s="17">
        <f>IF($B5612="","",MIN(1,DAY($A5612)/IF($N5612="Superstore",Settings!$B$5,Settings!$B$4)))</f>
        <v/>
      </c>
      <c r="S5612" s="17">
        <f>IF(OR($B5612="",$G5612="",$R5612=0),"",$G5612/$R5612)</f>
        <v/>
      </c>
      <c r="T5612">
        <f>IF($S5612="","",IF($S5612&lt;Settings!$B$8,"Critical",IF($S5612&lt;Settings!$B$9,"Semi Critical","Non Critical")))</f>
        <v/>
      </c>
      <c r="U5612">
        <f>IF($B5612="","",IFERROR(VLOOKUP($O5612,Leaders!$A:$B,2,0),"Not Mapped"))</f>
        <v/>
      </c>
    </row>
    <row r="5613">
      <c r="A5613" s="16" t="n"/>
      <c r="G5613" s="17" t="n"/>
      <c r="H5613" s="17" t="n"/>
      <c r="I5613" s="17" t="n"/>
      <c r="J5613" s="17" t="n"/>
      <c r="K5613" s="17" t="n"/>
      <c r="L5613" s="17" t="n"/>
      <c r="N5613">
        <f>IF($B5613="","",IF($C5613="SUPERSTORE","Superstore","DH"))</f>
        <v/>
      </c>
      <c r="O5613">
        <f>IF($B5613="","",IFERROR(VLOOKUP($B5613,Mapping!$A:$C,2,0),"Not Mapped"))</f>
        <v/>
      </c>
      <c r="P5613">
        <f>IF($B5613="","",IFERROR(VLOOKUP($B5613,Mapping!$A:$C,3,0),"Not Mapped"))</f>
        <v/>
      </c>
      <c r="Q5613">
        <f>IF($B5613="","",IF(COUNTIF(Exclusions!$A:$A,$B5613)&gt;0,"Yes","No"))</f>
        <v/>
      </c>
      <c r="R5613" s="17">
        <f>IF($B5613="","",MIN(1,DAY($A5613)/IF($N5613="Superstore",Settings!$B$5,Settings!$B$4)))</f>
        <v/>
      </c>
      <c r="S5613" s="17">
        <f>IF(OR($B5613="",$G5613="",$R5613=0),"",$G5613/$R5613)</f>
        <v/>
      </c>
      <c r="T5613">
        <f>IF($S5613="","",IF($S5613&lt;Settings!$B$8,"Critical",IF($S5613&lt;Settings!$B$9,"Semi Critical","Non Critical")))</f>
        <v/>
      </c>
      <c r="U5613">
        <f>IF($B5613="","",IFERROR(VLOOKUP($O5613,Leaders!$A:$B,2,0),"Not Mapped"))</f>
        <v/>
      </c>
    </row>
    <row r="5614">
      <c r="A5614" s="16" t="n"/>
      <c r="G5614" s="17" t="n"/>
      <c r="H5614" s="17" t="n"/>
      <c r="I5614" s="17" t="n"/>
      <c r="J5614" s="17" t="n"/>
      <c r="K5614" s="17" t="n"/>
      <c r="L5614" s="17" t="n"/>
      <c r="N5614">
        <f>IF($B5614="","",IF($C5614="SUPERSTORE","Superstore","DH"))</f>
        <v/>
      </c>
      <c r="O5614">
        <f>IF($B5614="","",IFERROR(VLOOKUP($B5614,Mapping!$A:$C,2,0),"Not Mapped"))</f>
        <v/>
      </c>
      <c r="P5614">
        <f>IF($B5614="","",IFERROR(VLOOKUP($B5614,Mapping!$A:$C,3,0),"Not Mapped"))</f>
        <v/>
      </c>
      <c r="Q5614">
        <f>IF($B5614="","",IF(COUNTIF(Exclusions!$A:$A,$B5614)&gt;0,"Yes","No"))</f>
        <v/>
      </c>
      <c r="R5614" s="17">
        <f>IF($B5614="","",MIN(1,DAY($A5614)/IF($N5614="Superstore",Settings!$B$5,Settings!$B$4)))</f>
        <v/>
      </c>
      <c r="S5614" s="17">
        <f>IF(OR($B5614="",$G5614="",$R5614=0),"",$G5614/$R5614)</f>
        <v/>
      </c>
      <c r="T5614">
        <f>IF($S5614="","",IF($S5614&lt;Settings!$B$8,"Critical",IF($S5614&lt;Settings!$B$9,"Semi Critical","Non Critical")))</f>
        <v/>
      </c>
      <c r="U5614">
        <f>IF($B5614="","",IFERROR(VLOOKUP($O5614,Leaders!$A:$B,2,0),"Not Mapped"))</f>
        <v/>
      </c>
    </row>
    <row r="5615">
      <c r="A5615" s="16" t="n"/>
      <c r="G5615" s="17" t="n"/>
      <c r="H5615" s="17" t="n"/>
      <c r="I5615" s="17" t="n"/>
      <c r="J5615" s="17" t="n"/>
      <c r="K5615" s="17" t="n"/>
      <c r="L5615" s="17" t="n"/>
      <c r="N5615">
        <f>IF($B5615="","",IF($C5615="SUPERSTORE","Superstore","DH"))</f>
        <v/>
      </c>
      <c r="O5615">
        <f>IF($B5615="","",IFERROR(VLOOKUP($B5615,Mapping!$A:$C,2,0),"Not Mapped"))</f>
        <v/>
      </c>
      <c r="P5615">
        <f>IF($B5615="","",IFERROR(VLOOKUP($B5615,Mapping!$A:$C,3,0),"Not Mapped"))</f>
        <v/>
      </c>
      <c r="Q5615">
        <f>IF($B5615="","",IF(COUNTIF(Exclusions!$A:$A,$B5615)&gt;0,"Yes","No"))</f>
        <v/>
      </c>
      <c r="R5615" s="17">
        <f>IF($B5615="","",MIN(1,DAY($A5615)/IF($N5615="Superstore",Settings!$B$5,Settings!$B$4)))</f>
        <v/>
      </c>
      <c r="S5615" s="17">
        <f>IF(OR($B5615="",$G5615="",$R5615=0),"",$G5615/$R5615)</f>
        <v/>
      </c>
      <c r="T5615">
        <f>IF($S5615="","",IF($S5615&lt;Settings!$B$8,"Critical",IF($S5615&lt;Settings!$B$9,"Semi Critical","Non Critical")))</f>
        <v/>
      </c>
      <c r="U5615">
        <f>IF($B5615="","",IFERROR(VLOOKUP($O5615,Leaders!$A:$B,2,0),"Not Mapped"))</f>
        <v/>
      </c>
    </row>
    <row r="5616">
      <c r="A5616" s="16" t="n"/>
      <c r="G5616" s="17" t="n"/>
      <c r="H5616" s="17" t="n"/>
      <c r="I5616" s="17" t="n"/>
      <c r="J5616" s="17" t="n"/>
      <c r="K5616" s="17" t="n"/>
      <c r="L5616" s="17" t="n"/>
      <c r="N5616">
        <f>IF($B5616="","",IF($C5616="SUPERSTORE","Superstore","DH"))</f>
        <v/>
      </c>
      <c r="O5616">
        <f>IF($B5616="","",IFERROR(VLOOKUP($B5616,Mapping!$A:$C,2,0),"Not Mapped"))</f>
        <v/>
      </c>
      <c r="P5616">
        <f>IF($B5616="","",IFERROR(VLOOKUP($B5616,Mapping!$A:$C,3,0),"Not Mapped"))</f>
        <v/>
      </c>
      <c r="Q5616">
        <f>IF($B5616="","",IF(COUNTIF(Exclusions!$A:$A,$B5616)&gt;0,"Yes","No"))</f>
        <v/>
      </c>
      <c r="R5616" s="17">
        <f>IF($B5616="","",MIN(1,DAY($A5616)/IF($N5616="Superstore",Settings!$B$5,Settings!$B$4)))</f>
        <v/>
      </c>
      <c r="S5616" s="17">
        <f>IF(OR($B5616="",$G5616="",$R5616=0),"",$G5616/$R5616)</f>
        <v/>
      </c>
      <c r="T5616">
        <f>IF($S5616="","",IF($S5616&lt;Settings!$B$8,"Critical",IF($S5616&lt;Settings!$B$9,"Semi Critical","Non Critical")))</f>
        <v/>
      </c>
      <c r="U5616">
        <f>IF($B5616="","",IFERROR(VLOOKUP($O5616,Leaders!$A:$B,2,0),"Not Mapped"))</f>
        <v/>
      </c>
    </row>
    <row r="5617">
      <c r="A5617" s="16" t="n"/>
      <c r="G5617" s="17" t="n"/>
      <c r="H5617" s="17" t="n"/>
      <c r="I5617" s="17" t="n"/>
      <c r="J5617" s="17" t="n"/>
      <c r="K5617" s="17" t="n"/>
      <c r="L5617" s="17" t="n"/>
      <c r="N5617">
        <f>IF($B5617="","",IF($C5617="SUPERSTORE","Superstore","DH"))</f>
        <v/>
      </c>
      <c r="O5617">
        <f>IF($B5617="","",IFERROR(VLOOKUP($B5617,Mapping!$A:$C,2,0),"Not Mapped"))</f>
        <v/>
      </c>
      <c r="P5617">
        <f>IF($B5617="","",IFERROR(VLOOKUP($B5617,Mapping!$A:$C,3,0),"Not Mapped"))</f>
        <v/>
      </c>
      <c r="Q5617">
        <f>IF($B5617="","",IF(COUNTIF(Exclusions!$A:$A,$B5617)&gt;0,"Yes","No"))</f>
        <v/>
      </c>
      <c r="R5617" s="17">
        <f>IF($B5617="","",MIN(1,DAY($A5617)/IF($N5617="Superstore",Settings!$B$5,Settings!$B$4)))</f>
        <v/>
      </c>
      <c r="S5617" s="17">
        <f>IF(OR($B5617="",$G5617="",$R5617=0),"",$G5617/$R5617)</f>
        <v/>
      </c>
      <c r="T5617">
        <f>IF($S5617="","",IF($S5617&lt;Settings!$B$8,"Critical",IF($S5617&lt;Settings!$B$9,"Semi Critical","Non Critical")))</f>
        <v/>
      </c>
      <c r="U5617">
        <f>IF($B5617="","",IFERROR(VLOOKUP($O5617,Leaders!$A:$B,2,0),"Not Mapped"))</f>
        <v/>
      </c>
    </row>
    <row r="5618">
      <c r="A5618" s="16" t="n"/>
      <c r="G5618" s="17" t="n"/>
      <c r="H5618" s="17" t="n"/>
      <c r="I5618" s="17" t="n"/>
      <c r="J5618" s="17" t="n"/>
      <c r="K5618" s="17" t="n"/>
      <c r="L5618" s="17" t="n"/>
      <c r="N5618">
        <f>IF($B5618="","",IF($C5618="SUPERSTORE","Superstore","DH"))</f>
        <v/>
      </c>
      <c r="O5618">
        <f>IF($B5618="","",IFERROR(VLOOKUP($B5618,Mapping!$A:$C,2,0),"Not Mapped"))</f>
        <v/>
      </c>
      <c r="P5618">
        <f>IF($B5618="","",IFERROR(VLOOKUP($B5618,Mapping!$A:$C,3,0),"Not Mapped"))</f>
        <v/>
      </c>
      <c r="Q5618">
        <f>IF($B5618="","",IF(COUNTIF(Exclusions!$A:$A,$B5618)&gt;0,"Yes","No"))</f>
        <v/>
      </c>
      <c r="R5618" s="17">
        <f>IF($B5618="","",MIN(1,DAY($A5618)/IF($N5618="Superstore",Settings!$B$5,Settings!$B$4)))</f>
        <v/>
      </c>
      <c r="S5618" s="17">
        <f>IF(OR($B5618="",$G5618="",$R5618=0),"",$G5618/$R5618)</f>
        <v/>
      </c>
      <c r="T5618">
        <f>IF($S5618="","",IF($S5618&lt;Settings!$B$8,"Critical",IF($S5618&lt;Settings!$B$9,"Semi Critical","Non Critical")))</f>
        <v/>
      </c>
      <c r="U5618">
        <f>IF($B5618="","",IFERROR(VLOOKUP($O5618,Leaders!$A:$B,2,0),"Not Mapped"))</f>
        <v/>
      </c>
    </row>
    <row r="5619">
      <c r="A5619" s="16" t="n"/>
      <c r="G5619" s="17" t="n"/>
      <c r="H5619" s="17" t="n"/>
      <c r="I5619" s="17" t="n"/>
      <c r="J5619" s="17" t="n"/>
      <c r="K5619" s="17" t="n"/>
      <c r="L5619" s="17" t="n"/>
      <c r="N5619">
        <f>IF($B5619="","",IF($C5619="SUPERSTORE","Superstore","DH"))</f>
        <v/>
      </c>
      <c r="O5619">
        <f>IF($B5619="","",IFERROR(VLOOKUP($B5619,Mapping!$A:$C,2,0),"Not Mapped"))</f>
        <v/>
      </c>
      <c r="P5619">
        <f>IF($B5619="","",IFERROR(VLOOKUP($B5619,Mapping!$A:$C,3,0),"Not Mapped"))</f>
        <v/>
      </c>
      <c r="Q5619">
        <f>IF($B5619="","",IF(COUNTIF(Exclusions!$A:$A,$B5619)&gt;0,"Yes","No"))</f>
        <v/>
      </c>
      <c r="R5619" s="17">
        <f>IF($B5619="","",MIN(1,DAY($A5619)/IF($N5619="Superstore",Settings!$B$5,Settings!$B$4)))</f>
        <v/>
      </c>
      <c r="S5619" s="17">
        <f>IF(OR($B5619="",$G5619="",$R5619=0),"",$G5619/$R5619)</f>
        <v/>
      </c>
      <c r="T5619">
        <f>IF($S5619="","",IF($S5619&lt;Settings!$B$8,"Critical",IF($S5619&lt;Settings!$B$9,"Semi Critical","Non Critical")))</f>
        <v/>
      </c>
      <c r="U5619">
        <f>IF($B5619="","",IFERROR(VLOOKUP($O5619,Leaders!$A:$B,2,0),"Not Mapped"))</f>
        <v/>
      </c>
    </row>
    <row r="5620">
      <c r="A5620" s="16" t="n"/>
      <c r="G5620" s="17" t="n"/>
      <c r="H5620" s="17" t="n"/>
      <c r="I5620" s="17" t="n"/>
      <c r="J5620" s="17" t="n"/>
      <c r="K5620" s="17" t="n"/>
      <c r="L5620" s="17" t="n"/>
      <c r="N5620">
        <f>IF($B5620="","",IF($C5620="SUPERSTORE","Superstore","DH"))</f>
        <v/>
      </c>
      <c r="O5620">
        <f>IF($B5620="","",IFERROR(VLOOKUP($B5620,Mapping!$A:$C,2,0),"Not Mapped"))</f>
        <v/>
      </c>
      <c r="P5620">
        <f>IF($B5620="","",IFERROR(VLOOKUP($B5620,Mapping!$A:$C,3,0),"Not Mapped"))</f>
        <v/>
      </c>
      <c r="Q5620">
        <f>IF($B5620="","",IF(COUNTIF(Exclusions!$A:$A,$B5620)&gt;0,"Yes","No"))</f>
        <v/>
      </c>
      <c r="R5620" s="17">
        <f>IF($B5620="","",MIN(1,DAY($A5620)/IF($N5620="Superstore",Settings!$B$5,Settings!$B$4)))</f>
        <v/>
      </c>
      <c r="S5620" s="17">
        <f>IF(OR($B5620="",$G5620="",$R5620=0),"",$G5620/$R5620)</f>
        <v/>
      </c>
      <c r="T5620">
        <f>IF($S5620="","",IF($S5620&lt;Settings!$B$8,"Critical",IF($S5620&lt;Settings!$B$9,"Semi Critical","Non Critical")))</f>
        <v/>
      </c>
      <c r="U5620">
        <f>IF($B5620="","",IFERROR(VLOOKUP($O5620,Leaders!$A:$B,2,0),"Not Mapped"))</f>
        <v/>
      </c>
    </row>
    <row r="5621">
      <c r="A5621" s="16" t="n"/>
      <c r="G5621" s="17" t="n"/>
      <c r="H5621" s="17" t="n"/>
      <c r="I5621" s="17" t="n"/>
      <c r="J5621" s="17" t="n"/>
      <c r="K5621" s="17" t="n"/>
      <c r="L5621" s="17" t="n"/>
      <c r="N5621">
        <f>IF($B5621="","",IF($C5621="SUPERSTORE","Superstore","DH"))</f>
        <v/>
      </c>
      <c r="O5621">
        <f>IF($B5621="","",IFERROR(VLOOKUP($B5621,Mapping!$A:$C,2,0),"Not Mapped"))</f>
        <v/>
      </c>
      <c r="P5621">
        <f>IF($B5621="","",IFERROR(VLOOKUP($B5621,Mapping!$A:$C,3,0),"Not Mapped"))</f>
        <v/>
      </c>
      <c r="Q5621">
        <f>IF($B5621="","",IF(COUNTIF(Exclusions!$A:$A,$B5621)&gt;0,"Yes","No"))</f>
        <v/>
      </c>
      <c r="R5621" s="17">
        <f>IF($B5621="","",MIN(1,DAY($A5621)/IF($N5621="Superstore",Settings!$B$5,Settings!$B$4)))</f>
        <v/>
      </c>
      <c r="S5621" s="17">
        <f>IF(OR($B5621="",$G5621="",$R5621=0),"",$G5621/$R5621)</f>
        <v/>
      </c>
      <c r="T5621">
        <f>IF($S5621="","",IF($S5621&lt;Settings!$B$8,"Critical",IF($S5621&lt;Settings!$B$9,"Semi Critical","Non Critical")))</f>
        <v/>
      </c>
      <c r="U5621">
        <f>IF($B5621="","",IFERROR(VLOOKUP($O5621,Leaders!$A:$B,2,0),"Not Mapped"))</f>
        <v/>
      </c>
    </row>
    <row r="5622">
      <c r="A5622" s="16" t="n"/>
      <c r="G5622" s="17" t="n"/>
      <c r="H5622" s="17" t="n"/>
      <c r="I5622" s="17" t="n"/>
      <c r="J5622" s="17" t="n"/>
      <c r="K5622" s="17" t="n"/>
      <c r="L5622" s="17" t="n"/>
      <c r="N5622">
        <f>IF($B5622="","",IF($C5622="SUPERSTORE","Superstore","DH"))</f>
        <v/>
      </c>
      <c r="O5622">
        <f>IF($B5622="","",IFERROR(VLOOKUP($B5622,Mapping!$A:$C,2,0),"Not Mapped"))</f>
        <v/>
      </c>
      <c r="P5622">
        <f>IF($B5622="","",IFERROR(VLOOKUP($B5622,Mapping!$A:$C,3,0),"Not Mapped"))</f>
        <v/>
      </c>
      <c r="Q5622">
        <f>IF($B5622="","",IF(COUNTIF(Exclusions!$A:$A,$B5622)&gt;0,"Yes","No"))</f>
        <v/>
      </c>
      <c r="R5622" s="17">
        <f>IF($B5622="","",MIN(1,DAY($A5622)/IF($N5622="Superstore",Settings!$B$5,Settings!$B$4)))</f>
        <v/>
      </c>
      <c r="S5622" s="17">
        <f>IF(OR($B5622="",$G5622="",$R5622=0),"",$G5622/$R5622)</f>
        <v/>
      </c>
      <c r="T5622">
        <f>IF($S5622="","",IF($S5622&lt;Settings!$B$8,"Critical",IF($S5622&lt;Settings!$B$9,"Semi Critical","Non Critical")))</f>
        <v/>
      </c>
      <c r="U5622">
        <f>IF($B5622="","",IFERROR(VLOOKUP($O5622,Leaders!$A:$B,2,0),"Not Mapped"))</f>
        <v/>
      </c>
    </row>
    <row r="5623">
      <c r="A5623" s="16" t="n"/>
      <c r="G5623" s="17" t="n"/>
      <c r="H5623" s="17" t="n"/>
      <c r="I5623" s="17" t="n"/>
      <c r="J5623" s="17" t="n"/>
      <c r="K5623" s="17" t="n"/>
      <c r="L5623" s="17" t="n"/>
      <c r="N5623">
        <f>IF($B5623="","",IF($C5623="SUPERSTORE","Superstore","DH"))</f>
        <v/>
      </c>
      <c r="O5623">
        <f>IF($B5623="","",IFERROR(VLOOKUP($B5623,Mapping!$A:$C,2,0),"Not Mapped"))</f>
        <v/>
      </c>
      <c r="P5623">
        <f>IF($B5623="","",IFERROR(VLOOKUP($B5623,Mapping!$A:$C,3,0),"Not Mapped"))</f>
        <v/>
      </c>
      <c r="Q5623">
        <f>IF($B5623="","",IF(COUNTIF(Exclusions!$A:$A,$B5623)&gt;0,"Yes","No"))</f>
        <v/>
      </c>
      <c r="R5623" s="17">
        <f>IF($B5623="","",MIN(1,DAY($A5623)/IF($N5623="Superstore",Settings!$B$5,Settings!$B$4)))</f>
        <v/>
      </c>
      <c r="S5623" s="17">
        <f>IF(OR($B5623="",$G5623="",$R5623=0),"",$G5623/$R5623)</f>
        <v/>
      </c>
      <c r="T5623">
        <f>IF($S5623="","",IF($S5623&lt;Settings!$B$8,"Critical",IF($S5623&lt;Settings!$B$9,"Semi Critical","Non Critical")))</f>
        <v/>
      </c>
      <c r="U5623">
        <f>IF($B5623="","",IFERROR(VLOOKUP($O5623,Leaders!$A:$B,2,0),"Not Mapped"))</f>
        <v/>
      </c>
    </row>
    <row r="5624">
      <c r="A5624" s="16" t="n"/>
      <c r="G5624" s="17" t="n"/>
      <c r="H5624" s="17" t="n"/>
      <c r="I5624" s="17" t="n"/>
      <c r="J5624" s="17" t="n"/>
      <c r="K5624" s="17" t="n"/>
      <c r="L5624" s="17" t="n"/>
      <c r="N5624">
        <f>IF($B5624="","",IF($C5624="SUPERSTORE","Superstore","DH"))</f>
        <v/>
      </c>
      <c r="O5624">
        <f>IF($B5624="","",IFERROR(VLOOKUP($B5624,Mapping!$A:$C,2,0),"Not Mapped"))</f>
        <v/>
      </c>
      <c r="P5624">
        <f>IF($B5624="","",IFERROR(VLOOKUP($B5624,Mapping!$A:$C,3,0),"Not Mapped"))</f>
        <v/>
      </c>
      <c r="Q5624">
        <f>IF($B5624="","",IF(COUNTIF(Exclusions!$A:$A,$B5624)&gt;0,"Yes","No"))</f>
        <v/>
      </c>
      <c r="R5624" s="17">
        <f>IF($B5624="","",MIN(1,DAY($A5624)/IF($N5624="Superstore",Settings!$B$5,Settings!$B$4)))</f>
        <v/>
      </c>
      <c r="S5624" s="17">
        <f>IF(OR($B5624="",$G5624="",$R5624=0),"",$G5624/$R5624)</f>
        <v/>
      </c>
      <c r="T5624">
        <f>IF($S5624="","",IF($S5624&lt;Settings!$B$8,"Critical",IF($S5624&lt;Settings!$B$9,"Semi Critical","Non Critical")))</f>
        <v/>
      </c>
      <c r="U5624">
        <f>IF($B5624="","",IFERROR(VLOOKUP($O5624,Leaders!$A:$B,2,0),"Not Mapped"))</f>
        <v/>
      </c>
    </row>
    <row r="5625">
      <c r="A5625" s="16" t="n"/>
      <c r="G5625" s="17" t="n"/>
      <c r="H5625" s="17" t="n"/>
      <c r="I5625" s="17" t="n"/>
      <c r="J5625" s="17" t="n"/>
      <c r="K5625" s="17" t="n"/>
      <c r="L5625" s="17" t="n"/>
      <c r="N5625">
        <f>IF($B5625="","",IF($C5625="SUPERSTORE","Superstore","DH"))</f>
        <v/>
      </c>
      <c r="O5625">
        <f>IF($B5625="","",IFERROR(VLOOKUP($B5625,Mapping!$A:$C,2,0),"Not Mapped"))</f>
        <v/>
      </c>
      <c r="P5625">
        <f>IF($B5625="","",IFERROR(VLOOKUP($B5625,Mapping!$A:$C,3,0),"Not Mapped"))</f>
        <v/>
      </c>
      <c r="Q5625">
        <f>IF($B5625="","",IF(COUNTIF(Exclusions!$A:$A,$B5625)&gt;0,"Yes","No"))</f>
        <v/>
      </c>
      <c r="R5625" s="17">
        <f>IF($B5625="","",MIN(1,DAY($A5625)/IF($N5625="Superstore",Settings!$B$5,Settings!$B$4)))</f>
        <v/>
      </c>
      <c r="S5625" s="17">
        <f>IF(OR($B5625="",$G5625="",$R5625=0),"",$G5625/$R5625)</f>
        <v/>
      </c>
      <c r="T5625">
        <f>IF($S5625="","",IF($S5625&lt;Settings!$B$8,"Critical",IF($S5625&lt;Settings!$B$9,"Semi Critical","Non Critical")))</f>
        <v/>
      </c>
      <c r="U5625">
        <f>IF($B5625="","",IFERROR(VLOOKUP($O5625,Leaders!$A:$B,2,0),"Not Mapped"))</f>
        <v/>
      </c>
    </row>
    <row r="5626">
      <c r="A5626" s="16" t="n"/>
      <c r="G5626" s="17" t="n"/>
      <c r="H5626" s="17" t="n"/>
      <c r="I5626" s="17" t="n"/>
      <c r="J5626" s="17" t="n"/>
      <c r="K5626" s="17" t="n"/>
      <c r="L5626" s="17" t="n"/>
      <c r="N5626">
        <f>IF($B5626="","",IF($C5626="SUPERSTORE","Superstore","DH"))</f>
        <v/>
      </c>
      <c r="O5626">
        <f>IF($B5626="","",IFERROR(VLOOKUP($B5626,Mapping!$A:$C,2,0),"Not Mapped"))</f>
        <v/>
      </c>
      <c r="P5626">
        <f>IF($B5626="","",IFERROR(VLOOKUP($B5626,Mapping!$A:$C,3,0),"Not Mapped"))</f>
        <v/>
      </c>
      <c r="Q5626">
        <f>IF($B5626="","",IF(COUNTIF(Exclusions!$A:$A,$B5626)&gt;0,"Yes","No"))</f>
        <v/>
      </c>
      <c r="R5626" s="17">
        <f>IF($B5626="","",MIN(1,DAY($A5626)/IF($N5626="Superstore",Settings!$B$5,Settings!$B$4)))</f>
        <v/>
      </c>
      <c r="S5626" s="17">
        <f>IF(OR($B5626="",$G5626="",$R5626=0),"",$G5626/$R5626)</f>
        <v/>
      </c>
      <c r="T5626">
        <f>IF($S5626="","",IF($S5626&lt;Settings!$B$8,"Critical",IF($S5626&lt;Settings!$B$9,"Semi Critical","Non Critical")))</f>
        <v/>
      </c>
      <c r="U5626">
        <f>IF($B5626="","",IFERROR(VLOOKUP($O5626,Leaders!$A:$B,2,0),"Not Mapped"))</f>
        <v/>
      </c>
    </row>
    <row r="5627">
      <c r="A5627" s="16" t="n"/>
      <c r="G5627" s="17" t="n"/>
      <c r="H5627" s="17" t="n"/>
      <c r="I5627" s="17" t="n"/>
      <c r="J5627" s="17" t="n"/>
      <c r="K5627" s="17" t="n"/>
      <c r="L5627" s="17" t="n"/>
      <c r="N5627">
        <f>IF($B5627="","",IF($C5627="SUPERSTORE","Superstore","DH"))</f>
        <v/>
      </c>
      <c r="O5627">
        <f>IF($B5627="","",IFERROR(VLOOKUP($B5627,Mapping!$A:$C,2,0),"Not Mapped"))</f>
        <v/>
      </c>
      <c r="P5627">
        <f>IF($B5627="","",IFERROR(VLOOKUP($B5627,Mapping!$A:$C,3,0),"Not Mapped"))</f>
        <v/>
      </c>
      <c r="Q5627">
        <f>IF($B5627="","",IF(COUNTIF(Exclusions!$A:$A,$B5627)&gt;0,"Yes","No"))</f>
        <v/>
      </c>
      <c r="R5627" s="17">
        <f>IF($B5627="","",MIN(1,DAY($A5627)/IF($N5627="Superstore",Settings!$B$5,Settings!$B$4)))</f>
        <v/>
      </c>
      <c r="S5627" s="17">
        <f>IF(OR($B5627="",$G5627="",$R5627=0),"",$G5627/$R5627)</f>
        <v/>
      </c>
      <c r="T5627">
        <f>IF($S5627="","",IF($S5627&lt;Settings!$B$8,"Critical",IF($S5627&lt;Settings!$B$9,"Semi Critical","Non Critical")))</f>
        <v/>
      </c>
      <c r="U5627">
        <f>IF($B5627="","",IFERROR(VLOOKUP($O5627,Leaders!$A:$B,2,0),"Not Mapped"))</f>
        <v/>
      </c>
    </row>
    <row r="5628">
      <c r="A5628" s="16" t="n"/>
      <c r="G5628" s="17" t="n"/>
      <c r="H5628" s="17" t="n"/>
      <c r="I5628" s="17" t="n"/>
      <c r="J5628" s="17" t="n"/>
      <c r="K5628" s="17" t="n"/>
      <c r="L5628" s="17" t="n"/>
      <c r="N5628">
        <f>IF($B5628="","",IF($C5628="SUPERSTORE","Superstore","DH"))</f>
        <v/>
      </c>
      <c r="O5628">
        <f>IF($B5628="","",IFERROR(VLOOKUP($B5628,Mapping!$A:$C,2,0),"Not Mapped"))</f>
        <v/>
      </c>
      <c r="P5628">
        <f>IF($B5628="","",IFERROR(VLOOKUP($B5628,Mapping!$A:$C,3,0),"Not Mapped"))</f>
        <v/>
      </c>
      <c r="Q5628">
        <f>IF($B5628="","",IF(COUNTIF(Exclusions!$A:$A,$B5628)&gt;0,"Yes","No"))</f>
        <v/>
      </c>
      <c r="R5628" s="17">
        <f>IF($B5628="","",MIN(1,DAY($A5628)/IF($N5628="Superstore",Settings!$B$5,Settings!$B$4)))</f>
        <v/>
      </c>
      <c r="S5628" s="17">
        <f>IF(OR($B5628="",$G5628="",$R5628=0),"",$G5628/$R5628)</f>
        <v/>
      </c>
      <c r="T5628">
        <f>IF($S5628="","",IF($S5628&lt;Settings!$B$8,"Critical",IF($S5628&lt;Settings!$B$9,"Semi Critical","Non Critical")))</f>
        <v/>
      </c>
      <c r="U5628">
        <f>IF($B5628="","",IFERROR(VLOOKUP($O5628,Leaders!$A:$B,2,0),"Not Mapped"))</f>
        <v/>
      </c>
    </row>
    <row r="5629">
      <c r="A5629" s="16" t="n"/>
      <c r="G5629" s="17" t="n"/>
      <c r="H5629" s="17" t="n"/>
      <c r="I5629" s="17" t="n"/>
      <c r="J5629" s="17" t="n"/>
      <c r="K5629" s="17" t="n"/>
      <c r="L5629" s="17" t="n"/>
      <c r="N5629">
        <f>IF($B5629="","",IF($C5629="SUPERSTORE","Superstore","DH"))</f>
        <v/>
      </c>
      <c r="O5629">
        <f>IF($B5629="","",IFERROR(VLOOKUP($B5629,Mapping!$A:$C,2,0),"Not Mapped"))</f>
        <v/>
      </c>
      <c r="P5629">
        <f>IF($B5629="","",IFERROR(VLOOKUP($B5629,Mapping!$A:$C,3,0),"Not Mapped"))</f>
        <v/>
      </c>
      <c r="Q5629">
        <f>IF($B5629="","",IF(COUNTIF(Exclusions!$A:$A,$B5629)&gt;0,"Yes","No"))</f>
        <v/>
      </c>
      <c r="R5629" s="17">
        <f>IF($B5629="","",MIN(1,DAY($A5629)/IF($N5629="Superstore",Settings!$B$5,Settings!$B$4)))</f>
        <v/>
      </c>
      <c r="S5629" s="17">
        <f>IF(OR($B5629="",$G5629="",$R5629=0),"",$G5629/$R5629)</f>
        <v/>
      </c>
      <c r="T5629">
        <f>IF($S5629="","",IF($S5629&lt;Settings!$B$8,"Critical",IF($S5629&lt;Settings!$B$9,"Semi Critical","Non Critical")))</f>
        <v/>
      </c>
      <c r="U5629">
        <f>IF($B5629="","",IFERROR(VLOOKUP($O5629,Leaders!$A:$B,2,0),"Not Mapped"))</f>
        <v/>
      </c>
    </row>
    <row r="5630">
      <c r="A5630" s="16" t="n"/>
      <c r="G5630" s="17" t="n"/>
      <c r="H5630" s="17" t="n"/>
      <c r="I5630" s="17" t="n"/>
      <c r="J5630" s="17" t="n"/>
      <c r="K5630" s="17" t="n"/>
      <c r="L5630" s="17" t="n"/>
      <c r="N5630">
        <f>IF($B5630="","",IF($C5630="SUPERSTORE","Superstore","DH"))</f>
        <v/>
      </c>
      <c r="O5630">
        <f>IF($B5630="","",IFERROR(VLOOKUP($B5630,Mapping!$A:$C,2,0),"Not Mapped"))</f>
        <v/>
      </c>
      <c r="P5630">
        <f>IF($B5630="","",IFERROR(VLOOKUP($B5630,Mapping!$A:$C,3,0),"Not Mapped"))</f>
        <v/>
      </c>
      <c r="Q5630">
        <f>IF($B5630="","",IF(COUNTIF(Exclusions!$A:$A,$B5630)&gt;0,"Yes","No"))</f>
        <v/>
      </c>
      <c r="R5630" s="17">
        <f>IF($B5630="","",MIN(1,DAY($A5630)/IF($N5630="Superstore",Settings!$B$5,Settings!$B$4)))</f>
        <v/>
      </c>
      <c r="S5630" s="17">
        <f>IF(OR($B5630="",$G5630="",$R5630=0),"",$G5630/$R5630)</f>
        <v/>
      </c>
      <c r="T5630">
        <f>IF($S5630="","",IF($S5630&lt;Settings!$B$8,"Critical",IF($S5630&lt;Settings!$B$9,"Semi Critical","Non Critical")))</f>
        <v/>
      </c>
      <c r="U5630">
        <f>IF($B5630="","",IFERROR(VLOOKUP($O5630,Leaders!$A:$B,2,0),"Not Mapped"))</f>
        <v/>
      </c>
    </row>
    <row r="5631">
      <c r="A5631" s="16" t="n"/>
      <c r="G5631" s="17" t="n"/>
      <c r="H5631" s="17" t="n"/>
      <c r="I5631" s="17" t="n"/>
      <c r="J5631" s="17" t="n"/>
      <c r="K5631" s="17" t="n"/>
      <c r="L5631" s="17" t="n"/>
      <c r="N5631">
        <f>IF($B5631="","",IF($C5631="SUPERSTORE","Superstore","DH"))</f>
        <v/>
      </c>
      <c r="O5631">
        <f>IF($B5631="","",IFERROR(VLOOKUP($B5631,Mapping!$A:$C,2,0),"Not Mapped"))</f>
        <v/>
      </c>
      <c r="P5631">
        <f>IF($B5631="","",IFERROR(VLOOKUP($B5631,Mapping!$A:$C,3,0),"Not Mapped"))</f>
        <v/>
      </c>
      <c r="Q5631">
        <f>IF($B5631="","",IF(COUNTIF(Exclusions!$A:$A,$B5631)&gt;0,"Yes","No"))</f>
        <v/>
      </c>
      <c r="R5631" s="17">
        <f>IF($B5631="","",MIN(1,DAY($A5631)/IF($N5631="Superstore",Settings!$B$5,Settings!$B$4)))</f>
        <v/>
      </c>
      <c r="S5631" s="17">
        <f>IF(OR($B5631="",$G5631="",$R5631=0),"",$G5631/$R5631)</f>
        <v/>
      </c>
      <c r="T5631">
        <f>IF($S5631="","",IF($S5631&lt;Settings!$B$8,"Critical",IF($S5631&lt;Settings!$B$9,"Semi Critical","Non Critical")))</f>
        <v/>
      </c>
      <c r="U5631">
        <f>IF($B5631="","",IFERROR(VLOOKUP($O5631,Leaders!$A:$B,2,0),"Not Mapped"))</f>
        <v/>
      </c>
    </row>
    <row r="5632">
      <c r="A5632" s="16" t="n"/>
      <c r="G5632" s="17" t="n"/>
      <c r="H5632" s="17" t="n"/>
      <c r="I5632" s="17" t="n"/>
      <c r="J5632" s="17" t="n"/>
      <c r="K5632" s="17" t="n"/>
      <c r="L5632" s="17" t="n"/>
      <c r="N5632">
        <f>IF($B5632="","",IF($C5632="SUPERSTORE","Superstore","DH"))</f>
        <v/>
      </c>
      <c r="O5632">
        <f>IF($B5632="","",IFERROR(VLOOKUP($B5632,Mapping!$A:$C,2,0),"Not Mapped"))</f>
        <v/>
      </c>
      <c r="P5632">
        <f>IF($B5632="","",IFERROR(VLOOKUP($B5632,Mapping!$A:$C,3,0),"Not Mapped"))</f>
        <v/>
      </c>
      <c r="Q5632">
        <f>IF($B5632="","",IF(COUNTIF(Exclusions!$A:$A,$B5632)&gt;0,"Yes","No"))</f>
        <v/>
      </c>
      <c r="R5632" s="17">
        <f>IF($B5632="","",MIN(1,DAY($A5632)/IF($N5632="Superstore",Settings!$B$5,Settings!$B$4)))</f>
        <v/>
      </c>
      <c r="S5632" s="17">
        <f>IF(OR($B5632="",$G5632="",$R5632=0),"",$G5632/$R5632)</f>
        <v/>
      </c>
      <c r="T5632">
        <f>IF($S5632="","",IF($S5632&lt;Settings!$B$8,"Critical",IF($S5632&lt;Settings!$B$9,"Semi Critical","Non Critical")))</f>
        <v/>
      </c>
      <c r="U5632">
        <f>IF($B5632="","",IFERROR(VLOOKUP($O5632,Leaders!$A:$B,2,0),"Not Mapped"))</f>
        <v/>
      </c>
    </row>
    <row r="5633">
      <c r="A5633" s="16" t="n"/>
      <c r="G5633" s="17" t="n"/>
      <c r="H5633" s="17" t="n"/>
      <c r="I5633" s="17" t="n"/>
      <c r="J5633" s="17" t="n"/>
      <c r="K5633" s="17" t="n"/>
      <c r="L5633" s="17" t="n"/>
      <c r="N5633">
        <f>IF($B5633="","",IF($C5633="SUPERSTORE","Superstore","DH"))</f>
        <v/>
      </c>
      <c r="O5633">
        <f>IF($B5633="","",IFERROR(VLOOKUP($B5633,Mapping!$A:$C,2,0),"Not Mapped"))</f>
        <v/>
      </c>
      <c r="P5633">
        <f>IF($B5633="","",IFERROR(VLOOKUP($B5633,Mapping!$A:$C,3,0),"Not Mapped"))</f>
        <v/>
      </c>
      <c r="Q5633">
        <f>IF($B5633="","",IF(COUNTIF(Exclusions!$A:$A,$B5633)&gt;0,"Yes","No"))</f>
        <v/>
      </c>
      <c r="R5633" s="17">
        <f>IF($B5633="","",MIN(1,DAY($A5633)/IF($N5633="Superstore",Settings!$B$5,Settings!$B$4)))</f>
        <v/>
      </c>
      <c r="S5633" s="17">
        <f>IF(OR($B5633="",$G5633="",$R5633=0),"",$G5633/$R5633)</f>
        <v/>
      </c>
      <c r="T5633">
        <f>IF($S5633="","",IF($S5633&lt;Settings!$B$8,"Critical",IF($S5633&lt;Settings!$B$9,"Semi Critical","Non Critical")))</f>
        <v/>
      </c>
      <c r="U5633">
        <f>IF($B5633="","",IFERROR(VLOOKUP($O5633,Leaders!$A:$B,2,0),"Not Mapped"))</f>
        <v/>
      </c>
    </row>
    <row r="5634">
      <c r="A5634" s="16" t="n"/>
      <c r="G5634" s="17" t="n"/>
      <c r="H5634" s="17" t="n"/>
      <c r="I5634" s="17" t="n"/>
      <c r="J5634" s="17" t="n"/>
      <c r="K5634" s="17" t="n"/>
      <c r="L5634" s="17" t="n"/>
      <c r="N5634">
        <f>IF($B5634="","",IF($C5634="SUPERSTORE","Superstore","DH"))</f>
        <v/>
      </c>
      <c r="O5634">
        <f>IF($B5634="","",IFERROR(VLOOKUP($B5634,Mapping!$A:$C,2,0),"Not Mapped"))</f>
        <v/>
      </c>
      <c r="P5634">
        <f>IF($B5634="","",IFERROR(VLOOKUP($B5634,Mapping!$A:$C,3,0),"Not Mapped"))</f>
        <v/>
      </c>
      <c r="Q5634">
        <f>IF($B5634="","",IF(COUNTIF(Exclusions!$A:$A,$B5634)&gt;0,"Yes","No"))</f>
        <v/>
      </c>
      <c r="R5634" s="17">
        <f>IF($B5634="","",MIN(1,DAY($A5634)/IF($N5634="Superstore",Settings!$B$5,Settings!$B$4)))</f>
        <v/>
      </c>
      <c r="S5634" s="17">
        <f>IF(OR($B5634="",$G5634="",$R5634=0),"",$G5634/$R5634)</f>
        <v/>
      </c>
      <c r="T5634">
        <f>IF($S5634="","",IF($S5634&lt;Settings!$B$8,"Critical",IF($S5634&lt;Settings!$B$9,"Semi Critical","Non Critical")))</f>
        <v/>
      </c>
      <c r="U5634">
        <f>IF($B5634="","",IFERROR(VLOOKUP($O5634,Leaders!$A:$B,2,0),"Not Mapped"))</f>
        <v/>
      </c>
    </row>
    <row r="5635">
      <c r="A5635" s="16" t="n"/>
      <c r="G5635" s="17" t="n"/>
      <c r="H5635" s="17" t="n"/>
      <c r="I5635" s="17" t="n"/>
      <c r="J5635" s="17" t="n"/>
      <c r="K5635" s="17" t="n"/>
      <c r="L5635" s="17" t="n"/>
      <c r="N5635">
        <f>IF($B5635="","",IF($C5635="SUPERSTORE","Superstore","DH"))</f>
        <v/>
      </c>
      <c r="O5635">
        <f>IF($B5635="","",IFERROR(VLOOKUP($B5635,Mapping!$A:$C,2,0),"Not Mapped"))</f>
        <v/>
      </c>
      <c r="P5635">
        <f>IF($B5635="","",IFERROR(VLOOKUP($B5635,Mapping!$A:$C,3,0),"Not Mapped"))</f>
        <v/>
      </c>
      <c r="Q5635">
        <f>IF($B5635="","",IF(COUNTIF(Exclusions!$A:$A,$B5635)&gt;0,"Yes","No"))</f>
        <v/>
      </c>
      <c r="R5635" s="17">
        <f>IF($B5635="","",MIN(1,DAY($A5635)/IF($N5635="Superstore",Settings!$B$5,Settings!$B$4)))</f>
        <v/>
      </c>
      <c r="S5635" s="17">
        <f>IF(OR($B5635="",$G5635="",$R5635=0),"",$G5635/$R5635)</f>
        <v/>
      </c>
      <c r="T5635">
        <f>IF($S5635="","",IF($S5635&lt;Settings!$B$8,"Critical",IF($S5635&lt;Settings!$B$9,"Semi Critical","Non Critical")))</f>
        <v/>
      </c>
      <c r="U5635">
        <f>IF($B5635="","",IFERROR(VLOOKUP($O5635,Leaders!$A:$B,2,0),"Not Mapped"))</f>
        <v/>
      </c>
    </row>
    <row r="5636">
      <c r="A5636" s="16" t="n"/>
      <c r="G5636" s="17" t="n"/>
      <c r="H5636" s="17" t="n"/>
      <c r="I5636" s="17" t="n"/>
      <c r="J5636" s="17" t="n"/>
      <c r="K5636" s="17" t="n"/>
      <c r="L5636" s="17" t="n"/>
      <c r="N5636">
        <f>IF($B5636="","",IF($C5636="SUPERSTORE","Superstore","DH"))</f>
        <v/>
      </c>
      <c r="O5636">
        <f>IF($B5636="","",IFERROR(VLOOKUP($B5636,Mapping!$A:$C,2,0),"Not Mapped"))</f>
        <v/>
      </c>
      <c r="P5636">
        <f>IF($B5636="","",IFERROR(VLOOKUP($B5636,Mapping!$A:$C,3,0),"Not Mapped"))</f>
        <v/>
      </c>
      <c r="Q5636">
        <f>IF($B5636="","",IF(COUNTIF(Exclusions!$A:$A,$B5636)&gt;0,"Yes","No"))</f>
        <v/>
      </c>
      <c r="R5636" s="17">
        <f>IF($B5636="","",MIN(1,DAY($A5636)/IF($N5636="Superstore",Settings!$B$5,Settings!$B$4)))</f>
        <v/>
      </c>
      <c r="S5636" s="17">
        <f>IF(OR($B5636="",$G5636="",$R5636=0),"",$G5636/$R5636)</f>
        <v/>
      </c>
      <c r="T5636">
        <f>IF($S5636="","",IF($S5636&lt;Settings!$B$8,"Critical",IF($S5636&lt;Settings!$B$9,"Semi Critical","Non Critical")))</f>
        <v/>
      </c>
      <c r="U5636">
        <f>IF($B5636="","",IFERROR(VLOOKUP($O5636,Leaders!$A:$B,2,0),"Not Mapped"))</f>
        <v/>
      </c>
    </row>
    <row r="5637">
      <c r="A5637" s="16" t="n"/>
      <c r="G5637" s="17" t="n"/>
      <c r="H5637" s="17" t="n"/>
      <c r="I5637" s="17" t="n"/>
      <c r="J5637" s="17" t="n"/>
      <c r="K5637" s="17" t="n"/>
      <c r="L5637" s="17" t="n"/>
      <c r="N5637">
        <f>IF($B5637="","",IF($C5637="SUPERSTORE","Superstore","DH"))</f>
        <v/>
      </c>
      <c r="O5637">
        <f>IF($B5637="","",IFERROR(VLOOKUP($B5637,Mapping!$A:$C,2,0),"Not Mapped"))</f>
        <v/>
      </c>
      <c r="P5637">
        <f>IF($B5637="","",IFERROR(VLOOKUP($B5637,Mapping!$A:$C,3,0),"Not Mapped"))</f>
        <v/>
      </c>
      <c r="Q5637">
        <f>IF($B5637="","",IF(COUNTIF(Exclusions!$A:$A,$B5637)&gt;0,"Yes","No"))</f>
        <v/>
      </c>
      <c r="R5637" s="17">
        <f>IF($B5637="","",MIN(1,DAY($A5637)/IF($N5637="Superstore",Settings!$B$5,Settings!$B$4)))</f>
        <v/>
      </c>
      <c r="S5637" s="17">
        <f>IF(OR($B5637="",$G5637="",$R5637=0),"",$G5637/$R5637)</f>
        <v/>
      </c>
      <c r="T5637">
        <f>IF($S5637="","",IF($S5637&lt;Settings!$B$8,"Critical",IF($S5637&lt;Settings!$B$9,"Semi Critical","Non Critical")))</f>
        <v/>
      </c>
      <c r="U5637">
        <f>IF($B5637="","",IFERROR(VLOOKUP($O5637,Leaders!$A:$B,2,0),"Not Mapped"))</f>
        <v/>
      </c>
    </row>
    <row r="5638">
      <c r="A5638" s="16" t="n"/>
      <c r="G5638" s="17" t="n"/>
      <c r="H5638" s="17" t="n"/>
      <c r="I5638" s="17" t="n"/>
      <c r="J5638" s="17" t="n"/>
      <c r="K5638" s="17" t="n"/>
      <c r="L5638" s="17" t="n"/>
      <c r="N5638">
        <f>IF($B5638="","",IF($C5638="SUPERSTORE","Superstore","DH"))</f>
        <v/>
      </c>
      <c r="O5638">
        <f>IF($B5638="","",IFERROR(VLOOKUP($B5638,Mapping!$A:$C,2,0),"Not Mapped"))</f>
        <v/>
      </c>
      <c r="P5638">
        <f>IF($B5638="","",IFERROR(VLOOKUP($B5638,Mapping!$A:$C,3,0),"Not Mapped"))</f>
        <v/>
      </c>
      <c r="Q5638">
        <f>IF($B5638="","",IF(COUNTIF(Exclusions!$A:$A,$B5638)&gt;0,"Yes","No"))</f>
        <v/>
      </c>
      <c r="R5638" s="17">
        <f>IF($B5638="","",MIN(1,DAY($A5638)/IF($N5638="Superstore",Settings!$B$5,Settings!$B$4)))</f>
        <v/>
      </c>
      <c r="S5638" s="17">
        <f>IF(OR($B5638="",$G5638="",$R5638=0),"",$G5638/$R5638)</f>
        <v/>
      </c>
      <c r="T5638">
        <f>IF($S5638="","",IF($S5638&lt;Settings!$B$8,"Critical",IF($S5638&lt;Settings!$B$9,"Semi Critical","Non Critical")))</f>
        <v/>
      </c>
      <c r="U5638">
        <f>IF($B5638="","",IFERROR(VLOOKUP($O5638,Leaders!$A:$B,2,0),"Not Mapped"))</f>
        <v/>
      </c>
    </row>
    <row r="5639">
      <c r="A5639" s="16" t="n"/>
      <c r="G5639" s="17" t="n"/>
      <c r="H5639" s="17" t="n"/>
      <c r="I5639" s="17" t="n"/>
      <c r="J5639" s="17" t="n"/>
      <c r="K5639" s="17" t="n"/>
      <c r="L5639" s="17" t="n"/>
      <c r="N5639">
        <f>IF($B5639="","",IF($C5639="SUPERSTORE","Superstore","DH"))</f>
        <v/>
      </c>
      <c r="O5639">
        <f>IF($B5639="","",IFERROR(VLOOKUP($B5639,Mapping!$A:$C,2,0),"Not Mapped"))</f>
        <v/>
      </c>
      <c r="P5639">
        <f>IF($B5639="","",IFERROR(VLOOKUP($B5639,Mapping!$A:$C,3,0),"Not Mapped"))</f>
        <v/>
      </c>
      <c r="Q5639">
        <f>IF($B5639="","",IF(COUNTIF(Exclusions!$A:$A,$B5639)&gt;0,"Yes","No"))</f>
        <v/>
      </c>
      <c r="R5639" s="17">
        <f>IF($B5639="","",MIN(1,DAY($A5639)/IF($N5639="Superstore",Settings!$B$5,Settings!$B$4)))</f>
        <v/>
      </c>
      <c r="S5639" s="17">
        <f>IF(OR($B5639="",$G5639="",$R5639=0),"",$G5639/$R5639)</f>
        <v/>
      </c>
      <c r="T5639">
        <f>IF($S5639="","",IF($S5639&lt;Settings!$B$8,"Critical",IF($S5639&lt;Settings!$B$9,"Semi Critical","Non Critical")))</f>
        <v/>
      </c>
      <c r="U5639">
        <f>IF($B5639="","",IFERROR(VLOOKUP($O5639,Leaders!$A:$B,2,0),"Not Mapped"))</f>
        <v/>
      </c>
    </row>
    <row r="5640">
      <c r="A5640" s="16" t="n"/>
      <c r="G5640" s="17" t="n"/>
      <c r="H5640" s="17" t="n"/>
      <c r="I5640" s="17" t="n"/>
      <c r="J5640" s="17" t="n"/>
      <c r="K5640" s="17" t="n"/>
      <c r="L5640" s="17" t="n"/>
      <c r="N5640">
        <f>IF($B5640="","",IF($C5640="SUPERSTORE","Superstore","DH"))</f>
        <v/>
      </c>
      <c r="O5640">
        <f>IF($B5640="","",IFERROR(VLOOKUP($B5640,Mapping!$A:$C,2,0),"Not Mapped"))</f>
        <v/>
      </c>
      <c r="P5640">
        <f>IF($B5640="","",IFERROR(VLOOKUP($B5640,Mapping!$A:$C,3,0),"Not Mapped"))</f>
        <v/>
      </c>
      <c r="Q5640">
        <f>IF($B5640="","",IF(COUNTIF(Exclusions!$A:$A,$B5640)&gt;0,"Yes","No"))</f>
        <v/>
      </c>
      <c r="R5640" s="17">
        <f>IF($B5640="","",MIN(1,DAY($A5640)/IF($N5640="Superstore",Settings!$B$5,Settings!$B$4)))</f>
        <v/>
      </c>
      <c r="S5640" s="17">
        <f>IF(OR($B5640="",$G5640="",$R5640=0),"",$G5640/$R5640)</f>
        <v/>
      </c>
      <c r="T5640">
        <f>IF($S5640="","",IF($S5640&lt;Settings!$B$8,"Critical",IF($S5640&lt;Settings!$B$9,"Semi Critical","Non Critical")))</f>
        <v/>
      </c>
      <c r="U5640">
        <f>IF($B5640="","",IFERROR(VLOOKUP($O5640,Leaders!$A:$B,2,0),"Not Mapped"))</f>
        <v/>
      </c>
    </row>
    <row r="5641">
      <c r="A5641" s="16" t="n"/>
      <c r="G5641" s="17" t="n"/>
      <c r="H5641" s="17" t="n"/>
      <c r="I5641" s="17" t="n"/>
      <c r="J5641" s="17" t="n"/>
      <c r="K5641" s="17" t="n"/>
      <c r="L5641" s="17" t="n"/>
      <c r="N5641">
        <f>IF($B5641="","",IF($C5641="SUPERSTORE","Superstore","DH"))</f>
        <v/>
      </c>
      <c r="O5641">
        <f>IF($B5641="","",IFERROR(VLOOKUP($B5641,Mapping!$A:$C,2,0),"Not Mapped"))</f>
        <v/>
      </c>
      <c r="P5641">
        <f>IF($B5641="","",IFERROR(VLOOKUP($B5641,Mapping!$A:$C,3,0),"Not Mapped"))</f>
        <v/>
      </c>
      <c r="Q5641">
        <f>IF($B5641="","",IF(COUNTIF(Exclusions!$A:$A,$B5641)&gt;0,"Yes","No"))</f>
        <v/>
      </c>
      <c r="R5641" s="17">
        <f>IF($B5641="","",MIN(1,DAY($A5641)/IF($N5641="Superstore",Settings!$B$5,Settings!$B$4)))</f>
        <v/>
      </c>
      <c r="S5641" s="17">
        <f>IF(OR($B5641="",$G5641="",$R5641=0),"",$G5641/$R5641)</f>
        <v/>
      </c>
      <c r="T5641">
        <f>IF($S5641="","",IF($S5641&lt;Settings!$B$8,"Critical",IF($S5641&lt;Settings!$B$9,"Semi Critical","Non Critical")))</f>
        <v/>
      </c>
      <c r="U5641">
        <f>IF($B5641="","",IFERROR(VLOOKUP($O5641,Leaders!$A:$B,2,0),"Not Mapped"))</f>
        <v/>
      </c>
    </row>
    <row r="5642">
      <c r="A5642" s="16" t="n"/>
      <c r="G5642" s="17" t="n"/>
      <c r="H5642" s="17" t="n"/>
      <c r="I5642" s="17" t="n"/>
      <c r="J5642" s="17" t="n"/>
      <c r="K5642" s="17" t="n"/>
      <c r="L5642" s="17" t="n"/>
      <c r="N5642">
        <f>IF($B5642="","",IF($C5642="SUPERSTORE","Superstore","DH"))</f>
        <v/>
      </c>
      <c r="O5642">
        <f>IF($B5642="","",IFERROR(VLOOKUP($B5642,Mapping!$A:$C,2,0),"Not Mapped"))</f>
        <v/>
      </c>
      <c r="P5642">
        <f>IF($B5642="","",IFERROR(VLOOKUP($B5642,Mapping!$A:$C,3,0),"Not Mapped"))</f>
        <v/>
      </c>
      <c r="Q5642">
        <f>IF($B5642="","",IF(COUNTIF(Exclusions!$A:$A,$B5642)&gt;0,"Yes","No"))</f>
        <v/>
      </c>
      <c r="R5642" s="17">
        <f>IF($B5642="","",MIN(1,DAY($A5642)/IF($N5642="Superstore",Settings!$B$5,Settings!$B$4)))</f>
        <v/>
      </c>
      <c r="S5642" s="17">
        <f>IF(OR($B5642="",$G5642="",$R5642=0),"",$G5642/$R5642)</f>
        <v/>
      </c>
      <c r="T5642">
        <f>IF($S5642="","",IF($S5642&lt;Settings!$B$8,"Critical",IF($S5642&lt;Settings!$B$9,"Semi Critical","Non Critical")))</f>
        <v/>
      </c>
      <c r="U5642">
        <f>IF($B5642="","",IFERROR(VLOOKUP($O5642,Leaders!$A:$B,2,0),"Not Mapped"))</f>
        <v/>
      </c>
    </row>
    <row r="5643">
      <c r="A5643" s="16" t="n"/>
      <c r="G5643" s="17" t="n"/>
      <c r="H5643" s="17" t="n"/>
      <c r="I5643" s="17" t="n"/>
      <c r="J5643" s="17" t="n"/>
      <c r="K5643" s="17" t="n"/>
      <c r="L5643" s="17" t="n"/>
      <c r="N5643">
        <f>IF($B5643="","",IF($C5643="SUPERSTORE","Superstore","DH"))</f>
        <v/>
      </c>
      <c r="O5643">
        <f>IF($B5643="","",IFERROR(VLOOKUP($B5643,Mapping!$A:$C,2,0),"Not Mapped"))</f>
        <v/>
      </c>
      <c r="P5643">
        <f>IF($B5643="","",IFERROR(VLOOKUP($B5643,Mapping!$A:$C,3,0),"Not Mapped"))</f>
        <v/>
      </c>
      <c r="Q5643">
        <f>IF($B5643="","",IF(COUNTIF(Exclusions!$A:$A,$B5643)&gt;0,"Yes","No"))</f>
        <v/>
      </c>
      <c r="R5643" s="17">
        <f>IF($B5643="","",MIN(1,DAY($A5643)/IF($N5643="Superstore",Settings!$B$5,Settings!$B$4)))</f>
        <v/>
      </c>
      <c r="S5643" s="17">
        <f>IF(OR($B5643="",$G5643="",$R5643=0),"",$G5643/$R5643)</f>
        <v/>
      </c>
      <c r="T5643">
        <f>IF($S5643="","",IF($S5643&lt;Settings!$B$8,"Critical",IF($S5643&lt;Settings!$B$9,"Semi Critical","Non Critical")))</f>
        <v/>
      </c>
      <c r="U5643">
        <f>IF($B5643="","",IFERROR(VLOOKUP($O5643,Leaders!$A:$B,2,0),"Not Mapped"))</f>
        <v/>
      </c>
    </row>
    <row r="5644">
      <c r="A5644" s="16" t="n"/>
      <c r="G5644" s="17" t="n"/>
      <c r="H5644" s="17" t="n"/>
      <c r="I5644" s="17" t="n"/>
      <c r="J5644" s="17" t="n"/>
      <c r="K5644" s="17" t="n"/>
      <c r="L5644" s="17" t="n"/>
      <c r="N5644">
        <f>IF($B5644="","",IF($C5644="SUPERSTORE","Superstore","DH"))</f>
        <v/>
      </c>
      <c r="O5644">
        <f>IF($B5644="","",IFERROR(VLOOKUP($B5644,Mapping!$A:$C,2,0),"Not Mapped"))</f>
        <v/>
      </c>
      <c r="P5644">
        <f>IF($B5644="","",IFERROR(VLOOKUP($B5644,Mapping!$A:$C,3,0),"Not Mapped"))</f>
        <v/>
      </c>
      <c r="Q5644">
        <f>IF($B5644="","",IF(COUNTIF(Exclusions!$A:$A,$B5644)&gt;0,"Yes","No"))</f>
        <v/>
      </c>
      <c r="R5644" s="17">
        <f>IF($B5644="","",MIN(1,DAY($A5644)/IF($N5644="Superstore",Settings!$B$5,Settings!$B$4)))</f>
        <v/>
      </c>
      <c r="S5644" s="17">
        <f>IF(OR($B5644="",$G5644="",$R5644=0),"",$G5644/$R5644)</f>
        <v/>
      </c>
      <c r="T5644">
        <f>IF($S5644="","",IF($S5644&lt;Settings!$B$8,"Critical",IF($S5644&lt;Settings!$B$9,"Semi Critical","Non Critical")))</f>
        <v/>
      </c>
      <c r="U5644">
        <f>IF($B5644="","",IFERROR(VLOOKUP($O5644,Leaders!$A:$B,2,0),"Not Mapped"))</f>
        <v/>
      </c>
    </row>
    <row r="5645">
      <c r="A5645" s="16" t="n"/>
      <c r="G5645" s="17" t="n"/>
      <c r="H5645" s="17" t="n"/>
      <c r="I5645" s="17" t="n"/>
      <c r="J5645" s="17" t="n"/>
      <c r="K5645" s="17" t="n"/>
      <c r="L5645" s="17" t="n"/>
      <c r="N5645">
        <f>IF($B5645="","",IF($C5645="SUPERSTORE","Superstore","DH"))</f>
        <v/>
      </c>
      <c r="O5645">
        <f>IF($B5645="","",IFERROR(VLOOKUP($B5645,Mapping!$A:$C,2,0),"Not Mapped"))</f>
        <v/>
      </c>
      <c r="P5645">
        <f>IF($B5645="","",IFERROR(VLOOKUP($B5645,Mapping!$A:$C,3,0),"Not Mapped"))</f>
        <v/>
      </c>
      <c r="Q5645">
        <f>IF($B5645="","",IF(COUNTIF(Exclusions!$A:$A,$B5645)&gt;0,"Yes","No"))</f>
        <v/>
      </c>
      <c r="R5645" s="17">
        <f>IF($B5645="","",MIN(1,DAY($A5645)/IF($N5645="Superstore",Settings!$B$5,Settings!$B$4)))</f>
        <v/>
      </c>
      <c r="S5645" s="17">
        <f>IF(OR($B5645="",$G5645="",$R5645=0),"",$G5645/$R5645)</f>
        <v/>
      </c>
      <c r="T5645">
        <f>IF($S5645="","",IF($S5645&lt;Settings!$B$8,"Critical",IF($S5645&lt;Settings!$B$9,"Semi Critical","Non Critical")))</f>
        <v/>
      </c>
      <c r="U5645">
        <f>IF($B5645="","",IFERROR(VLOOKUP($O5645,Leaders!$A:$B,2,0),"Not Mapped"))</f>
        <v/>
      </c>
    </row>
    <row r="5646">
      <c r="A5646" s="16" t="n"/>
      <c r="G5646" s="17" t="n"/>
      <c r="H5646" s="17" t="n"/>
      <c r="I5646" s="17" t="n"/>
      <c r="J5646" s="17" t="n"/>
      <c r="K5646" s="17" t="n"/>
      <c r="L5646" s="17" t="n"/>
      <c r="N5646">
        <f>IF($B5646="","",IF($C5646="SUPERSTORE","Superstore","DH"))</f>
        <v/>
      </c>
      <c r="O5646">
        <f>IF($B5646="","",IFERROR(VLOOKUP($B5646,Mapping!$A:$C,2,0),"Not Mapped"))</f>
        <v/>
      </c>
      <c r="P5646">
        <f>IF($B5646="","",IFERROR(VLOOKUP($B5646,Mapping!$A:$C,3,0),"Not Mapped"))</f>
        <v/>
      </c>
      <c r="Q5646">
        <f>IF($B5646="","",IF(COUNTIF(Exclusions!$A:$A,$B5646)&gt;0,"Yes","No"))</f>
        <v/>
      </c>
      <c r="R5646" s="17">
        <f>IF($B5646="","",MIN(1,DAY($A5646)/IF($N5646="Superstore",Settings!$B$5,Settings!$B$4)))</f>
        <v/>
      </c>
      <c r="S5646" s="17">
        <f>IF(OR($B5646="",$G5646="",$R5646=0),"",$G5646/$R5646)</f>
        <v/>
      </c>
      <c r="T5646">
        <f>IF($S5646="","",IF($S5646&lt;Settings!$B$8,"Critical",IF($S5646&lt;Settings!$B$9,"Semi Critical","Non Critical")))</f>
        <v/>
      </c>
      <c r="U5646">
        <f>IF($B5646="","",IFERROR(VLOOKUP($O5646,Leaders!$A:$B,2,0),"Not Mapped"))</f>
        <v/>
      </c>
    </row>
    <row r="5647">
      <c r="A5647" s="16" t="n"/>
      <c r="G5647" s="17" t="n"/>
      <c r="H5647" s="17" t="n"/>
      <c r="I5647" s="17" t="n"/>
      <c r="J5647" s="17" t="n"/>
      <c r="K5647" s="17" t="n"/>
      <c r="L5647" s="17" t="n"/>
      <c r="N5647">
        <f>IF($B5647="","",IF($C5647="SUPERSTORE","Superstore","DH"))</f>
        <v/>
      </c>
      <c r="O5647">
        <f>IF($B5647="","",IFERROR(VLOOKUP($B5647,Mapping!$A:$C,2,0),"Not Mapped"))</f>
        <v/>
      </c>
      <c r="P5647">
        <f>IF($B5647="","",IFERROR(VLOOKUP($B5647,Mapping!$A:$C,3,0),"Not Mapped"))</f>
        <v/>
      </c>
      <c r="Q5647">
        <f>IF($B5647="","",IF(COUNTIF(Exclusions!$A:$A,$B5647)&gt;0,"Yes","No"))</f>
        <v/>
      </c>
      <c r="R5647" s="17">
        <f>IF($B5647="","",MIN(1,DAY($A5647)/IF($N5647="Superstore",Settings!$B$5,Settings!$B$4)))</f>
        <v/>
      </c>
      <c r="S5647" s="17">
        <f>IF(OR($B5647="",$G5647="",$R5647=0),"",$G5647/$R5647)</f>
        <v/>
      </c>
      <c r="T5647">
        <f>IF($S5647="","",IF($S5647&lt;Settings!$B$8,"Critical",IF($S5647&lt;Settings!$B$9,"Semi Critical","Non Critical")))</f>
        <v/>
      </c>
      <c r="U5647">
        <f>IF($B5647="","",IFERROR(VLOOKUP($O5647,Leaders!$A:$B,2,0),"Not Mapped"))</f>
        <v/>
      </c>
    </row>
    <row r="5648">
      <c r="A5648" s="16" t="n"/>
      <c r="G5648" s="17" t="n"/>
      <c r="H5648" s="17" t="n"/>
      <c r="I5648" s="17" t="n"/>
      <c r="J5648" s="17" t="n"/>
      <c r="K5648" s="17" t="n"/>
      <c r="L5648" s="17" t="n"/>
      <c r="N5648">
        <f>IF($B5648="","",IF($C5648="SUPERSTORE","Superstore","DH"))</f>
        <v/>
      </c>
      <c r="O5648">
        <f>IF($B5648="","",IFERROR(VLOOKUP($B5648,Mapping!$A:$C,2,0),"Not Mapped"))</f>
        <v/>
      </c>
      <c r="P5648">
        <f>IF($B5648="","",IFERROR(VLOOKUP($B5648,Mapping!$A:$C,3,0),"Not Mapped"))</f>
        <v/>
      </c>
      <c r="Q5648">
        <f>IF($B5648="","",IF(COUNTIF(Exclusions!$A:$A,$B5648)&gt;0,"Yes","No"))</f>
        <v/>
      </c>
      <c r="R5648" s="17">
        <f>IF($B5648="","",MIN(1,DAY($A5648)/IF($N5648="Superstore",Settings!$B$5,Settings!$B$4)))</f>
        <v/>
      </c>
      <c r="S5648" s="17">
        <f>IF(OR($B5648="",$G5648="",$R5648=0),"",$G5648/$R5648)</f>
        <v/>
      </c>
      <c r="T5648">
        <f>IF($S5648="","",IF($S5648&lt;Settings!$B$8,"Critical",IF($S5648&lt;Settings!$B$9,"Semi Critical","Non Critical")))</f>
        <v/>
      </c>
      <c r="U5648">
        <f>IF($B5648="","",IFERROR(VLOOKUP($O5648,Leaders!$A:$B,2,0),"Not Mapped"))</f>
        <v/>
      </c>
    </row>
    <row r="5649">
      <c r="A5649" s="16" t="n"/>
      <c r="G5649" s="17" t="n"/>
      <c r="H5649" s="17" t="n"/>
      <c r="I5649" s="17" t="n"/>
      <c r="J5649" s="17" t="n"/>
      <c r="K5649" s="17" t="n"/>
      <c r="L5649" s="17" t="n"/>
      <c r="N5649">
        <f>IF($B5649="","",IF($C5649="SUPERSTORE","Superstore","DH"))</f>
        <v/>
      </c>
      <c r="O5649">
        <f>IF($B5649="","",IFERROR(VLOOKUP($B5649,Mapping!$A:$C,2,0),"Not Mapped"))</f>
        <v/>
      </c>
      <c r="P5649">
        <f>IF($B5649="","",IFERROR(VLOOKUP($B5649,Mapping!$A:$C,3,0),"Not Mapped"))</f>
        <v/>
      </c>
      <c r="Q5649">
        <f>IF($B5649="","",IF(COUNTIF(Exclusions!$A:$A,$B5649)&gt;0,"Yes","No"))</f>
        <v/>
      </c>
      <c r="R5649" s="17">
        <f>IF($B5649="","",MIN(1,DAY($A5649)/IF($N5649="Superstore",Settings!$B$5,Settings!$B$4)))</f>
        <v/>
      </c>
      <c r="S5649" s="17">
        <f>IF(OR($B5649="",$G5649="",$R5649=0),"",$G5649/$R5649)</f>
        <v/>
      </c>
      <c r="T5649">
        <f>IF($S5649="","",IF($S5649&lt;Settings!$B$8,"Critical",IF($S5649&lt;Settings!$B$9,"Semi Critical","Non Critical")))</f>
        <v/>
      </c>
      <c r="U5649">
        <f>IF($B5649="","",IFERROR(VLOOKUP($O5649,Leaders!$A:$B,2,0),"Not Mapped"))</f>
        <v/>
      </c>
    </row>
    <row r="5650">
      <c r="A5650" s="16" t="n"/>
      <c r="G5650" s="17" t="n"/>
      <c r="H5650" s="17" t="n"/>
      <c r="I5650" s="17" t="n"/>
      <c r="J5650" s="17" t="n"/>
      <c r="K5650" s="17" t="n"/>
      <c r="L5650" s="17" t="n"/>
      <c r="N5650">
        <f>IF($B5650="","",IF($C5650="SUPERSTORE","Superstore","DH"))</f>
        <v/>
      </c>
      <c r="O5650">
        <f>IF($B5650="","",IFERROR(VLOOKUP($B5650,Mapping!$A:$C,2,0),"Not Mapped"))</f>
        <v/>
      </c>
      <c r="P5650">
        <f>IF($B5650="","",IFERROR(VLOOKUP($B5650,Mapping!$A:$C,3,0),"Not Mapped"))</f>
        <v/>
      </c>
      <c r="Q5650">
        <f>IF($B5650="","",IF(COUNTIF(Exclusions!$A:$A,$B5650)&gt;0,"Yes","No"))</f>
        <v/>
      </c>
      <c r="R5650" s="17">
        <f>IF($B5650="","",MIN(1,DAY($A5650)/IF($N5650="Superstore",Settings!$B$5,Settings!$B$4)))</f>
        <v/>
      </c>
      <c r="S5650" s="17">
        <f>IF(OR($B5650="",$G5650="",$R5650=0),"",$G5650/$R5650)</f>
        <v/>
      </c>
      <c r="T5650">
        <f>IF($S5650="","",IF($S5650&lt;Settings!$B$8,"Critical",IF($S5650&lt;Settings!$B$9,"Semi Critical","Non Critical")))</f>
        <v/>
      </c>
      <c r="U5650">
        <f>IF($B5650="","",IFERROR(VLOOKUP($O5650,Leaders!$A:$B,2,0),"Not Mapped"))</f>
        <v/>
      </c>
    </row>
    <row r="5651">
      <c r="A5651" s="16" t="n"/>
      <c r="G5651" s="17" t="n"/>
      <c r="H5651" s="17" t="n"/>
      <c r="I5651" s="17" t="n"/>
      <c r="J5651" s="17" t="n"/>
      <c r="K5651" s="17" t="n"/>
      <c r="L5651" s="17" t="n"/>
      <c r="N5651">
        <f>IF($B5651="","",IF($C5651="SUPERSTORE","Superstore","DH"))</f>
        <v/>
      </c>
      <c r="O5651">
        <f>IF($B5651="","",IFERROR(VLOOKUP($B5651,Mapping!$A:$C,2,0),"Not Mapped"))</f>
        <v/>
      </c>
      <c r="P5651">
        <f>IF($B5651="","",IFERROR(VLOOKUP($B5651,Mapping!$A:$C,3,0),"Not Mapped"))</f>
        <v/>
      </c>
      <c r="Q5651">
        <f>IF($B5651="","",IF(COUNTIF(Exclusions!$A:$A,$B5651)&gt;0,"Yes","No"))</f>
        <v/>
      </c>
      <c r="R5651" s="17">
        <f>IF($B5651="","",MIN(1,DAY($A5651)/IF($N5651="Superstore",Settings!$B$5,Settings!$B$4)))</f>
        <v/>
      </c>
      <c r="S5651" s="17">
        <f>IF(OR($B5651="",$G5651="",$R5651=0),"",$G5651/$R5651)</f>
        <v/>
      </c>
      <c r="T5651">
        <f>IF($S5651="","",IF($S5651&lt;Settings!$B$8,"Critical",IF($S5651&lt;Settings!$B$9,"Semi Critical","Non Critical")))</f>
        <v/>
      </c>
      <c r="U5651">
        <f>IF($B5651="","",IFERROR(VLOOKUP($O5651,Leaders!$A:$B,2,0),"Not Mapped"))</f>
        <v/>
      </c>
    </row>
    <row r="5652">
      <c r="A5652" s="16" t="n"/>
      <c r="G5652" s="17" t="n"/>
      <c r="H5652" s="17" t="n"/>
      <c r="I5652" s="17" t="n"/>
      <c r="J5652" s="17" t="n"/>
      <c r="K5652" s="17" t="n"/>
      <c r="L5652" s="17" t="n"/>
      <c r="N5652">
        <f>IF($B5652="","",IF($C5652="SUPERSTORE","Superstore","DH"))</f>
        <v/>
      </c>
      <c r="O5652">
        <f>IF($B5652="","",IFERROR(VLOOKUP($B5652,Mapping!$A:$C,2,0),"Not Mapped"))</f>
        <v/>
      </c>
      <c r="P5652">
        <f>IF($B5652="","",IFERROR(VLOOKUP($B5652,Mapping!$A:$C,3,0),"Not Mapped"))</f>
        <v/>
      </c>
      <c r="Q5652">
        <f>IF($B5652="","",IF(COUNTIF(Exclusions!$A:$A,$B5652)&gt;0,"Yes","No"))</f>
        <v/>
      </c>
      <c r="R5652" s="17">
        <f>IF($B5652="","",MIN(1,DAY($A5652)/IF($N5652="Superstore",Settings!$B$5,Settings!$B$4)))</f>
        <v/>
      </c>
      <c r="S5652" s="17">
        <f>IF(OR($B5652="",$G5652="",$R5652=0),"",$G5652/$R5652)</f>
        <v/>
      </c>
      <c r="T5652">
        <f>IF($S5652="","",IF($S5652&lt;Settings!$B$8,"Critical",IF($S5652&lt;Settings!$B$9,"Semi Critical","Non Critical")))</f>
        <v/>
      </c>
      <c r="U5652">
        <f>IF($B5652="","",IFERROR(VLOOKUP($O5652,Leaders!$A:$B,2,0),"Not Mapped"))</f>
        <v/>
      </c>
    </row>
    <row r="5653">
      <c r="A5653" s="16" t="n"/>
      <c r="G5653" s="17" t="n"/>
      <c r="H5653" s="17" t="n"/>
      <c r="I5653" s="17" t="n"/>
      <c r="J5653" s="17" t="n"/>
      <c r="K5653" s="17" t="n"/>
      <c r="L5653" s="17" t="n"/>
      <c r="N5653">
        <f>IF($B5653="","",IF($C5653="SUPERSTORE","Superstore","DH"))</f>
        <v/>
      </c>
      <c r="O5653">
        <f>IF($B5653="","",IFERROR(VLOOKUP($B5653,Mapping!$A:$C,2,0),"Not Mapped"))</f>
        <v/>
      </c>
      <c r="P5653">
        <f>IF($B5653="","",IFERROR(VLOOKUP($B5653,Mapping!$A:$C,3,0),"Not Mapped"))</f>
        <v/>
      </c>
      <c r="Q5653">
        <f>IF($B5653="","",IF(COUNTIF(Exclusions!$A:$A,$B5653)&gt;0,"Yes","No"))</f>
        <v/>
      </c>
      <c r="R5653" s="17">
        <f>IF($B5653="","",MIN(1,DAY($A5653)/IF($N5653="Superstore",Settings!$B$5,Settings!$B$4)))</f>
        <v/>
      </c>
      <c r="S5653" s="17">
        <f>IF(OR($B5653="",$G5653="",$R5653=0),"",$G5653/$R5653)</f>
        <v/>
      </c>
      <c r="T5653">
        <f>IF($S5653="","",IF($S5653&lt;Settings!$B$8,"Critical",IF($S5653&lt;Settings!$B$9,"Semi Critical","Non Critical")))</f>
        <v/>
      </c>
      <c r="U5653">
        <f>IF($B5653="","",IFERROR(VLOOKUP($O5653,Leaders!$A:$B,2,0),"Not Mapped"))</f>
        <v/>
      </c>
    </row>
    <row r="5654">
      <c r="A5654" s="16" t="n"/>
      <c r="G5654" s="17" t="n"/>
      <c r="H5654" s="17" t="n"/>
      <c r="I5654" s="17" t="n"/>
      <c r="J5654" s="17" t="n"/>
      <c r="K5654" s="17" t="n"/>
      <c r="L5654" s="17" t="n"/>
      <c r="N5654">
        <f>IF($B5654="","",IF($C5654="SUPERSTORE","Superstore","DH"))</f>
        <v/>
      </c>
      <c r="O5654">
        <f>IF($B5654="","",IFERROR(VLOOKUP($B5654,Mapping!$A:$C,2,0),"Not Mapped"))</f>
        <v/>
      </c>
      <c r="P5654">
        <f>IF($B5654="","",IFERROR(VLOOKUP($B5654,Mapping!$A:$C,3,0),"Not Mapped"))</f>
        <v/>
      </c>
      <c r="Q5654">
        <f>IF($B5654="","",IF(COUNTIF(Exclusions!$A:$A,$B5654)&gt;0,"Yes","No"))</f>
        <v/>
      </c>
      <c r="R5654" s="17">
        <f>IF($B5654="","",MIN(1,DAY($A5654)/IF($N5654="Superstore",Settings!$B$5,Settings!$B$4)))</f>
        <v/>
      </c>
      <c r="S5654" s="17">
        <f>IF(OR($B5654="",$G5654="",$R5654=0),"",$G5654/$R5654)</f>
        <v/>
      </c>
      <c r="T5654">
        <f>IF($S5654="","",IF($S5654&lt;Settings!$B$8,"Critical",IF($S5654&lt;Settings!$B$9,"Semi Critical","Non Critical")))</f>
        <v/>
      </c>
      <c r="U5654">
        <f>IF($B5654="","",IFERROR(VLOOKUP($O5654,Leaders!$A:$B,2,0),"Not Mapped"))</f>
        <v/>
      </c>
    </row>
    <row r="5655">
      <c r="A5655" s="16" t="n"/>
      <c r="G5655" s="17" t="n"/>
      <c r="H5655" s="17" t="n"/>
      <c r="I5655" s="17" t="n"/>
      <c r="J5655" s="17" t="n"/>
      <c r="K5655" s="17" t="n"/>
      <c r="L5655" s="17" t="n"/>
      <c r="N5655">
        <f>IF($B5655="","",IF($C5655="SUPERSTORE","Superstore","DH"))</f>
        <v/>
      </c>
      <c r="O5655">
        <f>IF($B5655="","",IFERROR(VLOOKUP($B5655,Mapping!$A:$C,2,0),"Not Mapped"))</f>
        <v/>
      </c>
      <c r="P5655">
        <f>IF($B5655="","",IFERROR(VLOOKUP($B5655,Mapping!$A:$C,3,0),"Not Mapped"))</f>
        <v/>
      </c>
      <c r="Q5655">
        <f>IF($B5655="","",IF(COUNTIF(Exclusions!$A:$A,$B5655)&gt;0,"Yes","No"))</f>
        <v/>
      </c>
      <c r="R5655" s="17">
        <f>IF($B5655="","",MIN(1,DAY($A5655)/IF($N5655="Superstore",Settings!$B$5,Settings!$B$4)))</f>
        <v/>
      </c>
      <c r="S5655" s="17">
        <f>IF(OR($B5655="",$G5655="",$R5655=0),"",$G5655/$R5655)</f>
        <v/>
      </c>
      <c r="T5655">
        <f>IF($S5655="","",IF($S5655&lt;Settings!$B$8,"Critical",IF($S5655&lt;Settings!$B$9,"Semi Critical","Non Critical")))</f>
        <v/>
      </c>
      <c r="U5655">
        <f>IF($B5655="","",IFERROR(VLOOKUP($O5655,Leaders!$A:$B,2,0),"Not Mapped"))</f>
        <v/>
      </c>
    </row>
    <row r="5656">
      <c r="A5656" s="16" t="n"/>
      <c r="G5656" s="17" t="n"/>
      <c r="H5656" s="17" t="n"/>
      <c r="I5656" s="17" t="n"/>
      <c r="J5656" s="17" t="n"/>
      <c r="K5656" s="17" t="n"/>
      <c r="L5656" s="17" t="n"/>
      <c r="N5656">
        <f>IF($B5656="","",IF($C5656="SUPERSTORE","Superstore","DH"))</f>
        <v/>
      </c>
      <c r="O5656">
        <f>IF($B5656="","",IFERROR(VLOOKUP($B5656,Mapping!$A:$C,2,0),"Not Mapped"))</f>
        <v/>
      </c>
      <c r="P5656">
        <f>IF($B5656="","",IFERROR(VLOOKUP($B5656,Mapping!$A:$C,3,0),"Not Mapped"))</f>
        <v/>
      </c>
      <c r="Q5656">
        <f>IF($B5656="","",IF(COUNTIF(Exclusions!$A:$A,$B5656)&gt;0,"Yes","No"))</f>
        <v/>
      </c>
      <c r="R5656" s="17">
        <f>IF($B5656="","",MIN(1,DAY($A5656)/IF($N5656="Superstore",Settings!$B$5,Settings!$B$4)))</f>
        <v/>
      </c>
      <c r="S5656" s="17">
        <f>IF(OR($B5656="",$G5656="",$R5656=0),"",$G5656/$R5656)</f>
        <v/>
      </c>
      <c r="T5656">
        <f>IF($S5656="","",IF($S5656&lt;Settings!$B$8,"Critical",IF($S5656&lt;Settings!$B$9,"Semi Critical","Non Critical")))</f>
        <v/>
      </c>
      <c r="U5656">
        <f>IF($B5656="","",IFERROR(VLOOKUP($O5656,Leaders!$A:$B,2,0),"Not Mapped"))</f>
        <v/>
      </c>
    </row>
    <row r="5657">
      <c r="A5657" s="16" t="n"/>
      <c r="G5657" s="17" t="n"/>
      <c r="H5657" s="17" t="n"/>
      <c r="I5657" s="17" t="n"/>
      <c r="J5657" s="17" t="n"/>
      <c r="K5657" s="17" t="n"/>
      <c r="L5657" s="17" t="n"/>
      <c r="N5657">
        <f>IF($B5657="","",IF($C5657="SUPERSTORE","Superstore","DH"))</f>
        <v/>
      </c>
      <c r="O5657">
        <f>IF($B5657="","",IFERROR(VLOOKUP($B5657,Mapping!$A:$C,2,0),"Not Mapped"))</f>
        <v/>
      </c>
      <c r="P5657">
        <f>IF($B5657="","",IFERROR(VLOOKUP($B5657,Mapping!$A:$C,3,0),"Not Mapped"))</f>
        <v/>
      </c>
      <c r="Q5657">
        <f>IF($B5657="","",IF(COUNTIF(Exclusions!$A:$A,$B5657)&gt;0,"Yes","No"))</f>
        <v/>
      </c>
      <c r="R5657" s="17">
        <f>IF($B5657="","",MIN(1,DAY($A5657)/IF($N5657="Superstore",Settings!$B$5,Settings!$B$4)))</f>
        <v/>
      </c>
      <c r="S5657" s="17">
        <f>IF(OR($B5657="",$G5657="",$R5657=0),"",$G5657/$R5657)</f>
        <v/>
      </c>
      <c r="T5657">
        <f>IF($S5657="","",IF($S5657&lt;Settings!$B$8,"Critical",IF($S5657&lt;Settings!$B$9,"Semi Critical","Non Critical")))</f>
        <v/>
      </c>
      <c r="U5657">
        <f>IF($B5657="","",IFERROR(VLOOKUP($O5657,Leaders!$A:$B,2,0),"Not Mapped"))</f>
        <v/>
      </c>
    </row>
    <row r="5658">
      <c r="A5658" s="16" t="n"/>
      <c r="G5658" s="17" t="n"/>
      <c r="H5658" s="17" t="n"/>
      <c r="I5658" s="17" t="n"/>
      <c r="J5658" s="17" t="n"/>
      <c r="K5658" s="17" t="n"/>
      <c r="L5658" s="17" t="n"/>
      <c r="N5658">
        <f>IF($B5658="","",IF($C5658="SUPERSTORE","Superstore","DH"))</f>
        <v/>
      </c>
      <c r="O5658">
        <f>IF($B5658="","",IFERROR(VLOOKUP($B5658,Mapping!$A:$C,2,0),"Not Mapped"))</f>
        <v/>
      </c>
      <c r="P5658">
        <f>IF($B5658="","",IFERROR(VLOOKUP($B5658,Mapping!$A:$C,3,0),"Not Mapped"))</f>
        <v/>
      </c>
      <c r="Q5658">
        <f>IF($B5658="","",IF(COUNTIF(Exclusions!$A:$A,$B5658)&gt;0,"Yes","No"))</f>
        <v/>
      </c>
      <c r="R5658" s="17">
        <f>IF($B5658="","",MIN(1,DAY($A5658)/IF($N5658="Superstore",Settings!$B$5,Settings!$B$4)))</f>
        <v/>
      </c>
      <c r="S5658" s="17">
        <f>IF(OR($B5658="",$G5658="",$R5658=0),"",$G5658/$R5658)</f>
        <v/>
      </c>
      <c r="T5658">
        <f>IF($S5658="","",IF($S5658&lt;Settings!$B$8,"Critical",IF($S5658&lt;Settings!$B$9,"Semi Critical","Non Critical")))</f>
        <v/>
      </c>
      <c r="U5658">
        <f>IF($B5658="","",IFERROR(VLOOKUP($O5658,Leaders!$A:$B,2,0),"Not Mapped"))</f>
        <v/>
      </c>
    </row>
    <row r="5659">
      <c r="A5659" s="16" t="n"/>
      <c r="G5659" s="17" t="n"/>
      <c r="H5659" s="17" t="n"/>
      <c r="I5659" s="17" t="n"/>
      <c r="J5659" s="17" t="n"/>
      <c r="K5659" s="17" t="n"/>
      <c r="L5659" s="17" t="n"/>
      <c r="N5659">
        <f>IF($B5659="","",IF($C5659="SUPERSTORE","Superstore","DH"))</f>
        <v/>
      </c>
      <c r="O5659">
        <f>IF($B5659="","",IFERROR(VLOOKUP($B5659,Mapping!$A:$C,2,0),"Not Mapped"))</f>
        <v/>
      </c>
      <c r="P5659">
        <f>IF($B5659="","",IFERROR(VLOOKUP($B5659,Mapping!$A:$C,3,0),"Not Mapped"))</f>
        <v/>
      </c>
      <c r="Q5659">
        <f>IF($B5659="","",IF(COUNTIF(Exclusions!$A:$A,$B5659)&gt;0,"Yes","No"))</f>
        <v/>
      </c>
      <c r="R5659" s="17">
        <f>IF($B5659="","",MIN(1,DAY($A5659)/IF($N5659="Superstore",Settings!$B$5,Settings!$B$4)))</f>
        <v/>
      </c>
      <c r="S5659" s="17">
        <f>IF(OR($B5659="",$G5659="",$R5659=0),"",$G5659/$R5659)</f>
        <v/>
      </c>
      <c r="T5659">
        <f>IF($S5659="","",IF($S5659&lt;Settings!$B$8,"Critical",IF($S5659&lt;Settings!$B$9,"Semi Critical","Non Critical")))</f>
        <v/>
      </c>
      <c r="U5659">
        <f>IF($B5659="","",IFERROR(VLOOKUP($O5659,Leaders!$A:$B,2,0),"Not Mapped"))</f>
        <v/>
      </c>
    </row>
    <row r="5660">
      <c r="A5660" s="16" t="n"/>
      <c r="G5660" s="17" t="n"/>
      <c r="H5660" s="17" t="n"/>
      <c r="I5660" s="17" t="n"/>
      <c r="J5660" s="17" t="n"/>
      <c r="K5660" s="17" t="n"/>
      <c r="L5660" s="17" t="n"/>
      <c r="N5660">
        <f>IF($B5660="","",IF($C5660="SUPERSTORE","Superstore","DH"))</f>
        <v/>
      </c>
      <c r="O5660">
        <f>IF($B5660="","",IFERROR(VLOOKUP($B5660,Mapping!$A:$C,2,0),"Not Mapped"))</f>
        <v/>
      </c>
      <c r="P5660">
        <f>IF($B5660="","",IFERROR(VLOOKUP($B5660,Mapping!$A:$C,3,0),"Not Mapped"))</f>
        <v/>
      </c>
      <c r="Q5660">
        <f>IF($B5660="","",IF(COUNTIF(Exclusions!$A:$A,$B5660)&gt;0,"Yes","No"))</f>
        <v/>
      </c>
      <c r="R5660" s="17">
        <f>IF($B5660="","",MIN(1,DAY($A5660)/IF($N5660="Superstore",Settings!$B$5,Settings!$B$4)))</f>
        <v/>
      </c>
      <c r="S5660" s="17">
        <f>IF(OR($B5660="",$G5660="",$R5660=0),"",$G5660/$R5660)</f>
        <v/>
      </c>
      <c r="T5660">
        <f>IF($S5660="","",IF($S5660&lt;Settings!$B$8,"Critical",IF($S5660&lt;Settings!$B$9,"Semi Critical","Non Critical")))</f>
        <v/>
      </c>
      <c r="U5660">
        <f>IF($B5660="","",IFERROR(VLOOKUP($O5660,Leaders!$A:$B,2,0),"Not Mapped"))</f>
        <v/>
      </c>
    </row>
    <row r="5661">
      <c r="A5661" s="16" t="n"/>
      <c r="G5661" s="17" t="n"/>
      <c r="H5661" s="17" t="n"/>
      <c r="I5661" s="17" t="n"/>
      <c r="J5661" s="17" t="n"/>
      <c r="K5661" s="17" t="n"/>
      <c r="L5661" s="17" t="n"/>
      <c r="N5661">
        <f>IF($B5661="","",IF($C5661="SUPERSTORE","Superstore","DH"))</f>
        <v/>
      </c>
      <c r="O5661">
        <f>IF($B5661="","",IFERROR(VLOOKUP($B5661,Mapping!$A:$C,2,0),"Not Mapped"))</f>
        <v/>
      </c>
      <c r="P5661">
        <f>IF($B5661="","",IFERROR(VLOOKUP($B5661,Mapping!$A:$C,3,0),"Not Mapped"))</f>
        <v/>
      </c>
      <c r="Q5661">
        <f>IF($B5661="","",IF(COUNTIF(Exclusions!$A:$A,$B5661)&gt;0,"Yes","No"))</f>
        <v/>
      </c>
      <c r="R5661" s="17">
        <f>IF($B5661="","",MIN(1,DAY($A5661)/IF($N5661="Superstore",Settings!$B$5,Settings!$B$4)))</f>
        <v/>
      </c>
      <c r="S5661" s="17">
        <f>IF(OR($B5661="",$G5661="",$R5661=0),"",$G5661/$R5661)</f>
        <v/>
      </c>
      <c r="T5661">
        <f>IF($S5661="","",IF($S5661&lt;Settings!$B$8,"Critical",IF($S5661&lt;Settings!$B$9,"Semi Critical","Non Critical")))</f>
        <v/>
      </c>
      <c r="U5661">
        <f>IF($B5661="","",IFERROR(VLOOKUP($O5661,Leaders!$A:$B,2,0),"Not Mapped"))</f>
        <v/>
      </c>
    </row>
    <row r="5662">
      <c r="A5662" s="16" t="n"/>
      <c r="G5662" s="17" t="n"/>
      <c r="H5662" s="17" t="n"/>
      <c r="I5662" s="17" t="n"/>
      <c r="J5662" s="17" t="n"/>
      <c r="K5662" s="17" t="n"/>
      <c r="L5662" s="17" t="n"/>
      <c r="N5662">
        <f>IF($B5662="","",IF($C5662="SUPERSTORE","Superstore","DH"))</f>
        <v/>
      </c>
      <c r="O5662">
        <f>IF($B5662="","",IFERROR(VLOOKUP($B5662,Mapping!$A:$C,2,0),"Not Mapped"))</f>
        <v/>
      </c>
      <c r="P5662">
        <f>IF($B5662="","",IFERROR(VLOOKUP($B5662,Mapping!$A:$C,3,0),"Not Mapped"))</f>
        <v/>
      </c>
      <c r="Q5662">
        <f>IF($B5662="","",IF(COUNTIF(Exclusions!$A:$A,$B5662)&gt;0,"Yes","No"))</f>
        <v/>
      </c>
      <c r="R5662" s="17">
        <f>IF($B5662="","",MIN(1,DAY($A5662)/IF($N5662="Superstore",Settings!$B$5,Settings!$B$4)))</f>
        <v/>
      </c>
      <c r="S5662" s="17">
        <f>IF(OR($B5662="",$G5662="",$R5662=0),"",$G5662/$R5662)</f>
        <v/>
      </c>
      <c r="T5662">
        <f>IF($S5662="","",IF($S5662&lt;Settings!$B$8,"Critical",IF($S5662&lt;Settings!$B$9,"Semi Critical","Non Critical")))</f>
        <v/>
      </c>
      <c r="U5662">
        <f>IF($B5662="","",IFERROR(VLOOKUP($O5662,Leaders!$A:$B,2,0),"Not Mapped"))</f>
        <v/>
      </c>
    </row>
    <row r="5663">
      <c r="A5663" s="16" t="n"/>
      <c r="G5663" s="17" t="n"/>
      <c r="H5663" s="17" t="n"/>
      <c r="I5663" s="17" t="n"/>
      <c r="J5663" s="17" t="n"/>
      <c r="K5663" s="17" t="n"/>
      <c r="L5663" s="17" t="n"/>
      <c r="N5663">
        <f>IF($B5663="","",IF($C5663="SUPERSTORE","Superstore","DH"))</f>
        <v/>
      </c>
      <c r="O5663">
        <f>IF($B5663="","",IFERROR(VLOOKUP($B5663,Mapping!$A:$C,2,0),"Not Mapped"))</f>
        <v/>
      </c>
      <c r="P5663">
        <f>IF($B5663="","",IFERROR(VLOOKUP($B5663,Mapping!$A:$C,3,0),"Not Mapped"))</f>
        <v/>
      </c>
      <c r="Q5663">
        <f>IF($B5663="","",IF(COUNTIF(Exclusions!$A:$A,$B5663)&gt;0,"Yes","No"))</f>
        <v/>
      </c>
      <c r="R5663" s="17">
        <f>IF($B5663="","",MIN(1,DAY($A5663)/IF($N5663="Superstore",Settings!$B$5,Settings!$B$4)))</f>
        <v/>
      </c>
      <c r="S5663" s="17">
        <f>IF(OR($B5663="",$G5663="",$R5663=0),"",$G5663/$R5663)</f>
        <v/>
      </c>
      <c r="T5663">
        <f>IF($S5663="","",IF($S5663&lt;Settings!$B$8,"Critical",IF($S5663&lt;Settings!$B$9,"Semi Critical","Non Critical")))</f>
        <v/>
      </c>
      <c r="U5663">
        <f>IF($B5663="","",IFERROR(VLOOKUP($O5663,Leaders!$A:$B,2,0),"Not Mapped"))</f>
        <v/>
      </c>
    </row>
    <row r="5664">
      <c r="A5664" s="16" t="n"/>
      <c r="G5664" s="17" t="n"/>
      <c r="H5664" s="17" t="n"/>
      <c r="I5664" s="17" t="n"/>
      <c r="J5664" s="17" t="n"/>
      <c r="K5664" s="17" t="n"/>
      <c r="L5664" s="17" t="n"/>
      <c r="N5664">
        <f>IF($B5664="","",IF($C5664="SUPERSTORE","Superstore","DH"))</f>
        <v/>
      </c>
      <c r="O5664">
        <f>IF($B5664="","",IFERROR(VLOOKUP($B5664,Mapping!$A:$C,2,0),"Not Mapped"))</f>
        <v/>
      </c>
      <c r="P5664">
        <f>IF($B5664="","",IFERROR(VLOOKUP($B5664,Mapping!$A:$C,3,0),"Not Mapped"))</f>
        <v/>
      </c>
      <c r="Q5664">
        <f>IF($B5664="","",IF(COUNTIF(Exclusions!$A:$A,$B5664)&gt;0,"Yes","No"))</f>
        <v/>
      </c>
      <c r="R5664" s="17">
        <f>IF($B5664="","",MIN(1,DAY($A5664)/IF($N5664="Superstore",Settings!$B$5,Settings!$B$4)))</f>
        <v/>
      </c>
      <c r="S5664" s="17">
        <f>IF(OR($B5664="",$G5664="",$R5664=0),"",$G5664/$R5664)</f>
        <v/>
      </c>
      <c r="T5664">
        <f>IF($S5664="","",IF($S5664&lt;Settings!$B$8,"Critical",IF($S5664&lt;Settings!$B$9,"Semi Critical","Non Critical")))</f>
        <v/>
      </c>
      <c r="U5664">
        <f>IF($B5664="","",IFERROR(VLOOKUP($O5664,Leaders!$A:$B,2,0),"Not Mapped"))</f>
        <v/>
      </c>
    </row>
    <row r="5665">
      <c r="A5665" s="16" t="n"/>
      <c r="G5665" s="17" t="n"/>
      <c r="H5665" s="17" t="n"/>
      <c r="I5665" s="17" t="n"/>
      <c r="J5665" s="17" t="n"/>
      <c r="K5665" s="17" t="n"/>
      <c r="L5665" s="17" t="n"/>
      <c r="N5665">
        <f>IF($B5665="","",IF($C5665="SUPERSTORE","Superstore","DH"))</f>
        <v/>
      </c>
      <c r="O5665">
        <f>IF($B5665="","",IFERROR(VLOOKUP($B5665,Mapping!$A:$C,2,0),"Not Mapped"))</f>
        <v/>
      </c>
      <c r="P5665">
        <f>IF($B5665="","",IFERROR(VLOOKUP($B5665,Mapping!$A:$C,3,0),"Not Mapped"))</f>
        <v/>
      </c>
      <c r="Q5665">
        <f>IF($B5665="","",IF(COUNTIF(Exclusions!$A:$A,$B5665)&gt;0,"Yes","No"))</f>
        <v/>
      </c>
      <c r="R5665" s="17">
        <f>IF($B5665="","",MIN(1,DAY($A5665)/IF($N5665="Superstore",Settings!$B$5,Settings!$B$4)))</f>
        <v/>
      </c>
      <c r="S5665" s="17">
        <f>IF(OR($B5665="",$G5665="",$R5665=0),"",$G5665/$R5665)</f>
        <v/>
      </c>
      <c r="T5665">
        <f>IF($S5665="","",IF($S5665&lt;Settings!$B$8,"Critical",IF($S5665&lt;Settings!$B$9,"Semi Critical","Non Critical")))</f>
        <v/>
      </c>
      <c r="U5665">
        <f>IF($B5665="","",IFERROR(VLOOKUP($O5665,Leaders!$A:$B,2,0),"Not Mapped"))</f>
        <v/>
      </c>
    </row>
    <row r="5666">
      <c r="A5666" s="16" t="n"/>
      <c r="G5666" s="17" t="n"/>
      <c r="H5666" s="17" t="n"/>
      <c r="I5666" s="17" t="n"/>
      <c r="J5666" s="17" t="n"/>
      <c r="K5666" s="17" t="n"/>
      <c r="L5666" s="17" t="n"/>
      <c r="N5666">
        <f>IF($B5666="","",IF($C5666="SUPERSTORE","Superstore","DH"))</f>
        <v/>
      </c>
      <c r="O5666">
        <f>IF($B5666="","",IFERROR(VLOOKUP($B5666,Mapping!$A:$C,2,0),"Not Mapped"))</f>
        <v/>
      </c>
      <c r="P5666">
        <f>IF($B5666="","",IFERROR(VLOOKUP($B5666,Mapping!$A:$C,3,0),"Not Mapped"))</f>
        <v/>
      </c>
      <c r="Q5666">
        <f>IF($B5666="","",IF(COUNTIF(Exclusions!$A:$A,$B5666)&gt;0,"Yes","No"))</f>
        <v/>
      </c>
      <c r="R5666" s="17">
        <f>IF($B5666="","",MIN(1,DAY($A5666)/IF($N5666="Superstore",Settings!$B$5,Settings!$B$4)))</f>
        <v/>
      </c>
      <c r="S5666" s="17">
        <f>IF(OR($B5666="",$G5666="",$R5666=0),"",$G5666/$R5666)</f>
        <v/>
      </c>
      <c r="T5666">
        <f>IF($S5666="","",IF($S5666&lt;Settings!$B$8,"Critical",IF($S5666&lt;Settings!$B$9,"Semi Critical","Non Critical")))</f>
        <v/>
      </c>
      <c r="U5666">
        <f>IF($B5666="","",IFERROR(VLOOKUP($O5666,Leaders!$A:$B,2,0),"Not Mapped"))</f>
        <v/>
      </c>
    </row>
    <row r="5667">
      <c r="A5667" s="16" t="n"/>
      <c r="G5667" s="17" t="n"/>
      <c r="H5667" s="17" t="n"/>
      <c r="I5667" s="17" t="n"/>
      <c r="J5667" s="17" t="n"/>
      <c r="K5667" s="17" t="n"/>
      <c r="L5667" s="17" t="n"/>
      <c r="N5667">
        <f>IF($B5667="","",IF($C5667="SUPERSTORE","Superstore","DH"))</f>
        <v/>
      </c>
      <c r="O5667">
        <f>IF($B5667="","",IFERROR(VLOOKUP($B5667,Mapping!$A:$C,2,0),"Not Mapped"))</f>
        <v/>
      </c>
      <c r="P5667">
        <f>IF($B5667="","",IFERROR(VLOOKUP($B5667,Mapping!$A:$C,3,0),"Not Mapped"))</f>
        <v/>
      </c>
      <c r="Q5667">
        <f>IF($B5667="","",IF(COUNTIF(Exclusions!$A:$A,$B5667)&gt;0,"Yes","No"))</f>
        <v/>
      </c>
      <c r="R5667" s="17">
        <f>IF($B5667="","",MIN(1,DAY($A5667)/IF($N5667="Superstore",Settings!$B$5,Settings!$B$4)))</f>
        <v/>
      </c>
      <c r="S5667" s="17">
        <f>IF(OR($B5667="",$G5667="",$R5667=0),"",$G5667/$R5667)</f>
        <v/>
      </c>
      <c r="T5667">
        <f>IF($S5667="","",IF($S5667&lt;Settings!$B$8,"Critical",IF($S5667&lt;Settings!$B$9,"Semi Critical","Non Critical")))</f>
        <v/>
      </c>
      <c r="U5667">
        <f>IF($B5667="","",IFERROR(VLOOKUP($O5667,Leaders!$A:$B,2,0),"Not Mapped"))</f>
        <v/>
      </c>
    </row>
    <row r="5668">
      <c r="A5668" s="16" t="n"/>
      <c r="G5668" s="17" t="n"/>
      <c r="H5668" s="17" t="n"/>
      <c r="I5668" s="17" t="n"/>
      <c r="J5668" s="17" t="n"/>
      <c r="K5668" s="17" t="n"/>
      <c r="L5668" s="17" t="n"/>
      <c r="N5668">
        <f>IF($B5668="","",IF($C5668="SUPERSTORE","Superstore","DH"))</f>
        <v/>
      </c>
      <c r="O5668">
        <f>IF($B5668="","",IFERROR(VLOOKUP($B5668,Mapping!$A:$C,2,0),"Not Mapped"))</f>
        <v/>
      </c>
      <c r="P5668">
        <f>IF($B5668="","",IFERROR(VLOOKUP($B5668,Mapping!$A:$C,3,0),"Not Mapped"))</f>
        <v/>
      </c>
      <c r="Q5668">
        <f>IF($B5668="","",IF(COUNTIF(Exclusions!$A:$A,$B5668)&gt;0,"Yes","No"))</f>
        <v/>
      </c>
      <c r="R5668" s="17">
        <f>IF($B5668="","",MIN(1,DAY($A5668)/IF($N5668="Superstore",Settings!$B$5,Settings!$B$4)))</f>
        <v/>
      </c>
      <c r="S5668" s="17">
        <f>IF(OR($B5668="",$G5668="",$R5668=0),"",$G5668/$R5668)</f>
        <v/>
      </c>
      <c r="T5668">
        <f>IF($S5668="","",IF($S5668&lt;Settings!$B$8,"Critical",IF($S5668&lt;Settings!$B$9,"Semi Critical","Non Critical")))</f>
        <v/>
      </c>
      <c r="U5668">
        <f>IF($B5668="","",IFERROR(VLOOKUP($O5668,Leaders!$A:$B,2,0),"Not Mapped"))</f>
        <v/>
      </c>
    </row>
    <row r="5669">
      <c r="A5669" s="16" t="n"/>
      <c r="G5669" s="17" t="n"/>
      <c r="H5669" s="17" t="n"/>
      <c r="I5669" s="17" t="n"/>
      <c r="J5669" s="17" t="n"/>
      <c r="K5669" s="17" t="n"/>
      <c r="L5669" s="17" t="n"/>
      <c r="N5669">
        <f>IF($B5669="","",IF($C5669="SUPERSTORE","Superstore","DH"))</f>
        <v/>
      </c>
      <c r="O5669">
        <f>IF($B5669="","",IFERROR(VLOOKUP($B5669,Mapping!$A:$C,2,0),"Not Mapped"))</f>
        <v/>
      </c>
      <c r="P5669">
        <f>IF($B5669="","",IFERROR(VLOOKUP($B5669,Mapping!$A:$C,3,0),"Not Mapped"))</f>
        <v/>
      </c>
      <c r="Q5669">
        <f>IF($B5669="","",IF(COUNTIF(Exclusions!$A:$A,$B5669)&gt;0,"Yes","No"))</f>
        <v/>
      </c>
      <c r="R5669" s="17">
        <f>IF($B5669="","",MIN(1,DAY($A5669)/IF($N5669="Superstore",Settings!$B$5,Settings!$B$4)))</f>
        <v/>
      </c>
      <c r="S5669" s="17">
        <f>IF(OR($B5669="",$G5669="",$R5669=0),"",$G5669/$R5669)</f>
        <v/>
      </c>
      <c r="T5669">
        <f>IF($S5669="","",IF($S5669&lt;Settings!$B$8,"Critical",IF($S5669&lt;Settings!$B$9,"Semi Critical","Non Critical")))</f>
        <v/>
      </c>
      <c r="U5669">
        <f>IF($B5669="","",IFERROR(VLOOKUP($O5669,Leaders!$A:$B,2,0),"Not Mapped"))</f>
        <v/>
      </c>
    </row>
    <row r="5670">
      <c r="A5670" s="16" t="n"/>
      <c r="G5670" s="17" t="n"/>
      <c r="H5670" s="17" t="n"/>
      <c r="I5670" s="17" t="n"/>
      <c r="J5670" s="17" t="n"/>
      <c r="K5670" s="17" t="n"/>
      <c r="L5670" s="17" t="n"/>
      <c r="N5670">
        <f>IF($B5670="","",IF($C5670="SUPERSTORE","Superstore","DH"))</f>
        <v/>
      </c>
      <c r="O5670">
        <f>IF($B5670="","",IFERROR(VLOOKUP($B5670,Mapping!$A:$C,2,0),"Not Mapped"))</f>
        <v/>
      </c>
      <c r="P5670">
        <f>IF($B5670="","",IFERROR(VLOOKUP($B5670,Mapping!$A:$C,3,0),"Not Mapped"))</f>
        <v/>
      </c>
      <c r="Q5670">
        <f>IF($B5670="","",IF(COUNTIF(Exclusions!$A:$A,$B5670)&gt;0,"Yes","No"))</f>
        <v/>
      </c>
      <c r="R5670" s="17">
        <f>IF($B5670="","",MIN(1,DAY($A5670)/IF($N5670="Superstore",Settings!$B$5,Settings!$B$4)))</f>
        <v/>
      </c>
      <c r="S5670" s="17">
        <f>IF(OR($B5670="",$G5670="",$R5670=0),"",$G5670/$R5670)</f>
        <v/>
      </c>
      <c r="T5670">
        <f>IF($S5670="","",IF($S5670&lt;Settings!$B$8,"Critical",IF($S5670&lt;Settings!$B$9,"Semi Critical","Non Critical")))</f>
        <v/>
      </c>
      <c r="U5670">
        <f>IF($B5670="","",IFERROR(VLOOKUP($O5670,Leaders!$A:$B,2,0),"Not Mapped"))</f>
        <v/>
      </c>
    </row>
    <row r="5671">
      <c r="A5671" s="16" t="n"/>
      <c r="G5671" s="17" t="n"/>
      <c r="H5671" s="17" t="n"/>
      <c r="I5671" s="17" t="n"/>
      <c r="J5671" s="17" t="n"/>
      <c r="K5671" s="17" t="n"/>
      <c r="L5671" s="17" t="n"/>
      <c r="N5671">
        <f>IF($B5671="","",IF($C5671="SUPERSTORE","Superstore","DH"))</f>
        <v/>
      </c>
      <c r="O5671">
        <f>IF($B5671="","",IFERROR(VLOOKUP($B5671,Mapping!$A:$C,2,0),"Not Mapped"))</f>
        <v/>
      </c>
      <c r="P5671">
        <f>IF($B5671="","",IFERROR(VLOOKUP($B5671,Mapping!$A:$C,3,0),"Not Mapped"))</f>
        <v/>
      </c>
      <c r="Q5671">
        <f>IF($B5671="","",IF(COUNTIF(Exclusions!$A:$A,$B5671)&gt;0,"Yes","No"))</f>
        <v/>
      </c>
      <c r="R5671" s="17">
        <f>IF($B5671="","",MIN(1,DAY($A5671)/IF($N5671="Superstore",Settings!$B$5,Settings!$B$4)))</f>
        <v/>
      </c>
      <c r="S5671" s="17">
        <f>IF(OR($B5671="",$G5671="",$R5671=0),"",$G5671/$R5671)</f>
        <v/>
      </c>
      <c r="T5671">
        <f>IF($S5671="","",IF($S5671&lt;Settings!$B$8,"Critical",IF($S5671&lt;Settings!$B$9,"Semi Critical","Non Critical")))</f>
        <v/>
      </c>
      <c r="U5671">
        <f>IF($B5671="","",IFERROR(VLOOKUP($O5671,Leaders!$A:$B,2,0),"Not Mapped"))</f>
        <v/>
      </c>
    </row>
    <row r="5672">
      <c r="A5672" s="16" t="n"/>
      <c r="G5672" s="17" t="n"/>
      <c r="H5672" s="17" t="n"/>
      <c r="I5672" s="17" t="n"/>
      <c r="J5672" s="17" t="n"/>
      <c r="K5672" s="17" t="n"/>
      <c r="L5672" s="17" t="n"/>
      <c r="N5672">
        <f>IF($B5672="","",IF($C5672="SUPERSTORE","Superstore","DH"))</f>
        <v/>
      </c>
      <c r="O5672">
        <f>IF($B5672="","",IFERROR(VLOOKUP($B5672,Mapping!$A:$C,2,0),"Not Mapped"))</f>
        <v/>
      </c>
      <c r="P5672">
        <f>IF($B5672="","",IFERROR(VLOOKUP($B5672,Mapping!$A:$C,3,0),"Not Mapped"))</f>
        <v/>
      </c>
      <c r="Q5672">
        <f>IF($B5672="","",IF(COUNTIF(Exclusions!$A:$A,$B5672)&gt;0,"Yes","No"))</f>
        <v/>
      </c>
      <c r="R5672" s="17">
        <f>IF($B5672="","",MIN(1,DAY($A5672)/IF($N5672="Superstore",Settings!$B$5,Settings!$B$4)))</f>
        <v/>
      </c>
      <c r="S5672" s="17">
        <f>IF(OR($B5672="",$G5672="",$R5672=0),"",$G5672/$R5672)</f>
        <v/>
      </c>
      <c r="T5672">
        <f>IF($S5672="","",IF($S5672&lt;Settings!$B$8,"Critical",IF($S5672&lt;Settings!$B$9,"Semi Critical","Non Critical")))</f>
        <v/>
      </c>
      <c r="U5672">
        <f>IF($B5672="","",IFERROR(VLOOKUP($O5672,Leaders!$A:$B,2,0),"Not Mapped"))</f>
        <v/>
      </c>
    </row>
    <row r="5673">
      <c r="A5673" s="16" t="n"/>
      <c r="G5673" s="17" t="n"/>
      <c r="H5673" s="17" t="n"/>
      <c r="I5673" s="17" t="n"/>
      <c r="J5673" s="17" t="n"/>
      <c r="K5673" s="17" t="n"/>
      <c r="L5673" s="17" t="n"/>
      <c r="N5673">
        <f>IF($B5673="","",IF($C5673="SUPERSTORE","Superstore","DH"))</f>
        <v/>
      </c>
      <c r="O5673">
        <f>IF($B5673="","",IFERROR(VLOOKUP($B5673,Mapping!$A:$C,2,0),"Not Mapped"))</f>
        <v/>
      </c>
      <c r="P5673">
        <f>IF($B5673="","",IFERROR(VLOOKUP($B5673,Mapping!$A:$C,3,0),"Not Mapped"))</f>
        <v/>
      </c>
      <c r="Q5673">
        <f>IF($B5673="","",IF(COUNTIF(Exclusions!$A:$A,$B5673)&gt;0,"Yes","No"))</f>
        <v/>
      </c>
      <c r="R5673" s="17">
        <f>IF($B5673="","",MIN(1,DAY($A5673)/IF($N5673="Superstore",Settings!$B$5,Settings!$B$4)))</f>
        <v/>
      </c>
      <c r="S5673" s="17">
        <f>IF(OR($B5673="",$G5673="",$R5673=0),"",$G5673/$R5673)</f>
        <v/>
      </c>
      <c r="T5673">
        <f>IF($S5673="","",IF($S5673&lt;Settings!$B$8,"Critical",IF($S5673&lt;Settings!$B$9,"Semi Critical","Non Critical")))</f>
        <v/>
      </c>
      <c r="U5673">
        <f>IF($B5673="","",IFERROR(VLOOKUP($O5673,Leaders!$A:$B,2,0),"Not Mapped"))</f>
        <v/>
      </c>
    </row>
    <row r="5674">
      <c r="A5674" s="16" t="n"/>
      <c r="G5674" s="17" t="n"/>
      <c r="H5674" s="17" t="n"/>
      <c r="I5674" s="17" t="n"/>
      <c r="J5674" s="17" t="n"/>
      <c r="K5674" s="17" t="n"/>
      <c r="L5674" s="17" t="n"/>
      <c r="N5674">
        <f>IF($B5674="","",IF($C5674="SUPERSTORE","Superstore","DH"))</f>
        <v/>
      </c>
      <c r="O5674">
        <f>IF($B5674="","",IFERROR(VLOOKUP($B5674,Mapping!$A:$C,2,0),"Not Mapped"))</f>
        <v/>
      </c>
      <c r="P5674">
        <f>IF($B5674="","",IFERROR(VLOOKUP($B5674,Mapping!$A:$C,3,0),"Not Mapped"))</f>
        <v/>
      </c>
      <c r="Q5674">
        <f>IF($B5674="","",IF(COUNTIF(Exclusions!$A:$A,$B5674)&gt;0,"Yes","No"))</f>
        <v/>
      </c>
      <c r="R5674" s="17">
        <f>IF($B5674="","",MIN(1,DAY($A5674)/IF($N5674="Superstore",Settings!$B$5,Settings!$B$4)))</f>
        <v/>
      </c>
      <c r="S5674" s="17">
        <f>IF(OR($B5674="",$G5674="",$R5674=0),"",$G5674/$R5674)</f>
        <v/>
      </c>
      <c r="T5674">
        <f>IF($S5674="","",IF($S5674&lt;Settings!$B$8,"Critical",IF($S5674&lt;Settings!$B$9,"Semi Critical","Non Critical")))</f>
        <v/>
      </c>
      <c r="U5674">
        <f>IF($B5674="","",IFERROR(VLOOKUP($O5674,Leaders!$A:$B,2,0),"Not Mapped"))</f>
        <v/>
      </c>
    </row>
    <row r="5675">
      <c r="A5675" s="16" t="n"/>
      <c r="G5675" s="17" t="n"/>
      <c r="H5675" s="17" t="n"/>
      <c r="I5675" s="17" t="n"/>
      <c r="J5675" s="17" t="n"/>
      <c r="K5675" s="17" t="n"/>
      <c r="L5675" s="17" t="n"/>
      <c r="N5675">
        <f>IF($B5675="","",IF($C5675="SUPERSTORE","Superstore","DH"))</f>
        <v/>
      </c>
      <c r="O5675">
        <f>IF($B5675="","",IFERROR(VLOOKUP($B5675,Mapping!$A:$C,2,0),"Not Mapped"))</f>
        <v/>
      </c>
      <c r="P5675">
        <f>IF($B5675="","",IFERROR(VLOOKUP($B5675,Mapping!$A:$C,3,0),"Not Mapped"))</f>
        <v/>
      </c>
      <c r="Q5675">
        <f>IF($B5675="","",IF(COUNTIF(Exclusions!$A:$A,$B5675)&gt;0,"Yes","No"))</f>
        <v/>
      </c>
      <c r="R5675" s="17">
        <f>IF($B5675="","",MIN(1,DAY($A5675)/IF($N5675="Superstore",Settings!$B$5,Settings!$B$4)))</f>
        <v/>
      </c>
      <c r="S5675" s="17">
        <f>IF(OR($B5675="",$G5675="",$R5675=0),"",$G5675/$R5675)</f>
        <v/>
      </c>
      <c r="T5675">
        <f>IF($S5675="","",IF($S5675&lt;Settings!$B$8,"Critical",IF($S5675&lt;Settings!$B$9,"Semi Critical","Non Critical")))</f>
        <v/>
      </c>
      <c r="U5675">
        <f>IF($B5675="","",IFERROR(VLOOKUP($O5675,Leaders!$A:$B,2,0),"Not Mapped"))</f>
        <v/>
      </c>
    </row>
    <row r="5676">
      <c r="A5676" s="16" t="n"/>
      <c r="G5676" s="17" t="n"/>
      <c r="H5676" s="17" t="n"/>
      <c r="I5676" s="17" t="n"/>
      <c r="J5676" s="17" t="n"/>
      <c r="K5676" s="17" t="n"/>
      <c r="L5676" s="17" t="n"/>
      <c r="N5676">
        <f>IF($B5676="","",IF($C5676="SUPERSTORE","Superstore","DH"))</f>
        <v/>
      </c>
      <c r="O5676">
        <f>IF($B5676="","",IFERROR(VLOOKUP($B5676,Mapping!$A:$C,2,0),"Not Mapped"))</f>
        <v/>
      </c>
      <c r="P5676">
        <f>IF($B5676="","",IFERROR(VLOOKUP($B5676,Mapping!$A:$C,3,0),"Not Mapped"))</f>
        <v/>
      </c>
      <c r="Q5676">
        <f>IF($B5676="","",IF(COUNTIF(Exclusions!$A:$A,$B5676)&gt;0,"Yes","No"))</f>
        <v/>
      </c>
      <c r="R5676" s="17">
        <f>IF($B5676="","",MIN(1,DAY($A5676)/IF($N5676="Superstore",Settings!$B$5,Settings!$B$4)))</f>
        <v/>
      </c>
      <c r="S5676" s="17">
        <f>IF(OR($B5676="",$G5676="",$R5676=0),"",$G5676/$R5676)</f>
        <v/>
      </c>
      <c r="T5676">
        <f>IF($S5676="","",IF($S5676&lt;Settings!$B$8,"Critical",IF($S5676&lt;Settings!$B$9,"Semi Critical","Non Critical")))</f>
        <v/>
      </c>
      <c r="U5676">
        <f>IF($B5676="","",IFERROR(VLOOKUP($O5676,Leaders!$A:$B,2,0),"Not Mapped"))</f>
        <v/>
      </c>
    </row>
    <row r="5677">
      <c r="A5677" s="16" t="n"/>
      <c r="G5677" s="17" t="n"/>
      <c r="H5677" s="17" t="n"/>
      <c r="I5677" s="17" t="n"/>
      <c r="J5677" s="17" t="n"/>
      <c r="K5677" s="17" t="n"/>
      <c r="L5677" s="17" t="n"/>
      <c r="N5677">
        <f>IF($B5677="","",IF($C5677="SUPERSTORE","Superstore","DH"))</f>
        <v/>
      </c>
      <c r="O5677">
        <f>IF($B5677="","",IFERROR(VLOOKUP($B5677,Mapping!$A:$C,2,0),"Not Mapped"))</f>
        <v/>
      </c>
      <c r="P5677">
        <f>IF($B5677="","",IFERROR(VLOOKUP($B5677,Mapping!$A:$C,3,0),"Not Mapped"))</f>
        <v/>
      </c>
      <c r="Q5677">
        <f>IF($B5677="","",IF(COUNTIF(Exclusions!$A:$A,$B5677)&gt;0,"Yes","No"))</f>
        <v/>
      </c>
      <c r="R5677" s="17">
        <f>IF($B5677="","",MIN(1,DAY($A5677)/IF($N5677="Superstore",Settings!$B$5,Settings!$B$4)))</f>
        <v/>
      </c>
      <c r="S5677" s="17">
        <f>IF(OR($B5677="",$G5677="",$R5677=0),"",$G5677/$R5677)</f>
        <v/>
      </c>
      <c r="T5677">
        <f>IF($S5677="","",IF($S5677&lt;Settings!$B$8,"Critical",IF($S5677&lt;Settings!$B$9,"Semi Critical","Non Critical")))</f>
        <v/>
      </c>
      <c r="U5677">
        <f>IF($B5677="","",IFERROR(VLOOKUP($O5677,Leaders!$A:$B,2,0),"Not Mapped"))</f>
        <v/>
      </c>
    </row>
    <row r="5678">
      <c r="A5678" s="16" t="n"/>
      <c r="G5678" s="17" t="n"/>
      <c r="H5678" s="17" t="n"/>
      <c r="I5678" s="17" t="n"/>
      <c r="J5678" s="17" t="n"/>
      <c r="K5678" s="17" t="n"/>
      <c r="L5678" s="17" t="n"/>
      <c r="N5678">
        <f>IF($B5678="","",IF($C5678="SUPERSTORE","Superstore","DH"))</f>
        <v/>
      </c>
      <c r="O5678">
        <f>IF($B5678="","",IFERROR(VLOOKUP($B5678,Mapping!$A:$C,2,0),"Not Mapped"))</f>
        <v/>
      </c>
      <c r="P5678">
        <f>IF($B5678="","",IFERROR(VLOOKUP($B5678,Mapping!$A:$C,3,0),"Not Mapped"))</f>
        <v/>
      </c>
      <c r="Q5678">
        <f>IF($B5678="","",IF(COUNTIF(Exclusions!$A:$A,$B5678)&gt;0,"Yes","No"))</f>
        <v/>
      </c>
      <c r="R5678" s="17">
        <f>IF($B5678="","",MIN(1,DAY($A5678)/IF($N5678="Superstore",Settings!$B$5,Settings!$B$4)))</f>
        <v/>
      </c>
      <c r="S5678" s="17">
        <f>IF(OR($B5678="",$G5678="",$R5678=0),"",$G5678/$R5678)</f>
        <v/>
      </c>
      <c r="T5678">
        <f>IF($S5678="","",IF($S5678&lt;Settings!$B$8,"Critical",IF($S5678&lt;Settings!$B$9,"Semi Critical","Non Critical")))</f>
        <v/>
      </c>
      <c r="U5678">
        <f>IF($B5678="","",IFERROR(VLOOKUP($O5678,Leaders!$A:$B,2,0),"Not Mapped"))</f>
        <v/>
      </c>
    </row>
    <row r="5679">
      <c r="A5679" s="16" t="n"/>
      <c r="G5679" s="17" t="n"/>
      <c r="H5679" s="17" t="n"/>
      <c r="I5679" s="17" t="n"/>
      <c r="J5679" s="17" t="n"/>
      <c r="K5679" s="17" t="n"/>
      <c r="L5679" s="17" t="n"/>
      <c r="N5679">
        <f>IF($B5679="","",IF($C5679="SUPERSTORE","Superstore","DH"))</f>
        <v/>
      </c>
      <c r="O5679">
        <f>IF($B5679="","",IFERROR(VLOOKUP($B5679,Mapping!$A:$C,2,0),"Not Mapped"))</f>
        <v/>
      </c>
      <c r="P5679">
        <f>IF($B5679="","",IFERROR(VLOOKUP($B5679,Mapping!$A:$C,3,0),"Not Mapped"))</f>
        <v/>
      </c>
      <c r="Q5679">
        <f>IF($B5679="","",IF(COUNTIF(Exclusions!$A:$A,$B5679)&gt;0,"Yes","No"))</f>
        <v/>
      </c>
      <c r="R5679" s="17">
        <f>IF($B5679="","",MIN(1,DAY($A5679)/IF($N5679="Superstore",Settings!$B$5,Settings!$B$4)))</f>
        <v/>
      </c>
      <c r="S5679" s="17">
        <f>IF(OR($B5679="",$G5679="",$R5679=0),"",$G5679/$R5679)</f>
        <v/>
      </c>
      <c r="T5679">
        <f>IF($S5679="","",IF($S5679&lt;Settings!$B$8,"Critical",IF($S5679&lt;Settings!$B$9,"Semi Critical","Non Critical")))</f>
        <v/>
      </c>
      <c r="U5679">
        <f>IF($B5679="","",IFERROR(VLOOKUP($O5679,Leaders!$A:$B,2,0),"Not Mapped"))</f>
        <v/>
      </c>
    </row>
    <row r="5680">
      <c r="A5680" s="16" t="n"/>
      <c r="G5680" s="17" t="n"/>
      <c r="H5680" s="17" t="n"/>
      <c r="I5680" s="17" t="n"/>
      <c r="J5680" s="17" t="n"/>
      <c r="K5680" s="17" t="n"/>
      <c r="L5680" s="17" t="n"/>
      <c r="N5680">
        <f>IF($B5680="","",IF($C5680="SUPERSTORE","Superstore","DH"))</f>
        <v/>
      </c>
      <c r="O5680">
        <f>IF($B5680="","",IFERROR(VLOOKUP($B5680,Mapping!$A:$C,2,0),"Not Mapped"))</f>
        <v/>
      </c>
      <c r="P5680">
        <f>IF($B5680="","",IFERROR(VLOOKUP($B5680,Mapping!$A:$C,3,0),"Not Mapped"))</f>
        <v/>
      </c>
      <c r="Q5680">
        <f>IF($B5680="","",IF(COUNTIF(Exclusions!$A:$A,$B5680)&gt;0,"Yes","No"))</f>
        <v/>
      </c>
      <c r="R5680" s="17">
        <f>IF($B5680="","",MIN(1,DAY($A5680)/IF($N5680="Superstore",Settings!$B$5,Settings!$B$4)))</f>
        <v/>
      </c>
      <c r="S5680" s="17">
        <f>IF(OR($B5680="",$G5680="",$R5680=0),"",$G5680/$R5680)</f>
        <v/>
      </c>
      <c r="T5680">
        <f>IF($S5680="","",IF($S5680&lt;Settings!$B$8,"Critical",IF($S5680&lt;Settings!$B$9,"Semi Critical","Non Critical")))</f>
        <v/>
      </c>
      <c r="U5680">
        <f>IF($B5680="","",IFERROR(VLOOKUP($O5680,Leaders!$A:$B,2,0),"Not Mapped"))</f>
        <v/>
      </c>
    </row>
    <row r="5681">
      <c r="A5681" s="16" t="n"/>
      <c r="G5681" s="17" t="n"/>
      <c r="H5681" s="17" t="n"/>
      <c r="I5681" s="17" t="n"/>
      <c r="J5681" s="17" t="n"/>
      <c r="K5681" s="17" t="n"/>
      <c r="L5681" s="17" t="n"/>
      <c r="N5681">
        <f>IF($B5681="","",IF($C5681="SUPERSTORE","Superstore","DH"))</f>
        <v/>
      </c>
      <c r="O5681">
        <f>IF($B5681="","",IFERROR(VLOOKUP($B5681,Mapping!$A:$C,2,0),"Not Mapped"))</f>
        <v/>
      </c>
      <c r="P5681">
        <f>IF($B5681="","",IFERROR(VLOOKUP($B5681,Mapping!$A:$C,3,0),"Not Mapped"))</f>
        <v/>
      </c>
      <c r="Q5681">
        <f>IF($B5681="","",IF(COUNTIF(Exclusions!$A:$A,$B5681)&gt;0,"Yes","No"))</f>
        <v/>
      </c>
      <c r="R5681" s="17">
        <f>IF($B5681="","",MIN(1,DAY($A5681)/IF($N5681="Superstore",Settings!$B$5,Settings!$B$4)))</f>
        <v/>
      </c>
      <c r="S5681" s="17">
        <f>IF(OR($B5681="",$G5681="",$R5681=0),"",$G5681/$R5681)</f>
        <v/>
      </c>
      <c r="T5681">
        <f>IF($S5681="","",IF($S5681&lt;Settings!$B$8,"Critical",IF($S5681&lt;Settings!$B$9,"Semi Critical","Non Critical")))</f>
        <v/>
      </c>
      <c r="U5681">
        <f>IF($B5681="","",IFERROR(VLOOKUP($O5681,Leaders!$A:$B,2,0),"Not Mapped"))</f>
        <v/>
      </c>
    </row>
    <row r="5682">
      <c r="A5682" s="16" t="n"/>
      <c r="G5682" s="17" t="n"/>
      <c r="H5682" s="17" t="n"/>
      <c r="I5682" s="17" t="n"/>
      <c r="J5682" s="17" t="n"/>
      <c r="K5682" s="17" t="n"/>
      <c r="L5682" s="17" t="n"/>
      <c r="N5682">
        <f>IF($B5682="","",IF($C5682="SUPERSTORE","Superstore","DH"))</f>
        <v/>
      </c>
      <c r="O5682">
        <f>IF($B5682="","",IFERROR(VLOOKUP($B5682,Mapping!$A:$C,2,0),"Not Mapped"))</f>
        <v/>
      </c>
      <c r="P5682">
        <f>IF($B5682="","",IFERROR(VLOOKUP($B5682,Mapping!$A:$C,3,0),"Not Mapped"))</f>
        <v/>
      </c>
      <c r="Q5682">
        <f>IF($B5682="","",IF(COUNTIF(Exclusions!$A:$A,$B5682)&gt;0,"Yes","No"))</f>
        <v/>
      </c>
      <c r="R5682" s="17">
        <f>IF($B5682="","",MIN(1,DAY($A5682)/IF($N5682="Superstore",Settings!$B$5,Settings!$B$4)))</f>
        <v/>
      </c>
      <c r="S5682" s="17">
        <f>IF(OR($B5682="",$G5682="",$R5682=0),"",$G5682/$R5682)</f>
        <v/>
      </c>
      <c r="T5682">
        <f>IF($S5682="","",IF($S5682&lt;Settings!$B$8,"Critical",IF($S5682&lt;Settings!$B$9,"Semi Critical","Non Critical")))</f>
        <v/>
      </c>
      <c r="U5682">
        <f>IF($B5682="","",IFERROR(VLOOKUP($O5682,Leaders!$A:$B,2,0),"Not Mapped"))</f>
        <v/>
      </c>
    </row>
    <row r="5683">
      <c r="A5683" s="16" t="n"/>
      <c r="G5683" s="17" t="n"/>
      <c r="H5683" s="17" t="n"/>
      <c r="I5683" s="17" t="n"/>
      <c r="J5683" s="17" t="n"/>
      <c r="K5683" s="17" t="n"/>
      <c r="L5683" s="17" t="n"/>
      <c r="N5683">
        <f>IF($B5683="","",IF($C5683="SUPERSTORE","Superstore","DH"))</f>
        <v/>
      </c>
      <c r="O5683">
        <f>IF($B5683="","",IFERROR(VLOOKUP($B5683,Mapping!$A:$C,2,0),"Not Mapped"))</f>
        <v/>
      </c>
      <c r="P5683">
        <f>IF($B5683="","",IFERROR(VLOOKUP($B5683,Mapping!$A:$C,3,0),"Not Mapped"))</f>
        <v/>
      </c>
      <c r="Q5683">
        <f>IF($B5683="","",IF(COUNTIF(Exclusions!$A:$A,$B5683)&gt;0,"Yes","No"))</f>
        <v/>
      </c>
      <c r="R5683" s="17">
        <f>IF($B5683="","",MIN(1,DAY($A5683)/IF($N5683="Superstore",Settings!$B$5,Settings!$B$4)))</f>
        <v/>
      </c>
      <c r="S5683" s="17">
        <f>IF(OR($B5683="",$G5683="",$R5683=0),"",$G5683/$R5683)</f>
        <v/>
      </c>
      <c r="T5683">
        <f>IF($S5683="","",IF($S5683&lt;Settings!$B$8,"Critical",IF($S5683&lt;Settings!$B$9,"Semi Critical","Non Critical")))</f>
        <v/>
      </c>
      <c r="U5683">
        <f>IF($B5683="","",IFERROR(VLOOKUP($O5683,Leaders!$A:$B,2,0),"Not Mapped"))</f>
        <v/>
      </c>
    </row>
    <row r="5684">
      <c r="A5684" s="16" t="n"/>
      <c r="G5684" s="17" t="n"/>
      <c r="H5684" s="17" t="n"/>
      <c r="I5684" s="17" t="n"/>
      <c r="J5684" s="17" t="n"/>
      <c r="K5684" s="17" t="n"/>
      <c r="L5684" s="17" t="n"/>
      <c r="N5684">
        <f>IF($B5684="","",IF($C5684="SUPERSTORE","Superstore","DH"))</f>
        <v/>
      </c>
      <c r="O5684">
        <f>IF($B5684="","",IFERROR(VLOOKUP($B5684,Mapping!$A:$C,2,0),"Not Mapped"))</f>
        <v/>
      </c>
      <c r="P5684">
        <f>IF($B5684="","",IFERROR(VLOOKUP($B5684,Mapping!$A:$C,3,0),"Not Mapped"))</f>
        <v/>
      </c>
      <c r="Q5684">
        <f>IF($B5684="","",IF(COUNTIF(Exclusions!$A:$A,$B5684)&gt;0,"Yes","No"))</f>
        <v/>
      </c>
      <c r="R5684" s="17">
        <f>IF($B5684="","",MIN(1,DAY($A5684)/IF($N5684="Superstore",Settings!$B$5,Settings!$B$4)))</f>
        <v/>
      </c>
      <c r="S5684" s="17">
        <f>IF(OR($B5684="",$G5684="",$R5684=0),"",$G5684/$R5684)</f>
        <v/>
      </c>
      <c r="T5684">
        <f>IF($S5684="","",IF($S5684&lt;Settings!$B$8,"Critical",IF($S5684&lt;Settings!$B$9,"Semi Critical","Non Critical")))</f>
        <v/>
      </c>
      <c r="U5684">
        <f>IF($B5684="","",IFERROR(VLOOKUP($O5684,Leaders!$A:$B,2,0),"Not Mapped"))</f>
        <v/>
      </c>
    </row>
    <row r="5685">
      <c r="A5685" s="16" t="n"/>
      <c r="G5685" s="17" t="n"/>
      <c r="H5685" s="17" t="n"/>
      <c r="I5685" s="17" t="n"/>
      <c r="J5685" s="17" t="n"/>
      <c r="K5685" s="17" t="n"/>
      <c r="L5685" s="17" t="n"/>
      <c r="N5685">
        <f>IF($B5685="","",IF($C5685="SUPERSTORE","Superstore","DH"))</f>
        <v/>
      </c>
      <c r="O5685">
        <f>IF($B5685="","",IFERROR(VLOOKUP($B5685,Mapping!$A:$C,2,0),"Not Mapped"))</f>
        <v/>
      </c>
      <c r="P5685">
        <f>IF($B5685="","",IFERROR(VLOOKUP($B5685,Mapping!$A:$C,3,0),"Not Mapped"))</f>
        <v/>
      </c>
      <c r="Q5685">
        <f>IF($B5685="","",IF(COUNTIF(Exclusions!$A:$A,$B5685)&gt;0,"Yes","No"))</f>
        <v/>
      </c>
      <c r="R5685" s="17">
        <f>IF($B5685="","",MIN(1,DAY($A5685)/IF($N5685="Superstore",Settings!$B$5,Settings!$B$4)))</f>
        <v/>
      </c>
      <c r="S5685" s="17">
        <f>IF(OR($B5685="",$G5685="",$R5685=0),"",$G5685/$R5685)</f>
        <v/>
      </c>
      <c r="T5685">
        <f>IF($S5685="","",IF($S5685&lt;Settings!$B$8,"Critical",IF($S5685&lt;Settings!$B$9,"Semi Critical","Non Critical")))</f>
        <v/>
      </c>
      <c r="U5685">
        <f>IF($B5685="","",IFERROR(VLOOKUP($O5685,Leaders!$A:$B,2,0),"Not Mapped"))</f>
        <v/>
      </c>
    </row>
    <row r="5686">
      <c r="A5686" s="16" t="n"/>
      <c r="G5686" s="17" t="n"/>
      <c r="H5686" s="17" t="n"/>
      <c r="I5686" s="17" t="n"/>
      <c r="J5686" s="17" t="n"/>
      <c r="K5686" s="17" t="n"/>
      <c r="L5686" s="17" t="n"/>
      <c r="N5686">
        <f>IF($B5686="","",IF($C5686="SUPERSTORE","Superstore","DH"))</f>
        <v/>
      </c>
      <c r="O5686">
        <f>IF($B5686="","",IFERROR(VLOOKUP($B5686,Mapping!$A:$C,2,0),"Not Mapped"))</f>
        <v/>
      </c>
      <c r="P5686">
        <f>IF($B5686="","",IFERROR(VLOOKUP($B5686,Mapping!$A:$C,3,0),"Not Mapped"))</f>
        <v/>
      </c>
      <c r="Q5686">
        <f>IF($B5686="","",IF(COUNTIF(Exclusions!$A:$A,$B5686)&gt;0,"Yes","No"))</f>
        <v/>
      </c>
      <c r="R5686" s="17">
        <f>IF($B5686="","",MIN(1,DAY($A5686)/IF($N5686="Superstore",Settings!$B$5,Settings!$B$4)))</f>
        <v/>
      </c>
      <c r="S5686" s="17">
        <f>IF(OR($B5686="",$G5686="",$R5686=0),"",$G5686/$R5686)</f>
        <v/>
      </c>
      <c r="T5686">
        <f>IF($S5686="","",IF($S5686&lt;Settings!$B$8,"Critical",IF($S5686&lt;Settings!$B$9,"Semi Critical","Non Critical")))</f>
        <v/>
      </c>
      <c r="U5686">
        <f>IF($B5686="","",IFERROR(VLOOKUP($O5686,Leaders!$A:$B,2,0),"Not Mapped"))</f>
        <v/>
      </c>
    </row>
    <row r="5687">
      <c r="A5687" s="16" t="n"/>
      <c r="G5687" s="17" t="n"/>
      <c r="H5687" s="17" t="n"/>
      <c r="I5687" s="17" t="n"/>
      <c r="J5687" s="17" t="n"/>
      <c r="K5687" s="17" t="n"/>
      <c r="L5687" s="17" t="n"/>
      <c r="N5687">
        <f>IF($B5687="","",IF($C5687="SUPERSTORE","Superstore","DH"))</f>
        <v/>
      </c>
      <c r="O5687">
        <f>IF($B5687="","",IFERROR(VLOOKUP($B5687,Mapping!$A:$C,2,0),"Not Mapped"))</f>
        <v/>
      </c>
      <c r="P5687">
        <f>IF($B5687="","",IFERROR(VLOOKUP($B5687,Mapping!$A:$C,3,0),"Not Mapped"))</f>
        <v/>
      </c>
      <c r="Q5687">
        <f>IF($B5687="","",IF(COUNTIF(Exclusions!$A:$A,$B5687)&gt;0,"Yes","No"))</f>
        <v/>
      </c>
      <c r="R5687" s="17">
        <f>IF($B5687="","",MIN(1,DAY($A5687)/IF($N5687="Superstore",Settings!$B$5,Settings!$B$4)))</f>
        <v/>
      </c>
      <c r="S5687" s="17">
        <f>IF(OR($B5687="",$G5687="",$R5687=0),"",$G5687/$R5687)</f>
        <v/>
      </c>
      <c r="T5687">
        <f>IF($S5687="","",IF($S5687&lt;Settings!$B$8,"Critical",IF($S5687&lt;Settings!$B$9,"Semi Critical","Non Critical")))</f>
        <v/>
      </c>
      <c r="U5687">
        <f>IF($B5687="","",IFERROR(VLOOKUP($O5687,Leaders!$A:$B,2,0),"Not Mapped"))</f>
        <v/>
      </c>
    </row>
    <row r="5688">
      <c r="A5688" s="16" t="n"/>
      <c r="G5688" s="17" t="n"/>
      <c r="H5688" s="17" t="n"/>
      <c r="I5688" s="17" t="n"/>
      <c r="J5688" s="17" t="n"/>
      <c r="K5688" s="17" t="n"/>
      <c r="L5688" s="17" t="n"/>
      <c r="N5688">
        <f>IF($B5688="","",IF($C5688="SUPERSTORE","Superstore","DH"))</f>
        <v/>
      </c>
      <c r="O5688">
        <f>IF($B5688="","",IFERROR(VLOOKUP($B5688,Mapping!$A:$C,2,0),"Not Mapped"))</f>
        <v/>
      </c>
      <c r="P5688">
        <f>IF($B5688="","",IFERROR(VLOOKUP($B5688,Mapping!$A:$C,3,0),"Not Mapped"))</f>
        <v/>
      </c>
      <c r="Q5688">
        <f>IF($B5688="","",IF(COUNTIF(Exclusions!$A:$A,$B5688)&gt;0,"Yes","No"))</f>
        <v/>
      </c>
      <c r="R5688" s="17">
        <f>IF($B5688="","",MIN(1,DAY($A5688)/IF($N5688="Superstore",Settings!$B$5,Settings!$B$4)))</f>
        <v/>
      </c>
      <c r="S5688" s="17">
        <f>IF(OR($B5688="",$G5688="",$R5688=0),"",$G5688/$R5688)</f>
        <v/>
      </c>
      <c r="T5688">
        <f>IF($S5688="","",IF($S5688&lt;Settings!$B$8,"Critical",IF($S5688&lt;Settings!$B$9,"Semi Critical","Non Critical")))</f>
        <v/>
      </c>
      <c r="U5688">
        <f>IF($B5688="","",IFERROR(VLOOKUP($O5688,Leaders!$A:$B,2,0),"Not Mapped"))</f>
        <v/>
      </c>
    </row>
    <row r="5689">
      <c r="A5689" s="16" t="n"/>
      <c r="G5689" s="17" t="n"/>
      <c r="H5689" s="17" t="n"/>
      <c r="I5689" s="17" t="n"/>
      <c r="J5689" s="17" t="n"/>
      <c r="K5689" s="17" t="n"/>
      <c r="L5689" s="17" t="n"/>
      <c r="N5689">
        <f>IF($B5689="","",IF($C5689="SUPERSTORE","Superstore","DH"))</f>
        <v/>
      </c>
      <c r="O5689">
        <f>IF($B5689="","",IFERROR(VLOOKUP($B5689,Mapping!$A:$C,2,0),"Not Mapped"))</f>
        <v/>
      </c>
      <c r="P5689">
        <f>IF($B5689="","",IFERROR(VLOOKUP($B5689,Mapping!$A:$C,3,0),"Not Mapped"))</f>
        <v/>
      </c>
      <c r="Q5689">
        <f>IF($B5689="","",IF(COUNTIF(Exclusions!$A:$A,$B5689)&gt;0,"Yes","No"))</f>
        <v/>
      </c>
      <c r="R5689" s="17">
        <f>IF($B5689="","",MIN(1,DAY($A5689)/IF($N5689="Superstore",Settings!$B$5,Settings!$B$4)))</f>
        <v/>
      </c>
      <c r="S5689" s="17">
        <f>IF(OR($B5689="",$G5689="",$R5689=0),"",$G5689/$R5689)</f>
        <v/>
      </c>
      <c r="T5689">
        <f>IF($S5689="","",IF($S5689&lt;Settings!$B$8,"Critical",IF($S5689&lt;Settings!$B$9,"Semi Critical","Non Critical")))</f>
        <v/>
      </c>
      <c r="U5689">
        <f>IF($B5689="","",IFERROR(VLOOKUP($O5689,Leaders!$A:$B,2,0),"Not Mapped"))</f>
        <v/>
      </c>
    </row>
    <row r="5690">
      <c r="A5690" s="16" t="n"/>
      <c r="G5690" s="17" t="n"/>
      <c r="H5690" s="17" t="n"/>
      <c r="I5690" s="17" t="n"/>
      <c r="J5690" s="17" t="n"/>
      <c r="K5690" s="17" t="n"/>
      <c r="L5690" s="17" t="n"/>
      <c r="N5690">
        <f>IF($B5690="","",IF($C5690="SUPERSTORE","Superstore","DH"))</f>
        <v/>
      </c>
      <c r="O5690">
        <f>IF($B5690="","",IFERROR(VLOOKUP($B5690,Mapping!$A:$C,2,0),"Not Mapped"))</f>
        <v/>
      </c>
      <c r="P5690">
        <f>IF($B5690="","",IFERROR(VLOOKUP($B5690,Mapping!$A:$C,3,0),"Not Mapped"))</f>
        <v/>
      </c>
      <c r="Q5690">
        <f>IF($B5690="","",IF(COUNTIF(Exclusions!$A:$A,$B5690)&gt;0,"Yes","No"))</f>
        <v/>
      </c>
      <c r="R5690" s="17">
        <f>IF($B5690="","",MIN(1,DAY($A5690)/IF($N5690="Superstore",Settings!$B$5,Settings!$B$4)))</f>
        <v/>
      </c>
      <c r="S5690" s="17">
        <f>IF(OR($B5690="",$G5690="",$R5690=0),"",$G5690/$R5690)</f>
        <v/>
      </c>
      <c r="T5690">
        <f>IF($S5690="","",IF($S5690&lt;Settings!$B$8,"Critical",IF($S5690&lt;Settings!$B$9,"Semi Critical","Non Critical")))</f>
        <v/>
      </c>
      <c r="U5690">
        <f>IF($B5690="","",IFERROR(VLOOKUP($O5690,Leaders!$A:$B,2,0),"Not Mapped"))</f>
        <v/>
      </c>
    </row>
    <row r="5691">
      <c r="A5691" s="16" t="n"/>
      <c r="G5691" s="17" t="n"/>
      <c r="H5691" s="17" t="n"/>
      <c r="I5691" s="17" t="n"/>
      <c r="J5691" s="17" t="n"/>
      <c r="K5691" s="17" t="n"/>
      <c r="L5691" s="17" t="n"/>
      <c r="N5691">
        <f>IF($B5691="","",IF($C5691="SUPERSTORE","Superstore","DH"))</f>
        <v/>
      </c>
      <c r="O5691">
        <f>IF($B5691="","",IFERROR(VLOOKUP($B5691,Mapping!$A:$C,2,0),"Not Mapped"))</f>
        <v/>
      </c>
      <c r="P5691">
        <f>IF($B5691="","",IFERROR(VLOOKUP($B5691,Mapping!$A:$C,3,0),"Not Mapped"))</f>
        <v/>
      </c>
      <c r="Q5691">
        <f>IF($B5691="","",IF(COUNTIF(Exclusions!$A:$A,$B5691)&gt;0,"Yes","No"))</f>
        <v/>
      </c>
      <c r="R5691" s="17">
        <f>IF($B5691="","",MIN(1,DAY($A5691)/IF($N5691="Superstore",Settings!$B$5,Settings!$B$4)))</f>
        <v/>
      </c>
      <c r="S5691" s="17">
        <f>IF(OR($B5691="",$G5691="",$R5691=0),"",$G5691/$R5691)</f>
        <v/>
      </c>
      <c r="T5691">
        <f>IF($S5691="","",IF($S5691&lt;Settings!$B$8,"Critical",IF($S5691&lt;Settings!$B$9,"Semi Critical","Non Critical")))</f>
        <v/>
      </c>
      <c r="U5691">
        <f>IF($B5691="","",IFERROR(VLOOKUP($O5691,Leaders!$A:$B,2,0),"Not Mapped"))</f>
        <v/>
      </c>
    </row>
    <row r="5692">
      <c r="A5692" s="16" t="n"/>
      <c r="G5692" s="17" t="n"/>
      <c r="H5692" s="17" t="n"/>
      <c r="I5692" s="17" t="n"/>
      <c r="J5692" s="17" t="n"/>
      <c r="K5692" s="17" t="n"/>
      <c r="L5692" s="17" t="n"/>
      <c r="N5692">
        <f>IF($B5692="","",IF($C5692="SUPERSTORE","Superstore","DH"))</f>
        <v/>
      </c>
      <c r="O5692">
        <f>IF($B5692="","",IFERROR(VLOOKUP($B5692,Mapping!$A:$C,2,0),"Not Mapped"))</f>
        <v/>
      </c>
      <c r="P5692">
        <f>IF($B5692="","",IFERROR(VLOOKUP($B5692,Mapping!$A:$C,3,0),"Not Mapped"))</f>
        <v/>
      </c>
      <c r="Q5692">
        <f>IF($B5692="","",IF(COUNTIF(Exclusions!$A:$A,$B5692)&gt;0,"Yes","No"))</f>
        <v/>
      </c>
      <c r="R5692" s="17">
        <f>IF($B5692="","",MIN(1,DAY($A5692)/IF($N5692="Superstore",Settings!$B$5,Settings!$B$4)))</f>
        <v/>
      </c>
      <c r="S5692" s="17">
        <f>IF(OR($B5692="",$G5692="",$R5692=0),"",$G5692/$R5692)</f>
        <v/>
      </c>
      <c r="T5692">
        <f>IF($S5692="","",IF($S5692&lt;Settings!$B$8,"Critical",IF($S5692&lt;Settings!$B$9,"Semi Critical","Non Critical")))</f>
        <v/>
      </c>
      <c r="U5692">
        <f>IF($B5692="","",IFERROR(VLOOKUP($O5692,Leaders!$A:$B,2,0),"Not Mapped"))</f>
        <v/>
      </c>
    </row>
    <row r="5693">
      <c r="A5693" s="16" t="n"/>
      <c r="G5693" s="17" t="n"/>
      <c r="H5693" s="17" t="n"/>
      <c r="I5693" s="17" t="n"/>
      <c r="J5693" s="17" t="n"/>
      <c r="K5693" s="17" t="n"/>
      <c r="L5693" s="17" t="n"/>
      <c r="N5693">
        <f>IF($B5693="","",IF($C5693="SUPERSTORE","Superstore","DH"))</f>
        <v/>
      </c>
      <c r="O5693">
        <f>IF($B5693="","",IFERROR(VLOOKUP($B5693,Mapping!$A:$C,2,0),"Not Mapped"))</f>
        <v/>
      </c>
      <c r="P5693">
        <f>IF($B5693="","",IFERROR(VLOOKUP($B5693,Mapping!$A:$C,3,0),"Not Mapped"))</f>
        <v/>
      </c>
      <c r="Q5693">
        <f>IF($B5693="","",IF(COUNTIF(Exclusions!$A:$A,$B5693)&gt;0,"Yes","No"))</f>
        <v/>
      </c>
      <c r="R5693" s="17">
        <f>IF($B5693="","",MIN(1,DAY($A5693)/IF($N5693="Superstore",Settings!$B$5,Settings!$B$4)))</f>
        <v/>
      </c>
      <c r="S5693" s="17">
        <f>IF(OR($B5693="",$G5693="",$R5693=0),"",$G5693/$R5693)</f>
        <v/>
      </c>
      <c r="T5693">
        <f>IF($S5693="","",IF($S5693&lt;Settings!$B$8,"Critical",IF($S5693&lt;Settings!$B$9,"Semi Critical","Non Critical")))</f>
        <v/>
      </c>
      <c r="U5693">
        <f>IF($B5693="","",IFERROR(VLOOKUP($O5693,Leaders!$A:$B,2,0),"Not Mapped"))</f>
        <v/>
      </c>
    </row>
    <row r="5694">
      <c r="A5694" s="16" t="n"/>
      <c r="G5694" s="17" t="n"/>
      <c r="H5694" s="17" t="n"/>
      <c r="I5694" s="17" t="n"/>
      <c r="J5694" s="17" t="n"/>
      <c r="K5694" s="17" t="n"/>
      <c r="L5694" s="17" t="n"/>
      <c r="N5694">
        <f>IF($B5694="","",IF($C5694="SUPERSTORE","Superstore","DH"))</f>
        <v/>
      </c>
      <c r="O5694">
        <f>IF($B5694="","",IFERROR(VLOOKUP($B5694,Mapping!$A:$C,2,0),"Not Mapped"))</f>
        <v/>
      </c>
      <c r="P5694">
        <f>IF($B5694="","",IFERROR(VLOOKUP($B5694,Mapping!$A:$C,3,0),"Not Mapped"))</f>
        <v/>
      </c>
      <c r="Q5694">
        <f>IF($B5694="","",IF(COUNTIF(Exclusions!$A:$A,$B5694)&gt;0,"Yes","No"))</f>
        <v/>
      </c>
      <c r="R5694" s="17">
        <f>IF($B5694="","",MIN(1,DAY($A5694)/IF($N5694="Superstore",Settings!$B$5,Settings!$B$4)))</f>
        <v/>
      </c>
      <c r="S5694" s="17">
        <f>IF(OR($B5694="",$G5694="",$R5694=0),"",$G5694/$R5694)</f>
        <v/>
      </c>
      <c r="T5694">
        <f>IF($S5694="","",IF($S5694&lt;Settings!$B$8,"Critical",IF($S5694&lt;Settings!$B$9,"Semi Critical","Non Critical")))</f>
        <v/>
      </c>
      <c r="U5694">
        <f>IF($B5694="","",IFERROR(VLOOKUP($O5694,Leaders!$A:$B,2,0),"Not Mapped"))</f>
        <v/>
      </c>
    </row>
    <row r="5695">
      <c r="A5695" s="16" t="n"/>
      <c r="G5695" s="17" t="n"/>
      <c r="H5695" s="17" t="n"/>
      <c r="I5695" s="17" t="n"/>
      <c r="J5695" s="17" t="n"/>
      <c r="K5695" s="17" t="n"/>
      <c r="L5695" s="17" t="n"/>
      <c r="N5695">
        <f>IF($B5695="","",IF($C5695="SUPERSTORE","Superstore","DH"))</f>
        <v/>
      </c>
      <c r="O5695">
        <f>IF($B5695="","",IFERROR(VLOOKUP($B5695,Mapping!$A:$C,2,0),"Not Mapped"))</f>
        <v/>
      </c>
      <c r="P5695">
        <f>IF($B5695="","",IFERROR(VLOOKUP($B5695,Mapping!$A:$C,3,0),"Not Mapped"))</f>
        <v/>
      </c>
      <c r="Q5695">
        <f>IF($B5695="","",IF(COUNTIF(Exclusions!$A:$A,$B5695)&gt;0,"Yes","No"))</f>
        <v/>
      </c>
      <c r="R5695" s="17">
        <f>IF($B5695="","",MIN(1,DAY($A5695)/IF($N5695="Superstore",Settings!$B$5,Settings!$B$4)))</f>
        <v/>
      </c>
      <c r="S5695" s="17">
        <f>IF(OR($B5695="",$G5695="",$R5695=0),"",$G5695/$R5695)</f>
        <v/>
      </c>
      <c r="T5695">
        <f>IF($S5695="","",IF($S5695&lt;Settings!$B$8,"Critical",IF($S5695&lt;Settings!$B$9,"Semi Critical","Non Critical")))</f>
        <v/>
      </c>
      <c r="U5695">
        <f>IF($B5695="","",IFERROR(VLOOKUP($O5695,Leaders!$A:$B,2,0),"Not Mapped"))</f>
        <v/>
      </c>
    </row>
    <row r="5696">
      <c r="A5696" s="16" t="n"/>
      <c r="G5696" s="17" t="n"/>
      <c r="H5696" s="17" t="n"/>
      <c r="I5696" s="17" t="n"/>
      <c r="J5696" s="17" t="n"/>
      <c r="K5696" s="17" t="n"/>
      <c r="L5696" s="17" t="n"/>
      <c r="N5696">
        <f>IF($B5696="","",IF($C5696="SUPERSTORE","Superstore","DH"))</f>
        <v/>
      </c>
      <c r="O5696">
        <f>IF($B5696="","",IFERROR(VLOOKUP($B5696,Mapping!$A:$C,2,0),"Not Mapped"))</f>
        <v/>
      </c>
      <c r="P5696">
        <f>IF($B5696="","",IFERROR(VLOOKUP($B5696,Mapping!$A:$C,3,0),"Not Mapped"))</f>
        <v/>
      </c>
      <c r="Q5696">
        <f>IF($B5696="","",IF(COUNTIF(Exclusions!$A:$A,$B5696)&gt;0,"Yes","No"))</f>
        <v/>
      </c>
      <c r="R5696" s="17">
        <f>IF($B5696="","",MIN(1,DAY($A5696)/IF($N5696="Superstore",Settings!$B$5,Settings!$B$4)))</f>
        <v/>
      </c>
      <c r="S5696" s="17">
        <f>IF(OR($B5696="",$G5696="",$R5696=0),"",$G5696/$R5696)</f>
        <v/>
      </c>
      <c r="T5696">
        <f>IF($S5696="","",IF($S5696&lt;Settings!$B$8,"Critical",IF($S5696&lt;Settings!$B$9,"Semi Critical","Non Critical")))</f>
        <v/>
      </c>
      <c r="U5696">
        <f>IF($B5696="","",IFERROR(VLOOKUP($O5696,Leaders!$A:$B,2,0),"Not Mapped"))</f>
        <v/>
      </c>
    </row>
    <row r="5697">
      <c r="A5697" s="16" t="n"/>
      <c r="G5697" s="17" t="n"/>
      <c r="H5697" s="17" t="n"/>
      <c r="I5697" s="17" t="n"/>
      <c r="J5697" s="17" t="n"/>
      <c r="K5697" s="17" t="n"/>
      <c r="L5697" s="17" t="n"/>
      <c r="N5697">
        <f>IF($B5697="","",IF($C5697="SUPERSTORE","Superstore","DH"))</f>
        <v/>
      </c>
      <c r="O5697">
        <f>IF($B5697="","",IFERROR(VLOOKUP($B5697,Mapping!$A:$C,2,0),"Not Mapped"))</f>
        <v/>
      </c>
      <c r="P5697">
        <f>IF($B5697="","",IFERROR(VLOOKUP($B5697,Mapping!$A:$C,3,0),"Not Mapped"))</f>
        <v/>
      </c>
      <c r="Q5697">
        <f>IF($B5697="","",IF(COUNTIF(Exclusions!$A:$A,$B5697)&gt;0,"Yes","No"))</f>
        <v/>
      </c>
      <c r="R5697" s="17">
        <f>IF($B5697="","",MIN(1,DAY($A5697)/IF($N5697="Superstore",Settings!$B$5,Settings!$B$4)))</f>
        <v/>
      </c>
      <c r="S5697" s="17">
        <f>IF(OR($B5697="",$G5697="",$R5697=0),"",$G5697/$R5697)</f>
        <v/>
      </c>
      <c r="T5697">
        <f>IF($S5697="","",IF($S5697&lt;Settings!$B$8,"Critical",IF($S5697&lt;Settings!$B$9,"Semi Critical","Non Critical")))</f>
        <v/>
      </c>
      <c r="U5697">
        <f>IF($B5697="","",IFERROR(VLOOKUP($O5697,Leaders!$A:$B,2,0),"Not Mapped"))</f>
        <v/>
      </c>
    </row>
    <row r="5698">
      <c r="A5698" s="16" t="n"/>
      <c r="G5698" s="17" t="n"/>
      <c r="H5698" s="17" t="n"/>
      <c r="I5698" s="17" t="n"/>
      <c r="J5698" s="17" t="n"/>
      <c r="K5698" s="17" t="n"/>
      <c r="L5698" s="17" t="n"/>
      <c r="N5698">
        <f>IF($B5698="","",IF($C5698="SUPERSTORE","Superstore","DH"))</f>
        <v/>
      </c>
      <c r="O5698">
        <f>IF($B5698="","",IFERROR(VLOOKUP($B5698,Mapping!$A:$C,2,0),"Not Mapped"))</f>
        <v/>
      </c>
      <c r="P5698">
        <f>IF($B5698="","",IFERROR(VLOOKUP($B5698,Mapping!$A:$C,3,0),"Not Mapped"))</f>
        <v/>
      </c>
      <c r="Q5698">
        <f>IF($B5698="","",IF(COUNTIF(Exclusions!$A:$A,$B5698)&gt;0,"Yes","No"))</f>
        <v/>
      </c>
      <c r="R5698" s="17">
        <f>IF($B5698="","",MIN(1,DAY($A5698)/IF($N5698="Superstore",Settings!$B$5,Settings!$B$4)))</f>
        <v/>
      </c>
      <c r="S5698" s="17">
        <f>IF(OR($B5698="",$G5698="",$R5698=0),"",$G5698/$R5698)</f>
        <v/>
      </c>
      <c r="T5698">
        <f>IF($S5698="","",IF($S5698&lt;Settings!$B$8,"Critical",IF($S5698&lt;Settings!$B$9,"Semi Critical","Non Critical")))</f>
        <v/>
      </c>
      <c r="U5698">
        <f>IF($B5698="","",IFERROR(VLOOKUP($O5698,Leaders!$A:$B,2,0),"Not Mapped"))</f>
        <v/>
      </c>
    </row>
    <row r="5699">
      <c r="A5699" s="16" t="n"/>
      <c r="G5699" s="17" t="n"/>
      <c r="H5699" s="17" t="n"/>
      <c r="I5699" s="17" t="n"/>
      <c r="J5699" s="17" t="n"/>
      <c r="K5699" s="17" t="n"/>
      <c r="L5699" s="17" t="n"/>
      <c r="N5699">
        <f>IF($B5699="","",IF($C5699="SUPERSTORE","Superstore","DH"))</f>
        <v/>
      </c>
      <c r="O5699">
        <f>IF($B5699="","",IFERROR(VLOOKUP($B5699,Mapping!$A:$C,2,0),"Not Mapped"))</f>
        <v/>
      </c>
      <c r="P5699">
        <f>IF($B5699="","",IFERROR(VLOOKUP($B5699,Mapping!$A:$C,3,0),"Not Mapped"))</f>
        <v/>
      </c>
      <c r="Q5699">
        <f>IF($B5699="","",IF(COUNTIF(Exclusions!$A:$A,$B5699)&gt;0,"Yes","No"))</f>
        <v/>
      </c>
      <c r="R5699" s="17">
        <f>IF($B5699="","",MIN(1,DAY($A5699)/IF($N5699="Superstore",Settings!$B$5,Settings!$B$4)))</f>
        <v/>
      </c>
      <c r="S5699" s="17">
        <f>IF(OR($B5699="",$G5699="",$R5699=0),"",$G5699/$R5699)</f>
        <v/>
      </c>
      <c r="T5699">
        <f>IF($S5699="","",IF($S5699&lt;Settings!$B$8,"Critical",IF($S5699&lt;Settings!$B$9,"Semi Critical","Non Critical")))</f>
        <v/>
      </c>
      <c r="U5699">
        <f>IF($B5699="","",IFERROR(VLOOKUP($O5699,Leaders!$A:$B,2,0),"Not Mapped"))</f>
        <v/>
      </c>
    </row>
    <row r="5700">
      <c r="A5700" s="16" t="n"/>
      <c r="G5700" s="17" t="n"/>
      <c r="H5700" s="17" t="n"/>
      <c r="I5700" s="17" t="n"/>
      <c r="J5700" s="17" t="n"/>
      <c r="K5700" s="17" t="n"/>
      <c r="L5700" s="17" t="n"/>
      <c r="N5700">
        <f>IF($B5700="","",IF($C5700="SUPERSTORE","Superstore","DH"))</f>
        <v/>
      </c>
      <c r="O5700">
        <f>IF($B5700="","",IFERROR(VLOOKUP($B5700,Mapping!$A:$C,2,0),"Not Mapped"))</f>
        <v/>
      </c>
      <c r="P5700">
        <f>IF($B5700="","",IFERROR(VLOOKUP($B5700,Mapping!$A:$C,3,0),"Not Mapped"))</f>
        <v/>
      </c>
      <c r="Q5700">
        <f>IF($B5700="","",IF(COUNTIF(Exclusions!$A:$A,$B5700)&gt;0,"Yes","No"))</f>
        <v/>
      </c>
      <c r="R5700" s="17">
        <f>IF($B5700="","",MIN(1,DAY($A5700)/IF($N5700="Superstore",Settings!$B$5,Settings!$B$4)))</f>
        <v/>
      </c>
      <c r="S5700" s="17">
        <f>IF(OR($B5700="",$G5700="",$R5700=0),"",$G5700/$R5700)</f>
        <v/>
      </c>
      <c r="T5700">
        <f>IF($S5700="","",IF($S5700&lt;Settings!$B$8,"Critical",IF($S5700&lt;Settings!$B$9,"Semi Critical","Non Critical")))</f>
        <v/>
      </c>
      <c r="U5700">
        <f>IF($B5700="","",IFERROR(VLOOKUP($O5700,Leaders!$A:$B,2,0),"Not Mapped"))</f>
        <v/>
      </c>
    </row>
    <row r="5701">
      <c r="A5701" s="16" t="n"/>
      <c r="G5701" s="17" t="n"/>
      <c r="H5701" s="17" t="n"/>
      <c r="I5701" s="17" t="n"/>
      <c r="J5701" s="17" t="n"/>
      <c r="K5701" s="17" t="n"/>
      <c r="L5701" s="17" t="n"/>
      <c r="N5701">
        <f>IF($B5701="","",IF($C5701="SUPERSTORE","Superstore","DH"))</f>
        <v/>
      </c>
      <c r="O5701">
        <f>IF($B5701="","",IFERROR(VLOOKUP($B5701,Mapping!$A:$C,2,0),"Not Mapped"))</f>
        <v/>
      </c>
      <c r="P5701">
        <f>IF($B5701="","",IFERROR(VLOOKUP($B5701,Mapping!$A:$C,3,0),"Not Mapped"))</f>
        <v/>
      </c>
      <c r="Q5701">
        <f>IF($B5701="","",IF(COUNTIF(Exclusions!$A:$A,$B5701)&gt;0,"Yes","No"))</f>
        <v/>
      </c>
      <c r="R5701" s="17">
        <f>IF($B5701="","",MIN(1,DAY($A5701)/IF($N5701="Superstore",Settings!$B$5,Settings!$B$4)))</f>
        <v/>
      </c>
      <c r="S5701" s="17">
        <f>IF(OR($B5701="",$G5701="",$R5701=0),"",$G5701/$R5701)</f>
        <v/>
      </c>
      <c r="T5701">
        <f>IF($S5701="","",IF($S5701&lt;Settings!$B$8,"Critical",IF($S5701&lt;Settings!$B$9,"Semi Critical","Non Critical")))</f>
        <v/>
      </c>
      <c r="U5701">
        <f>IF($B5701="","",IFERROR(VLOOKUP($O5701,Leaders!$A:$B,2,0),"Not Mapped"))</f>
        <v/>
      </c>
    </row>
    <row r="5702">
      <c r="A5702" s="16" t="n"/>
      <c r="G5702" s="17" t="n"/>
      <c r="H5702" s="17" t="n"/>
      <c r="I5702" s="17" t="n"/>
      <c r="J5702" s="17" t="n"/>
      <c r="K5702" s="17" t="n"/>
      <c r="L5702" s="17" t="n"/>
      <c r="N5702">
        <f>IF($B5702="","",IF($C5702="SUPERSTORE","Superstore","DH"))</f>
        <v/>
      </c>
      <c r="O5702">
        <f>IF($B5702="","",IFERROR(VLOOKUP($B5702,Mapping!$A:$C,2,0),"Not Mapped"))</f>
        <v/>
      </c>
      <c r="P5702">
        <f>IF($B5702="","",IFERROR(VLOOKUP($B5702,Mapping!$A:$C,3,0),"Not Mapped"))</f>
        <v/>
      </c>
      <c r="Q5702">
        <f>IF($B5702="","",IF(COUNTIF(Exclusions!$A:$A,$B5702)&gt;0,"Yes","No"))</f>
        <v/>
      </c>
      <c r="R5702" s="17">
        <f>IF($B5702="","",MIN(1,DAY($A5702)/IF($N5702="Superstore",Settings!$B$5,Settings!$B$4)))</f>
        <v/>
      </c>
      <c r="S5702" s="17">
        <f>IF(OR($B5702="",$G5702="",$R5702=0),"",$G5702/$R5702)</f>
        <v/>
      </c>
      <c r="T5702">
        <f>IF($S5702="","",IF($S5702&lt;Settings!$B$8,"Critical",IF($S5702&lt;Settings!$B$9,"Semi Critical","Non Critical")))</f>
        <v/>
      </c>
      <c r="U5702">
        <f>IF($B5702="","",IFERROR(VLOOKUP($O5702,Leaders!$A:$B,2,0),"Not Mapped"))</f>
        <v/>
      </c>
    </row>
    <row r="5703">
      <c r="A5703" s="16" t="n"/>
      <c r="G5703" s="17" t="n"/>
      <c r="H5703" s="17" t="n"/>
      <c r="I5703" s="17" t="n"/>
      <c r="J5703" s="17" t="n"/>
      <c r="K5703" s="17" t="n"/>
      <c r="L5703" s="17" t="n"/>
      <c r="N5703">
        <f>IF($B5703="","",IF($C5703="SUPERSTORE","Superstore","DH"))</f>
        <v/>
      </c>
      <c r="O5703">
        <f>IF($B5703="","",IFERROR(VLOOKUP($B5703,Mapping!$A:$C,2,0),"Not Mapped"))</f>
        <v/>
      </c>
      <c r="P5703">
        <f>IF($B5703="","",IFERROR(VLOOKUP($B5703,Mapping!$A:$C,3,0),"Not Mapped"))</f>
        <v/>
      </c>
      <c r="Q5703">
        <f>IF($B5703="","",IF(COUNTIF(Exclusions!$A:$A,$B5703)&gt;0,"Yes","No"))</f>
        <v/>
      </c>
      <c r="R5703" s="17">
        <f>IF($B5703="","",MIN(1,DAY($A5703)/IF($N5703="Superstore",Settings!$B$5,Settings!$B$4)))</f>
        <v/>
      </c>
      <c r="S5703" s="17">
        <f>IF(OR($B5703="",$G5703="",$R5703=0),"",$G5703/$R5703)</f>
        <v/>
      </c>
      <c r="T5703">
        <f>IF($S5703="","",IF($S5703&lt;Settings!$B$8,"Critical",IF($S5703&lt;Settings!$B$9,"Semi Critical","Non Critical")))</f>
        <v/>
      </c>
      <c r="U5703">
        <f>IF($B5703="","",IFERROR(VLOOKUP($O5703,Leaders!$A:$B,2,0),"Not Mapped"))</f>
        <v/>
      </c>
    </row>
    <row r="5704">
      <c r="A5704" s="16" t="n"/>
      <c r="G5704" s="17" t="n"/>
      <c r="H5704" s="17" t="n"/>
      <c r="I5704" s="17" t="n"/>
      <c r="J5704" s="17" t="n"/>
      <c r="K5704" s="17" t="n"/>
      <c r="L5704" s="17" t="n"/>
      <c r="N5704">
        <f>IF($B5704="","",IF($C5704="SUPERSTORE","Superstore","DH"))</f>
        <v/>
      </c>
      <c r="O5704">
        <f>IF($B5704="","",IFERROR(VLOOKUP($B5704,Mapping!$A:$C,2,0),"Not Mapped"))</f>
        <v/>
      </c>
      <c r="P5704">
        <f>IF($B5704="","",IFERROR(VLOOKUP($B5704,Mapping!$A:$C,3,0),"Not Mapped"))</f>
        <v/>
      </c>
      <c r="Q5704">
        <f>IF($B5704="","",IF(COUNTIF(Exclusions!$A:$A,$B5704)&gt;0,"Yes","No"))</f>
        <v/>
      </c>
      <c r="R5704" s="17">
        <f>IF($B5704="","",MIN(1,DAY($A5704)/IF($N5704="Superstore",Settings!$B$5,Settings!$B$4)))</f>
        <v/>
      </c>
      <c r="S5704" s="17">
        <f>IF(OR($B5704="",$G5704="",$R5704=0),"",$G5704/$R5704)</f>
        <v/>
      </c>
      <c r="T5704">
        <f>IF($S5704="","",IF($S5704&lt;Settings!$B$8,"Critical",IF($S5704&lt;Settings!$B$9,"Semi Critical","Non Critical")))</f>
        <v/>
      </c>
      <c r="U5704">
        <f>IF($B5704="","",IFERROR(VLOOKUP($O5704,Leaders!$A:$B,2,0),"Not Mapped"))</f>
        <v/>
      </c>
    </row>
    <row r="5705">
      <c r="A5705" s="16" t="n"/>
      <c r="G5705" s="17" t="n"/>
      <c r="H5705" s="17" t="n"/>
      <c r="I5705" s="17" t="n"/>
      <c r="J5705" s="17" t="n"/>
      <c r="K5705" s="17" t="n"/>
      <c r="L5705" s="17" t="n"/>
      <c r="N5705">
        <f>IF($B5705="","",IF($C5705="SUPERSTORE","Superstore","DH"))</f>
        <v/>
      </c>
      <c r="O5705">
        <f>IF($B5705="","",IFERROR(VLOOKUP($B5705,Mapping!$A:$C,2,0),"Not Mapped"))</f>
        <v/>
      </c>
      <c r="P5705">
        <f>IF($B5705="","",IFERROR(VLOOKUP($B5705,Mapping!$A:$C,3,0),"Not Mapped"))</f>
        <v/>
      </c>
      <c r="Q5705">
        <f>IF($B5705="","",IF(COUNTIF(Exclusions!$A:$A,$B5705)&gt;0,"Yes","No"))</f>
        <v/>
      </c>
      <c r="R5705" s="17">
        <f>IF($B5705="","",MIN(1,DAY($A5705)/IF($N5705="Superstore",Settings!$B$5,Settings!$B$4)))</f>
        <v/>
      </c>
      <c r="S5705" s="17">
        <f>IF(OR($B5705="",$G5705="",$R5705=0),"",$G5705/$R5705)</f>
        <v/>
      </c>
      <c r="T5705">
        <f>IF($S5705="","",IF($S5705&lt;Settings!$B$8,"Critical",IF($S5705&lt;Settings!$B$9,"Semi Critical","Non Critical")))</f>
        <v/>
      </c>
      <c r="U5705">
        <f>IF($B5705="","",IFERROR(VLOOKUP($O5705,Leaders!$A:$B,2,0),"Not Mapped"))</f>
        <v/>
      </c>
    </row>
    <row r="5706">
      <c r="A5706" s="16" t="n"/>
      <c r="G5706" s="17" t="n"/>
      <c r="H5706" s="17" t="n"/>
      <c r="I5706" s="17" t="n"/>
      <c r="J5706" s="17" t="n"/>
      <c r="K5706" s="17" t="n"/>
      <c r="L5706" s="17" t="n"/>
      <c r="N5706">
        <f>IF($B5706="","",IF($C5706="SUPERSTORE","Superstore","DH"))</f>
        <v/>
      </c>
      <c r="O5706">
        <f>IF($B5706="","",IFERROR(VLOOKUP($B5706,Mapping!$A:$C,2,0),"Not Mapped"))</f>
        <v/>
      </c>
      <c r="P5706">
        <f>IF($B5706="","",IFERROR(VLOOKUP($B5706,Mapping!$A:$C,3,0),"Not Mapped"))</f>
        <v/>
      </c>
      <c r="Q5706">
        <f>IF($B5706="","",IF(COUNTIF(Exclusions!$A:$A,$B5706)&gt;0,"Yes","No"))</f>
        <v/>
      </c>
      <c r="R5706" s="17">
        <f>IF($B5706="","",MIN(1,DAY($A5706)/IF($N5706="Superstore",Settings!$B$5,Settings!$B$4)))</f>
        <v/>
      </c>
      <c r="S5706" s="17">
        <f>IF(OR($B5706="",$G5706="",$R5706=0),"",$G5706/$R5706)</f>
        <v/>
      </c>
      <c r="T5706">
        <f>IF($S5706="","",IF($S5706&lt;Settings!$B$8,"Critical",IF($S5706&lt;Settings!$B$9,"Semi Critical","Non Critical")))</f>
        <v/>
      </c>
      <c r="U5706">
        <f>IF($B5706="","",IFERROR(VLOOKUP($O5706,Leaders!$A:$B,2,0),"Not Mapped"))</f>
        <v/>
      </c>
    </row>
    <row r="5707">
      <c r="A5707" s="16" t="n"/>
      <c r="G5707" s="17" t="n"/>
      <c r="H5707" s="17" t="n"/>
      <c r="I5707" s="17" t="n"/>
      <c r="J5707" s="17" t="n"/>
      <c r="K5707" s="17" t="n"/>
      <c r="L5707" s="17" t="n"/>
      <c r="N5707">
        <f>IF($B5707="","",IF($C5707="SUPERSTORE","Superstore","DH"))</f>
        <v/>
      </c>
      <c r="O5707">
        <f>IF($B5707="","",IFERROR(VLOOKUP($B5707,Mapping!$A:$C,2,0),"Not Mapped"))</f>
        <v/>
      </c>
      <c r="P5707">
        <f>IF($B5707="","",IFERROR(VLOOKUP($B5707,Mapping!$A:$C,3,0),"Not Mapped"))</f>
        <v/>
      </c>
      <c r="Q5707">
        <f>IF($B5707="","",IF(COUNTIF(Exclusions!$A:$A,$B5707)&gt;0,"Yes","No"))</f>
        <v/>
      </c>
      <c r="R5707" s="17">
        <f>IF($B5707="","",MIN(1,DAY($A5707)/IF($N5707="Superstore",Settings!$B$5,Settings!$B$4)))</f>
        <v/>
      </c>
      <c r="S5707" s="17">
        <f>IF(OR($B5707="",$G5707="",$R5707=0),"",$G5707/$R5707)</f>
        <v/>
      </c>
      <c r="T5707">
        <f>IF($S5707="","",IF($S5707&lt;Settings!$B$8,"Critical",IF($S5707&lt;Settings!$B$9,"Semi Critical","Non Critical")))</f>
        <v/>
      </c>
      <c r="U5707">
        <f>IF($B5707="","",IFERROR(VLOOKUP($O5707,Leaders!$A:$B,2,0),"Not Mapped"))</f>
        <v/>
      </c>
    </row>
    <row r="5708">
      <c r="A5708" s="16" t="n"/>
      <c r="G5708" s="17" t="n"/>
      <c r="H5708" s="17" t="n"/>
      <c r="I5708" s="17" t="n"/>
      <c r="J5708" s="17" t="n"/>
      <c r="K5708" s="17" t="n"/>
      <c r="L5708" s="17" t="n"/>
      <c r="N5708">
        <f>IF($B5708="","",IF($C5708="SUPERSTORE","Superstore","DH"))</f>
        <v/>
      </c>
      <c r="O5708">
        <f>IF($B5708="","",IFERROR(VLOOKUP($B5708,Mapping!$A:$C,2,0),"Not Mapped"))</f>
        <v/>
      </c>
      <c r="P5708">
        <f>IF($B5708="","",IFERROR(VLOOKUP($B5708,Mapping!$A:$C,3,0),"Not Mapped"))</f>
        <v/>
      </c>
      <c r="Q5708">
        <f>IF($B5708="","",IF(COUNTIF(Exclusions!$A:$A,$B5708)&gt;0,"Yes","No"))</f>
        <v/>
      </c>
      <c r="R5708" s="17">
        <f>IF($B5708="","",MIN(1,DAY($A5708)/IF($N5708="Superstore",Settings!$B$5,Settings!$B$4)))</f>
        <v/>
      </c>
      <c r="S5708" s="17">
        <f>IF(OR($B5708="",$G5708="",$R5708=0),"",$G5708/$R5708)</f>
        <v/>
      </c>
      <c r="T5708">
        <f>IF($S5708="","",IF($S5708&lt;Settings!$B$8,"Critical",IF($S5708&lt;Settings!$B$9,"Semi Critical","Non Critical")))</f>
        <v/>
      </c>
      <c r="U5708">
        <f>IF($B5708="","",IFERROR(VLOOKUP($O5708,Leaders!$A:$B,2,0),"Not Mapped"))</f>
        <v/>
      </c>
    </row>
    <row r="5709">
      <c r="A5709" s="16" t="n"/>
      <c r="G5709" s="17" t="n"/>
      <c r="H5709" s="17" t="n"/>
      <c r="I5709" s="17" t="n"/>
      <c r="J5709" s="17" t="n"/>
      <c r="K5709" s="17" t="n"/>
      <c r="L5709" s="17" t="n"/>
      <c r="N5709">
        <f>IF($B5709="","",IF($C5709="SUPERSTORE","Superstore","DH"))</f>
        <v/>
      </c>
      <c r="O5709">
        <f>IF($B5709="","",IFERROR(VLOOKUP($B5709,Mapping!$A:$C,2,0),"Not Mapped"))</f>
        <v/>
      </c>
      <c r="P5709">
        <f>IF($B5709="","",IFERROR(VLOOKUP($B5709,Mapping!$A:$C,3,0),"Not Mapped"))</f>
        <v/>
      </c>
      <c r="Q5709">
        <f>IF($B5709="","",IF(COUNTIF(Exclusions!$A:$A,$B5709)&gt;0,"Yes","No"))</f>
        <v/>
      </c>
      <c r="R5709" s="17">
        <f>IF($B5709="","",MIN(1,DAY($A5709)/IF($N5709="Superstore",Settings!$B$5,Settings!$B$4)))</f>
        <v/>
      </c>
      <c r="S5709" s="17">
        <f>IF(OR($B5709="",$G5709="",$R5709=0),"",$G5709/$R5709)</f>
        <v/>
      </c>
      <c r="T5709">
        <f>IF($S5709="","",IF($S5709&lt;Settings!$B$8,"Critical",IF($S5709&lt;Settings!$B$9,"Semi Critical","Non Critical")))</f>
        <v/>
      </c>
      <c r="U5709">
        <f>IF($B5709="","",IFERROR(VLOOKUP($O5709,Leaders!$A:$B,2,0),"Not Mapped"))</f>
        <v/>
      </c>
    </row>
    <row r="5710">
      <c r="A5710" s="16" t="n"/>
      <c r="G5710" s="17" t="n"/>
      <c r="H5710" s="17" t="n"/>
      <c r="I5710" s="17" t="n"/>
      <c r="J5710" s="17" t="n"/>
      <c r="K5710" s="17" t="n"/>
      <c r="L5710" s="17" t="n"/>
      <c r="N5710">
        <f>IF($B5710="","",IF($C5710="SUPERSTORE","Superstore","DH"))</f>
        <v/>
      </c>
      <c r="O5710">
        <f>IF($B5710="","",IFERROR(VLOOKUP($B5710,Mapping!$A:$C,2,0),"Not Mapped"))</f>
        <v/>
      </c>
      <c r="P5710">
        <f>IF($B5710="","",IFERROR(VLOOKUP($B5710,Mapping!$A:$C,3,0),"Not Mapped"))</f>
        <v/>
      </c>
      <c r="Q5710">
        <f>IF($B5710="","",IF(COUNTIF(Exclusions!$A:$A,$B5710)&gt;0,"Yes","No"))</f>
        <v/>
      </c>
      <c r="R5710" s="17">
        <f>IF($B5710="","",MIN(1,DAY($A5710)/IF($N5710="Superstore",Settings!$B$5,Settings!$B$4)))</f>
        <v/>
      </c>
      <c r="S5710" s="17">
        <f>IF(OR($B5710="",$G5710="",$R5710=0),"",$G5710/$R5710)</f>
        <v/>
      </c>
      <c r="T5710">
        <f>IF($S5710="","",IF($S5710&lt;Settings!$B$8,"Critical",IF($S5710&lt;Settings!$B$9,"Semi Critical","Non Critical")))</f>
        <v/>
      </c>
      <c r="U5710">
        <f>IF($B5710="","",IFERROR(VLOOKUP($O5710,Leaders!$A:$B,2,0),"Not Mapped"))</f>
        <v/>
      </c>
    </row>
    <row r="5711">
      <c r="A5711" s="16" t="n"/>
      <c r="G5711" s="17" t="n"/>
      <c r="H5711" s="17" t="n"/>
      <c r="I5711" s="17" t="n"/>
      <c r="J5711" s="17" t="n"/>
      <c r="K5711" s="17" t="n"/>
      <c r="L5711" s="17" t="n"/>
      <c r="N5711">
        <f>IF($B5711="","",IF($C5711="SUPERSTORE","Superstore","DH"))</f>
        <v/>
      </c>
      <c r="O5711">
        <f>IF($B5711="","",IFERROR(VLOOKUP($B5711,Mapping!$A:$C,2,0),"Not Mapped"))</f>
        <v/>
      </c>
      <c r="P5711">
        <f>IF($B5711="","",IFERROR(VLOOKUP($B5711,Mapping!$A:$C,3,0),"Not Mapped"))</f>
        <v/>
      </c>
      <c r="Q5711">
        <f>IF($B5711="","",IF(COUNTIF(Exclusions!$A:$A,$B5711)&gt;0,"Yes","No"))</f>
        <v/>
      </c>
      <c r="R5711" s="17">
        <f>IF($B5711="","",MIN(1,DAY($A5711)/IF($N5711="Superstore",Settings!$B$5,Settings!$B$4)))</f>
        <v/>
      </c>
      <c r="S5711" s="17">
        <f>IF(OR($B5711="",$G5711="",$R5711=0),"",$G5711/$R5711)</f>
        <v/>
      </c>
      <c r="T5711">
        <f>IF($S5711="","",IF($S5711&lt;Settings!$B$8,"Critical",IF($S5711&lt;Settings!$B$9,"Semi Critical","Non Critical")))</f>
        <v/>
      </c>
      <c r="U5711">
        <f>IF($B5711="","",IFERROR(VLOOKUP($O5711,Leaders!$A:$B,2,0),"Not Mapped"))</f>
        <v/>
      </c>
    </row>
    <row r="5712">
      <c r="A5712" s="16" t="n"/>
      <c r="G5712" s="17" t="n"/>
      <c r="H5712" s="17" t="n"/>
      <c r="I5712" s="17" t="n"/>
      <c r="J5712" s="17" t="n"/>
      <c r="K5712" s="17" t="n"/>
      <c r="L5712" s="17" t="n"/>
      <c r="N5712">
        <f>IF($B5712="","",IF($C5712="SUPERSTORE","Superstore","DH"))</f>
        <v/>
      </c>
      <c r="O5712">
        <f>IF($B5712="","",IFERROR(VLOOKUP($B5712,Mapping!$A:$C,2,0),"Not Mapped"))</f>
        <v/>
      </c>
      <c r="P5712">
        <f>IF($B5712="","",IFERROR(VLOOKUP($B5712,Mapping!$A:$C,3,0),"Not Mapped"))</f>
        <v/>
      </c>
      <c r="Q5712">
        <f>IF($B5712="","",IF(COUNTIF(Exclusions!$A:$A,$B5712)&gt;0,"Yes","No"))</f>
        <v/>
      </c>
      <c r="R5712" s="17">
        <f>IF($B5712="","",MIN(1,DAY($A5712)/IF($N5712="Superstore",Settings!$B$5,Settings!$B$4)))</f>
        <v/>
      </c>
      <c r="S5712" s="17">
        <f>IF(OR($B5712="",$G5712="",$R5712=0),"",$G5712/$R5712)</f>
        <v/>
      </c>
      <c r="T5712">
        <f>IF($S5712="","",IF($S5712&lt;Settings!$B$8,"Critical",IF($S5712&lt;Settings!$B$9,"Semi Critical","Non Critical")))</f>
        <v/>
      </c>
      <c r="U5712">
        <f>IF($B5712="","",IFERROR(VLOOKUP($O5712,Leaders!$A:$B,2,0),"Not Mapped"))</f>
        <v/>
      </c>
    </row>
    <row r="5713">
      <c r="A5713" s="16" t="n"/>
      <c r="G5713" s="17" t="n"/>
      <c r="H5713" s="17" t="n"/>
      <c r="I5713" s="17" t="n"/>
      <c r="J5713" s="17" t="n"/>
      <c r="K5713" s="17" t="n"/>
      <c r="L5713" s="17" t="n"/>
      <c r="N5713">
        <f>IF($B5713="","",IF($C5713="SUPERSTORE","Superstore","DH"))</f>
        <v/>
      </c>
      <c r="O5713">
        <f>IF($B5713="","",IFERROR(VLOOKUP($B5713,Mapping!$A:$C,2,0),"Not Mapped"))</f>
        <v/>
      </c>
      <c r="P5713">
        <f>IF($B5713="","",IFERROR(VLOOKUP($B5713,Mapping!$A:$C,3,0),"Not Mapped"))</f>
        <v/>
      </c>
      <c r="Q5713">
        <f>IF($B5713="","",IF(COUNTIF(Exclusions!$A:$A,$B5713)&gt;0,"Yes","No"))</f>
        <v/>
      </c>
      <c r="R5713" s="17">
        <f>IF($B5713="","",MIN(1,DAY($A5713)/IF($N5713="Superstore",Settings!$B$5,Settings!$B$4)))</f>
        <v/>
      </c>
      <c r="S5713" s="17">
        <f>IF(OR($B5713="",$G5713="",$R5713=0),"",$G5713/$R5713)</f>
        <v/>
      </c>
      <c r="T5713">
        <f>IF($S5713="","",IF($S5713&lt;Settings!$B$8,"Critical",IF($S5713&lt;Settings!$B$9,"Semi Critical","Non Critical")))</f>
        <v/>
      </c>
      <c r="U5713">
        <f>IF($B5713="","",IFERROR(VLOOKUP($O5713,Leaders!$A:$B,2,0),"Not Mapped"))</f>
        <v/>
      </c>
    </row>
    <row r="5714">
      <c r="A5714" s="16" t="n"/>
      <c r="G5714" s="17" t="n"/>
      <c r="H5714" s="17" t="n"/>
      <c r="I5714" s="17" t="n"/>
      <c r="J5714" s="17" t="n"/>
      <c r="K5714" s="17" t="n"/>
      <c r="L5714" s="17" t="n"/>
      <c r="N5714">
        <f>IF($B5714="","",IF($C5714="SUPERSTORE","Superstore","DH"))</f>
        <v/>
      </c>
      <c r="O5714">
        <f>IF($B5714="","",IFERROR(VLOOKUP($B5714,Mapping!$A:$C,2,0),"Not Mapped"))</f>
        <v/>
      </c>
      <c r="P5714">
        <f>IF($B5714="","",IFERROR(VLOOKUP($B5714,Mapping!$A:$C,3,0),"Not Mapped"))</f>
        <v/>
      </c>
      <c r="Q5714">
        <f>IF($B5714="","",IF(COUNTIF(Exclusions!$A:$A,$B5714)&gt;0,"Yes","No"))</f>
        <v/>
      </c>
      <c r="R5714" s="17">
        <f>IF($B5714="","",MIN(1,DAY($A5714)/IF($N5714="Superstore",Settings!$B$5,Settings!$B$4)))</f>
        <v/>
      </c>
      <c r="S5714" s="17">
        <f>IF(OR($B5714="",$G5714="",$R5714=0),"",$G5714/$R5714)</f>
        <v/>
      </c>
      <c r="T5714">
        <f>IF($S5714="","",IF($S5714&lt;Settings!$B$8,"Critical",IF($S5714&lt;Settings!$B$9,"Semi Critical","Non Critical")))</f>
        <v/>
      </c>
      <c r="U5714">
        <f>IF($B5714="","",IFERROR(VLOOKUP($O5714,Leaders!$A:$B,2,0),"Not Mapped"))</f>
        <v/>
      </c>
    </row>
    <row r="5715">
      <c r="A5715" s="16" t="n"/>
      <c r="G5715" s="17" t="n"/>
      <c r="H5715" s="17" t="n"/>
      <c r="I5715" s="17" t="n"/>
      <c r="J5715" s="17" t="n"/>
      <c r="K5715" s="17" t="n"/>
      <c r="L5715" s="17" t="n"/>
      <c r="N5715">
        <f>IF($B5715="","",IF($C5715="SUPERSTORE","Superstore","DH"))</f>
        <v/>
      </c>
      <c r="O5715">
        <f>IF($B5715="","",IFERROR(VLOOKUP($B5715,Mapping!$A:$C,2,0),"Not Mapped"))</f>
        <v/>
      </c>
      <c r="P5715">
        <f>IF($B5715="","",IFERROR(VLOOKUP($B5715,Mapping!$A:$C,3,0),"Not Mapped"))</f>
        <v/>
      </c>
      <c r="Q5715">
        <f>IF($B5715="","",IF(COUNTIF(Exclusions!$A:$A,$B5715)&gt;0,"Yes","No"))</f>
        <v/>
      </c>
      <c r="R5715" s="17">
        <f>IF($B5715="","",MIN(1,DAY($A5715)/IF($N5715="Superstore",Settings!$B$5,Settings!$B$4)))</f>
        <v/>
      </c>
      <c r="S5715" s="17">
        <f>IF(OR($B5715="",$G5715="",$R5715=0),"",$G5715/$R5715)</f>
        <v/>
      </c>
      <c r="T5715">
        <f>IF($S5715="","",IF($S5715&lt;Settings!$B$8,"Critical",IF($S5715&lt;Settings!$B$9,"Semi Critical","Non Critical")))</f>
        <v/>
      </c>
      <c r="U5715">
        <f>IF($B5715="","",IFERROR(VLOOKUP($O5715,Leaders!$A:$B,2,0),"Not Mapped"))</f>
        <v/>
      </c>
    </row>
    <row r="5716">
      <c r="A5716" s="16" t="n"/>
      <c r="G5716" s="17" t="n"/>
      <c r="H5716" s="17" t="n"/>
      <c r="I5716" s="17" t="n"/>
      <c r="J5716" s="17" t="n"/>
      <c r="K5716" s="17" t="n"/>
      <c r="L5716" s="17" t="n"/>
      <c r="N5716">
        <f>IF($B5716="","",IF($C5716="SUPERSTORE","Superstore","DH"))</f>
        <v/>
      </c>
      <c r="O5716">
        <f>IF($B5716="","",IFERROR(VLOOKUP($B5716,Mapping!$A:$C,2,0),"Not Mapped"))</f>
        <v/>
      </c>
      <c r="P5716">
        <f>IF($B5716="","",IFERROR(VLOOKUP($B5716,Mapping!$A:$C,3,0),"Not Mapped"))</f>
        <v/>
      </c>
      <c r="Q5716">
        <f>IF($B5716="","",IF(COUNTIF(Exclusions!$A:$A,$B5716)&gt;0,"Yes","No"))</f>
        <v/>
      </c>
      <c r="R5716" s="17">
        <f>IF($B5716="","",MIN(1,DAY($A5716)/IF($N5716="Superstore",Settings!$B$5,Settings!$B$4)))</f>
        <v/>
      </c>
      <c r="S5716" s="17">
        <f>IF(OR($B5716="",$G5716="",$R5716=0),"",$G5716/$R5716)</f>
        <v/>
      </c>
      <c r="T5716">
        <f>IF($S5716="","",IF($S5716&lt;Settings!$B$8,"Critical",IF($S5716&lt;Settings!$B$9,"Semi Critical","Non Critical")))</f>
        <v/>
      </c>
      <c r="U5716">
        <f>IF($B5716="","",IFERROR(VLOOKUP($O5716,Leaders!$A:$B,2,0),"Not Mapped"))</f>
        <v/>
      </c>
    </row>
    <row r="5717">
      <c r="A5717" s="16" t="n"/>
      <c r="G5717" s="17" t="n"/>
      <c r="H5717" s="17" t="n"/>
      <c r="I5717" s="17" t="n"/>
      <c r="J5717" s="17" t="n"/>
      <c r="K5717" s="17" t="n"/>
      <c r="L5717" s="17" t="n"/>
      <c r="N5717">
        <f>IF($B5717="","",IF($C5717="SUPERSTORE","Superstore","DH"))</f>
        <v/>
      </c>
      <c r="O5717">
        <f>IF($B5717="","",IFERROR(VLOOKUP($B5717,Mapping!$A:$C,2,0),"Not Mapped"))</f>
        <v/>
      </c>
      <c r="P5717">
        <f>IF($B5717="","",IFERROR(VLOOKUP($B5717,Mapping!$A:$C,3,0),"Not Mapped"))</f>
        <v/>
      </c>
      <c r="Q5717">
        <f>IF($B5717="","",IF(COUNTIF(Exclusions!$A:$A,$B5717)&gt;0,"Yes","No"))</f>
        <v/>
      </c>
      <c r="R5717" s="17">
        <f>IF($B5717="","",MIN(1,DAY($A5717)/IF($N5717="Superstore",Settings!$B$5,Settings!$B$4)))</f>
        <v/>
      </c>
      <c r="S5717" s="17">
        <f>IF(OR($B5717="",$G5717="",$R5717=0),"",$G5717/$R5717)</f>
        <v/>
      </c>
      <c r="T5717">
        <f>IF($S5717="","",IF($S5717&lt;Settings!$B$8,"Critical",IF($S5717&lt;Settings!$B$9,"Semi Critical","Non Critical")))</f>
        <v/>
      </c>
      <c r="U5717">
        <f>IF($B5717="","",IFERROR(VLOOKUP($O5717,Leaders!$A:$B,2,0),"Not Mapped"))</f>
        <v/>
      </c>
    </row>
    <row r="5718">
      <c r="A5718" s="16" t="n"/>
      <c r="G5718" s="17" t="n"/>
      <c r="H5718" s="17" t="n"/>
      <c r="I5718" s="17" t="n"/>
      <c r="J5718" s="17" t="n"/>
      <c r="K5718" s="17" t="n"/>
      <c r="L5718" s="17" t="n"/>
      <c r="N5718">
        <f>IF($B5718="","",IF($C5718="SUPERSTORE","Superstore","DH"))</f>
        <v/>
      </c>
      <c r="O5718">
        <f>IF($B5718="","",IFERROR(VLOOKUP($B5718,Mapping!$A:$C,2,0),"Not Mapped"))</f>
        <v/>
      </c>
      <c r="P5718">
        <f>IF($B5718="","",IFERROR(VLOOKUP($B5718,Mapping!$A:$C,3,0),"Not Mapped"))</f>
        <v/>
      </c>
      <c r="Q5718">
        <f>IF($B5718="","",IF(COUNTIF(Exclusions!$A:$A,$B5718)&gt;0,"Yes","No"))</f>
        <v/>
      </c>
      <c r="R5718" s="17">
        <f>IF($B5718="","",MIN(1,DAY($A5718)/IF($N5718="Superstore",Settings!$B$5,Settings!$B$4)))</f>
        <v/>
      </c>
      <c r="S5718" s="17">
        <f>IF(OR($B5718="",$G5718="",$R5718=0),"",$G5718/$R5718)</f>
        <v/>
      </c>
      <c r="T5718">
        <f>IF($S5718="","",IF($S5718&lt;Settings!$B$8,"Critical",IF($S5718&lt;Settings!$B$9,"Semi Critical","Non Critical")))</f>
        <v/>
      </c>
      <c r="U5718">
        <f>IF($B5718="","",IFERROR(VLOOKUP($O5718,Leaders!$A:$B,2,0),"Not Mapped"))</f>
        <v/>
      </c>
    </row>
    <row r="5719">
      <c r="A5719" s="16" t="n"/>
      <c r="G5719" s="17" t="n"/>
      <c r="H5719" s="17" t="n"/>
      <c r="I5719" s="17" t="n"/>
      <c r="J5719" s="17" t="n"/>
      <c r="K5719" s="17" t="n"/>
      <c r="L5719" s="17" t="n"/>
      <c r="N5719">
        <f>IF($B5719="","",IF($C5719="SUPERSTORE","Superstore","DH"))</f>
        <v/>
      </c>
      <c r="O5719">
        <f>IF($B5719="","",IFERROR(VLOOKUP($B5719,Mapping!$A:$C,2,0),"Not Mapped"))</f>
        <v/>
      </c>
      <c r="P5719">
        <f>IF($B5719="","",IFERROR(VLOOKUP($B5719,Mapping!$A:$C,3,0),"Not Mapped"))</f>
        <v/>
      </c>
      <c r="Q5719">
        <f>IF($B5719="","",IF(COUNTIF(Exclusions!$A:$A,$B5719)&gt;0,"Yes","No"))</f>
        <v/>
      </c>
      <c r="R5719" s="17">
        <f>IF($B5719="","",MIN(1,DAY($A5719)/IF($N5719="Superstore",Settings!$B$5,Settings!$B$4)))</f>
        <v/>
      </c>
      <c r="S5719" s="17">
        <f>IF(OR($B5719="",$G5719="",$R5719=0),"",$G5719/$R5719)</f>
        <v/>
      </c>
      <c r="T5719">
        <f>IF($S5719="","",IF($S5719&lt;Settings!$B$8,"Critical",IF($S5719&lt;Settings!$B$9,"Semi Critical","Non Critical")))</f>
        <v/>
      </c>
      <c r="U5719">
        <f>IF($B5719="","",IFERROR(VLOOKUP($O5719,Leaders!$A:$B,2,0),"Not Mapped"))</f>
        <v/>
      </c>
    </row>
    <row r="5720">
      <c r="A5720" s="16" t="n"/>
      <c r="G5720" s="17" t="n"/>
      <c r="H5720" s="17" t="n"/>
      <c r="I5720" s="17" t="n"/>
      <c r="J5720" s="17" t="n"/>
      <c r="K5720" s="17" t="n"/>
      <c r="L5720" s="17" t="n"/>
      <c r="N5720">
        <f>IF($B5720="","",IF($C5720="SUPERSTORE","Superstore","DH"))</f>
        <v/>
      </c>
      <c r="O5720">
        <f>IF($B5720="","",IFERROR(VLOOKUP($B5720,Mapping!$A:$C,2,0),"Not Mapped"))</f>
        <v/>
      </c>
      <c r="P5720">
        <f>IF($B5720="","",IFERROR(VLOOKUP($B5720,Mapping!$A:$C,3,0),"Not Mapped"))</f>
        <v/>
      </c>
      <c r="Q5720">
        <f>IF($B5720="","",IF(COUNTIF(Exclusions!$A:$A,$B5720)&gt;0,"Yes","No"))</f>
        <v/>
      </c>
      <c r="R5720" s="17">
        <f>IF($B5720="","",MIN(1,DAY($A5720)/IF($N5720="Superstore",Settings!$B$5,Settings!$B$4)))</f>
        <v/>
      </c>
      <c r="S5720" s="17">
        <f>IF(OR($B5720="",$G5720="",$R5720=0),"",$G5720/$R5720)</f>
        <v/>
      </c>
      <c r="T5720">
        <f>IF($S5720="","",IF($S5720&lt;Settings!$B$8,"Critical",IF($S5720&lt;Settings!$B$9,"Semi Critical","Non Critical")))</f>
        <v/>
      </c>
      <c r="U5720">
        <f>IF($B5720="","",IFERROR(VLOOKUP($O5720,Leaders!$A:$B,2,0),"Not Mapped"))</f>
        <v/>
      </c>
    </row>
    <row r="5721">
      <c r="A5721" s="16" t="n"/>
      <c r="G5721" s="17" t="n"/>
      <c r="H5721" s="17" t="n"/>
      <c r="I5721" s="17" t="n"/>
      <c r="J5721" s="17" t="n"/>
      <c r="K5721" s="17" t="n"/>
      <c r="L5721" s="17" t="n"/>
      <c r="N5721">
        <f>IF($B5721="","",IF($C5721="SUPERSTORE","Superstore","DH"))</f>
        <v/>
      </c>
      <c r="O5721">
        <f>IF($B5721="","",IFERROR(VLOOKUP($B5721,Mapping!$A:$C,2,0),"Not Mapped"))</f>
        <v/>
      </c>
      <c r="P5721">
        <f>IF($B5721="","",IFERROR(VLOOKUP($B5721,Mapping!$A:$C,3,0),"Not Mapped"))</f>
        <v/>
      </c>
      <c r="Q5721">
        <f>IF($B5721="","",IF(COUNTIF(Exclusions!$A:$A,$B5721)&gt;0,"Yes","No"))</f>
        <v/>
      </c>
      <c r="R5721" s="17">
        <f>IF($B5721="","",MIN(1,DAY($A5721)/IF($N5721="Superstore",Settings!$B$5,Settings!$B$4)))</f>
        <v/>
      </c>
      <c r="S5721" s="17">
        <f>IF(OR($B5721="",$G5721="",$R5721=0),"",$G5721/$R5721)</f>
        <v/>
      </c>
      <c r="T5721">
        <f>IF($S5721="","",IF($S5721&lt;Settings!$B$8,"Critical",IF($S5721&lt;Settings!$B$9,"Semi Critical","Non Critical")))</f>
        <v/>
      </c>
      <c r="U5721">
        <f>IF($B5721="","",IFERROR(VLOOKUP($O5721,Leaders!$A:$B,2,0),"Not Mapped"))</f>
        <v/>
      </c>
    </row>
    <row r="5722">
      <c r="A5722" s="16" t="n"/>
      <c r="G5722" s="17" t="n"/>
      <c r="H5722" s="17" t="n"/>
      <c r="I5722" s="17" t="n"/>
      <c r="J5722" s="17" t="n"/>
      <c r="K5722" s="17" t="n"/>
      <c r="L5722" s="17" t="n"/>
      <c r="N5722">
        <f>IF($B5722="","",IF($C5722="SUPERSTORE","Superstore","DH"))</f>
        <v/>
      </c>
      <c r="O5722">
        <f>IF($B5722="","",IFERROR(VLOOKUP($B5722,Mapping!$A:$C,2,0),"Not Mapped"))</f>
        <v/>
      </c>
      <c r="P5722">
        <f>IF($B5722="","",IFERROR(VLOOKUP($B5722,Mapping!$A:$C,3,0),"Not Mapped"))</f>
        <v/>
      </c>
      <c r="Q5722">
        <f>IF($B5722="","",IF(COUNTIF(Exclusions!$A:$A,$B5722)&gt;0,"Yes","No"))</f>
        <v/>
      </c>
      <c r="R5722" s="17">
        <f>IF($B5722="","",MIN(1,DAY($A5722)/IF($N5722="Superstore",Settings!$B$5,Settings!$B$4)))</f>
        <v/>
      </c>
      <c r="S5722" s="17">
        <f>IF(OR($B5722="",$G5722="",$R5722=0),"",$G5722/$R5722)</f>
        <v/>
      </c>
      <c r="T5722">
        <f>IF($S5722="","",IF($S5722&lt;Settings!$B$8,"Critical",IF($S5722&lt;Settings!$B$9,"Semi Critical","Non Critical")))</f>
        <v/>
      </c>
      <c r="U5722">
        <f>IF($B5722="","",IFERROR(VLOOKUP($O5722,Leaders!$A:$B,2,0),"Not Mapped"))</f>
        <v/>
      </c>
    </row>
    <row r="5723">
      <c r="A5723" s="16" t="n"/>
      <c r="G5723" s="17" t="n"/>
      <c r="H5723" s="17" t="n"/>
      <c r="I5723" s="17" t="n"/>
      <c r="J5723" s="17" t="n"/>
      <c r="K5723" s="17" t="n"/>
      <c r="L5723" s="17" t="n"/>
      <c r="N5723">
        <f>IF($B5723="","",IF($C5723="SUPERSTORE","Superstore","DH"))</f>
        <v/>
      </c>
      <c r="O5723">
        <f>IF($B5723="","",IFERROR(VLOOKUP($B5723,Mapping!$A:$C,2,0),"Not Mapped"))</f>
        <v/>
      </c>
      <c r="P5723">
        <f>IF($B5723="","",IFERROR(VLOOKUP($B5723,Mapping!$A:$C,3,0),"Not Mapped"))</f>
        <v/>
      </c>
      <c r="Q5723">
        <f>IF($B5723="","",IF(COUNTIF(Exclusions!$A:$A,$B5723)&gt;0,"Yes","No"))</f>
        <v/>
      </c>
      <c r="R5723" s="17">
        <f>IF($B5723="","",MIN(1,DAY($A5723)/IF($N5723="Superstore",Settings!$B$5,Settings!$B$4)))</f>
        <v/>
      </c>
      <c r="S5723" s="17">
        <f>IF(OR($B5723="",$G5723="",$R5723=0),"",$G5723/$R5723)</f>
        <v/>
      </c>
      <c r="T5723">
        <f>IF($S5723="","",IF($S5723&lt;Settings!$B$8,"Critical",IF($S5723&lt;Settings!$B$9,"Semi Critical","Non Critical")))</f>
        <v/>
      </c>
      <c r="U5723">
        <f>IF($B5723="","",IFERROR(VLOOKUP($O5723,Leaders!$A:$B,2,0),"Not Mapped"))</f>
        <v/>
      </c>
    </row>
    <row r="5724">
      <c r="A5724" s="16" t="n"/>
      <c r="G5724" s="17" t="n"/>
      <c r="H5724" s="17" t="n"/>
      <c r="I5724" s="17" t="n"/>
      <c r="J5724" s="17" t="n"/>
      <c r="K5724" s="17" t="n"/>
      <c r="L5724" s="17" t="n"/>
      <c r="N5724">
        <f>IF($B5724="","",IF($C5724="SUPERSTORE","Superstore","DH"))</f>
        <v/>
      </c>
      <c r="O5724">
        <f>IF($B5724="","",IFERROR(VLOOKUP($B5724,Mapping!$A:$C,2,0),"Not Mapped"))</f>
        <v/>
      </c>
      <c r="P5724">
        <f>IF($B5724="","",IFERROR(VLOOKUP($B5724,Mapping!$A:$C,3,0),"Not Mapped"))</f>
        <v/>
      </c>
      <c r="Q5724">
        <f>IF($B5724="","",IF(COUNTIF(Exclusions!$A:$A,$B5724)&gt;0,"Yes","No"))</f>
        <v/>
      </c>
      <c r="R5724" s="17">
        <f>IF($B5724="","",MIN(1,DAY($A5724)/IF($N5724="Superstore",Settings!$B$5,Settings!$B$4)))</f>
        <v/>
      </c>
      <c r="S5724" s="17">
        <f>IF(OR($B5724="",$G5724="",$R5724=0),"",$G5724/$R5724)</f>
        <v/>
      </c>
      <c r="T5724">
        <f>IF($S5724="","",IF($S5724&lt;Settings!$B$8,"Critical",IF($S5724&lt;Settings!$B$9,"Semi Critical","Non Critical")))</f>
        <v/>
      </c>
      <c r="U5724">
        <f>IF($B5724="","",IFERROR(VLOOKUP($O5724,Leaders!$A:$B,2,0),"Not Mapped"))</f>
        <v/>
      </c>
    </row>
    <row r="5725">
      <c r="A5725" s="16" t="n"/>
      <c r="G5725" s="17" t="n"/>
      <c r="H5725" s="17" t="n"/>
      <c r="I5725" s="17" t="n"/>
      <c r="J5725" s="17" t="n"/>
      <c r="K5725" s="17" t="n"/>
      <c r="L5725" s="17" t="n"/>
      <c r="N5725">
        <f>IF($B5725="","",IF($C5725="SUPERSTORE","Superstore","DH"))</f>
        <v/>
      </c>
      <c r="O5725">
        <f>IF($B5725="","",IFERROR(VLOOKUP($B5725,Mapping!$A:$C,2,0),"Not Mapped"))</f>
        <v/>
      </c>
      <c r="P5725">
        <f>IF($B5725="","",IFERROR(VLOOKUP($B5725,Mapping!$A:$C,3,0),"Not Mapped"))</f>
        <v/>
      </c>
      <c r="Q5725">
        <f>IF($B5725="","",IF(COUNTIF(Exclusions!$A:$A,$B5725)&gt;0,"Yes","No"))</f>
        <v/>
      </c>
      <c r="R5725" s="17">
        <f>IF($B5725="","",MIN(1,DAY($A5725)/IF($N5725="Superstore",Settings!$B$5,Settings!$B$4)))</f>
        <v/>
      </c>
      <c r="S5725" s="17">
        <f>IF(OR($B5725="",$G5725="",$R5725=0),"",$G5725/$R5725)</f>
        <v/>
      </c>
      <c r="T5725">
        <f>IF($S5725="","",IF($S5725&lt;Settings!$B$8,"Critical",IF($S5725&lt;Settings!$B$9,"Semi Critical","Non Critical")))</f>
        <v/>
      </c>
      <c r="U5725">
        <f>IF($B5725="","",IFERROR(VLOOKUP($O5725,Leaders!$A:$B,2,0),"Not Mapped"))</f>
        <v/>
      </c>
    </row>
    <row r="5726">
      <c r="A5726" s="16" t="n"/>
      <c r="G5726" s="17" t="n"/>
      <c r="H5726" s="17" t="n"/>
      <c r="I5726" s="17" t="n"/>
      <c r="J5726" s="17" t="n"/>
      <c r="K5726" s="17" t="n"/>
      <c r="L5726" s="17" t="n"/>
      <c r="N5726">
        <f>IF($B5726="","",IF($C5726="SUPERSTORE","Superstore","DH"))</f>
        <v/>
      </c>
      <c r="O5726">
        <f>IF($B5726="","",IFERROR(VLOOKUP($B5726,Mapping!$A:$C,2,0),"Not Mapped"))</f>
        <v/>
      </c>
      <c r="P5726">
        <f>IF($B5726="","",IFERROR(VLOOKUP($B5726,Mapping!$A:$C,3,0),"Not Mapped"))</f>
        <v/>
      </c>
      <c r="Q5726">
        <f>IF($B5726="","",IF(COUNTIF(Exclusions!$A:$A,$B5726)&gt;0,"Yes","No"))</f>
        <v/>
      </c>
      <c r="R5726" s="17">
        <f>IF($B5726="","",MIN(1,DAY($A5726)/IF($N5726="Superstore",Settings!$B$5,Settings!$B$4)))</f>
        <v/>
      </c>
      <c r="S5726" s="17">
        <f>IF(OR($B5726="",$G5726="",$R5726=0),"",$G5726/$R5726)</f>
        <v/>
      </c>
      <c r="T5726">
        <f>IF($S5726="","",IF($S5726&lt;Settings!$B$8,"Critical",IF($S5726&lt;Settings!$B$9,"Semi Critical","Non Critical")))</f>
        <v/>
      </c>
      <c r="U5726">
        <f>IF($B5726="","",IFERROR(VLOOKUP($O5726,Leaders!$A:$B,2,0),"Not Mapped"))</f>
        <v/>
      </c>
    </row>
    <row r="5727">
      <c r="A5727" s="16" t="n"/>
      <c r="G5727" s="17" t="n"/>
      <c r="H5727" s="17" t="n"/>
      <c r="I5727" s="17" t="n"/>
      <c r="J5727" s="17" t="n"/>
      <c r="K5727" s="17" t="n"/>
      <c r="L5727" s="17" t="n"/>
      <c r="N5727">
        <f>IF($B5727="","",IF($C5727="SUPERSTORE","Superstore","DH"))</f>
        <v/>
      </c>
      <c r="O5727">
        <f>IF($B5727="","",IFERROR(VLOOKUP($B5727,Mapping!$A:$C,2,0),"Not Mapped"))</f>
        <v/>
      </c>
      <c r="P5727">
        <f>IF($B5727="","",IFERROR(VLOOKUP($B5727,Mapping!$A:$C,3,0),"Not Mapped"))</f>
        <v/>
      </c>
      <c r="Q5727">
        <f>IF($B5727="","",IF(COUNTIF(Exclusions!$A:$A,$B5727)&gt;0,"Yes","No"))</f>
        <v/>
      </c>
      <c r="R5727" s="17">
        <f>IF($B5727="","",MIN(1,DAY($A5727)/IF($N5727="Superstore",Settings!$B$5,Settings!$B$4)))</f>
        <v/>
      </c>
      <c r="S5727" s="17">
        <f>IF(OR($B5727="",$G5727="",$R5727=0),"",$G5727/$R5727)</f>
        <v/>
      </c>
      <c r="T5727">
        <f>IF($S5727="","",IF($S5727&lt;Settings!$B$8,"Critical",IF($S5727&lt;Settings!$B$9,"Semi Critical","Non Critical")))</f>
        <v/>
      </c>
      <c r="U5727">
        <f>IF($B5727="","",IFERROR(VLOOKUP($O5727,Leaders!$A:$B,2,0),"Not Mapped"))</f>
        <v/>
      </c>
    </row>
    <row r="5728">
      <c r="A5728" s="16" t="n"/>
      <c r="G5728" s="17" t="n"/>
      <c r="H5728" s="17" t="n"/>
      <c r="I5728" s="17" t="n"/>
      <c r="J5728" s="17" t="n"/>
      <c r="K5728" s="17" t="n"/>
      <c r="L5728" s="17" t="n"/>
      <c r="N5728">
        <f>IF($B5728="","",IF($C5728="SUPERSTORE","Superstore","DH"))</f>
        <v/>
      </c>
      <c r="O5728">
        <f>IF($B5728="","",IFERROR(VLOOKUP($B5728,Mapping!$A:$C,2,0),"Not Mapped"))</f>
        <v/>
      </c>
      <c r="P5728">
        <f>IF($B5728="","",IFERROR(VLOOKUP($B5728,Mapping!$A:$C,3,0),"Not Mapped"))</f>
        <v/>
      </c>
      <c r="Q5728">
        <f>IF($B5728="","",IF(COUNTIF(Exclusions!$A:$A,$B5728)&gt;0,"Yes","No"))</f>
        <v/>
      </c>
      <c r="R5728" s="17">
        <f>IF($B5728="","",MIN(1,DAY($A5728)/IF($N5728="Superstore",Settings!$B$5,Settings!$B$4)))</f>
        <v/>
      </c>
      <c r="S5728" s="17">
        <f>IF(OR($B5728="",$G5728="",$R5728=0),"",$G5728/$R5728)</f>
        <v/>
      </c>
      <c r="T5728">
        <f>IF($S5728="","",IF($S5728&lt;Settings!$B$8,"Critical",IF($S5728&lt;Settings!$B$9,"Semi Critical","Non Critical")))</f>
        <v/>
      </c>
      <c r="U5728">
        <f>IF($B5728="","",IFERROR(VLOOKUP($O5728,Leaders!$A:$B,2,0),"Not Mapped"))</f>
        <v/>
      </c>
    </row>
    <row r="5729">
      <c r="A5729" s="16" t="n"/>
      <c r="G5729" s="17" t="n"/>
      <c r="H5729" s="17" t="n"/>
      <c r="I5729" s="17" t="n"/>
      <c r="J5729" s="17" t="n"/>
      <c r="K5729" s="17" t="n"/>
      <c r="L5729" s="17" t="n"/>
      <c r="N5729">
        <f>IF($B5729="","",IF($C5729="SUPERSTORE","Superstore","DH"))</f>
        <v/>
      </c>
      <c r="O5729">
        <f>IF($B5729="","",IFERROR(VLOOKUP($B5729,Mapping!$A:$C,2,0),"Not Mapped"))</f>
        <v/>
      </c>
      <c r="P5729">
        <f>IF($B5729="","",IFERROR(VLOOKUP($B5729,Mapping!$A:$C,3,0),"Not Mapped"))</f>
        <v/>
      </c>
      <c r="Q5729">
        <f>IF($B5729="","",IF(COUNTIF(Exclusions!$A:$A,$B5729)&gt;0,"Yes","No"))</f>
        <v/>
      </c>
      <c r="R5729" s="17">
        <f>IF($B5729="","",MIN(1,DAY($A5729)/IF($N5729="Superstore",Settings!$B$5,Settings!$B$4)))</f>
        <v/>
      </c>
      <c r="S5729" s="17">
        <f>IF(OR($B5729="",$G5729="",$R5729=0),"",$G5729/$R5729)</f>
        <v/>
      </c>
      <c r="T5729">
        <f>IF($S5729="","",IF($S5729&lt;Settings!$B$8,"Critical",IF($S5729&lt;Settings!$B$9,"Semi Critical","Non Critical")))</f>
        <v/>
      </c>
      <c r="U5729">
        <f>IF($B5729="","",IFERROR(VLOOKUP($O5729,Leaders!$A:$B,2,0),"Not Mapped"))</f>
        <v/>
      </c>
    </row>
    <row r="5730">
      <c r="A5730" s="16" t="n"/>
      <c r="G5730" s="17" t="n"/>
      <c r="H5730" s="17" t="n"/>
      <c r="I5730" s="17" t="n"/>
      <c r="J5730" s="17" t="n"/>
      <c r="K5730" s="17" t="n"/>
      <c r="L5730" s="17" t="n"/>
      <c r="N5730">
        <f>IF($B5730="","",IF($C5730="SUPERSTORE","Superstore","DH"))</f>
        <v/>
      </c>
      <c r="O5730">
        <f>IF($B5730="","",IFERROR(VLOOKUP($B5730,Mapping!$A:$C,2,0),"Not Mapped"))</f>
        <v/>
      </c>
      <c r="P5730">
        <f>IF($B5730="","",IFERROR(VLOOKUP($B5730,Mapping!$A:$C,3,0),"Not Mapped"))</f>
        <v/>
      </c>
      <c r="Q5730">
        <f>IF($B5730="","",IF(COUNTIF(Exclusions!$A:$A,$B5730)&gt;0,"Yes","No"))</f>
        <v/>
      </c>
      <c r="R5730" s="17">
        <f>IF($B5730="","",MIN(1,DAY($A5730)/IF($N5730="Superstore",Settings!$B$5,Settings!$B$4)))</f>
        <v/>
      </c>
      <c r="S5730" s="17">
        <f>IF(OR($B5730="",$G5730="",$R5730=0),"",$G5730/$R5730)</f>
        <v/>
      </c>
      <c r="T5730">
        <f>IF($S5730="","",IF($S5730&lt;Settings!$B$8,"Critical",IF($S5730&lt;Settings!$B$9,"Semi Critical","Non Critical")))</f>
        <v/>
      </c>
      <c r="U5730">
        <f>IF($B5730="","",IFERROR(VLOOKUP($O5730,Leaders!$A:$B,2,0),"Not Mapped"))</f>
        <v/>
      </c>
    </row>
    <row r="5731">
      <c r="A5731" s="16" t="n"/>
      <c r="G5731" s="17" t="n"/>
      <c r="H5731" s="17" t="n"/>
      <c r="I5731" s="17" t="n"/>
      <c r="J5731" s="17" t="n"/>
      <c r="K5731" s="17" t="n"/>
      <c r="L5731" s="17" t="n"/>
      <c r="N5731">
        <f>IF($B5731="","",IF($C5731="SUPERSTORE","Superstore","DH"))</f>
        <v/>
      </c>
      <c r="O5731">
        <f>IF($B5731="","",IFERROR(VLOOKUP($B5731,Mapping!$A:$C,2,0),"Not Mapped"))</f>
        <v/>
      </c>
      <c r="P5731">
        <f>IF($B5731="","",IFERROR(VLOOKUP($B5731,Mapping!$A:$C,3,0),"Not Mapped"))</f>
        <v/>
      </c>
      <c r="Q5731">
        <f>IF($B5731="","",IF(COUNTIF(Exclusions!$A:$A,$B5731)&gt;0,"Yes","No"))</f>
        <v/>
      </c>
      <c r="R5731" s="17">
        <f>IF($B5731="","",MIN(1,DAY($A5731)/IF($N5731="Superstore",Settings!$B$5,Settings!$B$4)))</f>
        <v/>
      </c>
      <c r="S5731" s="17">
        <f>IF(OR($B5731="",$G5731="",$R5731=0),"",$G5731/$R5731)</f>
        <v/>
      </c>
      <c r="T5731">
        <f>IF($S5731="","",IF($S5731&lt;Settings!$B$8,"Critical",IF($S5731&lt;Settings!$B$9,"Semi Critical","Non Critical")))</f>
        <v/>
      </c>
      <c r="U5731">
        <f>IF($B5731="","",IFERROR(VLOOKUP($O5731,Leaders!$A:$B,2,0),"Not Mapped"))</f>
        <v/>
      </c>
    </row>
    <row r="5732">
      <c r="A5732" s="16" t="n"/>
      <c r="G5732" s="17" t="n"/>
      <c r="H5732" s="17" t="n"/>
      <c r="I5732" s="17" t="n"/>
      <c r="J5732" s="17" t="n"/>
      <c r="K5732" s="17" t="n"/>
      <c r="L5732" s="17" t="n"/>
      <c r="N5732">
        <f>IF($B5732="","",IF($C5732="SUPERSTORE","Superstore","DH"))</f>
        <v/>
      </c>
      <c r="O5732">
        <f>IF($B5732="","",IFERROR(VLOOKUP($B5732,Mapping!$A:$C,2,0),"Not Mapped"))</f>
        <v/>
      </c>
      <c r="P5732">
        <f>IF($B5732="","",IFERROR(VLOOKUP($B5732,Mapping!$A:$C,3,0),"Not Mapped"))</f>
        <v/>
      </c>
      <c r="Q5732">
        <f>IF($B5732="","",IF(COUNTIF(Exclusions!$A:$A,$B5732)&gt;0,"Yes","No"))</f>
        <v/>
      </c>
      <c r="R5732" s="17">
        <f>IF($B5732="","",MIN(1,DAY($A5732)/IF($N5732="Superstore",Settings!$B$5,Settings!$B$4)))</f>
        <v/>
      </c>
      <c r="S5732" s="17">
        <f>IF(OR($B5732="",$G5732="",$R5732=0),"",$G5732/$R5732)</f>
        <v/>
      </c>
      <c r="T5732">
        <f>IF($S5732="","",IF($S5732&lt;Settings!$B$8,"Critical",IF($S5732&lt;Settings!$B$9,"Semi Critical","Non Critical")))</f>
        <v/>
      </c>
      <c r="U5732">
        <f>IF($B5732="","",IFERROR(VLOOKUP($O5732,Leaders!$A:$B,2,0),"Not Mapped"))</f>
        <v/>
      </c>
    </row>
    <row r="5733">
      <c r="A5733" s="16" t="n"/>
      <c r="G5733" s="17" t="n"/>
      <c r="H5733" s="17" t="n"/>
      <c r="I5733" s="17" t="n"/>
      <c r="J5733" s="17" t="n"/>
      <c r="K5733" s="17" t="n"/>
      <c r="L5733" s="17" t="n"/>
      <c r="N5733">
        <f>IF($B5733="","",IF($C5733="SUPERSTORE","Superstore","DH"))</f>
        <v/>
      </c>
      <c r="O5733">
        <f>IF($B5733="","",IFERROR(VLOOKUP($B5733,Mapping!$A:$C,2,0),"Not Mapped"))</f>
        <v/>
      </c>
      <c r="P5733">
        <f>IF($B5733="","",IFERROR(VLOOKUP($B5733,Mapping!$A:$C,3,0),"Not Mapped"))</f>
        <v/>
      </c>
      <c r="Q5733">
        <f>IF($B5733="","",IF(COUNTIF(Exclusions!$A:$A,$B5733)&gt;0,"Yes","No"))</f>
        <v/>
      </c>
      <c r="R5733" s="17">
        <f>IF($B5733="","",MIN(1,DAY($A5733)/IF($N5733="Superstore",Settings!$B$5,Settings!$B$4)))</f>
        <v/>
      </c>
      <c r="S5733" s="17">
        <f>IF(OR($B5733="",$G5733="",$R5733=0),"",$G5733/$R5733)</f>
        <v/>
      </c>
      <c r="T5733">
        <f>IF($S5733="","",IF($S5733&lt;Settings!$B$8,"Critical",IF($S5733&lt;Settings!$B$9,"Semi Critical","Non Critical")))</f>
        <v/>
      </c>
      <c r="U5733">
        <f>IF($B5733="","",IFERROR(VLOOKUP($O5733,Leaders!$A:$B,2,0),"Not Mapped"))</f>
        <v/>
      </c>
    </row>
    <row r="5734">
      <c r="A5734" s="16" t="n"/>
      <c r="G5734" s="17" t="n"/>
      <c r="H5734" s="17" t="n"/>
      <c r="I5734" s="17" t="n"/>
      <c r="J5734" s="17" t="n"/>
      <c r="K5734" s="17" t="n"/>
      <c r="L5734" s="17" t="n"/>
      <c r="N5734">
        <f>IF($B5734="","",IF($C5734="SUPERSTORE","Superstore","DH"))</f>
        <v/>
      </c>
      <c r="O5734">
        <f>IF($B5734="","",IFERROR(VLOOKUP($B5734,Mapping!$A:$C,2,0),"Not Mapped"))</f>
        <v/>
      </c>
      <c r="P5734">
        <f>IF($B5734="","",IFERROR(VLOOKUP($B5734,Mapping!$A:$C,3,0),"Not Mapped"))</f>
        <v/>
      </c>
      <c r="Q5734">
        <f>IF($B5734="","",IF(COUNTIF(Exclusions!$A:$A,$B5734)&gt;0,"Yes","No"))</f>
        <v/>
      </c>
      <c r="R5734" s="17">
        <f>IF($B5734="","",MIN(1,DAY($A5734)/IF($N5734="Superstore",Settings!$B$5,Settings!$B$4)))</f>
        <v/>
      </c>
      <c r="S5734" s="17">
        <f>IF(OR($B5734="",$G5734="",$R5734=0),"",$G5734/$R5734)</f>
        <v/>
      </c>
      <c r="T5734">
        <f>IF($S5734="","",IF($S5734&lt;Settings!$B$8,"Critical",IF($S5734&lt;Settings!$B$9,"Semi Critical","Non Critical")))</f>
        <v/>
      </c>
      <c r="U5734">
        <f>IF($B5734="","",IFERROR(VLOOKUP($O5734,Leaders!$A:$B,2,0),"Not Mapped"))</f>
        <v/>
      </c>
    </row>
    <row r="5735">
      <c r="A5735" s="16" t="n"/>
      <c r="G5735" s="17" t="n"/>
      <c r="H5735" s="17" t="n"/>
      <c r="I5735" s="17" t="n"/>
      <c r="J5735" s="17" t="n"/>
      <c r="K5735" s="17" t="n"/>
      <c r="L5735" s="17" t="n"/>
      <c r="N5735">
        <f>IF($B5735="","",IF($C5735="SUPERSTORE","Superstore","DH"))</f>
        <v/>
      </c>
      <c r="O5735">
        <f>IF($B5735="","",IFERROR(VLOOKUP($B5735,Mapping!$A:$C,2,0),"Not Mapped"))</f>
        <v/>
      </c>
      <c r="P5735">
        <f>IF($B5735="","",IFERROR(VLOOKUP($B5735,Mapping!$A:$C,3,0),"Not Mapped"))</f>
        <v/>
      </c>
      <c r="Q5735">
        <f>IF($B5735="","",IF(COUNTIF(Exclusions!$A:$A,$B5735)&gt;0,"Yes","No"))</f>
        <v/>
      </c>
      <c r="R5735" s="17">
        <f>IF($B5735="","",MIN(1,DAY($A5735)/IF($N5735="Superstore",Settings!$B$5,Settings!$B$4)))</f>
        <v/>
      </c>
      <c r="S5735" s="17">
        <f>IF(OR($B5735="",$G5735="",$R5735=0),"",$G5735/$R5735)</f>
        <v/>
      </c>
      <c r="T5735">
        <f>IF($S5735="","",IF($S5735&lt;Settings!$B$8,"Critical",IF($S5735&lt;Settings!$B$9,"Semi Critical","Non Critical")))</f>
        <v/>
      </c>
      <c r="U5735">
        <f>IF($B5735="","",IFERROR(VLOOKUP($O5735,Leaders!$A:$B,2,0),"Not Mapped"))</f>
        <v/>
      </c>
    </row>
    <row r="5736">
      <c r="A5736" s="16" t="n"/>
      <c r="G5736" s="17" t="n"/>
      <c r="H5736" s="17" t="n"/>
      <c r="I5736" s="17" t="n"/>
      <c r="J5736" s="17" t="n"/>
      <c r="K5736" s="17" t="n"/>
      <c r="L5736" s="17" t="n"/>
      <c r="N5736">
        <f>IF($B5736="","",IF($C5736="SUPERSTORE","Superstore","DH"))</f>
        <v/>
      </c>
      <c r="O5736">
        <f>IF($B5736="","",IFERROR(VLOOKUP($B5736,Mapping!$A:$C,2,0),"Not Mapped"))</f>
        <v/>
      </c>
      <c r="P5736">
        <f>IF($B5736="","",IFERROR(VLOOKUP($B5736,Mapping!$A:$C,3,0),"Not Mapped"))</f>
        <v/>
      </c>
      <c r="Q5736">
        <f>IF($B5736="","",IF(COUNTIF(Exclusions!$A:$A,$B5736)&gt;0,"Yes","No"))</f>
        <v/>
      </c>
      <c r="R5736" s="17">
        <f>IF($B5736="","",MIN(1,DAY($A5736)/IF($N5736="Superstore",Settings!$B$5,Settings!$B$4)))</f>
        <v/>
      </c>
      <c r="S5736" s="17">
        <f>IF(OR($B5736="",$G5736="",$R5736=0),"",$G5736/$R5736)</f>
        <v/>
      </c>
      <c r="T5736">
        <f>IF($S5736="","",IF($S5736&lt;Settings!$B$8,"Critical",IF($S5736&lt;Settings!$B$9,"Semi Critical","Non Critical")))</f>
        <v/>
      </c>
      <c r="U5736">
        <f>IF($B5736="","",IFERROR(VLOOKUP($O5736,Leaders!$A:$B,2,0),"Not Mapped"))</f>
        <v/>
      </c>
    </row>
    <row r="5737">
      <c r="A5737" s="16" t="n"/>
      <c r="G5737" s="17" t="n"/>
      <c r="H5737" s="17" t="n"/>
      <c r="I5737" s="17" t="n"/>
      <c r="J5737" s="17" t="n"/>
      <c r="K5737" s="17" t="n"/>
      <c r="L5737" s="17" t="n"/>
      <c r="N5737">
        <f>IF($B5737="","",IF($C5737="SUPERSTORE","Superstore","DH"))</f>
        <v/>
      </c>
      <c r="O5737">
        <f>IF($B5737="","",IFERROR(VLOOKUP($B5737,Mapping!$A:$C,2,0),"Not Mapped"))</f>
        <v/>
      </c>
      <c r="P5737">
        <f>IF($B5737="","",IFERROR(VLOOKUP($B5737,Mapping!$A:$C,3,0),"Not Mapped"))</f>
        <v/>
      </c>
      <c r="Q5737">
        <f>IF($B5737="","",IF(COUNTIF(Exclusions!$A:$A,$B5737)&gt;0,"Yes","No"))</f>
        <v/>
      </c>
      <c r="R5737" s="17">
        <f>IF($B5737="","",MIN(1,DAY($A5737)/IF($N5737="Superstore",Settings!$B$5,Settings!$B$4)))</f>
        <v/>
      </c>
      <c r="S5737" s="17">
        <f>IF(OR($B5737="",$G5737="",$R5737=0),"",$G5737/$R5737)</f>
        <v/>
      </c>
      <c r="T5737">
        <f>IF($S5737="","",IF($S5737&lt;Settings!$B$8,"Critical",IF($S5737&lt;Settings!$B$9,"Semi Critical","Non Critical")))</f>
        <v/>
      </c>
      <c r="U5737">
        <f>IF($B5737="","",IFERROR(VLOOKUP($O5737,Leaders!$A:$B,2,0),"Not Mapped"))</f>
        <v/>
      </c>
    </row>
    <row r="5738">
      <c r="A5738" s="16" t="n"/>
      <c r="G5738" s="17" t="n"/>
      <c r="H5738" s="17" t="n"/>
      <c r="I5738" s="17" t="n"/>
      <c r="J5738" s="17" t="n"/>
      <c r="K5738" s="17" t="n"/>
      <c r="L5738" s="17" t="n"/>
      <c r="N5738">
        <f>IF($B5738="","",IF($C5738="SUPERSTORE","Superstore","DH"))</f>
        <v/>
      </c>
      <c r="O5738">
        <f>IF($B5738="","",IFERROR(VLOOKUP($B5738,Mapping!$A:$C,2,0),"Not Mapped"))</f>
        <v/>
      </c>
      <c r="P5738">
        <f>IF($B5738="","",IFERROR(VLOOKUP($B5738,Mapping!$A:$C,3,0),"Not Mapped"))</f>
        <v/>
      </c>
      <c r="Q5738">
        <f>IF($B5738="","",IF(COUNTIF(Exclusions!$A:$A,$B5738)&gt;0,"Yes","No"))</f>
        <v/>
      </c>
      <c r="R5738" s="17">
        <f>IF($B5738="","",MIN(1,DAY($A5738)/IF($N5738="Superstore",Settings!$B$5,Settings!$B$4)))</f>
        <v/>
      </c>
      <c r="S5738" s="17">
        <f>IF(OR($B5738="",$G5738="",$R5738=0),"",$G5738/$R5738)</f>
        <v/>
      </c>
      <c r="T5738">
        <f>IF($S5738="","",IF($S5738&lt;Settings!$B$8,"Critical",IF($S5738&lt;Settings!$B$9,"Semi Critical","Non Critical")))</f>
        <v/>
      </c>
      <c r="U5738">
        <f>IF($B5738="","",IFERROR(VLOOKUP($O5738,Leaders!$A:$B,2,0),"Not Mapped"))</f>
        <v/>
      </c>
    </row>
    <row r="5739">
      <c r="A5739" s="16" t="n"/>
      <c r="G5739" s="17" t="n"/>
      <c r="H5739" s="17" t="n"/>
      <c r="I5739" s="17" t="n"/>
      <c r="J5739" s="17" t="n"/>
      <c r="K5739" s="17" t="n"/>
      <c r="L5739" s="17" t="n"/>
      <c r="N5739">
        <f>IF($B5739="","",IF($C5739="SUPERSTORE","Superstore","DH"))</f>
        <v/>
      </c>
      <c r="O5739">
        <f>IF($B5739="","",IFERROR(VLOOKUP($B5739,Mapping!$A:$C,2,0),"Not Mapped"))</f>
        <v/>
      </c>
      <c r="P5739">
        <f>IF($B5739="","",IFERROR(VLOOKUP($B5739,Mapping!$A:$C,3,0),"Not Mapped"))</f>
        <v/>
      </c>
      <c r="Q5739">
        <f>IF($B5739="","",IF(COUNTIF(Exclusions!$A:$A,$B5739)&gt;0,"Yes","No"))</f>
        <v/>
      </c>
      <c r="R5739" s="17">
        <f>IF($B5739="","",MIN(1,DAY($A5739)/IF($N5739="Superstore",Settings!$B$5,Settings!$B$4)))</f>
        <v/>
      </c>
      <c r="S5739" s="17">
        <f>IF(OR($B5739="",$G5739="",$R5739=0),"",$G5739/$R5739)</f>
        <v/>
      </c>
      <c r="T5739">
        <f>IF($S5739="","",IF($S5739&lt;Settings!$B$8,"Critical",IF($S5739&lt;Settings!$B$9,"Semi Critical","Non Critical")))</f>
        <v/>
      </c>
      <c r="U5739">
        <f>IF($B5739="","",IFERROR(VLOOKUP($O5739,Leaders!$A:$B,2,0),"Not Mapped"))</f>
        <v/>
      </c>
    </row>
    <row r="5740">
      <c r="A5740" s="16" t="n"/>
      <c r="G5740" s="17" t="n"/>
      <c r="H5740" s="17" t="n"/>
      <c r="I5740" s="17" t="n"/>
      <c r="J5740" s="17" t="n"/>
      <c r="K5740" s="17" t="n"/>
      <c r="L5740" s="17" t="n"/>
      <c r="N5740">
        <f>IF($B5740="","",IF($C5740="SUPERSTORE","Superstore","DH"))</f>
        <v/>
      </c>
      <c r="O5740">
        <f>IF($B5740="","",IFERROR(VLOOKUP($B5740,Mapping!$A:$C,2,0),"Not Mapped"))</f>
        <v/>
      </c>
      <c r="P5740">
        <f>IF($B5740="","",IFERROR(VLOOKUP($B5740,Mapping!$A:$C,3,0),"Not Mapped"))</f>
        <v/>
      </c>
      <c r="Q5740">
        <f>IF($B5740="","",IF(COUNTIF(Exclusions!$A:$A,$B5740)&gt;0,"Yes","No"))</f>
        <v/>
      </c>
      <c r="R5740" s="17">
        <f>IF($B5740="","",MIN(1,DAY($A5740)/IF($N5740="Superstore",Settings!$B$5,Settings!$B$4)))</f>
        <v/>
      </c>
      <c r="S5740" s="17">
        <f>IF(OR($B5740="",$G5740="",$R5740=0),"",$G5740/$R5740)</f>
        <v/>
      </c>
      <c r="T5740">
        <f>IF($S5740="","",IF($S5740&lt;Settings!$B$8,"Critical",IF($S5740&lt;Settings!$B$9,"Semi Critical","Non Critical")))</f>
        <v/>
      </c>
      <c r="U5740">
        <f>IF($B5740="","",IFERROR(VLOOKUP($O5740,Leaders!$A:$B,2,0),"Not Mapped"))</f>
        <v/>
      </c>
    </row>
    <row r="5741">
      <c r="A5741" s="16" t="n"/>
      <c r="G5741" s="17" t="n"/>
      <c r="H5741" s="17" t="n"/>
      <c r="I5741" s="17" t="n"/>
      <c r="J5741" s="17" t="n"/>
      <c r="K5741" s="17" t="n"/>
      <c r="L5741" s="17" t="n"/>
      <c r="N5741">
        <f>IF($B5741="","",IF($C5741="SUPERSTORE","Superstore","DH"))</f>
        <v/>
      </c>
      <c r="O5741">
        <f>IF($B5741="","",IFERROR(VLOOKUP($B5741,Mapping!$A:$C,2,0),"Not Mapped"))</f>
        <v/>
      </c>
      <c r="P5741">
        <f>IF($B5741="","",IFERROR(VLOOKUP($B5741,Mapping!$A:$C,3,0),"Not Mapped"))</f>
        <v/>
      </c>
      <c r="Q5741">
        <f>IF($B5741="","",IF(COUNTIF(Exclusions!$A:$A,$B5741)&gt;0,"Yes","No"))</f>
        <v/>
      </c>
      <c r="R5741" s="17">
        <f>IF($B5741="","",MIN(1,DAY($A5741)/IF($N5741="Superstore",Settings!$B$5,Settings!$B$4)))</f>
        <v/>
      </c>
      <c r="S5741" s="17">
        <f>IF(OR($B5741="",$G5741="",$R5741=0),"",$G5741/$R5741)</f>
        <v/>
      </c>
      <c r="T5741">
        <f>IF($S5741="","",IF($S5741&lt;Settings!$B$8,"Critical",IF($S5741&lt;Settings!$B$9,"Semi Critical","Non Critical")))</f>
        <v/>
      </c>
      <c r="U5741">
        <f>IF($B5741="","",IFERROR(VLOOKUP($O5741,Leaders!$A:$B,2,0),"Not Mapped"))</f>
        <v/>
      </c>
    </row>
    <row r="5742">
      <c r="A5742" s="16" t="n"/>
      <c r="G5742" s="17" t="n"/>
      <c r="H5742" s="17" t="n"/>
      <c r="I5742" s="17" t="n"/>
      <c r="J5742" s="17" t="n"/>
      <c r="K5742" s="17" t="n"/>
      <c r="L5742" s="17" t="n"/>
      <c r="N5742">
        <f>IF($B5742="","",IF($C5742="SUPERSTORE","Superstore","DH"))</f>
        <v/>
      </c>
      <c r="O5742">
        <f>IF($B5742="","",IFERROR(VLOOKUP($B5742,Mapping!$A:$C,2,0),"Not Mapped"))</f>
        <v/>
      </c>
      <c r="P5742">
        <f>IF($B5742="","",IFERROR(VLOOKUP($B5742,Mapping!$A:$C,3,0),"Not Mapped"))</f>
        <v/>
      </c>
      <c r="Q5742">
        <f>IF($B5742="","",IF(COUNTIF(Exclusions!$A:$A,$B5742)&gt;0,"Yes","No"))</f>
        <v/>
      </c>
      <c r="R5742" s="17">
        <f>IF($B5742="","",MIN(1,DAY($A5742)/IF($N5742="Superstore",Settings!$B$5,Settings!$B$4)))</f>
        <v/>
      </c>
      <c r="S5742" s="17">
        <f>IF(OR($B5742="",$G5742="",$R5742=0),"",$G5742/$R5742)</f>
        <v/>
      </c>
      <c r="T5742">
        <f>IF($S5742="","",IF($S5742&lt;Settings!$B$8,"Critical",IF($S5742&lt;Settings!$B$9,"Semi Critical","Non Critical")))</f>
        <v/>
      </c>
      <c r="U5742">
        <f>IF($B5742="","",IFERROR(VLOOKUP($O5742,Leaders!$A:$B,2,0),"Not Mapped"))</f>
        <v/>
      </c>
    </row>
    <row r="5743">
      <c r="A5743" s="16" t="n"/>
      <c r="G5743" s="17" t="n"/>
      <c r="H5743" s="17" t="n"/>
      <c r="I5743" s="17" t="n"/>
      <c r="J5743" s="17" t="n"/>
      <c r="K5743" s="17" t="n"/>
      <c r="L5743" s="17" t="n"/>
      <c r="N5743">
        <f>IF($B5743="","",IF($C5743="SUPERSTORE","Superstore","DH"))</f>
        <v/>
      </c>
      <c r="O5743">
        <f>IF($B5743="","",IFERROR(VLOOKUP($B5743,Mapping!$A:$C,2,0),"Not Mapped"))</f>
        <v/>
      </c>
      <c r="P5743">
        <f>IF($B5743="","",IFERROR(VLOOKUP($B5743,Mapping!$A:$C,3,0),"Not Mapped"))</f>
        <v/>
      </c>
      <c r="Q5743">
        <f>IF($B5743="","",IF(COUNTIF(Exclusions!$A:$A,$B5743)&gt;0,"Yes","No"))</f>
        <v/>
      </c>
      <c r="R5743" s="17">
        <f>IF($B5743="","",MIN(1,DAY($A5743)/IF($N5743="Superstore",Settings!$B$5,Settings!$B$4)))</f>
        <v/>
      </c>
      <c r="S5743" s="17">
        <f>IF(OR($B5743="",$G5743="",$R5743=0),"",$G5743/$R5743)</f>
        <v/>
      </c>
      <c r="T5743">
        <f>IF($S5743="","",IF($S5743&lt;Settings!$B$8,"Critical",IF($S5743&lt;Settings!$B$9,"Semi Critical","Non Critical")))</f>
        <v/>
      </c>
      <c r="U5743">
        <f>IF($B5743="","",IFERROR(VLOOKUP($O5743,Leaders!$A:$B,2,0),"Not Mapped"))</f>
        <v/>
      </c>
    </row>
    <row r="5744">
      <c r="A5744" s="16" t="n"/>
      <c r="G5744" s="17" t="n"/>
      <c r="H5744" s="17" t="n"/>
      <c r="I5744" s="17" t="n"/>
      <c r="J5744" s="17" t="n"/>
      <c r="K5744" s="17" t="n"/>
      <c r="L5744" s="17" t="n"/>
      <c r="N5744">
        <f>IF($B5744="","",IF($C5744="SUPERSTORE","Superstore","DH"))</f>
        <v/>
      </c>
      <c r="O5744">
        <f>IF($B5744="","",IFERROR(VLOOKUP($B5744,Mapping!$A:$C,2,0),"Not Mapped"))</f>
        <v/>
      </c>
      <c r="P5744">
        <f>IF($B5744="","",IFERROR(VLOOKUP($B5744,Mapping!$A:$C,3,0),"Not Mapped"))</f>
        <v/>
      </c>
      <c r="Q5744">
        <f>IF($B5744="","",IF(COUNTIF(Exclusions!$A:$A,$B5744)&gt;0,"Yes","No"))</f>
        <v/>
      </c>
      <c r="R5744" s="17">
        <f>IF($B5744="","",MIN(1,DAY($A5744)/IF($N5744="Superstore",Settings!$B$5,Settings!$B$4)))</f>
        <v/>
      </c>
      <c r="S5744" s="17">
        <f>IF(OR($B5744="",$G5744="",$R5744=0),"",$G5744/$R5744)</f>
        <v/>
      </c>
      <c r="T5744">
        <f>IF($S5744="","",IF($S5744&lt;Settings!$B$8,"Critical",IF($S5744&lt;Settings!$B$9,"Semi Critical","Non Critical")))</f>
        <v/>
      </c>
      <c r="U5744">
        <f>IF($B5744="","",IFERROR(VLOOKUP($O5744,Leaders!$A:$B,2,0),"Not Mapped"))</f>
        <v/>
      </c>
    </row>
    <row r="5745">
      <c r="A5745" s="16" t="n"/>
      <c r="G5745" s="17" t="n"/>
      <c r="H5745" s="17" t="n"/>
      <c r="I5745" s="17" t="n"/>
      <c r="J5745" s="17" t="n"/>
      <c r="K5745" s="17" t="n"/>
      <c r="L5745" s="17" t="n"/>
      <c r="N5745">
        <f>IF($B5745="","",IF($C5745="SUPERSTORE","Superstore","DH"))</f>
        <v/>
      </c>
      <c r="O5745">
        <f>IF($B5745="","",IFERROR(VLOOKUP($B5745,Mapping!$A:$C,2,0),"Not Mapped"))</f>
        <v/>
      </c>
      <c r="P5745">
        <f>IF($B5745="","",IFERROR(VLOOKUP($B5745,Mapping!$A:$C,3,0),"Not Mapped"))</f>
        <v/>
      </c>
      <c r="Q5745">
        <f>IF($B5745="","",IF(COUNTIF(Exclusions!$A:$A,$B5745)&gt;0,"Yes","No"))</f>
        <v/>
      </c>
      <c r="R5745" s="17">
        <f>IF($B5745="","",MIN(1,DAY($A5745)/IF($N5745="Superstore",Settings!$B$5,Settings!$B$4)))</f>
        <v/>
      </c>
      <c r="S5745" s="17">
        <f>IF(OR($B5745="",$G5745="",$R5745=0),"",$G5745/$R5745)</f>
        <v/>
      </c>
      <c r="T5745">
        <f>IF($S5745="","",IF($S5745&lt;Settings!$B$8,"Critical",IF($S5745&lt;Settings!$B$9,"Semi Critical","Non Critical")))</f>
        <v/>
      </c>
      <c r="U5745">
        <f>IF($B5745="","",IFERROR(VLOOKUP($O5745,Leaders!$A:$B,2,0),"Not Mapped"))</f>
        <v/>
      </c>
    </row>
    <row r="5746">
      <c r="A5746" s="16" t="n"/>
      <c r="G5746" s="17" t="n"/>
      <c r="H5746" s="17" t="n"/>
      <c r="I5746" s="17" t="n"/>
      <c r="J5746" s="17" t="n"/>
      <c r="K5746" s="17" t="n"/>
      <c r="L5746" s="17" t="n"/>
      <c r="N5746">
        <f>IF($B5746="","",IF($C5746="SUPERSTORE","Superstore","DH"))</f>
        <v/>
      </c>
      <c r="O5746">
        <f>IF($B5746="","",IFERROR(VLOOKUP($B5746,Mapping!$A:$C,2,0),"Not Mapped"))</f>
        <v/>
      </c>
      <c r="P5746">
        <f>IF($B5746="","",IFERROR(VLOOKUP($B5746,Mapping!$A:$C,3,0),"Not Mapped"))</f>
        <v/>
      </c>
      <c r="Q5746">
        <f>IF($B5746="","",IF(COUNTIF(Exclusions!$A:$A,$B5746)&gt;0,"Yes","No"))</f>
        <v/>
      </c>
      <c r="R5746" s="17">
        <f>IF($B5746="","",MIN(1,DAY($A5746)/IF($N5746="Superstore",Settings!$B$5,Settings!$B$4)))</f>
        <v/>
      </c>
      <c r="S5746" s="17">
        <f>IF(OR($B5746="",$G5746="",$R5746=0),"",$G5746/$R5746)</f>
        <v/>
      </c>
      <c r="T5746">
        <f>IF($S5746="","",IF($S5746&lt;Settings!$B$8,"Critical",IF($S5746&lt;Settings!$B$9,"Semi Critical","Non Critical")))</f>
        <v/>
      </c>
      <c r="U5746">
        <f>IF($B5746="","",IFERROR(VLOOKUP($O5746,Leaders!$A:$B,2,0),"Not Mapped"))</f>
        <v/>
      </c>
    </row>
    <row r="5747">
      <c r="A5747" s="16" t="n"/>
      <c r="G5747" s="17" t="n"/>
      <c r="H5747" s="17" t="n"/>
      <c r="I5747" s="17" t="n"/>
      <c r="J5747" s="17" t="n"/>
      <c r="K5747" s="17" t="n"/>
      <c r="L5747" s="17" t="n"/>
      <c r="N5747">
        <f>IF($B5747="","",IF($C5747="SUPERSTORE","Superstore","DH"))</f>
        <v/>
      </c>
      <c r="O5747">
        <f>IF($B5747="","",IFERROR(VLOOKUP($B5747,Mapping!$A:$C,2,0),"Not Mapped"))</f>
        <v/>
      </c>
      <c r="P5747">
        <f>IF($B5747="","",IFERROR(VLOOKUP($B5747,Mapping!$A:$C,3,0),"Not Mapped"))</f>
        <v/>
      </c>
      <c r="Q5747">
        <f>IF($B5747="","",IF(COUNTIF(Exclusions!$A:$A,$B5747)&gt;0,"Yes","No"))</f>
        <v/>
      </c>
      <c r="R5747" s="17">
        <f>IF($B5747="","",MIN(1,DAY($A5747)/IF($N5747="Superstore",Settings!$B$5,Settings!$B$4)))</f>
        <v/>
      </c>
      <c r="S5747" s="17">
        <f>IF(OR($B5747="",$G5747="",$R5747=0),"",$G5747/$R5747)</f>
        <v/>
      </c>
      <c r="T5747">
        <f>IF($S5747="","",IF($S5747&lt;Settings!$B$8,"Critical",IF($S5747&lt;Settings!$B$9,"Semi Critical","Non Critical")))</f>
        <v/>
      </c>
      <c r="U5747">
        <f>IF($B5747="","",IFERROR(VLOOKUP($O5747,Leaders!$A:$B,2,0),"Not Mapped"))</f>
        <v/>
      </c>
    </row>
    <row r="5748">
      <c r="A5748" s="16" t="n"/>
      <c r="G5748" s="17" t="n"/>
      <c r="H5748" s="17" t="n"/>
      <c r="I5748" s="17" t="n"/>
      <c r="J5748" s="17" t="n"/>
      <c r="K5748" s="17" t="n"/>
      <c r="L5748" s="17" t="n"/>
      <c r="N5748">
        <f>IF($B5748="","",IF($C5748="SUPERSTORE","Superstore","DH"))</f>
        <v/>
      </c>
      <c r="O5748">
        <f>IF($B5748="","",IFERROR(VLOOKUP($B5748,Mapping!$A:$C,2,0),"Not Mapped"))</f>
        <v/>
      </c>
      <c r="P5748">
        <f>IF($B5748="","",IFERROR(VLOOKUP($B5748,Mapping!$A:$C,3,0),"Not Mapped"))</f>
        <v/>
      </c>
      <c r="Q5748">
        <f>IF($B5748="","",IF(COUNTIF(Exclusions!$A:$A,$B5748)&gt;0,"Yes","No"))</f>
        <v/>
      </c>
      <c r="R5748" s="17">
        <f>IF($B5748="","",MIN(1,DAY($A5748)/IF($N5748="Superstore",Settings!$B$5,Settings!$B$4)))</f>
        <v/>
      </c>
      <c r="S5748" s="17">
        <f>IF(OR($B5748="",$G5748="",$R5748=0),"",$G5748/$R5748)</f>
        <v/>
      </c>
      <c r="T5748">
        <f>IF($S5748="","",IF($S5748&lt;Settings!$B$8,"Critical",IF($S5748&lt;Settings!$B$9,"Semi Critical","Non Critical")))</f>
        <v/>
      </c>
      <c r="U5748">
        <f>IF($B5748="","",IFERROR(VLOOKUP($O5748,Leaders!$A:$B,2,0),"Not Mapped"))</f>
        <v/>
      </c>
    </row>
    <row r="5749">
      <c r="A5749" s="16" t="n"/>
      <c r="G5749" s="17" t="n"/>
      <c r="H5749" s="17" t="n"/>
      <c r="I5749" s="17" t="n"/>
      <c r="J5749" s="17" t="n"/>
      <c r="K5749" s="17" t="n"/>
      <c r="L5749" s="17" t="n"/>
      <c r="N5749">
        <f>IF($B5749="","",IF($C5749="SUPERSTORE","Superstore","DH"))</f>
        <v/>
      </c>
      <c r="O5749">
        <f>IF($B5749="","",IFERROR(VLOOKUP($B5749,Mapping!$A:$C,2,0),"Not Mapped"))</f>
        <v/>
      </c>
      <c r="P5749">
        <f>IF($B5749="","",IFERROR(VLOOKUP($B5749,Mapping!$A:$C,3,0),"Not Mapped"))</f>
        <v/>
      </c>
      <c r="Q5749">
        <f>IF($B5749="","",IF(COUNTIF(Exclusions!$A:$A,$B5749)&gt;0,"Yes","No"))</f>
        <v/>
      </c>
      <c r="R5749" s="17">
        <f>IF($B5749="","",MIN(1,DAY($A5749)/IF($N5749="Superstore",Settings!$B$5,Settings!$B$4)))</f>
        <v/>
      </c>
      <c r="S5749" s="17">
        <f>IF(OR($B5749="",$G5749="",$R5749=0),"",$G5749/$R5749)</f>
        <v/>
      </c>
      <c r="T5749">
        <f>IF($S5749="","",IF($S5749&lt;Settings!$B$8,"Critical",IF($S5749&lt;Settings!$B$9,"Semi Critical","Non Critical")))</f>
        <v/>
      </c>
      <c r="U5749">
        <f>IF($B5749="","",IFERROR(VLOOKUP($O5749,Leaders!$A:$B,2,0),"Not Mapped"))</f>
        <v/>
      </c>
    </row>
    <row r="5750">
      <c r="A5750" s="16" t="n"/>
      <c r="G5750" s="17" t="n"/>
      <c r="H5750" s="17" t="n"/>
      <c r="I5750" s="17" t="n"/>
      <c r="J5750" s="17" t="n"/>
      <c r="K5750" s="17" t="n"/>
      <c r="L5750" s="17" t="n"/>
      <c r="N5750">
        <f>IF($B5750="","",IF($C5750="SUPERSTORE","Superstore","DH"))</f>
        <v/>
      </c>
      <c r="O5750">
        <f>IF($B5750="","",IFERROR(VLOOKUP($B5750,Mapping!$A:$C,2,0),"Not Mapped"))</f>
        <v/>
      </c>
      <c r="P5750">
        <f>IF($B5750="","",IFERROR(VLOOKUP($B5750,Mapping!$A:$C,3,0),"Not Mapped"))</f>
        <v/>
      </c>
      <c r="Q5750">
        <f>IF($B5750="","",IF(COUNTIF(Exclusions!$A:$A,$B5750)&gt;0,"Yes","No"))</f>
        <v/>
      </c>
      <c r="R5750" s="17">
        <f>IF($B5750="","",MIN(1,DAY($A5750)/IF($N5750="Superstore",Settings!$B$5,Settings!$B$4)))</f>
        <v/>
      </c>
      <c r="S5750" s="17">
        <f>IF(OR($B5750="",$G5750="",$R5750=0),"",$G5750/$R5750)</f>
        <v/>
      </c>
      <c r="T5750">
        <f>IF($S5750="","",IF($S5750&lt;Settings!$B$8,"Critical",IF($S5750&lt;Settings!$B$9,"Semi Critical","Non Critical")))</f>
        <v/>
      </c>
      <c r="U5750">
        <f>IF($B5750="","",IFERROR(VLOOKUP($O5750,Leaders!$A:$B,2,0),"Not Mapped"))</f>
        <v/>
      </c>
    </row>
    <row r="5751">
      <c r="A5751" s="16" t="n"/>
      <c r="G5751" s="17" t="n"/>
      <c r="H5751" s="17" t="n"/>
      <c r="I5751" s="17" t="n"/>
      <c r="J5751" s="17" t="n"/>
      <c r="K5751" s="17" t="n"/>
      <c r="L5751" s="17" t="n"/>
      <c r="N5751">
        <f>IF($B5751="","",IF($C5751="SUPERSTORE","Superstore","DH"))</f>
        <v/>
      </c>
      <c r="O5751">
        <f>IF($B5751="","",IFERROR(VLOOKUP($B5751,Mapping!$A:$C,2,0),"Not Mapped"))</f>
        <v/>
      </c>
      <c r="P5751">
        <f>IF($B5751="","",IFERROR(VLOOKUP($B5751,Mapping!$A:$C,3,0),"Not Mapped"))</f>
        <v/>
      </c>
      <c r="Q5751">
        <f>IF($B5751="","",IF(COUNTIF(Exclusions!$A:$A,$B5751)&gt;0,"Yes","No"))</f>
        <v/>
      </c>
      <c r="R5751" s="17">
        <f>IF($B5751="","",MIN(1,DAY($A5751)/IF($N5751="Superstore",Settings!$B$5,Settings!$B$4)))</f>
        <v/>
      </c>
      <c r="S5751" s="17">
        <f>IF(OR($B5751="",$G5751="",$R5751=0),"",$G5751/$R5751)</f>
        <v/>
      </c>
      <c r="T5751">
        <f>IF($S5751="","",IF($S5751&lt;Settings!$B$8,"Critical",IF($S5751&lt;Settings!$B$9,"Semi Critical","Non Critical")))</f>
        <v/>
      </c>
      <c r="U5751">
        <f>IF($B5751="","",IFERROR(VLOOKUP($O5751,Leaders!$A:$B,2,0),"Not Mapped"))</f>
        <v/>
      </c>
    </row>
    <row r="5752">
      <c r="A5752" s="16" t="n"/>
      <c r="G5752" s="17" t="n"/>
      <c r="H5752" s="17" t="n"/>
      <c r="I5752" s="17" t="n"/>
      <c r="J5752" s="17" t="n"/>
      <c r="K5752" s="17" t="n"/>
      <c r="L5752" s="17" t="n"/>
      <c r="N5752">
        <f>IF($B5752="","",IF($C5752="SUPERSTORE","Superstore","DH"))</f>
        <v/>
      </c>
      <c r="O5752">
        <f>IF($B5752="","",IFERROR(VLOOKUP($B5752,Mapping!$A:$C,2,0),"Not Mapped"))</f>
        <v/>
      </c>
      <c r="P5752">
        <f>IF($B5752="","",IFERROR(VLOOKUP($B5752,Mapping!$A:$C,3,0),"Not Mapped"))</f>
        <v/>
      </c>
      <c r="Q5752">
        <f>IF($B5752="","",IF(COUNTIF(Exclusions!$A:$A,$B5752)&gt;0,"Yes","No"))</f>
        <v/>
      </c>
      <c r="R5752" s="17">
        <f>IF($B5752="","",MIN(1,DAY($A5752)/IF($N5752="Superstore",Settings!$B$5,Settings!$B$4)))</f>
        <v/>
      </c>
      <c r="S5752" s="17">
        <f>IF(OR($B5752="",$G5752="",$R5752=0),"",$G5752/$R5752)</f>
        <v/>
      </c>
      <c r="T5752">
        <f>IF($S5752="","",IF($S5752&lt;Settings!$B$8,"Critical",IF($S5752&lt;Settings!$B$9,"Semi Critical","Non Critical")))</f>
        <v/>
      </c>
      <c r="U5752">
        <f>IF($B5752="","",IFERROR(VLOOKUP($O5752,Leaders!$A:$B,2,0),"Not Mapped"))</f>
        <v/>
      </c>
    </row>
    <row r="5753">
      <c r="A5753" s="16" t="n"/>
      <c r="G5753" s="17" t="n"/>
      <c r="H5753" s="17" t="n"/>
      <c r="I5753" s="17" t="n"/>
      <c r="J5753" s="17" t="n"/>
      <c r="K5753" s="17" t="n"/>
      <c r="L5753" s="17" t="n"/>
      <c r="N5753">
        <f>IF($B5753="","",IF($C5753="SUPERSTORE","Superstore","DH"))</f>
        <v/>
      </c>
      <c r="O5753">
        <f>IF($B5753="","",IFERROR(VLOOKUP($B5753,Mapping!$A:$C,2,0),"Not Mapped"))</f>
        <v/>
      </c>
      <c r="P5753">
        <f>IF($B5753="","",IFERROR(VLOOKUP($B5753,Mapping!$A:$C,3,0),"Not Mapped"))</f>
        <v/>
      </c>
      <c r="Q5753">
        <f>IF($B5753="","",IF(COUNTIF(Exclusions!$A:$A,$B5753)&gt;0,"Yes","No"))</f>
        <v/>
      </c>
      <c r="R5753" s="17">
        <f>IF($B5753="","",MIN(1,DAY($A5753)/IF($N5753="Superstore",Settings!$B$5,Settings!$B$4)))</f>
        <v/>
      </c>
      <c r="S5753" s="17">
        <f>IF(OR($B5753="",$G5753="",$R5753=0),"",$G5753/$R5753)</f>
        <v/>
      </c>
      <c r="T5753">
        <f>IF($S5753="","",IF($S5753&lt;Settings!$B$8,"Critical",IF($S5753&lt;Settings!$B$9,"Semi Critical","Non Critical")))</f>
        <v/>
      </c>
      <c r="U5753">
        <f>IF($B5753="","",IFERROR(VLOOKUP($O5753,Leaders!$A:$B,2,0),"Not Mapped"))</f>
        <v/>
      </c>
    </row>
    <row r="5754">
      <c r="A5754" s="16" t="n"/>
      <c r="G5754" s="17" t="n"/>
      <c r="H5754" s="17" t="n"/>
      <c r="I5754" s="17" t="n"/>
      <c r="J5754" s="17" t="n"/>
      <c r="K5754" s="17" t="n"/>
      <c r="L5754" s="17" t="n"/>
      <c r="N5754">
        <f>IF($B5754="","",IF($C5754="SUPERSTORE","Superstore","DH"))</f>
        <v/>
      </c>
      <c r="O5754">
        <f>IF($B5754="","",IFERROR(VLOOKUP($B5754,Mapping!$A:$C,2,0),"Not Mapped"))</f>
        <v/>
      </c>
      <c r="P5754">
        <f>IF($B5754="","",IFERROR(VLOOKUP($B5754,Mapping!$A:$C,3,0),"Not Mapped"))</f>
        <v/>
      </c>
      <c r="Q5754">
        <f>IF($B5754="","",IF(COUNTIF(Exclusions!$A:$A,$B5754)&gt;0,"Yes","No"))</f>
        <v/>
      </c>
      <c r="R5754" s="17">
        <f>IF($B5754="","",MIN(1,DAY($A5754)/IF($N5754="Superstore",Settings!$B$5,Settings!$B$4)))</f>
        <v/>
      </c>
      <c r="S5754" s="17">
        <f>IF(OR($B5754="",$G5754="",$R5754=0),"",$G5754/$R5754)</f>
        <v/>
      </c>
      <c r="T5754">
        <f>IF($S5754="","",IF($S5754&lt;Settings!$B$8,"Critical",IF($S5754&lt;Settings!$B$9,"Semi Critical","Non Critical")))</f>
        <v/>
      </c>
      <c r="U5754">
        <f>IF($B5754="","",IFERROR(VLOOKUP($O5754,Leaders!$A:$B,2,0),"Not Mapped"))</f>
        <v/>
      </c>
    </row>
    <row r="5755">
      <c r="A5755" s="16" t="n"/>
      <c r="G5755" s="17" t="n"/>
      <c r="H5755" s="17" t="n"/>
      <c r="I5755" s="17" t="n"/>
      <c r="J5755" s="17" t="n"/>
      <c r="K5755" s="17" t="n"/>
      <c r="L5755" s="17" t="n"/>
      <c r="N5755">
        <f>IF($B5755="","",IF($C5755="SUPERSTORE","Superstore","DH"))</f>
        <v/>
      </c>
      <c r="O5755">
        <f>IF($B5755="","",IFERROR(VLOOKUP($B5755,Mapping!$A:$C,2,0),"Not Mapped"))</f>
        <v/>
      </c>
      <c r="P5755">
        <f>IF($B5755="","",IFERROR(VLOOKUP($B5755,Mapping!$A:$C,3,0),"Not Mapped"))</f>
        <v/>
      </c>
      <c r="Q5755">
        <f>IF($B5755="","",IF(COUNTIF(Exclusions!$A:$A,$B5755)&gt;0,"Yes","No"))</f>
        <v/>
      </c>
      <c r="R5755" s="17">
        <f>IF($B5755="","",MIN(1,DAY($A5755)/IF($N5755="Superstore",Settings!$B$5,Settings!$B$4)))</f>
        <v/>
      </c>
      <c r="S5755" s="17">
        <f>IF(OR($B5755="",$G5755="",$R5755=0),"",$G5755/$R5755)</f>
        <v/>
      </c>
      <c r="T5755">
        <f>IF($S5755="","",IF($S5755&lt;Settings!$B$8,"Critical",IF($S5755&lt;Settings!$B$9,"Semi Critical","Non Critical")))</f>
        <v/>
      </c>
      <c r="U5755">
        <f>IF($B5755="","",IFERROR(VLOOKUP($O5755,Leaders!$A:$B,2,0),"Not Mapped"))</f>
        <v/>
      </c>
    </row>
    <row r="5756">
      <c r="A5756" s="16" t="n"/>
      <c r="G5756" s="17" t="n"/>
      <c r="H5756" s="17" t="n"/>
      <c r="I5756" s="17" t="n"/>
      <c r="J5756" s="17" t="n"/>
      <c r="K5756" s="17" t="n"/>
      <c r="L5756" s="17" t="n"/>
      <c r="N5756">
        <f>IF($B5756="","",IF($C5756="SUPERSTORE","Superstore","DH"))</f>
        <v/>
      </c>
      <c r="O5756">
        <f>IF($B5756="","",IFERROR(VLOOKUP($B5756,Mapping!$A:$C,2,0),"Not Mapped"))</f>
        <v/>
      </c>
      <c r="P5756">
        <f>IF($B5756="","",IFERROR(VLOOKUP($B5756,Mapping!$A:$C,3,0),"Not Mapped"))</f>
        <v/>
      </c>
      <c r="Q5756">
        <f>IF($B5756="","",IF(COUNTIF(Exclusions!$A:$A,$B5756)&gt;0,"Yes","No"))</f>
        <v/>
      </c>
      <c r="R5756" s="17">
        <f>IF($B5756="","",MIN(1,DAY($A5756)/IF($N5756="Superstore",Settings!$B$5,Settings!$B$4)))</f>
        <v/>
      </c>
      <c r="S5756" s="17">
        <f>IF(OR($B5756="",$G5756="",$R5756=0),"",$G5756/$R5756)</f>
        <v/>
      </c>
      <c r="T5756">
        <f>IF($S5756="","",IF($S5756&lt;Settings!$B$8,"Critical",IF($S5756&lt;Settings!$B$9,"Semi Critical","Non Critical")))</f>
        <v/>
      </c>
      <c r="U5756">
        <f>IF($B5756="","",IFERROR(VLOOKUP($O5756,Leaders!$A:$B,2,0),"Not Mapped"))</f>
        <v/>
      </c>
    </row>
    <row r="5757">
      <c r="A5757" s="16" t="n"/>
      <c r="G5757" s="17" t="n"/>
      <c r="H5757" s="17" t="n"/>
      <c r="I5757" s="17" t="n"/>
      <c r="J5757" s="17" t="n"/>
      <c r="K5757" s="17" t="n"/>
      <c r="L5757" s="17" t="n"/>
      <c r="N5757">
        <f>IF($B5757="","",IF($C5757="SUPERSTORE","Superstore","DH"))</f>
        <v/>
      </c>
      <c r="O5757">
        <f>IF($B5757="","",IFERROR(VLOOKUP($B5757,Mapping!$A:$C,2,0),"Not Mapped"))</f>
        <v/>
      </c>
      <c r="P5757">
        <f>IF($B5757="","",IFERROR(VLOOKUP($B5757,Mapping!$A:$C,3,0),"Not Mapped"))</f>
        <v/>
      </c>
      <c r="Q5757">
        <f>IF($B5757="","",IF(COUNTIF(Exclusions!$A:$A,$B5757)&gt;0,"Yes","No"))</f>
        <v/>
      </c>
      <c r="R5757" s="17">
        <f>IF($B5757="","",MIN(1,DAY($A5757)/IF($N5757="Superstore",Settings!$B$5,Settings!$B$4)))</f>
        <v/>
      </c>
      <c r="S5757" s="17">
        <f>IF(OR($B5757="",$G5757="",$R5757=0),"",$G5757/$R5757)</f>
        <v/>
      </c>
      <c r="T5757">
        <f>IF($S5757="","",IF($S5757&lt;Settings!$B$8,"Critical",IF($S5757&lt;Settings!$B$9,"Semi Critical","Non Critical")))</f>
        <v/>
      </c>
      <c r="U5757">
        <f>IF($B5757="","",IFERROR(VLOOKUP($O5757,Leaders!$A:$B,2,0),"Not Mapped"))</f>
        <v/>
      </c>
    </row>
    <row r="5758">
      <c r="A5758" s="16" t="n"/>
      <c r="G5758" s="17" t="n"/>
      <c r="H5758" s="17" t="n"/>
      <c r="I5758" s="17" t="n"/>
      <c r="J5758" s="17" t="n"/>
      <c r="K5758" s="17" t="n"/>
      <c r="L5758" s="17" t="n"/>
      <c r="N5758">
        <f>IF($B5758="","",IF($C5758="SUPERSTORE","Superstore","DH"))</f>
        <v/>
      </c>
      <c r="O5758">
        <f>IF($B5758="","",IFERROR(VLOOKUP($B5758,Mapping!$A:$C,2,0),"Not Mapped"))</f>
        <v/>
      </c>
      <c r="P5758">
        <f>IF($B5758="","",IFERROR(VLOOKUP($B5758,Mapping!$A:$C,3,0),"Not Mapped"))</f>
        <v/>
      </c>
      <c r="Q5758">
        <f>IF($B5758="","",IF(COUNTIF(Exclusions!$A:$A,$B5758)&gt;0,"Yes","No"))</f>
        <v/>
      </c>
      <c r="R5758" s="17">
        <f>IF($B5758="","",MIN(1,DAY($A5758)/IF($N5758="Superstore",Settings!$B$5,Settings!$B$4)))</f>
        <v/>
      </c>
      <c r="S5758" s="17">
        <f>IF(OR($B5758="",$G5758="",$R5758=0),"",$G5758/$R5758)</f>
        <v/>
      </c>
      <c r="T5758">
        <f>IF($S5758="","",IF($S5758&lt;Settings!$B$8,"Critical",IF($S5758&lt;Settings!$B$9,"Semi Critical","Non Critical")))</f>
        <v/>
      </c>
      <c r="U5758">
        <f>IF($B5758="","",IFERROR(VLOOKUP($O5758,Leaders!$A:$B,2,0),"Not Mapped"))</f>
        <v/>
      </c>
    </row>
    <row r="5759">
      <c r="A5759" s="16" t="n"/>
      <c r="G5759" s="17" t="n"/>
      <c r="H5759" s="17" t="n"/>
      <c r="I5759" s="17" t="n"/>
      <c r="J5759" s="17" t="n"/>
      <c r="K5759" s="17" t="n"/>
      <c r="L5759" s="17" t="n"/>
      <c r="N5759">
        <f>IF($B5759="","",IF($C5759="SUPERSTORE","Superstore","DH"))</f>
        <v/>
      </c>
      <c r="O5759">
        <f>IF($B5759="","",IFERROR(VLOOKUP($B5759,Mapping!$A:$C,2,0),"Not Mapped"))</f>
        <v/>
      </c>
      <c r="P5759">
        <f>IF($B5759="","",IFERROR(VLOOKUP($B5759,Mapping!$A:$C,3,0),"Not Mapped"))</f>
        <v/>
      </c>
      <c r="Q5759">
        <f>IF($B5759="","",IF(COUNTIF(Exclusions!$A:$A,$B5759)&gt;0,"Yes","No"))</f>
        <v/>
      </c>
      <c r="R5759" s="17">
        <f>IF($B5759="","",MIN(1,DAY($A5759)/IF($N5759="Superstore",Settings!$B$5,Settings!$B$4)))</f>
        <v/>
      </c>
      <c r="S5759" s="17">
        <f>IF(OR($B5759="",$G5759="",$R5759=0),"",$G5759/$R5759)</f>
        <v/>
      </c>
      <c r="T5759">
        <f>IF($S5759="","",IF($S5759&lt;Settings!$B$8,"Critical",IF($S5759&lt;Settings!$B$9,"Semi Critical","Non Critical")))</f>
        <v/>
      </c>
      <c r="U5759">
        <f>IF($B5759="","",IFERROR(VLOOKUP($O5759,Leaders!$A:$B,2,0),"Not Mapped"))</f>
        <v/>
      </c>
    </row>
    <row r="5760">
      <c r="A5760" s="16" t="n"/>
      <c r="G5760" s="17" t="n"/>
      <c r="H5760" s="17" t="n"/>
      <c r="I5760" s="17" t="n"/>
      <c r="J5760" s="17" t="n"/>
      <c r="K5760" s="17" t="n"/>
      <c r="L5760" s="17" t="n"/>
      <c r="N5760">
        <f>IF($B5760="","",IF($C5760="SUPERSTORE","Superstore","DH"))</f>
        <v/>
      </c>
      <c r="O5760">
        <f>IF($B5760="","",IFERROR(VLOOKUP($B5760,Mapping!$A:$C,2,0),"Not Mapped"))</f>
        <v/>
      </c>
      <c r="P5760">
        <f>IF($B5760="","",IFERROR(VLOOKUP($B5760,Mapping!$A:$C,3,0),"Not Mapped"))</f>
        <v/>
      </c>
      <c r="Q5760">
        <f>IF($B5760="","",IF(COUNTIF(Exclusions!$A:$A,$B5760)&gt;0,"Yes","No"))</f>
        <v/>
      </c>
      <c r="R5760" s="17">
        <f>IF($B5760="","",MIN(1,DAY($A5760)/IF($N5760="Superstore",Settings!$B$5,Settings!$B$4)))</f>
        <v/>
      </c>
      <c r="S5760" s="17">
        <f>IF(OR($B5760="",$G5760="",$R5760=0),"",$G5760/$R5760)</f>
        <v/>
      </c>
      <c r="T5760">
        <f>IF($S5760="","",IF($S5760&lt;Settings!$B$8,"Critical",IF($S5760&lt;Settings!$B$9,"Semi Critical","Non Critical")))</f>
        <v/>
      </c>
      <c r="U5760">
        <f>IF($B5760="","",IFERROR(VLOOKUP($O5760,Leaders!$A:$B,2,0),"Not Mapped"))</f>
        <v/>
      </c>
    </row>
    <row r="5761">
      <c r="A5761" s="16" t="n"/>
      <c r="G5761" s="17" t="n"/>
      <c r="H5761" s="17" t="n"/>
      <c r="I5761" s="17" t="n"/>
      <c r="J5761" s="17" t="n"/>
      <c r="K5761" s="17" t="n"/>
      <c r="L5761" s="17" t="n"/>
      <c r="N5761">
        <f>IF($B5761="","",IF($C5761="SUPERSTORE","Superstore","DH"))</f>
        <v/>
      </c>
      <c r="O5761">
        <f>IF($B5761="","",IFERROR(VLOOKUP($B5761,Mapping!$A:$C,2,0),"Not Mapped"))</f>
        <v/>
      </c>
      <c r="P5761">
        <f>IF($B5761="","",IFERROR(VLOOKUP($B5761,Mapping!$A:$C,3,0),"Not Mapped"))</f>
        <v/>
      </c>
      <c r="Q5761">
        <f>IF($B5761="","",IF(COUNTIF(Exclusions!$A:$A,$B5761)&gt;0,"Yes","No"))</f>
        <v/>
      </c>
      <c r="R5761" s="17">
        <f>IF($B5761="","",MIN(1,DAY($A5761)/IF($N5761="Superstore",Settings!$B$5,Settings!$B$4)))</f>
        <v/>
      </c>
      <c r="S5761" s="17">
        <f>IF(OR($B5761="",$G5761="",$R5761=0),"",$G5761/$R5761)</f>
        <v/>
      </c>
      <c r="T5761">
        <f>IF($S5761="","",IF($S5761&lt;Settings!$B$8,"Critical",IF($S5761&lt;Settings!$B$9,"Semi Critical","Non Critical")))</f>
        <v/>
      </c>
      <c r="U5761">
        <f>IF($B5761="","",IFERROR(VLOOKUP($O5761,Leaders!$A:$B,2,0),"Not Mapped"))</f>
        <v/>
      </c>
    </row>
    <row r="5762">
      <c r="A5762" s="16" t="n"/>
      <c r="G5762" s="17" t="n"/>
      <c r="H5762" s="17" t="n"/>
      <c r="I5762" s="17" t="n"/>
      <c r="J5762" s="17" t="n"/>
      <c r="K5762" s="17" t="n"/>
      <c r="L5762" s="17" t="n"/>
      <c r="N5762">
        <f>IF($B5762="","",IF($C5762="SUPERSTORE","Superstore","DH"))</f>
        <v/>
      </c>
      <c r="O5762">
        <f>IF($B5762="","",IFERROR(VLOOKUP($B5762,Mapping!$A:$C,2,0),"Not Mapped"))</f>
        <v/>
      </c>
      <c r="P5762">
        <f>IF($B5762="","",IFERROR(VLOOKUP($B5762,Mapping!$A:$C,3,0),"Not Mapped"))</f>
        <v/>
      </c>
      <c r="Q5762">
        <f>IF($B5762="","",IF(COUNTIF(Exclusions!$A:$A,$B5762)&gt;0,"Yes","No"))</f>
        <v/>
      </c>
      <c r="R5762" s="17">
        <f>IF($B5762="","",MIN(1,DAY($A5762)/IF($N5762="Superstore",Settings!$B$5,Settings!$B$4)))</f>
        <v/>
      </c>
      <c r="S5762" s="17">
        <f>IF(OR($B5762="",$G5762="",$R5762=0),"",$G5762/$R5762)</f>
        <v/>
      </c>
      <c r="T5762">
        <f>IF($S5762="","",IF($S5762&lt;Settings!$B$8,"Critical",IF($S5762&lt;Settings!$B$9,"Semi Critical","Non Critical")))</f>
        <v/>
      </c>
      <c r="U5762">
        <f>IF($B5762="","",IFERROR(VLOOKUP($O5762,Leaders!$A:$B,2,0),"Not Mapped"))</f>
        <v/>
      </c>
    </row>
    <row r="5763">
      <c r="A5763" s="16" t="n"/>
      <c r="G5763" s="17" t="n"/>
      <c r="H5763" s="17" t="n"/>
      <c r="I5763" s="17" t="n"/>
      <c r="J5763" s="17" t="n"/>
      <c r="K5763" s="17" t="n"/>
      <c r="L5763" s="17" t="n"/>
      <c r="N5763">
        <f>IF($B5763="","",IF($C5763="SUPERSTORE","Superstore","DH"))</f>
        <v/>
      </c>
      <c r="O5763">
        <f>IF($B5763="","",IFERROR(VLOOKUP($B5763,Mapping!$A:$C,2,0),"Not Mapped"))</f>
        <v/>
      </c>
      <c r="P5763">
        <f>IF($B5763="","",IFERROR(VLOOKUP($B5763,Mapping!$A:$C,3,0),"Not Mapped"))</f>
        <v/>
      </c>
      <c r="Q5763">
        <f>IF($B5763="","",IF(COUNTIF(Exclusions!$A:$A,$B5763)&gt;0,"Yes","No"))</f>
        <v/>
      </c>
      <c r="R5763" s="17">
        <f>IF($B5763="","",MIN(1,DAY($A5763)/IF($N5763="Superstore",Settings!$B$5,Settings!$B$4)))</f>
        <v/>
      </c>
      <c r="S5763" s="17">
        <f>IF(OR($B5763="",$G5763="",$R5763=0),"",$G5763/$R5763)</f>
        <v/>
      </c>
      <c r="T5763">
        <f>IF($S5763="","",IF($S5763&lt;Settings!$B$8,"Critical",IF($S5763&lt;Settings!$B$9,"Semi Critical","Non Critical")))</f>
        <v/>
      </c>
      <c r="U5763">
        <f>IF($B5763="","",IFERROR(VLOOKUP($O5763,Leaders!$A:$B,2,0),"Not Mapped"))</f>
        <v/>
      </c>
    </row>
    <row r="5764">
      <c r="A5764" s="16" t="n"/>
      <c r="G5764" s="17" t="n"/>
      <c r="H5764" s="17" t="n"/>
      <c r="I5764" s="17" t="n"/>
      <c r="J5764" s="17" t="n"/>
      <c r="K5764" s="17" t="n"/>
      <c r="L5764" s="17" t="n"/>
      <c r="N5764">
        <f>IF($B5764="","",IF($C5764="SUPERSTORE","Superstore","DH"))</f>
        <v/>
      </c>
      <c r="O5764">
        <f>IF($B5764="","",IFERROR(VLOOKUP($B5764,Mapping!$A:$C,2,0),"Not Mapped"))</f>
        <v/>
      </c>
      <c r="P5764">
        <f>IF($B5764="","",IFERROR(VLOOKUP($B5764,Mapping!$A:$C,3,0),"Not Mapped"))</f>
        <v/>
      </c>
      <c r="Q5764">
        <f>IF($B5764="","",IF(COUNTIF(Exclusions!$A:$A,$B5764)&gt;0,"Yes","No"))</f>
        <v/>
      </c>
      <c r="R5764" s="17">
        <f>IF($B5764="","",MIN(1,DAY($A5764)/IF($N5764="Superstore",Settings!$B$5,Settings!$B$4)))</f>
        <v/>
      </c>
      <c r="S5764" s="17">
        <f>IF(OR($B5764="",$G5764="",$R5764=0),"",$G5764/$R5764)</f>
        <v/>
      </c>
      <c r="T5764">
        <f>IF($S5764="","",IF($S5764&lt;Settings!$B$8,"Critical",IF($S5764&lt;Settings!$B$9,"Semi Critical","Non Critical")))</f>
        <v/>
      </c>
      <c r="U5764">
        <f>IF($B5764="","",IFERROR(VLOOKUP($O5764,Leaders!$A:$B,2,0),"Not Mapped"))</f>
        <v/>
      </c>
    </row>
    <row r="5765">
      <c r="A5765" s="16" t="n"/>
      <c r="G5765" s="17" t="n"/>
      <c r="H5765" s="17" t="n"/>
      <c r="I5765" s="17" t="n"/>
      <c r="J5765" s="17" t="n"/>
      <c r="K5765" s="17" t="n"/>
      <c r="L5765" s="17" t="n"/>
      <c r="N5765">
        <f>IF($B5765="","",IF($C5765="SUPERSTORE","Superstore","DH"))</f>
        <v/>
      </c>
      <c r="O5765">
        <f>IF($B5765="","",IFERROR(VLOOKUP($B5765,Mapping!$A:$C,2,0),"Not Mapped"))</f>
        <v/>
      </c>
      <c r="P5765">
        <f>IF($B5765="","",IFERROR(VLOOKUP($B5765,Mapping!$A:$C,3,0),"Not Mapped"))</f>
        <v/>
      </c>
      <c r="Q5765">
        <f>IF($B5765="","",IF(COUNTIF(Exclusions!$A:$A,$B5765)&gt;0,"Yes","No"))</f>
        <v/>
      </c>
      <c r="R5765" s="17">
        <f>IF($B5765="","",MIN(1,DAY($A5765)/IF($N5765="Superstore",Settings!$B$5,Settings!$B$4)))</f>
        <v/>
      </c>
      <c r="S5765" s="17">
        <f>IF(OR($B5765="",$G5765="",$R5765=0),"",$G5765/$R5765)</f>
        <v/>
      </c>
      <c r="T5765">
        <f>IF($S5765="","",IF($S5765&lt;Settings!$B$8,"Critical",IF($S5765&lt;Settings!$B$9,"Semi Critical","Non Critical")))</f>
        <v/>
      </c>
      <c r="U5765">
        <f>IF($B5765="","",IFERROR(VLOOKUP($O5765,Leaders!$A:$B,2,0),"Not Mapped"))</f>
        <v/>
      </c>
    </row>
    <row r="5766">
      <c r="A5766" s="16" t="n"/>
      <c r="G5766" s="17" t="n"/>
      <c r="H5766" s="17" t="n"/>
      <c r="I5766" s="17" t="n"/>
      <c r="J5766" s="17" t="n"/>
      <c r="K5766" s="17" t="n"/>
      <c r="L5766" s="17" t="n"/>
      <c r="N5766">
        <f>IF($B5766="","",IF($C5766="SUPERSTORE","Superstore","DH"))</f>
        <v/>
      </c>
      <c r="O5766">
        <f>IF($B5766="","",IFERROR(VLOOKUP($B5766,Mapping!$A:$C,2,0),"Not Mapped"))</f>
        <v/>
      </c>
      <c r="P5766">
        <f>IF($B5766="","",IFERROR(VLOOKUP($B5766,Mapping!$A:$C,3,0),"Not Mapped"))</f>
        <v/>
      </c>
      <c r="Q5766">
        <f>IF($B5766="","",IF(COUNTIF(Exclusions!$A:$A,$B5766)&gt;0,"Yes","No"))</f>
        <v/>
      </c>
      <c r="R5766" s="17">
        <f>IF($B5766="","",MIN(1,DAY($A5766)/IF($N5766="Superstore",Settings!$B$5,Settings!$B$4)))</f>
        <v/>
      </c>
      <c r="S5766" s="17">
        <f>IF(OR($B5766="",$G5766="",$R5766=0),"",$G5766/$R5766)</f>
        <v/>
      </c>
      <c r="T5766">
        <f>IF($S5766="","",IF($S5766&lt;Settings!$B$8,"Critical",IF($S5766&lt;Settings!$B$9,"Semi Critical","Non Critical")))</f>
        <v/>
      </c>
      <c r="U5766">
        <f>IF($B5766="","",IFERROR(VLOOKUP($O5766,Leaders!$A:$B,2,0),"Not Mapped"))</f>
        <v/>
      </c>
    </row>
    <row r="5767">
      <c r="A5767" s="16" t="n"/>
      <c r="G5767" s="17" t="n"/>
      <c r="H5767" s="17" t="n"/>
      <c r="I5767" s="17" t="n"/>
      <c r="J5767" s="17" t="n"/>
      <c r="K5767" s="17" t="n"/>
      <c r="L5767" s="17" t="n"/>
      <c r="N5767">
        <f>IF($B5767="","",IF($C5767="SUPERSTORE","Superstore","DH"))</f>
        <v/>
      </c>
      <c r="O5767">
        <f>IF($B5767="","",IFERROR(VLOOKUP($B5767,Mapping!$A:$C,2,0),"Not Mapped"))</f>
        <v/>
      </c>
      <c r="P5767">
        <f>IF($B5767="","",IFERROR(VLOOKUP($B5767,Mapping!$A:$C,3,0),"Not Mapped"))</f>
        <v/>
      </c>
      <c r="Q5767">
        <f>IF($B5767="","",IF(COUNTIF(Exclusions!$A:$A,$B5767)&gt;0,"Yes","No"))</f>
        <v/>
      </c>
      <c r="R5767" s="17">
        <f>IF($B5767="","",MIN(1,DAY($A5767)/IF($N5767="Superstore",Settings!$B$5,Settings!$B$4)))</f>
        <v/>
      </c>
      <c r="S5767" s="17">
        <f>IF(OR($B5767="",$G5767="",$R5767=0),"",$G5767/$R5767)</f>
        <v/>
      </c>
      <c r="T5767">
        <f>IF($S5767="","",IF($S5767&lt;Settings!$B$8,"Critical",IF($S5767&lt;Settings!$B$9,"Semi Critical","Non Critical")))</f>
        <v/>
      </c>
      <c r="U5767">
        <f>IF($B5767="","",IFERROR(VLOOKUP($O5767,Leaders!$A:$B,2,0),"Not Mapped"))</f>
        <v/>
      </c>
    </row>
    <row r="5768">
      <c r="A5768" s="16" t="n"/>
      <c r="G5768" s="17" t="n"/>
      <c r="H5768" s="17" t="n"/>
      <c r="I5768" s="17" t="n"/>
      <c r="J5768" s="17" t="n"/>
      <c r="K5768" s="17" t="n"/>
      <c r="L5768" s="17" t="n"/>
      <c r="N5768">
        <f>IF($B5768="","",IF($C5768="SUPERSTORE","Superstore","DH"))</f>
        <v/>
      </c>
      <c r="O5768">
        <f>IF($B5768="","",IFERROR(VLOOKUP($B5768,Mapping!$A:$C,2,0),"Not Mapped"))</f>
        <v/>
      </c>
      <c r="P5768">
        <f>IF($B5768="","",IFERROR(VLOOKUP($B5768,Mapping!$A:$C,3,0),"Not Mapped"))</f>
        <v/>
      </c>
      <c r="Q5768">
        <f>IF($B5768="","",IF(COUNTIF(Exclusions!$A:$A,$B5768)&gt;0,"Yes","No"))</f>
        <v/>
      </c>
      <c r="R5768" s="17">
        <f>IF($B5768="","",MIN(1,DAY($A5768)/IF($N5768="Superstore",Settings!$B$5,Settings!$B$4)))</f>
        <v/>
      </c>
      <c r="S5768" s="17">
        <f>IF(OR($B5768="",$G5768="",$R5768=0),"",$G5768/$R5768)</f>
        <v/>
      </c>
      <c r="T5768">
        <f>IF($S5768="","",IF($S5768&lt;Settings!$B$8,"Critical",IF($S5768&lt;Settings!$B$9,"Semi Critical","Non Critical")))</f>
        <v/>
      </c>
      <c r="U5768">
        <f>IF($B5768="","",IFERROR(VLOOKUP($O5768,Leaders!$A:$B,2,0),"Not Mapped"))</f>
        <v/>
      </c>
    </row>
    <row r="5769">
      <c r="A5769" s="16" t="n"/>
      <c r="G5769" s="17" t="n"/>
      <c r="H5769" s="17" t="n"/>
      <c r="I5769" s="17" t="n"/>
      <c r="J5769" s="17" t="n"/>
      <c r="K5769" s="17" t="n"/>
      <c r="L5769" s="17" t="n"/>
      <c r="N5769">
        <f>IF($B5769="","",IF($C5769="SUPERSTORE","Superstore","DH"))</f>
        <v/>
      </c>
      <c r="O5769">
        <f>IF($B5769="","",IFERROR(VLOOKUP($B5769,Mapping!$A:$C,2,0),"Not Mapped"))</f>
        <v/>
      </c>
      <c r="P5769">
        <f>IF($B5769="","",IFERROR(VLOOKUP($B5769,Mapping!$A:$C,3,0),"Not Mapped"))</f>
        <v/>
      </c>
      <c r="Q5769">
        <f>IF($B5769="","",IF(COUNTIF(Exclusions!$A:$A,$B5769)&gt;0,"Yes","No"))</f>
        <v/>
      </c>
      <c r="R5769" s="17">
        <f>IF($B5769="","",MIN(1,DAY($A5769)/IF($N5769="Superstore",Settings!$B$5,Settings!$B$4)))</f>
        <v/>
      </c>
      <c r="S5769" s="17">
        <f>IF(OR($B5769="",$G5769="",$R5769=0),"",$G5769/$R5769)</f>
        <v/>
      </c>
      <c r="T5769">
        <f>IF($S5769="","",IF($S5769&lt;Settings!$B$8,"Critical",IF($S5769&lt;Settings!$B$9,"Semi Critical","Non Critical")))</f>
        <v/>
      </c>
      <c r="U5769">
        <f>IF($B5769="","",IFERROR(VLOOKUP($O5769,Leaders!$A:$B,2,0),"Not Mapped"))</f>
        <v/>
      </c>
    </row>
    <row r="5770">
      <c r="A5770" s="16" t="n"/>
      <c r="G5770" s="17" t="n"/>
      <c r="H5770" s="17" t="n"/>
      <c r="I5770" s="17" t="n"/>
      <c r="J5770" s="17" t="n"/>
      <c r="K5770" s="17" t="n"/>
      <c r="L5770" s="17" t="n"/>
      <c r="N5770">
        <f>IF($B5770="","",IF($C5770="SUPERSTORE","Superstore","DH"))</f>
        <v/>
      </c>
      <c r="O5770">
        <f>IF($B5770="","",IFERROR(VLOOKUP($B5770,Mapping!$A:$C,2,0),"Not Mapped"))</f>
        <v/>
      </c>
      <c r="P5770">
        <f>IF($B5770="","",IFERROR(VLOOKUP($B5770,Mapping!$A:$C,3,0),"Not Mapped"))</f>
        <v/>
      </c>
      <c r="Q5770">
        <f>IF($B5770="","",IF(COUNTIF(Exclusions!$A:$A,$B5770)&gt;0,"Yes","No"))</f>
        <v/>
      </c>
      <c r="R5770" s="17">
        <f>IF($B5770="","",MIN(1,DAY($A5770)/IF($N5770="Superstore",Settings!$B$5,Settings!$B$4)))</f>
        <v/>
      </c>
      <c r="S5770" s="17">
        <f>IF(OR($B5770="",$G5770="",$R5770=0),"",$G5770/$R5770)</f>
        <v/>
      </c>
      <c r="T5770">
        <f>IF($S5770="","",IF($S5770&lt;Settings!$B$8,"Critical",IF($S5770&lt;Settings!$B$9,"Semi Critical","Non Critical")))</f>
        <v/>
      </c>
      <c r="U5770">
        <f>IF($B5770="","",IFERROR(VLOOKUP($O5770,Leaders!$A:$B,2,0),"Not Mapped"))</f>
        <v/>
      </c>
    </row>
    <row r="5771">
      <c r="A5771" s="16" t="n"/>
      <c r="G5771" s="17" t="n"/>
      <c r="H5771" s="17" t="n"/>
      <c r="I5771" s="17" t="n"/>
      <c r="J5771" s="17" t="n"/>
      <c r="K5771" s="17" t="n"/>
      <c r="L5771" s="17" t="n"/>
      <c r="N5771">
        <f>IF($B5771="","",IF($C5771="SUPERSTORE","Superstore","DH"))</f>
        <v/>
      </c>
      <c r="O5771">
        <f>IF($B5771="","",IFERROR(VLOOKUP($B5771,Mapping!$A:$C,2,0),"Not Mapped"))</f>
        <v/>
      </c>
      <c r="P5771">
        <f>IF($B5771="","",IFERROR(VLOOKUP($B5771,Mapping!$A:$C,3,0),"Not Mapped"))</f>
        <v/>
      </c>
      <c r="Q5771">
        <f>IF($B5771="","",IF(COUNTIF(Exclusions!$A:$A,$B5771)&gt;0,"Yes","No"))</f>
        <v/>
      </c>
      <c r="R5771" s="17">
        <f>IF($B5771="","",MIN(1,DAY($A5771)/IF($N5771="Superstore",Settings!$B$5,Settings!$B$4)))</f>
        <v/>
      </c>
      <c r="S5771" s="17">
        <f>IF(OR($B5771="",$G5771="",$R5771=0),"",$G5771/$R5771)</f>
        <v/>
      </c>
      <c r="T5771">
        <f>IF($S5771="","",IF($S5771&lt;Settings!$B$8,"Critical",IF($S5771&lt;Settings!$B$9,"Semi Critical","Non Critical")))</f>
        <v/>
      </c>
      <c r="U5771">
        <f>IF($B5771="","",IFERROR(VLOOKUP($O5771,Leaders!$A:$B,2,0),"Not Mapped"))</f>
        <v/>
      </c>
    </row>
    <row r="5772">
      <c r="A5772" s="16" t="n"/>
      <c r="G5772" s="17" t="n"/>
      <c r="H5772" s="17" t="n"/>
      <c r="I5772" s="17" t="n"/>
      <c r="J5772" s="17" t="n"/>
      <c r="K5772" s="17" t="n"/>
      <c r="L5772" s="17" t="n"/>
      <c r="N5772">
        <f>IF($B5772="","",IF($C5772="SUPERSTORE","Superstore","DH"))</f>
        <v/>
      </c>
      <c r="O5772">
        <f>IF($B5772="","",IFERROR(VLOOKUP($B5772,Mapping!$A:$C,2,0),"Not Mapped"))</f>
        <v/>
      </c>
      <c r="P5772">
        <f>IF($B5772="","",IFERROR(VLOOKUP($B5772,Mapping!$A:$C,3,0),"Not Mapped"))</f>
        <v/>
      </c>
      <c r="Q5772">
        <f>IF($B5772="","",IF(COUNTIF(Exclusions!$A:$A,$B5772)&gt;0,"Yes","No"))</f>
        <v/>
      </c>
      <c r="R5772" s="17">
        <f>IF($B5772="","",MIN(1,DAY($A5772)/IF($N5772="Superstore",Settings!$B$5,Settings!$B$4)))</f>
        <v/>
      </c>
      <c r="S5772" s="17">
        <f>IF(OR($B5772="",$G5772="",$R5772=0),"",$G5772/$R5772)</f>
        <v/>
      </c>
      <c r="T5772">
        <f>IF($S5772="","",IF($S5772&lt;Settings!$B$8,"Critical",IF($S5772&lt;Settings!$B$9,"Semi Critical","Non Critical")))</f>
        <v/>
      </c>
      <c r="U5772">
        <f>IF($B5772="","",IFERROR(VLOOKUP($O5772,Leaders!$A:$B,2,0),"Not Mapped"))</f>
        <v/>
      </c>
    </row>
    <row r="5773">
      <c r="A5773" s="16" t="n"/>
      <c r="G5773" s="17" t="n"/>
      <c r="H5773" s="17" t="n"/>
      <c r="I5773" s="17" t="n"/>
      <c r="J5773" s="17" t="n"/>
      <c r="K5773" s="17" t="n"/>
      <c r="L5773" s="17" t="n"/>
      <c r="N5773">
        <f>IF($B5773="","",IF($C5773="SUPERSTORE","Superstore","DH"))</f>
        <v/>
      </c>
      <c r="O5773">
        <f>IF($B5773="","",IFERROR(VLOOKUP($B5773,Mapping!$A:$C,2,0),"Not Mapped"))</f>
        <v/>
      </c>
      <c r="P5773">
        <f>IF($B5773="","",IFERROR(VLOOKUP($B5773,Mapping!$A:$C,3,0),"Not Mapped"))</f>
        <v/>
      </c>
      <c r="Q5773">
        <f>IF($B5773="","",IF(COUNTIF(Exclusions!$A:$A,$B5773)&gt;0,"Yes","No"))</f>
        <v/>
      </c>
      <c r="R5773" s="17">
        <f>IF($B5773="","",MIN(1,DAY($A5773)/IF($N5773="Superstore",Settings!$B$5,Settings!$B$4)))</f>
        <v/>
      </c>
      <c r="S5773" s="17">
        <f>IF(OR($B5773="",$G5773="",$R5773=0),"",$G5773/$R5773)</f>
        <v/>
      </c>
      <c r="T5773">
        <f>IF($S5773="","",IF($S5773&lt;Settings!$B$8,"Critical",IF($S5773&lt;Settings!$B$9,"Semi Critical","Non Critical")))</f>
        <v/>
      </c>
      <c r="U5773">
        <f>IF($B5773="","",IFERROR(VLOOKUP($O5773,Leaders!$A:$B,2,0),"Not Mapped"))</f>
        <v/>
      </c>
    </row>
    <row r="5774">
      <c r="A5774" s="16" t="n"/>
      <c r="G5774" s="17" t="n"/>
      <c r="H5774" s="17" t="n"/>
      <c r="I5774" s="17" t="n"/>
      <c r="J5774" s="17" t="n"/>
      <c r="K5774" s="17" t="n"/>
      <c r="L5774" s="17" t="n"/>
      <c r="N5774">
        <f>IF($B5774="","",IF($C5774="SUPERSTORE","Superstore","DH"))</f>
        <v/>
      </c>
      <c r="O5774">
        <f>IF($B5774="","",IFERROR(VLOOKUP($B5774,Mapping!$A:$C,2,0),"Not Mapped"))</f>
        <v/>
      </c>
      <c r="P5774">
        <f>IF($B5774="","",IFERROR(VLOOKUP($B5774,Mapping!$A:$C,3,0),"Not Mapped"))</f>
        <v/>
      </c>
      <c r="Q5774">
        <f>IF($B5774="","",IF(COUNTIF(Exclusions!$A:$A,$B5774)&gt;0,"Yes","No"))</f>
        <v/>
      </c>
      <c r="R5774" s="17">
        <f>IF($B5774="","",MIN(1,DAY($A5774)/IF($N5774="Superstore",Settings!$B$5,Settings!$B$4)))</f>
        <v/>
      </c>
      <c r="S5774" s="17">
        <f>IF(OR($B5774="",$G5774="",$R5774=0),"",$G5774/$R5774)</f>
        <v/>
      </c>
      <c r="T5774">
        <f>IF($S5774="","",IF($S5774&lt;Settings!$B$8,"Critical",IF($S5774&lt;Settings!$B$9,"Semi Critical","Non Critical")))</f>
        <v/>
      </c>
      <c r="U5774">
        <f>IF($B5774="","",IFERROR(VLOOKUP($O5774,Leaders!$A:$B,2,0),"Not Mapped"))</f>
        <v/>
      </c>
    </row>
    <row r="5775">
      <c r="A5775" s="16" t="n"/>
      <c r="G5775" s="17" t="n"/>
      <c r="H5775" s="17" t="n"/>
      <c r="I5775" s="17" t="n"/>
      <c r="J5775" s="17" t="n"/>
      <c r="K5775" s="17" t="n"/>
      <c r="L5775" s="17" t="n"/>
      <c r="N5775">
        <f>IF($B5775="","",IF($C5775="SUPERSTORE","Superstore","DH"))</f>
        <v/>
      </c>
      <c r="O5775">
        <f>IF($B5775="","",IFERROR(VLOOKUP($B5775,Mapping!$A:$C,2,0),"Not Mapped"))</f>
        <v/>
      </c>
      <c r="P5775">
        <f>IF($B5775="","",IFERROR(VLOOKUP($B5775,Mapping!$A:$C,3,0),"Not Mapped"))</f>
        <v/>
      </c>
      <c r="Q5775">
        <f>IF($B5775="","",IF(COUNTIF(Exclusions!$A:$A,$B5775)&gt;0,"Yes","No"))</f>
        <v/>
      </c>
      <c r="R5775" s="17">
        <f>IF($B5775="","",MIN(1,DAY($A5775)/IF($N5775="Superstore",Settings!$B$5,Settings!$B$4)))</f>
        <v/>
      </c>
      <c r="S5775" s="17">
        <f>IF(OR($B5775="",$G5775="",$R5775=0),"",$G5775/$R5775)</f>
        <v/>
      </c>
      <c r="T5775">
        <f>IF($S5775="","",IF($S5775&lt;Settings!$B$8,"Critical",IF($S5775&lt;Settings!$B$9,"Semi Critical","Non Critical")))</f>
        <v/>
      </c>
      <c r="U5775">
        <f>IF($B5775="","",IFERROR(VLOOKUP($O5775,Leaders!$A:$B,2,0),"Not Mapped"))</f>
        <v/>
      </c>
    </row>
    <row r="5776">
      <c r="A5776" s="16" t="n"/>
      <c r="G5776" s="17" t="n"/>
      <c r="H5776" s="17" t="n"/>
      <c r="I5776" s="17" t="n"/>
      <c r="J5776" s="17" t="n"/>
      <c r="K5776" s="17" t="n"/>
      <c r="L5776" s="17" t="n"/>
      <c r="N5776">
        <f>IF($B5776="","",IF($C5776="SUPERSTORE","Superstore","DH"))</f>
        <v/>
      </c>
      <c r="O5776">
        <f>IF($B5776="","",IFERROR(VLOOKUP($B5776,Mapping!$A:$C,2,0),"Not Mapped"))</f>
        <v/>
      </c>
      <c r="P5776">
        <f>IF($B5776="","",IFERROR(VLOOKUP($B5776,Mapping!$A:$C,3,0),"Not Mapped"))</f>
        <v/>
      </c>
      <c r="Q5776">
        <f>IF($B5776="","",IF(COUNTIF(Exclusions!$A:$A,$B5776)&gt;0,"Yes","No"))</f>
        <v/>
      </c>
      <c r="R5776" s="17">
        <f>IF($B5776="","",MIN(1,DAY($A5776)/IF($N5776="Superstore",Settings!$B$5,Settings!$B$4)))</f>
        <v/>
      </c>
      <c r="S5776" s="17">
        <f>IF(OR($B5776="",$G5776="",$R5776=0),"",$G5776/$R5776)</f>
        <v/>
      </c>
      <c r="T5776">
        <f>IF($S5776="","",IF($S5776&lt;Settings!$B$8,"Critical",IF($S5776&lt;Settings!$B$9,"Semi Critical","Non Critical")))</f>
        <v/>
      </c>
      <c r="U5776">
        <f>IF($B5776="","",IFERROR(VLOOKUP($O5776,Leaders!$A:$B,2,0),"Not Mapped"))</f>
        <v/>
      </c>
    </row>
    <row r="5777">
      <c r="A5777" s="16" t="n"/>
      <c r="G5777" s="17" t="n"/>
      <c r="H5777" s="17" t="n"/>
      <c r="I5777" s="17" t="n"/>
      <c r="J5777" s="17" t="n"/>
      <c r="K5777" s="17" t="n"/>
      <c r="L5777" s="17" t="n"/>
      <c r="N5777">
        <f>IF($B5777="","",IF($C5777="SUPERSTORE","Superstore","DH"))</f>
        <v/>
      </c>
      <c r="O5777">
        <f>IF($B5777="","",IFERROR(VLOOKUP($B5777,Mapping!$A:$C,2,0),"Not Mapped"))</f>
        <v/>
      </c>
      <c r="P5777">
        <f>IF($B5777="","",IFERROR(VLOOKUP($B5777,Mapping!$A:$C,3,0),"Not Mapped"))</f>
        <v/>
      </c>
      <c r="Q5777">
        <f>IF($B5777="","",IF(COUNTIF(Exclusions!$A:$A,$B5777)&gt;0,"Yes","No"))</f>
        <v/>
      </c>
      <c r="R5777" s="17">
        <f>IF($B5777="","",MIN(1,DAY($A5777)/IF($N5777="Superstore",Settings!$B$5,Settings!$B$4)))</f>
        <v/>
      </c>
      <c r="S5777" s="17">
        <f>IF(OR($B5777="",$G5777="",$R5777=0),"",$G5777/$R5777)</f>
        <v/>
      </c>
      <c r="T5777">
        <f>IF($S5777="","",IF($S5777&lt;Settings!$B$8,"Critical",IF($S5777&lt;Settings!$B$9,"Semi Critical","Non Critical")))</f>
        <v/>
      </c>
      <c r="U5777">
        <f>IF($B5777="","",IFERROR(VLOOKUP($O5777,Leaders!$A:$B,2,0),"Not Mapped"))</f>
        <v/>
      </c>
    </row>
    <row r="5778">
      <c r="A5778" s="16" t="n"/>
      <c r="G5778" s="17" t="n"/>
      <c r="H5778" s="17" t="n"/>
      <c r="I5778" s="17" t="n"/>
      <c r="J5778" s="17" t="n"/>
      <c r="K5778" s="17" t="n"/>
      <c r="L5778" s="17" t="n"/>
      <c r="N5778">
        <f>IF($B5778="","",IF($C5778="SUPERSTORE","Superstore","DH"))</f>
        <v/>
      </c>
      <c r="O5778">
        <f>IF($B5778="","",IFERROR(VLOOKUP($B5778,Mapping!$A:$C,2,0),"Not Mapped"))</f>
        <v/>
      </c>
      <c r="P5778">
        <f>IF($B5778="","",IFERROR(VLOOKUP($B5778,Mapping!$A:$C,3,0),"Not Mapped"))</f>
        <v/>
      </c>
      <c r="Q5778">
        <f>IF($B5778="","",IF(COUNTIF(Exclusions!$A:$A,$B5778)&gt;0,"Yes","No"))</f>
        <v/>
      </c>
      <c r="R5778" s="17">
        <f>IF($B5778="","",MIN(1,DAY($A5778)/IF($N5778="Superstore",Settings!$B$5,Settings!$B$4)))</f>
        <v/>
      </c>
      <c r="S5778" s="17">
        <f>IF(OR($B5778="",$G5778="",$R5778=0),"",$G5778/$R5778)</f>
        <v/>
      </c>
      <c r="T5778">
        <f>IF($S5778="","",IF($S5778&lt;Settings!$B$8,"Critical",IF($S5778&lt;Settings!$B$9,"Semi Critical","Non Critical")))</f>
        <v/>
      </c>
      <c r="U5778">
        <f>IF($B5778="","",IFERROR(VLOOKUP($O5778,Leaders!$A:$B,2,0),"Not Mapped"))</f>
        <v/>
      </c>
    </row>
    <row r="5779">
      <c r="A5779" s="16" t="n"/>
      <c r="G5779" s="17" t="n"/>
      <c r="H5779" s="17" t="n"/>
      <c r="I5779" s="17" t="n"/>
      <c r="J5779" s="17" t="n"/>
      <c r="K5779" s="17" t="n"/>
      <c r="L5779" s="17" t="n"/>
      <c r="N5779">
        <f>IF($B5779="","",IF($C5779="SUPERSTORE","Superstore","DH"))</f>
        <v/>
      </c>
      <c r="O5779">
        <f>IF($B5779="","",IFERROR(VLOOKUP($B5779,Mapping!$A:$C,2,0),"Not Mapped"))</f>
        <v/>
      </c>
      <c r="P5779">
        <f>IF($B5779="","",IFERROR(VLOOKUP($B5779,Mapping!$A:$C,3,0),"Not Mapped"))</f>
        <v/>
      </c>
      <c r="Q5779">
        <f>IF($B5779="","",IF(COUNTIF(Exclusions!$A:$A,$B5779)&gt;0,"Yes","No"))</f>
        <v/>
      </c>
      <c r="R5779" s="17">
        <f>IF($B5779="","",MIN(1,DAY($A5779)/IF($N5779="Superstore",Settings!$B$5,Settings!$B$4)))</f>
        <v/>
      </c>
      <c r="S5779" s="17">
        <f>IF(OR($B5779="",$G5779="",$R5779=0),"",$G5779/$R5779)</f>
        <v/>
      </c>
      <c r="T5779">
        <f>IF($S5779="","",IF($S5779&lt;Settings!$B$8,"Critical",IF($S5779&lt;Settings!$B$9,"Semi Critical","Non Critical")))</f>
        <v/>
      </c>
      <c r="U5779">
        <f>IF($B5779="","",IFERROR(VLOOKUP($O5779,Leaders!$A:$B,2,0),"Not Mapped"))</f>
        <v/>
      </c>
    </row>
    <row r="5780">
      <c r="A5780" s="16" t="n"/>
      <c r="G5780" s="17" t="n"/>
      <c r="H5780" s="17" t="n"/>
      <c r="I5780" s="17" t="n"/>
      <c r="J5780" s="17" t="n"/>
      <c r="K5780" s="17" t="n"/>
      <c r="L5780" s="17" t="n"/>
      <c r="N5780">
        <f>IF($B5780="","",IF($C5780="SUPERSTORE","Superstore","DH"))</f>
        <v/>
      </c>
      <c r="O5780">
        <f>IF($B5780="","",IFERROR(VLOOKUP($B5780,Mapping!$A:$C,2,0),"Not Mapped"))</f>
        <v/>
      </c>
      <c r="P5780">
        <f>IF($B5780="","",IFERROR(VLOOKUP($B5780,Mapping!$A:$C,3,0),"Not Mapped"))</f>
        <v/>
      </c>
      <c r="Q5780">
        <f>IF($B5780="","",IF(COUNTIF(Exclusions!$A:$A,$B5780)&gt;0,"Yes","No"))</f>
        <v/>
      </c>
      <c r="R5780" s="17">
        <f>IF($B5780="","",MIN(1,DAY($A5780)/IF($N5780="Superstore",Settings!$B$5,Settings!$B$4)))</f>
        <v/>
      </c>
      <c r="S5780" s="17">
        <f>IF(OR($B5780="",$G5780="",$R5780=0),"",$G5780/$R5780)</f>
        <v/>
      </c>
      <c r="T5780">
        <f>IF($S5780="","",IF($S5780&lt;Settings!$B$8,"Critical",IF($S5780&lt;Settings!$B$9,"Semi Critical","Non Critical")))</f>
        <v/>
      </c>
      <c r="U5780">
        <f>IF($B5780="","",IFERROR(VLOOKUP($O5780,Leaders!$A:$B,2,0),"Not Mapped"))</f>
        <v/>
      </c>
    </row>
    <row r="5781">
      <c r="A5781" s="16" t="n"/>
      <c r="G5781" s="17" t="n"/>
      <c r="H5781" s="17" t="n"/>
      <c r="I5781" s="17" t="n"/>
      <c r="J5781" s="17" t="n"/>
      <c r="K5781" s="17" t="n"/>
      <c r="L5781" s="17" t="n"/>
      <c r="N5781">
        <f>IF($B5781="","",IF($C5781="SUPERSTORE","Superstore","DH"))</f>
        <v/>
      </c>
      <c r="O5781">
        <f>IF($B5781="","",IFERROR(VLOOKUP($B5781,Mapping!$A:$C,2,0),"Not Mapped"))</f>
        <v/>
      </c>
      <c r="P5781">
        <f>IF($B5781="","",IFERROR(VLOOKUP($B5781,Mapping!$A:$C,3,0),"Not Mapped"))</f>
        <v/>
      </c>
      <c r="Q5781">
        <f>IF($B5781="","",IF(COUNTIF(Exclusions!$A:$A,$B5781)&gt;0,"Yes","No"))</f>
        <v/>
      </c>
      <c r="R5781" s="17">
        <f>IF($B5781="","",MIN(1,DAY($A5781)/IF($N5781="Superstore",Settings!$B$5,Settings!$B$4)))</f>
        <v/>
      </c>
      <c r="S5781" s="17">
        <f>IF(OR($B5781="",$G5781="",$R5781=0),"",$G5781/$R5781)</f>
        <v/>
      </c>
      <c r="T5781">
        <f>IF($S5781="","",IF($S5781&lt;Settings!$B$8,"Critical",IF($S5781&lt;Settings!$B$9,"Semi Critical","Non Critical")))</f>
        <v/>
      </c>
      <c r="U5781">
        <f>IF($B5781="","",IFERROR(VLOOKUP($O5781,Leaders!$A:$B,2,0),"Not Mapped"))</f>
        <v/>
      </c>
    </row>
    <row r="5782">
      <c r="A5782" s="16" t="n"/>
      <c r="G5782" s="17" t="n"/>
      <c r="H5782" s="17" t="n"/>
      <c r="I5782" s="17" t="n"/>
      <c r="J5782" s="17" t="n"/>
      <c r="K5782" s="17" t="n"/>
      <c r="L5782" s="17" t="n"/>
      <c r="N5782">
        <f>IF($B5782="","",IF($C5782="SUPERSTORE","Superstore","DH"))</f>
        <v/>
      </c>
      <c r="O5782">
        <f>IF($B5782="","",IFERROR(VLOOKUP($B5782,Mapping!$A:$C,2,0),"Not Mapped"))</f>
        <v/>
      </c>
      <c r="P5782">
        <f>IF($B5782="","",IFERROR(VLOOKUP($B5782,Mapping!$A:$C,3,0),"Not Mapped"))</f>
        <v/>
      </c>
      <c r="Q5782">
        <f>IF($B5782="","",IF(COUNTIF(Exclusions!$A:$A,$B5782)&gt;0,"Yes","No"))</f>
        <v/>
      </c>
      <c r="R5782" s="17">
        <f>IF($B5782="","",MIN(1,DAY($A5782)/IF($N5782="Superstore",Settings!$B$5,Settings!$B$4)))</f>
        <v/>
      </c>
      <c r="S5782" s="17">
        <f>IF(OR($B5782="",$G5782="",$R5782=0),"",$G5782/$R5782)</f>
        <v/>
      </c>
      <c r="T5782">
        <f>IF($S5782="","",IF($S5782&lt;Settings!$B$8,"Critical",IF($S5782&lt;Settings!$B$9,"Semi Critical","Non Critical")))</f>
        <v/>
      </c>
      <c r="U5782">
        <f>IF($B5782="","",IFERROR(VLOOKUP($O5782,Leaders!$A:$B,2,0),"Not Mapped"))</f>
        <v/>
      </c>
    </row>
    <row r="5783">
      <c r="A5783" s="16" t="n"/>
      <c r="G5783" s="17" t="n"/>
      <c r="H5783" s="17" t="n"/>
      <c r="I5783" s="17" t="n"/>
      <c r="J5783" s="17" t="n"/>
      <c r="K5783" s="17" t="n"/>
      <c r="L5783" s="17" t="n"/>
      <c r="N5783">
        <f>IF($B5783="","",IF($C5783="SUPERSTORE","Superstore","DH"))</f>
        <v/>
      </c>
      <c r="O5783">
        <f>IF($B5783="","",IFERROR(VLOOKUP($B5783,Mapping!$A:$C,2,0),"Not Mapped"))</f>
        <v/>
      </c>
      <c r="P5783">
        <f>IF($B5783="","",IFERROR(VLOOKUP($B5783,Mapping!$A:$C,3,0),"Not Mapped"))</f>
        <v/>
      </c>
      <c r="Q5783">
        <f>IF($B5783="","",IF(COUNTIF(Exclusions!$A:$A,$B5783)&gt;0,"Yes","No"))</f>
        <v/>
      </c>
      <c r="R5783" s="17">
        <f>IF($B5783="","",MIN(1,DAY($A5783)/IF($N5783="Superstore",Settings!$B$5,Settings!$B$4)))</f>
        <v/>
      </c>
      <c r="S5783" s="17">
        <f>IF(OR($B5783="",$G5783="",$R5783=0),"",$G5783/$R5783)</f>
        <v/>
      </c>
      <c r="T5783">
        <f>IF($S5783="","",IF($S5783&lt;Settings!$B$8,"Critical",IF($S5783&lt;Settings!$B$9,"Semi Critical","Non Critical")))</f>
        <v/>
      </c>
      <c r="U5783">
        <f>IF($B5783="","",IFERROR(VLOOKUP($O5783,Leaders!$A:$B,2,0),"Not Mapped"))</f>
        <v/>
      </c>
    </row>
    <row r="5784">
      <c r="A5784" s="16" t="n"/>
      <c r="G5784" s="17" t="n"/>
      <c r="H5784" s="17" t="n"/>
      <c r="I5784" s="17" t="n"/>
      <c r="J5784" s="17" t="n"/>
      <c r="K5784" s="17" t="n"/>
      <c r="L5784" s="17" t="n"/>
      <c r="N5784">
        <f>IF($B5784="","",IF($C5784="SUPERSTORE","Superstore","DH"))</f>
        <v/>
      </c>
      <c r="O5784">
        <f>IF($B5784="","",IFERROR(VLOOKUP($B5784,Mapping!$A:$C,2,0),"Not Mapped"))</f>
        <v/>
      </c>
      <c r="P5784">
        <f>IF($B5784="","",IFERROR(VLOOKUP($B5784,Mapping!$A:$C,3,0),"Not Mapped"))</f>
        <v/>
      </c>
      <c r="Q5784">
        <f>IF($B5784="","",IF(COUNTIF(Exclusions!$A:$A,$B5784)&gt;0,"Yes","No"))</f>
        <v/>
      </c>
      <c r="R5784" s="17">
        <f>IF($B5784="","",MIN(1,DAY($A5784)/IF($N5784="Superstore",Settings!$B$5,Settings!$B$4)))</f>
        <v/>
      </c>
      <c r="S5784" s="17">
        <f>IF(OR($B5784="",$G5784="",$R5784=0),"",$G5784/$R5784)</f>
        <v/>
      </c>
      <c r="T5784">
        <f>IF($S5784="","",IF($S5784&lt;Settings!$B$8,"Critical",IF($S5784&lt;Settings!$B$9,"Semi Critical","Non Critical")))</f>
        <v/>
      </c>
      <c r="U5784">
        <f>IF($B5784="","",IFERROR(VLOOKUP($O5784,Leaders!$A:$B,2,0),"Not Mapped"))</f>
        <v/>
      </c>
    </row>
    <row r="5785">
      <c r="A5785" s="16" t="n"/>
      <c r="G5785" s="17" t="n"/>
      <c r="H5785" s="17" t="n"/>
      <c r="I5785" s="17" t="n"/>
      <c r="J5785" s="17" t="n"/>
      <c r="K5785" s="17" t="n"/>
      <c r="L5785" s="17" t="n"/>
      <c r="N5785">
        <f>IF($B5785="","",IF($C5785="SUPERSTORE","Superstore","DH"))</f>
        <v/>
      </c>
      <c r="O5785">
        <f>IF($B5785="","",IFERROR(VLOOKUP($B5785,Mapping!$A:$C,2,0),"Not Mapped"))</f>
        <v/>
      </c>
      <c r="P5785">
        <f>IF($B5785="","",IFERROR(VLOOKUP($B5785,Mapping!$A:$C,3,0),"Not Mapped"))</f>
        <v/>
      </c>
      <c r="Q5785">
        <f>IF($B5785="","",IF(COUNTIF(Exclusions!$A:$A,$B5785)&gt;0,"Yes","No"))</f>
        <v/>
      </c>
      <c r="R5785" s="17">
        <f>IF($B5785="","",MIN(1,DAY($A5785)/IF($N5785="Superstore",Settings!$B$5,Settings!$B$4)))</f>
        <v/>
      </c>
      <c r="S5785" s="17">
        <f>IF(OR($B5785="",$G5785="",$R5785=0),"",$G5785/$R5785)</f>
        <v/>
      </c>
      <c r="T5785">
        <f>IF($S5785="","",IF($S5785&lt;Settings!$B$8,"Critical",IF($S5785&lt;Settings!$B$9,"Semi Critical","Non Critical")))</f>
        <v/>
      </c>
      <c r="U5785">
        <f>IF($B5785="","",IFERROR(VLOOKUP($O5785,Leaders!$A:$B,2,0),"Not Mapped"))</f>
        <v/>
      </c>
    </row>
    <row r="5786">
      <c r="A5786" s="16" t="n"/>
      <c r="G5786" s="17" t="n"/>
      <c r="H5786" s="17" t="n"/>
      <c r="I5786" s="17" t="n"/>
      <c r="J5786" s="17" t="n"/>
      <c r="K5786" s="17" t="n"/>
      <c r="L5786" s="17" t="n"/>
      <c r="N5786">
        <f>IF($B5786="","",IF($C5786="SUPERSTORE","Superstore","DH"))</f>
        <v/>
      </c>
      <c r="O5786">
        <f>IF($B5786="","",IFERROR(VLOOKUP($B5786,Mapping!$A:$C,2,0),"Not Mapped"))</f>
        <v/>
      </c>
      <c r="P5786">
        <f>IF($B5786="","",IFERROR(VLOOKUP($B5786,Mapping!$A:$C,3,0),"Not Mapped"))</f>
        <v/>
      </c>
      <c r="Q5786">
        <f>IF($B5786="","",IF(COUNTIF(Exclusions!$A:$A,$B5786)&gt;0,"Yes","No"))</f>
        <v/>
      </c>
      <c r="R5786" s="17">
        <f>IF($B5786="","",MIN(1,DAY($A5786)/IF($N5786="Superstore",Settings!$B$5,Settings!$B$4)))</f>
        <v/>
      </c>
      <c r="S5786" s="17">
        <f>IF(OR($B5786="",$G5786="",$R5786=0),"",$G5786/$R5786)</f>
        <v/>
      </c>
      <c r="T5786">
        <f>IF($S5786="","",IF($S5786&lt;Settings!$B$8,"Critical",IF($S5786&lt;Settings!$B$9,"Semi Critical","Non Critical")))</f>
        <v/>
      </c>
      <c r="U5786">
        <f>IF($B5786="","",IFERROR(VLOOKUP($O5786,Leaders!$A:$B,2,0),"Not Mapped"))</f>
        <v/>
      </c>
    </row>
    <row r="5787">
      <c r="A5787" s="16" t="n"/>
      <c r="G5787" s="17" t="n"/>
      <c r="H5787" s="17" t="n"/>
      <c r="I5787" s="17" t="n"/>
      <c r="J5787" s="17" t="n"/>
      <c r="K5787" s="17" t="n"/>
      <c r="L5787" s="17" t="n"/>
      <c r="N5787">
        <f>IF($B5787="","",IF($C5787="SUPERSTORE","Superstore","DH"))</f>
        <v/>
      </c>
      <c r="O5787">
        <f>IF($B5787="","",IFERROR(VLOOKUP($B5787,Mapping!$A:$C,2,0),"Not Mapped"))</f>
        <v/>
      </c>
      <c r="P5787">
        <f>IF($B5787="","",IFERROR(VLOOKUP($B5787,Mapping!$A:$C,3,0),"Not Mapped"))</f>
        <v/>
      </c>
      <c r="Q5787">
        <f>IF($B5787="","",IF(COUNTIF(Exclusions!$A:$A,$B5787)&gt;0,"Yes","No"))</f>
        <v/>
      </c>
      <c r="R5787" s="17">
        <f>IF($B5787="","",MIN(1,DAY($A5787)/IF($N5787="Superstore",Settings!$B$5,Settings!$B$4)))</f>
        <v/>
      </c>
      <c r="S5787" s="17">
        <f>IF(OR($B5787="",$G5787="",$R5787=0),"",$G5787/$R5787)</f>
        <v/>
      </c>
      <c r="T5787">
        <f>IF($S5787="","",IF($S5787&lt;Settings!$B$8,"Critical",IF($S5787&lt;Settings!$B$9,"Semi Critical","Non Critical")))</f>
        <v/>
      </c>
      <c r="U5787">
        <f>IF($B5787="","",IFERROR(VLOOKUP($O5787,Leaders!$A:$B,2,0),"Not Mapped"))</f>
        <v/>
      </c>
    </row>
    <row r="5788">
      <c r="A5788" s="16" t="n"/>
      <c r="G5788" s="17" t="n"/>
      <c r="H5788" s="17" t="n"/>
      <c r="I5788" s="17" t="n"/>
      <c r="J5788" s="17" t="n"/>
      <c r="K5788" s="17" t="n"/>
      <c r="L5788" s="17" t="n"/>
      <c r="N5788">
        <f>IF($B5788="","",IF($C5788="SUPERSTORE","Superstore","DH"))</f>
        <v/>
      </c>
      <c r="O5788">
        <f>IF($B5788="","",IFERROR(VLOOKUP($B5788,Mapping!$A:$C,2,0),"Not Mapped"))</f>
        <v/>
      </c>
      <c r="P5788">
        <f>IF($B5788="","",IFERROR(VLOOKUP($B5788,Mapping!$A:$C,3,0),"Not Mapped"))</f>
        <v/>
      </c>
      <c r="Q5788">
        <f>IF($B5788="","",IF(COUNTIF(Exclusions!$A:$A,$B5788)&gt;0,"Yes","No"))</f>
        <v/>
      </c>
      <c r="R5788" s="17">
        <f>IF($B5788="","",MIN(1,DAY($A5788)/IF($N5788="Superstore",Settings!$B$5,Settings!$B$4)))</f>
        <v/>
      </c>
      <c r="S5788" s="17">
        <f>IF(OR($B5788="",$G5788="",$R5788=0),"",$G5788/$R5788)</f>
        <v/>
      </c>
      <c r="T5788">
        <f>IF($S5788="","",IF($S5788&lt;Settings!$B$8,"Critical",IF($S5788&lt;Settings!$B$9,"Semi Critical","Non Critical")))</f>
        <v/>
      </c>
      <c r="U5788">
        <f>IF($B5788="","",IFERROR(VLOOKUP($O5788,Leaders!$A:$B,2,0),"Not Mapped"))</f>
        <v/>
      </c>
    </row>
    <row r="5789">
      <c r="A5789" s="16" t="n"/>
      <c r="G5789" s="17" t="n"/>
      <c r="H5789" s="17" t="n"/>
      <c r="I5789" s="17" t="n"/>
      <c r="J5789" s="17" t="n"/>
      <c r="K5789" s="17" t="n"/>
      <c r="L5789" s="17" t="n"/>
      <c r="N5789">
        <f>IF($B5789="","",IF($C5789="SUPERSTORE","Superstore","DH"))</f>
        <v/>
      </c>
      <c r="O5789">
        <f>IF($B5789="","",IFERROR(VLOOKUP($B5789,Mapping!$A:$C,2,0),"Not Mapped"))</f>
        <v/>
      </c>
      <c r="P5789">
        <f>IF($B5789="","",IFERROR(VLOOKUP($B5789,Mapping!$A:$C,3,0),"Not Mapped"))</f>
        <v/>
      </c>
      <c r="Q5789">
        <f>IF($B5789="","",IF(COUNTIF(Exclusions!$A:$A,$B5789)&gt;0,"Yes","No"))</f>
        <v/>
      </c>
      <c r="R5789" s="17">
        <f>IF($B5789="","",MIN(1,DAY($A5789)/IF($N5789="Superstore",Settings!$B$5,Settings!$B$4)))</f>
        <v/>
      </c>
      <c r="S5789" s="17">
        <f>IF(OR($B5789="",$G5789="",$R5789=0),"",$G5789/$R5789)</f>
        <v/>
      </c>
      <c r="T5789">
        <f>IF($S5789="","",IF($S5789&lt;Settings!$B$8,"Critical",IF($S5789&lt;Settings!$B$9,"Semi Critical","Non Critical")))</f>
        <v/>
      </c>
      <c r="U5789">
        <f>IF($B5789="","",IFERROR(VLOOKUP($O5789,Leaders!$A:$B,2,0),"Not Mapped"))</f>
        <v/>
      </c>
    </row>
    <row r="5790">
      <c r="A5790" s="16" t="n"/>
      <c r="G5790" s="17" t="n"/>
      <c r="H5790" s="17" t="n"/>
      <c r="I5790" s="17" t="n"/>
      <c r="J5790" s="17" t="n"/>
      <c r="K5790" s="17" t="n"/>
      <c r="L5790" s="17" t="n"/>
      <c r="N5790">
        <f>IF($B5790="","",IF($C5790="SUPERSTORE","Superstore","DH"))</f>
        <v/>
      </c>
      <c r="O5790">
        <f>IF($B5790="","",IFERROR(VLOOKUP($B5790,Mapping!$A:$C,2,0),"Not Mapped"))</f>
        <v/>
      </c>
      <c r="P5790">
        <f>IF($B5790="","",IFERROR(VLOOKUP($B5790,Mapping!$A:$C,3,0),"Not Mapped"))</f>
        <v/>
      </c>
      <c r="Q5790">
        <f>IF($B5790="","",IF(COUNTIF(Exclusions!$A:$A,$B5790)&gt;0,"Yes","No"))</f>
        <v/>
      </c>
      <c r="R5790" s="17">
        <f>IF($B5790="","",MIN(1,DAY($A5790)/IF($N5790="Superstore",Settings!$B$5,Settings!$B$4)))</f>
        <v/>
      </c>
      <c r="S5790" s="17">
        <f>IF(OR($B5790="",$G5790="",$R5790=0),"",$G5790/$R5790)</f>
        <v/>
      </c>
      <c r="T5790">
        <f>IF($S5790="","",IF($S5790&lt;Settings!$B$8,"Critical",IF($S5790&lt;Settings!$B$9,"Semi Critical","Non Critical")))</f>
        <v/>
      </c>
      <c r="U5790">
        <f>IF($B5790="","",IFERROR(VLOOKUP($O5790,Leaders!$A:$B,2,0),"Not Mapped"))</f>
        <v/>
      </c>
    </row>
    <row r="5791">
      <c r="A5791" s="16" t="n"/>
      <c r="G5791" s="17" t="n"/>
      <c r="H5791" s="17" t="n"/>
      <c r="I5791" s="17" t="n"/>
      <c r="J5791" s="17" t="n"/>
      <c r="K5791" s="17" t="n"/>
      <c r="L5791" s="17" t="n"/>
      <c r="N5791">
        <f>IF($B5791="","",IF($C5791="SUPERSTORE","Superstore","DH"))</f>
        <v/>
      </c>
      <c r="O5791">
        <f>IF($B5791="","",IFERROR(VLOOKUP($B5791,Mapping!$A:$C,2,0),"Not Mapped"))</f>
        <v/>
      </c>
      <c r="P5791">
        <f>IF($B5791="","",IFERROR(VLOOKUP($B5791,Mapping!$A:$C,3,0),"Not Mapped"))</f>
        <v/>
      </c>
      <c r="Q5791">
        <f>IF($B5791="","",IF(COUNTIF(Exclusions!$A:$A,$B5791)&gt;0,"Yes","No"))</f>
        <v/>
      </c>
      <c r="R5791" s="17">
        <f>IF($B5791="","",MIN(1,DAY($A5791)/IF($N5791="Superstore",Settings!$B$5,Settings!$B$4)))</f>
        <v/>
      </c>
      <c r="S5791" s="17">
        <f>IF(OR($B5791="",$G5791="",$R5791=0),"",$G5791/$R5791)</f>
        <v/>
      </c>
      <c r="T5791">
        <f>IF($S5791="","",IF($S5791&lt;Settings!$B$8,"Critical",IF($S5791&lt;Settings!$B$9,"Semi Critical","Non Critical")))</f>
        <v/>
      </c>
      <c r="U5791">
        <f>IF($B5791="","",IFERROR(VLOOKUP($O5791,Leaders!$A:$B,2,0),"Not Mapped"))</f>
        <v/>
      </c>
    </row>
    <row r="5792">
      <c r="A5792" s="16" t="n"/>
      <c r="G5792" s="17" t="n"/>
      <c r="H5792" s="17" t="n"/>
      <c r="I5792" s="17" t="n"/>
      <c r="J5792" s="17" t="n"/>
      <c r="K5792" s="17" t="n"/>
      <c r="L5792" s="17" t="n"/>
      <c r="N5792">
        <f>IF($B5792="","",IF($C5792="SUPERSTORE","Superstore","DH"))</f>
        <v/>
      </c>
      <c r="O5792">
        <f>IF($B5792="","",IFERROR(VLOOKUP($B5792,Mapping!$A:$C,2,0),"Not Mapped"))</f>
        <v/>
      </c>
      <c r="P5792">
        <f>IF($B5792="","",IFERROR(VLOOKUP($B5792,Mapping!$A:$C,3,0),"Not Mapped"))</f>
        <v/>
      </c>
      <c r="Q5792">
        <f>IF($B5792="","",IF(COUNTIF(Exclusions!$A:$A,$B5792)&gt;0,"Yes","No"))</f>
        <v/>
      </c>
      <c r="R5792" s="17">
        <f>IF($B5792="","",MIN(1,DAY($A5792)/IF($N5792="Superstore",Settings!$B$5,Settings!$B$4)))</f>
        <v/>
      </c>
      <c r="S5792" s="17">
        <f>IF(OR($B5792="",$G5792="",$R5792=0),"",$G5792/$R5792)</f>
        <v/>
      </c>
      <c r="T5792">
        <f>IF($S5792="","",IF($S5792&lt;Settings!$B$8,"Critical",IF($S5792&lt;Settings!$B$9,"Semi Critical","Non Critical")))</f>
        <v/>
      </c>
      <c r="U5792">
        <f>IF($B5792="","",IFERROR(VLOOKUP($O5792,Leaders!$A:$B,2,0),"Not Mapped"))</f>
        <v/>
      </c>
    </row>
    <row r="5793">
      <c r="A5793" s="16" t="n"/>
      <c r="G5793" s="17" t="n"/>
      <c r="H5793" s="17" t="n"/>
      <c r="I5793" s="17" t="n"/>
      <c r="J5793" s="17" t="n"/>
      <c r="K5793" s="17" t="n"/>
      <c r="L5793" s="17" t="n"/>
      <c r="N5793">
        <f>IF($B5793="","",IF($C5793="SUPERSTORE","Superstore","DH"))</f>
        <v/>
      </c>
      <c r="O5793">
        <f>IF($B5793="","",IFERROR(VLOOKUP($B5793,Mapping!$A:$C,2,0),"Not Mapped"))</f>
        <v/>
      </c>
      <c r="P5793">
        <f>IF($B5793="","",IFERROR(VLOOKUP($B5793,Mapping!$A:$C,3,0),"Not Mapped"))</f>
        <v/>
      </c>
      <c r="Q5793">
        <f>IF($B5793="","",IF(COUNTIF(Exclusions!$A:$A,$B5793)&gt;0,"Yes","No"))</f>
        <v/>
      </c>
      <c r="R5793" s="17">
        <f>IF($B5793="","",MIN(1,DAY($A5793)/IF($N5793="Superstore",Settings!$B$5,Settings!$B$4)))</f>
        <v/>
      </c>
      <c r="S5793" s="17">
        <f>IF(OR($B5793="",$G5793="",$R5793=0),"",$G5793/$R5793)</f>
        <v/>
      </c>
      <c r="T5793">
        <f>IF($S5793="","",IF($S5793&lt;Settings!$B$8,"Critical",IF($S5793&lt;Settings!$B$9,"Semi Critical","Non Critical")))</f>
        <v/>
      </c>
      <c r="U5793">
        <f>IF($B5793="","",IFERROR(VLOOKUP($O5793,Leaders!$A:$B,2,0),"Not Mapped"))</f>
        <v/>
      </c>
    </row>
    <row r="5794">
      <c r="A5794" s="16" t="n"/>
      <c r="G5794" s="17" t="n"/>
      <c r="H5794" s="17" t="n"/>
      <c r="I5794" s="17" t="n"/>
      <c r="J5794" s="17" t="n"/>
      <c r="K5794" s="17" t="n"/>
      <c r="L5794" s="17" t="n"/>
      <c r="N5794">
        <f>IF($B5794="","",IF($C5794="SUPERSTORE","Superstore","DH"))</f>
        <v/>
      </c>
      <c r="O5794">
        <f>IF($B5794="","",IFERROR(VLOOKUP($B5794,Mapping!$A:$C,2,0),"Not Mapped"))</f>
        <v/>
      </c>
      <c r="P5794">
        <f>IF($B5794="","",IFERROR(VLOOKUP($B5794,Mapping!$A:$C,3,0),"Not Mapped"))</f>
        <v/>
      </c>
      <c r="Q5794">
        <f>IF($B5794="","",IF(COUNTIF(Exclusions!$A:$A,$B5794)&gt;0,"Yes","No"))</f>
        <v/>
      </c>
      <c r="R5794" s="17">
        <f>IF($B5794="","",MIN(1,DAY($A5794)/IF($N5794="Superstore",Settings!$B$5,Settings!$B$4)))</f>
        <v/>
      </c>
      <c r="S5794" s="17">
        <f>IF(OR($B5794="",$G5794="",$R5794=0),"",$G5794/$R5794)</f>
        <v/>
      </c>
      <c r="T5794">
        <f>IF($S5794="","",IF($S5794&lt;Settings!$B$8,"Critical",IF($S5794&lt;Settings!$B$9,"Semi Critical","Non Critical")))</f>
        <v/>
      </c>
      <c r="U5794">
        <f>IF($B5794="","",IFERROR(VLOOKUP($O5794,Leaders!$A:$B,2,0),"Not Mapped"))</f>
        <v/>
      </c>
    </row>
    <row r="5795">
      <c r="A5795" s="16" t="n"/>
      <c r="G5795" s="17" t="n"/>
      <c r="H5795" s="17" t="n"/>
      <c r="I5795" s="17" t="n"/>
      <c r="J5795" s="17" t="n"/>
      <c r="K5795" s="17" t="n"/>
      <c r="L5795" s="17" t="n"/>
      <c r="N5795">
        <f>IF($B5795="","",IF($C5795="SUPERSTORE","Superstore","DH"))</f>
        <v/>
      </c>
      <c r="O5795">
        <f>IF($B5795="","",IFERROR(VLOOKUP($B5795,Mapping!$A:$C,2,0),"Not Mapped"))</f>
        <v/>
      </c>
      <c r="P5795">
        <f>IF($B5795="","",IFERROR(VLOOKUP($B5795,Mapping!$A:$C,3,0),"Not Mapped"))</f>
        <v/>
      </c>
      <c r="Q5795">
        <f>IF($B5795="","",IF(COUNTIF(Exclusions!$A:$A,$B5795)&gt;0,"Yes","No"))</f>
        <v/>
      </c>
      <c r="R5795" s="17">
        <f>IF($B5795="","",MIN(1,DAY($A5795)/IF($N5795="Superstore",Settings!$B$5,Settings!$B$4)))</f>
        <v/>
      </c>
      <c r="S5795" s="17">
        <f>IF(OR($B5795="",$G5795="",$R5795=0),"",$G5795/$R5795)</f>
        <v/>
      </c>
      <c r="T5795">
        <f>IF($S5795="","",IF($S5795&lt;Settings!$B$8,"Critical",IF($S5795&lt;Settings!$B$9,"Semi Critical","Non Critical")))</f>
        <v/>
      </c>
      <c r="U5795">
        <f>IF($B5795="","",IFERROR(VLOOKUP($O5795,Leaders!$A:$B,2,0),"Not Mapped"))</f>
        <v/>
      </c>
    </row>
    <row r="5796">
      <c r="A5796" s="16" t="n"/>
      <c r="G5796" s="17" t="n"/>
      <c r="H5796" s="17" t="n"/>
      <c r="I5796" s="17" t="n"/>
      <c r="J5796" s="17" t="n"/>
      <c r="K5796" s="17" t="n"/>
      <c r="L5796" s="17" t="n"/>
      <c r="N5796">
        <f>IF($B5796="","",IF($C5796="SUPERSTORE","Superstore","DH"))</f>
        <v/>
      </c>
      <c r="O5796">
        <f>IF($B5796="","",IFERROR(VLOOKUP($B5796,Mapping!$A:$C,2,0),"Not Mapped"))</f>
        <v/>
      </c>
      <c r="P5796">
        <f>IF($B5796="","",IFERROR(VLOOKUP($B5796,Mapping!$A:$C,3,0),"Not Mapped"))</f>
        <v/>
      </c>
      <c r="Q5796">
        <f>IF($B5796="","",IF(COUNTIF(Exclusions!$A:$A,$B5796)&gt;0,"Yes","No"))</f>
        <v/>
      </c>
      <c r="R5796" s="17">
        <f>IF($B5796="","",MIN(1,DAY($A5796)/IF($N5796="Superstore",Settings!$B$5,Settings!$B$4)))</f>
        <v/>
      </c>
      <c r="S5796" s="17">
        <f>IF(OR($B5796="",$G5796="",$R5796=0),"",$G5796/$R5796)</f>
        <v/>
      </c>
      <c r="T5796">
        <f>IF($S5796="","",IF($S5796&lt;Settings!$B$8,"Critical",IF($S5796&lt;Settings!$B$9,"Semi Critical","Non Critical")))</f>
        <v/>
      </c>
      <c r="U5796">
        <f>IF($B5796="","",IFERROR(VLOOKUP($O5796,Leaders!$A:$B,2,0),"Not Mapped"))</f>
        <v/>
      </c>
    </row>
    <row r="5797">
      <c r="A5797" s="16" t="n"/>
      <c r="G5797" s="17" t="n"/>
      <c r="H5797" s="17" t="n"/>
      <c r="I5797" s="17" t="n"/>
      <c r="J5797" s="17" t="n"/>
      <c r="K5797" s="17" t="n"/>
      <c r="L5797" s="17" t="n"/>
      <c r="N5797">
        <f>IF($B5797="","",IF($C5797="SUPERSTORE","Superstore","DH"))</f>
        <v/>
      </c>
      <c r="O5797">
        <f>IF($B5797="","",IFERROR(VLOOKUP($B5797,Mapping!$A:$C,2,0),"Not Mapped"))</f>
        <v/>
      </c>
      <c r="P5797">
        <f>IF($B5797="","",IFERROR(VLOOKUP($B5797,Mapping!$A:$C,3,0),"Not Mapped"))</f>
        <v/>
      </c>
      <c r="Q5797">
        <f>IF($B5797="","",IF(COUNTIF(Exclusions!$A:$A,$B5797)&gt;0,"Yes","No"))</f>
        <v/>
      </c>
      <c r="R5797" s="17">
        <f>IF($B5797="","",MIN(1,DAY($A5797)/IF($N5797="Superstore",Settings!$B$5,Settings!$B$4)))</f>
        <v/>
      </c>
      <c r="S5797" s="17">
        <f>IF(OR($B5797="",$G5797="",$R5797=0),"",$G5797/$R5797)</f>
        <v/>
      </c>
      <c r="T5797">
        <f>IF($S5797="","",IF($S5797&lt;Settings!$B$8,"Critical",IF($S5797&lt;Settings!$B$9,"Semi Critical","Non Critical")))</f>
        <v/>
      </c>
      <c r="U5797">
        <f>IF($B5797="","",IFERROR(VLOOKUP($O5797,Leaders!$A:$B,2,0),"Not Mapped"))</f>
        <v/>
      </c>
    </row>
    <row r="5798">
      <c r="A5798" s="16" t="n"/>
      <c r="G5798" s="17" t="n"/>
      <c r="H5798" s="17" t="n"/>
      <c r="I5798" s="17" t="n"/>
      <c r="J5798" s="17" t="n"/>
      <c r="K5798" s="17" t="n"/>
      <c r="L5798" s="17" t="n"/>
      <c r="N5798">
        <f>IF($B5798="","",IF($C5798="SUPERSTORE","Superstore","DH"))</f>
        <v/>
      </c>
      <c r="O5798">
        <f>IF($B5798="","",IFERROR(VLOOKUP($B5798,Mapping!$A:$C,2,0),"Not Mapped"))</f>
        <v/>
      </c>
      <c r="P5798">
        <f>IF($B5798="","",IFERROR(VLOOKUP($B5798,Mapping!$A:$C,3,0),"Not Mapped"))</f>
        <v/>
      </c>
      <c r="Q5798">
        <f>IF($B5798="","",IF(COUNTIF(Exclusions!$A:$A,$B5798)&gt;0,"Yes","No"))</f>
        <v/>
      </c>
      <c r="R5798" s="17">
        <f>IF($B5798="","",MIN(1,DAY($A5798)/IF($N5798="Superstore",Settings!$B$5,Settings!$B$4)))</f>
        <v/>
      </c>
      <c r="S5798" s="17">
        <f>IF(OR($B5798="",$G5798="",$R5798=0),"",$G5798/$R5798)</f>
        <v/>
      </c>
      <c r="T5798">
        <f>IF($S5798="","",IF($S5798&lt;Settings!$B$8,"Critical",IF($S5798&lt;Settings!$B$9,"Semi Critical","Non Critical")))</f>
        <v/>
      </c>
      <c r="U5798">
        <f>IF($B5798="","",IFERROR(VLOOKUP($O5798,Leaders!$A:$B,2,0),"Not Mapped"))</f>
        <v/>
      </c>
    </row>
    <row r="5799">
      <c r="A5799" s="16" t="n"/>
      <c r="G5799" s="17" t="n"/>
      <c r="H5799" s="17" t="n"/>
      <c r="I5799" s="17" t="n"/>
      <c r="J5799" s="17" t="n"/>
      <c r="K5799" s="17" t="n"/>
      <c r="L5799" s="17" t="n"/>
      <c r="N5799">
        <f>IF($B5799="","",IF($C5799="SUPERSTORE","Superstore","DH"))</f>
        <v/>
      </c>
      <c r="O5799">
        <f>IF($B5799="","",IFERROR(VLOOKUP($B5799,Mapping!$A:$C,2,0),"Not Mapped"))</f>
        <v/>
      </c>
      <c r="P5799">
        <f>IF($B5799="","",IFERROR(VLOOKUP($B5799,Mapping!$A:$C,3,0),"Not Mapped"))</f>
        <v/>
      </c>
      <c r="Q5799">
        <f>IF($B5799="","",IF(COUNTIF(Exclusions!$A:$A,$B5799)&gt;0,"Yes","No"))</f>
        <v/>
      </c>
      <c r="R5799" s="17">
        <f>IF($B5799="","",MIN(1,DAY($A5799)/IF($N5799="Superstore",Settings!$B$5,Settings!$B$4)))</f>
        <v/>
      </c>
      <c r="S5799" s="17">
        <f>IF(OR($B5799="",$G5799="",$R5799=0),"",$G5799/$R5799)</f>
        <v/>
      </c>
      <c r="T5799">
        <f>IF($S5799="","",IF($S5799&lt;Settings!$B$8,"Critical",IF($S5799&lt;Settings!$B$9,"Semi Critical","Non Critical")))</f>
        <v/>
      </c>
      <c r="U5799">
        <f>IF($B5799="","",IFERROR(VLOOKUP($O5799,Leaders!$A:$B,2,0),"Not Mapped"))</f>
        <v/>
      </c>
    </row>
    <row r="5800">
      <c r="A5800" s="16" t="n"/>
      <c r="G5800" s="17" t="n"/>
      <c r="H5800" s="17" t="n"/>
      <c r="I5800" s="17" t="n"/>
      <c r="J5800" s="17" t="n"/>
      <c r="K5800" s="17" t="n"/>
      <c r="L5800" s="17" t="n"/>
      <c r="N5800">
        <f>IF($B5800="","",IF($C5800="SUPERSTORE","Superstore","DH"))</f>
        <v/>
      </c>
      <c r="O5800">
        <f>IF($B5800="","",IFERROR(VLOOKUP($B5800,Mapping!$A:$C,2,0),"Not Mapped"))</f>
        <v/>
      </c>
      <c r="P5800">
        <f>IF($B5800="","",IFERROR(VLOOKUP($B5800,Mapping!$A:$C,3,0),"Not Mapped"))</f>
        <v/>
      </c>
      <c r="Q5800">
        <f>IF($B5800="","",IF(COUNTIF(Exclusions!$A:$A,$B5800)&gt;0,"Yes","No"))</f>
        <v/>
      </c>
      <c r="R5800" s="17">
        <f>IF($B5800="","",MIN(1,DAY($A5800)/IF($N5800="Superstore",Settings!$B$5,Settings!$B$4)))</f>
        <v/>
      </c>
      <c r="S5800" s="17">
        <f>IF(OR($B5800="",$G5800="",$R5800=0),"",$G5800/$R5800)</f>
        <v/>
      </c>
      <c r="T5800">
        <f>IF($S5800="","",IF($S5800&lt;Settings!$B$8,"Critical",IF($S5800&lt;Settings!$B$9,"Semi Critical","Non Critical")))</f>
        <v/>
      </c>
      <c r="U5800">
        <f>IF($B5800="","",IFERROR(VLOOKUP($O5800,Leaders!$A:$B,2,0),"Not Mapped"))</f>
        <v/>
      </c>
    </row>
    <row r="5801">
      <c r="A5801" s="16" t="n"/>
      <c r="G5801" s="17" t="n"/>
      <c r="H5801" s="17" t="n"/>
      <c r="I5801" s="17" t="n"/>
      <c r="J5801" s="17" t="n"/>
      <c r="K5801" s="17" t="n"/>
      <c r="L5801" s="17" t="n"/>
      <c r="N5801">
        <f>IF($B5801="","",IF($C5801="SUPERSTORE","Superstore","DH"))</f>
        <v/>
      </c>
      <c r="O5801">
        <f>IF($B5801="","",IFERROR(VLOOKUP($B5801,Mapping!$A:$C,2,0),"Not Mapped"))</f>
        <v/>
      </c>
      <c r="P5801">
        <f>IF($B5801="","",IFERROR(VLOOKUP($B5801,Mapping!$A:$C,3,0),"Not Mapped"))</f>
        <v/>
      </c>
      <c r="Q5801">
        <f>IF($B5801="","",IF(COUNTIF(Exclusions!$A:$A,$B5801)&gt;0,"Yes","No"))</f>
        <v/>
      </c>
      <c r="R5801" s="17">
        <f>IF($B5801="","",MIN(1,DAY($A5801)/IF($N5801="Superstore",Settings!$B$5,Settings!$B$4)))</f>
        <v/>
      </c>
      <c r="S5801" s="17">
        <f>IF(OR($B5801="",$G5801="",$R5801=0),"",$G5801/$R5801)</f>
        <v/>
      </c>
      <c r="T5801">
        <f>IF($S5801="","",IF($S5801&lt;Settings!$B$8,"Critical",IF($S5801&lt;Settings!$B$9,"Semi Critical","Non Critical")))</f>
        <v/>
      </c>
      <c r="U5801">
        <f>IF($B5801="","",IFERROR(VLOOKUP($O5801,Leaders!$A:$B,2,0),"Not Mapped"))</f>
        <v/>
      </c>
    </row>
    <row r="5802">
      <c r="A5802" s="16" t="n"/>
      <c r="G5802" s="17" t="n"/>
      <c r="H5802" s="17" t="n"/>
      <c r="I5802" s="17" t="n"/>
      <c r="J5802" s="17" t="n"/>
      <c r="K5802" s="17" t="n"/>
      <c r="L5802" s="17" t="n"/>
      <c r="N5802">
        <f>IF($B5802="","",IF($C5802="SUPERSTORE","Superstore","DH"))</f>
        <v/>
      </c>
      <c r="O5802">
        <f>IF($B5802="","",IFERROR(VLOOKUP($B5802,Mapping!$A:$C,2,0),"Not Mapped"))</f>
        <v/>
      </c>
      <c r="P5802">
        <f>IF($B5802="","",IFERROR(VLOOKUP($B5802,Mapping!$A:$C,3,0),"Not Mapped"))</f>
        <v/>
      </c>
      <c r="Q5802">
        <f>IF($B5802="","",IF(COUNTIF(Exclusions!$A:$A,$B5802)&gt;0,"Yes","No"))</f>
        <v/>
      </c>
      <c r="R5802" s="17">
        <f>IF($B5802="","",MIN(1,DAY($A5802)/IF($N5802="Superstore",Settings!$B$5,Settings!$B$4)))</f>
        <v/>
      </c>
      <c r="S5802" s="17">
        <f>IF(OR($B5802="",$G5802="",$R5802=0),"",$G5802/$R5802)</f>
        <v/>
      </c>
      <c r="T5802">
        <f>IF($S5802="","",IF($S5802&lt;Settings!$B$8,"Critical",IF($S5802&lt;Settings!$B$9,"Semi Critical","Non Critical")))</f>
        <v/>
      </c>
      <c r="U5802">
        <f>IF($B5802="","",IFERROR(VLOOKUP($O5802,Leaders!$A:$B,2,0),"Not Mapped"))</f>
        <v/>
      </c>
    </row>
    <row r="5803">
      <c r="A5803" s="16" t="n"/>
      <c r="G5803" s="17" t="n"/>
      <c r="H5803" s="17" t="n"/>
      <c r="I5803" s="17" t="n"/>
      <c r="J5803" s="17" t="n"/>
      <c r="K5803" s="17" t="n"/>
      <c r="L5803" s="17" t="n"/>
      <c r="N5803">
        <f>IF($B5803="","",IF($C5803="SUPERSTORE","Superstore","DH"))</f>
        <v/>
      </c>
      <c r="O5803">
        <f>IF($B5803="","",IFERROR(VLOOKUP($B5803,Mapping!$A:$C,2,0),"Not Mapped"))</f>
        <v/>
      </c>
      <c r="P5803">
        <f>IF($B5803="","",IFERROR(VLOOKUP($B5803,Mapping!$A:$C,3,0),"Not Mapped"))</f>
        <v/>
      </c>
      <c r="Q5803">
        <f>IF($B5803="","",IF(COUNTIF(Exclusions!$A:$A,$B5803)&gt;0,"Yes","No"))</f>
        <v/>
      </c>
      <c r="R5803" s="17">
        <f>IF($B5803="","",MIN(1,DAY($A5803)/IF($N5803="Superstore",Settings!$B$5,Settings!$B$4)))</f>
        <v/>
      </c>
      <c r="S5803" s="17">
        <f>IF(OR($B5803="",$G5803="",$R5803=0),"",$G5803/$R5803)</f>
        <v/>
      </c>
      <c r="T5803">
        <f>IF($S5803="","",IF($S5803&lt;Settings!$B$8,"Critical",IF($S5803&lt;Settings!$B$9,"Semi Critical","Non Critical")))</f>
        <v/>
      </c>
      <c r="U5803">
        <f>IF($B5803="","",IFERROR(VLOOKUP($O5803,Leaders!$A:$B,2,0),"Not Mapped"))</f>
        <v/>
      </c>
    </row>
    <row r="5804">
      <c r="A5804" s="16" t="n"/>
      <c r="G5804" s="17" t="n"/>
      <c r="H5804" s="17" t="n"/>
      <c r="I5804" s="17" t="n"/>
      <c r="J5804" s="17" t="n"/>
      <c r="K5804" s="17" t="n"/>
      <c r="L5804" s="17" t="n"/>
      <c r="N5804">
        <f>IF($B5804="","",IF($C5804="SUPERSTORE","Superstore","DH"))</f>
        <v/>
      </c>
      <c r="O5804">
        <f>IF($B5804="","",IFERROR(VLOOKUP($B5804,Mapping!$A:$C,2,0),"Not Mapped"))</f>
        <v/>
      </c>
      <c r="P5804">
        <f>IF($B5804="","",IFERROR(VLOOKUP($B5804,Mapping!$A:$C,3,0),"Not Mapped"))</f>
        <v/>
      </c>
      <c r="Q5804">
        <f>IF($B5804="","",IF(COUNTIF(Exclusions!$A:$A,$B5804)&gt;0,"Yes","No"))</f>
        <v/>
      </c>
      <c r="R5804" s="17">
        <f>IF($B5804="","",MIN(1,DAY($A5804)/IF($N5804="Superstore",Settings!$B$5,Settings!$B$4)))</f>
        <v/>
      </c>
      <c r="S5804" s="17">
        <f>IF(OR($B5804="",$G5804="",$R5804=0),"",$G5804/$R5804)</f>
        <v/>
      </c>
      <c r="T5804">
        <f>IF($S5804="","",IF($S5804&lt;Settings!$B$8,"Critical",IF($S5804&lt;Settings!$B$9,"Semi Critical","Non Critical")))</f>
        <v/>
      </c>
      <c r="U5804">
        <f>IF($B5804="","",IFERROR(VLOOKUP($O5804,Leaders!$A:$B,2,0),"Not Mapped"))</f>
        <v/>
      </c>
    </row>
    <row r="5805">
      <c r="A5805" s="16" t="n"/>
      <c r="G5805" s="17" t="n"/>
      <c r="H5805" s="17" t="n"/>
      <c r="I5805" s="17" t="n"/>
      <c r="J5805" s="17" t="n"/>
      <c r="K5805" s="17" t="n"/>
      <c r="L5805" s="17" t="n"/>
      <c r="N5805">
        <f>IF($B5805="","",IF($C5805="SUPERSTORE","Superstore","DH"))</f>
        <v/>
      </c>
      <c r="O5805">
        <f>IF($B5805="","",IFERROR(VLOOKUP($B5805,Mapping!$A:$C,2,0),"Not Mapped"))</f>
        <v/>
      </c>
      <c r="P5805">
        <f>IF($B5805="","",IFERROR(VLOOKUP($B5805,Mapping!$A:$C,3,0),"Not Mapped"))</f>
        <v/>
      </c>
      <c r="Q5805">
        <f>IF($B5805="","",IF(COUNTIF(Exclusions!$A:$A,$B5805)&gt;0,"Yes","No"))</f>
        <v/>
      </c>
      <c r="R5805" s="17">
        <f>IF($B5805="","",MIN(1,DAY($A5805)/IF($N5805="Superstore",Settings!$B$5,Settings!$B$4)))</f>
        <v/>
      </c>
      <c r="S5805" s="17">
        <f>IF(OR($B5805="",$G5805="",$R5805=0),"",$G5805/$R5805)</f>
        <v/>
      </c>
      <c r="T5805">
        <f>IF($S5805="","",IF($S5805&lt;Settings!$B$8,"Critical",IF($S5805&lt;Settings!$B$9,"Semi Critical","Non Critical")))</f>
        <v/>
      </c>
      <c r="U5805">
        <f>IF($B5805="","",IFERROR(VLOOKUP($O5805,Leaders!$A:$B,2,0),"Not Mapped"))</f>
        <v/>
      </c>
    </row>
    <row r="5806">
      <c r="A5806" s="16" t="n"/>
      <c r="G5806" s="17" t="n"/>
      <c r="H5806" s="17" t="n"/>
      <c r="I5806" s="17" t="n"/>
      <c r="J5806" s="17" t="n"/>
      <c r="K5806" s="17" t="n"/>
      <c r="L5806" s="17" t="n"/>
      <c r="N5806">
        <f>IF($B5806="","",IF($C5806="SUPERSTORE","Superstore","DH"))</f>
        <v/>
      </c>
      <c r="O5806">
        <f>IF($B5806="","",IFERROR(VLOOKUP($B5806,Mapping!$A:$C,2,0),"Not Mapped"))</f>
        <v/>
      </c>
      <c r="P5806">
        <f>IF($B5806="","",IFERROR(VLOOKUP($B5806,Mapping!$A:$C,3,0),"Not Mapped"))</f>
        <v/>
      </c>
      <c r="Q5806">
        <f>IF($B5806="","",IF(COUNTIF(Exclusions!$A:$A,$B5806)&gt;0,"Yes","No"))</f>
        <v/>
      </c>
      <c r="R5806" s="17">
        <f>IF($B5806="","",MIN(1,DAY($A5806)/IF($N5806="Superstore",Settings!$B$5,Settings!$B$4)))</f>
        <v/>
      </c>
      <c r="S5806" s="17">
        <f>IF(OR($B5806="",$G5806="",$R5806=0),"",$G5806/$R5806)</f>
        <v/>
      </c>
      <c r="T5806">
        <f>IF($S5806="","",IF($S5806&lt;Settings!$B$8,"Critical",IF($S5806&lt;Settings!$B$9,"Semi Critical","Non Critical")))</f>
        <v/>
      </c>
      <c r="U5806">
        <f>IF($B5806="","",IFERROR(VLOOKUP($O5806,Leaders!$A:$B,2,0),"Not Mapped"))</f>
        <v/>
      </c>
    </row>
    <row r="5807">
      <c r="A5807" s="16" t="n"/>
      <c r="G5807" s="17" t="n"/>
      <c r="H5807" s="17" t="n"/>
      <c r="I5807" s="17" t="n"/>
      <c r="J5807" s="17" t="n"/>
      <c r="K5807" s="17" t="n"/>
      <c r="L5807" s="17" t="n"/>
      <c r="N5807">
        <f>IF($B5807="","",IF($C5807="SUPERSTORE","Superstore","DH"))</f>
        <v/>
      </c>
      <c r="O5807">
        <f>IF($B5807="","",IFERROR(VLOOKUP($B5807,Mapping!$A:$C,2,0),"Not Mapped"))</f>
        <v/>
      </c>
      <c r="P5807">
        <f>IF($B5807="","",IFERROR(VLOOKUP($B5807,Mapping!$A:$C,3,0),"Not Mapped"))</f>
        <v/>
      </c>
      <c r="Q5807">
        <f>IF($B5807="","",IF(COUNTIF(Exclusions!$A:$A,$B5807)&gt;0,"Yes","No"))</f>
        <v/>
      </c>
      <c r="R5807" s="17">
        <f>IF($B5807="","",MIN(1,DAY($A5807)/IF($N5807="Superstore",Settings!$B$5,Settings!$B$4)))</f>
        <v/>
      </c>
      <c r="S5807" s="17">
        <f>IF(OR($B5807="",$G5807="",$R5807=0),"",$G5807/$R5807)</f>
        <v/>
      </c>
      <c r="T5807">
        <f>IF($S5807="","",IF($S5807&lt;Settings!$B$8,"Critical",IF($S5807&lt;Settings!$B$9,"Semi Critical","Non Critical")))</f>
        <v/>
      </c>
      <c r="U5807">
        <f>IF($B5807="","",IFERROR(VLOOKUP($O5807,Leaders!$A:$B,2,0),"Not Mapped"))</f>
        <v/>
      </c>
    </row>
    <row r="5808">
      <c r="A5808" s="16" t="n"/>
      <c r="G5808" s="17" t="n"/>
      <c r="H5808" s="17" t="n"/>
      <c r="I5808" s="17" t="n"/>
      <c r="J5808" s="17" t="n"/>
      <c r="K5808" s="17" t="n"/>
      <c r="L5808" s="17" t="n"/>
      <c r="N5808">
        <f>IF($B5808="","",IF($C5808="SUPERSTORE","Superstore","DH"))</f>
        <v/>
      </c>
      <c r="O5808">
        <f>IF($B5808="","",IFERROR(VLOOKUP($B5808,Mapping!$A:$C,2,0),"Not Mapped"))</f>
        <v/>
      </c>
      <c r="P5808">
        <f>IF($B5808="","",IFERROR(VLOOKUP($B5808,Mapping!$A:$C,3,0),"Not Mapped"))</f>
        <v/>
      </c>
      <c r="Q5808">
        <f>IF($B5808="","",IF(COUNTIF(Exclusions!$A:$A,$B5808)&gt;0,"Yes","No"))</f>
        <v/>
      </c>
      <c r="R5808" s="17">
        <f>IF($B5808="","",MIN(1,DAY($A5808)/IF($N5808="Superstore",Settings!$B$5,Settings!$B$4)))</f>
        <v/>
      </c>
      <c r="S5808" s="17">
        <f>IF(OR($B5808="",$G5808="",$R5808=0),"",$G5808/$R5808)</f>
        <v/>
      </c>
      <c r="T5808">
        <f>IF($S5808="","",IF($S5808&lt;Settings!$B$8,"Critical",IF($S5808&lt;Settings!$B$9,"Semi Critical","Non Critical")))</f>
        <v/>
      </c>
      <c r="U5808">
        <f>IF($B5808="","",IFERROR(VLOOKUP($O5808,Leaders!$A:$B,2,0),"Not Mapped"))</f>
        <v/>
      </c>
    </row>
    <row r="5809">
      <c r="A5809" s="16" t="n"/>
      <c r="G5809" s="17" t="n"/>
      <c r="H5809" s="17" t="n"/>
      <c r="I5809" s="17" t="n"/>
      <c r="J5809" s="17" t="n"/>
      <c r="K5809" s="17" t="n"/>
      <c r="L5809" s="17" t="n"/>
      <c r="N5809">
        <f>IF($B5809="","",IF($C5809="SUPERSTORE","Superstore","DH"))</f>
        <v/>
      </c>
      <c r="O5809">
        <f>IF($B5809="","",IFERROR(VLOOKUP($B5809,Mapping!$A:$C,2,0),"Not Mapped"))</f>
        <v/>
      </c>
      <c r="P5809">
        <f>IF($B5809="","",IFERROR(VLOOKUP($B5809,Mapping!$A:$C,3,0),"Not Mapped"))</f>
        <v/>
      </c>
      <c r="Q5809">
        <f>IF($B5809="","",IF(COUNTIF(Exclusions!$A:$A,$B5809)&gt;0,"Yes","No"))</f>
        <v/>
      </c>
      <c r="R5809" s="17">
        <f>IF($B5809="","",MIN(1,DAY($A5809)/IF($N5809="Superstore",Settings!$B$5,Settings!$B$4)))</f>
        <v/>
      </c>
      <c r="S5809" s="17">
        <f>IF(OR($B5809="",$G5809="",$R5809=0),"",$G5809/$R5809)</f>
        <v/>
      </c>
      <c r="T5809">
        <f>IF($S5809="","",IF($S5809&lt;Settings!$B$8,"Critical",IF($S5809&lt;Settings!$B$9,"Semi Critical","Non Critical")))</f>
        <v/>
      </c>
      <c r="U5809">
        <f>IF($B5809="","",IFERROR(VLOOKUP($O5809,Leaders!$A:$B,2,0),"Not Mapped"))</f>
        <v/>
      </c>
    </row>
    <row r="5810">
      <c r="A5810" s="16" t="n"/>
      <c r="G5810" s="17" t="n"/>
      <c r="H5810" s="17" t="n"/>
      <c r="I5810" s="17" t="n"/>
      <c r="J5810" s="17" t="n"/>
      <c r="K5810" s="17" t="n"/>
      <c r="L5810" s="17" t="n"/>
      <c r="N5810">
        <f>IF($B5810="","",IF($C5810="SUPERSTORE","Superstore","DH"))</f>
        <v/>
      </c>
      <c r="O5810">
        <f>IF($B5810="","",IFERROR(VLOOKUP($B5810,Mapping!$A:$C,2,0),"Not Mapped"))</f>
        <v/>
      </c>
      <c r="P5810">
        <f>IF($B5810="","",IFERROR(VLOOKUP($B5810,Mapping!$A:$C,3,0),"Not Mapped"))</f>
        <v/>
      </c>
      <c r="Q5810">
        <f>IF($B5810="","",IF(COUNTIF(Exclusions!$A:$A,$B5810)&gt;0,"Yes","No"))</f>
        <v/>
      </c>
      <c r="R5810" s="17">
        <f>IF($B5810="","",MIN(1,DAY($A5810)/IF($N5810="Superstore",Settings!$B$5,Settings!$B$4)))</f>
        <v/>
      </c>
      <c r="S5810" s="17">
        <f>IF(OR($B5810="",$G5810="",$R5810=0),"",$G5810/$R5810)</f>
        <v/>
      </c>
      <c r="T5810">
        <f>IF($S5810="","",IF($S5810&lt;Settings!$B$8,"Critical",IF($S5810&lt;Settings!$B$9,"Semi Critical","Non Critical")))</f>
        <v/>
      </c>
      <c r="U5810">
        <f>IF($B5810="","",IFERROR(VLOOKUP($O5810,Leaders!$A:$B,2,0),"Not Mapped"))</f>
        <v/>
      </c>
    </row>
    <row r="5811">
      <c r="A5811" s="16" t="n"/>
      <c r="G5811" s="17" t="n"/>
      <c r="H5811" s="17" t="n"/>
      <c r="I5811" s="17" t="n"/>
      <c r="J5811" s="17" t="n"/>
      <c r="K5811" s="17" t="n"/>
      <c r="L5811" s="17" t="n"/>
      <c r="N5811">
        <f>IF($B5811="","",IF($C5811="SUPERSTORE","Superstore","DH"))</f>
        <v/>
      </c>
      <c r="O5811">
        <f>IF($B5811="","",IFERROR(VLOOKUP($B5811,Mapping!$A:$C,2,0),"Not Mapped"))</f>
        <v/>
      </c>
      <c r="P5811">
        <f>IF($B5811="","",IFERROR(VLOOKUP($B5811,Mapping!$A:$C,3,0),"Not Mapped"))</f>
        <v/>
      </c>
      <c r="Q5811">
        <f>IF($B5811="","",IF(COUNTIF(Exclusions!$A:$A,$B5811)&gt;0,"Yes","No"))</f>
        <v/>
      </c>
      <c r="R5811" s="17">
        <f>IF($B5811="","",MIN(1,DAY($A5811)/IF($N5811="Superstore",Settings!$B$5,Settings!$B$4)))</f>
        <v/>
      </c>
      <c r="S5811" s="17">
        <f>IF(OR($B5811="",$G5811="",$R5811=0),"",$G5811/$R5811)</f>
        <v/>
      </c>
      <c r="T5811">
        <f>IF($S5811="","",IF($S5811&lt;Settings!$B$8,"Critical",IF($S5811&lt;Settings!$B$9,"Semi Critical","Non Critical")))</f>
        <v/>
      </c>
      <c r="U5811">
        <f>IF($B5811="","",IFERROR(VLOOKUP($O5811,Leaders!$A:$B,2,0),"Not Mapped"))</f>
        <v/>
      </c>
    </row>
    <row r="5812">
      <c r="A5812" s="16" t="n"/>
      <c r="G5812" s="17" t="n"/>
      <c r="H5812" s="17" t="n"/>
      <c r="I5812" s="17" t="n"/>
      <c r="J5812" s="17" t="n"/>
      <c r="K5812" s="17" t="n"/>
      <c r="L5812" s="17" t="n"/>
      <c r="N5812">
        <f>IF($B5812="","",IF($C5812="SUPERSTORE","Superstore","DH"))</f>
        <v/>
      </c>
      <c r="O5812">
        <f>IF($B5812="","",IFERROR(VLOOKUP($B5812,Mapping!$A:$C,2,0),"Not Mapped"))</f>
        <v/>
      </c>
      <c r="P5812">
        <f>IF($B5812="","",IFERROR(VLOOKUP($B5812,Mapping!$A:$C,3,0),"Not Mapped"))</f>
        <v/>
      </c>
      <c r="Q5812">
        <f>IF($B5812="","",IF(COUNTIF(Exclusions!$A:$A,$B5812)&gt;0,"Yes","No"))</f>
        <v/>
      </c>
      <c r="R5812" s="17">
        <f>IF($B5812="","",MIN(1,DAY($A5812)/IF($N5812="Superstore",Settings!$B$5,Settings!$B$4)))</f>
        <v/>
      </c>
      <c r="S5812" s="17">
        <f>IF(OR($B5812="",$G5812="",$R5812=0),"",$G5812/$R5812)</f>
        <v/>
      </c>
      <c r="T5812">
        <f>IF($S5812="","",IF($S5812&lt;Settings!$B$8,"Critical",IF($S5812&lt;Settings!$B$9,"Semi Critical","Non Critical")))</f>
        <v/>
      </c>
      <c r="U5812">
        <f>IF($B5812="","",IFERROR(VLOOKUP($O5812,Leaders!$A:$B,2,0),"Not Mapped"))</f>
        <v/>
      </c>
    </row>
    <row r="5813">
      <c r="A5813" s="16" t="n"/>
      <c r="G5813" s="17" t="n"/>
      <c r="H5813" s="17" t="n"/>
      <c r="I5813" s="17" t="n"/>
      <c r="J5813" s="17" t="n"/>
      <c r="K5813" s="17" t="n"/>
      <c r="L5813" s="17" t="n"/>
      <c r="N5813">
        <f>IF($B5813="","",IF($C5813="SUPERSTORE","Superstore","DH"))</f>
        <v/>
      </c>
      <c r="O5813">
        <f>IF($B5813="","",IFERROR(VLOOKUP($B5813,Mapping!$A:$C,2,0),"Not Mapped"))</f>
        <v/>
      </c>
      <c r="P5813">
        <f>IF($B5813="","",IFERROR(VLOOKUP($B5813,Mapping!$A:$C,3,0),"Not Mapped"))</f>
        <v/>
      </c>
      <c r="Q5813">
        <f>IF($B5813="","",IF(COUNTIF(Exclusions!$A:$A,$B5813)&gt;0,"Yes","No"))</f>
        <v/>
      </c>
      <c r="R5813" s="17">
        <f>IF($B5813="","",MIN(1,DAY($A5813)/IF($N5813="Superstore",Settings!$B$5,Settings!$B$4)))</f>
        <v/>
      </c>
      <c r="S5813" s="17">
        <f>IF(OR($B5813="",$G5813="",$R5813=0),"",$G5813/$R5813)</f>
        <v/>
      </c>
      <c r="T5813">
        <f>IF($S5813="","",IF($S5813&lt;Settings!$B$8,"Critical",IF($S5813&lt;Settings!$B$9,"Semi Critical","Non Critical")))</f>
        <v/>
      </c>
      <c r="U5813">
        <f>IF($B5813="","",IFERROR(VLOOKUP($O5813,Leaders!$A:$B,2,0),"Not Mapped"))</f>
        <v/>
      </c>
    </row>
    <row r="5814">
      <c r="A5814" s="16" t="n"/>
      <c r="G5814" s="17" t="n"/>
      <c r="H5814" s="17" t="n"/>
      <c r="I5814" s="17" t="n"/>
      <c r="J5814" s="17" t="n"/>
      <c r="K5814" s="17" t="n"/>
      <c r="L5814" s="17" t="n"/>
      <c r="N5814">
        <f>IF($B5814="","",IF($C5814="SUPERSTORE","Superstore","DH"))</f>
        <v/>
      </c>
      <c r="O5814">
        <f>IF($B5814="","",IFERROR(VLOOKUP($B5814,Mapping!$A:$C,2,0),"Not Mapped"))</f>
        <v/>
      </c>
      <c r="P5814">
        <f>IF($B5814="","",IFERROR(VLOOKUP($B5814,Mapping!$A:$C,3,0),"Not Mapped"))</f>
        <v/>
      </c>
      <c r="Q5814">
        <f>IF($B5814="","",IF(COUNTIF(Exclusions!$A:$A,$B5814)&gt;0,"Yes","No"))</f>
        <v/>
      </c>
      <c r="R5814" s="17">
        <f>IF($B5814="","",MIN(1,DAY($A5814)/IF($N5814="Superstore",Settings!$B$5,Settings!$B$4)))</f>
        <v/>
      </c>
      <c r="S5814" s="17">
        <f>IF(OR($B5814="",$G5814="",$R5814=0),"",$G5814/$R5814)</f>
        <v/>
      </c>
      <c r="T5814">
        <f>IF($S5814="","",IF($S5814&lt;Settings!$B$8,"Critical",IF($S5814&lt;Settings!$B$9,"Semi Critical","Non Critical")))</f>
        <v/>
      </c>
      <c r="U5814">
        <f>IF($B5814="","",IFERROR(VLOOKUP($O5814,Leaders!$A:$B,2,0),"Not Mapped"))</f>
        <v/>
      </c>
    </row>
    <row r="5815">
      <c r="A5815" s="16" t="n"/>
      <c r="G5815" s="17" t="n"/>
      <c r="H5815" s="17" t="n"/>
      <c r="I5815" s="17" t="n"/>
      <c r="J5815" s="17" t="n"/>
      <c r="K5815" s="17" t="n"/>
      <c r="L5815" s="17" t="n"/>
      <c r="N5815">
        <f>IF($B5815="","",IF($C5815="SUPERSTORE","Superstore","DH"))</f>
        <v/>
      </c>
      <c r="O5815">
        <f>IF($B5815="","",IFERROR(VLOOKUP($B5815,Mapping!$A:$C,2,0),"Not Mapped"))</f>
        <v/>
      </c>
      <c r="P5815">
        <f>IF($B5815="","",IFERROR(VLOOKUP($B5815,Mapping!$A:$C,3,0),"Not Mapped"))</f>
        <v/>
      </c>
      <c r="Q5815">
        <f>IF($B5815="","",IF(COUNTIF(Exclusions!$A:$A,$B5815)&gt;0,"Yes","No"))</f>
        <v/>
      </c>
      <c r="R5815" s="17">
        <f>IF($B5815="","",MIN(1,DAY($A5815)/IF($N5815="Superstore",Settings!$B$5,Settings!$B$4)))</f>
        <v/>
      </c>
      <c r="S5815" s="17">
        <f>IF(OR($B5815="",$G5815="",$R5815=0),"",$G5815/$R5815)</f>
        <v/>
      </c>
      <c r="T5815">
        <f>IF($S5815="","",IF($S5815&lt;Settings!$B$8,"Critical",IF($S5815&lt;Settings!$B$9,"Semi Critical","Non Critical")))</f>
        <v/>
      </c>
      <c r="U5815">
        <f>IF($B5815="","",IFERROR(VLOOKUP($O5815,Leaders!$A:$B,2,0),"Not Mapped"))</f>
        <v/>
      </c>
    </row>
    <row r="5816">
      <c r="A5816" s="16" t="n"/>
      <c r="G5816" s="17" t="n"/>
      <c r="H5816" s="17" t="n"/>
      <c r="I5816" s="17" t="n"/>
      <c r="J5816" s="17" t="n"/>
      <c r="K5816" s="17" t="n"/>
      <c r="L5816" s="17" t="n"/>
      <c r="N5816">
        <f>IF($B5816="","",IF($C5816="SUPERSTORE","Superstore","DH"))</f>
        <v/>
      </c>
      <c r="O5816">
        <f>IF($B5816="","",IFERROR(VLOOKUP($B5816,Mapping!$A:$C,2,0),"Not Mapped"))</f>
        <v/>
      </c>
      <c r="P5816">
        <f>IF($B5816="","",IFERROR(VLOOKUP($B5816,Mapping!$A:$C,3,0),"Not Mapped"))</f>
        <v/>
      </c>
      <c r="Q5816">
        <f>IF($B5816="","",IF(COUNTIF(Exclusions!$A:$A,$B5816)&gt;0,"Yes","No"))</f>
        <v/>
      </c>
      <c r="R5816" s="17">
        <f>IF($B5816="","",MIN(1,DAY($A5816)/IF($N5816="Superstore",Settings!$B$5,Settings!$B$4)))</f>
        <v/>
      </c>
      <c r="S5816" s="17">
        <f>IF(OR($B5816="",$G5816="",$R5816=0),"",$G5816/$R5816)</f>
        <v/>
      </c>
      <c r="T5816">
        <f>IF($S5816="","",IF($S5816&lt;Settings!$B$8,"Critical",IF($S5816&lt;Settings!$B$9,"Semi Critical","Non Critical")))</f>
        <v/>
      </c>
      <c r="U5816">
        <f>IF($B5816="","",IFERROR(VLOOKUP($O5816,Leaders!$A:$B,2,0),"Not Mapped"))</f>
        <v/>
      </c>
    </row>
    <row r="5817">
      <c r="A5817" s="16" t="n"/>
      <c r="G5817" s="17" t="n"/>
      <c r="H5817" s="17" t="n"/>
      <c r="I5817" s="17" t="n"/>
      <c r="J5817" s="17" t="n"/>
      <c r="K5817" s="17" t="n"/>
      <c r="L5817" s="17" t="n"/>
      <c r="N5817">
        <f>IF($B5817="","",IF($C5817="SUPERSTORE","Superstore","DH"))</f>
        <v/>
      </c>
      <c r="O5817">
        <f>IF($B5817="","",IFERROR(VLOOKUP($B5817,Mapping!$A:$C,2,0),"Not Mapped"))</f>
        <v/>
      </c>
      <c r="P5817">
        <f>IF($B5817="","",IFERROR(VLOOKUP($B5817,Mapping!$A:$C,3,0),"Not Mapped"))</f>
        <v/>
      </c>
      <c r="Q5817">
        <f>IF($B5817="","",IF(COUNTIF(Exclusions!$A:$A,$B5817)&gt;0,"Yes","No"))</f>
        <v/>
      </c>
      <c r="R5817" s="17">
        <f>IF($B5817="","",MIN(1,DAY($A5817)/IF($N5817="Superstore",Settings!$B$5,Settings!$B$4)))</f>
        <v/>
      </c>
      <c r="S5817" s="17">
        <f>IF(OR($B5817="",$G5817="",$R5817=0),"",$G5817/$R5817)</f>
        <v/>
      </c>
      <c r="T5817">
        <f>IF($S5817="","",IF($S5817&lt;Settings!$B$8,"Critical",IF($S5817&lt;Settings!$B$9,"Semi Critical","Non Critical")))</f>
        <v/>
      </c>
      <c r="U5817">
        <f>IF($B5817="","",IFERROR(VLOOKUP($O5817,Leaders!$A:$B,2,0),"Not Mapped"))</f>
        <v/>
      </c>
    </row>
    <row r="5818">
      <c r="A5818" s="16" t="n"/>
      <c r="G5818" s="17" t="n"/>
      <c r="H5818" s="17" t="n"/>
      <c r="I5818" s="17" t="n"/>
      <c r="J5818" s="17" t="n"/>
      <c r="K5818" s="17" t="n"/>
      <c r="L5818" s="17" t="n"/>
      <c r="N5818">
        <f>IF($B5818="","",IF($C5818="SUPERSTORE","Superstore","DH"))</f>
        <v/>
      </c>
      <c r="O5818">
        <f>IF($B5818="","",IFERROR(VLOOKUP($B5818,Mapping!$A:$C,2,0),"Not Mapped"))</f>
        <v/>
      </c>
      <c r="P5818">
        <f>IF($B5818="","",IFERROR(VLOOKUP($B5818,Mapping!$A:$C,3,0),"Not Mapped"))</f>
        <v/>
      </c>
      <c r="Q5818">
        <f>IF($B5818="","",IF(COUNTIF(Exclusions!$A:$A,$B5818)&gt;0,"Yes","No"))</f>
        <v/>
      </c>
      <c r="R5818" s="17">
        <f>IF($B5818="","",MIN(1,DAY($A5818)/IF($N5818="Superstore",Settings!$B$5,Settings!$B$4)))</f>
        <v/>
      </c>
      <c r="S5818" s="17">
        <f>IF(OR($B5818="",$G5818="",$R5818=0),"",$G5818/$R5818)</f>
        <v/>
      </c>
      <c r="T5818">
        <f>IF($S5818="","",IF($S5818&lt;Settings!$B$8,"Critical",IF($S5818&lt;Settings!$B$9,"Semi Critical","Non Critical")))</f>
        <v/>
      </c>
      <c r="U5818">
        <f>IF($B5818="","",IFERROR(VLOOKUP($O5818,Leaders!$A:$B,2,0),"Not Mapped"))</f>
        <v/>
      </c>
    </row>
    <row r="5819">
      <c r="A5819" s="16" t="n"/>
      <c r="G5819" s="17" t="n"/>
      <c r="H5819" s="17" t="n"/>
      <c r="I5819" s="17" t="n"/>
      <c r="J5819" s="17" t="n"/>
      <c r="K5819" s="17" t="n"/>
      <c r="L5819" s="17" t="n"/>
      <c r="N5819">
        <f>IF($B5819="","",IF($C5819="SUPERSTORE","Superstore","DH"))</f>
        <v/>
      </c>
      <c r="O5819">
        <f>IF($B5819="","",IFERROR(VLOOKUP($B5819,Mapping!$A:$C,2,0),"Not Mapped"))</f>
        <v/>
      </c>
      <c r="P5819">
        <f>IF($B5819="","",IFERROR(VLOOKUP($B5819,Mapping!$A:$C,3,0),"Not Mapped"))</f>
        <v/>
      </c>
      <c r="Q5819">
        <f>IF($B5819="","",IF(COUNTIF(Exclusions!$A:$A,$B5819)&gt;0,"Yes","No"))</f>
        <v/>
      </c>
      <c r="R5819" s="17">
        <f>IF($B5819="","",MIN(1,DAY($A5819)/IF($N5819="Superstore",Settings!$B$5,Settings!$B$4)))</f>
        <v/>
      </c>
      <c r="S5819" s="17">
        <f>IF(OR($B5819="",$G5819="",$R5819=0),"",$G5819/$R5819)</f>
        <v/>
      </c>
      <c r="T5819">
        <f>IF($S5819="","",IF($S5819&lt;Settings!$B$8,"Critical",IF($S5819&lt;Settings!$B$9,"Semi Critical","Non Critical")))</f>
        <v/>
      </c>
      <c r="U5819">
        <f>IF($B5819="","",IFERROR(VLOOKUP($O5819,Leaders!$A:$B,2,0),"Not Mapped"))</f>
        <v/>
      </c>
    </row>
    <row r="5820">
      <c r="A5820" s="16" t="n"/>
      <c r="G5820" s="17" t="n"/>
      <c r="H5820" s="17" t="n"/>
      <c r="I5820" s="17" t="n"/>
      <c r="J5820" s="17" t="n"/>
      <c r="K5820" s="17" t="n"/>
      <c r="L5820" s="17" t="n"/>
      <c r="N5820">
        <f>IF($B5820="","",IF($C5820="SUPERSTORE","Superstore","DH"))</f>
        <v/>
      </c>
      <c r="O5820">
        <f>IF($B5820="","",IFERROR(VLOOKUP($B5820,Mapping!$A:$C,2,0),"Not Mapped"))</f>
        <v/>
      </c>
      <c r="P5820">
        <f>IF($B5820="","",IFERROR(VLOOKUP($B5820,Mapping!$A:$C,3,0),"Not Mapped"))</f>
        <v/>
      </c>
      <c r="Q5820">
        <f>IF($B5820="","",IF(COUNTIF(Exclusions!$A:$A,$B5820)&gt;0,"Yes","No"))</f>
        <v/>
      </c>
      <c r="R5820" s="17">
        <f>IF($B5820="","",MIN(1,DAY($A5820)/IF($N5820="Superstore",Settings!$B$5,Settings!$B$4)))</f>
        <v/>
      </c>
      <c r="S5820" s="17">
        <f>IF(OR($B5820="",$G5820="",$R5820=0),"",$G5820/$R5820)</f>
        <v/>
      </c>
      <c r="T5820">
        <f>IF($S5820="","",IF($S5820&lt;Settings!$B$8,"Critical",IF($S5820&lt;Settings!$B$9,"Semi Critical","Non Critical")))</f>
        <v/>
      </c>
      <c r="U5820">
        <f>IF($B5820="","",IFERROR(VLOOKUP($O5820,Leaders!$A:$B,2,0),"Not Mapped"))</f>
        <v/>
      </c>
    </row>
    <row r="5821">
      <c r="A5821" s="16" t="n"/>
      <c r="G5821" s="17" t="n"/>
      <c r="H5821" s="17" t="n"/>
      <c r="I5821" s="17" t="n"/>
      <c r="J5821" s="17" t="n"/>
      <c r="K5821" s="17" t="n"/>
      <c r="L5821" s="17" t="n"/>
      <c r="N5821">
        <f>IF($B5821="","",IF($C5821="SUPERSTORE","Superstore","DH"))</f>
        <v/>
      </c>
      <c r="O5821">
        <f>IF($B5821="","",IFERROR(VLOOKUP($B5821,Mapping!$A:$C,2,0),"Not Mapped"))</f>
        <v/>
      </c>
      <c r="P5821">
        <f>IF($B5821="","",IFERROR(VLOOKUP($B5821,Mapping!$A:$C,3,0),"Not Mapped"))</f>
        <v/>
      </c>
      <c r="Q5821">
        <f>IF($B5821="","",IF(COUNTIF(Exclusions!$A:$A,$B5821)&gt;0,"Yes","No"))</f>
        <v/>
      </c>
      <c r="R5821" s="17">
        <f>IF($B5821="","",MIN(1,DAY($A5821)/IF($N5821="Superstore",Settings!$B$5,Settings!$B$4)))</f>
        <v/>
      </c>
      <c r="S5821" s="17">
        <f>IF(OR($B5821="",$G5821="",$R5821=0),"",$G5821/$R5821)</f>
        <v/>
      </c>
      <c r="T5821">
        <f>IF($S5821="","",IF($S5821&lt;Settings!$B$8,"Critical",IF($S5821&lt;Settings!$B$9,"Semi Critical","Non Critical")))</f>
        <v/>
      </c>
      <c r="U5821">
        <f>IF($B5821="","",IFERROR(VLOOKUP($O5821,Leaders!$A:$B,2,0),"Not Mapped"))</f>
        <v/>
      </c>
    </row>
    <row r="5822">
      <c r="A5822" s="16" t="n"/>
      <c r="G5822" s="17" t="n"/>
      <c r="H5822" s="17" t="n"/>
      <c r="I5822" s="17" t="n"/>
      <c r="J5822" s="17" t="n"/>
      <c r="K5822" s="17" t="n"/>
      <c r="L5822" s="17" t="n"/>
      <c r="N5822">
        <f>IF($B5822="","",IF($C5822="SUPERSTORE","Superstore","DH"))</f>
        <v/>
      </c>
      <c r="O5822">
        <f>IF($B5822="","",IFERROR(VLOOKUP($B5822,Mapping!$A:$C,2,0),"Not Mapped"))</f>
        <v/>
      </c>
      <c r="P5822">
        <f>IF($B5822="","",IFERROR(VLOOKUP($B5822,Mapping!$A:$C,3,0),"Not Mapped"))</f>
        <v/>
      </c>
      <c r="Q5822">
        <f>IF($B5822="","",IF(COUNTIF(Exclusions!$A:$A,$B5822)&gt;0,"Yes","No"))</f>
        <v/>
      </c>
      <c r="R5822" s="17">
        <f>IF($B5822="","",MIN(1,DAY($A5822)/IF($N5822="Superstore",Settings!$B$5,Settings!$B$4)))</f>
        <v/>
      </c>
      <c r="S5822" s="17">
        <f>IF(OR($B5822="",$G5822="",$R5822=0),"",$G5822/$R5822)</f>
        <v/>
      </c>
      <c r="T5822">
        <f>IF($S5822="","",IF($S5822&lt;Settings!$B$8,"Critical",IF($S5822&lt;Settings!$B$9,"Semi Critical","Non Critical")))</f>
        <v/>
      </c>
      <c r="U5822">
        <f>IF($B5822="","",IFERROR(VLOOKUP($O5822,Leaders!$A:$B,2,0),"Not Mapped"))</f>
        <v/>
      </c>
    </row>
    <row r="5823">
      <c r="A5823" s="16" t="n"/>
      <c r="G5823" s="17" t="n"/>
      <c r="H5823" s="17" t="n"/>
      <c r="I5823" s="17" t="n"/>
      <c r="J5823" s="17" t="n"/>
      <c r="K5823" s="17" t="n"/>
      <c r="L5823" s="17" t="n"/>
      <c r="N5823">
        <f>IF($B5823="","",IF($C5823="SUPERSTORE","Superstore","DH"))</f>
        <v/>
      </c>
      <c r="O5823">
        <f>IF($B5823="","",IFERROR(VLOOKUP($B5823,Mapping!$A:$C,2,0),"Not Mapped"))</f>
        <v/>
      </c>
      <c r="P5823">
        <f>IF($B5823="","",IFERROR(VLOOKUP($B5823,Mapping!$A:$C,3,0),"Not Mapped"))</f>
        <v/>
      </c>
      <c r="Q5823">
        <f>IF($B5823="","",IF(COUNTIF(Exclusions!$A:$A,$B5823)&gt;0,"Yes","No"))</f>
        <v/>
      </c>
      <c r="R5823" s="17">
        <f>IF($B5823="","",MIN(1,DAY($A5823)/IF($N5823="Superstore",Settings!$B$5,Settings!$B$4)))</f>
        <v/>
      </c>
      <c r="S5823" s="17">
        <f>IF(OR($B5823="",$G5823="",$R5823=0),"",$G5823/$R5823)</f>
        <v/>
      </c>
      <c r="T5823">
        <f>IF($S5823="","",IF($S5823&lt;Settings!$B$8,"Critical",IF($S5823&lt;Settings!$B$9,"Semi Critical","Non Critical")))</f>
        <v/>
      </c>
      <c r="U5823">
        <f>IF($B5823="","",IFERROR(VLOOKUP($O5823,Leaders!$A:$B,2,0),"Not Mapped"))</f>
        <v/>
      </c>
    </row>
    <row r="5824">
      <c r="A5824" s="16" t="n"/>
      <c r="G5824" s="17" t="n"/>
      <c r="H5824" s="17" t="n"/>
      <c r="I5824" s="17" t="n"/>
      <c r="J5824" s="17" t="n"/>
      <c r="K5824" s="17" t="n"/>
      <c r="L5824" s="17" t="n"/>
      <c r="N5824">
        <f>IF($B5824="","",IF($C5824="SUPERSTORE","Superstore","DH"))</f>
        <v/>
      </c>
      <c r="O5824">
        <f>IF($B5824="","",IFERROR(VLOOKUP($B5824,Mapping!$A:$C,2,0),"Not Mapped"))</f>
        <v/>
      </c>
      <c r="P5824">
        <f>IF($B5824="","",IFERROR(VLOOKUP($B5824,Mapping!$A:$C,3,0),"Not Mapped"))</f>
        <v/>
      </c>
      <c r="Q5824">
        <f>IF($B5824="","",IF(COUNTIF(Exclusions!$A:$A,$B5824)&gt;0,"Yes","No"))</f>
        <v/>
      </c>
      <c r="R5824" s="17">
        <f>IF($B5824="","",MIN(1,DAY($A5824)/IF($N5824="Superstore",Settings!$B$5,Settings!$B$4)))</f>
        <v/>
      </c>
      <c r="S5824" s="17">
        <f>IF(OR($B5824="",$G5824="",$R5824=0),"",$G5824/$R5824)</f>
        <v/>
      </c>
      <c r="T5824">
        <f>IF($S5824="","",IF($S5824&lt;Settings!$B$8,"Critical",IF($S5824&lt;Settings!$B$9,"Semi Critical","Non Critical")))</f>
        <v/>
      </c>
      <c r="U5824">
        <f>IF($B5824="","",IFERROR(VLOOKUP($O5824,Leaders!$A:$B,2,0),"Not Mapped"))</f>
        <v/>
      </c>
    </row>
    <row r="5825">
      <c r="A5825" s="16" t="n"/>
      <c r="G5825" s="17" t="n"/>
      <c r="H5825" s="17" t="n"/>
      <c r="I5825" s="17" t="n"/>
      <c r="J5825" s="17" t="n"/>
      <c r="K5825" s="17" t="n"/>
      <c r="L5825" s="17" t="n"/>
      <c r="N5825">
        <f>IF($B5825="","",IF($C5825="SUPERSTORE","Superstore","DH"))</f>
        <v/>
      </c>
      <c r="O5825">
        <f>IF($B5825="","",IFERROR(VLOOKUP($B5825,Mapping!$A:$C,2,0),"Not Mapped"))</f>
        <v/>
      </c>
      <c r="P5825">
        <f>IF($B5825="","",IFERROR(VLOOKUP($B5825,Mapping!$A:$C,3,0),"Not Mapped"))</f>
        <v/>
      </c>
      <c r="Q5825">
        <f>IF($B5825="","",IF(COUNTIF(Exclusions!$A:$A,$B5825)&gt;0,"Yes","No"))</f>
        <v/>
      </c>
      <c r="R5825" s="17">
        <f>IF($B5825="","",MIN(1,DAY($A5825)/IF($N5825="Superstore",Settings!$B$5,Settings!$B$4)))</f>
        <v/>
      </c>
      <c r="S5825" s="17">
        <f>IF(OR($B5825="",$G5825="",$R5825=0),"",$G5825/$R5825)</f>
        <v/>
      </c>
      <c r="T5825">
        <f>IF($S5825="","",IF($S5825&lt;Settings!$B$8,"Critical",IF($S5825&lt;Settings!$B$9,"Semi Critical","Non Critical")))</f>
        <v/>
      </c>
      <c r="U5825">
        <f>IF($B5825="","",IFERROR(VLOOKUP($O5825,Leaders!$A:$B,2,0),"Not Mapped"))</f>
        <v/>
      </c>
    </row>
    <row r="5826">
      <c r="A5826" s="16" t="n"/>
      <c r="G5826" s="17" t="n"/>
      <c r="H5826" s="17" t="n"/>
      <c r="I5826" s="17" t="n"/>
      <c r="J5826" s="17" t="n"/>
      <c r="K5826" s="17" t="n"/>
      <c r="L5826" s="17" t="n"/>
      <c r="N5826">
        <f>IF($B5826="","",IF($C5826="SUPERSTORE","Superstore","DH"))</f>
        <v/>
      </c>
      <c r="O5826">
        <f>IF($B5826="","",IFERROR(VLOOKUP($B5826,Mapping!$A:$C,2,0),"Not Mapped"))</f>
        <v/>
      </c>
      <c r="P5826">
        <f>IF($B5826="","",IFERROR(VLOOKUP($B5826,Mapping!$A:$C,3,0),"Not Mapped"))</f>
        <v/>
      </c>
      <c r="Q5826">
        <f>IF($B5826="","",IF(COUNTIF(Exclusions!$A:$A,$B5826)&gt;0,"Yes","No"))</f>
        <v/>
      </c>
      <c r="R5826" s="17">
        <f>IF($B5826="","",MIN(1,DAY($A5826)/IF($N5826="Superstore",Settings!$B$5,Settings!$B$4)))</f>
        <v/>
      </c>
      <c r="S5826" s="17">
        <f>IF(OR($B5826="",$G5826="",$R5826=0),"",$G5826/$R5826)</f>
        <v/>
      </c>
      <c r="T5826">
        <f>IF($S5826="","",IF($S5826&lt;Settings!$B$8,"Critical",IF($S5826&lt;Settings!$B$9,"Semi Critical","Non Critical")))</f>
        <v/>
      </c>
      <c r="U5826">
        <f>IF($B5826="","",IFERROR(VLOOKUP($O5826,Leaders!$A:$B,2,0),"Not Mapped"))</f>
        <v/>
      </c>
    </row>
    <row r="5827">
      <c r="A5827" s="16" t="n"/>
      <c r="G5827" s="17" t="n"/>
      <c r="H5827" s="17" t="n"/>
      <c r="I5827" s="17" t="n"/>
      <c r="J5827" s="17" t="n"/>
      <c r="K5827" s="17" t="n"/>
      <c r="L5827" s="17" t="n"/>
      <c r="N5827">
        <f>IF($B5827="","",IF($C5827="SUPERSTORE","Superstore","DH"))</f>
        <v/>
      </c>
      <c r="O5827">
        <f>IF($B5827="","",IFERROR(VLOOKUP($B5827,Mapping!$A:$C,2,0),"Not Mapped"))</f>
        <v/>
      </c>
      <c r="P5827">
        <f>IF($B5827="","",IFERROR(VLOOKUP($B5827,Mapping!$A:$C,3,0),"Not Mapped"))</f>
        <v/>
      </c>
      <c r="Q5827">
        <f>IF($B5827="","",IF(COUNTIF(Exclusions!$A:$A,$B5827)&gt;0,"Yes","No"))</f>
        <v/>
      </c>
      <c r="R5827" s="17">
        <f>IF($B5827="","",MIN(1,DAY($A5827)/IF($N5827="Superstore",Settings!$B$5,Settings!$B$4)))</f>
        <v/>
      </c>
      <c r="S5827" s="17">
        <f>IF(OR($B5827="",$G5827="",$R5827=0),"",$G5827/$R5827)</f>
        <v/>
      </c>
      <c r="T5827">
        <f>IF($S5827="","",IF($S5827&lt;Settings!$B$8,"Critical",IF($S5827&lt;Settings!$B$9,"Semi Critical","Non Critical")))</f>
        <v/>
      </c>
      <c r="U5827">
        <f>IF($B5827="","",IFERROR(VLOOKUP($O5827,Leaders!$A:$B,2,0),"Not Mapped"))</f>
        <v/>
      </c>
    </row>
    <row r="5828">
      <c r="A5828" s="16" t="n"/>
      <c r="G5828" s="17" t="n"/>
      <c r="H5828" s="17" t="n"/>
      <c r="I5828" s="17" t="n"/>
      <c r="J5828" s="17" t="n"/>
      <c r="K5828" s="17" t="n"/>
      <c r="L5828" s="17" t="n"/>
      <c r="N5828">
        <f>IF($B5828="","",IF($C5828="SUPERSTORE","Superstore","DH"))</f>
        <v/>
      </c>
      <c r="O5828">
        <f>IF($B5828="","",IFERROR(VLOOKUP($B5828,Mapping!$A:$C,2,0),"Not Mapped"))</f>
        <v/>
      </c>
      <c r="P5828">
        <f>IF($B5828="","",IFERROR(VLOOKUP($B5828,Mapping!$A:$C,3,0),"Not Mapped"))</f>
        <v/>
      </c>
      <c r="Q5828">
        <f>IF($B5828="","",IF(COUNTIF(Exclusions!$A:$A,$B5828)&gt;0,"Yes","No"))</f>
        <v/>
      </c>
      <c r="R5828" s="17">
        <f>IF($B5828="","",MIN(1,DAY($A5828)/IF($N5828="Superstore",Settings!$B$5,Settings!$B$4)))</f>
        <v/>
      </c>
      <c r="S5828" s="17">
        <f>IF(OR($B5828="",$G5828="",$R5828=0),"",$G5828/$R5828)</f>
        <v/>
      </c>
      <c r="T5828">
        <f>IF($S5828="","",IF($S5828&lt;Settings!$B$8,"Critical",IF($S5828&lt;Settings!$B$9,"Semi Critical","Non Critical")))</f>
        <v/>
      </c>
      <c r="U5828">
        <f>IF($B5828="","",IFERROR(VLOOKUP($O5828,Leaders!$A:$B,2,0),"Not Mapped"))</f>
        <v/>
      </c>
    </row>
    <row r="5829">
      <c r="A5829" s="16" t="n"/>
      <c r="G5829" s="17" t="n"/>
      <c r="H5829" s="17" t="n"/>
      <c r="I5829" s="17" t="n"/>
      <c r="J5829" s="17" t="n"/>
      <c r="K5829" s="17" t="n"/>
      <c r="L5829" s="17" t="n"/>
      <c r="N5829">
        <f>IF($B5829="","",IF($C5829="SUPERSTORE","Superstore","DH"))</f>
        <v/>
      </c>
      <c r="O5829">
        <f>IF($B5829="","",IFERROR(VLOOKUP($B5829,Mapping!$A:$C,2,0),"Not Mapped"))</f>
        <v/>
      </c>
      <c r="P5829">
        <f>IF($B5829="","",IFERROR(VLOOKUP($B5829,Mapping!$A:$C,3,0),"Not Mapped"))</f>
        <v/>
      </c>
      <c r="Q5829">
        <f>IF($B5829="","",IF(COUNTIF(Exclusions!$A:$A,$B5829)&gt;0,"Yes","No"))</f>
        <v/>
      </c>
      <c r="R5829" s="17">
        <f>IF($B5829="","",MIN(1,DAY($A5829)/IF($N5829="Superstore",Settings!$B$5,Settings!$B$4)))</f>
        <v/>
      </c>
      <c r="S5829" s="17">
        <f>IF(OR($B5829="",$G5829="",$R5829=0),"",$G5829/$R5829)</f>
        <v/>
      </c>
      <c r="T5829">
        <f>IF($S5829="","",IF($S5829&lt;Settings!$B$8,"Critical",IF($S5829&lt;Settings!$B$9,"Semi Critical","Non Critical")))</f>
        <v/>
      </c>
      <c r="U5829">
        <f>IF($B5829="","",IFERROR(VLOOKUP($O5829,Leaders!$A:$B,2,0),"Not Mapped"))</f>
        <v/>
      </c>
    </row>
    <row r="5830">
      <c r="A5830" s="16" t="n"/>
      <c r="G5830" s="17" t="n"/>
      <c r="H5830" s="17" t="n"/>
      <c r="I5830" s="17" t="n"/>
      <c r="J5830" s="17" t="n"/>
      <c r="K5830" s="17" t="n"/>
      <c r="L5830" s="17" t="n"/>
      <c r="N5830">
        <f>IF($B5830="","",IF($C5830="SUPERSTORE","Superstore","DH"))</f>
        <v/>
      </c>
      <c r="O5830">
        <f>IF($B5830="","",IFERROR(VLOOKUP($B5830,Mapping!$A:$C,2,0),"Not Mapped"))</f>
        <v/>
      </c>
      <c r="P5830">
        <f>IF($B5830="","",IFERROR(VLOOKUP($B5830,Mapping!$A:$C,3,0),"Not Mapped"))</f>
        <v/>
      </c>
      <c r="Q5830">
        <f>IF($B5830="","",IF(COUNTIF(Exclusions!$A:$A,$B5830)&gt;0,"Yes","No"))</f>
        <v/>
      </c>
      <c r="R5830" s="17">
        <f>IF($B5830="","",MIN(1,DAY($A5830)/IF($N5830="Superstore",Settings!$B$5,Settings!$B$4)))</f>
        <v/>
      </c>
      <c r="S5830" s="17">
        <f>IF(OR($B5830="",$G5830="",$R5830=0),"",$G5830/$R5830)</f>
        <v/>
      </c>
      <c r="T5830">
        <f>IF($S5830="","",IF($S5830&lt;Settings!$B$8,"Critical",IF($S5830&lt;Settings!$B$9,"Semi Critical","Non Critical")))</f>
        <v/>
      </c>
      <c r="U5830">
        <f>IF($B5830="","",IFERROR(VLOOKUP($O5830,Leaders!$A:$B,2,0),"Not Mapped"))</f>
        <v/>
      </c>
    </row>
    <row r="5831">
      <c r="A5831" s="16" t="n"/>
      <c r="G5831" s="17" t="n"/>
      <c r="H5831" s="17" t="n"/>
      <c r="I5831" s="17" t="n"/>
      <c r="J5831" s="17" t="n"/>
      <c r="K5831" s="17" t="n"/>
      <c r="L5831" s="17" t="n"/>
      <c r="N5831">
        <f>IF($B5831="","",IF($C5831="SUPERSTORE","Superstore","DH"))</f>
        <v/>
      </c>
      <c r="O5831">
        <f>IF($B5831="","",IFERROR(VLOOKUP($B5831,Mapping!$A:$C,2,0),"Not Mapped"))</f>
        <v/>
      </c>
      <c r="P5831">
        <f>IF($B5831="","",IFERROR(VLOOKUP($B5831,Mapping!$A:$C,3,0),"Not Mapped"))</f>
        <v/>
      </c>
      <c r="Q5831">
        <f>IF($B5831="","",IF(COUNTIF(Exclusions!$A:$A,$B5831)&gt;0,"Yes","No"))</f>
        <v/>
      </c>
      <c r="R5831" s="17">
        <f>IF($B5831="","",MIN(1,DAY($A5831)/IF($N5831="Superstore",Settings!$B$5,Settings!$B$4)))</f>
        <v/>
      </c>
      <c r="S5831" s="17">
        <f>IF(OR($B5831="",$G5831="",$R5831=0),"",$G5831/$R5831)</f>
        <v/>
      </c>
      <c r="T5831">
        <f>IF($S5831="","",IF($S5831&lt;Settings!$B$8,"Critical",IF($S5831&lt;Settings!$B$9,"Semi Critical","Non Critical")))</f>
        <v/>
      </c>
      <c r="U5831">
        <f>IF($B5831="","",IFERROR(VLOOKUP($O5831,Leaders!$A:$B,2,0),"Not Mapped"))</f>
        <v/>
      </c>
    </row>
    <row r="5832">
      <c r="A5832" s="16" t="n"/>
      <c r="G5832" s="17" t="n"/>
      <c r="H5832" s="17" t="n"/>
      <c r="I5832" s="17" t="n"/>
      <c r="J5832" s="17" t="n"/>
      <c r="K5832" s="17" t="n"/>
      <c r="L5832" s="17" t="n"/>
      <c r="N5832">
        <f>IF($B5832="","",IF($C5832="SUPERSTORE","Superstore","DH"))</f>
        <v/>
      </c>
      <c r="O5832">
        <f>IF($B5832="","",IFERROR(VLOOKUP($B5832,Mapping!$A:$C,2,0),"Not Mapped"))</f>
        <v/>
      </c>
      <c r="P5832">
        <f>IF($B5832="","",IFERROR(VLOOKUP($B5832,Mapping!$A:$C,3,0),"Not Mapped"))</f>
        <v/>
      </c>
      <c r="Q5832">
        <f>IF($B5832="","",IF(COUNTIF(Exclusions!$A:$A,$B5832)&gt;0,"Yes","No"))</f>
        <v/>
      </c>
      <c r="R5832" s="17">
        <f>IF($B5832="","",MIN(1,DAY($A5832)/IF($N5832="Superstore",Settings!$B$5,Settings!$B$4)))</f>
        <v/>
      </c>
      <c r="S5832" s="17">
        <f>IF(OR($B5832="",$G5832="",$R5832=0),"",$G5832/$R5832)</f>
        <v/>
      </c>
      <c r="T5832">
        <f>IF($S5832="","",IF($S5832&lt;Settings!$B$8,"Critical",IF($S5832&lt;Settings!$B$9,"Semi Critical","Non Critical")))</f>
        <v/>
      </c>
      <c r="U5832">
        <f>IF($B5832="","",IFERROR(VLOOKUP($O5832,Leaders!$A:$B,2,0),"Not Mapped"))</f>
        <v/>
      </c>
    </row>
    <row r="5833">
      <c r="A5833" s="16" t="n"/>
      <c r="G5833" s="17" t="n"/>
      <c r="H5833" s="17" t="n"/>
      <c r="I5833" s="17" t="n"/>
      <c r="J5833" s="17" t="n"/>
      <c r="K5833" s="17" t="n"/>
      <c r="L5833" s="17" t="n"/>
      <c r="N5833">
        <f>IF($B5833="","",IF($C5833="SUPERSTORE","Superstore","DH"))</f>
        <v/>
      </c>
      <c r="O5833">
        <f>IF($B5833="","",IFERROR(VLOOKUP($B5833,Mapping!$A:$C,2,0),"Not Mapped"))</f>
        <v/>
      </c>
      <c r="P5833">
        <f>IF($B5833="","",IFERROR(VLOOKUP($B5833,Mapping!$A:$C,3,0),"Not Mapped"))</f>
        <v/>
      </c>
      <c r="Q5833">
        <f>IF($B5833="","",IF(COUNTIF(Exclusions!$A:$A,$B5833)&gt;0,"Yes","No"))</f>
        <v/>
      </c>
      <c r="R5833" s="17">
        <f>IF($B5833="","",MIN(1,DAY($A5833)/IF($N5833="Superstore",Settings!$B$5,Settings!$B$4)))</f>
        <v/>
      </c>
      <c r="S5833" s="17">
        <f>IF(OR($B5833="",$G5833="",$R5833=0),"",$G5833/$R5833)</f>
        <v/>
      </c>
      <c r="T5833">
        <f>IF($S5833="","",IF($S5833&lt;Settings!$B$8,"Critical",IF($S5833&lt;Settings!$B$9,"Semi Critical","Non Critical")))</f>
        <v/>
      </c>
      <c r="U5833">
        <f>IF($B5833="","",IFERROR(VLOOKUP($O5833,Leaders!$A:$B,2,0),"Not Mapped"))</f>
        <v/>
      </c>
    </row>
    <row r="5834">
      <c r="A5834" s="16" t="n"/>
      <c r="G5834" s="17" t="n"/>
      <c r="H5834" s="17" t="n"/>
      <c r="I5834" s="17" t="n"/>
      <c r="J5834" s="17" t="n"/>
      <c r="K5834" s="17" t="n"/>
      <c r="L5834" s="17" t="n"/>
      <c r="N5834">
        <f>IF($B5834="","",IF($C5834="SUPERSTORE","Superstore","DH"))</f>
        <v/>
      </c>
      <c r="O5834">
        <f>IF($B5834="","",IFERROR(VLOOKUP($B5834,Mapping!$A:$C,2,0),"Not Mapped"))</f>
        <v/>
      </c>
      <c r="P5834">
        <f>IF($B5834="","",IFERROR(VLOOKUP($B5834,Mapping!$A:$C,3,0),"Not Mapped"))</f>
        <v/>
      </c>
      <c r="Q5834">
        <f>IF($B5834="","",IF(COUNTIF(Exclusions!$A:$A,$B5834)&gt;0,"Yes","No"))</f>
        <v/>
      </c>
      <c r="R5834" s="17">
        <f>IF($B5834="","",MIN(1,DAY($A5834)/IF($N5834="Superstore",Settings!$B$5,Settings!$B$4)))</f>
        <v/>
      </c>
      <c r="S5834" s="17">
        <f>IF(OR($B5834="",$G5834="",$R5834=0),"",$G5834/$R5834)</f>
        <v/>
      </c>
      <c r="T5834">
        <f>IF($S5834="","",IF($S5834&lt;Settings!$B$8,"Critical",IF($S5834&lt;Settings!$B$9,"Semi Critical","Non Critical")))</f>
        <v/>
      </c>
      <c r="U5834">
        <f>IF($B5834="","",IFERROR(VLOOKUP($O5834,Leaders!$A:$B,2,0),"Not Mapped"))</f>
        <v/>
      </c>
    </row>
    <row r="5835">
      <c r="A5835" s="16" t="n"/>
      <c r="G5835" s="17" t="n"/>
      <c r="H5835" s="17" t="n"/>
      <c r="I5835" s="17" t="n"/>
      <c r="J5835" s="17" t="n"/>
      <c r="K5835" s="17" t="n"/>
      <c r="L5835" s="17" t="n"/>
      <c r="N5835">
        <f>IF($B5835="","",IF($C5835="SUPERSTORE","Superstore","DH"))</f>
        <v/>
      </c>
      <c r="O5835">
        <f>IF($B5835="","",IFERROR(VLOOKUP($B5835,Mapping!$A:$C,2,0),"Not Mapped"))</f>
        <v/>
      </c>
      <c r="P5835">
        <f>IF($B5835="","",IFERROR(VLOOKUP($B5835,Mapping!$A:$C,3,0),"Not Mapped"))</f>
        <v/>
      </c>
      <c r="Q5835">
        <f>IF($B5835="","",IF(COUNTIF(Exclusions!$A:$A,$B5835)&gt;0,"Yes","No"))</f>
        <v/>
      </c>
      <c r="R5835" s="17">
        <f>IF($B5835="","",MIN(1,DAY($A5835)/IF($N5835="Superstore",Settings!$B$5,Settings!$B$4)))</f>
        <v/>
      </c>
      <c r="S5835" s="17">
        <f>IF(OR($B5835="",$G5835="",$R5835=0),"",$G5835/$R5835)</f>
        <v/>
      </c>
      <c r="T5835">
        <f>IF($S5835="","",IF($S5835&lt;Settings!$B$8,"Critical",IF($S5835&lt;Settings!$B$9,"Semi Critical","Non Critical")))</f>
        <v/>
      </c>
      <c r="U5835">
        <f>IF($B5835="","",IFERROR(VLOOKUP($O5835,Leaders!$A:$B,2,0),"Not Mapped"))</f>
        <v/>
      </c>
    </row>
    <row r="5836">
      <c r="A5836" s="16" t="n"/>
      <c r="G5836" s="17" t="n"/>
      <c r="H5836" s="17" t="n"/>
      <c r="I5836" s="17" t="n"/>
      <c r="J5836" s="17" t="n"/>
      <c r="K5836" s="17" t="n"/>
      <c r="L5836" s="17" t="n"/>
      <c r="N5836">
        <f>IF($B5836="","",IF($C5836="SUPERSTORE","Superstore","DH"))</f>
        <v/>
      </c>
      <c r="O5836">
        <f>IF($B5836="","",IFERROR(VLOOKUP($B5836,Mapping!$A:$C,2,0),"Not Mapped"))</f>
        <v/>
      </c>
      <c r="P5836">
        <f>IF($B5836="","",IFERROR(VLOOKUP($B5836,Mapping!$A:$C,3,0),"Not Mapped"))</f>
        <v/>
      </c>
      <c r="Q5836">
        <f>IF($B5836="","",IF(COUNTIF(Exclusions!$A:$A,$B5836)&gt;0,"Yes","No"))</f>
        <v/>
      </c>
      <c r="R5836" s="17">
        <f>IF($B5836="","",MIN(1,DAY($A5836)/IF($N5836="Superstore",Settings!$B$5,Settings!$B$4)))</f>
        <v/>
      </c>
      <c r="S5836" s="17">
        <f>IF(OR($B5836="",$G5836="",$R5836=0),"",$G5836/$R5836)</f>
        <v/>
      </c>
      <c r="T5836">
        <f>IF($S5836="","",IF($S5836&lt;Settings!$B$8,"Critical",IF($S5836&lt;Settings!$B$9,"Semi Critical","Non Critical")))</f>
        <v/>
      </c>
      <c r="U5836">
        <f>IF($B5836="","",IFERROR(VLOOKUP($O5836,Leaders!$A:$B,2,0),"Not Mapped"))</f>
        <v/>
      </c>
    </row>
    <row r="5837">
      <c r="A5837" s="16" t="n"/>
      <c r="G5837" s="17" t="n"/>
      <c r="H5837" s="17" t="n"/>
      <c r="I5837" s="17" t="n"/>
      <c r="J5837" s="17" t="n"/>
      <c r="K5837" s="17" t="n"/>
      <c r="L5837" s="17" t="n"/>
      <c r="N5837">
        <f>IF($B5837="","",IF($C5837="SUPERSTORE","Superstore","DH"))</f>
        <v/>
      </c>
      <c r="O5837">
        <f>IF($B5837="","",IFERROR(VLOOKUP($B5837,Mapping!$A:$C,2,0),"Not Mapped"))</f>
        <v/>
      </c>
      <c r="P5837">
        <f>IF($B5837="","",IFERROR(VLOOKUP($B5837,Mapping!$A:$C,3,0),"Not Mapped"))</f>
        <v/>
      </c>
      <c r="Q5837">
        <f>IF($B5837="","",IF(COUNTIF(Exclusions!$A:$A,$B5837)&gt;0,"Yes","No"))</f>
        <v/>
      </c>
      <c r="R5837" s="17">
        <f>IF($B5837="","",MIN(1,DAY($A5837)/IF($N5837="Superstore",Settings!$B$5,Settings!$B$4)))</f>
        <v/>
      </c>
      <c r="S5837" s="17">
        <f>IF(OR($B5837="",$G5837="",$R5837=0),"",$G5837/$R5837)</f>
        <v/>
      </c>
      <c r="T5837">
        <f>IF($S5837="","",IF($S5837&lt;Settings!$B$8,"Critical",IF($S5837&lt;Settings!$B$9,"Semi Critical","Non Critical")))</f>
        <v/>
      </c>
      <c r="U5837">
        <f>IF($B5837="","",IFERROR(VLOOKUP($O5837,Leaders!$A:$B,2,0),"Not Mapped"))</f>
        <v/>
      </c>
    </row>
    <row r="5838">
      <c r="A5838" s="16" t="n"/>
      <c r="G5838" s="17" t="n"/>
      <c r="H5838" s="17" t="n"/>
      <c r="I5838" s="17" t="n"/>
      <c r="J5838" s="17" t="n"/>
      <c r="K5838" s="17" t="n"/>
      <c r="L5838" s="17" t="n"/>
      <c r="N5838">
        <f>IF($B5838="","",IF($C5838="SUPERSTORE","Superstore","DH"))</f>
        <v/>
      </c>
      <c r="O5838">
        <f>IF($B5838="","",IFERROR(VLOOKUP($B5838,Mapping!$A:$C,2,0),"Not Mapped"))</f>
        <v/>
      </c>
      <c r="P5838">
        <f>IF($B5838="","",IFERROR(VLOOKUP($B5838,Mapping!$A:$C,3,0),"Not Mapped"))</f>
        <v/>
      </c>
      <c r="Q5838">
        <f>IF($B5838="","",IF(COUNTIF(Exclusions!$A:$A,$B5838)&gt;0,"Yes","No"))</f>
        <v/>
      </c>
      <c r="R5838" s="17">
        <f>IF($B5838="","",MIN(1,DAY($A5838)/IF($N5838="Superstore",Settings!$B$5,Settings!$B$4)))</f>
        <v/>
      </c>
      <c r="S5838" s="17">
        <f>IF(OR($B5838="",$G5838="",$R5838=0),"",$G5838/$R5838)</f>
        <v/>
      </c>
      <c r="T5838">
        <f>IF($S5838="","",IF($S5838&lt;Settings!$B$8,"Critical",IF($S5838&lt;Settings!$B$9,"Semi Critical","Non Critical")))</f>
        <v/>
      </c>
      <c r="U5838">
        <f>IF($B5838="","",IFERROR(VLOOKUP($O5838,Leaders!$A:$B,2,0),"Not Mapped"))</f>
        <v/>
      </c>
    </row>
    <row r="5839">
      <c r="A5839" s="16" t="n"/>
      <c r="G5839" s="17" t="n"/>
      <c r="H5839" s="17" t="n"/>
      <c r="I5839" s="17" t="n"/>
      <c r="J5839" s="17" t="n"/>
      <c r="K5839" s="17" t="n"/>
      <c r="L5839" s="17" t="n"/>
      <c r="N5839">
        <f>IF($B5839="","",IF($C5839="SUPERSTORE","Superstore","DH"))</f>
        <v/>
      </c>
      <c r="O5839">
        <f>IF($B5839="","",IFERROR(VLOOKUP($B5839,Mapping!$A:$C,2,0),"Not Mapped"))</f>
        <v/>
      </c>
      <c r="P5839">
        <f>IF($B5839="","",IFERROR(VLOOKUP($B5839,Mapping!$A:$C,3,0),"Not Mapped"))</f>
        <v/>
      </c>
      <c r="Q5839">
        <f>IF($B5839="","",IF(COUNTIF(Exclusions!$A:$A,$B5839)&gt;0,"Yes","No"))</f>
        <v/>
      </c>
      <c r="R5839" s="17">
        <f>IF($B5839="","",MIN(1,DAY($A5839)/IF($N5839="Superstore",Settings!$B$5,Settings!$B$4)))</f>
        <v/>
      </c>
      <c r="S5839" s="17">
        <f>IF(OR($B5839="",$G5839="",$R5839=0),"",$G5839/$R5839)</f>
        <v/>
      </c>
      <c r="T5839">
        <f>IF($S5839="","",IF($S5839&lt;Settings!$B$8,"Critical",IF($S5839&lt;Settings!$B$9,"Semi Critical","Non Critical")))</f>
        <v/>
      </c>
      <c r="U5839">
        <f>IF($B5839="","",IFERROR(VLOOKUP($O5839,Leaders!$A:$B,2,0),"Not Mapped"))</f>
        <v/>
      </c>
    </row>
    <row r="5840">
      <c r="A5840" s="16" t="n"/>
      <c r="G5840" s="17" t="n"/>
      <c r="H5840" s="17" t="n"/>
      <c r="I5840" s="17" t="n"/>
      <c r="J5840" s="17" t="n"/>
      <c r="K5840" s="17" t="n"/>
      <c r="L5840" s="17" t="n"/>
      <c r="N5840">
        <f>IF($B5840="","",IF($C5840="SUPERSTORE","Superstore","DH"))</f>
        <v/>
      </c>
      <c r="O5840">
        <f>IF($B5840="","",IFERROR(VLOOKUP($B5840,Mapping!$A:$C,2,0),"Not Mapped"))</f>
        <v/>
      </c>
      <c r="P5840">
        <f>IF($B5840="","",IFERROR(VLOOKUP($B5840,Mapping!$A:$C,3,0),"Not Mapped"))</f>
        <v/>
      </c>
      <c r="Q5840">
        <f>IF($B5840="","",IF(COUNTIF(Exclusions!$A:$A,$B5840)&gt;0,"Yes","No"))</f>
        <v/>
      </c>
      <c r="R5840" s="17">
        <f>IF($B5840="","",MIN(1,DAY($A5840)/IF($N5840="Superstore",Settings!$B$5,Settings!$B$4)))</f>
        <v/>
      </c>
      <c r="S5840" s="17">
        <f>IF(OR($B5840="",$G5840="",$R5840=0),"",$G5840/$R5840)</f>
        <v/>
      </c>
      <c r="T5840">
        <f>IF($S5840="","",IF($S5840&lt;Settings!$B$8,"Critical",IF($S5840&lt;Settings!$B$9,"Semi Critical","Non Critical")))</f>
        <v/>
      </c>
      <c r="U5840">
        <f>IF($B5840="","",IFERROR(VLOOKUP($O5840,Leaders!$A:$B,2,0),"Not Mapped"))</f>
        <v/>
      </c>
    </row>
    <row r="5841">
      <c r="A5841" s="16" t="n"/>
      <c r="G5841" s="17" t="n"/>
      <c r="H5841" s="17" t="n"/>
      <c r="I5841" s="17" t="n"/>
      <c r="J5841" s="17" t="n"/>
      <c r="K5841" s="17" t="n"/>
      <c r="L5841" s="17" t="n"/>
      <c r="N5841">
        <f>IF($B5841="","",IF($C5841="SUPERSTORE","Superstore","DH"))</f>
        <v/>
      </c>
      <c r="O5841">
        <f>IF($B5841="","",IFERROR(VLOOKUP($B5841,Mapping!$A:$C,2,0),"Not Mapped"))</f>
        <v/>
      </c>
      <c r="P5841">
        <f>IF($B5841="","",IFERROR(VLOOKUP($B5841,Mapping!$A:$C,3,0),"Not Mapped"))</f>
        <v/>
      </c>
      <c r="Q5841">
        <f>IF($B5841="","",IF(COUNTIF(Exclusions!$A:$A,$B5841)&gt;0,"Yes","No"))</f>
        <v/>
      </c>
      <c r="R5841" s="17">
        <f>IF($B5841="","",MIN(1,DAY($A5841)/IF($N5841="Superstore",Settings!$B$5,Settings!$B$4)))</f>
        <v/>
      </c>
      <c r="S5841" s="17">
        <f>IF(OR($B5841="",$G5841="",$R5841=0),"",$G5841/$R5841)</f>
        <v/>
      </c>
      <c r="T5841">
        <f>IF($S5841="","",IF($S5841&lt;Settings!$B$8,"Critical",IF($S5841&lt;Settings!$B$9,"Semi Critical","Non Critical")))</f>
        <v/>
      </c>
      <c r="U5841">
        <f>IF($B5841="","",IFERROR(VLOOKUP($O5841,Leaders!$A:$B,2,0),"Not Mapped"))</f>
        <v/>
      </c>
    </row>
    <row r="5842">
      <c r="A5842" s="16" t="n"/>
      <c r="G5842" s="17" t="n"/>
      <c r="H5842" s="17" t="n"/>
      <c r="I5842" s="17" t="n"/>
      <c r="J5842" s="17" t="n"/>
      <c r="K5842" s="17" t="n"/>
      <c r="L5842" s="17" t="n"/>
      <c r="N5842">
        <f>IF($B5842="","",IF($C5842="SUPERSTORE","Superstore","DH"))</f>
        <v/>
      </c>
      <c r="O5842">
        <f>IF($B5842="","",IFERROR(VLOOKUP($B5842,Mapping!$A:$C,2,0),"Not Mapped"))</f>
        <v/>
      </c>
      <c r="P5842">
        <f>IF($B5842="","",IFERROR(VLOOKUP($B5842,Mapping!$A:$C,3,0),"Not Mapped"))</f>
        <v/>
      </c>
      <c r="Q5842">
        <f>IF($B5842="","",IF(COUNTIF(Exclusions!$A:$A,$B5842)&gt;0,"Yes","No"))</f>
        <v/>
      </c>
      <c r="R5842" s="17">
        <f>IF($B5842="","",MIN(1,DAY($A5842)/IF($N5842="Superstore",Settings!$B$5,Settings!$B$4)))</f>
        <v/>
      </c>
      <c r="S5842" s="17">
        <f>IF(OR($B5842="",$G5842="",$R5842=0),"",$G5842/$R5842)</f>
        <v/>
      </c>
      <c r="T5842">
        <f>IF($S5842="","",IF($S5842&lt;Settings!$B$8,"Critical",IF($S5842&lt;Settings!$B$9,"Semi Critical","Non Critical")))</f>
        <v/>
      </c>
      <c r="U5842">
        <f>IF($B5842="","",IFERROR(VLOOKUP($O5842,Leaders!$A:$B,2,0),"Not Mapped"))</f>
        <v/>
      </c>
    </row>
    <row r="5843">
      <c r="A5843" s="16" t="n"/>
      <c r="G5843" s="17" t="n"/>
      <c r="H5843" s="17" t="n"/>
      <c r="I5843" s="17" t="n"/>
      <c r="J5843" s="17" t="n"/>
      <c r="K5843" s="17" t="n"/>
      <c r="L5843" s="17" t="n"/>
      <c r="N5843">
        <f>IF($B5843="","",IF($C5843="SUPERSTORE","Superstore","DH"))</f>
        <v/>
      </c>
      <c r="O5843">
        <f>IF($B5843="","",IFERROR(VLOOKUP($B5843,Mapping!$A:$C,2,0),"Not Mapped"))</f>
        <v/>
      </c>
      <c r="P5843">
        <f>IF($B5843="","",IFERROR(VLOOKUP($B5843,Mapping!$A:$C,3,0),"Not Mapped"))</f>
        <v/>
      </c>
      <c r="Q5843">
        <f>IF($B5843="","",IF(COUNTIF(Exclusions!$A:$A,$B5843)&gt;0,"Yes","No"))</f>
        <v/>
      </c>
      <c r="R5843" s="17">
        <f>IF($B5843="","",MIN(1,DAY($A5843)/IF($N5843="Superstore",Settings!$B$5,Settings!$B$4)))</f>
        <v/>
      </c>
      <c r="S5843" s="17">
        <f>IF(OR($B5843="",$G5843="",$R5843=0),"",$G5843/$R5843)</f>
        <v/>
      </c>
      <c r="T5843">
        <f>IF($S5843="","",IF($S5843&lt;Settings!$B$8,"Critical",IF($S5843&lt;Settings!$B$9,"Semi Critical","Non Critical")))</f>
        <v/>
      </c>
      <c r="U5843">
        <f>IF($B5843="","",IFERROR(VLOOKUP($O5843,Leaders!$A:$B,2,0),"Not Mapped"))</f>
        <v/>
      </c>
    </row>
    <row r="5844">
      <c r="A5844" s="16" t="n"/>
      <c r="G5844" s="17" t="n"/>
      <c r="H5844" s="17" t="n"/>
      <c r="I5844" s="17" t="n"/>
      <c r="J5844" s="17" t="n"/>
      <c r="K5844" s="17" t="n"/>
      <c r="L5844" s="17" t="n"/>
      <c r="N5844">
        <f>IF($B5844="","",IF($C5844="SUPERSTORE","Superstore","DH"))</f>
        <v/>
      </c>
      <c r="O5844">
        <f>IF($B5844="","",IFERROR(VLOOKUP($B5844,Mapping!$A:$C,2,0),"Not Mapped"))</f>
        <v/>
      </c>
      <c r="P5844">
        <f>IF($B5844="","",IFERROR(VLOOKUP($B5844,Mapping!$A:$C,3,0),"Not Mapped"))</f>
        <v/>
      </c>
      <c r="Q5844">
        <f>IF($B5844="","",IF(COUNTIF(Exclusions!$A:$A,$B5844)&gt;0,"Yes","No"))</f>
        <v/>
      </c>
      <c r="R5844" s="17">
        <f>IF($B5844="","",MIN(1,DAY($A5844)/IF($N5844="Superstore",Settings!$B$5,Settings!$B$4)))</f>
        <v/>
      </c>
      <c r="S5844" s="17">
        <f>IF(OR($B5844="",$G5844="",$R5844=0),"",$G5844/$R5844)</f>
        <v/>
      </c>
      <c r="T5844">
        <f>IF($S5844="","",IF($S5844&lt;Settings!$B$8,"Critical",IF($S5844&lt;Settings!$B$9,"Semi Critical","Non Critical")))</f>
        <v/>
      </c>
      <c r="U5844">
        <f>IF($B5844="","",IFERROR(VLOOKUP($O5844,Leaders!$A:$B,2,0),"Not Mapped"))</f>
        <v/>
      </c>
    </row>
    <row r="5845">
      <c r="A5845" s="16" t="n"/>
      <c r="G5845" s="17" t="n"/>
      <c r="H5845" s="17" t="n"/>
      <c r="I5845" s="17" t="n"/>
      <c r="J5845" s="17" t="n"/>
      <c r="K5845" s="17" t="n"/>
      <c r="L5845" s="17" t="n"/>
      <c r="N5845">
        <f>IF($B5845="","",IF($C5845="SUPERSTORE","Superstore","DH"))</f>
        <v/>
      </c>
      <c r="O5845">
        <f>IF($B5845="","",IFERROR(VLOOKUP($B5845,Mapping!$A:$C,2,0),"Not Mapped"))</f>
        <v/>
      </c>
      <c r="P5845">
        <f>IF($B5845="","",IFERROR(VLOOKUP($B5845,Mapping!$A:$C,3,0),"Not Mapped"))</f>
        <v/>
      </c>
      <c r="Q5845">
        <f>IF($B5845="","",IF(COUNTIF(Exclusions!$A:$A,$B5845)&gt;0,"Yes","No"))</f>
        <v/>
      </c>
      <c r="R5845" s="17">
        <f>IF($B5845="","",MIN(1,DAY($A5845)/IF($N5845="Superstore",Settings!$B$5,Settings!$B$4)))</f>
        <v/>
      </c>
      <c r="S5845" s="17">
        <f>IF(OR($B5845="",$G5845="",$R5845=0),"",$G5845/$R5845)</f>
        <v/>
      </c>
      <c r="T5845">
        <f>IF($S5845="","",IF($S5845&lt;Settings!$B$8,"Critical",IF($S5845&lt;Settings!$B$9,"Semi Critical","Non Critical")))</f>
        <v/>
      </c>
      <c r="U5845">
        <f>IF($B5845="","",IFERROR(VLOOKUP($O5845,Leaders!$A:$B,2,0),"Not Mapped"))</f>
        <v/>
      </c>
    </row>
    <row r="5846">
      <c r="A5846" s="16" t="n"/>
      <c r="G5846" s="17" t="n"/>
      <c r="H5846" s="17" t="n"/>
      <c r="I5846" s="17" t="n"/>
      <c r="J5846" s="17" t="n"/>
      <c r="K5846" s="17" t="n"/>
      <c r="L5846" s="17" t="n"/>
      <c r="N5846">
        <f>IF($B5846="","",IF($C5846="SUPERSTORE","Superstore","DH"))</f>
        <v/>
      </c>
      <c r="O5846">
        <f>IF($B5846="","",IFERROR(VLOOKUP($B5846,Mapping!$A:$C,2,0),"Not Mapped"))</f>
        <v/>
      </c>
      <c r="P5846">
        <f>IF($B5846="","",IFERROR(VLOOKUP($B5846,Mapping!$A:$C,3,0),"Not Mapped"))</f>
        <v/>
      </c>
      <c r="Q5846">
        <f>IF($B5846="","",IF(COUNTIF(Exclusions!$A:$A,$B5846)&gt;0,"Yes","No"))</f>
        <v/>
      </c>
      <c r="R5846" s="17">
        <f>IF($B5846="","",MIN(1,DAY($A5846)/IF($N5846="Superstore",Settings!$B$5,Settings!$B$4)))</f>
        <v/>
      </c>
      <c r="S5846" s="17">
        <f>IF(OR($B5846="",$G5846="",$R5846=0),"",$G5846/$R5846)</f>
        <v/>
      </c>
      <c r="T5846">
        <f>IF($S5846="","",IF($S5846&lt;Settings!$B$8,"Critical",IF($S5846&lt;Settings!$B$9,"Semi Critical","Non Critical")))</f>
        <v/>
      </c>
      <c r="U5846">
        <f>IF($B5846="","",IFERROR(VLOOKUP($O5846,Leaders!$A:$B,2,0),"Not Mapped"))</f>
        <v/>
      </c>
    </row>
    <row r="5847">
      <c r="A5847" s="16" t="n"/>
      <c r="G5847" s="17" t="n"/>
      <c r="H5847" s="17" t="n"/>
      <c r="I5847" s="17" t="n"/>
      <c r="J5847" s="17" t="n"/>
      <c r="K5847" s="17" t="n"/>
      <c r="L5847" s="17" t="n"/>
      <c r="N5847">
        <f>IF($B5847="","",IF($C5847="SUPERSTORE","Superstore","DH"))</f>
        <v/>
      </c>
      <c r="O5847">
        <f>IF($B5847="","",IFERROR(VLOOKUP($B5847,Mapping!$A:$C,2,0),"Not Mapped"))</f>
        <v/>
      </c>
      <c r="P5847">
        <f>IF($B5847="","",IFERROR(VLOOKUP($B5847,Mapping!$A:$C,3,0),"Not Mapped"))</f>
        <v/>
      </c>
      <c r="Q5847">
        <f>IF($B5847="","",IF(COUNTIF(Exclusions!$A:$A,$B5847)&gt;0,"Yes","No"))</f>
        <v/>
      </c>
      <c r="R5847" s="17">
        <f>IF($B5847="","",MIN(1,DAY($A5847)/IF($N5847="Superstore",Settings!$B$5,Settings!$B$4)))</f>
        <v/>
      </c>
      <c r="S5847" s="17">
        <f>IF(OR($B5847="",$G5847="",$R5847=0),"",$G5847/$R5847)</f>
        <v/>
      </c>
      <c r="T5847">
        <f>IF($S5847="","",IF($S5847&lt;Settings!$B$8,"Critical",IF($S5847&lt;Settings!$B$9,"Semi Critical","Non Critical")))</f>
        <v/>
      </c>
      <c r="U5847">
        <f>IF($B5847="","",IFERROR(VLOOKUP($O5847,Leaders!$A:$B,2,0),"Not Mapped"))</f>
        <v/>
      </c>
    </row>
    <row r="5848">
      <c r="A5848" s="16" t="n"/>
      <c r="G5848" s="17" t="n"/>
      <c r="H5848" s="17" t="n"/>
      <c r="I5848" s="17" t="n"/>
      <c r="J5848" s="17" t="n"/>
      <c r="K5848" s="17" t="n"/>
      <c r="L5848" s="17" t="n"/>
      <c r="N5848">
        <f>IF($B5848="","",IF($C5848="SUPERSTORE","Superstore","DH"))</f>
        <v/>
      </c>
      <c r="O5848">
        <f>IF($B5848="","",IFERROR(VLOOKUP($B5848,Mapping!$A:$C,2,0),"Not Mapped"))</f>
        <v/>
      </c>
      <c r="P5848">
        <f>IF($B5848="","",IFERROR(VLOOKUP($B5848,Mapping!$A:$C,3,0),"Not Mapped"))</f>
        <v/>
      </c>
      <c r="Q5848">
        <f>IF($B5848="","",IF(COUNTIF(Exclusions!$A:$A,$B5848)&gt;0,"Yes","No"))</f>
        <v/>
      </c>
      <c r="R5848" s="17">
        <f>IF($B5848="","",MIN(1,DAY($A5848)/IF($N5848="Superstore",Settings!$B$5,Settings!$B$4)))</f>
        <v/>
      </c>
      <c r="S5848" s="17">
        <f>IF(OR($B5848="",$G5848="",$R5848=0),"",$G5848/$R5848)</f>
        <v/>
      </c>
      <c r="T5848">
        <f>IF($S5848="","",IF($S5848&lt;Settings!$B$8,"Critical",IF($S5848&lt;Settings!$B$9,"Semi Critical","Non Critical")))</f>
        <v/>
      </c>
      <c r="U5848">
        <f>IF($B5848="","",IFERROR(VLOOKUP($O5848,Leaders!$A:$B,2,0),"Not Mapped"))</f>
        <v/>
      </c>
    </row>
    <row r="5849">
      <c r="A5849" s="16" t="n"/>
      <c r="G5849" s="17" t="n"/>
      <c r="H5849" s="17" t="n"/>
      <c r="I5849" s="17" t="n"/>
      <c r="J5849" s="17" t="n"/>
      <c r="K5849" s="17" t="n"/>
      <c r="L5849" s="17" t="n"/>
      <c r="N5849">
        <f>IF($B5849="","",IF($C5849="SUPERSTORE","Superstore","DH"))</f>
        <v/>
      </c>
      <c r="O5849">
        <f>IF($B5849="","",IFERROR(VLOOKUP($B5849,Mapping!$A:$C,2,0),"Not Mapped"))</f>
        <v/>
      </c>
      <c r="P5849">
        <f>IF($B5849="","",IFERROR(VLOOKUP($B5849,Mapping!$A:$C,3,0),"Not Mapped"))</f>
        <v/>
      </c>
      <c r="Q5849">
        <f>IF($B5849="","",IF(COUNTIF(Exclusions!$A:$A,$B5849)&gt;0,"Yes","No"))</f>
        <v/>
      </c>
      <c r="R5849" s="17">
        <f>IF($B5849="","",MIN(1,DAY($A5849)/IF($N5849="Superstore",Settings!$B$5,Settings!$B$4)))</f>
        <v/>
      </c>
      <c r="S5849" s="17">
        <f>IF(OR($B5849="",$G5849="",$R5849=0),"",$G5849/$R5849)</f>
        <v/>
      </c>
      <c r="T5849">
        <f>IF($S5849="","",IF($S5849&lt;Settings!$B$8,"Critical",IF($S5849&lt;Settings!$B$9,"Semi Critical","Non Critical")))</f>
        <v/>
      </c>
      <c r="U5849">
        <f>IF($B5849="","",IFERROR(VLOOKUP($O5849,Leaders!$A:$B,2,0),"Not Mapped"))</f>
        <v/>
      </c>
    </row>
    <row r="5850">
      <c r="A5850" s="16" t="n"/>
      <c r="G5850" s="17" t="n"/>
      <c r="H5850" s="17" t="n"/>
      <c r="I5850" s="17" t="n"/>
      <c r="J5850" s="17" t="n"/>
      <c r="K5850" s="17" t="n"/>
      <c r="L5850" s="17" t="n"/>
      <c r="N5850">
        <f>IF($B5850="","",IF($C5850="SUPERSTORE","Superstore","DH"))</f>
        <v/>
      </c>
      <c r="O5850">
        <f>IF($B5850="","",IFERROR(VLOOKUP($B5850,Mapping!$A:$C,2,0),"Not Mapped"))</f>
        <v/>
      </c>
      <c r="P5850">
        <f>IF($B5850="","",IFERROR(VLOOKUP($B5850,Mapping!$A:$C,3,0),"Not Mapped"))</f>
        <v/>
      </c>
      <c r="Q5850">
        <f>IF($B5850="","",IF(COUNTIF(Exclusions!$A:$A,$B5850)&gt;0,"Yes","No"))</f>
        <v/>
      </c>
      <c r="R5850" s="17">
        <f>IF($B5850="","",MIN(1,DAY($A5850)/IF($N5850="Superstore",Settings!$B$5,Settings!$B$4)))</f>
        <v/>
      </c>
      <c r="S5850" s="17">
        <f>IF(OR($B5850="",$G5850="",$R5850=0),"",$G5850/$R5850)</f>
        <v/>
      </c>
      <c r="T5850">
        <f>IF($S5850="","",IF($S5850&lt;Settings!$B$8,"Critical",IF($S5850&lt;Settings!$B$9,"Semi Critical","Non Critical")))</f>
        <v/>
      </c>
      <c r="U5850">
        <f>IF($B5850="","",IFERROR(VLOOKUP($O5850,Leaders!$A:$B,2,0),"Not Mapped"))</f>
        <v/>
      </c>
    </row>
    <row r="5851">
      <c r="A5851" s="16" t="n"/>
      <c r="G5851" s="17" t="n"/>
      <c r="H5851" s="17" t="n"/>
      <c r="I5851" s="17" t="n"/>
      <c r="J5851" s="17" t="n"/>
      <c r="K5851" s="17" t="n"/>
      <c r="L5851" s="17" t="n"/>
      <c r="N5851">
        <f>IF($B5851="","",IF($C5851="SUPERSTORE","Superstore","DH"))</f>
        <v/>
      </c>
      <c r="O5851">
        <f>IF($B5851="","",IFERROR(VLOOKUP($B5851,Mapping!$A:$C,2,0),"Not Mapped"))</f>
        <v/>
      </c>
      <c r="P5851">
        <f>IF($B5851="","",IFERROR(VLOOKUP($B5851,Mapping!$A:$C,3,0),"Not Mapped"))</f>
        <v/>
      </c>
      <c r="Q5851">
        <f>IF($B5851="","",IF(COUNTIF(Exclusions!$A:$A,$B5851)&gt;0,"Yes","No"))</f>
        <v/>
      </c>
      <c r="R5851" s="17">
        <f>IF($B5851="","",MIN(1,DAY($A5851)/IF($N5851="Superstore",Settings!$B$5,Settings!$B$4)))</f>
        <v/>
      </c>
      <c r="S5851" s="17">
        <f>IF(OR($B5851="",$G5851="",$R5851=0),"",$G5851/$R5851)</f>
        <v/>
      </c>
      <c r="T5851">
        <f>IF($S5851="","",IF($S5851&lt;Settings!$B$8,"Critical",IF($S5851&lt;Settings!$B$9,"Semi Critical","Non Critical")))</f>
        <v/>
      </c>
      <c r="U5851">
        <f>IF($B5851="","",IFERROR(VLOOKUP($O5851,Leaders!$A:$B,2,0),"Not Mapped"))</f>
        <v/>
      </c>
    </row>
    <row r="5852">
      <c r="A5852" s="16" t="n"/>
      <c r="G5852" s="17" t="n"/>
      <c r="H5852" s="17" t="n"/>
      <c r="I5852" s="17" t="n"/>
      <c r="J5852" s="17" t="n"/>
      <c r="K5852" s="17" t="n"/>
      <c r="L5852" s="17" t="n"/>
      <c r="N5852">
        <f>IF($B5852="","",IF($C5852="SUPERSTORE","Superstore","DH"))</f>
        <v/>
      </c>
      <c r="O5852">
        <f>IF($B5852="","",IFERROR(VLOOKUP($B5852,Mapping!$A:$C,2,0),"Not Mapped"))</f>
        <v/>
      </c>
      <c r="P5852">
        <f>IF($B5852="","",IFERROR(VLOOKUP($B5852,Mapping!$A:$C,3,0),"Not Mapped"))</f>
        <v/>
      </c>
      <c r="Q5852">
        <f>IF($B5852="","",IF(COUNTIF(Exclusions!$A:$A,$B5852)&gt;0,"Yes","No"))</f>
        <v/>
      </c>
      <c r="R5852" s="17">
        <f>IF($B5852="","",MIN(1,DAY($A5852)/IF($N5852="Superstore",Settings!$B$5,Settings!$B$4)))</f>
        <v/>
      </c>
      <c r="S5852" s="17">
        <f>IF(OR($B5852="",$G5852="",$R5852=0),"",$G5852/$R5852)</f>
        <v/>
      </c>
      <c r="T5852">
        <f>IF($S5852="","",IF($S5852&lt;Settings!$B$8,"Critical",IF($S5852&lt;Settings!$B$9,"Semi Critical","Non Critical")))</f>
        <v/>
      </c>
      <c r="U5852">
        <f>IF($B5852="","",IFERROR(VLOOKUP($O5852,Leaders!$A:$B,2,0),"Not Mapped"))</f>
        <v/>
      </c>
    </row>
    <row r="5853">
      <c r="A5853" s="16" t="n"/>
      <c r="G5853" s="17" t="n"/>
      <c r="H5853" s="17" t="n"/>
      <c r="I5853" s="17" t="n"/>
      <c r="J5853" s="17" t="n"/>
      <c r="K5853" s="17" t="n"/>
      <c r="L5853" s="17" t="n"/>
      <c r="N5853">
        <f>IF($B5853="","",IF($C5853="SUPERSTORE","Superstore","DH"))</f>
        <v/>
      </c>
      <c r="O5853">
        <f>IF($B5853="","",IFERROR(VLOOKUP($B5853,Mapping!$A:$C,2,0),"Not Mapped"))</f>
        <v/>
      </c>
      <c r="P5853">
        <f>IF($B5853="","",IFERROR(VLOOKUP($B5853,Mapping!$A:$C,3,0),"Not Mapped"))</f>
        <v/>
      </c>
      <c r="Q5853">
        <f>IF($B5853="","",IF(COUNTIF(Exclusions!$A:$A,$B5853)&gt;0,"Yes","No"))</f>
        <v/>
      </c>
      <c r="R5853" s="17">
        <f>IF($B5853="","",MIN(1,DAY($A5853)/IF($N5853="Superstore",Settings!$B$5,Settings!$B$4)))</f>
        <v/>
      </c>
      <c r="S5853" s="17">
        <f>IF(OR($B5853="",$G5853="",$R5853=0),"",$G5853/$R5853)</f>
        <v/>
      </c>
      <c r="T5853">
        <f>IF($S5853="","",IF($S5853&lt;Settings!$B$8,"Critical",IF($S5853&lt;Settings!$B$9,"Semi Critical","Non Critical")))</f>
        <v/>
      </c>
      <c r="U5853">
        <f>IF($B5853="","",IFERROR(VLOOKUP($O5853,Leaders!$A:$B,2,0),"Not Mapped"))</f>
        <v/>
      </c>
    </row>
    <row r="5854">
      <c r="A5854" s="16" t="n"/>
      <c r="G5854" s="17" t="n"/>
      <c r="H5854" s="17" t="n"/>
      <c r="I5854" s="17" t="n"/>
      <c r="J5854" s="17" t="n"/>
      <c r="K5854" s="17" t="n"/>
      <c r="L5854" s="17" t="n"/>
      <c r="N5854">
        <f>IF($B5854="","",IF($C5854="SUPERSTORE","Superstore","DH"))</f>
        <v/>
      </c>
      <c r="O5854">
        <f>IF($B5854="","",IFERROR(VLOOKUP($B5854,Mapping!$A:$C,2,0),"Not Mapped"))</f>
        <v/>
      </c>
      <c r="P5854">
        <f>IF($B5854="","",IFERROR(VLOOKUP($B5854,Mapping!$A:$C,3,0),"Not Mapped"))</f>
        <v/>
      </c>
      <c r="Q5854">
        <f>IF($B5854="","",IF(COUNTIF(Exclusions!$A:$A,$B5854)&gt;0,"Yes","No"))</f>
        <v/>
      </c>
      <c r="R5854" s="17">
        <f>IF($B5854="","",MIN(1,DAY($A5854)/IF($N5854="Superstore",Settings!$B$5,Settings!$B$4)))</f>
        <v/>
      </c>
      <c r="S5854" s="17">
        <f>IF(OR($B5854="",$G5854="",$R5854=0),"",$G5854/$R5854)</f>
        <v/>
      </c>
      <c r="T5854">
        <f>IF($S5854="","",IF($S5854&lt;Settings!$B$8,"Critical",IF($S5854&lt;Settings!$B$9,"Semi Critical","Non Critical")))</f>
        <v/>
      </c>
      <c r="U5854">
        <f>IF($B5854="","",IFERROR(VLOOKUP($O5854,Leaders!$A:$B,2,0),"Not Mapped"))</f>
        <v/>
      </c>
    </row>
    <row r="5855">
      <c r="A5855" s="16" t="n"/>
      <c r="G5855" s="17" t="n"/>
      <c r="H5855" s="17" t="n"/>
      <c r="I5855" s="17" t="n"/>
      <c r="J5855" s="17" t="n"/>
      <c r="K5855" s="17" t="n"/>
      <c r="L5855" s="17" t="n"/>
      <c r="N5855">
        <f>IF($B5855="","",IF($C5855="SUPERSTORE","Superstore","DH"))</f>
        <v/>
      </c>
      <c r="O5855">
        <f>IF($B5855="","",IFERROR(VLOOKUP($B5855,Mapping!$A:$C,2,0),"Not Mapped"))</f>
        <v/>
      </c>
      <c r="P5855">
        <f>IF($B5855="","",IFERROR(VLOOKUP($B5855,Mapping!$A:$C,3,0),"Not Mapped"))</f>
        <v/>
      </c>
      <c r="Q5855">
        <f>IF($B5855="","",IF(COUNTIF(Exclusions!$A:$A,$B5855)&gt;0,"Yes","No"))</f>
        <v/>
      </c>
      <c r="R5855" s="17">
        <f>IF($B5855="","",MIN(1,DAY($A5855)/IF($N5855="Superstore",Settings!$B$5,Settings!$B$4)))</f>
        <v/>
      </c>
      <c r="S5855" s="17">
        <f>IF(OR($B5855="",$G5855="",$R5855=0),"",$G5855/$R5855)</f>
        <v/>
      </c>
      <c r="T5855">
        <f>IF($S5855="","",IF($S5855&lt;Settings!$B$8,"Critical",IF($S5855&lt;Settings!$B$9,"Semi Critical","Non Critical")))</f>
        <v/>
      </c>
      <c r="U5855">
        <f>IF($B5855="","",IFERROR(VLOOKUP($O5855,Leaders!$A:$B,2,0),"Not Mapped"))</f>
        <v/>
      </c>
    </row>
    <row r="5856">
      <c r="A5856" s="16" t="n"/>
      <c r="G5856" s="17" t="n"/>
      <c r="H5856" s="17" t="n"/>
      <c r="I5856" s="17" t="n"/>
      <c r="J5856" s="17" t="n"/>
      <c r="K5856" s="17" t="n"/>
      <c r="L5856" s="17" t="n"/>
      <c r="N5856">
        <f>IF($B5856="","",IF($C5856="SUPERSTORE","Superstore","DH"))</f>
        <v/>
      </c>
      <c r="O5856">
        <f>IF($B5856="","",IFERROR(VLOOKUP($B5856,Mapping!$A:$C,2,0),"Not Mapped"))</f>
        <v/>
      </c>
      <c r="P5856">
        <f>IF($B5856="","",IFERROR(VLOOKUP($B5856,Mapping!$A:$C,3,0),"Not Mapped"))</f>
        <v/>
      </c>
      <c r="Q5856">
        <f>IF($B5856="","",IF(COUNTIF(Exclusions!$A:$A,$B5856)&gt;0,"Yes","No"))</f>
        <v/>
      </c>
      <c r="R5856" s="17">
        <f>IF($B5856="","",MIN(1,DAY($A5856)/IF($N5856="Superstore",Settings!$B$5,Settings!$B$4)))</f>
        <v/>
      </c>
      <c r="S5856" s="17">
        <f>IF(OR($B5856="",$G5856="",$R5856=0),"",$G5856/$R5856)</f>
        <v/>
      </c>
      <c r="T5856">
        <f>IF($S5856="","",IF($S5856&lt;Settings!$B$8,"Critical",IF($S5856&lt;Settings!$B$9,"Semi Critical","Non Critical")))</f>
        <v/>
      </c>
      <c r="U5856">
        <f>IF($B5856="","",IFERROR(VLOOKUP($O5856,Leaders!$A:$B,2,0),"Not Mapped"))</f>
        <v/>
      </c>
    </row>
    <row r="5857">
      <c r="A5857" s="16" t="n"/>
      <c r="G5857" s="17" t="n"/>
      <c r="H5857" s="17" t="n"/>
      <c r="I5857" s="17" t="n"/>
      <c r="J5857" s="17" t="n"/>
      <c r="K5857" s="17" t="n"/>
      <c r="L5857" s="17" t="n"/>
      <c r="N5857">
        <f>IF($B5857="","",IF($C5857="SUPERSTORE","Superstore","DH"))</f>
        <v/>
      </c>
      <c r="O5857">
        <f>IF($B5857="","",IFERROR(VLOOKUP($B5857,Mapping!$A:$C,2,0),"Not Mapped"))</f>
        <v/>
      </c>
      <c r="P5857">
        <f>IF($B5857="","",IFERROR(VLOOKUP($B5857,Mapping!$A:$C,3,0),"Not Mapped"))</f>
        <v/>
      </c>
      <c r="Q5857">
        <f>IF($B5857="","",IF(COUNTIF(Exclusions!$A:$A,$B5857)&gt;0,"Yes","No"))</f>
        <v/>
      </c>
      <c r="R5857" s="17">
        <f>IF($B5857="","",MIN(1,DAY($A5857)/IF($N5857="Superstore",Settings!$B$5,Settings!$B$4)))</f>
        <v/>
      </c>
      <c r="S5857" s="17">
        <f>IF(OR($B5857="",$G5857="",$R5857=0),"",$G5857/$R5857)</f>
        <v/>
      </c>
      <c r="T5857">
        <f>IF($S5857="","",IF($S5857&lt;Settings!$B$8,"Critical",IF($S5857&lt;Settings!$B$9,"Semi Critical","Non Critical")))</f>
        <v/>
      </c>
      <c r="U5857">
        <f>IF($B5857="","",IFERROR(VLOOKUP($O5857,Leaders!$A:$B,2,0),"Not Mapped"))</f>
        <v/>
      </c>
    </row>
    <row r="5858">
      <c r="A5858" s="16" t="n"/>
      <c r="G5858" s="17" t="n"/>
      <c r="H5858" s="17" t="n"/>
      <c r="I5858" s="17" t="n"/>
      <c r="J5858" s="17" t="n"/>
      <c r="K5858" s="17" t="n"/>
      <c r="L5858" s="17" t="n"/>
      <c r="N5858">
        <f>IF($B5858="","",IF($C5858="SUPERSTORE","Superstore","DH"))</f>
        <v/>
      </c>
      <c r="O5858">
        <f>IF($B5858="","",IFERROR(VLOOKUP($B5858,Mapping!$A:$C,2,0),"Not Mapped"))</f>
        <v/>
      </c>
      <c r="P5858">
        <f>IF($B5858="","",IFERROR(VLOOKUP($B5858,Mapping!$A:$C,3,0),"Not Mapped"))</f>
        <v/>
      </c>
      <c r="Q5858">
        <f>IF($B5858="","",IF(COUNTIF(Exclusions!$A:$A,$B5858)&gt;0,"Yes","No"))</f>
        <v/>
      </c>
      <c r="R5858" s="17">
        <f>IF($B5858="","",MIN(1,DAY($A5858)/IF($N5858="Superstore",Settings!$B$5,Settings!$B$4)))</f>
        <v/>
      </c>
      <c r="S5858" s="17">
        <f>IF(OR($B5858="",$G5858="",$R5858=0),"",$G5858/$R5858)</f>
        <v/>
      </c>
      <c r="T5858">
        <f>IF($S5858="","",IF($S5858&lt;Settings!$B$8,"Critical",IF($S5858&lt;Settings!$B$9,"Semi Critical","Non Critical")))</f>
        <v/>
      </c>
      <c r="U5858">
        <f>IF($B5858="","",IFERROR(VLOOKUP($O5858,Leaders!$A:$B,2,0),"Not Mapped"))</f>
        <v/>
      </c>
    </row>
    <row r="5859">
      <c r="A5859" s="16" t="n"/>
      <c r="G5859" s="17" t="n"/>
      <c r="H5859" s="17" t="n"/>
      <c r="I5859" s="17" t="n"/>
      <c r="J5859" s="17" t="n"/>
      <c r="K5859" s="17" t="n"/>
      <c r="L5859" s="17" t="n"/>
      <c r="N5859">
        <f>IF($B5859="","",IF($C5859="SUPERSTORE","Superstore","DH"))</f>
        <v/>
      </c>
      <c r="O5859">
        <f>IF($B5859="","",IFERROR(VLOOKUP($B5859,Mapping!$A:$C,2,0),"Not Mapped"))</f>
        <v/>
      </c>
      <c r="P5859">
        <f>IF($B5859="","",IFERROR(VLOOKUP($B5859,Mapping!$A:$C,3,0),"Not Mapped"))</f>
        <v/>
      </c>
      <c r="Q5859">
        <f>IF($B5859="","",IF(COUNTIF(Exclusions!$A:$A,$B5859)&gt;0,"Yes","No"))</f>
        <v/>
      </c>
      <c r="R5859" s="17">
        <f>IF($B5859="","",MIN(1,DAY($A5859)/IF($N5859="Superstore",Settings!$B$5,Settings!$B$4)))</f>
        <v/>
      </c>
      <c r="S5859" s="17">
        <f>IF(OR($B5859="",$G5859="",$R5859=0),"",$G5859/$R5859)</f>
        <v/>
      </c>
      <c r="T5859">
        <f>IF($S5859="","",IF($S5859&lt;Settings!$B$8,"Critical",IF($S5859&lt;Settings!$B$9,"Semi Critical","Non Critical")))</f>
        <v/>
      </c>
      <c r="U5859">
        <f>IF($B5859="","",IFERROR(VLOOKUP($O5859,Leaders!$A:$B,2,0),"Not Mapped"))</f>
        <v/>
      </c>
    </row>
    <row r="5860">
      <c r="A5860" s="16" t="n"/>
      <c r="G5860" s="17" t="n"/>
      <c r="H5860" s="17" t="n"/>
      <c r="I5860" s="17" t="n"/>
      <c r="J5860" s="17" t="n"/>
      <c r="K5860" s="17" t="n"/>
      <c r="L5860" s="17" t="n"/>
      <c r="N5860">
        <f>IF($B5860="","",IF($C5860="SUPERSTORE","Superstore","DH"))</f>
        <v/>
      </c>
      <c r="O5860">
        <f>IF($B5860="","",IFERROR(VLOOKUP($B5860,Mapping!$A:$C,2,0),"Not Mapped"))</f>
        <v/>
      </c>
      <c r="P5860">
        <f>IF($B5860="","",IFERROR(VLOOKUP($B5860,Mapping!$A:$C,3,0),"Not Mapped"))</f>
        <v/>
      </c>
      <c r="Q5860">
        <f>IF($B5860="","",IF(COUNTIF(Exclusions!$A:$A,$B5860)&gt;0,"Yes","No"))</f>
        <v/>
      </c>
      <c r="R5860" s="17">
        <f>IF($B5860="","",MIN(1,DAY($A5860)/IF($N5860="Superstore",Settings!$B$5,Settings!$B$4)))</f>
        <v/>
      </c>
      <c r="S5860" s="17">
        <f>IF(OR($B5860="",$G5860="",$R5860=0),"",$G5860/$R5860)</f>
        <v/>
      </c>
      <c r="T5860">
        <f>IF($S5860="","",IF($S5860&lt;Settings!$B$8,"Critical",IF($S5860&lt;Settings!$B$9,"Semi Critical","Non Critical")))</f>
        <v/>
      </c>
      <c r="U5860">
        <f>IF($B5860="","",IFERROR(VLOOKUP($O5860,Leaders!$A:$B,2,0),"Not Mapped"))</f>
        <v/>
      </c>
    </row>
    <row r="5861">
      <c r="A5861" s="16" t="n"/>
      <c r="G5861" s="17" t="n"/>
      <c r="H5861" s="17" t="n"/>
      <c r="I5861" s="17" t="n"/>
      <c r="J5861" s="17" t="n"/>
      <c r="K5861" s="17" t="n"/>
      <c r="L5861" s="17" t="n"/>
      <c r="N5861">
        <f>IF($B5861="","",IF($C5861="SUPERSTORE","Superstore","DH"))</f>
        <v/>
      </c>
      <c r="O5861">
        <f>IF($B5861="","",IFERROR(VLOOKUP($B5861,Mapping!$A:$C,2,0),"Not Mapped"))</f>
        <v/>
      </c>
      <c r="P5861">
        <f>IF($B5861="","",IFERROR(VLOOKUP($B5861,Mapping!$A:$C,3,0),"Not Mapped"))</f>
        <v/>
      </c>
      <c r="Q5861">
        <f>IF($B5861="","",IF(COUNTIF(Exclusions!$A:$A,$B5861)&gt;0,"Yes","No"))</f>
        <v/>
      </c>
      <c r="R5861" s="17">
        <f>IF($B5861="","",MIN(1,DAY($A5861)/IF($N5861="Superstore",Settings!$B$5,Settings!$B$4)))</f>
        <v/>
      </c>
      <c r="S5861" s="17">
        <f>IF(OR($B5861="",$G5861="",$R5861=0),"",$G5861/$R5861)</f>
        <v/>
      </c>
      <c r="T5861">
        <f>IF($S5861="","",IF($S5861&lt;Settings!$B$8,"Critical",IF($S5861&lt;Settings!$B$9,"Semi Critical","Non Critical")))</f>
        <v/>
      </c>
      <c r="U5861">
        <f>IF($B5861="","",IFERROR(VLOOKUP($O5861,Leaders!$A:$B,2,0),"Not Mapped"))</f>
        <v/>
      </c>
    </row>
    <row r="5862">
      <c r="A5862" s="16" t="n"/>
      <c r="G5862" s="17" t="n"/>
      <c r="H5862" s="17" t="n"/>
      <c r="I5862" s="17" t="n"/>
      <c r="J5862" s="17" t="n"/>
      <c r="K5862" s="17" t="n"/>
      <c r="L5862" s="17" t="n"/>
      <c r="N5862">
        <f>IF($B5862="","",IF($C5862="SUPERSTORE","Superstore","DH"))</f>
        <v/>
      </c>
      <c r="O5862">
        <f>IF($B5862="","",IFERROR(VLOOKUP($B5862,Mapping!$A:$C,2,0),"Not Mapped"))</f>
        <v/>
      </c>
      <c r="P5862">
        <f>IF($B5862="","",IFERROR(VLOOKUP($B5862,Mapping!$A:$C,3,0),"Not Mapped"))</f>
        <v/>
      </c>
      <c r="Q5862">
        <f>IF($B5862="","",IF(COUNTIF(Exclusions!$A:$A,$B5862)&gt;0,"Yes","No"))</f>
        <v/>
      </c>
      <c r="R5862" s="17">
        <f>IF($B5862="","",MIN(1,DAY($A5862)/IF($N5862="Superstore",Settings!$B$5,Settings!$B$4)))</f>
        <v/>
      </c>
      <c r="S5862" s="17">
        <f>IF(OR($B5862="",$G5862="",$R5862=0),"",$G5862/$R5862)</f>
        <v/>
      </c>
      <c r="T5862">
        <f>IF($S5862="","",IF($S5862&lt;Settings!$B$8,"Critical",IF($S5862&lt;Settings!$B$9,"Semi Critical","Non Critical")))</f>
        <v/>
      </c>
      <c r="U5862">
        <f>IF($B5862="","",IFERROR(VLOOKUP($O5862,Leaders!$A:$B,2,0),"Not Mapped"))</f>
        <v/>
      </c>
    </row>
    <row r="5863">
      <c r="A5863" s="16" t="n"/>
      <c r="G5863" s="17" t="n"/>
      <c r="H5863" s="17" t="n"/>
      <c r="I5863" s="17" t="n"/>
      <c r="J5863" s="17" t="n"/>
      <c r="K5863" s="17" t="n"/>
      <c r="L5863" s="17" t="n"/>
      <c r="N5863">
        <f>IF($B5863="","",IF($C5863="SUPERSTORE","Superstore","DH"))</f>
        <v/>
      </c>
      <c r="O5863">
        <f>IF($B5863="","",IFERROR(VLOOKUP($B5863,Mapping!$A:$C,2,0),"Not Mapped"))</f>
        <v/>
      </c>
      <c r="P5863">
        <f>IF($B5863="","",IFERROR(VLOOKUP($B5863,Mapping!$A:$C,3,0),"Not Mapped"))</f>
        <v/>
      </c>
      <c r="Q5863">
        <f>IF($B5863="","",IF(COUNTIF(Exclusions!$A:$A,$B5863)&gt;0,"Yes","No"))</f>
        <v/>
      </c>
      <c r="R5863" s="17">
        <f>IF($B5863="","",MIN(1,DAY($A5863)/IF($N5863="Superstore",Settings!$B$5,Settings!$B$4)))</f>
        <v/>
      </c>
      <c r="S5863" s="17">
        <f>IF(OR($B5863="",$G5863="",$R5863=0),"",$G5863/$R5863)</f>
        <v/>
      </c>
      <c r="T5863">
        <f>IF($S5863="","",IF($S5863&lt;Settings!$B$8,"Critical",IF($S5863&lt;Settings!$B$9,"Semi Critical","Non Critical")))</f>
        <v/>
      </c>
      <c r="U5863">
        <f>IF($B5863="","",IFERROR(VLOOKUP($O5863,Leaders!$A:$B,2,0),"Not Mapped"))</f>
        <v/>
      </c>
    </row>
    <row r="5864">
      <c r="A5864" s="16" t="n"/>
      <c r="G5864" s="17" t="n"/>
      <c r="H5864" s="17" t="n"/>
      <c r="I5864" s="17" t="n"/>
      <c r="J5864" s="17" t="n"/>
      <c r="K5864" s="17" t="n"/>
      <c r="L5864" s="17" t="n"/>
      <c r="N5864">
        <f>IF($B5864="","",IF($C5864="SUPERSTORE","Superstore","DH"))</f>
        <v/>
      </c>
      <c r="O5864">
        <f>IF($B5864="","",IFERROR(VLOOKUP($B5864,Mapping!$A:$C,2,0),"Not Mapped"))</f>
        <v/>
      </c>
      <c r="P5864">
        <f>IF($B5864="","",IFERROR(VLOOKUP($B5864,Mapping!$A:$C,3,0),"Not Mapped"))</f>
        <v/>
      </c>
      <c r="Q5864">
        <f>IF($B5864="","",IF(COUNTIF(Exclusions!$A:$A,$B5864)&gt;0,"Yes","No"))</f>
        <v/>
      </c>
      <c r="R5864" s="17">
        <f>IF($B5864="","",MIN(1,DAY($A5864)/IF($N5864="Superstore",Settings!$B$5,Settings!$B$4)))</f>
        <v/>
      </c>
      <c r="S5864" s="17">
        <f>IF(OR($B5864="",$G5864="",$R5864=0),"",$G5864/$R5864)</f>
        <v/>
      </c>
      <c r="T5864">
        <f>IF($S5864="","",IF($S5864&lt;Settings!$B$8,"Critical",IF($S5864&lt;Settings!$B$9,"Semi Critical","Non Critical")))</f>
        <v/>
      </c>
      <c r="U5864">
        <f>IF($B5864="","",IFERROR(VLOOKUP($O5864,Leaders!$A:$B,2,0),"Not Mapped"))</f>
        <v/>
      </c>
    </row>
    <row r="5865">
      <c r="A5865" s="16" t="n"/>
      <c r="G5865" s="17" t="n"/>
      <c r="H5865" s="17" t="n"/>
      <c r="I5865" s="17" t="n"/>
      <c r="J5865" s="17" t="n"/>
      <c r="K5865" s="17" t="n"/>
      <c r="L5865" s="17" t="n"/>
      <c r="N5865">
        <f>IF($B5865="","",IF($C5865="SUPERSTORE","Superstore","DH"))</f>
        <v/>
      </c>
      <c r="O5865">
        <f>IF($B5865="","",IFERROR(VLOOKUP($B5865,Mapping!$A:$C,2,0),"Not Mapped"))</f>
        <v/>
      </c>
      <c r="P5865">
        <f>IF($B5865="","",IFERROR(VLOOKUP($B5865,Mapping!$A:$C,3,0),"Not Mapped"))</f>
        <v/>
      </c>
      <c r="Q5865">
        <f>IF($B5865="","",IF(COUNTIF(Exclusions!$A:$A,$B5865)&gt;0,"Yes","No"))</f>
        <v/>
      </c>
      <c r="R5865" s="17">
        <f>IF($B5865="","",MIN(1,DAY($A5865)/IF($N5865="Superstore",Settings!$B$5,Settings!$B$4)))</f>
        <v/>
      </c>
      <c r="S5865" s="17">
        <f>IF(OR($B5865="",$G5865="",$R5865=0),"",$G5865/$R5865)</f>
        <v/>
      </c>
      <c r="T5865">
        <f>IF($S5865="","",IF($S5865&lt;Settings!$B$8,"Critical",IF($S5865&lt;Settings!$B$9,"Semi Critical","Non Critical")))</f>
        <v/>
      </c>
      <c r="U5865">
        <f>IF($B5865="","",IFERROR(VLOOKUP($O5865,Leaders!$A:$B,2,0),"Not Mapped"))</f>
        <v/>
      </c>
    </row>
    <row r="5866">
      <c r="A5866" s="16" t="n"/>
      <c r="G5866" s="17" t="n"/>
      <c r="H5866" s="17" t="n"/>
      <c r="I5866" s="17" t="n"/>
      <c r="J5866" s="17" t="n"/>
      <c r="K5866" s="17" t="n"/>
      <c r="L5866" s="17" t="n"/>
      <c r="N5866">
        <f>IF($B5866="","",IF($C5866="SUPERSTORE","Superstore","DH"))</f>
        <v/>
      </c>
      <c r="O5866">
        <f>IF($B5866="","",IFERROR(VLOOKUP($B5866,Mapping!$A:$C,2,0),"Not Mapped"))</f>
        <v/>
      </c>
      <c r="P5866">
        <f>IF($B5866="","",IFERROR(VLOOKUP($B5866,Mapping!$A:$C,3,0),"Not Mapped"))</f>
        <v/>
      </c>
      <c r="Q5866">
        <f>IF($B5866="","",IF(COUNTIF(Exclusions!$A:$A,$B5866)&gt;0,"Yes","No"))</f>
        <v/>
      </c>
      <c r="R5866" s="17">
        <f>IF($B5866="","",MIN(1,DAY($A5866)/IF($N5866="Superstore",Settings!$B$5,Settings!$B$4)))</f>
        <v/>
      </c>
      <c r="S5866" s="17">
        <f>IF(OR($B5866="",$G5866="",$R5866=0),"",$G5866/$R5866)</f>
        <v/>
      </c>
      <c r="T5866">
        <f>IF($S5866="","",IF($S5866&lt;Settings!$B$8,"Critical",IF($S5866&lt;Settings!$B$9,"Semi Critical","Non Critical")))</f>
        <v/>
      </c>
      <c r="U5866">
        <f>IF($B5866="","",IFERROR(VLOOKUP($O5866,Leaders!$A:$B,2,0),"Not Mapped"))</f>
        <v/>
      </c>
    </row>
    <row r="5867">
      <c r="A5867" s="16" t="n"/>
      <c r="G5867" s="17" t="n"/>
      <c r="H5867" s="17" t="n"/>
      <c r="I5867" s="17" t="n"/>
      <c r="J5867" s="17" t="n"/>
      <c r="K5867" s="17" t="n"/>
      <c r="L5867" s="17" t="n"/>
      <c r="N5867">
        <f>IF($B5867="","",IF($C5867="SUPERSTORE","Superstore","DH"))</f>
        <v/>
      </c>
      <c r="O5867">
        <f>IF($B5867="","",IFERROR(VLOOKUP($B5867,Mapping!$A:$C,2,0),"Not Mapped"))</f>
        <v/>
      </c>
      <c r="P5867">
        <f>IF($B5867="","",IFERROR(VLOOKUP($B5867,Mapping!$A:$C,3,0),"Not Mapped"))</f>
        <v/>
      </c>
      <c r="Q5867">
        <f>IF($B5867="","",IF(COUNTIF(Exclusions!$A:$A,$B5867)&gt;0,"Yes","No"))</f>
        <v/>
      </c>
      <c r="R5867" s="17">
        <f>IF($B5867="","",MIN(1,DAY($A5867)/IF($N5867="Superstore",Settings!$B$5,Settings!$B$4)))</f>
        <v/>
      </c>
      <c r="S5867" s="17">
        <f>IF(OR($B5867="",$G5867="",$R5867=0),"",$G5867/$R5867)</f>
        <v/>
      </c>
      <c r="T5867">
        <f>IF($S5867="","",IF($S5867&lt;Settings!$B$8,"Critical",IF($S5867&lt;Settings!$B$9,"Semi Critical","Non Critical")))</f>
        <v/>
      </c>
      <c r="U5867">
        <f>IF($B5867="","",IFERROR(VLOOKUP($O5867,Leaders!$A:$B,2,0),"Not Mapped"))</f>
        <v/>
      </c>
    </row>
    <row r="5868">
      <c r="A5868" s="16" t="n"/>
      <c r="G5868" s="17" t="n"/>
      <c r="H5868" s="17" t="n"/>
      <c r="I5868" s="17" t="n"/>
      <c r="J5868" s="17" t="n"/>
      <c r="K5868" s="17" t="n"/>
      <c r="L5868" s="17" t="n"/>
      <c r="N5868">
        <f>IF($B5868="","",IF($C5868="SUPERSTORE","Superstore","DH"))</f>
        <v/>
      </c>
      <c r="O5868">
        <f>IF($B5868="","",IFERROR(VLOOKUP($B5868,Mapping!$A:$C,2,0),"Not Mapped"))</f>
        <v/>
      </c>
      <c r="P5868">
        <f>IF($B5868="","",IFERROR(VLOOKUP($B5868,Mapping!$A:$C,3,0),"Not Mapped"))</f>
        <v/>
      </c>
      <c r="Q5868">
        <f>IF($B5868="","",IF(COUNTIF(Exclusions!$A:$A,$B5868)&gt;0,"Yes","No"))</f>
        <v/>
      </c>
      <c r="R5868" s="17">
        <f>IF($B5868="","",MIN(1,DAY($A5868)/IF($N5868="Superstore",Settings!$B$5,Settings!$B$4)))</f>
        <v/>
      </c>
      <c r="S5868" s="17">
        <f>IF(OR($B5868="",$G5868="",$R5868=0),"",$G5868/$R5868)</f>
        <v/>
      </c>
      <c r="T5868">
        <f>IF($S5868="","",IF($S5868&lt;Settings!$B$8,"Critical",IF($S5868&lt;Settings!$B$9,"Semi Critical","Non Critical")))</f>
        <v/>
      </c>
      <c r="U5868">
        <f>IF($B5868="","",IFERROR(VLOOKUP($O5868,Leaders!$A:$B,2,0),"Not Mapped"))</f>
        <v/>
      </c>
    </row>
    <row r="5869">
      <c r="A5869" s="16" t="n"/>
      <c r="G5869" s="17" t="n"/>
      <c r="H5869" s="17" t="n"/>
      <c r="I5869" s="17" t="n"/>
      <c r="J5869" s="17" t="n"/>
      <c r="K5869" s="17" t="n"/>
      <c r="L5869" s="17" t="n"/>
      <c r="N5869">
        <f>IF($B5869="","",IF($C5869="SUPERSTORE","Superstore","DH"))</f>
        <v/>
      </c>
      <c r="O5869">
        <f>IF($B5869="","",IFERROR(VLOOKUP($B5869,Mapping!$A:$C,2,0),"Not Mapped"))</f>
        <v/>
      </c>
      <c r="P5869">
        <f>IF($B5869="","",IFERROR(VLOOKUP($B5869,Mapping!$A:$C,3,0),"Not Mapped"))</f>
        <v/>
      </c>
      <c r="Q5869">
        <f>IF($B5869="","",IF(COUNTIF(Exclusions!$A:$A,$B5869)&gt;0,"Yes","No"))</f>
        <v/>
      </c>
      <c r="R5869" s="17">
        <f>IF($B5869="","",MIN(1,DAY($A5869)/IF($N5869="Superstore",Settings!$B$5,Settings!$B$4)))</f>
        <v/>
      </c>
      <c r="S5869" s="17">
        <f>IF(OR($B5869="",$G5869="",$R5869=0),"",$G5869/$R5869)</f>
        <v/>
      </c>
      <c r="T5869">
        <f>IF($S5869="","",IF($S5869&lt;Settings!$B$8,"Critical",IF($S5869&lt;Settings!$B$9,"Semi Critical","Non Critical")))</f>
        <v/>
      </c>
      <c r="U5869">
        <f>IF($B5869="","",IFERROR(VLOOKUP($O5869,Leaders!$A:$B,2,0),"Not Mapped"))</f>
        <v/>
      </c>
    </row>
    <row r="5870">
      <c r="A5870" s="16" t="n"/>
      <c r="G5870" s="17" t="n"/>
      <c r="H5870" s="17" t="n"/>
      <c r="I5870" s="17" t="n"/>
      <c r="J5870" s="17" t="n"/>
      <c r="K5870" s="17" t="n"/>
      <c r="L5870" s="17" t="n"/>
      <c r="N5870">
        <f>IF($B5870="","",IF($C5870="SUPERSTORE","Superstore","DH"))</f>
        <v/>
      </c>
      <c r="O5870">
        <f>IF($B5870="","",IFERROR(VLOOKUP($B5870,Mapping!$A:$C,2,0),"Not Mapped"))</f>
        <v/>
      </c>
      <c r="P5870">
        <f>IF($B5870="","",IFERROR(VLOOKUP($B5870,Mapping!$A:$C,3,0),"Not Mapped"))</f>
        <v/>
      </c>
      <c r="Q5870">
        <f>IF($B5870="","",IF(COUNTIF(Exclusions!$A:$A,$B5870)&gt;0,"Yes","No"))</f>
        <v/>
      </c>
      <c r="R5870" s="17">
        <f>IF($B5870="","",MIN(1,DAY($A5870)/IF($N5870="Superstore",Settings!$B$5,Settings!$B$4)))</f>
        <v/>
      </c>
      <c r="S5870" s="17">
        <f>IF(OR($B5870="",$G5870="",$R5870=0),"",$G5870/$R5870)</f>
        <v/>
      </c>
      <c r="T5870">
        <f>IF($S5870="","",IF($S5870&lt;Settings!$B$8,"Critical",IF($S5870&lt;Settings!$B$9,"Semi Critical","Non Critical")))</f>
        <v/>
      </c>
      <c r="U5870">
        <f>IF($B5870="","",IFERROR(VLOOKUP($O5870,Leaders!$A:$B,2,0),"Not Mapped"))</f>
        <v/>
      </c>
    </row>
    <row r="5871">
      <c r="A5871" s="16" t="n"/>
      <c r="G5871" s="17" t="n"/>
      <c r="H5871" s="17" t="n"/>
      <c r="I5871" s="17" t="n"/>
      <c r="J5871" s="17" t="n"/>
      <c r="K5871" s="17" t="n"/>
      <c r="L5871" s="17" t="n"/>
      <c r="N5871">
        <f>IF($B5871="","",IF($C5871="SUPERSTORE","Superstore","DH"))</f>
        <v/>
      </c>
      <c r="O5871">
        <f>IF($B5871="","",IFERROR(VLOOKUP($B5871,Mapping!$A:$C,2,0),"Not Mapped"))</f>
        <v/>
      </c>
      <c r="P5871">
        <f>IF($B5871="","",IFERROR(VLOOKUP($B5871,Mapping!$A:$C,3,0),"Not Mapped"))</f>
        <v/>
      </c>
      <c r="Q5871">
        <f>IF($B5871="","",IF(COUNTIF(Exclusions!$A:$A,$B5871)&gt;0,"Yes","No"))</f>
        <v/>
      </c>
      <c r="R5871" s="17">
        <f>IF($B5871="","",MIN(1,DAY($A5871)/IF($N5871="Superstore",Settings!$B$5,Settings!$B$4)))</f>
        <v/>
      </c>
      <c r="S5871" s="17">
        <f>IF(OR($B5871="",$G5871="",$R5871=0),"",$G5871/$R5871)</f>
        <v/>
      </c>
      <c r="T5871">
        <f>IF($S5871="","",IF($S5871&lt;Settings!$B$8,"Critical",IF($S5871&lt;Settings!$B$9,"Semi Critical","Non Critical")))</f>
        <v/>
      </c>
      <c r="U5871">
        <f>IF($B5871="","",IFERROR(VLOOKUP($O5871,Leaders!$A:$B,2,0),"Not Mapped"))</f>
        <v/>
      </c>
    </row>
    <row r="5872">
      <c r="A5872" s="16" t="n"/>
      <c r="G5872" s="17" t="n"/>
      <c r="H5872" s="17" t="n"/>
      <c r="I5872" s="17" t="n"/>
      <c r="J5872" s="17" t="n"/>
      <c r="K5872" s="17" t="n"/>
      <c r="L5872" s="17" t="n"/>
      <c r="N5872">
        <f>IF($B5872="","",IF($C5872="SUPERSTORE","Superstore","DH"))</f>
        <v/>
      </c>
      <c r="O5872">
        <f>IF($B5872="","",IFERROR(VLOOKUP($B5872,Mapping!$A:$C,2,0),"Not Mapped"))</f>
        <v/>
      </c>
      <c r="P5872">
        <f>IF($B5872="","",IFERROR(VLOOKUP($B5872,Mapping!$A:$C,3,0),"Not Mapped"))</f>
        <v/>
      </c>
      <c r="Q5872">
        <f>IF($B5872="","",IF(COUNTIF(Exclusions!$A:$A,$B5872)&gt;0,"Yes","No"))</f>
        <v/>
      </c>
      <c r="R5872" s="17">
        <f>IF($B5872="","",MIN(1,DAY($A5872)/IF($N5872="Superstore",Settings!$B$5,Settings!$B$4)))</f>
        <v/>
      </c>
      <c r="S5872" s="17">
        <f>IF(OR($B5872="",$G5872="",$R5872=0),"",$G5872/$R5872)</f>
        <v/>
      </c>
      <c r="T5872">
        <f>IF($S5872="","",IF($S5872&lt;Settings!$B$8,"Critical",IF($S5872&lt;Settings!$B$9,"Semi Critical","Non Critical")))</f>
        <v/>
      </c>
      <c r="U5872">
        <f>IF($B5872="","",IFERROR(VLOOKUP($O5872,Leaders!$A:$B,2,0),"Not Mapped"))</f>
        <v/>
      </c>
    </row>
    <row r="5873">
      <c r="A5873" s="16" t="n"/>
      <c r="G5873" s="17" t="n"/>
      <c r="H5873" s="17" t="n"/>
      <c r="I5873" s="17" t="n"/>
      <c r="J5873" s="17" t="n"/>
      <c r="K5873" s="17" t="n"/>
      <c r="L5873" s="17" t="n"/>
      <c r="N5873">
        <f>IF($B5873="","",IF($C5873="SUPERSTORE","Superstore","DH"))</f>
        <v/>
      </c>
      <c r="O5873">
        <f>IF($B5873="","",IFERROR(VLOOKUP($B5873,Mapping!$A:$C,2,0),"Not Mapped"))</f>
        <v/>
      </c>
      <c r="P5873">
        <f>IF($B5873="","",IFERROR(VLOOKUP($B5873,Mapping!$A:$C,3,0),"Not Mapped"))</f>
        <v/>
      </c>
      <c r="Q5873">
        <f>IF($B5873="","",IF(COUNTIF(Exclusions!$A:$A,$B5873)&gt;0,"Yes","No"))</f>
        <v/>
      </c>
      <c r="R5873" s="17">
        <f>IF($B5873="","",MIN(1,DAY($A5873)/IF($N5873="Superstore",Settings!$B$5,Settings!$B$4)))</f>
        <v/>
      </c>
      <c r="S5873" s="17">
        <f>IF(OR($B5873="",$G5873="",$R5873=0),"",$G5873/$R5873)</f>
        <v/>
      </c>
      <c r="T5873">
        <f>IF($S5873="","",IF($S5873&lt;Settings!$B$8,"Critical",IF($S5873&lt;Settings!$B$9,"Semi Critical","Non Critical")))</f>
        <v/>
      </c>
      <c r="U5873">
        <f>IF($B5873="","",IFERROR(VLOOKUP($O5873,Leaders!$A:$B,2,0),"Not Mapped"))</f>
        <v/>
      </c>
    </row>
    <row r="5874">
      <c r="A5874" s="16" t="n"/>
      <c r="G5874" s="17" t="n"/>
      <c r="H5874" s="17" t="n"/>
      <c r="I5874" s="17" t="n"/>
      <c r="J5874" s="17" t="n"/>
      <c r="K5874" s="17" t="n"/>
      <c r="L5874" s="17" t="n"/>
      <c r="N5874">
        <f>IF($B5874="","",IF($C5874="SUPERSTORE","Superstore","DH"))</f>
        <v/>
      </c>
      <c r="O5874">
        <f>IF($B5874="","",IFERROR(VLOOKUP($B5874,Mapping!$A:$C,2,0),"Not Mapped"))</f>
        <v/>
      </c>
      <c r="P5874">
        <f>IF($B5874="","",IFERROR(VLOOKUP($B5874,Mapping!$A:$C,3,0),"Not Mapped"))</f>
        <v/>
      </c>
      <c r="Q5874">
        <f>IF($B5874="","",IF(COUNTIF(Exclusions!$A:$A,$B5874)&gt;0,"Yes","No"))</f>
        <v/>
      </c>
      <c r="R5874" s="17">
        <f>IF($B5874="","",MIN(1,DAY($A5874)/IF($N5874="Superstore",Settings!$B$5,Settings!$B$4)))</f>
        <v/>
      </c>
      <c r="S5874" s="17">
        <f>IF(OR($B5874="",$G5874="",$R5874=0),"",$G5874/$R5874)</f>
        <v/>
      </c>
      <c r="T5874">
        <f>IF($S5874="","",IF($S5874&lt;Settings!$B$8,"Critical",IF($S5874&lt;Settings!$B$9,"Semi Critical","Non Critical")))</f>
        <v/>
      </c>
      <c r="U5874">
        <f>IF($B5874="","",IFERROR(VLOOKUP($O5874,Leaders!$A:$B,2,0),"Not Mapped"))</f>
        <v/>
      </c>
    </row>
    <row r="5875">
      <c r="A5875" s="16" t="n"/>
      <c r="G5875" s="17" t="n"/>
      <c r="H5875" s="17" t="n"/>
      <c r="I5875" s="17" t="n"/>
      <c r="J5875" s="17" t="n"/>
      <c r="K5875" s="17" t="n"/>
      <c r="L5875" s="17" t="n"/>
      <c r="N5875">
        <f>IF($B5875="","",IF($C5875="SUPERSTORE","Superstore","DH"))</f>
        <v/>
      </c>
      <c r="O5875">
        <f>IF($B5875="","",IFERROR(VLOOKUP($B5875,Mapping!$A:$C,2,0),"Not Mapped"))</f>
        <v/>
      </c>
      <c r="P5875">
        <f>IF($B5875="","",IFERROR(VLOOKUP($B5875,Mapping!$A:$C,3,0),"Not Mapped"))</f>
        <v/>
      </c>
      <c r="Q5875">
        <f>IF($B5875="","",IF(COUNTIF(Exclusions!$A:$A,$B5875)&gt;0,"Yes","No"))</f>
        <v/>
      </c>
      <c r="R5875" s="17">
        <f>IF($B5875="","",MIN(1,DAY($A5875)/IF($N5875="Superstore",Settings!$B$5,Settings!$B$4)))</f>
        <v/>
      </c>
      <c r="S5875" s="17">
        <f>IF(OR($B5875="",$G5875="",$R5875=0),"",$G5875/$R5875)</f>
        <v/>
      </c>
      <c r="T5875">
        <f>IF($S5875="","",IF($S5875&lt;Settings!$B$8,"Critical",IF($S5875&lt;Settings!$B$9,"Semi Critical","Non Critical")))</f>
        <v/>
      </c>
      <c r="U5875">
        <f>IF($B5875="","",IFERROR(VLOOKUP($O5875,Leaders!$A:$B,2,0),"Not Mapped"))</f>
        <v/>
      </c>
    </row>
    <row r="5876">
      <c r="A5876" s="16" t="n"/>
      <c r="G5876" s="17" t="n"/>
      <c r="H5876" s="17" t="n"/>
      <c r="I5876" s="17" t="n"/>
      <c r="J5876" s="17" t="n"/>
      <c r="K5876" s="17" t="n"/>
      <c r="L5876" s="17" t="n"/>
      <c r="N5876">
        <f>IF($B5876="","",IF($C5876="SUPERSTORE","Superstore","DH"))</f>
        <v/>
      </c>
      <c r="O5876">
        <f>IF($B5876="","",IFERROR(VLOOKUP($B5876,Mapping!$A:$C,2,0),"Not Mapped"))</f>
        <v/>
      </c>
      <c r="P5876">
        <f>IF($B5876="","",IFERROR(VLOOKUP($B5876,Mapping!$A:$C,3,0),"Not Mapped"))</f>
        <v/>
      </c>
      <c r="Q5876">
        <f>IF($B5876="","",IF(COUNTIF(Exclusions!$A:$A,$B5876)&gt;0,"Yes","No"))</f>
        <v/>
      </c>
      <c r="R5876" s="17">
        <f>IF($B5876="","",MIN(1,DAY($A5876)/IF($N5876="Superstore",Settings!$B$5,Settings!$B$4)))</f>
        <v/>
      </c>
      <c r="S5876" s="17">
        <f>IF(OR($B5876="",$G5876="",$R5876=0),"",$G5876/$R5876)</f>
        <v/>
      </c>
      <c r="T5876">
        <f>IF($S5876="","",IF($S5876&lt;Settings!$B$8,"Critical",IF($S5876&lt;Settings!$B$9,"Semi Critical","Non Critical")))</f>
        <v/>
      </c>
      <c r="U5876">
        <f>IF($B5876="","",IFERROR(VLOOKUP($O5876,Leaders!$A:$B,2,0),"Not Mapped"))</f>
        <v/>
      </c>
    </row>
    <row r="5877">
      <c r="A5877" s="16" t="n"/>
      <c r="G5877" s="17" t="n"/>
      <c r="H5877" s="17" t="n"/>
      <c r="I5877" s="17" t="n"/>
      <c r="J5877" s="17" t="n"/>
      <c r="K5877" s="17" t="n"/>
      <c r="L5877" s="17" t="n"/>
      <c r="N5877">
        <f>IF($B5877="","",IF($C5877="SUPERSTORE","Superstore","DH"))</f>
        <v/>
      </c>
      <c r="O5877">
        <f>IF($B5877="","",IFERROR(VLOOKUP($B5877,Mapping!$A:$C,2,0),"Not Mapped"))</f>
        <v/>
      </c>
      <c r="P5877">
        <f>IF($B5877="","",IFERROR(VLOOKUP($B5877,Mapping!$A:$C,3,0),"Not Mapped"))</f>
        <v/>
      </c>
      <c r="Q5877">
        <f>IF($B5877="","",IF(COUNTIF(Exclusions!$A:$A,$B5877)&gt;0,"Yes","No"))</f>
        <v/>
      </c>
      <c r="R5877" s="17">
        <f>IF($B5877="","",MIN(1,DAY($A5877)/IF($N5877="Superstore",Settings!$B$5,Settings!$B$4)))</f>
        <v/>
      </c>
      <c r="S5877" s="17">
        <f>IF(OR($B5877="",$G5877="",$R5877=0),"",$G5877/$R5877)</f>
        <v/>
      </c>
      <c r="T5877">
        <f>IF($S5877="","",IF($S5877&lt;Settings!$B$8,"Critical",IF($S5877&lt;Settings!$B$9,"Semi Critical","Non Critical")))</f>
        <v/>
      </c>
      <c r="U5877">
        <f>IF($B5877="","",IFERROR(VLOOKUP($O5877,Leaders!$A:$B,2,0),"Not Mapped"))</f>
        <v/>
      </c>
    </row>
    <row r="5878">
      <c r="A5878" s="16" t="n"/>
      <c r="G5878" s="17" t="n"/>
      <c r="H5878" s="17" t="n"/>
      <c r="I5878" s="17" t="n"/>
      <c r="J5878" s="17" t="n"/>
      <c r="K5878" s="17" t="n"/>
      <c r="L5878" s="17" t="n"/>
      <c r="N5878">
        <f>IF($B5878="","",IF($C5878="SUPERSTORE","Superstore","DH"))</f>
        <v/>
      </c>
      <c r="O5878">
        <f>IF($B5878="","",IFERROR(VLOOKUP($B5878,Mapping!$A:$C,2,0),"Not Mapped"))</f>
        <v/>
      </c>
      <c r="P5878">
        <f>IF($B5878="","",IFERROR(VLOOKUP($B5878,Mapping!$A:$C,3,0),"Not Mapped"))</f>
        <v/>
      </c>
      <c r="Q5878">
        <f>IF($B5878="","",IF(COUNTIF(Exclusions!$A:$A,$B5878)&gt;0,"Yes","No"))</f>
        <v/>
      </c>
      <c r="R5878" s="17">
        <f>IF($B5878="","",MIN(1,DAY($A5878)/IF($N5878="Superstore",Settings!$B$5,Settings!$B$4)))</f>
        <v/>
      </c>
      <c r="S5878" s="17">
        <f>IF(OR($B5878="",$G5878="",$R5878=0),"",$G5878/$R5878)</f>
        <v/>
      </c>
      <c r="T5878">
        <f>IF($S5878="","",IF($S5878&lt;Settings!$B$8,"Critical",IF($S5878&lt;Settings!$B$9,"Semi Critical","Non Critical")))</f>
        <v/>
      </c>
      <c r="U5878">
        <f>IF($B5878="","",IFERROR(VLOOKUP($O5878,Leaders!$A:$B,2,0),"Not Mapped"))</f>
        <v/>
      </c>
    </row>
    <row r="5879">
      <c r="A5879" s="16" t="n"/>
      <c r="G5879" s="17" t="n"/>
      <c r="H5879" s="17" t="n"/>
      <c r="I5879" s="17" t="n"/>
      <c r="J5879" s="17" t="n"/>
      <c r="K5879" s="17" t="n"/>
      <c r="L5879" s="17" t="n"/>
      <c r="N5879">
        <f>IF($B5879="","",IF($C5879="SUPERSTORE","Superstore","DH"))</f>
        <v/>
      </c>
      <c r="O5879">
        <f>IF($B5879="","",IFERROR(VLOOKUP($B5879,Mapping!$A:$C,2,0),"Not Mapped"))</f>
        <v/>
      </c>
      <c r="P5879">
        <f>IF($B5879="","",IFERROR(VLOOKUP($B5879,Mapping!$A:$C,3,0),"Not Mapped"))</f>
        <v/>
      </c>
      <c r="Q5879">
        <f>IF($B5879="","",IF(COUNTIF(Exclusions!$A:$A,$B5879)&gt;0,"Yes","No"))</f>
        <v/>
      </c>
      <c r="R5879" s="17">
        <f>IF($B5879="","",MIN(1,DAY($A5879)/IF($N5879="Superstore",Settings!$B$5,Settings!$B$4)))</f>
        <v/>
      </c>
      <c r="S5879" s="17">
        <f>IF(OR($B5879="",$G5879="",$R5879=0),"",$G5879/$R5879)</f>
        <v/>
      </c>
      <c r="T5879">
        <f>IF($S5879="","",IF($S5879&lt;Settings!$B$8,"Critical",IF($S5879&lt;Settings!$B$9,"Semi Critical","Non Critical")))</f>
        <v/>
      </c>
      <c r="U5879">
        <f>IF($B5879="","",IFERROR(VLOOKUP($O5879,Leaders!$A:$B,2,0),"Not Mapped"))</f>
        <v/>
      </c>
    </row>
    <row r="5880">
      <c r="A5880" s="16" t="n"/>
      <c r="G5880" s="17" t="n"/>
      <c r="H5880" s="17" t="n"/>
      <c r="I5880" s="17" t="n"/>
      <c r="J5880" s="17" t="n"/>
      <c r="K5880" s="17" t="n"/>
      <c r="L5880" s="17" t="n"/>
      <c r="N5880">
        <f>IF($B5880="","",IF($C5880="SUPERSTORE","Superstore","DH"))</f>
        <v/>
      </c>
      <c r="O5880">
        <f>IF($B5880="","",IFERROR(VLOOKUP($B5880,Mapping!$A:$C,2,0),"Not Mapped"))</f>
        <v/>
      </c>
      <c r="P5880">
        <f>IF($B5880="","",IFERROR(VLOOKUP($B5880,Mapping!$A:$C,3,0),"Not Mapped"))</f>
        <v/>
      </c>
      <c r="Q5880">
        <f>IF($B5880="","",IF(COUNTIF(Exclusions!$A:$A,$B5880)&gt;0,"Yes","No"))</f>
        <v/>
      </c>
      <c r="R5880" s="17">
        <f>IF($B5880="","",MIN(1,DAY($A5880)/IF($N5880="Superstore",Settings!$B$5,Settings!$B$4)))</f>
        <v/>
      </c>
      <c r="S5880" s="17">
        <f>IF(OR($B5880="",$G5880="",$R5880=0),"",$G5880/$R5880)</f>
        <v/>
      </c>
      <c r="T5880">
        <f>IF($S5880="","",IF($S5880&lt;Settings!$B$8,"Critical",IF($S5880&lt;Settings!$B$9,"Semi Critical","Non Critical")))</f>
        <v/>
      </c>
      <c r="U5880">
        <f>IF($B5880="","",IFERROR(VLOOKUP($O5880,Leaders!$A:$B,2,0),"Not Mapped"))</f>
        <v/>
      </c>
    </row>
    <row r="5881">
      <c r="A5881" s="16" t="n"/>
      <c r="G5881" s="17" t="n"/>
      <c r="H5881" s="17" t="n"/>
      <c r="I5881" s="17" t="n"/>
      <c r="J5881" s="17" t="n"/>
      <c r="K5881" s="17" t="n"/>
      <c r="L5881" s="17" t="n"/>
      <c r="N5881">
        <f>IF($B5881="","",IF($C5881="SUPERSTORE","Superstore","DH"))</f>
        <v/>
      </c>
      <c r="O5881">
        <f>IF($B5881="","",IFERROR(VLOOKUP($B5881,Mapping!$A:$C,2,0),"Not Mapped"))</f>
        <v/>
      </c>
      <c r="P5881">
        <f>IF($B5881="","",IFERROR(VLOOKUP($B5881,Mapping!$A:$C,3,0),"Not Mapped"))</f>
        <v/>
      </c>
      <c r="Q5881">
        <f>IF($B5881="","",IF(COUNTIF(Exclusions!$A:$A,$B5881)&gt;0,"Yes","No"))</f>
        <v/>
      </c>
      <c r="R5881" s="17">
        <f>IF($B5881="","",MIN(1,DAY($A5881)/IF($N5881="Superstore",Settings!$B$5,Settings!$B$4)))</f>
        <v/>
      </c>
      <c r="S5881" s="17">
        <f>IF(OR($B5881="",$G5881="",$R5881=0),"",$G5881/$R5881)</f>
        <v/>
      </c>
      <c r="T5881">
        <f>IF($S5881="","",IF($S5881&lt;Settings!$B$8,"Critical",IF($S5881&lt;Settings!$B$9,"Semi Critical","Non Critical")))</f>
        <v/>
      </c>
      <c r="U5881">
        <f>IF($B5881="","",IFERROR(VLOOKUP($O5881,Leaders!$A:$B,2,0),"Not Mapped"))</f>
        <v/>
      </c>
    </row>
    <row r="5882">
      <c r="A5882" s="16" t="n"/>
      <c r="G5882" s="17" t="n"/>
      <c r="H5882" s="17" t="n"/>
      <c r="I5882" s="17" t="n"/>
      <c r="J5882" s="17" t="n"/>
      <c r="K5882" s="17" t="n"/>
      <c r="L5882" s="17" t="n"/>
      <c r="N5882">
        <f>IF($B5882="","",IF($C5882="SUPERSTORE","Superstore","DH"))</f>
        <v/>
      </c>
      <c r="O5882">
        <f>IF($B5882="","",IFERROR(VLOOKUP($B5882,Mapping!$A:$C,2,0),"Not Mapped"))</f>
        <v/>
      </c>
      <c r="P5882">
        <f>IF($B5882="","",IFERROR(VLOOKUP($B5882,Mapping!$A:$C,3,0),"Not Mapped"))</f>
        <v/>
      </c>
      <c r="Q5882">
        <f>IF($B5882="","",IF(COUNTIF(Exclusions!$A:$A,$B5882)&gt;0,"Yes","No"))</f>
        <v/>
      </c>
      <c r="R5882" s="17">
        <f>IF($B5882="","",MIN(1,DAY($A5882)/IF($N5882="Superstore",Settings!$B$5,Settings!$B$4)))</f>
        <v/>
      </c>
      <c r="S5882" s="17">
        <f>IF(OR($B5882="",$G5882="",$R5882=0),"",$G5882/$R5882)</f>
        <v/>
      </c>
      <c r="T5882">
        <f>IF($S5882="","",IF($S5882&lt;Settings!$B$8,"Critical",IF($S5882&lt;Settings!$B$9,"Semi Critical","Non Critical")))</f>
        <v/>
      </c>
      <c r="U5882">
        <f>IF($B5882="","",IFERROR(VLOOKUP($O5882,Leaders!$A:$B,2,0),"Not Mapped"))</f>
        <v/>
      </c>
    </row>
    <row r="5883">
      <c r="A5883" s="16" t="n"/>
      <c r="G5883" s="17" t="n"/>
      <c r="H5883" s="17" t="n"/>
      <c r="I5883" s="17" t="n"/>
      <c r="J5883" s="17" t="n"/>
      <c r="K5883" s="17" t="n"/>
      <c r="L5883" s="17" t="n"/>
      <c r="N5883">
        <f>IF($B5883="","",IF($C5883="SUPERSTORE","Superstore","DH"))</f>
        <v/>
      </c>
      <c r="O5883">
        <f>IF($B5883="","",IFERROR(VLOOKUP($B5883,Mapping!$A:$C,2,0),"Not Mapped"))</f>
        <v/>
      </c>
      <c r="P5883">
        <f>IF($B5883="","",IFERROR(VLOOKUP($B5883,Mapping!$A:$C,3,0),"Not Mapped"))</f>
        <v/>
      </c>
      <c r="Q5883">
        <f>IF($B5883="","",IF(COUNTIF(Exclusions!$A:$A,$B5883)&gt;0,"Yes","No"))</f>
        <v/>
      </c>
      <c r="R5883" s="17">
        <f>IF($B5883="","",MIN(1,DAY($A5883)/IF($N5883="Superstore",Settings!$B$5,Settings!$B$4)))</f>
        <v/>
      </c>
      <c r="S5883" s="17">
        <f>IF(OR($B5883="",$G5883="",$R5883=0),"",$G5883/$R5883)</f>
        <v/>
      </c>
      <c r="T5883">
        <f>IF($S5883="","",IF($S5883&lt;Settings!$B$8,"Critical",IF($S5883&lt;Settings!$B$9,"Semi Critical","Non Critical")))</f>
        <v/>
      </c>
      <c r="U5883">
        <f>IF($B5883="","",IFERROR(VLOOKUP($O5883,Leaders!$A:$B,2,0),"Not Mapped"))</f>
        <v/>
      </c>
    </row>
    <row r="5884">
      <c r="A5884" s="16" t="n"/>
      <c r="G5884" s="17" t="n"/>
      <c r="H5884" s="17" t="n"/>
      <c r="I5884" s="17" t="n"/>
      <c r="J5884" s="17" t="n"/>
      <c r="K5884" s="17" t="n"/>
      <c r="L5884" s="17" t="n"/>
      <c r="N5884">
        <f>IF($B5884="","",IF($C5884="SUPERSTORE","Superstore","DH"))</f>
        <v/>
      </c>
      <c r="O5884">
        <f>IF($B5884="","",IFERROR(VLOOKUP($B5884,Mapping!$A:$C,2,0),"Not Mapped"))</f>
        <v/>
      </c>
      <c r="P5884">
        <f>IF($B5884="","",IFERROR(VLOOKUP($B5884,Mapping!$A:$C,3,0),"Not Mapped"))</f>
        <v/>
      </c>
      <c r="Q5884">
        <f>IF($B5884="","",IF(COUNTIF(Exclusions!$A:$A,$B5884)&gt;0,"Yes","No"))</f>
        <v/>
      </c>
      <c r="R5884" s="17">
        <f>IF($B5884="","",MIN(1,DAY($A5884)/IF($N5884="Superstore",Settings!$B$5,Settings!$B$4)))</f>
        <v/>
      </c>
      <c r="S5884" s="17">
        <f>IF(OR($B5884="",$G5884="",$R5884=0),"",$G5884/$R5884)</f>
        <v/>
      </c>
      <c r="T5884">
        <f>IF($S5884="","",IF($S5884&lt;Settings!$B$8,"Critical",IF($S5884&lt;Settings!$B$9,"Semi Critical","Non Critical")))</f>
        <v/>
      </c>
      <c r="U5884">
        <f>IF($B5884="","",IFERROR(VLOOKUP($O5884,Leaders!$A:$B,2,0),"Not Mapped"))</f>
        <v/>
      </c>
    </row>
    <row r="5885">
      <c r="A5885" s="16" t="n"/>
      <c r="G5885" s="17" t="n"/>
      <c r="H5885" s="17" t="n"/>
      <c r="I5885" s="17" t="n"/>
      <c r="J5885" s="17" t="n"/>
      <c r="K5885" s="17" t="n"/>
      <c r="L5885" s="17" t="n"/>
      <c r="N5885">
        <f>IF($B5885="","",IF($C5885="SUPERSTORE","Superstore","DH"))</f>
        <v/>
      </c>
      <c r="O5885">
        <f>IF($B5885="","",IFERROR(VLOOKUP($B5885,Mapping!$A:$C,2,0),"Not Mapped"))</f>
        <v/>
      </c>
      <c r="P5885">
        <f>IF($B5885="","",IFERROR(VLOOKUP($B5885,Mapping!$A:$C,3,0),"Not Mapped"))</f>
        <v/>
      </c>
      <c r="Q5885">
        <f>IF($B5885="","",IF(COUNTIF(Exclusions!$A:$A,$B5885)&gt;0,"Yes","No"))</f>
        <v/>
      </c>
      <c r="R5885" s="17">
        <f>IF($B5885="","",MIN(1,DAY($A5885)/IF($N5885="Superstore",Settings!$B$5,Settings!$B$4)))</f>
        <v/>
      </c>
      <c r="S5885" s="17">
        <f>IF(OR($B5885="",$G5885="",$R5885=0),"",$G5885/$R5885)</f>
        <v/>
      </c>
      <c r="T5885">
        <f>IF($S5885="","",IF($S5885&lt;Settings!$B$8,"Critical",IF($S5885&lt;Settings!$B$9,"Semi Critical","Non Critical")))</f>
        <v/>
      </c>
      <c r="U5885">
        <f>IF($B5885="","",IFERROR(VLOOKUP($O5885,Leaders!$A:$B,2,0),"Not Mapped"))</f>
        <v/>
      </c>
    </row>
    <row r="5886">
      <c r="A5886" s="16" t="n"/>
      <c r="G5886" s="17" t="n"/>
      <c r="H5886" s="17" t="n"/>
      <c r="I5886" s="17" t="n"/>
      <c r="J5886" s="17" t="n"/>
      <c r="K5886" s="17" t="n"/>
      <c r="L5886" s="17" t="n"/>
      <c r="N5886">
        <f>IF($B5886="","",IF($C5886="SUPERSTORE","Superstore","DH"))</f>
        <v/>
      </c>
      <c r="O5886">
        <f>IF($B5886="","",IFERROR(VLOOKUP($B5886,Mapping!$A:$C,2,0),"Not Mapped"))</f>
        <v/>
      </c>
      <c r="P5886">
        <f>IF($B5886="","",IFERROR(VLOOKUP($B5886,Mapping!$A:$C,3,0),"Not Mapped"))</f>
        <v/>
      </c>
      <c r="Q5886">
        <f>IF($B5886="","",IF(COUNTIF(Exclusions!$A:$A,$B5886)&gt;0,"Yes","No"))</f>
        <v/>
      </c>
      <c r="R5886" s="17">
        <f>IF($B5886="","",MIN(1,DAY($A5886)/IF($N5886="Superstore",Settings!$B$5,Settings!$B$4)))</f>
        <v/>
      </c>
      <c r="S5886" s="17">
        <f>IF(OR($B5886="",$G5886="",$R5886=0),"",$G5886/$R5886)</f>
        <v/>
      </c>
      <c r="T5886">
        <f>IF($S5886="","",IF($S5886&lt;Settings!$B$8,"Critical",IF($S5886&lt;Settings!$B$9,"Semi Critical","Non Critical")))</f>
        <v/>
      </c>
      <c r="U5886">
        <f>IF($B5886="","",IFERROR(VLOOKUP($O5886,Leaders!$A:$B,2,0),"Not Mapped"))</f>
        <v/>
      </c>
    </row>
    <row r="5887">
      <c r="A5887" s="16" t="n"/>
      <c r="G5887" s="17" t="n"/>
      <c r="H5887" s="17" t="n"/>
      <c r="I5887" s="17" t="n"/>
      <c r="J5887" s="17" t="n"/>
      <c r="K5887" s="17" t="n"/>
      <c r="L5887" s="17" t="n"/>
      <c r="N5887">
        <f>IF($B5887="","",IF($C5887="SUPERSTORE","Superstore","DH"))</f>
        <v/>
      </c>
      <c r="O5887">
        <f>IF($B5887="","",IFERROR(VLOOKUP($B5887,Mapping!$A:$C,2,0),"Not Mapped"))</f>
        <v/>
      </c>
      <c r="P5887">
        <f>IF($B5887="","",IFERROR(VLOOKUP($B5887,Mapping!$A:$C,3,0),"Not Mapped"))</f>
        <v/>
      </c>
      <c r="Q5887">
        <f>IF($B5887="","",IF(COUNTIF(Exclusions!$A:$A,$B5887)&gt;0,"Yes","No"))</f>
        <v/>
      </c>
      <c r="R5887" s="17">
        <f>IF($B5887="","",MIN(1,DAY($A5887)/IF($N5887="Superstore",Settings!$B$5,Settings!$B$4)))</f>
        <v/>
      </c>
      <c r="S5887" s="17">
        <f>IF(OR($B5887="",$G5887="",$R5887=0),"",$G5887/$R5887)</f>
        <v/>
      </c>
      <c r="T5887">
        <f>IF($S5887="","",IF($S5887&lt;Settings!$B$8,"Critical",IF($S5887&lt;Settings!$B$9,"Semi Critical","Non Critical")))</f>
        <v/>
      </c>
      <c r="U5887">
        <f>IF($B5887="","",IFERROR(VLOOKUP($O5887,Leaders!$A:$B,2,0),"Not Mapped"))</f>
        <v/>
      </c>
    </row>
    <row r="5888">
      <c r="A5888" s="16" t="n"/>
      <c r="G5888" s="17" t="n"/>
      <c r="H5888" s="17" t="n"/>
      <c r="I5888" s="17" t="n"/>
      <c r="J5888" s="17" t="n"/>
      <c r="K5888" s="17" t="n"/>
      <c r="L5888" s="17" t="n"/>
      <c r="N5888">
        <f>IF($B5888="","",IF($C5888="SUPERSTORE","Superstore","DH"))</f>
        <v/>
      </c>
      <c r="O5888">
        <f>IF($B5888="","",IFERROR(VLOOKUP($B5888,Mapping!$A:$C,2,0),"Not Mapped"))</f>
        <v/>
      </c>
      <c r="P5888">
        <f>IF($B5888="","",IFERROR(VLOOKUP($B5888,Mapping!$A:$C,3,0),"Not Mapped"))</f>
        <v/>
      </c>
      <c r="Q5888">
        <f>IF($B5888="","",IF(COUNTIF(Exclusions!$A:$A,$B5888)&gt;0,"Yes","No"))</f>
        <v/>
      </c>
      <c r="R5888" s="17">
        <f>IF($B5888="","",MIN(1,DAY($A5888)/IF($N5888="Superstore",Settings!$B$5,Settings!$B$4)))</f>
        <v/>
      </c>
      <c r="S5888" s="17">
        <f>IF(OR($B5888="",$G5888="",$R5888=0),"",$G5888/$R5888)</f>
        <v/>
      </c>
      <c r="T5888">
        <f>IF($S5888="","",IF($S5888&lt;Settings!$B$8,"Critical",IF($S5888&lt;Settings!$B$9,"Semi Critical","Non Critical")))</f>
        <v/>
      </c>
      <c r="U5888">
        <f>IF($B5888="","",IFERROR(VLOOKUP($O5888,Leaders!$A:$B,2,0),"Not Mapped"))</f>
        <v/>
      </c>
    </row>
    <row r="5889">
      <c r="A5889" s="16" t="n"/>
      <c r="G5889" s="17" t="n"/>
      <c r="H5889" s="17" t="n"/>
      <c r="I5889" s="17" t="n"/>
      <c r="J5889" s="17" t="n"/>
      <c r="K5889" s="17" t="n"/>
      <c r="L5889" s="17" t="n"/>
      <c r="N5889">
        <f>IF($B5889="","",IF($C5889="SUPERSTORE","Superstore","DH"))</f>
        <v/>
      </c>
      <c r="O5889">
        <f>IF($B5889="","",IFERROR(VLOOKUP($B5889,Mapping!$A:$C,2,0),"Not Mapped"))</f>
        <v/>
      </c>
      <c r="P5889">
        <f>IF($B5889="","",IFERROR(VLOOKUP($B5889,Mapping!$A:$C,3,0),"Not Mapped"))</f>
        <v/>
      </c>
      <c r="Q5889">
        <f>IF($B5889="","",IF(COUNTIF(Exclusions!$A:$A,$B5889)&gt;0,"Yes","No"))</f>
        <v/>
      </c>
      <c r="R5889" s="17">
        <f>IF($B5889="","",MIN(1,DAY($A5889)/IF($N5889="Superstore",Settings!$B$5,Settings!$B$4)))</f>
        <v/>
      </c>
      <c r="S5889" s="17">
        <f>IF(OR($B5889="",$G5889="",$R5889=0),"",$G5889/$R5889)</f>
        <v/>
      </c>
      <c r="T5889">
        <f>IF($S5889="","",IF($S5889&lt;Settings!$B$8,"Critical",IF($S5889&lt;Settings!$B$9,"Semi Critical","Non Critical")))</f>
        <v/>
      </c>
      <c r="U5889">
        <f>IF($B5889="","",IFERROR(VLOOKUP($O5889,Leaders!$A:$B,2,0),"Not Mapped"))</f>
        <v/>
      </c>
    </row>
    <row r="5890">
      <c r="A5890" s="16" t="n"/>
      <c r="G5890" s="17" t="n"/>
      <c r="H5890" s="17" t="n"/>
      <c r="I5890" s="17" t="n"/>
      <c r="J5890" s="17" t="n"/>
      <c r="K5890" s="17" t="n"/>
      <c r="L5890" s="17" t="n"/>
      <c r="N5890">
        <f>IF($B5890="","",IF($C5890="SUPERSTORE","Superstore","DH"))</f>
        <v/>
      </c>
      <c r="O5890">
        <f>IF($B5890="","",IFERROR(VLOOKUP($B5890,Mapping!$A:$C,2,0),"Not Mapped"))</f>
        <v/>
      </c>
      <c r="P5890">
        <f>IF($B5890="","",IFERROR(VLOOKUP($B5890,Mapping!$A:$C,3,0),"Not Mapped"))</f>
        <v/>
      </c>
      <c r="Q5890">
        <f>IF($B5890="","",IF(COUNTIF(Exclusions!$A:$A,$B5890)&gt;0,"Yes","No"))</f>
        <v/>
      </c>
      <c r="R5890" s="17">
        <f>IF($B5890="","",MIN(1,DAY($A5890)/IF($N5890="Superstore",Settings!$B$5,Settings!$B$4)))</f>
        <v/>
      </c>
      <c r="S5890" s="17">
        <f>IF(OR($B5890="",$G5890="",$R5890=0),"",$G5890/$R5890)</f>
        <v/>
      </c>
      <c r="T5890">
        <f>IF($S5890="","",IF($S5890&lt;Settings!$B$8,"Critical",IF($S5890&lt;Settings!$B$9,"Semi Critical","Non Critical")))</f>
        <v/>
      </c>
      <c r="U5890">
        <f>IF($B5890="","",IFERROR(VLOOKUP($O5890,Leaders!$A:$B,2,0),"Not Mapped"))</f>
        <v/>
      </c>
    </row>
    <row r="5891">
      <c r="A5891" s="16" t="n"/>
      <c r="G5891" s="17" t="n"/>
      <c r="H5891" s="17" t="n"/>
      <c r="I5891" s="17" t="n"/>
      <c r="J5891" s="17" t="n"/>
      <c r="K5891" s="17" t="n"/>
      <c r="L5891" s="17" t="n"/>
      <c r="N5891">
        <f>IF($B5891="","",IF($C5891="SUPERSTORE","Superstore","DH"))</f>
        <v/>
      </c>
      <c r="O5891">
        <f>IF($B5891="","",IFERROR(VLOOKUP($B5891,Mapping!$A:$C,2,0),"Not Mapped"))</f>
        <v/>
      </c>
      <c r="P5891">
        <f>IF($B5891="","",IFERROR(VLOOKUP($B5891,Mapping!$A:$C,3,0),"Not Mapped"))</f>
        <v/>
      </c>
      <c r="Q5891">
        <f>IF($B5891="","",IF(COUNTIF(Exclusions!$A:$A,$B5891)&gt;0,"Yes","No"))</f>
        <v/>
      </c>
      <c r="R5891" s="17">
        <f>IF($B5891="","",MIN(1,DAY($A5891)/IF($N5891="Superstore",Settings!$B$5,Settings!$B$4)))</f>
        <v/>
      </c>
      <c r="S5891" s="17">
        <f>IF(OR($B5891="",$G5891="",$R5891=0),"",$G5891/$R5891)</f>
        <v/>
      </c>
      <c r="T5891">
        <f>IF($S5891="","",IF($S5891&lt;Settings!$B$8,"Critical",IF($S5891&lt;Settings!$B$9,"Semi Critical","Non Critical")))</f>
        <v/>
      </c>
      <c r="U5891">
        <f>IF($B5891="","",IFERROR(VLOOKUP($O5891,Leaders!$A:$B,2,0),"Not Mapped"))</f>
        <v/>
      </c>
    </row>
    <row r="5892">
      <c r="A5892" s="16" t="n"/>
      <c r="G5892" s="17" t="n"/>
      <c r="H5892" s="17" t="n"/>
      <c r="I5892" s="17" t="n"/>
      <c r="J5892" s="17" t="n"/>
      <c r="K5892" s="17" t="n"/>
      <c r="L5892" s="17" t="n"/>
      <c r="N5892">
        <f>IF($B5892="","",IF($C5892="SUPERSTORE","Superstore","DH"))</f>
        <v/>
      </c>
      <c r="O5892">
        <f>IF($B5892="","",IFERROR(VLOOKUP($B5892,Mapping!$A:$C,2,0),"Not Mapped"))</f>
        <v/>
      </c>
      <c r="P5892">
        <f>IF($B5892="","",IFERROR(VLOOKUP($B5892,Mapping!$A:$C,3,0),"Not Mapped"))</f>
        <v/>
      </c>
      <c r="Q5892">
        <f>IF($B5892="","",IF(COUNTIF(Exclusions!$A:$A,$B5892)&gt;0,"Yes","No"))</f>
        <v/>
      </c>
      <c r="R5892" s="17">
        <f>IF($B5892="","",MIN(1,DAY($A5892)/IF($N5892="Superstore",Settings!$B$5,Settings!$B$4)))</f>
        <v/>
      </c>
      <c r="S5892" s="17">
        <f>IF(OR($B5892="",$G5892="",$R5892=0),"",$G5892/$R5892)</f>
        <v/>
      </c>
      <c r="T5892">
        <f>IF($S5892="","",IF($S5892&lt;Settings!$B$8,"Critical",IF($S5892&lt;Settings!$B$9,"Semi Critical","Non Critical")))</f>
        <v/>
      </c>
      <c r="U5892">
        <f>IF($B5892="","",IFERROR(VLOOKUP($O5892,Leaders!$A:$B,2,0),"Not Mapped"))</f>
        <v/>
      </c>
    </row>
    <row r="5893">
      <c r="A5893" s="16" t="n"/>
      <c r="G5893" s="17" t="n"/>
      <c r="H5893" s="17" t="n"/>
      <c r="I5893" s="17" t="n"/>
      <c r="J5893" s="17" t="n"/>
      <c r="K5893" s="17" t="n"/>
      <c r="L5893" s="17" t="n"/>
      <c r="N5893">
        <f>IF($B5893="","",IF($C5893="SUPERSTORE","Superstore","DH"))</f>
        <v/>
      </c>
      <c r="O5893">
        <f>IF($B5893="","",IFERROR(VLOOKUP($B5893,Mapping!$A:$C,2,0),"Not Mapped"))</f>
        <v/>
      </c>
      <c r="P5893">
        <f>IF($B5893="","",IFERROR(VLOOKUP($B5893,Mapping!$A:$C,3,0),"Not Mapped"))</f>
        <v/>
      </c>
      <c r="Q5893">
        <f>IF($B5893="","",IF(COUNTIF(Exclusions!$A:$A,$B5893)&gt;0,"Yes","No"))</f>
        <v/>
      </c>
      <c r="R5893" s="17">
        <f>IF($B5893="","",MIN(1,DAY($A5893)/IF($N5893="Superstore",Settings!$B$5,Settings!$B$4)))</f>
        <v/>
      </c>
      <c r="S5893" s="17">
        <f>IF(OR($B5893="",$G5893="",$R5893=0),"",$G5893/$R5893)</f>
        <v/>
      </c>
      <c r="T5893">
        <f>IF($S5893="","",IF($S5893&lt;Settings!$B$8,"Critical",IF($S5893&lt;Settings!$B$9,"Semi Critical","Non Critical")))</f>
        <v/>
      </c>
      <c r="U5893">
        <f>IF($B5893="","",IFERROR(VLOOKUP($O5893,Leaders!$A:$B,2,0),"Not Mapped"))</f>
        <v/>
      </c>
    </row>
    <row r="5894">
      <c r="A5894" s="16" t="n"/>
      <c r="G5894" s="17" t="n"/>
      <c r="H5894" s="17" t="n"/>
      <c r="I5894" s="17" t="n"/>
      <c r="J5894" s="17" t="n"/>
      <c r="K5894" s="17" t="n"/>
      <c r="L5894" s="17" t="n"/>
      <c r="N5894">
        <f>IF($B5894="","",IF($C5894="SUPERSTORE","Superstore","DH"))</f>
        <v/>
      </c>
      <c r="O5894">
        <f>IF($B5894="","",IFERROR(VLOOKUP($B5894,Mapping!$A:$C,2,0),"Not Mapped"))</f>
        <v/>
      </c>
      <c r="P5894">
        <f>IF($B5894="","",IFERROR(VLOOKUP($B5894,Mapping!$A:$C,3,0),"Not Mapped"))</f>
        <v/>
      </c>
      <c r="Q5894">
        <f>IF($B5894="","",IF(COUNTIF(Exclusions!$A:$A,$B5894)&gt;0,"Yes","No"))</f>
        <v/>
      </c>
      <c r="R5894" s="17">
        <f>IF($B5894="","",MIN(1,DAY($A5894)/IF($N5894="Superstore",Settings!$B$5,Settings!$B$4)))</f>
        <v/>
      </c>
      <c r="S5894" s="17">
        <f>IF(OR($B5894="",$G5894="",$R5894=0),"",$G5894/$R5894)</f>
        <v/>
      </c>
      <c r="T5894">
        <f>IF($S5894="","",IF($S5894&lt;Settings!$B$8,"Critical",IF($S5894&lt;Settings!$B$9,"Semi Critical","Non Critical")))</f>
        <v/>
      </c>
      <c r="U5894">
        <f>IF($B5894="","",IFERROR(VLOOKUP($O5894,Leaders!$A:$B,2,0),"Not Mapped"))</f>
        <v/>
      </c>
    </row>
    <row r="5895">
      <c r="A5895" s="16" t="n"/>
      <c r="G5895" s="17" t="n"/>
      <c r="H5895" s="17" t="n"/>
      <c r="I5895" s="17" t="n"/>
      <c r="J5895" s="17" t="n"/>
      <c r="K5895" s="17" t="n"/>
      <c r="L5895" s="17" t="n"/>
      <c r="N5895">
        <f>IF($B5895="","",IF($C5895="SUPERSTORE","Superstore","DH"))</f>
        <v/>
      </c>
      <c r="O5895">
        <f>IF($B5895="","",IFERROR(VLOOKUP($B5895,Mapping!$A:$C,2,0),"Not Mapped"))</f>
        <v/>
      </c>
      <c r="P5895">
        <f>IF($B5895="","",IFERROR(VLOOKUP($B5895,Mapping!$A:$C,3,0),"Not Mapped"))</f>
        <v/>
      </c>
      <c r="Q5895">
        <f>IF($B5895="","",IF(COUNTIF(Exclusions!$A:$A,$B5895)&gt;0,"Yes","No"))</f>
        <v/>
      </c>
      <c r="R5895" s="17">
        <f>IF($B5895="","",MIN(1,DAY($A5895)/IF($N5895="Superstore",Settings!$B$5,Settings!$B$4)))</f>
        <v/>
      </c>
      <c r="S5895" s="17">
        <f>IF(OR($B5895="",$G5895="",$R5895=0),"",$G5895/$R5895)</f>
        <v/>
      </c>
      <c r="T5895">
        <f>IF($S5895="","",IF($S5895&lt;Settings!$B$8,"Critical",IF($S5895&lt;Settings!$B$9,"Semi Critical","Non Critical")))</f>
        <v/>
      </c>
      <c r="U5895">
        <f>IF($B5895="","",IFERROR(VLOOKUP($O5895,Leaders!$A:$B,2,0),"Not Mapped"))</f>
        <v/>
      </c>
    </row>
    <row r="5896">
      <c r="A5896" s="16" t="n"/>
      <c r="G5896" s="17" t="n"/>
      <c r="H5896" s="17" t="n"/>
      <c r="I5896" s="17" t="n"/>
      <c r="J5896" s="17" t="n"/>
      <c r="K5896" s="17" t="n"/>
      <c r="L5896" s="17" t="n"/>
      <c r="N5896">
        <f>IF($B5896="","",IF($C5896="SUPERSTORE","Superstore","DH"))</f>
        <v/>
      </c>
      <c r="O5896">
        <f>IF($B5896="","",IFERROR(VLOOKUP($B5896,Mapping!$A:$C,2,0),"Not Mapped"))</f>
        <v/>
      </c>
      <c r="P5896">
        <f>IF($B5896="","",IFERROR(VLOOKUP($B5896,Mapping!$A:$C,3,0),"Not Mapped"))</f>
        <v/>
      </c>
      <c r="Q5896">
        <f>IF($B5896="","",IF(COUNTIF(Exclusions!$A:$A,$B5896)&gt;0,"Yes","No"))</f>
        <v/>
      </c>
      <c r="R5896" s="17">
        <f>IF($B5896="","",MIN(1,DAY($A5896)/IF($N5896="Superstore",Settings!$B$5,Settings!$B$4)))</f>
        <v/>
      </c>
      <c r="S5896" s="17">
        <f>IF(OR($B5896="",$G5896="",$R5896=0),"",$G5896/$R5896)</f>
        <v/>
      </c>
      <c r="T5896">
        <f>IF($S5896="","",IF($S5896&lt;Settings!$B$8,"Critical",IF($S5896&lt;Settings!$B$9,"Semi Critical","Non Critical")))</f>
        <v/>
      </c>
      <c r="U5896">
        <f>IF($B5896="","",IFERROR(VLOOKUP($O5896,Leaders!$A:$B,2,0),"Not Mapped"))</f>
        <v/>
      </c>
    </row>
    <row r="5897">
      <c r="A5897" s="16" t="n"/>
      <c r="G5897" s="17" t="n"/>
      <c r="H5897" s="17" t="n"/>
      <c r="I5897" s="17" t="n"/>
      <c r="J5897" s="17" t="n"/>
      <c r="K5897" s="17" t="n"/>
      <c r="L5897" s="17" t="n"/>
      <c r="N5897">
        <f>IF($B5897="","",IF($C5897="SUPERSTORE","Superstore","DH"))</f>
        <v/>
      </c>
      <c r="O5897">
        <f>IF($B5897="","",IFERROR(VLOOKUP($B5897,Mapping!$A:$C,2,0),"Not Mapped"))</f>
        <v/>
      </c>
      <c r="P5897">
        <f>IF($B5897="","",IFERROR(VLOOKUP($B5897,Mapping!$A:$C,3,0),"Not Mapped"))</f>
        <v/>
      </c>
      <c r="Q5897">
        <f>IF($B5897="","",IF(COUNTIF(Exclusions!$A:$A,$B5897)&gt;0,"Yes","No"))</f>
        <v/>
      </c>
      <c r="R5897" s="17">
        <f>IF($B5897="","",MIN(1,DAY($A5897)/IF($N5897="Superstore",Settings!$B$5,Settings!$B$4)))</f>
        <v/>
      </c>
      <c r="S5897" s="17">
        <f>IF(OR($B5897="",$G5897="",$R5897=0),"",$G5897/$R5897)</f>
        <v/>
      </c>
      <c r="T5897">
        <f>IF($S5897="","",IF($S5897&lt;Settings!$B$8,"Critical",IF($S5897&lt;Settings!$B$9,"Semi Critical","Non Critical")))</f>
        <v/>
      </c>
      <c r="U5897">
        <f>IF($B5897="","",IFERROR(VLOOKUP($O5897,Leaders!$A:$B,2,0),"Not Mapped"))</f>
        <v/>
      </c>
    </row>
    <row r="5898">
      <c r="A5898" s="16" t="n"/>
      <c r="G5898" s="17" t="n"/>
      <c r="H5898" s="17" t="n"/>
      <c r="I5898" s="17" t="n"/>
      <c r="J5898" s="17" t="n"/>
      <c r="K5898" s="17" t="n"/>
      <c r="L5898" s="17" t="n"/>
      <c r="N5898">
        <f>IF($B5898="","",IF($C5898="SUPERSTORE","Superstore","DH"))</f>
        <v/>
      </c>
      <c r="O5898">
        <f>IF($B5898="","",IFERROR(VLOOKUP($B5898,Mapping!$A:$C,2,0),"Not Mapped"))</f>
        <v/>
      </c>
      <c r="P5898">
        <f>IF($B5898="","",IFERROR(VLOOKUP($B5898,Mapping!$A:$C,3,0),"Not Mapped"))</f>
        <v/>
      </c>
      <c r="Q5898">
        <f>IF($B5898="","",IF(COUNTIF(Exclusions!$A:$A,$B5898)&gt;0,"Yes","No"))</f>
        <v/>
      </c>
      <c r="R5898" s="17">
        <f>IF($B5898="","",MIN(1,DAY($A5898)/IF($N5898="Superstore",Settings!$B$5,Settings!$B$4)))</f>
        <v/>
      </c>
      <c r="S5898" s="17">
        <f>IF(OR($B5898="",$G5898="",$R5898=0),"",$G5898/$R5898)</f>
        <v/>
      </c>
      <c r="T5898">
        <f>IF($S5898="","",IF($S5898&lt;Settings!$B$8,"Critical",IF($S5898&lt;Settings!$B$9,"Semi Critical","Non Critical")))</f>
        <v/>
      </c>
      <c r="U5898">
        <f>IF($B5898="","",IFERROR(VLOOKUP($O5898,Leaders!$A:$B,2,0),"Not Mapped"))</f>
        <v/>
      </c>
    </row>
    <row r="5899">
      <c r="A5899" s="16" t="n"/>
      <c r="G5899" s="17" t="n"/>
      <c r="H5899" s="17" t="n"/>
      <c r="I5899" s="17" t="n"/>
      <c r="J5899" s="17" t="n"/>
      <c r="K5899" s="17" t="n"/>
      <c r="L5899" s="17" t="n"/>
      <c r="N5899">
        <f>IF($B5899="","",IF($C5899="SUPERSTORE","Superstore","DH"))</f>
        <v/>
      </c>
      <c r="O5899">
        <f>IF($B5899="","",IFERROR(VLOOKUP($B5899,Mapping!$A:$C,2,0),"Not Mapped"))</f>
        <v/>
      </c>
      <c r="P5899">
        <f>IF($B5899="","",IFERROR(VLOOKUP($B5899,Mapping!$A:$C,3,0),"Not Mapped"))</f>
        <v/>
      </c>
      <c r="Q5899">
        <f>IF($B5899="","",IF(COUNTIF(Exclusions!$A:$A,$B5899)&gt;0,"Yes","No"))</f>
        <v/>
      </c>
      <c r="R5899" s="17">
        <f>IF($B5899="","",MIN(1,DAY($A5899)/IF($N5899="Superstore",Settings!$B$5,Settings!$B$4)))</f>
        <v/>
      </c>
      <c r="S5899" s="17">
        <f>IF(OR($B5899="",$G5899="",$R5899=0),"",$G5899/$R5899)</f>
        <v/>
      </c>
      <c r="T5899">
        <f>IF($S5899="","",IF($S5899&lt;Settings!$B$8,"Critical",IF($S5899&lt;Settings!$B$9,"Semi Critical","Non Critical")))</f>
        <v/>
      </c>
      <c r="U5899">
        <f>IF($B5899="","",IFERROR(VLOOKUP($O5899,Leaders!$A:$B,2,0),"Not Mapped"))</f>
        <v/>
      </c>
    </row>
    <row r="5900">
      <c r="A5900" s="16" t="n"/>
      <c r="G5900" s="17" t="n"/>
      <c r="H5900" s="17" t="n"/>
      <c r="I5900" s="17" t="n"/>
      <c r="J5900" s="17" t="n"/>
      <c r="K5900" s="17" t="n"/>
      <c r="L5900" s="17" t="n"/>
      <c r="N5900">
        <f>IF($B5900="","",IF($C5900="SUPERSTORE","Superstore","DH"))</f>
        <v/>
      </c>
      <c r="O5900">
        <f>IF($B5900="","",IFERROR(VLOOKUP($B5900,Mapping!$A:$C,2,0),"Not Mapped"))</f>
        <v/>
      </c>
      <c r="P5900">
        <f>IF($B5900="","",IFERROR(VLOOKUP($B5900,Mapping!$A:$C,3,0),"Not Mapped"))</f>
        <v/>
      </c>
      <c r="Q5900">
        <f>IF($B5900="","",IF(COUNTIF(Exclusions!$A:$A,$B5900)&gt;0,"Yes","No"))</f>
        <v/>
      </c>
      <c r="R5900" s="17">
        <f>IF($B5900="","",MIN(1,DAY($A5900)/IF($N5900="Superstore",Settings!$B$5,Settings!$B$4)))</f>
        <v/>
      </c>
      <c r="S5900" s="17">
        <f>IF(OR($B5900="",$G5900="",$R5900=0),"",$G5900/$R5900)</f>
        <v/>
      </c>
      <c r="T5900">
        <f>IF($S5900="","",IF($S5900&lt;Settings!$B$8,"Critical",IF($S5900&lt;Settings!$B$9,"Semi Critical","Non Critical")))</f>
        <v/>
      </c>
      <c r="U5900">
        <f>IF($B5900="","",IFERROR(VLOOKUP($O5900,Leaders!$A:$B,2,0),"Not Mapped"))</f>
        <v/>
      </c>
    </row>
    <row r="5901">
      <c r="A5901" s="16" t="n"/>
      <c r="G5901" s="17" t="n"/>
      <c r="H5901" s="17" t="n"/>
      <c r="I5901" s="17" t="n"/>
      <c r="J5901" s="17" t="n"/>
      <c r="K5901" s="17" t="n"/>
      <c r="L5901" s="17" t="n"/>
      <c r="N5901">
        <f>IF($B5901="","",IF($C5901="SUPERSTORE","Superstore","DH"))</f>
        <v/>
      </c>
      <c r="O5901">
        <f>IF($B5901="","",IFERROR(VLOOKUP($B5901,Mapping!$A:$C,2,0),"Not Mapped"))</f>
        <v/>
      </c>
      <c r="P5901">
        <f>IF($B5901="","",IFERROR(VLOOKUP($B5901,Mapping!$A:$C,3,0),"Not Mapped"))</f>
        <v/>
      </c>
      <c r="Q5901">
        <f>IF($B5901="","",IF(COUNTIF(Exclusions!$A:$A,$B5901)&gt;0,"Yes","No"))</f>
        <v/>
      </c>
      <c r="R5901" s="17">
        <f>IF($B5901="","",MIN(1,DAY($A5901)/IF($N5901="Superstore",Settings!$B$5,Settings!$B$4)))</f>
        <v/>
      </c>
      <c r="S5901" s="17">
        <f>IF(OR($B5901="",$G5901="",$R5901=0),"",$G5901/$R5901)</f>
        <v/>
      </c>
      <c r="T5901">
        <f>IF($S5901="","",IF($S5901&lt;Settings!$B$8,"Critical",IF($S5901&lt;Settings!$B$9,"Semi Critical","Non Critical")))</f>
        <v/>
      </c>
      <c r="U5901">
        <f>IF($B5901="","",IFERROR(VLOOKUP($O5901,Leaders!$A:$B,2,0),"Not Mapped"))</f>
        <v/>
      </c>
    </row>
    <row r="5902">
      <c r="A5902" s="16" t="n"/>
      <c r="G5902" s="17" t="n"/>
      <c r="H5902" s="17" t="n"/>
      <c r="I5902" s="17" t="n"/>
      <c r="J5902" s="17" t="n"/>
      <c r="K5902" s="17" t="n"/>
      <c r="L5902" s="17" t="n"/>
      <c r="N5902">
        <f>IF($B5902="","",IF($C5902="SUPERSTORE","Superstore","DH"))</f>
        <v/>
      </c>
      <c r="O5902">
        <f>IF($B5902="","",IFERROR(VLOOKUP($B5902,Mapping!$A:$C,2,0),"Not Mapped"))</f>
        <v/>
      </c>
      <c r="P5902">
        <f>IF($B5902="","",IFERROR(VLOOKUP($B5902,Mapping!$A:$C,3,0),"Not Mapped"))</f>
        <v/>
      </c>
      <c r="Q5902">
        <f>IF($B5902="","",IF(COUNTIF(Exclusions!$A:$A,$B5902)&gt;0,"Yes","No"))</f>
        <v/>
      </c>
      <c r="R5902" s="17">
        <f>IF($B5902="","",MIN(1,DAY($A5902)/IF($N5902="Superstore",Settings!$B$5,Settings!$B$4)))</f>
        <v/>
      </c>
      <c r="S5902" s="17">
        <f>IF(OR($B5902="",$G5902="",$R5902=0),"",$G5902/$R5902)</f>
        <v/>
      </c>
      <c r="T5902">
        <f>IF($S5902="","",IF($S5902&lt;Settings!$B$8,"Critical",IF($S5902&lt;Settings!$B$9,"Semi Critical","Non Critical")))</f>
        <v/>
      </c>
      <c r="U5902">
        <f>IF($B5902="","",IFERROR(VLOOKUP($O5902,Leaders!$A:$B,2,0),"Not Mapped"))</f>
        <v/>
      </c>
    </row>
    <row r="5903">
      <c r="A5903" s="16" t="n"/>
      <c r="G5903" s="17" t="n"/>
      <c r="H5903" s="17" t="n"/>
      <c r="I5903" s="17" t="n"/>
      <c r="J5903" s="17" t="n"/>
      <c r="K5903" s="17" t="n"/>
      <c r="L5903" s="17" t="n"/>
      <c r="N5903">
        <f>IF($B5903="","",IF($C5903="SUPERSTORE","Superstore","DH"))</f>
        <v/>
      </c>
      <c r="O5903">
        <f>IF($B5903="","",IFERROR(VLOOKUP($B5903,Mapping!$A:$C,2,0),"Not Mapped"))</f>
        <v/>
      </c>
      <c r="P5903">
        <f>IF($B5903="","",IFERROR(VLOOKUP($B5903,Mapping!$A:$C,3,0),"Not Mapped"))</f>
        <v/>
      </c>
      <c r="Q5903">
        <f>IF($B5903="","",IF(COUNTIF(Exclusions!$A:$A,$B5903)&gt;0,"Yes","No"))</f>
        <v/>
      </c>
      <c r="R5903" s="17">
        <f>IF($B5903="","",MIN(1,DAY($A5903)/IF($N5903="Superstore",Settings!$B$5,Settings!$B$4)))</f>
        <v/>
      </c>
      <c r="S5903" s="17">
        <f>IF(OR($B5903="",$G5903="",$R5903=0),"",$G5903/$R5903)</f>
        <v/>
      </c>
      <c r="T5903">
        <f>IF($S5903="","",IF($S5903&lt;Settings!$B$8,"Critical",IF($S5903&lt;Settings!$B$9,"Semi Critical","Non Critical")))</f>
        <v/>
      </c>
      <c r="U5903">
        <f>IF($B5903="","",IFERROR(VLOOKUP($O5903,Leaders!$A:$B,2,0),"Not Mapped"))</f>
        <v/>
      </c>
    </row>
    <row r="5904">
      <c r="A5904" s="16" t="n"/>
      <c r="G5904" s="17" t="n"/>
      <c r="H5904" s="17" t="n"/>
      <c r="I5904" s="17" t="n"/>
      <c r="J5904" s="17" t="n"/>
      <c r="K5904" s="17" t="n"/>
      <c r="L5904" s="17" t="n"/>
      <c r="N5904">
        <f>IF($B5904="","",IF($C5904="SUPERSTORE","Superstore","DH"))</f>
        <v/>
      </c>
      <c r="O5904">
        <f>IF($B5904="","",IFERROR(VLOOKUP($B5904,Mapping!$A:$C,2,0),"Not Mapped"))</f>
        <v/>
      </c>
      <c r="P5904">
        <f>IF($B5904="","",IFERROR(VLOOKUP($B5904,Mapping!$A:$C,3,0),"Not Mapped"))</f>
        <v/>
      </c>
      <c r="Q5904">
        <f>IF($B5904="","",IF(COUNTIF(Exclusions!$A:$A,$B5904)&gt;0,"Yes","No"))</f>
        <v/>
      </c>
      <c r="R5904" s="17">
        <f>IF($B5904="","",MIN(1,DAY($A5904)/IF($N5904="Superstore",Settings!$B$5,Settings!$B$4)))</f>
        <v/>
      </c>
      <c r="S5904" s="17">
        <f>IF(OR($B5904="",$G5904="",$R5904=0),"",$G5904/$R5904)</f>
        <v/>
      </c>
      <c r="T5904">
        <f>IF($S5904="","",IF($S5904&lt;Settings!$B$8,"Critical",IF($S5904&lt;Settings!$B$9,"Semi Critical","Non Critical")))</f>
        <v/>
      </c>
      <c r="U5904">
        <f>IF($B5904="","",IFERROR(VLOOKUP($O5904,Leaders!$A:$B,2,0),"Not Mapped"))</f>
        <v/>
      </c>
    </row>
    <row r="5905">
      <c r="A5905" s="16" t="n"/>
      <c r="G5905" s="17" t="n"/>
      <c r="H5905" s="17" t="n"/>
      <c r="I5905" s="17" t="n"/>
      <c r="J5905" s="17" t="n"/>
      <c r="K5905" s="17" t="n"/>
      <c r="L5905" s="17" t="n"/>
      <c r="N5905">
        <f>IF($B5905="","",IF($C5905="SUPERSTORE","Superstore","DH"))</f>
        <v/>
      </c>
      <c r="O5905">
        <f>IF($B5905="","",IFERROR(VLOOKUP($B5905,Mapping!$A:$C,2,0),"Not Mapped"))</f>
        <v/>
      </c>
      <c r="P5905">
        <f>IF($B5905="","",IFERROR(VLOOKUP($B5905,Mapping!$A:$C,3,0),"Not Mapped"))</f>
        <v/>
      </c>
      <c r="Q5905">
        <f>IF($B5905="","",IF(COUNTIF(Exclusions!$A:$A,$B5905)&gt;0,"Yes","No"))</f>
        <v/>
      </c>
      <c r="R5905" s="17">
        <f>IF($B5905="","",MIN(1,DAY($A5905)/IF($N5905="Superstore",Settings!$B$5,Settings!$B$4)))</f>
        <v/>
      </c>
      <c r="S5905" s="17">
        <f>IF(OR($B5905="",$G5905="",$R5905=0),"",$G5905/$R5905)</f>
        <v/>
      </c>
      <c r="T5905">
        <f>IF($S5905="","",IF($S5905&lt;Settings!$B$8,"Critical",IF($S5905&lt;Settings!$B$9,"Semi Critical","Non Critical")))</f>
        <v/>
      </c>
      <c r="U5905">
        <f>IF($B5905="","",IFERROR(VLOOKUP($O5905,Leaders!$A:$B,2,0),"Not Mapped"))</f>
        <v/>
      </c>
    </row>
    <row r="5906">
      <c r="A5906" s="16" t="n"/>
      <c r="G5906" s="17" t="n"/>
      <c r="H5906" s="17" t="n"/>
      <c r="I5906" s="17" t="n"/>
      <c r="J5906" s="17" t="n"/>
      <c r="K5906" s="17" t="n"/>
      <c r="L5906" s="17" t="n"/>
      <c r="N5906">
        <f>IF($B5906="","",IF($C5906="SUPERSTORE","Superstore","DH"))</f>
        <v/>
      </c>
      <c r="O5906">
        <f>IF($B5906="","",IFERROR(VLOOKUP($B5906,Mapping!$A:$C,2,0),"Not Mapped"))</f>
        <v/>
      </c>
      <c r="P5906">
        <f>IF($B5906="","",IFERROR(VLOOKUP($B5906,Mapping!$A:$C,3,0),"Not Mapped"))</f>
        <v/>
      </c>
      <c r="Q5906">
        <f>IF($B5906="","",IF(COUNTIF(Exclusions!$A:$A,$B5906)&gt;0,"Yes","No"))</f>
        <v/>
      </c>
      <c r="R5906" s="17">
        <f>IF($B5906="","",MIN(1,DAY($A5906)/IF($N5906="Superstore",Settings!$B$5,Settings!$B$4)))</f>
        <v/>
      </c>
      <c r="S5906" s="17">
        <f>IF(OR($B5906="",$G5906="",$R5906=0),"",$G5906/$R5906)</f>
        <v/>
      </c>
      <c r="T5906">
        <f>IF($S5906="","",IF($S5906&lt;Settings!$B$8,"Critical",IF($S5906&lt;Settings!$B$9,"Semi Critical","Non Critical")))</f>
        <v/>
      </c>
      <c r="U5906">
        <f>IF($B5906="","",IFERROR(VLOOKUP($O5906,Leaders!$A:$B,2,0),"Not Mapped"))</f>
        <v/>
      </c>
    </row>
    <row r="5907">
      <c r="A5907" s="16" t="n"/>
      <c r="G5907" s="17" t="n"/>
      <c r="H5907" s="17" t="n"/>
      <c r="I5907" s="17" t="n"/>
      <c r="J5907" s="17" t="n"/>
      <c r="K5907" s="17" t="n"/>
      <c r="L5907" s="17" t="n"/>
      <c r="N5907">
        <f>IF($B5907="","",IF($C5907="SUPERSTORE","Superstore","DH"))</f>
        <v/>
      </c>
      <c r="O5907">
        <f>IF($B5907="","",IFERROR(VLOOKUP($B5907,Mapping!$A:$C,2,0),"Not Mapped"))</f>
        <v/>
      </c>
      <c r="P5907">
        <f>IF($B5907="","",IFERROR(VLOOKUP($B5907,Mapping!$A:$C,3,0),"Not Mapped"))</f>
        <v/>
      </c>
      <c r="Q5907">
        <f>IF($B5907="","",IF(COUNTIF(Exclusions!$A:$A,$B5907)&gt;0,"Yes","No"))</f>
        <v/>
      </c>
      <c r="R5907" s="17">
        <f>IF($B5907="","",MIN(1,DAY($A5907)/IF($N5907="Superstore",Settings!$B$5,Settings!$B$4)))</f>
        <v/>
      </c>
      <c r="S5907" s="17">
        <f>IF(OR($B5907="",$G5907="",$R5907=0),"",$G5907/$R5907)</f>
        <v/>
      </c>
      <c r="T5907">
        <f>IF($S5907="","",IF($S5907&lt;Settings!$B$8,"Critical",IF($S5907&lt;Settings!$B$9,"Semi Critical","Non Critical")))</f>
        <v/>
      </c>
      <c r="U5907">
        <f>IF($B5907="","",IFERROR(VLOOKUP($O5907,Leaders!$A:$B,2,0),"Not Mapped"))</f>
        <v/>
      </c>
    </row>
    <row r="5908">
      <c r="A5908" s="16" t="n"/>
      <c r="G5908" s="17" t="n"/>
      <c r="H5908" s="17" t="n"/>
      <c r="I5908" s="17" t="n"/>
      <c r="J5908" s="17" t="n"/>
      <c r="K5908" s="17" t="n"/>
      <c r="L5908" s="17" t="n"/>
      <c r="N5908">
        <f>IF($B5908="","",IF($C5908="SUPERSTORE","Superstore","DH"))</f>
        <v/>
      </c>
      <c r="O5908">
        <f>IF($B5908="","",IFERROR(VLOOKUP($B5908,Mapping!$A:$C,2,0),"Not Mapped"))</f>
        <v/>
      </c>
      <c r="P5908">
        <f>IF($B5908="","",IFERROR(VLOOKUP($B5908,Mapping!$A:$C,3,0),"Not Mapped"))</f>
        <v/>
      </c>
      <c r="Q5908">
        <f>IF($B5908="","",IF(COUNTIF(Exclusions!$A:$A,$B5908)&gt;0,"Yes","No"))</f>
        <v/>
      </c>
      <c r="R5908" s="17">
        <f>IF($B5908="","",MIN(1,DAY($A5908)/IF($N5908="Superstore",Settings!$B$5,Settings!$B$4)))</f>
        <v/>
      </c>
      <c r="S5908" s="17">
        <f>IF(OR($B5908="",$G5908="",$R5908=0),"",$G5908/$R5908)</f>
        <v/>
      </c>
      <c r="T5908">
        <f>IF($S5908="","",IF($S5908&lt;Settings!$B$8,"Critical",IF($S5908&lt;Settings!$B$9,"Semi Critical","Non Critical")))</f>
        <v/>
      </c>
      <c r="U5908">
        <f>IF($B5908="","",IFERROR(VLOOKUP($O5908,Leaders!$A:$B,2,0),"Not Mapped"))</f>
        <v/>
      </c>
    </row>
    <row r="5909">
      <c r="A5909" s="16" t="n"/>
      <c r="G5909" s="17" t="n"/>
      <c r="H5909" s="17" t="n"/>
      <c r="I5909" s="17" t="n"/>
      <c r="J5909" s="17" t="n"/>
      <c r="K5909" s="17" t="n"/>
      <c r="L5909" s="17" t="n"/>
      <c r="N5909">
        <f>IF($B5909="","",IF($C5909="SUPERSTORE","Superstore","DH"))</f>
        <v/>
      </c>
      <c r="O5909">
        <f>IF($B5909="","",IFERROR(VLOOKUP($B5909,Mapping!$A:$C,2,0),"Not Mapped"))</f>
        <v/>
      </c>
      <c r="P5909">
        <f>IF($B5909="","",IFERROR(VLOOKUP($B5909,Mapping!$A:$C,3,0),"Not Mapped"))</f>
        <v/>
      </c>
      <c r="Q5909">
        <f>IF($B5909="","",IF(COUNTIF(Exclusions!$A:$A,$B5909)&gt;0,"Yes","No"))</f>
        <v/>
      </c>
      <c r="R5909" s="17">
        <f>IF($B5909="","",MIN(1,DAY($A5909)/IF($N5909="Superstore",Settings!$B$5,Settings!$B$4)))</f>
        <v/>
      </c>
      <c r="S5909" s="17">
        <f>IF(OR($B5909="",$G5909="",$R5909=0),"",$G5909/$R5909)</f>
        <v/>
      </c>
      <c r="T5909">
        <f>IF($S5909="","",IF($S5909&lt;Settings!$B$8,"Critical",IF($S5909&lt;Settings!$B$9,"Semi Critical","Non Critical")))</f>
        <v/>
      </c>
      <c r="U5909">
        <f>IF($B5909="","",IFERROR(VLOOKUP($O5909,Leaders!$A:$B,2,0),"Not Mapped"))</f>
        <v/>
      </c>
    </row>
    <row r="5910">
      <c r="A5910" s="16" t="n"/>
      <c r="G5910" s="17" t="n"/>
      <c r="H5910" s="17" t="n"/>
      <c r="I5910" s="17" t="n"/>
      <c r="J5910" s="17" t="n"/>
      <c r="K5910" s="17" t="n"/>
      <c r="L5910" s="17" t="n"/>
      <c r="N5910">
        <f>IF($B5910="","",IF($C5910="SUPERSTORE","Superstore","DH"))</f>
        <v/>
      </c>
      <c r="O5910">
        <f>IF($B5910="","",IFERROR(VLOOKUP($B5910,Mapping!$A:$C,2,0),"Not Mapped"))</f>
        <v/>
      </c>
      <c r="P5910">
        <f>IF($B5910="","",IFERROR(VLOOKUP($B5910,Mapping!$A:$C,3,0),"Not Mapped"))</f>
        <v/>
      </c>
      <c r="Q5910">
        <f>IF($B5910="","",IF(COUNTIF(Exclusions!$A:$A,$B5910)&gt;0,"Yes","No"))</f>
        <v/>
      </c>
      <c r="R5910" s="17">
        <f>IF($B5910="","",MIN(1,DAY($A5910)/IF($N5910="Superstore",Settings!$B$5,Settings!$B$4)))</f>
        <v/>
      </c>
      <c r="S5910" s="17">
        <f>IF(OR($B5910="",$G5910="",$R5910=0),"",$G5910/$R5910)</f>
        <v/>
      </c>
      <c r="T5910">
        <f>IF($S5910="","",IF($S5910&lt;Settings!$B$8,"Critical",IF($S5910&lt;Settings!$B$9,"Semi Critical","Non Critical")))</f>
        <v/>
      </c>
      <c r="U5910">
        <f>IF($B5910="","",IFERROR(VLOOKUP($O5910,Leaders!$A:$B,2,0),"Not Mapped"))</f>
        <v/>
      </c>
    </row>
    <row r="5911">
      <c r="A5911" s="16" t="n"/>
      <c r="G5911" s="17" t="n"/>
      <c r="H5911" s="17" t="n"/>
      <c r="I5911" s="17" t="n"/>
      <c r="J5911" s="17" t="n"/>
      <c r="K5911" s="17" t="n"/>
      <c r="L5911" s="17" t="n"/>
      <c r="N5911">
        <f>IF($B5911="","",IF($C5911="SUPERSTORE","Superstore","DH"))</f>
        <v/>
      </c>
      <c r="O5911">
        <f>IF($B5911="","",IFERROR(VLOOKUP($B5911,Mapping!$A:$C,2,0),"Not Mapped"))</f>
        <v/>
      </c>
      <c r="P5911">
        <f>IF($B5911="","",IFERROR(VLOOKUP($B5911,Mapping!$A:$C,3,0),"Not Mapped"))</f>
        <v/>
      </c>
      <c r="Q5911">
        <f>IF($B5911="","",IF(COUNTIF(Exclusions!$A:$A,$B5911)&gt;0,"Yes","No"))</f>
        <v/>
      </c>
      <c r="R5911" s="17">
        <f>IF($B5911="","",MIN(1,DAY($A5911)/IF($N5911="Superstore",Settings!$B$5,Settings!$B$4)))</f>
        <v/>
      </c>
      <c r="S5911" s="17">
        <f>IF(OR($B5911="",$G5911="",$R5911=0),"",$G5911/$R5911)</f>
        <v/>
      </c>
      <c r="T5911">
        <f>IF($S5911="","",IF($S5911&lt;Settings!$B$8,"Critical",IF($S5911&lt;Settings!$B$9,"Semi Critical","Non Critical")))</f>
        <v/>
      </c>
      <c r="U5911">
        <f>IF($B5911="","",IFERROR(VLOOKUP($O5911,Leaders!$A:$B,2,0),"Not Mapped"))</f>
        <v/>
      </c>
    </row>
    <row r="5912">
      <c r="A5912" s="16" t="n"/>
      <c r="G5912" s="17" t="n"/>
      <c r="H5912" s="17" t="n"/>
      <c r="I5912" s="17" t="n"/>
      <c r="J5912" s="17" t="n"/>
      <c r="K5912" s="17" t="n"/>
      <c r="L5912" s="17" t="n"/>
      <c r="N5912">
        <f>IF($B5912="","",IF($C5912="SUPERSTORE","Superstore","DH"))</f>
        <v/>
      </c>
      <c r="O5912">
        <f>IF($B5912="","",IFERROR(VLOOKUP($B5912,Mapping!$A:$C,2,0),"Not Mapped"))</f>
        <v/>
      </c>
      <c r="P5912">
        <f>IF($B5912="","",IFERROR(VLOOKUP($B5912,Mapping!$A:$C,3,0),"Not Mapped"))</f>
        <v/>
      </c>
      <c r="Q5912">
        <f>IF($B5912="","",IF(COUNTIF(Exclusions!$A:$A,$B5912)&gt;0,"Yes","No"))</f>
        <v/>
      </c>
      <c r="R5912" s="17">
        <f>IF($B5912="","",MIN(1,DAY($A5912)/IF($N5912="Superstore",Settings!$B$5,Settings!$B$4)))</f>
        <v/>
      </c>
      <c r="S5912" s="17">
        <f>IF(OR($B5912="",$G5912="",$R5912=0),"",$G5912/$R5912)</f>
        <v/>
      </c>
      <c r="T5912">
        <f>IF($S5912="","",IF($S5912&lt;Settings!$B$8,"Critical",IF($S5912&lt;Settings!$B$9,"Semi Critical","Non Critical")))</f>
        <v/>
      </c>
      <c r="U5912">
        <f>IF($B5912="","",IFERROR(VLOOKUP($O5912,Leaders!$A:$B,2,0),"Not Mapped"))</f>
        <v/>
      </c>
    </row>
    <row r="5913">
      <c r="A5913" s="16" t="n"/>
      <c r="G5913" s="17" t="n"/>
      <c r="H5913" s="17" t="n"/>
      <c r="I5913" s="17" t="n"/>
      <c r="J5913" s="17" t="n"/>
      <c r="K5913" s="17" t="n"/>
      <c r="L5913" s="17" t="n"/>
      <c r="N5913">
        <f>IF($B5913="","",IF($C5913="SUPERSTORE","Superstore","DH"))</f>
        <v/>
      </c>
      <c r="O5913">
        <f>IF($B5913="","",IFERROR(VLOOKUP($B5913,Mapping!$A:$C,2,0),"Not Mapped"))</f>
        <v/>
      </c>
      <c r="P5913">
        <f>IF($B5913="","",IFERROR(VLOOKUP($B5913,Mapping!$A:$C,3,0),"Not Mapped"))</f>
        <v/>
      </c>
      <c r="Q5913">
        <f>IF($B5913="","",IF(COUNTIF(Exclusions!$A:$A,$B5913)&gt;0,"Yes","No"))</f>
        <v/>
      </c>
      <c r="R5913" s="17">
        <f>IF($B5913="","",MIN(1,DAY($A5913)/IF($N5913="Superstore",Settings!$B$5,Settings!$B$4)))</f>
        <v/>
      </c>
      <c r="S5913" s="17">
        <f>IF(OR($B5913="",$G5913="",$R5913=0),"",$G5913/$R5913)</f>
        <v/>
      </c>
      <c r="T5913">
        <f>IF($S5913="","",IF($S5913&lt;Settings!$B$8,"Critical",IF($S5913&lt;Settings!$B$9,"Semi Critical","Non Critical")))</f>
        <v/>
      </c>
      <c r="U5913">
        <f>IF($B5913="","",IFERROR(VLOOKUP($O5913,Leaders!$A:$B,2,0),"Not Mapped"))</f>
        <v/>
      </c>
    </row>
    <row r="5914">
      <c r="A5914" s="16" t="n"/>
      <c r="G5914" s="17" t="n"/>
      <c r="H5914" s="17" t="n"/>
      <c r="I5914" s="17" t="n"/>
      <c r="J5914" s="17" t="n"/>
      <c r="K5914" s="17" t="n"/>
      <c r="L5914" s="17" t="n"/>
      <c r="N5914">
        <f>IF($B5914="","",IF($C5914="SUPERSTORE","Superstore","DH"))</f>
        <v/>
      </c>
      <c r="O5914">
        <f>IF($B5914="","",IFERROR(VLOOKUP($B5914,Mapping!$A:$C,2,0),"Not Mapped"))</f>
        <v/>
      </c>
      <c r="P5914">
        <f>IF($B5914="","",IFERROR(VLOOKUP($B5914,Mapping!$A:$C,3,0),"Not Mapped"))</f>
        <v/>
      </c>
      <c r="Q5914">
        <f>IF($B5914="","",IF(COUNTIF(Exclusions!$A:$A,$B5914)&gt;0,"Yes","No"))</f>
        <v/>
      </c>
      <c r="R5914" s="17">
        <f>IF($B5914="","",MIN(1,DAY($A5914)/IF($N5914="Superstore",Settings!$B$5,Settings!$B$4)))</f>
        <v/>
      </c>
      <c r="S5914" s="17">
        <f>IF(OR($B5914="",$G5914="",$R5914=0),"",$G5914/$R5914)</f>
        <v/>
      </c>
      <c r="T5914">
        <f>IF($S5914="","",IF($S5914&lt;Settings!$B$8,"Critical",IF($S5914&lt;Settings!$B$9,"Semi Critical","Non Critical")))</f>
        <v/>
      </c>
      <c r="U5914">
        <f>IF($B5914="","",IFERROR(VLOOKUP($O5914,Leaders!$A:$B,2,0),"Not Mapped"))</f>
        <v/>
      </c>
    </row>
    <row r="5915">
      <c r="A5915" s="16" t="n"/>
      <c r="G5915" s="17" t="n"/>
      <c r="H5915" s="17" t="n"/>
      <c r="I5915" s="17" t="n"/>
      <c r="J5915" s="17" t="n"/>
      <c r="K5915" s="17" t="n"/>
      <c r="L5915" s="17" t="n"/>
      <c r="N5915">
        <f>IF($B5915="","",IF($C5915="SUPERSTORE","Superstore","DH"))</f>
        <v/>
      </c>
      <c r="O5915">
        <f>IF($B5915="","",IFERROR(VLOOKUP($B5915,Mapping!$A:$C,2,0),"Not Mapped"))</f>
        <v/>
      </c>
      <c r="P5915">
        <f>IF($B5915="","",IFERROR(VLOOKUP($B5915,Mapping!$A:$C,3,0),"Not Mapped"))</f>
        <v/>
      </c>
      <c r="Q5915">
        <f>IF($B5915="","",IF(COUNTIF(Exclusions!$A:$A,$B5915)&gt;0,"Yes","No"))</f>
        <v/>
      </c>
      <c r="R5915" s="17">
        <f>IF($B5915="","",MIN(1,DAY($A5915)/IF($N5915="Superstore",Settings!$B$5,Settings!$B$4)))</f>
        <v/>
      </c>
      <c r="S5915" s="17">
        <f>IF(OR($B5915="",$G5915="",$R5915=0),"",$G5915/$R5915)</f>
        <v/>
      </c>
      <c r="T5915">
        <f>IF($S5915="","",IF($S5915&lt;Settings!$B$8,"Critical",IF($S5915&lt;Settings!$B$9,"Semi Critical","Non Critical")))</f>
        <v/>
      </c>
      <c r="U5915">
        <f>IF($B5915="","",IFERROR(VLOOKUP($O5915,Leaders!$A:$B,2,0),"Not Mapped"))</f>
        <v/>
      </c>
    </row>
    <row r="5916">
      <c r="A5916" s="16" t="n"/>
      <c r="G5916" s="17" t="n"/>
      <c r="H5916" s="17" t="n"/>
      <c r="I5916" s="17" t="n"/>
      <c r="J5916" s="17" t="n"/>
      <c r="K5916" s="17" t="n"/>
      <c r="L5916" s="17" t="n"/>
      <c r="N5916">
        <f>IF($B5916="","",IF($C5916="SUPERSTORE","Superstore","DH"))</f>
        <v/>
      </c>
      <c r="O5916">
        <f>IF($B5916="","",IFERROR(VLOOKUP($B5916,Mapping!$A:$C,2,0),"Not Mapped"))</f>
        <v/>
      </c>
      <c r="P5916">
        <f>IF($B5916="","",IFERROR(VLOOKUP($B5916,Mapping!$A:$C,3,0),"Not Mapped"))</f>
        <v/>
      </c>
      <c r="Q5916">
        <f>IF($B5916="","",IF(COUNTIF(Exclusions!$A:$A,$B5916)&gt;0,"Yes","No"))</f>
        <v/>
      </c>
      <c r="R5916" s="17">
        <f>IF($B5916="","",MIN(1,DAY($A5916)/IF($N5916="Superstore",Settings!$B$5,Settings!$B$4)))</f>
        <v/>
      </c>
      <c r="S5916" s="17">
        <f>IF(OR($B5916="",$G5916="",$R5916=0),"",$G5916/$R5916)</f>
        <v/>
      </c>
      <c r="T5916">
        <f>IF($S5916="","",IF($S5916&lt;Settings!$B$8,"Critical",IF($S5916&lt;Settings!$B$9,"Semi Critical","Non Critical")))</f>
        <v/>
      </c>
      <c r="U5916">
        <f>IF($B5916="","",IFERROR(VLOOKUP($O5916,Leaders!$A:$B,2,0),"Not Mapped"))</f>
        <v/>
      </c>
    </row>
    <row r="5917">
      <c r="A5917" s="16" t="n"/>
      <c r="G5917" s="17" t="n"/>
      <c r="H5917" s="17" t="n"/>
      <c r="I5917" s="17" t="n"/>
      <c r="J5917" s="17" t="n"/>
      <c r="K5917" s="17" t="n"/>
      <c r="L5917" s="17" t="n"/>
      <c r="N5917">
        <f>IF($B5917="","",IF($C5917="SUPERSTORE","Superstore","DH"))</f>
        <v/>
      </c>
      <c r="O5917">
        <f>IF($B5917="","",IFERROR(VLOOKUP($B5917,Mapping!$A:$C,2,0),"Not Mapped"))</f>
        <v/>
      </c>
      <c r="P5917">
        <f>IF($B5917="","",IFERROR(VLOOKUP($B5917,Mapping!$A:$C,3,0),"Not Mapped"))</f>
        <v/>
      </c>
      <c r="Q5917">
        <f>IF($B5917="","",IF(COUNTIF(Exclusions!$A:$A,$B5917)&gt;0,"Yes","No"))</f>
        <v/>
      </c>
      <c r="R5917" s="17">
        <f>IF($B5917="","",MIN(1,DAY($A5917)/IF($N5917="Superstore",Settings!$B$5,Settings!$B$4)))</f>
        <v/>
      </c>
      <c r="S5917" s="17">
        <f>IF(OR($B5917="",$G5917="",$R5917=0),"",$G5917/$R5917)</f>
        <v/>
      </c>
      <c r="T5917">
        <f>IF($S5917="","",IF($S5917&lt;Settings!$B$8,"Critical",IF($S5917&lt;Settings!$B$9,"Semi Critical","Non Critical")))</f>
        <v/>
      </c>
      <c r="U5917">
        <f>IF($B5917="","",IFERROR(VLOOKUP($O5917,Leaders!$A:$B,2,0),"Not Mapped"))</f>
        <v/>
      </c>
    </row>
    <row r="5918">
      <c r="A5918" s="16" t="n"/>
      <c r="G5918" s="17" t="n"/>
      <c r="H5918" s="17" t="n"/>
      <c r="I5918" s="17" t="n"/>
      <c r="J5918" s="17" t="n"/>
      <c r="K5918" s="17" t="n"/>
      <c r="L5918" s="17" t="n"/>
      <c r="N5918">
        <f>IF($B5918="","",IF($C5918="SUPERSTORE","Superstore","DH"))</f>
        <v/>
      </c>
      <c r="O5918">
        <f>IF($B5918="","",IFERROR(VLOOKUP($B5918,Mapping!$A:$C,2,0),"Not Mapped"))</f>
        <v/>
      </c>
      <c r="P5918">
        <f>IF($B5918="","",IFERROR(VLOOKUP($B5918,Mapping!$A:$C,3,0),"Not Mapped"))</f>
        <v/>
      </c>
      <c r="Q5918">
        <f>IF($B5918="","",IF(COUNTIF(Exclusions!$A:$A,$B5918)&gt;0,"Yes","No"))</f>
        <v/>
      </c>
      <c r="R5918" s="17">
        <f>IF($B5918="","",MIN(1,DAY($A5918)/IF($N5918="Superstore",Settings!$B$5,Settings!$B$4)))</f>
        <v/>
      </c>
      <c r="S5918" s="17">
        <f>IF(OR($B5918="",$G5918="",$R5918=0),"",$G5918/$R5918)</f>
        <v/>
      </c>
      <c r="T5918">
        <f>IF($S5918="","",IF($S5918&lt;Settings!$B$8,"Critical",IF($S5918&lt;Settings!$B$9,"Semi Critical","Non Critical")))</f>
        <v/>
      </c>
      <c r="U5918">
        <f>IF($B5918="","",IFERROR(VLOOKUP($O5918,Leaders!$A:$B,2,0),"Not Mapped"))</f>
        <v/>
      </c>
    </row>
    <row r="5919">
      <c r="A5919" s="16" t="n"/>
      <c r="G5919" s="17" t="n"/>
      <c r="H5919" s="17" t="n"/>
      <c r="I5919" s="17" t="n"/>
      <c r="J5919" s="17" t="n"/>
      <c r="K5919" s="17" t="n"/>
      <c r="L5919" s="17" t="n"/>
      <c r="N5919">
        <f>IF($B5919="","",IF($C5919="SUPERSTORE","Superstore","DH"))</f>
        <v/>
      </c>
      <c r="O5919">
        <f>IF($B5919="","",IFERROR(VLOOKUP($B5919,Mapping!$A:$C,2,0),"Not Mapped"))</f>
        <v/>
      </c>
      <c r="P5919">
        <f>IF($B5919="","",IFERROR(VLOOKUP($B5919,Mapping!$A:$C,3,0),"Not Mapped"))</f>
        <v/>
      </c>
      <c r="Q5919">
        <f>IF($B5919="","",IF(COUNTIF(Exclusions!$A:$A,$B5919)&gt;0,"Yes","No"))</f>
        <v/>
      </c>
      <c r="R5919" s="17">
        <f>IF($B5919="","",MIN(1,DAY($A5919)/IF($N5919="Superstore",Settings!$B$5,Settings!$B$4)))</f>
        <v/>
      </c>
      <c r="S5919" s="17">
        <f>IF(OR($B5919="",$G5919="",$R5919=0),"",$G5919/$R5919)</f>
        <v/>
      </c>
      <c r="T5919">
        <f>IF($S5919="","",IF($S5919&lt;Settings!$B$8,"Critical",IF($S5919&lt;Settings!$B$9,"Semi Critical","Non Critical")))</f>
        <v/>
      </c>
      <c r="U5919">
        <f>IF($B5919="","",IFERROR(VLOOKUP($O5919,Leaders!$A:$B,2,0),"Not Mapped"))</f>
        <v/>
      </c>
    </row>
    <row r="5920">
      <c r="A5920" s="16" t="n"/>
      <c r="G5920" s="17" t="n"/>
      <c r="H5920" s="17" t="n"/>
      <c r="I5920" s="17" t="n"/>
      <c r="J5920" s="17" t="n"/>
      <c r="K5920" s="17" t="n"/>
      <c r="L5920" s="17" t="n"/>
      <c r="N5920">
        <f>IF($B5920="","",IF($C5920="SUPERSTORE","Superstore","DH"))</f>
        <v/>
      </c>
      <c r="O5920">
        <f>IF($B5920="","",IFERROR(VLOOKUP($B5920,Mapping!$A:$C,2,0),"Not Mapped"))</f>
        <v/>
      </c>
      <c r="P5920">
        <f>IF($B5920="","",IFERROR(VLOOKUP($B5920,Mapping!$A:$C,3,0),"Not Mapped"))</f>
        <v/>
      </c>
      <c r="Q5920">
        <f>IF($B5920="","",IF(COUNTIF(Exclusions!$A:$A,$B5920)&gt;0,"Yes","No"))</f>
        <v/>
      </c>
      <c r="R5920" s="17">
        <f>IF($B5920="","",MIN(1,DAY($A5920)/IF($N5920="Superstore",Settings!$B$5,Settings!$B$4)))</f>
        <v/>
      </c>
      <c r="S5920" s="17">
        <f>IF(OR($B5920="",$G5920="",$R5920=0),"",$G5920/$R5920)</f>
        <v/>
      </c>
      <c r="T5920">
        <f>IF($S5920="","",IF($S5920&lt;Settings!$B$8,"Critical",IF($S5920&lt;Settings!$B$9,"Semi Critical","Non Critical")))</f>
        <v/>
      </c>
      <c r="U5920">
        <f>IF($B5920="","",IFERROR(VLOOKUP($O5920,Leaders!$A:$B,2,0),"Not Mapped"))</f>
        <v/>
      </c>
    </row>
    <row r="5921">
      <c r="A5921" s="16" t="n"/>
      <c r="G5921" s="17" t="n"/>
      <c r="H5921" s="17" t="n"/>
      <c r="I5921" s="17" t="n"/>
      <c r="J5921" s="17" t="n"/>
      <c r="K5921" s="17" t="n"/>
      <c r="L5921" s="17" t="n"/>
      <c r="N5921">
        <f>IF($B5921="","",IF($C5921="SUPERSTORE","Superstore","DH"))</f>
        <v/>
      </c>
      <c r="O5921">
        <f>IF($B5921="","",IFERROR(VLOOKUP($B5921,Mapping!$A:$C,2,0),"Not Mapped"))</f>
        <v/>
      </c>
      <c r="P5921">
        <f>IF($B5921="","",IFERROR(VLOOKUP($B5921,Mapping!$A:$C,3,0),"Not Mapped"))</f>
        <v/>
      </c>
      <c r="Q5921">
        <f>IF($B5921="","",IF(COUNTIF(Exclusions!$A:$A,$B5921)&gt;0,"Yes","No"))</f>
        <v/>
      </c>
      <c r="R5921" s="17">
        <f>IF($B5921="","",MIN(1,DAY($A5921)/IF($N5921="Superstore",Settings!$B$5,Settings!$B$4)))</f>
        <v/>
      </c>
      <c r="S5921" s="17">
        <f>IF(OR($B5921="",$G5921="",$R5921=0),"",$G5921/$R5921)</f>
        <v/>
      </c>
      <c r="T5921">
        <f>IF($S5921="","",IF($S5921&lt;Settings!$B$8,"Critical",IF($S5921&lt;Settings!$B$9,"Semi Critical","Non Critical")))</f>
        <v/>
      </c>
      <c r="U5921">
        <f>IF($B5921="","",IFERROR(VLOOKUP($O5921,Leaders!$A:$B,2,0),"Not Mapped"))</f>
        <v/>
      </c>
    </row>
    <row r="5922">
      <c r="A5922" s="16" t="n"/>
      <c r="G5922" s="17" t="n"/>
      <c r="H5922" s="17" t="n"/>
      <c r="I5922" s="17" t="n"/>
      <c r="J5922" s="17" t="n"/>
      <c r="K5922" s="17" t="n"/>
      <c r="L5922" s="17" t="n"/>
      <c r="N5922">
        <f>IF($B5922="","",IF($C5922="SUPERSTORE","Superstore","DH"))</f>
        <v/>
      </c>
      <c r="O5922">
        <f>IF($B5922="","",IFERROR(VLOOKUP($B5922,Mapping!$A:$C,2,0),"Not Mapped"))</f>
        <v/>
      </c>
      <c r="P5922">
        <f>IF($B5922="","",IFERROR(VLOOKUP($B5922,Mapping!$A:$C,3,0),"Not Mapped"))</f>
        <v/>
      </c>
      <c r="Q5922">
        <f>IF($B5922="","",IF(COUNTIF(Exclusions!$A:$A,$B5922)&gt;0,"Yes","No"))</f>
        <v/>
      </c>
      <c r="R5922" s="17">
        <f>IF($B5922="","",MIN(1,DAY($A5922)/IF($N5922="Superstore",Settings!$B$5,Settings!$B$4)))</f>
        <v/>
      </c>
      <c r="S5922" s="17">
        <f>IF(OR($B5922="",$G5922="",$R5922=0),"",$G5922/$R5922)</f>
        <v/>
      </c>
      <c r="T5922">
        <f>IF($S5922="","",IF($S5922&lt;Settings!$B$8,"Critical",IF($S5922&lt;Settings!$B$9,"Semi Critical","Non Critical")))</f>
        <v/>
      </c>
      <c r="U5922">
        <f>IF($B5922="","",IFERROR(VLOOKUP($O5922,Leaders!$A:$B,2,0),"Not Mapped"))</f>
        <v/>
      </c>
    </row>
    <row r="5923">
      <c r="A5923" s="16" t="n"/>
      <c r="G5923" s="17" t="n"/>
      <c r="H5923" s="17" t="n"/>
      <c r="I5923" s="17" t="n"/>
      <c r="J5923" s="17" t="n"/>
      <c r="K5923" s="17" t="n"/>
      <c r="L5923" s="17" t="n"/>
      <c r="N5923">
        <f>IF($B5923="","",IF($C5923="SUPERSTORE","Superstore","DH"))</f>
        <v/>
      </c>
      <c r="O5923">
        <f>IF($B5923="","",IFERROR(VLOOKUP($B5923,Mapping!$A:$C,2,0),"Not Mapped"))</f>
        <v/>
      </c>
      <c r="P5923">
        <f>IF($B5923="","",IFERROR(VLOOKUP($B5923,Mapping!$A:$C,3,0),"Not Mapped"))</f>
        <v/>
      </c>
      <c r="Q5923">
        <f>IF($B5923="","",IF(COUNTIF(Exclusions!$A:$A,$B5923)&gt;0,"Yes","No"))</f>
        <v/>
      </c>
      <c r="R5923" s="17">
        <f>IF($B5923="","",MIN(1,DAY($A5923)/IF($N5923="Superstore",Settings!$B$5,Settings!$B$4)))</f>
        <v/>
      </c>
      <c r="S5923" s="17">
        <f>IF(OR($B5923="",$G5923="",$R5923=0),"",$G5923/$R5923)</f>
        <v/>
      </c>
      <c r="T5923">
        <f>IF($S5923="","",IF($S5923&lt;Settings!$B$8,"Critical",IF($S5923&lt;Settings!$B$9,"Semi Critical","Non Critical")))</f>
        <v/>
      </c>
      <c r="U5923">
        <f>IF($B5923="","",IFERROR(VLOOKUP($O5923,Leaders!$A:$B,2,0),"Not Mapped"))</f>
        <v/>
      </c>
    </row>
    <row r="5924">
      <c r="A5924" s="16" t="n"/>
      <c r="G5924" s="17" t="n"/>
      <c r="H5924" s="17" t="n"/>
      <c r="I5924" s="17" t="n"/>
      <c r="J5924" s="17" t="n"/>
      <c r="K5924" s="17" t="n"/>
      <c r="L5924" s="17" t="n"/>
      <c r="N5924">
        <f>IF($B5924="","",IF($C5924="SUPERSTORE","Superstore","DH"))</f>
        <v/>
      </c>
      <c r="O5924">
        <f>IF($B5924="","",IFERROR(VLOOKUP($B5924,Mapping!$A:$C,2,0),"Not Mapped"))</f>
        <v/>
      </c>
      <c r="P5924">
        <f>IF($B5924="","",IFERROR(VLOOKUP($B5924,Mapping!$A:$C,3,0),"Not Mapped"))</f>
        <v/>
      </c>
      <c r="Q5924">
        <f>IF($B5924="","",IF(COUNTIF(Exclusions!$A:$A,$B5924)&gt;0,"Yes","No"))</f>
        <v/>
      </c>
      <c r="R5924" s="17">
        <f>IF($B5924="","",MIN(1,DAY($A5924)/IF($N5924="Superstore",Settings!$B$5,Settings!$B$4)))</f>
        <v/>
      </c>
      <c r="S5924" s="17">
        <f>IF(OR($B5924="",$G5924="",$R5924=0),"",$G5924/$R5924)</f>
        <v/>
      </c>
      <c r="T5924">
        <f>IF($S5924="","",IF($S5924&lt;Settings!$B$8,"Critical",IF($S5924&lt;Settings!$B$9,"Semi Critical","Non Critical")))</f>
        <v/>
      </c>
      <c r="U5924">
        <f>IF($B5924="","",IFERROR(VLOOKUP($O5924,Leaders!$A:$B,2,0),"Not Mapped"))</f>
        <v/>
      </c>
    </row>
    <row r="5925">
      <c r="A5925" s="16" t="n"/>
      <c r="G5925" s="17" t="n"/>
      <c r="H5925" s="17" t="n"/>
      <c r="I5925" s="17" t="n"/>
      <c r="J5925" s="17" t="n"/>
      <c r="K5925" s="17" t="n"/>
      <c r="L5925" s="17" t="n"/>
      <c r="N5925">
        <f>IF($B5925="","",IF($C5925="SUPERSTORE","Superstore","DH"))</f>
        <v/>
      </c>
      <c r="O5925">
        <f>IF($B5925="","",IFERROR(VLOOKUP($B5925,Mapping!$A:$C,2,0),"Not Mapped"))</f>
        <v/>
      </c>
      <c r="P5925">
        <f>IF($B5925="","",IFERROR(VLOOKUP($B5925,Mapping!$A:$C,3,0),"Not Mapped"))</f>
        <v/>
      </c>
      <c r="Q5925">
        <f>IF($B5925="","",IF(COUNTIF(Exclusions!$A:$A,$B5925)&gt;0,"Yes","No"))</f>
        <v/>
      </c>
      <c r="R5925" s="17">
        <f>IF($B5925="","",MIN(1,DAY($A5925)/IF($N5925="Superstore",Settings!$B$5,Settings!$B$4)))</f>
        <v/>
      </c>
      <c r="S5925" s="17">
        <f>IF(OR($B5925="",$G5925="",$R5925=0),"",$G5925/$R5925)</f>
        <v/>
      </c>
      <c r="T5925">
        <f>IF($S5925="","",IF($S5925&lt;Settings!$B$8,"Critical",IF($S5925&lt;Settings!$B$9,"Semi Critical","Non Critical")))</f>
        <v/>
      </c>
      <c r="U5925">
        <f>IF($B5925="","",IFERROR(VLOOKUP($O5925,Leaders!$A:$B,2,0),"Not Mapped"))</f>
        <v/>
      </c>
    </row>
    <row r="5926">
      <c r="A5926" s="16" t="n"/>
      <c r="G5926" s="17" t="n"/>
      <c r="H5926" s="17" t="n"/>
      <c r="I5926" s="17" t="n"/>
      <c r="J5926" s="17" t="n"/>
      <c r="K5926" s="17" t="n"/>
      <c r="L5926" s="17" t="n"/>
      <c r="N5926">
        <f>IF($B5926="","",IF($C5926="SUPERSTORE","Superstore","DH"))</f>
        <v/>
      </c>
      <c r="O5926">
        <f>IF($B5926="","",IFERROR(VLOOKUP($B5926,Mapping!$A:$C,2,0),"Not Mapped"))</f>
        <v/>
      </c>
      <c r="P5926">
        <f>IF($B5926="","",IFERROR(VLOOKUP($B5926,Mapping!$A:$C,3,0),"Not Mapped"))</f>
        <v/>
      </c>
      <c r="Q5926">
        <f>IF($B5926="","",IF(COUNTIF(Exclusions!$A:$A,$B5926)&gt;0,"Yes","No"))</f>
        <v/>
      </c>
      <c r="R5926" s="17">
        <f>IF($B5926="","",MIN(1,DAY($A5926)/IF($N5926="Superstore",Settings!$B$5,Settings!$B$4)))</f>
        <v/>
      </c>
      <c r="S5926" s="17">
        <f>IF(OR($B5926="",$G5926="",$R5926=0),"",$G5926/$R5926)</f>
        <v/>
      </c>
      <c r="T5926">
        <f>IF($S5926="","",IF($S5926&lt;Settings!$B$8,"Critical",IF($S5926&lt;Settings!$B$9,"Semi Critical","Non Critical")))</f>
        <v/>
      </c>
      <c r="U5926">
        <f>IF($B5926="","",IFERROR(VLOOKUP($O5926,Leaders!$A:$B,2,0),"Not Mapped"))</f>
        <v/>
      </c>
    </row>
    <row r="5927">
      <c r="A5927" s="16" t="n"/>
      <c r="G5927" s="17" t="n"/>
      <c r="H5927" s="17" t="n"/>
      <c r="I5927" s="17" t="n"/>
      <c r="J5927" s="17" t="n"/>
      <c r="K5927" s="17" t="n"/>
      <c r="L5927" s="17" t="n"/>
      <c r="N5927">
        <f>IF($B5927="","",IF($C5927="SUPERSTORE","Superstore","DH"))</f>
        <v/>
      </c>
      <c r="O5927">
        <f>IF($B5927="","",IFERROR(VLOOKUP($B5927,Mapping!$A:$C,2,0),"Not Mapped"))</f>
        <v/>
      </c>
      <c r="P5927">
        <f>IF($B5927="","",IFERROR(VLOOKUP($B5927,Mapping!$A:$C,3,0),"Not Mapped"))</f>
        <v/>
      </c>
      <c r="Q5927">
        <f>IF($B5927="","",IF(COUNTIF(Exclusions!$A:$A,$B5927)&gt;0,"Yes","No"))</f>
        <v/>
      </c>
      <c r="R5927" s="17">
        <f>IF($B5927="","",MIN(1,DAY($A5927)/IF($N5927="Superstore",Settings!$B$5,Settings!$B$4)))</f>
        <v/>
      </c>
      <c r="S5927" s="17">
        <f>IF(OR($B5927="",$G5927="",$R5927=0),"",$G5927/$R5927)</f>
        <v/>
      </c>
      <c r="T5927">
        <f>IF($S5927="","",IF($S5927&lt;Settings!$B$8,"Critical",IF($S5927&lt;Settings!$B$9,"Semi Critical","Non Critical")))</f>
        <v/>
      </c>
      <c r="U5927">
        <f>IF($B5927="","",IFERROR(VLOOKUP($O5927,Leaders!$A:$B,2,0),"Not Mapped"))</f>
        <v/>
      </c>
    </row>
    <row r="5928">
      <c r="A5928" s="16" t="n"/>
      <c r="G5928" s="17" t="n"/>
      <c r="H5928" s="17" t="n"/>
      <c r="I5928" s="17" t="n"/>
      <c r="J5928" s="17" t="n"/>
      <c r="K5928" s="17" t="n"/>
      <c r="L5928" s="17" t="n"/>
      <c r="N5928">
        <f>IF($B5928="","",IF($C5928="SUPERSTORE","Superstore","DH"))</f>
        <v/>
      </c>
      <c r="O5928">
        <f>IF($B5928="","",IFERROR(VLOOKUP($B5928,Mapping!$A:$C,2,0),"Not Mapped"))</f>
        <v/>
      </c>
      <c r="P5928">
        <f>IF($B5928="","",IFERROR(VLOOKUP($B5928,Mapping!$A:$C,3,0),"Not Mapped"))</f>
        <v/>
      </c>
      <c r="Q5928">
        <f>IF($B5928="","",IF(COUNTIF(Exclusions!$A:$A,$B5928)&gt;0,"Yes","No"))</f>
        <v/>
      </c>
      <c r="R5928" s="17">
        <f>IF($B5928="","",MIN(1,DAY($A5928)/IF($N5928="Superstore",Settings!$B$5,Settings!$B$4)))</f>
        <v/>
      </c>
      <c r="S5928" s="17">
        <f>IF(OR($B5928="",$G5928="",$R5928=0),"",$G5928/$R5928)</f>
        <v/>
      </c>
      <c r="T5928">
        <f>IF($S5928="","",IF($S5928&lt;Settings!$B$8,"Critical",IF($S5928&lt;Settings!$B$9,"Semi Critical","Non Critical")))</f>
        <v/>
      </c>
      <c r="U5928">
        <f>IF($B5928="","",IFERROR(VLOOKUP($O5928,Leaders!$A:$B,2,0),"Not Mapped"))</f>
        <v/>
      </c>
    </row>
    <row r="5929">
      <c r="A5929" s="16" t="n"/>
      <c r="G5929" s="17" t="n"/>
      <c r="H5929" s="17" t="n"/>
      <c r="I5929" s="17" t="n"/>
      <c r="J5929" s="17" t="n"/>
      <c r="K5929" s="17" t="n"/>
      <c r="L5929" s="17" t="n"/>
      <c r="N5929">
        <f>IF($B5929="","",IF($C5929="SUPERSTORE","Superstore","DH"))</f>
        <v/>
      </c>
      <c r="O5929">
        <f>IF($B5929="","",IFERROR(VLOOKUP($B5929,Mapping!$A:$C,2,0),"Not Mapped"))</f>
        <v/>
      </c>
      <c r="P5929">
        <f>IF($B5929="","",IFERROR(VLOOKUP($B5929,Mapping!$A:$C,3,0),"Not Mapped"))</f>
        <v/>
      </c>
      <c r="Q5929">
        <f>IF($B5929="","",IF(COUNTIF(Exclusions!$A:$A,$B5929)&gt;0,"Yes","No"))</f>
        <v/>
      </c>
      <c r="R5929" s="17">
        <f>IF($B5929="","",MIN(1,DAY($A5929)/IF($N5929="Superstore",Settings!$B$5,Settings!$B$4)))</f>
        <v/>
      </c>
      <c r="S5929" s="17">
        <f>IF(OR($B5929="",$G5929="",$R5929=0),"",$G5929/$R5929)</f>
        <v/>
      </c>
      <c r="T5929">
        <f>IF($S5929="","",IF($S5929&lt;Settings!$B$8,"Critical",IF($S5929&lt;Settings!$B$9,"Semi Critical","Non Critical")))</f>
        <v/>
      </c>
      <c r="U5929">
        <f>IF($B5929="","",IFERROR(VLOOKUP($O5929,Leaders!$A:$B,2,0),"Not Mapped"))</f>
        <v/>
      </c>
    </row>
    <row r="5930">
      <c r="A5930" s="16" t="n"/>
      <c r="G5930" s="17" t="n"/>
      <c r="H5930" s="17" t="n"/>
      <c r="I5930" s="17" t="n"/>
      <c r="J5930" s="17" t="n"/>
      <c r="K5930" s="17" t="n"/>
      <c r="L5930" s="17" t="n"/>
      <c r="N5930">
        <f>IF($B5930="","",IF($C5930="SUPERSTORE","Superstore","DH"))</f>
        <v/>
      </c>
      <c r="O5930">
        <f>IF($B5930="","",IFERROR(VLOOKUP($B5930,Mapping!$A:$C,2,0),"Not Mapped"))</f>
        <v/>
      </c>
      <c r="P5930">
        <f>IF($B5930="","",IFERROR(VLOOKUP($B5930,Mapping!$A:$C,3,0),"Not Mapped"))</f>
        <v/>
      </c>
      <c r="Q5930">
        <f>IF($B5930="","",IF(COUNTIF(Exclusions!$A:$A,$B5930)&gt;0,"Yes","No"))</f>
        <v/>
      </c>
      <c r="R5930" s="17">
        <f>IF($B5930="","",MIN(1,DAY($A5930)/IF($N5930="Superstore",Settings!$B$5,Settings!$B$4)))</f>
        <v/>
      </c>
      <c r="S5930" s="17">
        <f>IF(OR($B5930="",$G5930="",$R5930=0),"",$G5930/$R5930)</f>
        <v/>
      </c>
      <c r="T5930">
        <f>IF($S5930="","",IF($S5930&lt;Settings!$B$8,"Critical",IF($S5930&lt;Settings!$B$9,"Semi Critical","Non Critical")))</f>
        <v/>
      </c>
      <c r="U5930">
        <f>IF($B5930="","",IFERROR(VLOOKUP($O5930,Leaders!$A:$B,2,0),"Not Mapped"))</f>
        <v/>
      </c>
    </row>
    <row r="5931">
      <c r="A5931" s="16" t="n"/>
      <c r="G5931" s="17" t="n"/>
      <c r="H5931" s="17" t="n"/>
      <c r="I5931" s="17" t="n"/>
      <c r="J5931" s="17" t="n"/>
      <c r="K5931" s="17" t="n"/>
      <c r="L5931" s="17" t="n"/>
      <c r="N5931">
        <f>IF($B5931="","",IF($C5931="SUPERSTORE","Superstore","DH"))</f>
        <v/>
      </c>
      <c r="O5931">
        <f>IF($B5931="","",IFERROR(VLOOKUP($B5931,Mapping!$A:$C,2,0),"Not Mapped"))</f>
        <v/>
      </c>
      <c r="P5931">
        <f>IF($B5931="","",IFERROR(VLOOKUP($B5931,Mapping!$A:$C,3,0),"Not Mapped"))</f>
        <v/>
      </c>
      <c r="Q5931">
        <f>IF($B5931="","",IF(COUNTIF(Exclusions!$A:$A,$B5931)&gt;0,"Yes","No"))</f>
        <v/>
      </c>
      <c r="R5931" s="17">
        <f>IF($B5931="","",MIN(1,DAY($A5931)/IF($N5931="Superstore",Settings!$B$5,Settings!$B$4)))</f>
        <v/>
      </c>
      <c r="S5931" s="17">
        <f>IF(OR($B5931="",$G5931="",$R5931=0),"",$G5931/$R5931)</f>
        <v/>
      </c>
      <c r="T5931">
        <f>IF($S5931="","",IF($S5931&lt;Settings!$B$8,"Critical",IF($S5931&lt;Settings!$B$9,"Semi Critical","Non Critical")))</f>
        <v/>
      </c>
      <c r="U5931">
        <f>IF($B5931="","",IFERROR(VLOOKUP($O5931,Leaders!$A:$B,2,0),"Not Mapped"))</f>
        <v/>
      </c>
    </row>
    <row r="5932">
      <c r="A5932" s="16" t="n"/>
      <c r="G5932" s="17" t="n"/>
      <c r="H5932" s="17" t="n"/>
      <c r="I5932" s="17" t="n"/>
      <c r="J5932" s="17" t="n"/>
      <c r="K5932" s="17" t="n"/>
      <c r="L5932" s="17" t="n"/>
      <c r="N5932">
        <f>IF($B5932="","",IF($C5932="SUPERSTORE","Superstore","DH"))</f>
        <v/>
      </c>
      <c r="O5932">
        <f>IF($B5932="","",IFERROR(VLOOKUP($B5932,Mapping!$A:$C,2,0),"Not Mapped"))</f>
        <v/>
      </c>
      <c r="P5932">
        <f>IF($B5932="","",IFERROR(VLOOKUP($B5932,Mapping!$A:$C,3,0),"Not Mapped"))</f>
        <v/>
      </c>
      <c r="Q5932">
        <f>IF($B5932="","",IF(COUNTIF(Exclusions!$A:$A,$B5932)&gt;0,"Yes","No"))</f>
        <v/>
      </c>
      <c r="R5932" s="17">
        <f>IF($B5932="","",MIN(1,DAY($A5932)/IF($N5932="Superstore",Settings!$B$5,Settings!$B$4)))</f>
        <v/>
      </c>
      <c r="S5932" s="17">
        <f>IF(OR($B5932="",$G5932="",$R5932=0),"",$G5932/$R5932)</f>
        <v/>
      </c>
      <c r="T5932">
        <f>IF($S5932="","",IF($S5932&lt;Settings!$B$8,"Critical",IF($S5932&lt;Settings!$B$9,"Semi Critical","Non Critical")))</f>
        <v/>
      </c>
      <c r="U5932">
        <f>IF($B5932="","",IFERROR(VLOOKUP($O5932,Leaders!$A:$B,2,0),"Not Mapped"))</f>
        <v/>
      </c>
    </row>
    <row r="5933">
      <c r="A5933" s="16" t="n"/>
      <c r="G5933" s="17" t="n"/>
      <c r="H5933" s="17" t="n"/>
      <c r="I5933" s="17" t="n"/>
      <c r="J5933" s="17" t="n"/>
      <c r="K5933" s="17" t="n"/>
      <c r="L5933" s="17" t="n"/>
      <c r="N5933">
        <f>IF($B5933="","",IF($C5933="SUPERSTORE","Superstore","DH"))</f>
        <v/>
      </c>
      <c r="O5933">
        <f>IF($B5933="","",IFERROR(VLOOKUP($B5933,Mapping!$A:$C,2,0),"Not Mapped"))</f>
        <v/>
      </c>
      <c r="P5933">
        <f>IF($B5933="","",IFERROR(VLOOKUP($B5933,Mapping!$A:$C,3,0),"Not Mapped"))</f>
        <v/>
      </c>
      <c r="Q5933">
        <f>IF($B5933="","",IF(COUNTIF(Exclusions!$A:$A,$B5933)&gt;0,"Yes","No"))</f>
        <v/>
      </c>
      <c r="R5933" s="17">
        <f>IF($B5933="","",MIN(1,DAY($A5933)/IF($N5933="Superstore",Settings!$B$5,Settings!$B$4)))</f>
        <v/>
      </c>
      <c r="S5933" s="17">
        <f>IF(OR($B5933="",$G5933="",$R5933=0),"",$G5933/$R5933)</f>
        <v/>
      </c>
      <c r="T5933">
        <f>IF($S5933="","",IF($S5933&lt;Settings!$B$8,"Critical",IF($S5933&lt;Settings!$B$9,"Semi Critical","Non Critical")))</f>
        <v/>
      </c>
      <c r="U5933">
        <f>IF($B5933="","",IFERROR(VLOOKUP($O5933,Leaders!$A:$B,2,0),"Not Mapped"))</f>
        <v/>
      </c>
    </row>
    <row r="5934">
      <c r="A5934" s="16" t="n"/>
      <c r="G5934" s="17" t="n"/>
      <c r="H5934" s="17" t="n"/>
      <c r="I5934" s="17" t="n"/>
      <c r="J5934" s="17" t="n"/>
      <c r="K5934" s="17" t="n"/>
      <c r="L5934" s="17" t="n"/>
      <c r="N5934">
        <f>IF($B5934="","",IF($C5934="SUPERSTORE","Superstore","DH"))</f>
        <v/>
      </c>
      <c r="O5934">
        <f>IF($B5934="","",IFERROR(VLOOKUP($B5934,Mapping!$A:$C,2,0),"Not Mapped"))</f>
        <v/>
      </c>
      <c r="P5934">
        <f>IF($B5934="","",IFERROR(VLOOKUP($B5934,Mapping!$A:$C,3,0),"Not Mapped"))</f>
        <v/>
      </c>
      <c r="Q5934">
        <f>IF($B5934="","",IF(COUNTIF(Exclusions!$A:$A,$B5934)&gt;0,"Yes","No"))</f>
        <v/>
      </c>
      <c r="R5934" s="17">
        <f>IF($B5934="","",MIN(1,DAY($A5934)/IF($N5934="Superstore",Settings!$B$5,Settings!$B$4)))</f>
        <v/>
      </c>
      <c r="S5934" s="17">
        <f>IF(OR($B5934="",$G5934="",$R5934=0),"",$G5934/$R5934)</f>
        <v/>
      </c>
      <c r="T5934">
        <f>IF($S5934="","",IF($S5934&lt;Settings!$B$8,"Critical",IF($S5934&lt;Settings!$B$9,"Semi Critical","Non Critical")))</f>
        <v/>
      </c>
      <c r="U5934">
        <f>IF($B5934="","",IFERROR(VLOOKUP($O5934,Leaders!$A:$B,2,0),"Not Mapped"))</f>
        <v/>
      </c>
    </row>
    <row r="5935">
      <c r="A5935" s="16" t="n"/>
      <c r="G5935" s="17" t="n"/>
      <c r="H5935" s="17" t="n"/>
      <c r="I5935" s="17" t="n"/>
      <c r="J5935" s="17" t="n"/>
      <c r="K5935" s="17" t="n"/>
      <c r="L5935" s="17" t="n"/>
      <c r="N5935">
        <f>IF($B5935="","",IF($C5935="SUPERSTORE","Superstore","DH"))</f>
        <v/>
      </c>
      <c r="O5935">
        <f>IF($B5935="","",IFERROR(VLOOKUP($B5935,Mapping!$A:$C,2,0),"Not Mapped"))</f>
        <v/>
      </c>
      <c r="P5935">
        <f>IF($B5935="","",IFERROR(VLOOKUP($B5935,Mapping!$A:$C,3,0),"Not Mapped"))</f>
        <v/>
      </c>
      <c r="Q5935">
        <f>IF($B5935="","",IF(COUNTIF(Exclusions!$A:$A,$B5935)&gt;0,"Yes","No"))</f>
        <v/>
      </c>
      <c r="R5935" s="17">
        <f>IF($B5935="","",MIN(1,DAY($A5935)/IF($N5935="Superstore",Settings!$B$5,Settings!$B$4)))</f>
        <v/>
      </c>
      <c r="S5935" s="17">
        <f>IF(OR($B5935="",$G5935="",$R5935=0),"",$G5935/$R5935)</f>
        <v/>
      </c>
      <c r="T5935">
        <f>IF($S5935="","",IF($S5935&lt;Settings!$B$8,"Critical",IF($S5935&lt;Settings!$B$9,"Semi Critical","Non Critical")))</f>
        <v/>
      </c>
      <c r="U5935">
        <f>IF($B5935="","",IFERROR(VLOOKUP($O5935,Leaders!$A:$B,2,0),"Not Mapped"))</f>
        <v/>
      </c>
    </row>
    <row r="5936">
      <c r="A5936" s="16" t="n"/>
      <c r="G5936" s="17" t="n"/>
      <c r="H5936" s="17" t="n"/>
      <c r="I5936" s="17" t="n"/>
      <c r="J5936" s="17" t="n"/>
      <c r="K5936" s="17" t="n"/>
      <c r="L5936" s="17" t="n"/>
      <c r="N5936">
        <f>IF($B5936="","",IF($C5936="SUPERSTORE","Superstore","DH"))</f>
        <v/>
      </c>
      <c r="O5936">
        <f>IF($B5936="","",IFERROR(VLOOKUP($B5936,Mapping!$A:$C,2,0),"Not Mapped"))</f>
        <v/>
      </c>
      <c r="P5936">
        <f>IF($B5936="","",IFERROR(VLOOKUP($B5936,Mapping!$A:$C,3,0),"Not Mapped"))</f>
        <v/>
      </c>
      <c r="Q5936">
        <f>IF($B5936="","",IF(COUNTIF(Exclusions!$A:$A,$B5936)&gt;0,"Yes","No"))</f>
        <v/>
      </c>
      <c r="R5936" s="17">
        <f>IF($B5936="","",MIN(1,DAY($A5936)/IF($N5936="Superstore",Settings!$B$5,Settings!$B$4)))</f>
        <v/>
      </c>
      <c r="S5936" s="17">
        <f>IF(OR($B5936="",$G5936="",$R5936=0),"",$G5936/$R5936)</f>
        <v/>
      </c>
      <c r="T5936">
        <f>IF($S5936="","",IF($S5936&lt;Settings!$B$8,"Critical",IF($S5936&lt;Settings!$B$9,"Semi Critical","Non Critical")))</f>
        <v/>
      </c>
      <c r="U5936">
        <f>IF($B5936="","",IFERROR(VLOOKUP($O5936,Leaders!$A:$B,2,0),"Not Mapped"))</f>
        <v/>
      </c>
    </row>
    <row r="5937">
      <c r="A5937" s="16" t="n"/>
      <c r="G5937" s="17" t="n"/>
      <c r="H5937" s="17" t="n"/>
      <c r="I5937" s="17" t="n"/>
      <c r="J5937" s="17" t="n"/>
      <c r="K5937" s="17" t="n"/>
      <c r="L5937" s="17" t="n"/>
      <c r="N5937">
        <f>IF($B5937="","",IF($C5937="SUPERSTORE","Superstore","DH"))</f>
        <v/>
      </c>
      <c r="O5937">
        <f>IF($B5937="","",IFERROR(VLOOKUP($B5937,Mapping!$A:$C,2,0),"Not Mapped"))</f>
        <v/>
      </c>
      <c r="P5937">
        <f>IF($B5937="","",IFERROR(VLOOKUP($B5937,Mapping!$A:$C,3,0),"Not Mapped"))</f>
        <v/>
      </c>
      <c r="Q5937">
        <f>IF($B5937="","",IF(COUNTIF(Exclusions!$A:$A,$B5937)&gt;0,"Yes","No"))</f>
        <v/>
      </c>
      <c r="R5937" s="17">
        <f>IF($B5937="","",MIN(1,DAY($A5937)/IF($N5937="Superstore",Settings!$B$5,Settings!$B$4)))</f>
        <v/>
      </c>
      <c r="S5937" s="17">
        <f>IF(OR($B5937="",$G5937="",$R5937=0),"",$G5937/$R5937)</f>
        <v/>
      </c>
      <c r="T5937">
        <f>IF($S5937="","",IF($S5937&lt;Settings!$B$8,"Critical",IF($S5937&lt;Settings!$B$9,"Semi Critical","Non Critical")))</f>
        <v/>
      </c>
      <c r="U5937">
        <f>IF($B5937="","",IFERROR(VLOOKUP($O5937,Leaders!$A:$B,2,0),"Not Mapped"))</f>
        <v/>
      </c>
    </row>
    <row r="5938">
      <c r="A5938" s="16" t="n"/>
      <c r="G5938" s="17" t="n"/>
      <c r="H5938" s="17" t="n"/>
      <c r="I5938" s="17" t="n"/>
      <c r="J5938" s="17" t="n"/>
      <c r="K5938" s="17" t="n"/>
      <c r="L5938" s="17" t="n"/>
      <c r="N5938">
        <f>IF($B5938="","",IF($C5938="SUPERSTORE","Superstore","DH"))</f>
        <v/>
      </c>
      <c r="O5938">
        <f>IF($B5938="","",IFERROR(VLOOKUP($B5938,Mapping!$A:$C,2,0),"Not Mapped"))</f>
        <v/>
      </c>
      <c r="P5938">
        <f>IF($B5938="","",IFERROR(VLOOKUP($B5938,Mapping!$A:$C,3,0),"Not Mapped"))</f>
        <v/>
      </c>
      <c r="Q5938">
        <f>IF($B5938="","",IF(COUNTIF(Exclusions!$A:$A,$B5938)&gt;0,"Yes","No"))</f>
        <v/>
      </c>
      <c r="R5938" s="17">
        <f>IF($B5938="","",MIN(1,DAY($A5938)/IF($N5938="Superstore",Settings!$B$5,Settings!$B$4)))</f>
        <v/>
      </c>
      <c r="S5938" s="17">
        <f>IF(OR($B5938="",$G5938="",$R5938=0),"",$G5938/$R5938)</f>
        <v/>
      </c>
      <c r="T5938">
        <f>IF($S5938="","",IF($S5938&lt;Settings!$B$8,"Critical",IF($S5938&lt;Settings!$B$9,"Semi Critical","Non Critical")))</f>
        <v/>
      </c>
      <c r="U5938">
        <f>IF($B5938="","",IFERROR(VLOOKUP($O5938,Leaders!$A:$B,2,0),"Not Mapped"))</f>
        <v/>
      </c>
    </row>
    <row r="5939">
      <c r="A5939" s="16" t="n"/>
      <c r="G5939" s="17" t="n"/>
      <c r="H5939" s="17" t="n"/>
      <c r="I5939" s="17" t="n"/>
      <c r="J5939" s="17" t="n"/>
      <c r="K5939" s="17" t="n"/>
      <c r="L5939" s="17" t="n"/>
      <c r="N5939">
        <f>IF($B5939="","",IF($C5939="SUPERSTORE","Superstore","DH"))</f>
        <v/>
      </c>
      <c r="O5939">
        <f>IF($B5939="","",IFERROR(VLOOKUP($B5939,Mapping!$A:$C,2,0),"Not Mapped"))</f>
        <v/>
      </c>
      <c r="P5939">
        <f>IF($B5939="","",IFERROR(VLOOKUP($B5939,Mapping!$A:$C,3,0),"Not Mapped"))</f>
        <v/>
      </c>
      <c r="Q5939">
        <f>IF($B5939="","",IF(COUNTIF(Exclusions!$A:$A,$B5939)&gt;0,"Yes","No"))</f>
        <v/>
      </c>
      <c r="R5939" s="17">
        <f>IF($B5939="","",MIN(1,DAY($A5939)/IF($N5939="Superstore",Settings!$B$5,Settings!$B$4)))</f>
        <v/>
      </c>
      <c r="S5939" s="17">
        <f>IF(OR($B5939="",$G5939="",$R5939=0),"",$G5939/$R5939)</f>
        <v/>
      </c>
      <c r="T5939">
        <f>IF($S5939="","",IF($S5939&lt;Settings!$B$8,"Critical",IF($S5939&lt;Settings!$B$9,"Semi Critical","Non Critical")))</f>
        <v/>
      </c>
      <c r="U5939">
        <f>IF($B5939="","",IFERROR(VLOOKUP($O5939,Leaders!$A:$B,2,0),"Not Mapped"))</f>
        <v/>
      </c>
    </row>
    <row r="5940">
      <c r="A5940" s="16" t="n"/>
      <c r="G5940" s="17" t="n"/>
      <c r="H5940" s="17" t="n"/>
      <c r="I5940" s="17" t="n"/>
      <c r="J5940" s="17" t="n"/>
      <c r="K5940" s="17" t="n"/>
      <c r="L5940" s="17" t="n"/>
      <c r="N5940">
        <f>IF($B5940="","",IF($C5940="SUPERSTORE","Superstore","DH"))</f>
        <v/>
      </c>
      <c r="O5940">
        <f>IF($B5940="","",IFERROR(VLOOKUP($B5940,Mapping!$A:$C,2,0),"Not Mapped"))</f>
        <v/>
      </c>
      <c r="P5940">
        <f>IF($B5940="","",IFERROR(VLOOKUP($B5940,Mapping!$A:$C,3,0),"Not Mapped"))</f>
        <v/>
      </c>
      <c r="Q5940">
        <f>IF($B5940="","",IF(COUNTIF(Exclusions!$A:$A,$B5940)&gt;0,"Yes","No"))</f>
        <v/>
      </c>
      <c r="R5940" s="17">
        <f>IF($B5940="","",MIN(1,DAY($A5940)/IF($N5940="Superstore",Settings!$B$5,Settings!$B$4)))</f>
        <v/>
      </c>
      <c r="S5940" s="17">
        <f>IF(OR($B5940="",$G5940="",$R5940=0),"",$G5940/$R5940)</f>
        <v/>
      </c>
      <c r="T5940">
        <f>IF($S5940="","",IF($S5940&lt;Settings!$B$8,"Critical",IF($S5940&lt;Settings!$B$9,"Semi Critical","Non Critical")))</f>
        <v/>
      </c>
      <c r="U5940">
        <f>IF($B5940="","",IFERROR(VLOOKUP($O5940,Leaders!$A:$B,2,0),"Not Mapped"))</f>
        <v/>
      </c>
    </row>
    <row r="5941">
      <c r="A5941" s="16" t="n"/>
      <c r="G5941" s="17" t="n"/>
      <c r="H5941" s="17" t="n"/>
      <c r="I5941" s="17" t="n"/>
      <c r="J5941" s="17" t="n"/>
      <c r="K5941" s="17" t="n"/>
      <c r="L5941" s="17" t="n"/>
      <c r="N5941">
        <f>IF($B5941="","",IF($C5941="SUPERSTORE","Superstore","DH"))</f>
        <v/>
      </c>
      <c r="O5941">
        <f>IF($B5941="","",IFERROR(VLOOKUP($B5941,Mapping!$A:$C,2,0),"Not Mapped"))</f>
        <v/>
      </c>
      <c r="P5941">
        <f>IF($B5941="","",IFERROR(VLOOKUP($B5941,Mapping!$A:$C,3,0),"Not Mapped"))</f>
        <v/>
      </c>
      <c r="Q5941">
        <f>IF($B5941="","",IF(COUNTIF(Exclusions!$A:$A,$B5941)&gt;0,"Yes","No"))</f>
        <v/>
      </c>
      <c r="R5941" s="17">
        <f>IF($B5941="","",MIN(1,DAY($A5941)/IF($N5941="Superstore",Settings!$B$5,Settings!$B$4)))</f>
        <v/>
      </c>
      <c r="S5941" s="17">
        <f>IF(OR($B5941="",$G5941="",$R5941=0),"",$G5941/$R5941)</f>
        <v/>
      </c>
      <c r="T5941">
        <f>IF($S5941="","",IF($S5941&lt;Settings!$B$8,"Critical",IF($S5941&lt;Settings!$B$9,"Semi Critical","Non Critical")))</f>
        <v/>
      </c>
      <c r="U5941">
        <f>IF($B5941="","",IFERROR(VLOOKUP($O5941,Leaders!$A:$B,2,0),"Not Mapped"))</f>
        <v/>
      </c>
    </row>
    <row r="5942">
      <c r="A5942" s="16" t="n"/>
      <c r="G5942" s="17" t="n"/>
      <c r="H5942" s="17" t="n"/>
      <c r="I5942" s="17" t="n"/>
      <c r="J5942" s="17" t="n"/>
      <c r="K5942" s="17" t="n"/>
      <c r="L5942" s="17" t="n"/>
      <c r="N5942">
        <f>IF($B5942="","",IF($C5942="SUPERSTORE","Superstore","DH"))</f>
        <v/>
      </c>
      <c r="O5942">
        <f>IF($B5942="","",IFERROR(VLOOKUP($B5942,Mapping!$A:$C,2,0),"Not Mapped"))</f>
        <v/>
      </c>
      <c r="P5942">
        <f>IF($B5942="","",IFERROR(VLOOKUP($B5942,Mapping!$A:$C,3,0),"Not Mapped"))</f>
        <v/>
      </c>
      <c r="Q5942">
        <f>IF($B5942="","",IF(COUNTIF(Exclusions!$A:$A,$B5942)&gt;0,"Yes","No"))</f>
        <v/>
      </c>
      <c r="R5942" s="17">
        <f>IF($B5942="","",MIN(1,DAY($A5942)/IF($N5942="Superstore",Settings!$B$5,Settings!$B$4)))</f>
        <v/>
      </c>
      <c r="S5942" s="17">
        <f>IF(OR($B5942="",$G5942="",$R5942=0),"",$G5942/$R5942)</f>
        <v/>
      </c>
      <c r="T5942">
        <f>IF($S5942="","",IF($S5942&lt;Settings!$B$8,"Critical",IF($S5942&lt;Settings!$B$9,"Semi Critical","Non Critical")))</f>
        <v/>
      </c>
      <c r="U5942">
        <f>IF($B5942="","",IFERROR(VLOOKUP($O5942,Leaders!$A:$B,2,0),"Not Mapped"))</f>
        <v/>
      </c>
    </row>
    <row r="5943">
      <c r="A5943" s="16" t="n"/>
      <c r="G5943" s="17" t="n"/>
      <c r="H5943" s="17" t="n"/>
      <c r="I5943" s="17" t="n"/>
      <c r="J5943" s="17" t="n"/>
      <c r="K5943" s="17" t="n"/>
      <c r="L5943" s="17" t="n"/>
      <c r="N5943">
        <f>IF($B5943="","",IF($C5943="SUPERSTORE","Superstore","DH"))</f>
        <v/>
      </c>
      <c r="O5943">
        <f>IF($B5943="","",IFERROR(VLOOKUP($B5943,Mapping!$A:$C,2,0),"Not Mapped"))</f>
        <v/>
      </c>
      <c r="P5943">
        <f>IF($B5943="","",IFERROR(VLOOKUP($B5943,Mapping!$A:$C,3,0),"Not Mapped"))</f>
        <v/>
      </c>
      <c r="Q5943">
        <f>IF($B5943="","",IF(COUNTIF(Exclusions!$A:$A,$B5943)&gt;0,"Yes","No"))</f>
        <v/>
      </c>
      <c r="R5943" s="17">
        <f>IF($B5943="","",MIN(1,DAY($A5943)/IF($N5943="Superstore",Settings!$B$5,Settings!$B$4)))</f>
        <v/>
      </c>
      <c r="S5943" s="17">
        <f>IF(OR($B5943="",$G5943="",$R5943=0),"",$G5943/$R5943)</f>
        <v/>
      </c>
      <c r="T5943">
        <f>IF($S5943="","",IF($S5943&lt;Settings!$B$8,"Critical",IF($S5943&lt;Settings!$B$9,"Semi Critical","Non Critical")))</f>
        <v/>
      </c>
      <c r="U5943">
        <f>IF($B5943="","",IFERROR(VLOOKUP($O5943,Leaders!$A:$B,2,0),"Not Mapped"))</f>
        <v/>
      </c>
    </row>
    <row r="5944">
      <c r="A5944" s="16" t="n"/>
      <c r="G5944" s="17" t="n"/>
      <c r="H5944" s="17" t="n"/>
      <c r="I5944" s="17" t="n"/>
      <c r="J5944" s="17" t="n"/>
      <c r="K5944" s="17" t="n"/>
      <c r="L5944" s="17" t="n"/>
      <c r="N5944">
        <f>IF($B5944="","",IF($C5944="SUPERSTORE","Superstore","DH"))</f>
        <v/>
      </c>
      <c r="O5944">
        <f>IF($B5944="","",IFERROR(VLOOKUP($B5944,Mapping!$A:$C,2,0),"Not Mapped"))</f>
        <v/>
      </c>
      <c r="P5944">
        <f>IF($B5944="","",IFERROR(VLOOKUP($B5944,Mapping!$A:$C,3,0),"Not Mapped"))</f>
        <v/>
      </c>
      <c r="Q5944">
        <f>IF($B5944="","",IF(COUNTIF(Exclusions!$A:$A,$B5944)&gt;0,"Yes","No"))</f>
        <v/>
      </c>
      <c r="R5944" s="17">
        <f>IF($B5944="","",MIN(1,DAY($A5944)/IF($N5944="Superstore",Settings!$B$5,Settings!$B$4)))</f>
        <v/>
      </c>
      <c r="S5944" s="17">
        <f>IF(OR($B5944="",$G5944="",$R5944=0),"",$G5944/$R5944)</f>
        <v/>
      </c>
      <c r="T5944">
        <f>IF($S5944="","",IF($S5944&lt;Settings!$B$8,"Critical",IF($S5944&lt;Settings!$B$9,"Semi Critical","Non Critical")))</f>
        <v/>
      </c>
      <c r="U5944">
        <f>IF($B5944="","",IFERROR(VLOOKUP($O5944,Leaders!$A:$B,2,0),"Not Mapped"))</f>
        <v/>
      </c>
    </row>
    <row r="5945">
      <c r="A5945" s="16" t="n"/>
      <c r="G5945" s="17" t="n"/>
      <c r="H5945" s="17" t="n"/>
      <c r="I5945" s="17" t="n"/>
      <c r="J5945" s="17" t="n"/>
      <c r="K5945" s="17" t="n"/>
      <c r="L5945" s="17" t="n"/>
      <c r="N5945">
        <f>IF($B5945="","",IF($C5945="SUPERSTORE","Superstore","DH"))</f>
        <v/>
      </c>
      <c r="O5945">
        <f>IF($B5945="","",IFERROR(VLOOKUP($B5945,Mapping!$A:$C,2,0),"Not Mapped"))</f>
        <v/>
      </c>
      <c r="P5945">
        <f>IF($B5945="","",IFERROR(VLOOKUP($B5945,Mapping!$A:$C,3,0),"Not Mapped"))</f>
        <v/>
      </c>
      <c r="Q5945">
        <f>IF($B5945="","",IF(COUNTIF(Exclusions!$A:$A,$B5945)&gt;0,"Yes","No"))</f>
        <v/>
      </c>
      <c r="R5945" s="17">
        <f>IF($B5945="","",MIN(1,DAY($A5945)/IF($N5945="Superstore",Settings!$B$5,Settings!$B$4)))</f>
        <v/>
      </c>
      <c r="S5945" s="17">
        <f>IF(OR($B5945="",$G5945="",$R5945=0),"",$G5945/$R5945)</f>
        <v/>
      </c>
      <c r="T5945">
        <f>IF($S5945="","",IF($S5945&lt;Settings!$B$8,"Critical",IF($S5945&lt;Settings!$B$9,"Semi Critical","Non Critical")))</f>
        <v/>
      </c>
      <c r="U5945">
        <f>IF($B5945="","",IFERROR(VLOOKUP($O5945,Leaders!$A:$B,2,0),"Not Mapped"))</f>
        <v/>
      </c>
    </row>
    <row r="5946">
      <c r="A5946" s="16" t="n"/>
      <c r="G5946" s="17" t="n"/>
      <c r="H5946" s="17" t="n"/>
      <c r="I5946" s="17" t="n"/>
      <c r="J5946" s="17" t="n"/>
      <c r="K5946" s="17" t="n"/>
      <c r="L5946" s="17" t="n"/>
      <c r="N5946">
        <f>IF($B5946="","",IF($C5946="SUPERSTORE","Superstore","DH"))</f>
        <v/>
      </c>
      <c r="O5946">
        <f>IF($B5946="","",IFERROR(VLOOKUP($B5946,Mapping!$A:$C,2,0),"Not Mapped"))</f>
        <v/>
      </c>
      <c r="P5946">
        <f>IF($B5946="","",IFERROR(VLOOKUP($B5946,Mapping!$A:$C,3,0),"Not Mapped"))</f>
        <v/>
      </c>
      <c r="Q5946">
        <f>IF($B5946="","",IF(COUNTIF(Exclusions!$A:$A,$B5946)&gt;0,"Yes","No"))</f>
        <v/>
      </c>
      <c r="R5946" s="17">
        <f>IF($B5946="","",MIN(1,DAY($A5946)/IF($N5946="Superstore",Settings!$B$5,Settings!$B$4)))</f>
        <v/>
      </c>
      <c r="S5946" s="17">
        <f>IF(OR($B5946="",$G5946="",$R5946=0),"",$G5946/$R5946)</f>
        <v/>
      </c>
      <c r="T5946">
        <f>IF($S5946="","",IF($S5946&lt;Settings!$B$8,"Critical",IF($S5946&lt;Settings!$B$9,"Semi Critical","Non Critical")))</f>
        <v/>
      </c>
      <c r="U5946">
        <f>IF($B5946="","",IFERROR(VLOOKUP($O5946,Leaders!$A:$B,2,0),"Not Mapped"))</f>
        <v/>
      </c>
    </row>
    <row r="5947">
      <c r="A5947" s="16" t="n"/>
      <c r="G5947" s="17" t="n"/>
      <c r="H5947" s="17" t="n"/>
      <c r="I5947" s="17" t="n"/>
      <c r="J5947" s="17" t="n"/>
      <c r="K5947" s="17" t="n"/>
      <c r="L5947" s="17" t="n"/>
      <c r="N5947">
        <f>IF($B5947="","",IF($C5947="SUPERSTORE","Superstore","DH"))</f>
        <v/>
      </c>
      <c r="O5947">
        <f>IF($B5947="","",IFERROR(VLOOKUP($B5947,Mapping!$A:$C,2,0),"Not Mapped"))</f>
        <v/>
      </c>
      <c r="P5947">
        <f>IF($B5947="","",IFERROR(VLOOKUP($B5947,Mapping!$A:$C,3,0),"Not Mapped"))</f>
        <v/>
      </c>
      <c r="Q5947">
        <f>IF($B5947="","",IF(COUNTIF(Exclusions!$A:$A,$B5947)&gt;0,"Yes","No"))</f>
        <v/>
      </c>
      <c r="R5947" s="17">
        <f>IF($B5947="","",MIN(1,DAY($A5947)/IF($N5947="Superstore",Settings!$B$5,Settings!$B$4)))</f>
        <v/>
      </c>
      <c r="S5947" s="17">
        <f>IF(OR($B5947="",$G5947="",$R5947=0),"",$G5947/$R5947)</f>
        <v/>
      </c>
      <c r="T5947">
        <f>IF($S5947="","",IF($S5947&lt;Settings!$B$8,"Critical",IF($S5947&lt;Settings!$B$9,"Semi Critical","Non Critical")))</f>
        <v/>
      </c>
      <c r="U5947">
        <f>IF($B5947="","",IFERROR(VLOOKUP($O5947,Leaders!$A:$B,2,0),"Not Mapped"))</f>
        <v/>
      </c>
    </row>
    <row r="5948">
      <c r="A5948" s="16" t="n"/>
      <c r="G5948" s="17" t="n"/>
      <c r="H5948" s="17" t="n"/>
      <c r="I5948" s="17" t="n"/>
      <c r="J5948" s="17" t="n"/>
      <c r="K5948" s="17" t="n"/>
      <c r="L5948" s="17" t="n"/>
      <c r="N5948">
        <f>IF($B5948="","",IF($C5948="SUPERSTORE","Superstore","DH"))</f>
        <v/>
      </c>
      <c r="O5948">
        <f>IF($B5948="","",IFERROR(VLOOKUP($B5948,Mapping!$A:$C,2,0),"Not Mapped"))</f>
        <v/>
      </c>
      <c r="P5948">
        <f>IF($B5948="","",IFERROR(VLOOKUP($B5948,Mapping!$A:$C,3,0),"Not Mapped"))</f>
        <v/>
      </c>
      <c r="Q5948">
        <f>IF($B5948="","",IF(COUNTIF(Exclusions!$A:$A,$B5948)&gt;0,"Yes","No"))</f>
        <v/>
      </c>
      <c r="R5948" s="17">
        <f>IF($B5948="","",MIN(1,DAY($A5948)/IF($N5948="Superstore",Settings!$B$5,Settings!$B$4)))</f>
        <v/>
      </c>
      <c r="S5948" s="17">
        <f>IF(OR($B5948="",$G5948="",$R5948=0),"",$G5948/$R5948)</f>
        <v/>
      </c>
      <c r="T5948">
        <f>IF($S5948="","",IF($S5948&lt;Settings!$B$8,"Critical",IF($S5948&lt;Settings!$B$9,"Semi Critical","Non Critical")))</f>
        <v/>
      </c>
      <c r="U5948">
        <f>IF($B5948="","",IFERROR(VLOOKUP($O5948,Leaders!$A:$B,2,0),"Not Mapped"))</f>
        <v/>
      </c>
    </row>
    <row r="5949">
      <c r="A5949" s="16" t="n"/>
      <c r="G5949" s="17" t="n"/>
      <c r="H5949" s="17" t="n"/>
      <c r="I5949" s="17" t="n"/>
      <c r="J5949" s="17" t="n"/>
      <c r="K5949" s="17" t="n"/>
      <c r="L5949" s="17" t="n"/>
      <c r="N5949">
        <f>IF($B5949="","",IF($C5949="SUPERSTORE","Superstore","DH"))</f>
        <v/>
      </c>
      <c r="O5949">
        <f>IF($B5949="","",IFERROR(VLOOKUP($B5949,Mapping!$A:$C,2,0),"Not Mapped"))</f>
        <v/>
      </c>
      <c r="P5949">
        <f>IF($B5949="","",IFERROR(VLOOKUP($B5949,Mapping!$A:$C,3,0),"Not Mapped"))</f>
        <v/>
      </c>
      <c r="Q5949">
        <f>IF($B5949="","",IF(COUNTIF(Exclusions!$A:$A,$B5949)&gt;0,"Yes","No"))</f>
        <v/>
      </c>
      <c r="R5949" s="17">
        <f>IF($B5949="","",MIN(1,DAY($A5949)/IF($N5949="Superstore",Settings!$B$5,Settings!$B$4)))</f>
        <v/>
      </c>
      <c r="S5949" s="17">
        <f>IF(OR($B5949="",$G5949="",$R5949=0),"",$G5949/$R5949)</f>
        <v/>
      </c>
      <c r="T5949">
        <f>IF($S5949="","",IF($S5949&lt;Settings!$B$8,"Critical",IF($S5949&lt;Settings!$B$9,"Semi Critical","Non Critical")))</f>
        <v/>
      </c>
      <c r="U5949">
        <f>IF($B5949="","",IFERROR(VLOOKUP($O5949,Leaders!$A:$B,2,0),"Not Mapped"))</f>
        <v/>
      </c>
    </row>
    <row r="5950">
      <c r="A5950" s="16" t="n"/>
      <c r="G5950" s="17" t="n"/>
      <c r="H5950" s="17" t="n"/>
      <c r="I5950" s="17" t="n"/>
      <c r="J5950" s="17" t="n"/>
      <c r="K5950" s="17" t="n"/>
      <c r="L5950" s="17" t="n"/>
      <c r="N5950">
        <f>IF($B5950="","",IF($C5950="SUPERSTORE","Superstore","DH"))</f>
        <v/>
      </c>
      <c r="O5950">
        <f>IF($B5950="","",IFERROR(VLOOKUP($B5950,Mapping!$A:$C,2,0),"Not Mapped"))</f>
        <v/>
      </c>
      <c r="P5950">
        <f>IF($B5950="","",IFERROR(VLOOKUP($B5950,Mapping!$A:$C,3,0),"Not Mapped"))</f>
        <v/>
      </c>
      <c r="Q5950">
        <f>IF($B5950="","",IF(COUNTIF(Exclusions!$A:$A,$B5950)&gt;0,"Yes","No"))</f>
        <v/>
      </c>
      <c r="R5950" s="17">
        <f>IF($B5950="","",MIN(1,DAY($A5950)/IF($N5950="Superstore",Settings!$B$5,Settings!$B$4)))</f>
        <v/>
      </c>
      <c r="S5950" s="17">
        <f>IF(OR($B5950="",$G5950="",$R5950=0),"",$G5950/$R5950)</f>
        <v/>
      </c>
      <c r="T5950">
        <f>IF($S5950="","",IF($S5950&lt;Settings!$B$8,"Critical",IF($S5950&lt;Settings!$B$9,"Semi Critical","Non Critical")))</f>
        <v/>
      </c>
      <c r="U5950">
        <f>IF($B5950="","",IFERROR(VLOOKUP($O5950,Leaders!$A:$B,2,0),"Not Mapped"))</f>
        <v/>
      </c>
    </row>
    <row r="5951">
      <c r="A5951" s="16" t="n"/>
      <c r="G5951" s="17" t="n"/>
      <c r="H5951" s="17" t="n"/>
      <c r="I5951" s="17" t="n"/>
      <c r="J5951" s="17" t="n"/>
      <c r="K5951" s="17" t="n"/>
      <c r="L5951" s="17" t="n"/>
      <c r="N5951">
        <f>IF($B5951="","",IF($C5951="SUPERSTORE","Superstore","DH"))</f>
        <v/>
      </c>
      <c r="O5951">
        <f>IF($B5951="","",IFERROR(VLOOKUP($B5951,Mapping!$A:$C,2,0),"Not Mapped"))</f>
        <v/>
      </c>
      <c r="P5951">
        <f>IF($B5951="","",IFERROR(VLOOKUP($B5951,Mapping!$A:$C,3,0),"Not Mapped"))</f>
        <v/>
      </c>
      <c r="Q5951">
        <f>IF($B5951="","",IF(COUNTIF(Exclusions!$A:$A,$B5951)&gt;0,"Yes","No"))</f>
        <v/>
      </c>
      <c r="R5951" s="17">
        <f>IF($B5951="","",MIN(1,DAY($A5951)/IF($N5951="Superstore",Settings!$B$5,Settings!$B$4)))</f>
        <v/>
      </c>
      <c r="S5951" s="17">
        <f>IF(OR($B5951="",$G5951="",$R5951=0),"",$G5951/$R5951)</f>
        <v/>
      </c>
      <c r="T5951">
        <f>IF($S5951="","",IF($S5951&lt;Settings!$B$8,"Critical",IF($S5951&lt;Settings!$B$9,"Semi Critical","Non Critical")))</f>
        <v/>
      </c>
      <c r="U5951">
        <f>IF($B5951="","",IFERROR(VLOOKUP($O5951,Leaders!$A:$B,2,0),"Not Mapped"))</f>
        <v/>
      </c>
    </row>
    <row r="5952">
      <c r="A5952" s="16" t="n"/>
      <c r="G5952" s="17" t="n"/>
      <c r="H5952" s="17" t="n"/>
      <c r="I5952" s="17" t="n"/>
      <c r="J5952" s="17" t="n"/>
      <c r="K5952" s="17" t="n"/>
      <c r="L5952" s="17" t="n"/>
      <c r="N5952">
        <f>IF($B5952="","",IF($C5952="SUPERSTORE","Superstore","DH"))</f>
        <v/>
      </c>
      <c r="O5952">
        <f>IF($B5952="","",IFERROR(VLOOKUP($B5952,Mapping!$A:$C,2,0),"Not Mapped"))</f>
        <v/>
      </c>
      <c r="P5952">
        <f>IF($B5952="","",IFERROR(VLOOKUP($B5952,Mapping!$A:$C,3,0),"Not Mapped"))</f>
        <v/>
      </c>
      <c r="Q5952">
        <f>IF($B5952="","",IF(COUNTIF(Exclusions!$A:$A,$B5952)&gt;0,"Yes","No"))</f>
        <v/>
      </c>
      <c r="R5952" s="17">
        <f>IF($B5952="","",MIN(1,DAY($A5952)/IF($N5952="Superstore",Settings!$B$5,Settings!$B$4)))</f>
        <v/>
      </c>
      <c r="S5952" s="17">
        <f>IF(OR($B5952="",$G5952="",$R5952=0),"",$G5952/$R5952)</f>
        <v/>
      </c>
      <c r="T5952">
        <f>IF($S5952="","",IF($S5952&lt;Settings!$B$8,"Critical",IF($S5952&lt;Settings!$B$9,"Semi Critical","Non Critical")))</f>
        <v/>
      </c>
      <c r="U5952">
        <f>IF($B5952="","",IFERROR(VLOOKUP($O5952,Leaders!$A:$B,2,0),"Not Mapped"))</f>
        <v/>
      </c>
    </row>
    <row r="5953">
      <c r="A5953" s="16" t="n"/>
      <c r="G5953" s="17" t="n"/>
      <c r="H5953" s="17" t="n"/>
      <c r="I5953" s="17" t="n"/>
      <c r="J5953" s="17" t="n"/>
      <c r="K5953" s="17" t="n"/>
      <c r="L5953" s="17" t="n"/>
      <c r="N5953">
        <f>IF($B5953="","",IF($C5953="SUPERSTORE","Superstore","DH"))</f>
        <v/>
      </c>
      <c r="O5953">
        <f>IF($B5953="","",IFERROR(VLOOKUP($B5953,Mapping!$A:$C,2,0),"Not Mapped"))</f>
        <v/>
      </c>
      <c r="P5953">
        <f>IF($B5953="","",IFERROR(VLOOKUP($B5953,Mapping!$A:$C,3,0),"Not Mapped"))</f>
        <v/>
      </c>
      <c r="Q5953">
        <f>IF($B5953="","",IF(COUNTIF(Exclusions!$A:$A,$B5953)&gt;0,"Yes","No"))</f>
        <v/>
      </c>
      <c r="R5953" s="17">
        <f>IF($B5953="","",MIN(1,DAY($A5953)/IF($N5953="Superstore",Settings!$B$5,Settings!$B$4)))</f>
        <v/>
      </c>
      <c r="S5953" s="17">
        <f>IF(OR($B5953="",$G5953="",$R5953=0),"",$G5953/$R5953)</f>
        <v/>
      </c>
      <c r="T5953">
        <f>IF($S5953="","",IF($S5953&lt;Settings!$B$8,"Critical",IF($S5953&lt;Settings!$B$9,"Semi Critical","Non Critical")))</f>
        <v/>
      </c>
      <c r="U5953">
        <f>IF($B5953="","",IFERROR(VLOOKUP($O5953,Leaders!$A:$B,2,0),"Not Mapped"))</f>
        <v/>
      </c>
    </row>
    <row r="5954">
      <c r="A5954" s="16" t="n"/>
      <c r="G5954" s="17" t="n"/>
      <c r="H5954" s="17" t="n"/>
      <c r="I5954" s="17" t="n"/>
      <c r="J5954" s="17" t="n"/>
      <c r="K5954" s="17" t="n"/>
      <c r="L5954" s="17" t="n"/>
      <c r="N5954">
        <f>IF($B5954="","",IF($C5954="SUPERSTORE","Superstore","DH"))</f>
        <v/>
      </c>
      <c r="O5954">
        <f>IF($B5954="","",IFERROR(VLOOKUP($B5954,Mapping!$A:$C,2,0),"Not Mapped"))</f>
        <v/>
      </c>
      <c r="P5954">
        <f>IF($B5954="","",IFERROR(VLOOKUP($B5954,Mapping!$A:$C,3,0),"Not Mapped"))</f>
        <v/>
      </c>
      <c r="Q5954">
        <f>IF($B5954="","",IF(COUNTIF(Exclusions!$A:$A,$B5954)&gt;0,"Yes","No"))</f>
        <v/>
      </c>
      <c r="R5954" s="17">
        <f>IF($B5954="","",MIN(1,DAY($A5954)/IF($N5954="Superstore",Settings!$B$5,Settings!$B$4)))</f>
        <v/>
      </c>
      <c r="S5954" s="17">
        <f>IF(OR($B5954="",$G5954="",$R5954=0),"",$G5954/$R5954)</f>
        <v/>
      </c>
      <c r="T5954">
        <f>IF($S5954="","",IF($S5954&lt;Settings!$B$8,"Critical",IF($S5954&lt;Settings!$B$9,"Semi Critical","Non Critical")))</f>
        <v/>
      </c>
      <c r="U5954">
        <f>IF($B5954="","",IFERROR(VLOOKUP($O5954,Leaders!$A:$B,2,0),"Not Mapped"))</f>
        <v/>
      </c>
    </row>
    <row r="5955">
      <c r="A5955" s="16" t="n"/>
      <c r="G5955" s="17" t="n"/>
      <c r="H5955" s="17" t="n"/>
      <c r="I5955" s="17" t="n"/>
      <c r="J5955" s="17" t="n"/>
      <c r="K5955" s="17" t="n"/>
      <c r="L5955" s="17" t="n"/>
      <c r="N5955">
        <f>IF($B5955="","",IF($C5955="SUPERSTORE","Superstore","DH"))</f>
        <v/>
      </c>
      <c r="O5955">
        <f>IF($B5955="","",IFERROR(VLOOKUP($B5955,Mapping!$A:$C,2,0),"Not Mapped"))</f>
        <v/>
      </c>
      <c r="P5955">
        <f>IF($B5955="","",IFERROR(VLOOKUP($B5955,Mapping!$A:$C,3,0),"Not Mapped"))</f>
        <v/>
      </c>
      <c r="Q5955">
        <f>IF($B5955="","",IF(COUNTIF(Exclusions!$A:$A,$B5955)&gt;0,"Yes","No"))</f>
        <v/>
      </c>
      <c r="R5955" s="17">
        <f>IF($B5955="","",MIN(1,DAY($A5955)/IF($N5955="Superstore",Settings!$B$5,Settings!$B$4)))</f>
        <v/>
      </c>
      <c r="S5955" s="17">
        <f>IF(OR($B5955="",$G5955="",$R5955=0),"",$G5955/$R5955)</f>
        <v/>
      </c>
      <c r="T5955">
        <f>IF($S5955="","",IF($S5955&lt;Settings!$B$8,"Critical",IF($S5955&lt;Settings!$B$9,"Semi Critical","Non Critical")))</f>
        <v/>
      </c>
      <c r="U5955">
        <f>IF($B5955="","",IFERROR(VLOOKUP($O5955,Leaders!$A:$B,2,0),"Not Mapped"))</f>
        <v/>
      </c>
    </row>
    <row r="5956">
      <c r="A5956" s="16" t="n"/>
      <c r="G5956" s="17" t="n"/>
      <c r="H5956" s="17" t="n"/>
      <c r="I5956" s="17" t="n"/>
      <c r="J5956" s="17" t="n"/>
      <c r="K5956" s="17" t="n"/>
      <c r="L5956" s="17" t="n"/>
      <c r="N5956">
        <f>IF($B5956="","",IF($C5956="SUPERSTORE","Superstore","DH"))</f>
        <v/>
      </c>
      <c r="O5956">
        <f>IF($B5956="","",IFERROR(VLOOKUP($B5956,Mapping!$A:$C,2,0),"Not Mapped"))</f>
        <v/>
      </c>
      <c r="P5956">
        <f>IF($B5956="","",IFERROR(VLOOKUP($B5956,Mapping!$A:$C,3,0),"Not Mapped"))</f>
        <v/>
      </c>
      <c r="Q5956">
        <f>IF($B5956="","",IF(COUNTIF(Exclusions!$A:$A,$B5956)&gt;0,"Yes","No"))</f>
        <v/>
      </c>
      <c r="R5956" s="17">
        <f>IF($B5956="","",MIN(1,DAY($A5956)/IF($N5956="Superstore",Settings!$B$5,Settings!$B$4)))</f>
        <v/>
      </c>
      <c r="S5956" s="17">
        <f>IF(OR($B5956="",$G5956="",$R5956=0),"",$G5956/$R5956)</f>
        <v/>
      </c>
      <c r="T5956">
        <f>IF($S5956="","",IF($S5956&lt;Settings!$B$8,"Critical",IF($S5956&lt;Settings!$B$9,"Semi Critical","Non Critical")))</f>
        <v/>
      </c>
      <c r="U5956">
        <f>IF($B5956="","",IFERROR(VLOOKUP($O5956,Leaders!$A:$B,2,0),"Not Mapped"))</f>
        <v/>
      </c>
    </row>
    <row r="5957">
      <c r="A5957" s="16" t="n"/>
      <c r="G5957" s="17" t="n"/>
      <c r="H5957" s="17" t="n"/>
      <c r="I5957" s="17" t="n"/>
      <c r="J5957" s="17" t="n"/>
      <c r="K5957" s="17" t="n"/>
      <c r="L5957" s="17" t="n"/>
      <c r="N5957">
        <f>IF($B5957="","",IF($C5957="SUPERSTORE","Superstore","DH"))</f>
        <v/>
      </c>
      <c r="O5957">
        <f>IF($B5957="","",IFERROR(VLOOKUP($B5957,Mapping!$A:$C,2,0),"Not Mapped"))</f>
        <v/>
      </c>
      <c r="P5957">
        <f>IF($B5957="","",IFERROR(VLOOKUP($B5957,Mapping!$A:$C,3,0),"Not Mapped"))</f>
        <v/>
      </c>
      <c r="Q5957">
        <f>IF($B5957="","",IF(COUNTIF(Exclusions!$A:$A,$B5957)&gt;0,"Yes","No"))</f>
        <v/>
      </c>
      <c r="R5957" s="17">
        <f>IF($B5957="","",MIN(1,DAY($A5957)/IF($N5957="Superstore",Settings!$B$5,Settings!$B$4)))</f>
        <v/>
      </c>
      <c r="S5957" s="17">
        <f>IF(OR($B5957="",$G5957="",$R5957=0),"",$G5957/$R5957)</f>
        <v/>
      </c>
      <c r="T5957">
        <f>IF($S5957="","",IF($S5957&lt;Settings!$B$8,"Critical",IF($S5957&lt;Settings!$B$9,"Semi Critical","Non Critical")))</f>
        <v/>
      </c>
      <c r="U5957">
        <f>IF($B5957="","",IFERROR(VLOOKUP($O5957,Leaders!$A:$B,2,0),"Not Mapped"))</f>
        <v/>
      </c>
    </row>
    <row r="5958">
      <c r="A5958" s="16" t="n"/>
      <c r="G5958" s="17" t="n"/>
      <c r="H5958" s="17" t="n"/>
      <c r="I5958" s="17" t="n"/>
      <c r="J5958" s="17" t="n"/>
      <c r="K5958" s="17" t="n"/>
      <c r="L5958" s="17" t="n"/>
      <c r="N5958">
        <f>IF($B5958="","",IF($C5958="SUPERSTORE","Superstore","DH"))</f>
        <v/>
      </c>
      <c r="O5958">
        <f>IF($B5958="","",IFERROR(VLOOKUP($B5958,Mapping!$A:$C,2,0),"Not Mapped"))</f>
        <v/>
      </c>
      <c r="P5958">
        <f>IF($B5958="","",IFERROR(VLOOKUP($B5958,Mapping!$A:$C,3,0),"Not Mapped"))</f>
        <v/>
      </c>
      <c r="Q5958">
        <f>IF($B5958="","",IF(COUNTIF(Exclusions!$A:$A,$B5958)&gt;0,"Yes","No"))</f>
        <v/>
      </c>
      <c r="R5958" s="17">
        <f>IF($B5958="","",MIN(1,DAY($A5958)/IF($N5958="Superstore",Settings!$B$5,Settings!$B$4)))</f>
        <v/>
      </c>
      <c r="S5958" s="17">
        <f>IF(OR($B5958="",$G5958="",$R5958=0),"",$G5958/$R5958)</f>
        <v/>
      </c>
      <c r="T5958">
        <f>IF($S5958="","",IF($S5958&lt;Settings!$B$8,"Critical",IF($S5958&lt;Settings!$B$9,"Semi Critical","Non Critical")))</f>
        <v/>
      </c>
      <c r="U5958">
        <f>IF($B5958="","",IFERROR(VLOOKUP($O5958,Leaders!$A:$B,2,0),"Not Mapped"))</f>
        <v/>
      </c>
    </row>
    <row r="5959">
      <c r="A5959" s="16" t="n"/>
      <c r="G5959" s="17" t="n"/>
      <c r="H5959" s="17" t="n"/>
      <c r="I5959" s="17" t="n"/>
      <c r="J5959" s="17" t="n"/>
      <c r="K5959" s="17" t="n"/>
      <c r="L5959" s="17" t="n"/>
      <c r="N5959">
        <f>IF($B5959="","",IF($C5959="SUPERSTORE","Superstore","DH"))</f>
        <v/>
      </c>
      <c r="O5959">
        <f>IF($B5959="","",IFERROR(VLOOKUP($B5959,Mapping!$A:$C,2,0),"Not Mapped"))</f>
        <v/>
      </c>
      <c r="P5959">
        <f>IF($B5959="","",IFERROR(VLOOKUP($B5959,Mapping!$A:$C,3,0),"Not Mapped"))</f>
        <v/>
      </c>
      <c r="Q5959">
        <f>IF($B5959="","",IF(COUNTIF(Exclusions!$A:$A,$B5959)&gt;0,"Yes","No"))</f>
        <v/>
      </c>
      <c r="R5959" s="17">
        <f>IF($B5959="","",MIN(1,DAY($A5959)/IF($N5959="Superstore",Settings!$B$5,Settings!$B$4)))</f>
        <v/>
      </c>
      <c r="S5959" s="17">
        <f>IF(OR($B5959="",$G5959="",$R5959=0),"",$G5959/$R5959)</f>
        <v/>
      </c>
      <c r="T5959">
        <f>IF($S5959="","",IF($S5959&lt;Settings!$B$8,"Critical",IF($S5959&lt;Settings!$B$9,"Semi Critical","Non Critical")))</f>
        <v/>
      </c>
      <c r="U5959">
        <f>IF($B5959="","",IFERROR(VLOOKUP($O5959,Leaders!$A:$B,2,0),"Not Mapped"))</f>
        <v/>
      </c>
    </row>
    <row r="5960">
      <c r="A5960" s="16" t="n"/>
      <c r="G5960" s="17" t="n"/>
      <c r="H5960" s="17" t="n"/>
      <c r="I5960" s="17" t="n"/>
      <c r="J5960" s="17" t="n"/>
      <c r="K5960" s="17" t="n"/>
      <c r="L5960" s="17" t="n"/>
      <c r="N5960">
        <f>IF($B5960="","",IF($C5960="SUPERSTORE","Superstore","DH"))</f>
        <v/>
      </c>
      <c r="O5960">
        <f>IF($B5960="","",IFERROR(VLOOKUP($B5960,Mapping!$A:$C,2,0),"Not Mapped"))</f>
        <v/>
      </c>
      <c r="P5960">
        <f>IF($B5960="","",IFERROR(VLOOKUP($B5960,Mapping!$A:$C,3,0),"Not Mapped"))</f>
        <v/>
      </c>
      <c r="Q5960">
        <f>IF($B5960="","",IF(COUNTIF(Exclusions!$A:$A,$B5960)&gt;0,"Yes","No"))</f>
        <v/>
      </c>
      <c r="R5960" s="17">
        <f>IF($B5960="","",MIN(1,DAY($A5960)/IF($N5960="Superstore",Settings!$B$5,Settings!$B$4)))</f>
        <v/>
      </c>
      <c r="S5960" s="17">
        <f>IF(OR($B5960="",$G5960="",$R5960=0),"",$G5960/$R5960)</f>
        <v/>
      </c>
      <c r="T5960">
        <f>IF($S5960="","",IF($S5960&lt;Settings!$B$8,"Critical",IF($S5960&lt;Settings!$B$9,"Semi Critical","Non Critical")))</f>
        <v/>
      </c>
      <c r="U5960">
        <f>IF($B5960="","",IFERROR(VLOOKUP($O5960,Leaders!$A:$B,2,0),"Not Mapped"))</f>
        <v/>
      </c>
    </row>
    <row r="5961">
      <c r="A5961" s="16" t="n"/>
      <c r="G5961" s="17" t="n"/>
      <c r="H5961" s="17" t="n"/>
      <c r="I5961" s="17" t="n"/>
      <c r="J5961" s="17" t="n"/>
      <c r="K5961" s="17" t="n"/>
      <c r="L5961" s="17" t="n"/>
      <c r="N5961">
        <f>IF($B5961="","",IF($C5961="SUPERSTORE","Superstore","DH"))</f>
        <v/>
      </c>
      <c r="O5961">
        <f>IF($B5961="","",IFERROR(VLOOKUP($B5961,Mapping!$A:$C,2,0),"Not Mapped"))</f>
        <v/>
      </c>
      <c r="P5961">
        <f>IF($B5961="","",IFERROR(VLOOKUP($B5961,Mapping!$A:$C,3,0),"Not Mapped"))</f>
        <v/>
      </c>
      <c r="Q5961">
        <f>IF($B5961="","",IF(COUNTIF(Exclusions!$A:$A,$B5961)&gt;0,"Yes","No"))</f>
        <v/>
      </c>
      <c r="R5961" s="17">
        <f>IF($B5961="","",MIN(1,DAY($A5961)/IF($N5961="Superstore",Settings!$B$5,Settings!$B$4)))</f>
        <v/>
      </c>
      <c r="S5961" s="17">
        <f>IF(OR($B5961="",$G5961="",$R5961=0),"",$G5961/$R5961)</f>
        <v/>
      </c>
      <c r="T5961">
        <f>IF($S5961="","",IF($S5961&lt;Settings!$B$8,"Critical",IF($S5961&lt;Settings!$B$9,"Semi Critical","Non Critical")))</f>
        <v/>
      </c>
      <c r="U5961">
        <f>IF($B5961="","",IFERROR(VLOOKUP($O5961,Leaders!$A:$B,2,0),"Not Mapped"))</f>
        <v/>
      </c>
    </row>
    <row r="5962">
      <c r="A5962" s="16" t="n"/>
      <c r="G5962" s="17" t="n"/>
      <c r="H5962" s="17" t="n"/>
      <c r="I5962" s="17" t="n"/>
      <c r="J5962" s="17" t="n"/>
      <c r="K5962" s="17" t="n"/>
      <c r="L5962" s="17" t="n"/>
      <c r="N5962">
        <f>IF($B5962="","",IF($C5962="SUPERSTORE","Superstore","DH"))</f>
        <v/>
      </c>
      <c r="O5962">
        <f>IF($B5962="","",IFERROR(VLOOKUP($B5962,Mapping!$A:$C,2,0),"Not Mapped"))</f>
        <v/>
      </c>
      <c r="P5962">
        <f>IF($B5962="","",IFERROR(VLOOKUP($B5962,Mapping!$A:$C,3,0),"Not Mapped"))</f>
        <v/>
      </c>
      <c r="Q5962">
        <f>IF($B5962="","",IF(COUNTIF(Exclusions!$A:$A,$B5962)&gt;0,"Yes","No"))</f>
        <v/>
      </c>
      <c r="R5962" s="17">
        <f>IF($B5962="","",MIN(1,DAY($A5962)/IF($N5962="Superstore",Settings!$B$5,Settings!$B$4)))</f>
        <v/>
      </c>
      <c r="S5962" s="17">
        <f>IF(OR($B5962="",$G5962="",$R5962=0),"",$G5962/$R5962)</f>
        <v/>
      </c>
      <c r="T5962">
        <f>IF($S5962="","",IF($S5962&lt;Settings!$B$8,"Critical",IF($S5962&lt;Settings!$B$9,"Semi Critical","Non Critical")))</f>
        <v/>
      </c>
      <c r="U5962">
        <f>IF($B5962="","",IFERROR(VLOOKUP($O5962,Leaders!$A:$B,2,0),"Not Mapped"))</f>
        <v/>
      </c>
    </row>
    <row r="5963">
      <c r="A5963" s="16" t="n"/>
      <c r="G5963" s="17" t="n"/>
      <c r="H5963" s="17" t="n"/>
      <c r="I5963" s="17" t="n"/>
      <c r="J5963" s="17" t="n"/>
      <c r="K5963" s="17" t="n"/>
      <c r="L5963" s="17" t="n"/>
      <c r="N5963">
        <f>IF($B5963="","",IF($C5963="SUPERSTORE","Superstore","DH"))</f>
        <v/>
      </c>
      <c r="O5963">
        <f>IF($B5963="","",IFERROR(VLOOKUP($B5963,Mapping!$A:$C,2,0),"Not Mapped"))</f>
        <v/>
      </c>
      <c r="P5963">
        <f>IF($B5963="","",IFERROR(VLOOKUP($B5963,Mapping!$A:$C,3,0),"Not Mapped"))</f>
        <v/>
      </c>
      <c r="Q5963">
        <f>IF($B5963="","",IF(COUNTIF(Exclusions!$A:$A,$B5963)&gt;0,"Yes","No"))</f>
        <v/>
      </c>
      <c r="R5963" s="17">
        <f>IF($B5963="","",MIN(1,DAY($A5963)/IF($N5963="Superstore",Settings!$B$5,Settings!$B$4)))</f>
        <v/>
      </c>
      <c r="S5963" s="17">
        <f>IF(OR($B5963="",$G5963="",$R5963=0),"",$G5963/$R5963)</f>
        <v/>
      </c>
      <c r="T5963">
        <f>IF($S5963="","",IF($S5963&lt;Settings!$B$8,"Critical",IF($S5963&lt;Settings!$B$9,"Semi Critical","Non Critical")))</f>
        <v/>
      </c>
      <c r="U5963">
        <f>IF($B5963="","",IFERROR(VLOOKUP($O5963,Leaders!$A:$B,2,0),"Not Mapped"))</f>
        <v/>
      </c>
    </row>
    <row r="5964">
      <c r="A5964" s="16" t="n"/>
      <c r="G5964" s="17" t="n"/>
      <c r="H5964" s="17" t="n"/>
      <c r="I5964" s="17" t="n"/>
      <c r="J5964" s="17" t="n"/>
      <c r="K5964" s="17" t="n"/>
      <c r="L5964" s="17" t="n"/>
      <c r="N5964">
        <f>IF($B5964="","",IF($C5964="SUPERSTORE","Superstore","DH"))</f>
        <v/>
      </c>
      <c r="O5964">
        <f>IF($B5964="","",IFERROR(VLOOKUP($B5964,Mapping!$A:$C,2,0),"Not Mapped"))</f>
        <v/>
      </c>
      <c r="P5964">
        <f>IF($B5964="","",IFERROR(VLOOKUP($B5964,Mapping!$A:$C,3,0),"Not Mapped"))</f>
        <v/>
      </c>
      <c r="Q5964">
        <f>IF($B5964="","",IF(COUNTIF(Exclusions!$A:$A,$B5964)&gt;0,"Yes","No"))</f>
        <v/>
      </c>
      <c r="R5964" s="17">
        <f>IF($B5964="","",MIN(1,DAY($A5964)/IF($N5964="Superstore",Settings!$B$5,Settings!$B$4)))</f>
        <v/>
      </c>
      <c r="S5964" s="17">
        <f>IF(OR($B5964="",$G5964="",$R5964=0),"",$G5964/$R5964)</f>
        <v/>
      </c>
      <c r="T5964">
        <f>IF($S5964="","",IF($S5964&lt;Settings!$B$8,"Critical",IF($S5964&lt;Settings!$B$9,"Semi Critical","Non Critical")))</f>
        <v/>
      </c>
      <c r="U5964">
        <f>IF($B5964="","",IFERROR(VLOOKUP($O5964,Leaders!$A:$B,2,0),"Not Mapped"))</f>
        <v/>
      </c>
    </row>
    <row r="5965">
      <c r="A5965" s="16" t="n"/>
      <c r="G5965" s="17" t="n"/>
      <c r="H5965" s="17" t="n"/>
      <c r="I5965" s="17" t="n"/>
      <c r="J5965" s="17" t="n"/>
      <c r="K5965" s="17" t="n"/>
      <c r="L5965" s="17" t="n"/>
      <c r="N5965">
        <f>IF($B5965="","",IF($C5965="SUPERSTORE","Superstore","DH"))</f>
        <v/>
      </c>
      <c r="O5965">
        <f>IF($B5965="","",IFERROR(VLOOKUP($B5965,Mapping!$A:$C,2,0),"Not Mapped"))</f>
        <v/>
      </c>
      <c r="P5965">
        <f>IF($B5965="","",IFERROR(VLOOKUP($B5965,Mapping!$A:$C,3,0),"Not Mapped"))</f>
        <v/>
      </c>
      <c r="Q5965">
        <f>IF($B5965="","",IF(COUNTIF(Exclusions!$A:$A,$B5965)&gt;0,"Yes","No"))</f>
        <v/>
      </c>
      <c r="R5965" s="17">
        <f>IF($B5965="","",MIN(1,DAY($A5965)/IF($N5965="Superstore",Settings!$B$5,Settings!$B$4)))</f>
        <v/>
      </c>
      <c r="S5965" s="17">
        <f>IF(OR($B5965="",$G5965="",$R5965=0),"",$G5965/$R5965)</f>
        <v/>
      </c>
      <c r="T5965">
        <f>IF($S5965="","",IF($S5965&lt;Settings!$B$8,"Critical",IF($S5965&lt;Settings!$B$9,"Semi Critical","Non Critical")))</f>
        <v/>
      </c>
      <c r="U5965">
        <f>IF($B5965="","",IFERROR(VLOOKUP($O5965,Leaders!$A:$B,2,0),"Not Mapped"))</f>
        <v/>
      </c>
    </row>
    <row r="5966">
      <c r="A5966" s="16" t="n"/>
      <c r="G5966" s="17" t="n"/>
      <c r="H5966" s="17" t="n"/>
      <c r="I5966" s="17" t="n"/>
      <c r="J5966" s="17" t="n"/>
      <c r="K5966" s="17" t="n"/>
      <c r="L5966" s="17" t="n"/>
      <c r="N5966">
        <f>IF($B5966="","",IF($C5966="SUPERSTORE","Superstore","DH"))</f>
        <v/>
      </c>
      <c r="O5966">
        <f>IF($B5966="","",IFERROR(VLOOKUP($B5966,Mapping!$A:$C,2,0),"Not Mapped"))</f>
        <v/>
      </c>
      <c r="P5966">
        <f>IF($B5966="","",IFERROR(VLOOKUP($B5966,Mapping!$A:$C,3,0),"Not Mapped"))</f>
        <v/>
      </c>
      <c r="Q5966">
        <f>IF($B5966="","",IF(COUNTIF(Exclusions!$A:$A,$B5966)&gt;0,"Yes","No"))</f>
        <v/>
      </c>
      <c r="R5966" s="17">
        <f>IF($B5966="","",MIN(1,DAY($A5966)/IF($N5966="Superstore",Settings!$B$5,Settings!$B$4)))</f>
        <v/>
      </c>
      <c r="S5966" s="17">
        <f>IF(OR($B5966="",$G5966="",$R5966=0),"",$G5966/$R5966)</f>
        <v/>
      </c>
      <c r="T5966">
        <f>IF($S5966="","",IF($S5966&lt;Settings!$B$8,"Critical",IF($S5966&lt;Settings!$B$9,"Semi Critical","Non Critical")))</f>
        <v/>
      </c>
      <c r="U5966">
        <f>IF($B5966="","",IFERROR(VLOOKUP($O5966,Leaders!$A:$B,2,0),"Not Mapped"))</f>
        <v/>
      </c>
    </row>
    <row r="5967">
      <c r="A5967" s="16" t="n"/>
      <c r="G5967" s="17" t="n"/>
      <c r="H5967" s="17" t="n"/>
      <c r="I5967" s="17" t="n"/>
      <c r="J5967" s="17" t="n"/>
      <c r="K5967" s="17" t="n"/>
      <c r="L5967" s="17" t="n"/>
      <c r="N5967">
        <f>IF($B5967="","",IF($C5967="SUPERSTORE","Superstore","DH"))</f>
        <v/>
      </c>
      <c r="O5967">
        <f>IF($B5967="","",IFERROR(VLOOKUP($B5967,Mapping!$A:$C,2,0),"Not Mapped"))</f>
        <v/>
      </c>
      <c r="P5967">
        <f>IF($B5967="","",IFERROR(VLOOKUP($B5967,Mapping!$A:$C,3,0),"Not Mapped"))</f>
        <v/>
      </c>
      <c r="Q5967">
        <f>IF($B5967="","",IF(COUNTIF(Exclusions!$A:$A,$B5967)&gt;0,"Yes","No"))</f>
        <v/>
      </c>
      <c r="R5967" s="17">
        <f>IF($B5967="","",MIN(1,DAY($A5967)/IF($N5967="Superstore",Settings!$B$5,Settings!$B$4)))</f>
        <v/>
      </c>
      <c r="S5967" s="17">
        <f>IF(OR($B5967="",$G5967="",$R5967=0),"",$G5967/$R5967)</f>
        <v/>
      </c>
      <c r="T5967">
        <f>IF($S5967="","",IF($S5967&lt;Settings!$B$8,"Critical",IF($S5967&lt;Settings!$B$9,"Semi Critical","Non Critical")))</f>
        <v/>
      </c>
      <c r="U5967">
        <f>IF($B5967="","",IFERROR(VLOOKUP($O5967,Leaders!$A:$B,2,0),"Not Mapped"))</f>
        <v/>
      </c>
    </row>
    <row r="5968">
      <c r="A5968" s="16" t="n"/>
      <c r="G5968" s="17" t="n"/>
      <c r="H5968" s="17" t="n"/>
      <c r="I5968" s="17" t="n"/>
      <c r="J5968" s="17" t="n"/>
      <c r="K5968" s="17" t="n"/>
      <c r="L5968" s="17" t="n"/>
      <c r="N5968">
        <f>IF($B5968="","",IF($C5968="SUPERSTORE","Superstore","DH"))</f>
        <v/>
      </c>
      <c r="O5968">
        <f>IF($B5968="","",IFERROR(VLOOKUP($B5968,Mapping!$A:$C,2,0),"Not Mapped"))</f>
        <v/>
      </c>
      <c r="P5968">
        <f>IF($B5968="","",IFERROR(VLOOKUP($B5968,Mapping!$A:$C,3,0),"Not Mapped"))</f>
        <v/>
      </c>
      <c r="Q5968">
        <f>IF($B5968="","",IF(COUNTIF(Exclusions!$A:$A,$B5968)&gt;0,"Yes","No"))</f>
        <v/>
      </c>
      <c r="R5968" s="17">
        <f>IF($B5968="","",MIN(1,DAY($A5968)/IF($N5968="Superstore",Settings!$B$5,Settings!$B$4)))</f>
        <v/>
      </c>
      <c r="S5968" s="17">
        <f>IF(OR($B5968="",$G5968="",$R5968=0),"",$G5968/$R5968)</f>
        <v/>
      </c>
      <c r="T5968">
        <f>IF($S5968="","",IF($S5968&lt;Settings!$B$8,"Critical",IF($S5968&lt;Settings!$B$9,"Semi Critical","Non Critical")))</f>
        <v/>
      </c>
      <c r="U5968">
        <f>IF($B5968="","",IFERROR(VLOOKUP($O5968,Leaders!$A:$B,2,0),"Not Mapped"))</f>
        <v/>
      </c>
    </row>
    <row r="5969">
      <c r="A5969" s="16" t="n"/>
      <c r="G5969" s="17" t="n"/>
      <c r="H5969" s="17" t="n"/>
      <c r="I5969" s="17" t="n"/>
      <c r="J5969" s="17" t="n"/>
      <c r="K5969" s="17" t="n"/>
      <c r="L5969" s="17" t="n"/>
      <c r="N5969">
        <f>IF($B5969="","",IF($C5969="SUPERSTORE","Superstore","DH"))</f>
        <v/>
      </c>
      <c r="O5969">
        <f>IF($B5969="","",IFERROR(VLOOKUP($B5969,Mapping!$A:$C,2,0),"Not Mapped"))</f>
        <v/>
      </c>
      <c r="P5969">
        <f>IF($B5969="","",IFERROR(VLOOKUP($B5969,Mapping!$A:$C,3,0),"Not Mapped"))</f>
        <v/>
      </c>
      <c r="Q5969">
        <f>IF($B5969="","",IF(COUNTIF(Exclusions!$A:$A,$B5969)&gt;0,"Yes","No"))</f>
        <v/>
      </c>
      <c r="R5969" s="17">
        <f>IF($B5969="","",MIN(1,DAY($A5969)/IF($N5969="Superstore",Settings!$B$5,Settings!$B$4)))</f>
        <v/>
      </c>
      <c r="S5969" s="17">
        <f>IF(OR($B5969="",$G5969="",$R5969=0),"",$G5969/$R5969)</f>
        <v/>
      </c>
      <c r="T5969">
        <f>IF($S5969="","",IF($S5969&lt;Settings!$B$8,"Critical",IF($S5969&lt;Settings!$B$9,"Semi Critical","Non Critical")))</f>
        <v/>
      </c>
      <c r="U5969">
        <f>IF($B5969="","",IFERROR(VLOOKUP($O5969,Leaders!$A:$B,2,0),"Not Mapped"))</f>
        <v/>
      </c>
    </row>
    <row r="5970">
      <c r="A5970" s="16" t="n"/>
      <c r="G5970" s="17" t="n"/>
      <c r="H5970" s="17" t="n"/>
      <c r="I5970" s="17" t="n"/>
      <c r="J5970" s="17" t="n"/>
      <c r="K5970" s="17" t="n"/>
      <c r="L5970" s="17" t="n"/>
      <c r="N5970">
        <f>IF($B5970="","",IF($C5970="SUPERSTORE","Superstore","DH"))</f>
        <v/>
      </c>
      <c r="O5970">
        <f>IF($B5970="","",IFERROR(VLOOKUP($B5970,Mapping!$A:$C,2,0),"Not Mapped"))</f>
        <v/>
      </c>
      <c r="P5970">
        <f>IF($B5970="","",IFERROR(VLOOKUP($B5970,Mapping!$A:$C,3,0),"Not Mapped"))</f>
        <v/>
      </c>
      <c r="Q5970">
        <f>IF($B5970="","",IF(COUNTIF(Exclusions!$A:$A,$B5970)&gt;0,"Yes","No"))</f>
        <v/>
      </c>
      <c r="R5970" s="17">
        <f>IF($B5970="","",MIN(1,DAY($A5970)/IF($N5970="Superstore",Settings!$B$5,Settings!$B$4)))</f>
        <v/>
      </c>
      <c r="S5970" s="17">
        <f>IF(OR($B5970="",$G5970="",$R5970=0),"",$G5970/$R5970)</f>
        <v/>
      </c>
      <c r="T5970">
        <f>IF($S5970="","",IF($S5970&lt;Settings!$B$8,"Critical",IF($S5970&lt;Settings!$B$9,"Semi Critical","Non Critical")))</f>
        <v/>
      </c>
      <c r="U5970">
        <f>IF($B5970="","",IFERROR(VLOOKUP($O5970,Leaders!$A:$B,2,0),"Not Mapped"))</f>
        <v/>
      </c>
    </row>
    <row r="5971">
      <c r="A5971" s="16" t="n"/>
      <c r="G5971" s="17" t="n"/>
      <c r="H5971" s="17" t="n"/>
      <c r="I5971" s="17" t="n"/>
      <c r="J5971" s="17" t="n"/>
      <c r="K5971" s="17" t="n"/>
      <c r="L5971" s="17" t="n"/>
      <c r="N5971">
        <f>IF($B5971="","",IF($C5971="SUPERSTORE","Superstore","DH"))</f>
        <v/>
      </c>
      <c r="O5971">
        <f>IF($B5971="","",IFERROR(VLOOKUP($B5971,Mapping!$A:$C,2,0),"Not Mapped"))</f>
        <v/>
      </c>
      <c r="P5971">
        <f>IF($B5971="","",IFERROR(VLOOKUP($B5971,Mapping!$A:$C,3,0),"Not Mapped"))</f>
        <v/>
      </c>
      <c r="Q5971">
        <f>IF($B5971="","",IF(COUNTIF(Exclusions!$A:$A,$B5971)&gt;0,"Yes","No"))</f>
        <v/>
      </c>
      <c r="R5971" s="17">
        <f>IF($B5971="","",MIN(1,DAY($A5971)/IF($N5971="Superstore",Settings!$B$5,Settings!$B$4)))</f>
        <v/>
      </c>
      <c r="S5971" s="17">
        <f>IF(OR($B5971="",$G5971="",$R5971=0),"",$G5971/$R5971)</f>
        <v/>
      </c>
      <c r="T5971">
        <f>IF($S5971="","",IF($S5971&lt;Settings!$B$8,"Critical",IF($S5971&lt;Settings!$B$9,"Semi Critical","Non Critical")))</f>
        <v/>
      </c>
      <c r="U5971">
        <f>IF($B5971="","",IFERROR(VLOOKUP($O5971,Leaders!$A:$B,2,0),"Not Mapped"))</f>
        <v/>
      </c>
    </row>
    <row r="5972">
      <c r="A5972" s="16" t="n"/>
      <c r="G5972" s="17" t="n"/>
      <c r="H5972" s="17" t="n"/>
      <c r="I5972" s="17" t="n"/>
      <c r="J5972" s="17" t="n"/>
      <c r="K5972" s="17" t="n"/>
      <c r="L5972" s="17" t="n"/>
      <c r="N5972">
        <f>IF($B5972="","",IF($C5972="SUPERSTORE","Superstore","DH"))</f>
        <v/>
      </c>
      <c r="O5972">
        <f>IF($B5972="","",IFERROR(VLOOKUP($B5972,Mapping!$A:$C,2,0),"Not Mapped"))</f>
        <v/>
      </c>
      <c r="P5972">
        <f>IF($B5972="","",IFERROR(VLOOKUP($B5972,Mapping!$A:$C,3,0),"Not Mapped"))</f>
        <v/>
      </c>
      <c r="Q5972">
        <f>IF($B5972="","",IF(COUNTIF(Exclusions!$A:$A,$B5972)&gt;0,"Yes","No"))</f>
        <v/>
      </c>
      <c r="R5972" s="17">
        <f>IF($B5972="","",MIN(1,DAY($A5972)/IF($N5972="Superstore",Settings!$B$5,Settings!$B$4)))</f>
        <v/>
      </c>
      <c r="S5972" s="17">
        <f>IF(OR($B5972="",$G5972="",$R5972=0),"",$G5972/$R5972)</f>
        <v/>
      </c>
      <c r="T5972">
        <f>IF($S5972="","",IF($S5972&lt;Settings!$B$8,"Critical",IF($S5972&lt;Settings!$B$9,"Semi Critical","Non Critical")))</f>
        <v/>
      </c>
      <c r="U5972">
        <f>IF($B5972="","",IFERROR(VLOOKUP($O5972,Leaders!$A:$B,2,0),"Not Mapped"))</f>
        <v/>
      </c>
    </row>
    <row r="5973">
      <c r="A5973" s="16" t="n"/>
      <c r="G5973" s="17" t="n"/>
      <c r="H5973" s="17" t="n"/>
      <c r="I5973" s="17" t="n"/>
      <c r="J5973" s="17" t="n"/>
      <c r="K5973" s="17" t="n"/>
      <c r="L5973" s="17" t="n"/>
      <c r="N5973">
        <f>IF($B5973="","",IF($C5973="SUPERSTORE","Superstore","DH"))</f>
        <v/>
      </c>
      <c r="O5973">
        <f>IF($B5973="","",IFERROR(VLOOKUP($B5973,Mapping!$A:$C,2,0),"Not Mapped"))</f>
        <v/>
      </c>
      <c r="P5973">
        <f>IF($B5973="","",IFERROR(VLOOKUP($B5973,Mapping!$A:$C,3,0),"Not Mapped"))</f>
        <v/>
      </c>
      <c r="Q5973">
        <f>IF($B5973="","",IF(COUNTIF(Exclusions!$A:$A,$B5973)&gt;0,"Yes","No"))</f>
        <v/>
      </c>
      <c r="R5973" s="17">
        <f>IF($B5973="","",MIN(1,DAY($A5973)/IF($N5973="Superstore",Settings!$B$5,Settings!$B$4)))</f>
        <v/>
      </c>
      <c r="S5973" s="17">
        <f>IF(OR($B5973="",$G5973="",$R5973=0),"",$G5973/$R5973)</f>
        <v/>
      </c>
      <c r="T5973">
        <f>IF($S5973="","",IF($S5973&lt;Settings!$B$8,"Critical",IF($S5973&lt;Settings!$B$9,"Semi Critical","Non Critical")))</f>
        <v/>
      </c>
      <c r="U5973">
        <f>IF($B5973="","",IFERROR(VLOOKUP($O5973,Leaders!$A:$B,2,0),"Not Mapped"))</f>
        <v/>
      </c>
    </row>
    <row r="5974">
      <c r="A5974" s="16" t="n"/>
      <c r="G5974" s="17" t="n"/>
      <c r="H5974" s="17" t="n"/>
      <c r="I5974" s="17" t="n"/>
      <c r="J5974" s="17" t="n"/>
      <c r="K5974" s="17" t="n"/>
      <c r="L5974" s="17" t="n"/>
      <c r="N5974">
        <f>IF($B5974="","",IF($C5974="SUPERSTORE","Superstore","DH"))</f>
        <v/>
      </c>
      <c r="O5974">
        <f>IF($B5974="","",IFERROR(VLOOKUP($B5974,Mapping!$A:$C,2,0),"Not Mapped"))</f>
        <v/>
      </c>
      <c r="P5974">
        <f>IF($B5974="","",IFERROR(VLOOKUP($B5974,Mapping!$A:$C,3,0),"Not Mapped"))</f>
        <v/>
      </c>
      <c r="Q5974">
        <f>IF($B5974="","",IF(COUNTIF(Exclusions!$A:$A,$B5974)&gt;0,"Yes","No"))</f>
        <v/>
      </c>
      <c r="R5974" s="17">
        <f>IF($B5974="","",MIN(1,DAY($A5974)/IF($N5974="Superstore",Settings!$B$5,Settings!$B$4)))</f>
        <v/>
      </c>
      <c r="S5974" s="17">
        <f>IF(OR($B5974="",$G5974="",$R5974=0),"",$G5974/$R5974)</f>
        <v/>
      </c>
      <c r="T5974">
        <f>IF($S5974="","",IF($S5974&lt;Settings!$B$8,"Critical",IF($S5974&lt;Settings!$B$9,"Semi Critical","Non Critical")))</f>
        <v/>
      </c>
      <c r="U5974">
        <f>IF($B5974="","",IFERROR(VLOOKUP($O5974,Leaders!$A:$B,2,0),"Not Mapped"))</f>
        <v/>
      </c>
    </row>
    <row r="5975">
      <c r="A5975" s="16" t="n"/>
      <c r="G5975" s="17" t="n"/>
      <c r="H5975" s="17" t="n"/>
      <c r="I5975" s="17" t="n"/>
      <c r="J5975" s="17" t="n"/>
      <c r="K5975" s="17" t="n"/>
      <c r="L5975" s="17" t="n"/>
      <c r="N5975">
        <f>IF($B5975="","",IF($C5975="SUPERSTORE","Superstore","DH"))</f>
        <v/>
      </c>
      <c r="O5975">
        <f>IF($B5975="","",IFERROR(VLOOKUP($B5975,Mapping!$A:$C,2,0),"Not Mapped"))</f>
        <v/>
      </c>
      <c r="P5975">
        <f>IF($B5975="","",IFERROR(VLOOKUP($B5975,Mapping!$A:$C,3,0),"Not Mapped"))</f>
        <v/>
      </c>
      <c r="Q5975">
        <f>IF($B5975="","",IF(COUNTIF(Exclusions!$A:$A,$B5975)&gt;0,"Yes","No"))</f>
        <v/>
      </c>
      <c r="R5975" s="17">
        <f>IF($B5975="","",MIN(1,DAY($A5975)/IF($N5975="Superstore",Settings!$B$5,Settings!$B$4)))</f>
        <v/>
      </c>
      <c r="S5975" s="17">
        <f>IF(OR($B5975="",$G5975="",$R5975=0),"",$G5975/$R5975)</f>
        <v/>
      </c>
      <c r="T5975">
        <f>IF($S5975="","",IF($S5975&lt;Settings!$B$8,"Critical",IF($S5975&lt;Settings!$B$9,"Semi Critical","Non Critical")))</f>
        <v/>
      </c>
      <c r="U5975">
        <f>IF($B5975="","",IFERROR(VLOOKUP($O5975,Leaders!$A:$B,2,0),"Not Mapped"))</f>
        <v/>
      </c>
    </row>
    <row r="5976">
      <c r="A5976" s="16" t="n"/>
      <c r="G5976" s="17" t="n"/>
      <c r="H5976" s="17" t="n"/>
      <c r="I5976" s="17" t="n"/>
      <c r="J5976" s="17" t="n"/>
      <c r="K5976" s="17" t="n"/>
      <c r="L5976" s="17" t="n"/>
      <c r="N5976">
        <f>IF($B5976="","",IF($C5976="SUPERSTORE","Superstore","DH"))</f>
        <v/>
      </c>
      <c r="O5976">
        <f>IF($B5976="","",IFERROR(VLOOKUP($B5976,Mapping!$A:$C,2,0),"Not Mapped"))</f>
        <v/>
      </c>
      <c r="P5976">
        <f>IF($B5976="","",IFERROR(VLOOKUP($B5976,Mapping!$A:$C,3,0),"Not Mapped"))</f>
        <v/>
      </c>
      <c r="Q5976">
        <f>IF($B5976="","",IF(COUNTIF(Exclusions!$A:$A,$B5976)&gt;0,"Yes","No"))</f>
        <v/>
      </c>
      <c r="R5976" s="17">
        <f>IF($B5976="","",MIN(1,DAY($A5976)/IF($N5976="Superstore",Settings!$B$5,Settings!$B$4)))</f>
        <v/>
      </c>
      <c r="S5976" s="17">
        <f>IF(OR($B5976="",$G5976="",$R5976=0),"",$G5976/$R5976)</f>
        <v/>
      </c>
      <c r="T5976">
        <f>IF($S5976="","",IF($S5976&lt;Settings!$B$8,"Critical",IF($S5976&lt;Settings!$B$9,"Semi Critical","Non Critical")))</f>
        <v/>
      </c>
      <c r="U5976">
        <f>IF($B5976="","",IFERROR(VLOOKUP($O5976,Leaders!$A:$B,2,0),"Not Mapped"))</f>
        <v/>
      </c>
    </row>
    <row r="5977">
      <c r="A5977" s="16" t="n"/>
      <c r="G5977" s="17" t="n"/>
      <c r="H5977" s="17" t="n"/>
      <c r="I5977" s="17" t="n"/>
      <c r="J5977" s="17" t="n"/>
      <c r="K5977" s="17" t="n"/>
      <c r="L5977" s="17" t="n"/>
      <c r="N5977">
        <f>IF($B5977="","",IF($C5977="SUPERSTORE","Superstore","DH"))</f>
        <v/>
      </c>
      <c r="O5977">
        <f>IF($B5977="","",IFERROR(VLOOKUP($B5977,Mapping!$A:$C,2,0),"Not Mapped"))</f>
        <v/>
      </c>
      <c r="P5977">
        <f>IF($B5977="","",IFERROR(VLOOKUP($B5977,Mapping!$A:$C,3,0),"Not Mapped"))</f>
        <v/>
      </c>
      <c r="Q5977">
        <f>IF($B5977="","",IF(COUNTIF(Exclusions!$A:$A,$B5977)&gt;0,"Yes","No"))</f>
        <v/>
      </c>
      <c r="R5977" s="17">
        <f>IF($B5977="","",MIN(1,DAY($A5977)/IF($N5977="Superstore",Settings!$B$5,Settings!$B$4)))</f>
        <v/>
      </c>
      <c r="S5977" s="17">
        <f>IF(OR($B5977="",$G5977="",$R5977=0),"",$G5977/$R5977)</f>
        <v/>
      </c>
      <c r="T5977">
        <f>IF($S5977="","",IF($S5977&lt;Settings!$B$8,"Critical",IF($S5977&lt;Settings!$B$9,"Semi Critical","Non Critical")))</f>
        <v/>
      </c>
      <c r="U5977">
        <f>IF($B5977="","",IFERROR(VLOOKUP($O5977,Leaders!$A:$B,2,0),"Not Mapped"))</f>
        <v/>
      </c>
    </row>
    <row r="5978">
      <c r="A5978" s="16" t="n"/>
      <c r="G5978" s="17" t="n"/>
      <c r="H5978" s="17" t="n"/>
      <c r="I5978" s="17" t="n"/>
      <c r="J5978" s="17" t="n"/>
      <c r="K5978" s="17" t="n"/>
      <c r="L5978" s="17" t="n"/>
      <c r="N5978">
        <f>IF($B5978="","",IF($C5978="SUPERSTORE","Superstore","DH"))</f>
        <v/>
      </c>
      <c r="O5978">
        <f>IF($B5978="","",IFERROR(VLOOKUP($B5978,Mapping!$A:$C,2,0),"Not Mapped"))</f>
        <v/>
      </c>
      <c r="P5978">
        <f>IF($B5978="","",IFERROR(VLOOKUP($B5978,Mapping!$A:$C,3,0),"Not Mapped"))</f>
        <v/>
      </c>
      <c r="Q5978">
        <f>IF($B5978="","",IF(COUNTIF(Exclusions!$A:$A,$B5978)&gt;0,"Yes","No"))</f>
        <v/>
      </c>
      <c r="R5978" s="17">
        <f>IF($B5978="","",MIN(1,DAY($A5978)/IF($N5978="Superstore",Settings!$B$5,Settings!$B$4)))</f>
        <v/>
      </c>
      <c r="S5978" s="17">
        <f>IF(OR($B5978="",$G5978="",$R5978=0),"",$G5978/$R5978)</f>
        <v/>
      </c>
      <c r="T5978">
        <f>IF($S5978="","",IF($S5978&lt;Settings!$B$8,"Critical",IF($S5978&lt;Settings!$B$9,"Semi Critical","Non Critical")))</f>
        <v/>
      </c>
      <c r="U5978">
        <f>IF($B5978="","",IFERROR(VLOOKUP($O5978,Leaders!$A:$B,2,0),"Not Mapped"))</f>
        <v/>
      </c>
    </row>
    <row r="5979">
      <c r="A5979" s="16" t="n"/>
      <c r="G5979" s="17" t="n"/>
      <c r="H5979" s="17" t="n"/>
      <c r="I5979" s="17" t="n"/>
      <c r="J5979" s="17" t="n"/>
      <c r="K5979" s="17" t="n"/>
      <c r="L5979" s="17" t="n"/>
      <c r="N5979">
        <f>IF($B5979="","",IF($C5979="SUPERSTORE","Superstore","DH"))</f>
        <v/>
      </c>
      <c r="O5979">
        <f>IF($B5979="","",IFERROR(VLOOKUP($B5979,Mapping!$A:$C,2,0),"Not Mapped"))</f>
        <v/>
      </c>
      <c r="P5979">
        <f>IF($B5979="","",IFERROR(VLOOKUP($B5979,Mapping!$A:$C,3,0),"Not Mapped"))</f>
        <v/>
      </c>
      <c r="Q5979">
        <f>IF($B5979="","",IF(COUNTIF(Exclusions!$A:$A,$B5979)&gt;0,"Yes","No"))</f>
        <v/>
      </c>
      <c r="R5979" s="17">
        <f>IF($B5979="","",MIN(1,DAY($A5979)/IF($N5979="Superstore",Settings!$B$5,Settings!$B$4)))</f>
        <v/>
      </c>
      <c r="S5979" s="17">
        <f>IF(OR($B5979="",$G5979="",$R5979=0),"",$G5979/$R5979)</f>
        <v/>
      </c>
      <c r="T5979">
        <f>IF($S5979="","",IF($S5979&lt;Settings!$B$8,"Critical",IF($S5979&lt;Settings!$B$9,"Semi Critical","Non Critical")))</f>
        <v/>
      </c>
      <c r="U5979">
        <f>IF($B5979="","",IFERROR(VLOOKUP($O5979,Leaders!$A:$B,2,0),"Not Mapped"))</f>
        <v/>
      </c>
    </row>
    <row r="5980">
      <c r="A5980" s="16" t="n"/>
      <c r="G5980" s="17" t="n"/>
      <c r="H5980" s="17" t="n"/>
      <c r="I5980" s="17" t="n"/>
      <c r="J5980" s="17" t="n"/>
      <c r="K5980" s="17" t="n"/>
      <c r="L5980" s="17" t="n"/>
      <c r="N5980">
        <f>IF($B5980="","",IF($C5980="SUPERSTORE","Superstore","DH"))</f>
        <v/>
      </c>
      <c r="O5980">
        <f>IF($B5980="","",IFERROR(VLOOKUP($B5980,Mapping!$A:$C,2,0),"Not Mapped"))</f>
        <v/>
      </c>
      <c r="P5980">
        <f>IF($B5980="","",IFERROR(VLOOKUP($B5980,Mapping!$A:$C,3,0),"Not Mapped"))</f>
        <v/>
      </c>
      <c r="Q5980">
        <f>IF($B5980="","",IF(COUNTIF(Exclusions!$A:$A,$B5980)&gt;0,"Yes","No"))</f>
        <v/>
      </c>
      <c r="R5980" s="17">
        <f>IF($B5980="","",MIN(1,DAY($A5980)/IF($N5980="Superstore",Settings!$B$5,Settings!$B$4)))</f>
        <v/>
      </c>
      <c r="S5980" s="17">
        <f>IF(OR($B5980="",$G5980="",$R5980=0),"",$G5980/$R5980)</f>
        <v/>
      </c>
      <c r="T5980">
        <f>IF($S5980="","",IF($S5980&lt;Settings!$B$8,"Critical",IF($S5980&lt;Settings!$B$9,"Semi Critical","Non Critical")))</f>
        <v/>
      </c>
      <c r="U5980">
        <f>IF($B5980="","",IFERROR(VLOOKUP($O5980,Leaders!$A:$B,2,0),"Not Mapped"))</f>
        <v/>
      </c>
    </row>
    <row r="5981">
      <c r="A5981" s="16" t="n"/>
      <c r="G5981" s="17" t="n"/>
      <c r="H5981" s="17" t="n"/>
      <c r="I5981" s="17" t="n"/>
      <c r="J5981" s="17" t="n"/>
      <c r="K5981" s="17" t="n"/>
      <c r="L5981" s="17" t="n"/>
      <c r="N5981">
        <f>IF($B5981="","",IF($C5981="SUPERSTORE","Superstore","DH"))</f>
        <v/>
      </c>
      <c r="O5981">
        <f>IF($B5981="","",IFERROR(VLOOKUP($B5981,Mapping!$A:$C,2,0),"Not Mapped"))</f>
        <v/>
      </c>
      <c r="P5981">
        <f>IF($B5981="","",IFERROR(VLOOKUP($B5981,Mapping!$A:$C,3,0),"Not Mapped"))</f>
        <v/>
      </c>
      <c r="Q5981">
        <f>IF($B5981="","",IF(COUNTIF(Exclusions!$A:$A,$B5981)&gt;0,"Yes","No"))</f>
        <v/>
      </c>
      <c r="R5981" s="17">
        <f>IF($B5981="","",MIN(1,DAY($A5981)/IF($N5981="Superstore",Settings!$B$5,Settings!$B$4)))</f>
        <v/>
      </c>
      <c r="S5981" s="17">
        <f>IF(OR($B5981="",$G5981="",$R5981=0),"",$G5981/$R5981)</f>
        <v/>
      </c>
      <c r="T5981">
        <f>IF($S5981="","",IF($S5981&lt;Settings!$B$8,"Critical",IF($S5981&lt;Settings!$B$9,"Semi Critical","Non Critical")))</f>
        <v/>
      </c>
      <c r="U5981">
        <f>IF($B5981="","",IFERROR(VLOOKUP($O5981,Leaders!$A:$B,2,0),"Not Mapped"))</f>
        <v/>
      </c>
    </row>
    <row r="5982">
      <c r="A5982" s="16" t="n"/>
      <c r="G5982" s="17" t="n"/>
      <c r="H5982" s="17" t="n"/>
      <c r="I5982" s="17" t="n"/>
      <c r="J5982" s="17" t="n"/>
      <c r="K5982" s="17" t="n"/>
      <c r="L5982" s="17" t="n"/>
      <c r="N5982">
        <f>IF($B5982="","",IF($C5982="SUPERSTORE","Superstore","DH"))</f>
        <v/>
      </c>
      <c r="O5982">
        <f>IF($B5982="","",IFERROR(VLOOKUP($B5982,Mapping!$A:$C,2,0),"Not Mapped"))</f>
        <v/>
      </c>
      <c r="P5982">
        <f>IF($B5982="","",IFERROR(VLOOKUP($B5982,Mapping!$A:$C,3,0),"Not Mapped"))</f>
        <v/>
      </c>
      <c r="Q5982">
        <f>IF($B5982="","",IF(COUNTIF(Exclusions!$A:$A,$B5982)&gt;0,"Yes","No"))</f>
        <v/>
      </c>
      <c r="R5982" s="17">
        <f>IF($B5982="","",MIN(1,DAY($A5982)/IF($N5982="Superstore",Settings!$B$5,Settings!$B$4)))</f>
        <v/>
      </c>
      <c r="S5982" s="17">
        <f>IF(OR($B5982="",$G5982="",$R5982=0),"",$G5982/$R5982)</f>
        <v/>
      </c>
      <c r="T5982">
        <f>IF($S5982="","",IF($S5982&lt;Settings!$B$8,"Critical",IF($S5982&lt;Settings!$B$9,"Semi Critical","Non Critical")))</f>
        <v/>
      </c>
      <c r="U5982">
        <f>IF($B5982="","",IFERROR(VLOOKUP($O5982,Leaders!$A:$B,2,0),"Not Mapped"))</f>
        <v/>
      </c>
    </row>
    <row r="5983">
      <c r="A5983" s="16" t="n"/>
      <c r="G5983" s="17" t="n"/>
      <c r="H5983" s="17" t="n"/>
      <c r="I5983" s="17" t="n"/>
      <c r="J5983" s="17" t="n"/>
      <c r="K5983" s="17" t="n"/>
      <c r="L5983" s="17" t="n"/>
      <c r="N5983">
        <f>IF($B5983="","",IF($C5983="SUPERSTORE","Superstore","DH"))</f>
        <v/>
      </c>
      <c r="O5983">
        <f>IF($B5983="","",IFERROR(VLOOKUP($B5983,Mapping!$A:$C,2,0),"Not Mapped"))</f>
        <v/>
      </c>
      <c r="P5983">
        <f>IF($B5983="","",IFERROR(VLOOKUP($B5983,Mapping!$A:$C,3,0),"Not Mapped"))</f>
        <v/>
      </c>
      <c r="Q5983">
        <f>IF($B5983="","",IF(COUNTIF(Exclusions!$A:$A,$B5983)&gt;0,"Yes","No"))</f>
        <v/>
      </c>
      <c r="R5983" s="17">
        <f>IF($B5983="","",MIN(1,DAY($A5983)/IF($N5983="Superstore",Settings!$B$5,Settings!$B$4)))</f>
        <v/>
      </c>
      <c r="S5983" s="17">
        <f>IF(OR($B5983="",$G5983="",$R5983=0),"",$G5983/$R5983)</f>
        <v/>
      </c>
      <c r="T5983">
        <f>IF($S5983="","",IF($S5983&lt;Settings!$B$8,"Critical",IF($S5983&lt;Settings!$B$9,"Semi Critical","Non Critical")))</f>
        <v/>
      </c>
      <c r="U5983">
        <f>IF($B5983="","",IFERROR(VLOOKUP($O5983,Leaders!$A:$B,2,0),"Not Mapped"))</f>
        <v/>
      </c>
    </row>
    <row r="5984">
      <c r="A5984" s="16" t="n"/>
      <c r="G5984" s="17" t="n"/>
      <c r="H5984" s="17" t="n"/>
      <c r="I5984" s="17" t="n"/>
      <c r="J5984" s="17" t="n"/>
      <c r="K5984" s="17" t="n"/>
      <c r="L5984" s="17" t="n"/>
      <c r="N5984">
        <f>IF($B5984="","",IF($C5984="SUPERSTORE","Superstore","DH"))</f>
        <v/>
      </c>
      <c r="O5984">
        <f>IF($B5984="","",IFERROR(VLOOKUP($B5984,Mapping!$A:$C,2,0),"Not Mapped"))</f>
        <v/>
      </c>
      <c r="P5984">
        <f>IF($B5984="","",IFERROR(VLOOKUP($B5984,Mapping!$A:$C,3,0),"Not Mapped"))</f>
        <v/>
      </c>
      <c r="Q5984">
        <f>IF($B5984="","",IF(COUNTIF(Exclusions!$A:$A,$B5984)&gt;0,"Yes","No"))</f>
        <v/>
      </c>
      <c r="R5984" s="17">
        <f>IF($B5984="","",MIN(1,DAY($A5984)/IF($N5984="Superstore",Settings!$B$5,Settings!$B$4)))</f>
        <v/>
      </c>
      <c r="S5984" s="17">
        <f>IF(OR($B5984="",$G5984="",$R5984=0),"",$G5984/$R5984)</f>
        <v/>
      </c>
      <c r="T5984">
        <f>IF($S5984="","",IF($S5984&lt;Settings!$B$8,"Critical",IF($S5984&lt;Settings!$B$9,"Semi Critical","Non Critical")))</f>
        <v/>
      </c>
      <c r="U5984">
        <f>IF($B5984="","",IFERROR(VLOOKUP($O5984,Leaders!$A:$B,2,0),"Not Mapped"))</f>
        <v/>
      </c>
    </row>
    <row r="5985">
      <c r="A5985" s="16" t="n"/>
      <c r="G5985" s="17" t="n"/>
      <c r="H5985" s="17" t="n"/>
      <c r="I5985" s="17" t="n"/>
      <c r="J5985" s="17" t="n"/>
      <c r="K5985" s="17" t="n"/>
      <c r="L5985" s="17" t="n"/>
      <c r="N5985">
        <f>IF($B5985="","",IF($C5985="SUPERSTORE","Superstore","DH"))</f>
        <v/>
      </c>
      <c r="O5985">
        <f>IF($B5985="","",IFERROR(VLOOKUP($B5985,Mapping!$A:$C,2,0),"Not Mapped"))</f>
        <v/>
      </c>
      <c r="P5985">
        <f>IF($B5985="","",IFERROR(VLOOKUP($B5985,Mapping!$A:$C,3,0),"Not Mapped"))</f>
        <v/>
      </c>
      <c r="Q5985">
        <f>IF($B5985="","",IF(COUNTIF(Exclusions!$A:$A,$B5985)&gt;0,"Yes","No"))</f>
        <v/>
      </c>
      <c r="R5985" s="17">
        <f>IF($B5985="","",MIN(1,DAY($A5985)/IF($N5985="Superstore",Settings!$B$5,Settings!$B$4)))</f>
        <v/>
      </c>
      <c r="S5985" s="17">
        <f>IF(OR($B5985="",$G5985="",$R5985=0),"",$G5985/$R5985)</f>
        <v/>
      </c>
      <c r="T5985">
        <f>IF($S5985="","",IF($S5985&lt;Settings!$B$8,"Critical",IF($S5985&lt;Settings!$B$9,"Semi Critical","Non Critical")))</f>
        <v/>
      </c>
      <c r="U5985">
        <f>IF($B5985="","",IFERROR(VLOOKUP($O5985,Leaders!$A:$B,2,0),"Not Mapped"))</f>
        <v/>
      </c>
    </row>
    <row r="5986">
      <c r="A5986" s="16" t="n"/>
      <c r="G5986" s="17" t="n"/>
      <c r="H5986" s="17" t="n"/>
      <c r="I5986" s="17" t="n"/>
      <c r="J5986" s="17" t="n"/>
      <c r="K5986" s="17" t="n"/>
      <c r="L5986" s="17" t="n"/>
      <c r="N5986">
        <f>IF($B5986="","",IF($C5986="SUPERSTORE","Superstore","DH"))</f>
        <v/>
      </c>
      <c r="O5986">
        <f>IF($B5986="","",IFERROR(VLOOKUP($B5986,Mapping!$A:$C,2,0),"Not Mapped"))</f>
        <v/>
      </c>
      <c r="P5986">
        <f>IF($B5986="","",IFERROR(VLOOKUP($B5986,Mapping!$A:$C,3,0),"Not Mapped"))</f>
        <v/>
      </c>
      <c r="Q5986">
        <f>IF($B5986="","",IF(COUNTIF(Exclusions!$A:$A,$B5986)&gt;0,"Yes","No"))</f>
        <v/>
      </c>
      <c r="R5986" s="17">
        <f>IF($B5986="","",MIN(1,DAY($A5986)/IF($N5986="Superstore",Settings!$B$5,Settings!$B$4)))</f>
        <v/>
      </c>
      <c r="S5986" s="17">
        <f>IF(OR($B5986="",$G5986="",$R5986=0),"",$G5986/$R5986)</f>
        <v/>
      </c>
      <c r="T5986">
        <f>IF($S5986="","",IF($S5986&lt;Settings!$B$8,"Critical",IF($S5986&lt;Settings!$B$9,"Semi Critical","Non Critical")))</f>
        <v/>
      </c>
      <c r="U5986">
        <f>IF($B5986="","",IFERROR(VLOOKUP($O5986,Leaders!$A:$B,2,0),"Not Mapped"))</f>
        <v/>
      </c>
    </row>
    <row r="5987">
      <c r="A5987" s="16" t="n"/>
      <c r="G5987" s="17" t="n"/>
      <c r="H5987" s="17" t="n"/>
      <c r="I5987" s="17" t="n"/>
      <c r="J5987" s="17" t="n"/>
      <c r="K5987" s="17" t="n"/>
      <c r="L5987" s="17" t="n"/>
      <c r="N5987">
        <f>IF($B5987="","",IF($C5987="SUPERSTORE","Superstore","DH"))</f>
        <v/>
      </c>
      <c r="O5987">
        <f>IF($B5987="","",IFERROR(VLOOKUP($B5987,Mapping!$A:$C,2,0),"Not Mapped"))</f>
        <v/>
      </c>
      <c r="P5987">
        <f>IF($B5987="","",IFERROR(VLOOKUP($B5987,Mapping!$A:$C,3,0),"Not Mapped"))</f>
        <v/>
      </c>
      <c r="Q5987">
        <f>IF($B5987="","",IF(COUNTIF(Exclusions!$A:$A,$B5987)&gt;0,"Yes","No"))</f>
        <v/>
      </c>
      <c r="R5987" s="17">
        <f>IF($B5987="","",MIN(1,DAY($A5987)/IF($N5987="Superstore",Settings!$B$5,Settings!$B$4)))</f>
        <v/>
      </c>
      <c r="S5987" s="17">
        <f>IF(OR($B5987="",$G5987="",$R5987=0),"",$G5987/$R5987)</f>
        <v/>
      </c>
      <c r="T5987">
        <f>IF($S5987="","",IF($S5987&lt;Settings!$B$8,"Critical",IF($S5987&lt;Settings!$B$9,"Semi Critical","Non Critical")))</f>
        <v/>
      </c>
      <c r="U5987">
        <f>IF($B5987="","",IFERROR(VLOOKUP($O5987,Leaders!$A:$B,2,0),"Not Mapped"))</f>
        <v/>
      </c>
    </row>
    <row r="5988">
      <c r="A5988" s="16" t="n"/>
      <c r="G5988" s="17" t="n"/>
      <c r="H5988" s="17" t="n"/>
      <c r="I5988" s="17" t="n"/>
      <c r="J5988" s="17" t="n"/>
      <c r="K5988" s="17" t="n"/>
      <c r="L5988" s="17" t="n"/>
      <c r="N5988">
        <f>IF($B5988="","",IF($C5988="SUPERSTORE","Superstore","DH"))</f>
        <v/>
      </c>
      <c r="O5988">
        <f>IF($B5988="","",IFERROR(VLOOKUP($B5988,Mapping!$A:$C,2,0),"Not Mapped"))</f>
        <v/>
      </c>
      <c r="P5988">
        <f>IF($B5988="","",IFERROR(VLOOKUP($B5988,Mapping!$A:$C,3,0),"Not Mapped"))</f>
        <v/>
      </c>
      <c r="Q5988">
        <f>IF($B5988="","",IF(COUNTIF(Exclusions!$A:$A,$B5988)&gt;0,"Yes","No"))</f>
        <v/>
      </c>
      <c r="R5988" s="17">
        <f>IF($B5988="","",MIN(1,DAY($A5988)/IF($N5988="Superstore",Settings!$B$5,Settings!$B$4)))</f>
        <v/>
      </c>
      <c r="S5988" s="17">
        <f>IF(OR($B5988="",$G5988="",$R5988=0),"",$G5988/$R5988)</f>
        <v/>
      </c>
      <c r="T5988">
        <f>IF($S5988="","",IF($S5988&lt;Settings!$B$8,"Critical",IF($S5988&lt;Settings!$B$9,"Semi Critical","Non Critical")))</f>
        <v/>
      </c>
      <c r="U5988">
        <f>IF($B5988="","",IFERROR(VLOOKUP($O5988,Leaders!$A:$B,2,0),"Not Mapped"))</f>
        <v/>
      </c>
    </row>
    <row r="5989">
      <c r="A5989" s="16" t="n"/>
      <c r="G5989" s="17" t="n"/>
      <c r="H5989" s="17" t="n"/>
      <c r="I5989" s="17" t="n"/>
      <c r="J5989" s="17" t="n"/>
      <c r="K5989" s="17" t="n"/>
      <c r="L5989" s="17" t="n"/>
      <c r="N5989">
        <f>IF($B5989="","",IF($C5989="SUPERSTORE","Superstore","DH"))</f>
        <v/>
      </c>
      <c r="O5989">
        <f>IF($B5989="","",IFERROR(VLOOKUP($B5989,Mapping!$A:$C,2,0),"Not Mapped"))</f>
        <v/>
      </c>
      <c r="P5989">
        <f>IF($B5989="","",IFERROR(VLOOKUP($B5989,Mapping!$A:$C,3,0),"Not Mapped"))</f>
        <v/>
      </c>
      <c r="Q5989">
        <f>IF($B5989="","",IF(COUNTIF(Exclusions!$A:$A,$B5989)&gt;0,"Yes","No"))</f>
        <v/>
      </c>
      <c r="R5989" s="17">
        <f>IF($B5989="","",MIN(1,DAY($A5989)/IF($N5989="Superstore",Settings!$B$5,Settings!$B$4)))</f>
        <v/>
      </c>
      <c r="S5989" s="17">
        <f>IF(OR($B5989="",$G5989="",$R5989=0),"",$G5989/$R5989)</f>
        <v/>
      </c>
      <c r="T5989">
        <f>IF($S5989="","",IF($S5989&lt;Settings!$B$8,"Critical",IF($S5989&lt;Settings!$B$9,"Semi Critical","Non Critical")))</f>
        <v/>
      </c>
      <c r="U5989">
        <f>IF($B5989="","",IFERROR(VLOOKUP($O5989,Leaders!$A:$B,2,0),"Not Mapped"))</f>
        <v/>
      </c>
    </row>
    <row r="5990">
      <c r="A5990" s="16" t="n"/>
      <c r="G5990" s="17" t="n"/>
      <c r="H5990" s="17" t="n"/>
      <c r="I5990" s="17" t="n"/>
      <c r="J5990" s="17" t="n"/>
      <c r="K5990" s="17" t="n"/>
      <c r="L5990" s="17" t="n"/>
      <c r="N5990">
        <f>IF($B5990="","",IF($C5990="SUPERSTORE","Superstore","DH"))</f>
        <v/>
      </c>
      <c r="O5990">
        <f>IF($B5990="","",IFERROR(VLOOKUP($B5990,Mapping!$A:$C,2,0),"Not Mapped"))</f>
        <v/>
      </c>
      <c r="P5990">
        <f>IF($B5990="","",IFERROR(VLOOKUP($B5990,Mapping!$A:$C,3,0),"Not Mapped"))</f>
        <v/>
      </c>
      <c r="Q5990">
        <f>IF($B5990="","",IF(COUNTIF(Exclusions!$A:$A,$B5990)&gt;0,"Yes","No"))</f>
        <v/>
      </c>
      <c r="R5990" s="17">
        <f>IF($B5990="","",MIN(1,DAY($A5990)/IF($N5990="Superstore",Settings!$B$5,Settings!$B$4)))</f>
        <v/>
      </c>
      <c r="S5990" s="17">
        <f>IF(OR($B5990="",$G5990="",$R5990=0),"",$G5990/$R5990)</f>
        <v/>
      </c>
      <c r="T5990">
        <f>IF($S5990="","",IF($S5990&lt;Settings!$B$8,"Critical",IF($S5990&lt;Settings!$B$9,"Semi Critical","Non Critical")))</f>
        <v/>
      </c>
      <c r="U5990">
        <f>IF($B5990="","",IFERROR(VLOOKUP($O5990,Leaders!$A:$B,2,0),"Not Mapped"))</f>
        <v/>
      </c>
    </row>
    <row r="5991">
      <c r="A5991" s="16" t="n"/>
      <c r="G5991" s="17" t="n"/>
      <c r="H5991" s="17" t="n"/>
      <c r="I5991" s="17" t="n"/>
      <c r="J5991" s="17" t="n"/>
      <c r="K5991" s="17" t="n"/>
      <c r="L5991" s="17" t="n"/>
      <c r="N5991">
        <f>IF($B5991="","",IF($C5991="SUPERSTORE","Superstore","DH"))</f>
        <v/>
      </c>
      <c r="O5991">
        <f>IF($B5991="","",IFERROR(VLOOKUP($B5991,Mapping!$A:$C,2,0),"Not Mapped"))</f>
        <v/>
      </c>
      <c r="P5991">
        <f>IF($B5991="","",IFERROR(VLOOKUP($B5991,Mapping!$A:$C,3,0),"Not Mapped"))</f>
        <v/>
      </c>
      <c r="Q5991">
        <f>IF($B5991="","",IF(COUNTIF(Exclusions!$A:$A,$B5991)&gt;0,"Yes","No"))</f>
        <v/>
      </c>
      <c r="R5991" s="17">
        <f>IF($B5991="","",MIN(1,DAY($A5991)/IF($N5991="Superstore",Settings!$B$5,Settings!$B$4)))</f>
        <v/>
      </c>
      <c r="S5991" s="17">
        <f>IF(OR($B5991="",$G5991="",$R5991=0),"",$G5991/$R5991)</f>
        <v/>
      </c>
      <c r="T5991">
        <f>IF($S5991="","",IF($S5991&lt;Settings!$B$8,"Critical",IF($S5991&lt;Settings!$B$9,"Semi Critical","Non Critical")))</f>
        <v/>
      </c>
      <c r="U5991">
        <f>IF($B5991="","",IFERROR(VLOOKUP($O5991,Leaders!$A:$B,2,0),"Not Mapped"))</f>
        <v/>
      </c>
    </row>
    <row r="5992">
      <c r="A5992" s="16" t="n"/>
      <c r="G5992" s="17" t="n"/>
      <c r="H5992" s="17" t="n"/>
      <c r="I5992" s="17" t="n"/>
      <c r="J5992" s="17" t="n"/>
      <c r="K5992" s="17" t="n"/>
      <c r="L5992" s="17" t="n"/>
      <c r="N5992">
        <f>IF($B5992="","",IF($C5992="SUPERSTORE","Superstore","DH"))</f>
        <v/>
      </c>
      <c r="O5992">
        <f>IF($B5992="","",IFERROR(VLOOKUP($B5992,Mapping!$A:$C,2,0),"Not Mapped"))</f>
        <v/>
      </c>
      <c r="P5992">
        <f>IF($B5992="","",IFERROR(VLOOKUP($B5992,Mapping!$A:$C,3,0),"Not Mapped"))</f>
        <v/>
      </c>
      <c r="Q5992">
        <f>IF($B5992="","",IF(COUNTIF(Exclusions!$A:$A,$B5992)&gt;0,"Yes","No"))</f>
        <v/>
      </c>
      <c r="R5992" s="17">
        <f>IF($B5992="","",MIN(1,DAY($A5992)/IF($N5992="Superstore",Settings!$B$5,Settings!$B$4)))</f>
        <v/>
      </c>
      <c r="S5992" s="17">
        <f>IF(OR($B5992="",$G5992="",$R5992=0),"",$G5992/$R5992)</f>
        <v/>
      </c>
      <c r="T5992">
        <f>IF($S5992="","",IF($S5992&lt;Settings!$B$8,"Critical",IF($S5992&lt;Settings!$B$9,"Semi Critical","Non Critical")))</f>
        <v/>
      </c>
      <c r="U5992">
        <f>IF($B5992="","",IFERROR(VLOOKUP($O5992,Leaders!$A:$B,2,0),"Not Mapped"))</f>
        <v/>
      </c>
    </row>
    <row r="5993">
      <c r="A5993" s="16" t="n"/>
      <c r="G5993" s="17" t="n"/>
      <c r="H5993" s="17" t="n"/>
      <c r="I5993" s="17" t="n"/>
      <c r="J5993" s="17" t="n"/>
      <c r="K5993" s="17" t="n"/>
      <c r="L5993" s="17" t="n"/>
      <c r="N5993">
        <f>IF($B5993="","",IF($C5993="SUPERSTORE","Superstore","DH"))</f>
        <v/>
      </c>
      <c r="O5993">
        <f>IF($B5993="","",IFERROR(VLOOKUP($B5993,Mapping!$A:$C,2,0),"Not Mapped"))</f>
        <v/>
      </c>
      <c r="P5993">
        <f>IF($B5993="","",IFERROR(VLOOKUP($B5993,Mapping!$A:$C,3,0),"Not Mapped"))</f>
        <v/>
      </c>
      <c r="Q5993">
        <f>IF($B5993="","",IF(COUNTIF(Exclusions!$A:$A,$B5993)&gt;0,"Yes","No"))</f>
        <v/>
      </c>
      <c r="R5993" s="17">
        <f>IF($B5993="","",MIN(1,DAY($A5993)/IF($N5993="Superstore",Settings!$B$5,Settings!$B$4)))</f>
        <v/>
      </c>
      <c r="S5993" s="17">
        <f>IF(OR($B5993="",$G5993="",$R5993=0),"",$G5993/$R5993)</f>
        <v/>
      </c>
      <c r="T5993">
        <f>IF($S5993="","",IF($S5993&lt;Settings!$B$8,"Critical",IF($S5993&lt;Settings!$B$9,"Semi Critical","Non Critical")))</f>
        <v/>
      </c>
      <c r="U5993">
        <f>IF($B5993="","",IFERROR(VLOOKUP($O5993,Leaders!$A:$B,2,0),"Not Mapped"))</f>
        <v/>
      </c>
    </row>
    <row r="5994">
      <c r="A5994" s="16" t="n"/>
      <c r="G5994" s="17" t="n"/>
      <c r="H5994" s="17" t="n"/>
      <c r="I5994" s="17" t="n"/>
      <c r="J5994" s="17" t="n"/>
      <c r="K5994" s="17" t="n"/>
      <c r="L5994" s="17" t="n"/>
      <c r="N5994">
        <f>IF($B5994="","",IF($C5994="SUPERSTORE","Superstore","DH"))</f>
        <v/>
      </c>
      <c r="O5994">
        <f>IF($B5994="","",IFERROR(VLOOKUP($B5994,Mapping!$A:$C,2,0),"Not Mapped"))</f>
        <v/>
      </c>
      <c r="P5994">
        <f>IF($B5994="","",IFERROR(VLOOKUP($B5994,Mapping!$A:$C,3,0),"Not Mapped"))</f>
        <v/>
      </c>
      <c r="Q5994">
        <f>IF($B5994="","",IF(COUNTIF(Exclusions!$A:$A,$B5994)&gt;0,"Yes","No"))</f>
        <v/>
      </c>
      <c r="R5994" s="17">
        <f>IF($B5994="","",MIN(1,DAY($A5994)/IF($N5994="Superstore",Settings!$B$5,Settings!$B$4)))</f>
        <v/>
      </c>
      <c r="S5994" s="17">
        <f>IF(OR($B5994="",$G5994="",$R5994=0),"",$G5994/$R5994)</f>
        <v/>
      </c>
      <c r="T5994">
        <f>IF($S5994="","",IF($S5994&lt;Settings!$B$8,"Critical",IF($S5994&lt;Settings!$B$9,"Semi Critical","Non Critical")))</f>
        <v/>
      </c>
      <c r="U5994">
        <f>IF($B5994="","",IFERROR(VLOOKUP($O5994,Leaders!$A:$B,2,0),"Not Mapped"))</f>
        <v/>
      </c>
    </row>
    <row r="5995">
      <c r="A5995" s="16" t="n"/>
      <c r="G5995" s="17" t="n"/>
      <c r="H5995" s="17" t="n"/>
      <c r="I5995" s="17" t="n"/>
      <c r="J5995" s="17" t="n"/>
      <c r="K5995" s="17" t="n"/>
      <c r="L5995" s="17" t="n"/>
      <c r="N5995">
        <f>IF($B5995="","",IF($C5995="SUPERSTORE","Superstore","DH"))</f>
        <v/>
      </c>
      <c r="O5995">
        <f>IF($B5995="","",IFERROR(VLOOKUP($B5995,Mapping!$A:$C,2,0),"Not Mapped"))</f>
        <v/>
      </c>
      <c r="P5995">
        <f>IF($B5995="","",IFERROR(VLOOKUP($B5995,Mapping!$A:$C,3,0),"Not Mapped"))</f>
        <v/>
      </c>
      <c r="Q5995">
        <f>IF($B5995="","",IF(COUNTIF(Exclusions!$A:$A,$B5995)&gt;0,"Yes","No"))</f>
        <v/>
      </c>
      <c r="R5995" s="17">
        <f>IF($B5995="","",MIN(1,DAY($A5995)/IF($N5995="Superstore",Settings!$B$5,Settings!$B$4)))</f>
        <v/>
      </c>
      <c r="S5995" s="17">
        <f>IF(OR($B5995="",$G5995="",$R5995=0),"",$G5995/$R5995)</f>
        <v/>
      </c>
      <c r="T5995">
        <f>IF($S5995="","",IF($S5995&lt;Settings!$B$8,"Critical",IF($S5995&lt;Settings!$B$9,"Semi Critical","Non Critical")))</f>
        <v/>
      </c>
      <c r="U5995">
        <f>IF($B5995="","",IFERROR(VLOOKUP($O5995,Leaders!$A:$B,2,0),"Not Mapped"))</f>
        <v/>
      </c>
    </row>
    <row r="5996">
      <c r="A5996" s="16" t="n"/>
      <c r="G5996" s="17" t="n"/>
      <c r="H5996" s="17" t="n"/>
      <c r="I5996" s="17" t="n"/>
      <c r="J5996" s="17" t="n"/>
      <c r="K5996" s="17" t="n"/>
      <c r="L5996" s="17" t="n"/>
      <c r="N5996">
        <f>IF($B5996="","",IF($C5996="SUPERSTORE","Superstore","DH"))</f>
        <v/>
      </c>
      <c r="O5996">
        <f>IF($B5996="","",IFERROR(VLOOKUP($B5996,Mapping!$A:$C,2,0),"Not Mapped"))</f>
        <v/>
      </c>
      <c r="P5996">
        <f>IF($B5996="","",IFERROR(VLOOKUP($B5996,Mapping!$A:$C,3,0),"Not Mapped"))</f>
        <v/>
      </c>
      <c r="Q5996">
        <f>IF($B5996="","",IF(COUNTIF(Exclusions!$A:$A,$B5996)&gt;0,"Yes","No"))</f>
        <v/>
      </c>
      <c r="R5996" s="17">
        <f>IF($B5996="","",MIN(1,DAY($A5996)/IF($N5996="Superstore",Settings!$B$5,Settings!$B$4)))</f>
        <v/>
      </c>
      <c r="S5996" s="17">
        <f>IF(OR($B5996="",$G5996="",$R5996=0),"",$G5996/$R5996)</f>
        <v/>
      </c>
      <c r="T5996">
        <f>IF($S5996="","",IF($S5996&lt;Settings!$B$8,"Critical",IF($S5996&lt;Settings!$B$9,"Semi Critical","Non Critical")))</f>
        <v/>
      </c>
      <c r="U5996">
        <f>IF($B5996="","",IFERROR(VLOOKUP($O5996,Leaders!$A:$B,2,0),"Not Mapped"))</f>
        <v/>
      </c>
    </row>
    <row r="5997">
      <c r="A5997" s="16" t="n"/>
      <c r="G5997" s="17" t="n"/>
      <c r="H5997" s="17" t="n"/>
      <c r="I5997" s="17" t="n"/>
      <c r="J5997" s="17" t="n"/>
      <c r="K5997" s="17" t="n"/>
      <c r="L5997" s="17" t="n"/>
      <c r="N5997">
        <f>IF($B5997="","",IF($C5997="SUPERSTORE","Superstore","DH"))</f>
        <v/>
      </c>
      <c r="O5997">
        <f>IF($B5997="","",IFERROR(VLOOKUP($B5997,Mapping!$A:$C,2,0),"Not Mapped"))</f>
        <v/>
      </c>
      <c r="P5997">
        <f>IF($B5997="","",IFERROR(VLOOKUP($B5997,Mapping!$A:$C,3,0),"Not Mapped"))</f>
        <v/>
      </c>
      <c r="Q5997">
        <f>IF($B5997="","",IF(COUNTIF(Exclusions!$A:$A,$B5997)&gt;0,"Yes","No"))</f>
        <v/>
      </c>
      <c r="R5997" s="17">
        <f>IF($B5997="","",MIN(1,DAY($A5997)/IF($N5997="Superstore",Settings!$B$5,Settings!$B$4)))</f>
        <v/>
      </c>
      <c r="S5997" s="17">
        <f>IF(OR($B5997="",$G5997="",$R5997=0),"",$G5997/$R5997)</f>
        <v/>
      </c>
      <c r="T5997">
        <f>IF($S5997="","",IF($S5997&lt;Settings!$B$8,"Critical",IF($S5997&lt;Settings!$B$9,"Semi Critical","Non Critical")))</f>
        <v/>
      </c>
      <c r="U5997">
        <f>IF($B5997="","",IFERROR(VLOOKUP($O5997,Leaders!$A:$B,2,0),"Not Mapped"))</f>
        <v/>
      </c>
    </row>
    <row r="5998">
      <c r="A5998" s="16" t="n"/>
      <c r="G5998" s="17" t="n"/>
      <c r="H5998" s="17" t="n"/>
      <c r="I5998" s="17" t="n"/>
      <c r="J5998" s="17" t="n"/>
      <c r="K5998" s="17" t="n"/>
      <c r="L5998" s="17" t="n"/>
      <c r="N5998">
        <f>IF($B5998="","",IF($C5998="SUPERSTORE","Superstore","DH"))</f>
        <v/>
      </c>
      <c r="O5998">
        <f>IF($B5998="","",IFERROR(VLOOKUP($B5998,Mapping!$A:$C,2,0),"Not Mapped"))</f>
        <v/>
      </c>
      <c r="P5998">
        <f>IF($B5998="","",IFERROR(VLOOKUP($B5998,Mapping!$A:$C,3,0),"Not Mapped"))</f>
        <v/>
      </c>
      <c r="Q5998">
        <f>IF($B5998="","",IF(COUNTIF(Exclusions!$A:$A,$B5998)&gt;0,"Yes","No"))</f>
        <v/>
      </c>
      <c r="R5998" s="17">
        <f>IF($B5998="","",MIN(1,DAY($A5998)/IF($N5998="Superstore",Settings!$B$5,Settings!$B$4)))</f>
        <v/>
      </c>
      <c r="S5998" s="17">
        <f>IF(OR($B5998="",$G5998="",$R5998=0),"",$G5998/$R5998)</f>
        <v/>
      </c>
      <c r="T5998">
        <f>IF($S5998="","",IF($S5998&lt;Settings!$B$8,"Critical",IF($S5998&lt;Settings!$B$9,"Semi Critical","Non Critical")))</f>
        <v/>
      </c>
      <c r="U5998">
        <f>IF($B5998="","",IFERROR(VLOOKUP($O5998,Leaders!$A:$B,2,0),"Not Mapped"))</f>
        <v/>
      </c>
    </row>
    <row r="5999">
      <c r="A5999" s="16" t="n"/>
      <c r="G5999" s="17" t="n"/>
      <c r="H5999" s="17" t="n"/>
      <c r="I5999" s="17" t="n"/>
      <c r="J5999" s="17" t="n"/>
      <c r="K5999" s="17" t="n"/>
      <c r="L5999" s="17" t="n"/>
      <c r="N5999">
        <f>IF($B5999="","",IF($C5999="SUPERSTORE","Superstore","DH"))</f>
        <v/>
      </c>
      <c r="O5999">
        <f>IF($B5999="","",IFERROR(VLOOKUP($B5999,Mapping!$A:$C,2,0),"Not Mapped"))</f>
        <v/>
      </c>
      <c r="P5999">
        <f>IF($B5999="","",IFERROR(VLOOKUP($B5999,Mapping!$A:$C,3,0),"Not Mapped"))</f>
        <v/>
      </c>
      <c r="Q5999">
        <f>IF($B5999="","",IF(COUNTIF(Exclusions!$A:$A,$B5999)&gt;0,"Yes","No"))</f>
        <v/>
      </c>
      <c r="R5999" s="17">
        <f>IF($B5999="","",MIN(1,DAY($A5999)/IF($N5999="Superstore",Settings!$B$5,Settings!$B$4)))</f>
        <v/>
      </c>
      <c r="S5999" s="17">
        <f>IF(OR($B5999="",$G5999="",$R5999=0),"",$G5999/$R5999)</f>
        <v/>
      </c>
      <c r="T5999">
        <f>IF($S5999="","",IF($S5999&lt;Settings!$B$8,"Critical",IF($S5999&lt;Settings!$B$9,"Semi Critical","Non Critical")))</f>
        <v/>
      </c>
      <c r="U5999">
        <f>IF($B5999="","",IFERROR(VLOOKUP($O5999,Leaders!$A:$B,2,0),"Not Mapped"))</f>
        <v/>
      </c>
    </row>
    <row r="6000">
      <c r="A6000" s="16" t="n"/>
      <c r="G6000" s="17" t="n"/>
      <c r="H6000" s="17" t="n"/>
      <c r="I6000" s="17" t="n"/>
      <c r="J6000" s="17" t="n"/>
      <c r="K6000" s="17" t="n"/>
      <c r="L6000" s="17" t="n"/>
      <c r="N6000">
        <f>IF($B6000="","",IF($C6000="SUPERSTORE","Superstore","DH"))</f>
        <v/>
      </c>
      <c r="O6000">
        <f>IF($B6000="","",IFERROR(VLOOKUP($B6000,Mapping!$A:$C,2,0),"Not Mapped"))</f>
        <v/>
      </c>
      <c r="P6000">
        <f>IF($B6000="","",IFERROR(VLOOKUP($B6000,Mapping!$A:$C,3,0),"Not Mapped"))</f>
        <v/>
      </c>
      <c r="Q6000">
        <f>IF($B6000="","",IF(COUNTIF(Exclusions!$A:$A,$B6000)&gt;0,"Yes","No"))</f>
        <v/>
      </c>
      <c r="R6000" s="17">
        <f>IF($B6000="","",MIN(1,DAY($A6000)/IF($N6000="Superstore",Settings!$B$5,Settings!$B$4)))</f>
        <v/>
      </c>
      <c r="S6000" s="17">
        <f>IF(OR($B6000="",$G6000="",$R6000=0),"",$G6000/$R6000)</f>
        <v/>
      </c>
      <c r="T6000">
        <f>IF($S6000="","",IF($S6000&lt;Settings!$B$8,"Critical",IF($S6000&lt;Settings!$B$9,"Semi Critical","Non Critical")))</f>
        <v/>
      </c>
      <c r="U6000">
        <f>IF($B6000="","",IFERROR(VLOOKUP($O6000,Leaders!$A:$B,2,0),"Not Mapped"))</f>
        <v/>
      </c>
    </row>
    <row r="6001">
      <c r="A6001" s="16" t="n"/>
      <c r="G6001" s="17" t="n"/>
      <c r="H6001" s="17" t="n"/>
      <c r="I6001" s="17" t="n"/>
      <c r="J6001" s="17" t="n"/>
      <c r="K6001" s="17" t="n"/>
      <c r="L6001" s="17" t="n"/>
      <c r="N6001">
        <f>IF($B6001="","",IF($C6001="SUPERSTORE","Superstore","DH"))</f>
        <v/>
      </c>
      <c r="O6001">
        <f>IF($B6001="","",IFERROR(VLOOKUP($B6001,Mapping!$A:$C,2,0),"Not Mapped"))</f>
        <v/>
      </c>
      <c r="P6001">
        <f>IF($B6001="","",IFERROR(VLOOKUP($B6001,Mapping!$A:$C,3,0),"Not Mapped"))</f>
        <v/>
      </c>
      <c r="Q6001">
        <f>IF($B6001="","",IF(COUNTIF(Exclusions!$A:$A,$B6001)&gt;0,"Yes","No"))</f>
        <v/>
      </c>
      <c r="R6001" s="17">
        <f>IF($B6001="","",MIN(1,DAY($A6001)/IF($N6001="Superstore",Settings!$B$5,Settings!$B$4)))</f>
        <v/>
      </c>
      <c r="S6001" s="17">
        <f>IF(OR($B6001="",$G6001="",$R6001=0),"",$G6001/$R6001)</f>
        <v/>
      </c>
      <c r="T6001">
        <f>IF($S6001="","",IF($S6001&lt;Settings!$B$8,"Critical",IF($S6001&lt;Settings!$B$9,"Semi Critical","Non Critical")))</f>
        <v/>
      </c>
      <c r="U6001">
        <f>IF($B6001="","",IFERROR(VLOOKUP($O6001,Leaders!$A:$B,2,0),"Not Mapped"))</f>
        <v/>
      </c>
    </row>
    <row r="6002">
      <c r="A6002" s="16" t="n"/>
      <c r="G6002" s="17" t="n"/>
      <c r="H6002" s="17" t="n"/>
      <c r="I6002" s="17" t="n"/>
      <c r="J6002" s="17" t="n"/>
      <c r="K6002" s="17" t="n"/>
      <c r="L6002" s="17" t="n"/>
      <c r="N6002">
        <f>IF($B6002="","",IF($C6002="SUPERSTORE","Superstore","DH"))</f>
        <v/>
      </c>
      <c r="O6002">
        <f>IF($B6002="","",IFERROR(VLOOKUP($B6002,Mapping!$A:$C,2,0),"Not Mapped"))</f>
        <v/>
      </c>
      <c r="P6002">
        <f>IF($B6002="","",IFERROR(VLOOKUP($B6002,Mapping!$A:$C,3,0),"Not Mapped"))</f>
        <v/>
      </c>
      <c r="Q6002">
        <f>IF($B6002="","",IF(COUNTIF(Exclusions!$A:$A,$B6002)&gt;0,"Yes","No"))</f>
        <v/>
      </c>
      <c r="R6002" s="17">
        <f>IF($B6002="","",MIN(1,DAY($A6002)/IF($N6002="Superstore",Settings!$B$5,Settings!$B$4)))</f>
        <v/>
      </c>
      <c r="S6002" s="17">
        <f>IF(OR($B6002="",$G6002="",$R6002=0),"",$G6002/$R6002)</f>
        <v/>
      </c>
      <c r="T6002">
        <f>IF($S6002="","",IF($S6002&lt;Settings!$B$8,"Critical",IF($S6002&lt;Settings!$B$9,"Semi Critical","Non Critical")))</f>
        <v/>
      </c>
      <c r="U6002">
        <f>IF($B6002="","",IFERROR(VLOOKUP($O6002,Leaders!$A:$B,2,0),"Not Mapped"))</f>
        <v/>
      </c>
    </row>
    <row r="6003">
      <c r="A6003" s="16" t="n"/>
      <c r="G6003" s="17" t="n"/>
      <c r="H6003" s="17" t="n"/>
      <c r="I6003" s="17" t="n"/>
      <c r="J6003" s="17" t="n"/>
      <c r="K6003" s="17" t="n"/>
      <c r="L6003" s="17" t="n"/>
      <c r="N6003">
        <f>IF($B6003="","",IF($C6003="SUPERSTORE","Superstore","DH"))</f>
        <v/>
      </c>
      <c r="O6003">
        <f>IF($B6003="","",IFERROR(VLOOKUP($B6003,Mapping!$A:$C,2,0),"Not Mapped"))</f>
        <v/>
      </c>
      <c r="P6003">
        <f>IF($B6003="","",IFERROR(VLOOKUP($B6003,Mapping!$A:$C,3,0),"Not Mapped"))</f>
        <v/>
      </c>
      <c r="Q6003">
        <f>IF($B6003="","",IF(COUNTIF(Exclusions!$A:$A,$B6003)&gt;0,"Yes","No"))</f>
        <v/>
      </c>
      <c r="R6003" s="17">
        <f>IF($B6003="","",MIN(1,DAY($A6003)/IF($N6003="Superstore",Settings!$B$5,Settings!$B$4)))</f>
        <v/>
      </c>
      <c r="S6003" s="17">
        <f>IF(OR($B6003="",$G6003="",$R6003=0),"",$G6003/$R6003)</f>
        <v/>
      </c>
      <c r="T6003">
        <f>IF($S6003="","",IF($S6003&lt;Settings!$B$8,"Critical",IF($S6003&lt;Settings!$B$9,"Semi Critical","Non Critical")))</f>
        <v/>
      </c>
      <c r="U6003">
        <f>IF($B6003="","",IFERROR(VLOOKUP($O6003,Leaders!$A:$B,2,0),"Not Mapped"))</f>
        <v/>
      </c>
    </row>
    <row r="6004">
      <c r="A6004" s="16" t="n"/>
      <c r="G6004" s="17" t="n"/>
      <c r="H6004" s="17" t="n"/>
      <c r="I6004" s="17" t="n"/>
      <c r="J6004" s="17" t="n"/>
      <c r="K6004" s="17" t="n"/>
      <c r="L6004" s="17" t="n"/>
      <c r="N6004">
        <f>IF($B6004="","",IF($C6004="SUPERSTORE","Superstore","DH"))</f>
        <v/>
      </c>
      <c r="O6004">
        <f>IF($B6004="","",IFERROR(VLOOKUP($B6004,Mapping!$A:$C,2,0),"Not Mapped"))</f>
        <v/>
      </c>
      <c r="P6004">
        <f>IF($B6004="","",IFERROR(VLOOKUP($B6004,Mapping!$A:$C,3,0),"Not Mapped"))</f>
        <v/>
      </c>
      <c r="Q6004">
        <f>IF($B6004="","",IF(COUNTIF(Exclusions!$A:$A,$B6004)&gt;0,"Yes","No"))</f>
        <v/>
      </c>
      <c r="R6004" s="17">
        <f>IF($B6004="","",MIN(1,DAY($A6004)/IF($N6004="Superstore",Settings!$B$5,Settings!$B$4)))</f>
        <v/>
      </c>
      <c r="S6004" s="17">
        <f>IF(OR($B6004="",$G6004="",$R6004=0),"",$G6004/$R6004)</f>
        <v/>
      </c>
      <c r="T6004">
        <f>IF($S6004="","",IF($S6004&lt;Settings!$B$8,"Critical",IF($S6004&lt;Settings!$B$9,"Semi Critical","Non Critical")))</f>
        <v/>
      </c>
      <c r="U6004">
        <f>IF($B6004="","",IFERROR(VLOOKUP($O6004,Leaders!$A:$B,2,0),"Not Mapped"))</f>
        <v/>
      </c>
    </row>
    <row r="6005">
      <c r="A6005" s="16" t="n"/>
      <c r="G6005" s="17" t="n"/>
      <c r="H6005" s="17" t="n"/>
      <c r="I6005" s="17" t="n"/>
      <c r="J6005" s="17" t="n"/>
      <c r="K6005" s="17" t="n"/>
      <c r="L6005" s="17" t="n"/>
      <c r="N6005">
        <f>IF($B6005="","",IF($C6005="SUPERSTORE","Superstore","DH"))</f>
        <v/>
      </c>
      <c r="O6005">
        <f>IF($B6005="","",IFERROR(VLOOKUP($B6005,Mapping!$A:$C,2,0),"Not Mapped"))</f>
        <v/>
      </c>
      <c r="P6005">
        <f>IF($B6005="","",IFERROR(VLOOKUP($B6005,Mapping!$A:$C,3,0),"Not Mapped"))</f>
        <v/>
      </c>
      <c r="Q6005">
        <f>IF($B6005="","",IF(COUNTIF(Exclusions!$A:$A,$B6005)&gt;0,"Yes","No"))</f>
        <v/>
      </c>
      <c r="R6005" s="17">
        <f>IF($B6005="","",MIN(1,DAY($A6005)/IF($N6005="Superstore",Settings!$B$5,Settings!$B$4)))</f>
        <v/>
      </c>
      <c r="S6005" s="17">
        <f>IF(OR($B6005="",$G6005="",$R6005=0),"",$G6005/$R6005)</f>
        <v/>
      </c>
      <c r="T6005">
        <f>IF($S6005="","",IF($S6005&lt;Settings!$B$8,"Critical",IF($S6005&lt;Settings!$B$9,"Semi Critical","Non Critical")))</f>
        <v/>
      </c>
      <c r="U6005">
        <f>IF($B6005="","",IFERROR(VLOOKUP($O6005,Leaders!$A:$B,2,0),"Not Mapped"))</f>
        <v/>
      </c>
    </row>
    <row r="6006">
      <c r="A6006" s="16" t="n"/>
      <c r="G6006" s="17" t="n"/>
      <c r="H6006" s="17" t="n"/>
      <c r="I6006" s="17" t="n"/>
      <c r="J6006" s="17" t="n"/>
      <c r="K6006" s="17" t="n"/>
      <c r="L6006" s="17" t="n"/>
      <c r="N6006">
        <f>IF($B6006="","",IF($C6006="SUPERSTORE","Superstore","DH"))</f>
        <v/>
      </c>
      <c r="O6006">
        <f>IF($B6006="","",IFERROR(VLOOKUP($B6006,Mapping!$A:$C,2,0),"Not Mapped"))</f>
        <v/>
      </c>
      <c r="P6006">
        <f>IF($B6006="","",IFERROR(VLOOKUP($B6006,Mapping!$A:$C,3,0),"Not Mapped"))</f>
        <v/>
      </c>
      <c r="Q6006">
        <f>IF($B6006="","",IF(COUNTIF(Exclusions!$A:$A,$B6006)&gt;0,"Yes","No"))</f>
        <v/>
      </c>
      <c r="R6006" s="17">
        <f>IF($B6006="","",MIN(1,DAY($A6006)/IF($N6006="Superstore",Settings!$B$5,Settings!$B$4)))</f>
        <v/>
      </c>
      <c r="S6006" s="17">
        <f>IF(OR($B6006="",$G6006="",$R6006=0),"",$G6006/$R6006)</f>
        <v/>
      </c>
      <c r="T6006">
        <f>IF($S6006="","",IF($S6006&lt;Settings!$B$8,"Critical",IF($S6006&lt;Settings!$B$9,"Semi Critical","Non Critical")))</f>
        <v/>
      </c>
      <c r="U6006">
        <f>IF($B6006="","",IFERROR(VLOOKUP($O6006,Leaders!$A:$B,2,0),"Not Mapped"))</f>
        <v/>
      </c>
    </row>
    <row r="6007">
      <c r="A6007" s="16" t="n"/>
      <c r="G6007" s="17" t="n"/>
      <c r="H6007" s="17" t="n"/>
      <c r="I6007" s="17" t="n"/>
      <c r="J6007" s="17" t="n"/>
      <c r="K6007" s="17" t="n"/>
      <c r="L6007" s="17" t="n"/>
      <c r="N6007">
        <f>IF($B6007="","",IF($C6007="SUPERSTORE","Superstore","DH"))</f>
        <v/>
      </c>
      <c r="O6007">
        <f>IF($B6007="","",IFERROR(VLOOKUP($B6007,Mapping!$A:$C,2,0),"Not Mapped"))</f>
        <v/>
      </c>
      <c r="P6007">
        <f>IF($B6007="","",IFERROR(VLOOKUP($B6007,Mapping!$A:$C,3,0),"Not Mapped"))</f>
        <v/>
      </c>
      <c r="Q6007">
        <f>IF($B6007="","",IF(COUNTIF(Exclusions!$A:$A,$B6007)&gt;0,"Yes","No"))</f>
        <v/>
      </c>
      <c r="R6007" s="17">
        <f>IF($B6007="","",MIN(1,DAY($A6007)/IF($N6007="Superstore",Settings!$B$5,Settings!$B$4)))</f>
        <v/>
      </c>
      <c r="S6007" s="17">
        <f>IF(OR($B6007="",$G6007="",$R6007=0),"",$G6007/$R6007)</f>
        <v/>
      </c>
      <c r="T6007">
        <f>IF($S6007="","",IF($S6007&lt;Settings!$B$8,"Critical",IF($S6007&lt;Settings!$B$9,"Semi Critical","Non Critical")))</f>
        <v/>
      </c>
      <c r="U6007">
        <f>IF($B6007="","",IFERROR(VLOOKUP($O6007,Leaders!$A:$B,2,0),"Not Mapped"))</f>
        <v/>
      </c>
    </row>
    <row r="6008">
      <c r="A6008" s="16" t="n"/>
      <c r="G6008" s="17" t="n"/>
      <c r="H6008" s="17" t="n"/>
      <c r="I6008" s="17" t="n"/>
      <c r="J6008" s="17" t="n"/>
      <c r="K6008" s="17" t="n"/>
      <c r="L6008" s="17" t="n"/>
      <c r="N6008">
        <f>IF($B6008="","",IF($C6008="SUPERSTORE","Superstore","DH"))</f>
        <v/>
      </c>
      <c r="O6008">
        <f>IF($B6008="","",IFERROR(VLOOKUP($B6008,Mapping!$A:$C,2,0),"Not Mapped"))</f>
        <v/>
      </c>
      <c r="P6008">
        <f>IF($B6008="","",IFERROR(VLOOKUP($B6008,Mapping!$A:$C,3,0),"Not Mapped"))</f>
        <v/>
      </c>
      <c r="Q6008">
        <f>IF($B6008="","",IF(COUNTIF(Exclusions!$A:$A,$B6008)&gt;0,"Yes","No"))</f>
        <v/>
      </c>
      <c r="R6008" s="17">
        <f>IF($B6008="","",MIN(1,DAY($A6008)/IF($N6008="Superstore",Settings!$B$5,Settings!$B$4)))</f>
        <v/>
      </c>
      <c r="S6008" s="17">
        <f>IF(OR($B6008="",$G6008="",$R6008=0),"",$G6008/$R6008)</f>
        <v/>
      </c>
      <c r="T6008">
        <f>IF($S6008="","",IF($S6008&lt;Settings!$B$8,"Critical",IF($S6008&lt;Settings!$B$9,"Semi Critical","Non Critical")))</f>
        <v/>
      </c>
      <c r="U6008">
        <f>IF($B6008="","",IFERROR(VLOOKUP($O6008,Leaders!$A:$B,2,0),"Not Mapped"))</f>
        <v/>
      </c>
    </row>
    <row r="6009">
      <c r="A6009" s="16" t="n"/>
      <c r="G6009" s="17" t="n"/>
      <c r="H6009" s="17" t="n"/>
      <c r="I6009" s="17" t="n"/>
      <c r="J6009" s="17" t="n"/>
      <c r="K6009" s="17" t="n"/>
      <c r="L6009" s="17" t="n"/>
      <c r="N6009">
        <f>IF($B6009="","",IF($C6009="SUPERSTORE","Superstore","DH"))</f>
        <v/>
      </c>
      <c r="O6009">
        <f>IF($B6009="","",IFERROR(VLOOKUP($B6009,Mapping!$A:$C,2,0),"Not Mapped"))</f>
        <v/>
      </c>
      <c r="P6009">
        <f>IF($B6009="","",IFERROR(VLOOKUP($B6009,Mapping!$A:$C,3,0),"Not Mapped"))</f>
        <v/>
      </c>
      <c r="Q6009">
        <f>IF($B6009="","",IF(COUNTIF(Exclusions!$A:$A,$B6009)&gt;0,"Yes","No"))</f>
        <v/>
      </c>
      <c r="R6009" s="17">
        <f>IF($B6009="","",MIN(1,DAY($A6009)/IF($N6009="Superstore",Settings!$B$5,Settings!$B$4)))</f>
        <v/>
      </c>
      <c r="S6009" s="17">
        <f>IF(OR($B6009="",$G6009="",$R6009=0),"",$G6009/$R6009)</f>
        <v/>
      </c>
      <c r="T6009">
        <f>IF($S6009="","",IF($S6009&lt;Settings!$B$8,"Critical",IF($S6009&lt;Settings!$B$9,"Semi Critical","Non Critical")))</f>
        <v/>
      </c>
      <c r="U6009">
        <f>IF($B6009="","",IFERROR(VLOOKUP($O6009,Leaders!$A:$B,2,0),"Not Mapped"))</f>
        <v/>
      </c>
    </row>
    <row r="6010">
      <c r="A6010" s="16" t="n"/>
      <c r="G6010" s="17" t="n"/>
      <c r="H6010" s="17" t="n"/>
      <c r="I6010" s="17" t="n"/>
      <c r="J6010" s="17" t="n"/>
      <c r="K6010" s="17" t="n"/>
      <c r="L6010" s="17" t="n"/>
      <c r="N6010">
        <f>IF($B6010="","",IF($C6010="SUPERSTORE","Superstore","DH"))</f>
        <v/>
      </c>
      <c r="O6010">
        <f>IF($B6010="","",IFERROR(VLOOKUP($B6010,Mapping!$A:$C,2,0),"Not Mapped"))</f>
        <v/>
      </c>
      <c r="P6010">
        <f>IF($B6010="","",IFERROR(VLOOKUP($B6010,Mapping!$A:$C,3,0),"Not Mapped"))</f>
        <v/>
      </c>
      <c r="Q6010">
        <f>IF($B6010="","",IF(COUNTIF(Exclusions!$A:$A,$B6010)&gt;0,"Yes","No"))</f>
        <v/>
      </c>
      <c r="R6010" s="17">
        <f>IF($B6010="","",MIN(1,DAY($A6010)/IF($N6010="Superstore",Settings!$B$5,Settings!$B$4)))</f>
        <v/>
      </c>
      <c r="S6010" s="17">
        <f>IF(OR($B6010="",$G6010="",$R6010=0),"",$G6010/$R6010)</f>
        <v/>
      </c>
      <c r="T6010">
        <f>IF($S6010="","",IF($S6010&lt;Settings!$B$8,"Critical",IF($S6010&lt;Settings!$B$9,"Semi Critical","Non Critical")))</f>
        <v/>
      </c>
      <c r="U6010">
        <f>IF($B6010="","",IFERROR(VLOOKUP($O6010,Leaders!$A:$B,2,0),"Not Mapped"))</f>
        <v/>
      </c>
    </row>
    <row r="6011">
      <c r="A6011" s="16" t="n"/>
      <c r="G6011" s="17" t="n"/>
      <c r="H6011" s="17" t="n"/>
      <c r="I6011" s="17" t="n"/>
      <c r="J6011" s="17" t="n"/>
      <c r="K6011" s="17" t="n"/>
      <c r="L6011" s="17" t="n"/>
      <c r="N6011">
        <f>IF($B6011="","",IF($C6011="SUPERSTORE","Superstore","DH"))</f>
        <v/>
      </c>
      <c r="O6011">
        <f>IF($B6011="","",IFERROR(VLOOKUP($B6011,Mapping!$A:$C,2,0),"Not Mapped"))</f>
        <v/>
      </c>
      <c r="P6011">
        <f>IF($B6011="","",IFERROR(VLOOKUP($B6011,Mapping!$A:$C,3,0),"Not Mapped"))</f>
        <v/>
      </c>
      <c r="Q6011">
        <f>IF($B6011="","",IF(COUNTIF(Exclusions!$A:$A,$B6011)&gt;0,"Yes","No"))</f>
        <v/>
      </c>
      <c r="R6011" s="17">
        <f>IF($B6011="","",MIN(1,DAY($A6011)/IF($N6011="Superstore",Settings!$B$5,Settings!$B$4)))</f>
        <v/>
      </c>
      <c r="S6011" s="17">
        <f>IF(OR($B6011="",$G6011="",$R6011=0),"",$G6011/$R6011)</f>
        <v/>
      </c>
      <c r="T6011">
        <f>IF($S6011="","",IF($S6011&lt;Settings!$B$8,"Critical",IF($S6011&lt;Settings!$B$9,"Semi Critical","Non Critical")))</f>
        <v/>
      </c>
      <c r="U6011">
        <f>IF($B6011="","",IFERROR(VLOOKUP($O6011,Leaders!$A:$B,2,0),"Not Mapped"))</f>
        <v/>
      </c>
    </row>
    <row r="6012">
      <c r="A6012" s="16" t="n"/>
      <c r="G6012" s="17" t="n"/>
      <c r="H6012" s="17" t="n"/>
      <c r="I6012" s="17" t="n"/>
      <c r="J6012" s="17" t="n"/>
      <c r="K6012" s="17" t="n"/>
      <c r="L6012" s="17" t="n"/>
      <c r="N6012">
        <f>IF($B6012="","",IF($C6012="SUPERSTORE","Superstore","DH"))</f>
        <v/>
      </c>
      <c r="O6012">
        <f>IF($B6012="","",IFERROR(VLOOKUP($B6012,Mapping!$A:$C,2,0),"Not Mapped"))</f>
        <v/>
      </c>
      <c r="P6012">
        <f>IF($B6012="","",IFERROR(VLOOKUP($B6012,Mapping!$A:$C,3,0),"Not Mapped"))</f>
        <v/>
      </c>
      <c r="Q6012">
        <f>IF($B6012="","",IF(COUNTIF(Exclusions!$A:$A,$B6012)&gt;0,"Yes","No"))</f>
        <v/>
      </c>
      <c r="R6012" s="17">
        <f>IF($B6012="","",MIN(1,DAY($A6012)/IF($N6012="Superstore",Settings!$B$5,Settings!$B$4)))</f>
        <v/>
      </c>
      <c r="S6012" s="17">
        <f>IF(OR($B6012="",$G6012="",$R6012=0),"",$G6012/$R6012)</f>
        <v/>
      </c>
      <c r="T6012">
        <f>IF($S6012="","",IF($S6012&lt;Settings!$B$8,"Critical",IF($S6012&lt;Settings!$B$9,"Semi Critical","Non Critical")))</f>
        <v/>
      </c>
      <c r="U6012">
        <f>IF($B6012="","",IFERROR(VLOOKUP($O6012,Leaders!$A:$B,2,0),"Not Mapped"))</f>
        <v/>
      </c>
    </row>
    <row r="6013">
      <c r="A6013" s="16" t="n"/>
      <c r="G6013" s="17" t="n"/>
      <c r="H6013" s="17" t="n"/>
      <c r="I6013" s="17" t="n"/>
      <c r="J6013" s="17" t="n"/>
      <c r="K6013" s="17" t="n"/>
      <c r="L6013" s="17" t="n"/>
      <c r="N6013">
        <f>IF($B6013="","",IF($C6013="SUPERSTORE","Superstore","DH"))</f>
        <v/>
      </c>
      <c r="O6013">
        <f>IF($B6013="","",IFERROR(VLOOKUP($B6013,Mapping!$A:$C,2,0),"Not Mapped"))</f>
        <v/>
      </c>
      <c r="P6013">
        <f>IF($B6013="","",IFERROR(VLOOKUP($B6013,Mapping!$A:$C,3,0),"Not Mapped"))</f>
        <v/>
      </c>
      <c r="Q6013">
        <f>IF($B6013="","",IF(COUNTIF(Exclusions!$A:$A,$B6013)&gt;0,"Yes","No"))</f>
        <v/>
      </c>
      <c r="R6013" s="17">
        <f>IF($B6013="","",MIN(1,DAY($A6013)/IF($N6013="Superstore",Settings!$B$5,Settings!$B$4)))</f>
        <v/>
      </c>
      <c r="S6013" s="17">
        <f>IF(OR($B6013="",$G6013="",$R6013=0),"",$G6013/$R6013)</f>
        <v/>
      </c>
      <c r="T6013">
        <f>IF($S6013="","",IF($S6013&lt;Settings!$B$8,"Critical",IF($S6013&lt;Settings!$B$9,"Semi Critical","Non Critical")))</f>
        <v/>
      </c>
      <c r="U6013">
        <f>IF($B6013="","",IFERROR(VLOOKUP($O6013,Leaders!$A:$B,2,0),"Not Mapped"))</f>
        <v/>
      </c>
    </row>
    <row r="6014">
      <c r="A6014" s="16" t="n"/>
      <c r="G6014" s="17" t="n"/>
      <c r="H6014" s="17" t="n"/>
      <c r="I6014" s="17" t="n"/>
      <c r="J6014" s="17" t="n"/>
      <c r="K6014" s="17" t="n"/>
      <c r="L6014" s="17" t="n"/>
      <c r="N6014">
        <f>IF($B6014="","",IF($C6014="SUPERSTORE","Superstore","DH"))</f>
        <v/>
      </c>
      <c r="O6014">
        <f>IF($B6014="","",IFERROR(VLOOKUP($B6014,Mapping!$A:$C,2,0),"Not Mapped"))</f>
        <v/>
      </c>
      <c r="P6014">
        <f>IF($B6014="","",IFERROR(VLOOKUP($B6014,Mapping!$A:$C,3,0),"Not Mapped"))</f>
        <v/>
      </c>
      <c r="Q6014">
        <f>IF($B6014="","",IF(COUNTIF(Exclusions!$A:$A,$B6014)&gt;0,"Yes","No"))</f>
        <v/>
      </c>
      <c r="R6014" s="17">
        <f>IF($B6014="","",MIN(1,DAY($A6014)/IF($N6014="Superstore",Settings!$B$5,Settings!$B$4)))</f>
        <v/>
      </c>
      <c r="S6014" s="17">
        <f>IF(OR($B6014="",$G6014="",$R6014=0),"",$G6014/$R6014)</f>
        <v/>
      </c>
      <c r="T6014">
        <f>IF($S6014="","",IF($S6014&lt;Settings!$B$8,"Critical",IF($S6014&lt;Settings!$B$9,"Semi Critical","Non Critical")))</f>
        <v/>
      </c>
      <c r="U6014">
        <f>IF($B6014="","",IFERROR(VLOOKUP($O6014,Leaders!$A:$B,2,0),"Not Mapped"))</f>
        <v/>
      </c>
    </row>
    <row r="6015">
      <c r="A6015" s="16" t="n"/>
      <c r="G6015" s="17" t="n"/>
      <c r="H6015" s="17" t="n"/>
      <c r="I6015" s="17" t="n"/>
      <c r="J6015" s="17" t="n"/>
      <c r="K6015" s="17" t="n"/>
      <c r="L6015" s="17" t="n"/>
      <c r="N6015">
        <f>IF($B6015="","",IF($C6015="SUPERSTORE","Superstore","DH"))</f>
        <v/>
      </c>
      <c r="O6015">
        <f>IF($B6015="","",IFERROR(VLOOKUP($B6015,Mapping!$A:$C,2,0),"Not Mapped"))</f>
        <v/>
      </c>
      <c r="P6015">
        <f>IF($B6015="","",IFERROR(VLOOKUP($B6015,Mapping!$A:$C,3,0),"Not Mapped"))</f>
        <v/>
      </c>
      <c r="Q6015">
        <f>IF($B6015="","",IF(COUNTIF(Exclusions!$A:$A,$B6015)&gt;0,"Yes","No"))</f>
        <v/>
      </c>
      <c r="R6015" s="17">
        <f>IF($B6015="","",MIN(1,DAY($A6015)/IF($N6015="Superstore",Settings!$B$5,Settings!$B$4)))</f>
        <v/>
      </c>
      <c r="S6015" s="17">
        <f>IF(OR($B6015="",$G6015="",$R6015=0),"",$G6015/$R6015)</f>
        <v/>
      </c>
      <c r="T6015">
        <f>IF($S6015="","",IF($S6015&lt;Settings!$B$8,"Critical",IF($S6015&lt;Settings!$B$9,"Semi Critical","Non Critical")))</f>
        <v/>
      </c>
      <c r="U6015">
        <f>IF($B6015="","",IFERROR(VLOOKUP($O6015,Leaders!$A:$B,2,0),"Not Mapped"))</f>
        <v/>
      </c>
    </row>
    <row r="6016">
      <c r="A6016" s="16" t="n"/>
      <c r="G6016" s="17" t="n"/>
      <c r="H6016" s="17" t="n"/>
      <c r="I6016" s="17" t="n"/>
      <c r="J6016" s="17" t="n"/>
      <c r="K6016" s="17" t="n"/>
      <c r="L6016" s="17" t="n"/>
      <c r="N6016">
        <f>IF($B6016="","",IF($C6016="SUPERSTORE","Superstore","DH"))</f>
        <v/>
      </c>
      <c r="O6016">
        <f>IF($B6016="","",IFERROR(VLOOKUP($B6016,Mapping!$A:$C,2,0),"Not Mapped"))</f>
        <v/>
      </c>
      <c r="P6016">
        <f>IF($B6016="","",IFERROR(VLOOKUP($B6016,Mapping!$A:$C,3,0),"Not Mapped"))</f>
        <v/>
      </c>
      <c r="Q6016">
        <f>IF($B6016="","",IF(COUNTIF(Exclusions!$A:$A,$B6016)&gt;0,"Yes","No"))</f>
        <v/>
      </c>
      <c r="R6016" s="17">
        <f>IF($B6016="","",MIN(1,DAY($A6016)/IF($N6016="Superstore",Settings!$B$5,Settings!$B$4)))</f>
        <v/>
      </c>
      <c r="S6016" s="17">
        <f>IF(OR($B6016="",$G6016="",$R6016=0),"",$G6016/$R6016)</f>
        <v/>
      </c>
      <c r="T6016">
        <f>IF($S6016="","",IF($S6016&lt;Settings!$B$8,"Critical",IF($S6016&lt;Settings!$B$9,"Semi Critical","Non Critical")))</f>
        <v/>
      </c>
      <c r="U6016">
        <f>IF($B6016="","",IFERROR(VLOOKUP($O6016,Leaders!$A:$B,2,0),"Not Mapped"))</f>
        <v/>
      </c>
    </row>
    <row r="6017">
      <c r="A6017" s="16" t="n"/>
      <c r="G6017" s="17" t="n"/>
      <c r="H6017" s="17" t="n"/>
      <c r="I6017" s="17" t="n"/>
      <c r="J6017" s="17" t="n"/>
      <c r="K6017" s="17" t="n"/>
      <c r="L6017" s="17" t="n"/>
      <c r="N6017">
        <f>IF($B6017="","",IF($C6017="SUPERSTORE","Superstore","DH"))</f>
        <v/>
      </c>
      <c r="O6017">
        <f>IF($B6017="","",IFERROR(VLOOKUP($B6017,Mapping!$A:$C,2,0),"Not Mapped"))</f>
        <v/>
      </c>
      <c r="P6017">
        <f>IF($B6017="","",IFERROR(VLOOKUP($B6017,Mapping!$A:$C,3,0),"Not Mapped"))</f>
        <v/>
      </c>
      <c r="Q6017">
        <f>IF($B6017="","",IF(COUNTIF(Exclusions!$A:$A,$B6017)&gt;0,"Yes","No"))</f>
        <v/>
      </c>
      <c r="R6017" s="17">
        <f>IF($B6017="","",MIN(1,DAY($A6017)/IF($N6017="Superstore",Settings!$B$5,Settings!$B$4)))</f>
        <v/>
      </c>
      <c r="S6017" s="17">
        <f>IF(OR($B6017="",$G6017="",$R6017=0),"",$G6017/$R6017)</f>
        <v/>
      </c>
      <c r="T6017">
        <f>IF($S6017="","",IF($S6017&lt;Settings!$B$8,"Critical",IF($S6017&lt;Settings!$B$9,"Semi Critical","Non Critical")))</f>
        <v/>
      </c>
      <c r="U6017">
        <f>IF($B6017="","",IFERROR(VLOOKUP($O6017,Leaders!$A:$B,2,0),"Not Mapped"))</f>
        <v/>
      </c>
    </row>
    <row r="6018">
      <c r="A6018" s="16" t="n"/>
      <c r="G6018" s="17" t="n"/>
      <c r="H6018" s="17" t="n"/>
      <c r="I6018" s="17" t="n"/>
      <c r="J6018" s="17" t="n"/>
      <c r="K6018" s="17" t="n"/>
      <c r="L6018" s="17" t="n"/>
      <c r="N6018">
        <f>IF($B6018="","",IF($C6018="SUPERSTORE","Superstore","DH"))</f>
        <v/>
      </c>
      <c r="O6018">
        <f>IF($B6018="","",IFERROR(VLOOKUP($B6018,Mapping!$A:$C,2,0),"Not Mapped"))</f>
        <v/>
      </c>
      <c r="P6018">
        <f>IF($B6018="","",IFERROR(VLOOKUP($B6018,Mapping!$A:$C,3,0),"Not Mapped"))</f>
        <v/>
      </c>
      <c r="Q6018">
        <f>IF($B6018="","",IF(COUNTIF(Exclusions!$A:$A,$B6018)&gt;0,"Yes","No"))</f>
        <v/>
      </c>
      <c r="R6018" s="17">
        <f>IF($B6018="","",MIN(1,DAY($A6018)/IF($N6018="Superstore",Settings!$B$5,Settings!$B$4)))</f>
        <v/>
      </c>
      <c r="S6018" s="17">
        <f>IF(OR($B6018="",$G6018="",$R6018=0),"",$G6018/$R6018)</f>
        <v/>
      </c>
      <c r="T6018">
        <f>IF($S6018="","",IF($S6018&lt;Settings!$B$8,"Critical",IF($S6018&lt;Settings!$B$9,"Semi Critical","Non Critical")))</f>
        <v/>
      </c>
      <c r="U6018">
        <f>IF($B6018="","",IFERROR(VLOOKUP($O6018,Leaders!$A:$B,2,0),"Not Mapped"))</f>
        <v/>
      </c>
    </row>
    <row r="6019">
      <c r="A6019" s="16" t="n"/>
      <c r="G6019" s="17" t="n"/>
      <c r="H6019" s="17" t="n"/>
      <c r="I6019" s="17" t="n"/>
      <c r="J6019" s="17" t="n"/>
      <c r="K6019" s="17" t="n"/>
      <c r="L6019" s="17" t="n"/>
      <c r="N6019">
        <f>IF($B6019="","",IF($C6019="SUPERSTORE","Superstore","DH"))</f>
        <v/>
      </c>
      <c r="O6019">
        <f>IF($B6019="","",IFERROR(VLOOKUP($B6019,Mapping!$A:$C,2,0),"Not Mapped"))</f>
        <v/>
      </c>
      <c r="P6019">
        <f>IF($B6019="","",IFERROR(VLOOKUP($B6019,Mapping!$A:$C,3,0),"Not Mapped"))</f>
        <v/>
      </c>
      <c r="Q6019">
        <f>IF($B6019="","",IF(COUNTIF(Exclusions!$A:$A,$B6019)&gt;0,"Yes","No"))</f>
        <v/>
      </c>
      <c r="R6019" s="17">
        <f>IF($B6019="","",MIN(1,DAY($A6019)/IF($N6019="Superstore",Settings!$B$5,Settings!$B$4)))</f>
        <v/>
      </c>
      <c r="S6019" s="17">
        <f>IF(OR($B6019="",$G6019="",$R6019=0),"",$G6019/$R6019)</f>
        <v/>
      </c>
      <c r="T6019">
        <f>IF($S6019="","",IF($S6019&lt;Settings!$B$8,"Critical",IF($S6019&lt;Settings!$B$9,"Semi Critical","Non Critical")))</f>
        <v/>
      </c>
      <c r="U6019">
        <f>IF($B6019="","",IFERROR(VLOOKUP($O6019,Leaders!$A:$B,2,0),"Not Mapped"))</f>
        <v/>
      </c>
    </row>
    <row r="6020">
      <c r="A6020" s="16" t="n"/>
      <c r="G6020" s="17" t="n"/>
      <c r="H6020" s="17" t="n"/>
      <c r="I6020" s="17" t="n"/>
      <c r="J6020" s="17" t="n"/>
      <c r="K6020" s="17" t="n"/>
      <c r="L6020" s="17" t="n"/>
      <c r="N6020">
        <f>IF($B6020="","",IF($C6020="SUPERSTORE","Superstore","DH"))</f>
        <v/>
      </c>
      <c r="O6020">
        <f>IF($B6020="","",IFERROR(VLOOKUP($B6020,Mapping!$A:$C,2,0),"Not Mapped"))</f>
        <v/>
      </c>
      <c r="P6020">
        <f>IF($B6020="","",IFERROR(VLOOKUP($B6020,Mapping!$A:$C,3,0),"Not Mapped"))</f>
        <v/>
      </c>
      <c r="Q6020">
        <f>IF($B6020="","",IF(COUNTIF(Exclusions!$A:$A,$B6020)&gt;0,"Yes","No"))</f>
        <v/>
      </c>
      <c r="R6020" s="17">
        <f>IF($B6020="","",MIN(1,DAY($A6020)/IF($N6020="Superstore",Settings!$B$5,Settings!$B$4)))</f>
        <v/>
      </c>
      <c r="S6020" s="17">
        <f>IF(OR($B6020="",$G6020="",$R6020=0),"",$G6020/$R6020)</f>
        <v/>
      </c>
      <c r="T6020">
        <f>IF($S6020="","",IF($S6020&lt;Settings!$B$8,"Critical",IF($S6020&lt;Settings!$B$9,"Semi Critical","Non Critical")))</f>
        <v/>
      </c>
      <c r="U6020">
        <f>IF($B6020="","",IFERROR(VLOOKUP($O6020,Leaders!$A:$B,2,0),"Not Mapped"))</f>
        <v/>
      </c>
    </row>
    <row r="6021">
      <c r="A6021" s="16" t="n"/>
      <c r="G6021" s="17" t="n"/>
      <c r="H6021" s="17" t="n"/>
      <c r="I6021" s="17" t="n"/>
      <c r="J6021" s="17" t="n"/>
      <c r="K6021" s="17" t="n"/>
      <c r="L6021" s="17" t="n"/>
      <c r="N6021">
        <f>IF($B6021="","",IF($C6021="SUPERSTORE","Superstore","DH"))</f>
        <v/>
      </c>
      <c r="O6021">
        <f>IF($B6021="","",IFERROR(VLOOKUP($B6021,Mapping!$A:$C,2,0),"Not Mapped"))</f>
        <v/>
      </c>
      <c r="P6021">
        <f>IF($B6021="","",IFERROR(VLOOKUP($B6021,Mapping!$A:$C,3,0),"Not Mapped"))</f>
        <v/>
      </c>
      <c r="Q6021">
        <f>IF($B6021="","",IF(COUNTIF(Exclusions!$A:$A,$B6021)&gt;0,"Yes","No"))</f>
        <v/>
      </c>
      <c r="R6021" s="17">
        <f>IF($B6021="","",MIN(1,DAY($A6021)/IF($N6021="Superstore",Settings!$B$5,Settings!$B$4)))</f>
        <v/>
      </c>
      <c r="S6021" s="17">
        <f>IF(OR($B6021="",$G6021="",$R6021=0),"",$G6021/$R6021)</f>
        <v/>
      </c>
      <c r="T6021">
        <f>IF($S6021="","",IF($S6021&lt;Settings!$B$8,"Critical",IF($S6021&lt;Settings!$B$9,"Semi Critical","Non Critical")))</f>
        <v/>
      </c>
      <c r="U6021">
        <f>IF($B6021="","",IFERROR(VLOOKUP($O6021,Leaders!$A:$B,2,0),"Not Mapped"))</f>
        <v/>
      </c>
    </row>
    <row r="6022">
      <c r="A6022" s="16" t="n"/>
      <c r="G6022" s="17" t="n"/>
      <c r="H6022" s="17" t="n"/>
      <c r="I6022" s="17" t="n"/>
      <c r="J6022" s="17" t="n"/>
      <c r="K6022" s="17" t="n"/>
      <c r="L6022" s="17" t="n"/>
      <c r="N6022">
        <f>IF($B6022="","",IF($C6022="SUPERSTORE","Superstore","DH"))</f>
        <v/>
      </c>
      <c r="O6022">
        <f>IF($B6022="","",IFERROR(VLOOKUP($B6022,Mapping!$A:$C,2,0),"Not Mapped"))</f>
        <v/>
      </c>
      <c r="P6022">
        <f>IF($B6022="","",IFERROR(VLOOKUP($B6022,Mapping!$A:$C,3,0),"Not Mapped"))</f>
        <v/>
      </c>
      <c r="Q6022">
        <f>IF($B6022="","",IF(COUNTIF(Exclusions!$A:$A,$B6022)&gt;0,"Yes","No"))</f>
        <v/>
      </c>
      <c r="R6022" s="17">
        <f>IF($B6022="","",MIN(1,DAY($A6022)/IF($N6022="Superstore",Settings!$B$5,Settings!$B$4)))</f>
        <v/>
      </c>
      <c r="S6022" s="17">
        <f>IF(OR($B6022="",$G6022="",$R6022=0),"",$G6022/$R6022)</f>
        <v/>
      </c>
      <c r="T6022">
        <f>IF($S6022="","",IF($S6022&lt;Settings!$B$8,"Critical",IF($S6022&lt;Settings!$B$9,"Semi Critical","Non Critical")))</f>
        <v/>
      </c>
      <c r="U6022">
        <f>IF($B6022="","",IFERROR(VLOOKUP($O6022,Leaders!$A:$B,2,0),"Not Mapped"))</f>
        <v/>
      </c>
    </row>
    <row r="6023">
      <c r="A6023" s="16" t="n"/>
      <c r="G6023" s="17" t="n"/>
      <c r="H6023" s="17" t="n"/>
      <c r="I6023" s="17" t="n"/>
      <c r="J6023" s="17" t="n"/>
      <c r="K6023" s="17" t="n"/>
      <c r="L6023" s="17" t="n"/>
      <c r="N6023">
        <f>IF($B6023="","",IF($C6023="SUPERSTORE","Superstore","DH"))</f>
        <v/>
      </c>
      <c r="O6023">
        <f>IF($B6023="","",IFERROR(VLOOKUP($B6023,Mapping!$A:$C,2,0),"Not Mapped"))</f>
        <v/>
      </c>
      <c r="P6023">
        <f>IF($B6023="","",IFERROR(VLOOKUP($B6023,Mapping!$A:$C,3,0),"Not Mapped"))</f>
        <v/>
      </c>
      <c r="Q6023">
        <f>IF($B6023="","",IF(COUNTIF(Exclusions!$A:$A,$B6023)&gt;0,"Yes","No"))</f>
        <v/>
      </c>
      <c r="R6023" s="17">
        <f>IF($B6023="","",MIN(1,DAY($A6023)/IF($N6023="Superstore",Settings!$B$5,Settings!$B$4)))</f>
        <v/>
      </c>
      <c r="S6023" s="17">
        <f>IF(OR($B6023="",$G6023="",$R6023=0),"",$G6023/$R6023)</f>
        <v/>
      </c>
      <c r="T6023">
        <f>IF($S6023="","",IF($S6023&lt;Settings!$B$8,"Critical",IF($S6023&lt;Settings!$B$9,"Semi Critical","Non Critical")))</f>
        <v/>
      </c>
      <c r="U6023">
        <f>IF($B6023="","",IFERROR(VLOOKUP($O6023,Leaders!$A:$B,2,0),"Not Mapped"))</f>
        <v/>
      </c>
    </row>
    <row r="6024">
      <c r="A6024" s="16" t="n"/>
      <c r="G6024" s="17" t="n"/>
      <c r="H6024" s="17" t="n"/>
      <c r="I6024" s="17" t="n"/>
      <c r="J6024" s="17" t="n"/>
      <c r="K6024" s="17" t="n"/>
      <c r="L6024" s="17" t="n"/>
      <c r="N6024">
        <f>IF($B6024="","",IF($C6024="SUPERSTORE","Superstore","DH"))</f>
        <v/>
      </c>
      <c r="O6024">
        <f>IF($B6024="","",IFERROR(VLOOKUP($B6024,Mapping!$A:$C,2,0),"Not Mapped"))</f>
        <v/>
      </c>
      <c r="P6024">
        <f>IF($B6024="","",IFERROR(VLOOKUP($B6024,Mapping!$A:$C,3,0),"Not Mapped"))</f>
        <v/>
      </c>
      <c r="Q6024">
        <f>IF($B6024="","",IF(COUNTIF(Exclusions!$A:$A,$B6024)&gt;0,"Yes","No"))</f>
        <v/>
      </c>
      <c r="R6024" s="17">
        <f>IF($B6024="","",MIN(1,DAY($A6024)/IF($N6024="Superstore",Settings!$B$5,Settings!$B$4)))</f>
        <v/>
      </c>
      <c r="S6024" s="17">
        <f>IF(OR($B6024="",$G6024="",$R6024=0),"",$G6024/$R6024)</f>
        <v/>
      </c>
      <c r="T6024">
        <f>IF($S6024="","",IF($S6024&lt;Settings!$B$8,"Critical",IF($S6024&lt;Settings!$B$9,"Semi Critical","Non Critical")))</f>
        <v/>
      </c>
      <c r="U6024">
        <f>IF($B6024="","",IFERROR(VLOOKUP($O6024,Leaders!$A:$B,2,0),"Not Mapped"))</f>
        <v/>
      </c>
    </row>
    <row r="6025">
      <c r="A6025" s="16" t="n"/>
      <c r="G6025" s="17" t="n"/>
      <c r="H6025" s="17" t="n"/>
      <c r="I6025" s="17" t="n"/>
      <c r="J6025" s="17" t="n"/>
      <c r="K6025" s="17" t="n"/>
      <c r="L6025" s="17" t="n"/>
      <c r="N6025">
        <f>IF($B6025="","",IF($C6025="SUPERSTORE","Superstore","DH"))</f>
        <v/>
      </c>
      <c r="O6025">
        <f>IF($B6025="","",IFERROR(VLOOKUP($B6025,Mapping!$A:$C,2,0),"Not Mapped"))</f>
        <v/>
      </c>
      <c r="P6025">
        <f>IF($B6025="","",IFERROR(VLOOKUP($B6025,Mapping!$A:$C,3,0),"Not Mapped"))</f>
        <v/>
      </c>
      <c r="Q6025">
        <f>IF($B6025="","",IF(COUNTIF(Exclusions!$A:$A,$B6025)&gt;0,"Yes","No"))</f>
        <v/>
      </c>
      <c r="R6025" s="17">
        <f>IF($B6025="","",MIN(1,DAY($A6025)/IF($N6025="Superstore",Settings!$B$5,Settings!$B$4)))</f>
        <v/>
      </c>
      <c r="S6025" s="17">
        <f>IF(OR($B6025="",$G6025="",$R6025=0),"",$G6025/$R6025)</f>
        <v/>
      </c>
      <c r="T6025">
        <f>IF($S6025="","",IF($S6025&lt;Settings!$B$8,"Critical",IF($S6025&lt;Settings!$B$9,"Semi Critical","Non Critical")))</f>
        <v/>
      </c>
      <c r="U6025">
        <f>IF($B6025="","",IFERROR(VLOOKUP($O6025,Leaders!$A:$B,2,0),"Not Mapped"))</f>
        <v/>
      </c>
    </row>
    <row r="6026">
      <c r="A6026" s="16" t="n"/>
      <c r="G6026" s="17" t="n"/>
      <c r="H6026" s="17" t="n"/>
      <c r="I6026" s="17" t="n"/>
      <c r="J6026" s="17" t="n"/>
      <c r="K6026" s="17" t="n"/>
      <c r="L6026" s="17" t="n"/>
      <c r="N6026">
        <f>IF($B6026="","",IF($C6026="SUPERSTORE","Superstore","DH"))</f>
        <v/>
      </c>
      <c r="O6026">
        <f>IF($B6026="","",IFERROR(VLOOKUP($B6026,Mapping!$A:$C,2,0),"Not Mapped"))</f>
        <v/>
      </c>
      <c r="P6026">
        <f>IF($B6026="","",IFERROR(VLOOKUP($B6026,Mapping!$A:$C,3,0),"Not Mapped"))</f>
        <v/>
      </c>
      <c r="Q6026">
        <f>IF($B6026="","",IF(COUNTIF(Exclusions!$A:$A,$B6026)&gt;0,"Yes","No"))</f>
        <v/>
      </c>
      <c r="R6026" s="17">
        <f>IF($B6026="","",MIN(1,DAY($A6026)/IF($N6026="Superstore",Settings!$B$5,Settings!$B$4)))</f>
        <v/>
      </c>
      <c r="S6026" s="17">
        <f>IF(OR($B6026="",$G6026="",$R6026=0),"",$G6026/$R6026)</f>
        <v/>
      </c>
      <c r="T6026">
        <f>IF($S6026="","",IF($S6026&lt;Settings!$B$8,"Critical",IF($S6026&lt;Settings!$B$9,"Semi Critical","Non Critical")))</f>
        <v/>
      </c>
      <c r="U6026">
        <f>IF($B6026="","",IFERROR(VLOOKUP($O6026,Leaders!$A:$B,2,0),"Not Mapped"))</f>
        <v/>
      </c>
    </row>
    <row r="6027">
      <c r="A6027" s="16" t="n"/>
      <c r="G6027" s="17" t="n"/>
      <c r="H6027" s="17" t="n"/>
      <c r="I6027" s="17" t="n"/>
      <c r="J6027" s="17" t="n"/>
      <c r="K6027" s="17" t="n"/>
      <c r="L6027" s="17" t="n"/>
      <c r="N6027">
        <f>IF($B6027="","",IF($C6027="SUPERSTORE","Superstore","DH"))</f>
        <v/>
      </c>
      <c r="O6027">
        <f>IF($B6027="","",IFERROR(VLOOKUP($B6027,Mapping!$A:$C,2,0),"Not Mapped"))</f>
        <v/>
      </c>
      <c r="P6027">
        <f>IF($B6027="","",IFERROR(VLOOKUP($B6027,Mapping!$A:$C,3,0),"Not Mapped"))</f>
        <v/>
      </c>
      <c r="Q6027">
        <f>IF($B6027="","",IF(COUNTIF(Exclusions!$A:$A,$B6027)&gt;0,"Yes","No"))</f>
        <v/>
      </c>
      <c r="R6027" s="17">
        <f>IF($B6027="","",MIN(1,DAY($A6027)/IF($N6027="Superstore",Settings!$B$5,Settings!$B$4)))</f>
        <v/>
      </c>
      <c r="S6027" s="17">
        <f>IF(OR($B6027="",$G6027="",$R6027=0),"",$G6027/$R6027)</f>
        <v/>
      </c>
      <c r="T6027">
        <f>IF($S6027="","",IF($S6027&lt;Settings!$B$8,"Critical",IF($S6027&lt;Settings!$B$9,"Semi Critical","Non Critical")))</f>
        <v/>
      </c>
      <c r="U6027">
        <f>IF($B6027="","",IFERROR(VLOOKUP($O6027,Leaders!$A:$B,2,0),"Not Mapped"))</f>
        <v/>
      </c>
    </row>
    <row r="6028">
      <c r="A6028" s="16" t="n"/>
      <c r="G6028" s="17" t="n"/>
      <c r="H6028" s="17" t="n"/>
      <c r="I6028" s="17" t="n"/>
      <c r="J6028" s="17" t="n"/>
      <c r="K6028" s="17" t="n"/>
      <c r="L6028" s="17" t="n"/>
      <c r="N6028">
        <f>IF($B6028="","",IF($C6028="SUPERSTORE","Superstore","DH"))</f>
        <v/>
      </c>
      <c r="O6028">
        <f>IF($B6028="","",IFERROR(VLOOKUP($B6028,Mapping!$A:$C,2,0),"Not Mapped"))</f>
        <v/>
      </c>
      <c r="P6028">
        <f>IF($B6028="","",IFERROR(VLOOKUP($B6028,Mapping!$A:$C,3,0),"Not Mapped"))</f>
        <v/>
      </c>
      <c r="Q6028">
        <f>IF($B6028="","",IF(COUNTIF(Exclusions!$A:$A,$B6028)&gt;0,"Yes","No"))</f>
        <v/>
      </c>
      <c r="R6028" s="17">
        <f>IF($B6028="","",MIN(1,DAY($A6028)/IF($N6028="Superstore",Settings!$B$5,Settings!$B$4)))</f>
        <v/>
      </c>
      <c r="S6028" s="17">
        <f>IF(OR($B6028="",$G6028="",$R6028=0),"",$G6028/$R6028)</f>
        <v/>
      </c>
      <c r="T6028">
        <f>IF($S6028="","",IF($S6028&lt;Settings!$B$8,"Critical",IF($S6028&lt;Settings!$B$9,"Semi Critical","Non Critical")))</f>
        <v/>
      </c>
      <c r="U6028">
        <f>IF($B6028="","",IFERROR(VLOOKUP($O6028,Leaders!$A:$B,2,0),"Not Mapped"))</f>
        <v/>
      </c>
    </row>
    <row r="6029">
      <c r="A6029" s="16" t="n"/>
      <c r="G6029" s="17" t="n"/>
      <c r="H6029" s="17" t="n"/>
      <c r="I6029" s="17" t="n"/>
      <c r="J6029" s="17" t="n"/>
      <c r="K6029" s="17" t="n"/>
      <c r="L6029" s="17" t="n"/>
      <c r="N6029">
        <f>IF($B6029="","",IF($C6029="SUPERSTORE","Superstore","DH"))</f>
        <v/>
      </c>
      <c r="O6029">
        <f>IF($B6029="","",IFERROR(VLOOKUP($B6029,Mapping!$A:$C,2,0),"Not Mapped"))</f>
        <v/>
      </c>
      <c r="P6029">
        <f>IF($B6029="","",IFERROR(VLOOKUP($B6029,Mapping!$A:$C,3,0),"Not Mapped"))</f>
        <v/>
      </c>
      <c r="Q6029">
        <f>IF($B6029="","",IF(COUNTIF(Exclusions!$A:$A,$B6029)&gt;0,"Yes","No"))</f>
        <v/>
      </c>
      <c r="R6029" s="17">
        <f>IF($B6029="","",MIN(1,DAY($A6029)/IF($N6029="Superstore",Settings!$B$5,Settings!$B$4)))</f>
        <v/>
      </c>
      <c r="S6029" s="17">
        <f>IF(OR($B6029="",$G6029="",$R6029=0),"",$G6029/$R6029)</f>
        <v/>
      </c>
      <c r="T6029">
        <f>IF($S6029="","",IF($S6029&lt;Settings!$B$8,"Critical",IF($S6029&lt;Settings!$B$9,"Semi Critical","Non Critical")))</f>
        <v/>
      </c>
      <c r="U6029">
        <f>IF($B6029="","",IFERROR(VLOOKUP($O6029,Leaders!$A:$B,2,0),"Not Mapped"))</f>
        <v/>
      </c>
    </row>
    <row r="6030">
      <c r="A6030" s="16" t="n"/>
      <c r="G6030" s="17" t="n"/>
      <c r="H6030" s="17" t="n"/>
      <c r="I6030" s="17" t="n"/>
      <c r="J6030" s="17" t="n"/>
      <c r="K6030" s="17" t="n"/>
      <c r="L6030" s="17" t="n"/>
      <c r="N6030">
        <f>IF($B6030="","",IF($C6030="SUPERSTORE","Superstore","DH"))</f>
        <v/>
      </c>
      <c r="O6030">
        <f>IF($B6030="","",IFERROR(VLOOKUP($B6030,Mapping!$A:$C,2,0),"Not Mapped"))</f>
        <v/>
      </c>
      <c r="P6030">
        <f>IF($B6030="","",IFERROR(VLOOKUP($B6030,Mapping!$A:$C,3,0),"Not Mapped"))</f>
        <v/>
      </c>
      <c r="Q6030">
        <f>IF($B6030="","",IF(COUNTIF(Exclusions!$A:$A,$B6030)&gt;0,"Yes","No"))</f>
        <v/>
      </c>
      <c r="R6030" s="17">
        <f>IF($B6030="","",MIN(1,DAY($A6030)/IF($N6030="Superstore",Settings!$B$5,Settings!$B$4)))</f>
        <v/>
      </c>
      <c r="S6030" s="17">
        <f>IF(OR($B6030="",$G6030="",$R6030=0),"",$G6030/$R6030)</f>
        <v/>
      </c>
      <c r="T6030">
        <f>IF($S6030="","",IF($S6030&lt;Settings!$B$8,"Critical",IF($S6030&lt;Settings!$B$9,"Semi Critical","Non Critical")))</f>
        <v/>
      </c>
      <c r="U6030">
        <f>IF($B6030="","",IFERROR(VLOOKUP($O6030,Leaders!$A:$B,2,0),"Not Mapped"))</f>
        <v/>
      </c>
    </row>
    <row r="6031">
      <c r="A6031" s="16" t="n"/>
      <c r="G6031" s="17" t="n"/>
      <c r="H6031" s="17" t="n"/>
      <c r="I6031" s="17" t="n"/>
      <c r="J6031" s="17" t="n"/>
      <c r="K6031" s="17" t="n"/>
      <c r="L6031" s="17" t="n"/>
      <c r="N6031">
        <f>IF($B6031="","",IF($C6031="SUPERSTORE","Superstore","DH"))</f>
        <v/>
      </c>
      <c r="O6031">
        <f>IF($B6031="","",IFERROR(VLOOKUP($B6031,Mapping!$A:$C,2,0),"Not Mapped"))</f>
        <v/>
      </c>
      <c r="P6031">
        <f>IF($B6031="","",IFERROR(VLOOKUP($B6031,Mapping!$A:$C,3,0),"Not Mapped"))</f>
        <v/>
      </c>
      <c r="Q6031">
        <f>IF($B6031="","",IF(COUNTIF(Exclusions!$A:$A,$B6031)&gt;0,"Yes","No"))</f>
        <v/>
      </c>
      <c r="R6031" s="17">
        <f>IF($B6031="","",MIN(1,DAY($A6031)/IF($N6031="Superstore",Settings!$B$5,Settings!$B$4)))</f>
        <v/>
      </c>
      <c r="S6031" s="17">
        <f>IF(OR($B6031="",$G6031="",$R6031=0),"",$G6031/$R6031)</f>
        <v/>
      </c>
      <c r="T6031">
        <f>IF($S6031="","",IF($S6031&lt;Settings!$B$8,"Critical",IF($S6031&lt;Settings!$B$9,"Semi Critical","Non Critical")))</f>
        <v/>
      </c>
      <c r="U6031">
        <f>IF($B6031="","",IFERROR(VLOOKUP($O6031,Leaders!$A:$B,2,0),"Not Mapped"))</f>
        <v/>
      </c>
    </row>
    <row r="6032">
      <c r="A6032" s="16" t="n"/>
      <c r="G6032" s="17" t="n"/>
      <c r="H6032" s="17" t="n"/>
      <c r="I6032" s="17" t="n"/>
      <c r="J6032" s="17" t="n"/>
      <c r="K6032" s="17" t="n"/>
      <c r="L6032" s="17" t="n"/>
      <c r="N6032">
        <f>IF($B6032="","",IF($C6032="SUPERSTORE","Superstore","DH"))</f>
        <v/>
      </c>
      <c r="O6032">
        <f>IF($B6032="","",IFERROR(VLOOKUP($B6032,Mapping!$A:$C,2,0),"Not Mapped"))</f>
        <v/>
      </c>
      <c r="P6032">
        <f>IF($B6032="","",IFERROR(VLOOKUP($B6032,Mapping!$A:$C,3,0),"Not Mapped"))</f>
        <v/>
      </c>
      <c r="Q6032">
        <f>IF($B6032="","",IF(COUNTIF(Exclusions!$A:$A,$B6032)&gt;0,"Yes","No"))</f>
        <v/>
      </c>
      <c r="R6032" s="17">
        <f>IF($B6032="","",MIN(1,DAY($A6032)/IF($N6032="Superstore",Settings!$B$5,Settings!$B$4)))</f>
        <v/>
      </c>
      <c r="S6032" s="17">
        <f>IF(OR($B6032="",$G6032="",$R6032=0),"",$G6032/$R6032)</f>
        <v/>
      </c>
      <c r="T6032">
        <f>IF($S6032="","",IF($S6032&lt;Settings!$B$8,"Critical",IF($S6032&lt;Settings!$B$9,"Semi Critical","Non Critical")))</f>
        <v/>
      </c>
      <c r="U6032">
        <f>IF($B6032="","",IFERROR(VLOOKUP($O6032,Leaders!$A:$B,2,0),"Not Mapped"))</f>
        <v/>
      </c>
    </row>
    <row r="6033">
      <c r="A6033" s="16" t="n"/>
      <c r="G6033" s="17" t="n"/>
      <c r="H6033" s="17" t="n"/>
      <c r="I6033" s="17" t="n"/>
      <c r="J6033" s="17" t="n"/>
      <c r="K6033" s="17" t="n"/>
      <c r="L6033" s="17" t="n"/>
      <c r="N6033">
        <f>IF($B6033="","",IF($C6033="SUPERSTORE","Superstore","DH"))</f>
        <v/>
      </c>
      <c r="O6033">
        <f>IF($B6033="","",IFERROR(VLOOKUP($B6033,Mapping!$A:$C,2,0),"Not Mapped"))</f>
        <v/>
      </c>
      <c r="P6033">
        <f>IF($B6033="","",IFERROR(VLOOKUP($B6033,Mapping!$A:$C,3,0),"Not Mapped"))</f>
        <v/>
      </c>
      <c r="Q6033">
        <f>IF($B6033="","",IF(COUNTIF(Exclusions!$A:$A,$B6033)&gt;0,"Yes","No"))</f>
        <v/>
      </c>
      <c r="R6033" s="17">
        <f>IF($B6033="","",MIN(1,DAY($A6033)/IF($N6033="Superstore",Settings!$B$5,Settings!$B$4)))</f>
        <v/>
      </c>
      <c r="S6033" s="17">
        <f>IF(OR($B6033="",$G6033="",$R6033=0),"",$G6033/$R6033)</f>
        <v/>
      </c>
      <c r="T6033">
        <f>IF($S6033="","",IF($S6033&lt;Settings!$B$8,"Critical",IF($S6033&lt;Settings!$B$9,"Semi Critical","Non Critical")))</f>
        <v/>
      </c>
      <c r="U6033">
        <f>IF($B6033="","",IFERROR(VLOOKUP($O6033,Leaders!$A:$B,2,0),"Not Mapped"))</f>
        <v/>
      </c>
    </row>
    <row r="6034">
      <c r="A6034" s="16" t="n"/>
      <c r="G6034" s="17" t="n"/>
      <c r="H6034" s="17" t="n"/>
      <c r="I6034" s="17" t="n"/>
      <c r="J6034" s="17" t="n"/>
      <c r="K6034" s="17" t="n"/>
      <c r="L6034" s="17" t="n"/>
      <c r="N6034">
        <f>IF($B6034="","",IF($C6034="SUPERSTORE","Superstore","DH"))</f>
        <v/>
      </c>
      <c r="O6034">
        <f>IF($B6034="","",IFERROR(VLOOKUP($B6034,Mapping!$A:$C,2,0),"Not Mapped"))</f>
        <v/>
      </c>
      <c r="P6034">
        <f>IF($B6034="","",IFERROR(VLOOKUP($B6034,Mapping!$A:$C,3,0),"Not Mapped"))</f>
        <v/>
      </c>
      <c r="Q6034">
        <f>IF($B6034="","",IF(COUNTIF(Exclusions!$A:$A,$B6034)&gt;0,"Yes","No"))</f>
        <v/>
      </c>
      <c r="R6034" s="17">
        <f>IF($B6034="","",MIN(1,DAY($A6034)/IF($N6034="Superstore",Settings!$B$5,Settings!$B$4)))</f>
        <v/>
      </c>
      <c r="S6034" s="17">
        <f>IF(OR($B6034="",$G6034="",$R6034=0),"",$G6034/$R6034)</f>
        <v/>
      </c>
      <c r="T6034">
        <f>IF($S6034="","",IF($S6034&lt;Settings!$B$8,"Critical",IF($S6034&lt;Settings!$B$9,"Semi Critical","Non Critical")))</f>
        <v/>
      </c>
      <c r="U6034">
        <f>IF($B6034="","",IFERROR(VLOOKUP($O6034,Leaders!$A:$B,2,0),"Not Mapped"))</f>
        <v/>
      </c>
    </row>
    <row r="6035">
      <c r="A6035" s="16" t="n"/>
      <c r="G6035" s="17" t="n"/>
      <c r="H6035" s="17" t="n"/>
      <c r="I6035" s="17" t="n"/>
      <c r="J6035" s="17" t="n"/>
      <c r="K6035" s="17" t="n"/>
      <c r="L6035" s="17" t="n"/>
      <c r="N6035">
        <f>IF($B6035="","",IF($C6035="SUPERSTORE","Superstore","DH"))</f>
        <v/>
      </c>
      <c r="O6035">
        <f>IF($B6035="","",IFERROR(VLOOKUP($B6035,Mapping!$A:$C,2,0),"Not Mapped"))</f>
        <v/>
      </c>
      <c r="P6035">
        <f>IF($B6035="","",IFERROR(VLOOKUP($B6035,Mapping!$A:$C,3,0),"Not Mapped"))</f>
        <v/>
      </c>
      <c r="Q6035">
        <f>IF($B6035="","",IF(COUNTIF(Exclusions!$A:$A,$B6035)&gt;0,"Yes","No"))</f>
        <v/>
      </c>
      <c r="R6035" s="17">
        <f>IF($B6035="","",MIN(1,DAY($A6035)/IF($N6035="Superstore",Settings!$B$5,Settings!$B$4)))</f>
        <v/>
      </c>
      <c r="S6035" s="17">
        <f>IF(OR($B6035="",$G6035="",$R6035=0),"",$G6035/$R6035)</f>
        <v/>
      </c>
      <c r="T6035">
        <f>IF($S6035="","",IF($S6035&lt;Settings!$B$8,"Critical",IF($S6035&lt;Settings!$B$9,"Semi Critical","Non Critical")))</f>
        <v/>
      </c>
      <c r="U6035">
        <f>IF($B6035="","",IFERROR(VLOOKUP($O6035,Leaders!$A:$B,2,0),"Not Mapped"))</f>
        <v/>
      </c>
    </row>
    <row r="6036">
      <c r="A6036" s="16" t="n"/>
      <c r="G6036" s="17" t="n"/>
      <c r="H6036" s="17" t="n"/>
      <c r="I6036" s="17" t="n"/>
      <c r="J6036" s="17" t="n"/>
      <c r="K6036" s="17" t="n"/>
      <c r="L6036" s="17" t="n"/>
      <c r="N6036">
        <f>IF($B6036="","",IF($C6036="SUPERSTORE","Superstore","DH"))</f>
        <v/>
      </c>
      <c r="O6036">
        <f>IF($B6036="","",IFERROR(VLOOKUP($B6036,Mapping!$A:$C,2,0),"Not Mapped"))</f>
        <v/>
      </c>
      <c r="P6036">
        <f>IF($B6036="","",IFERROR(VLOOKUP($B6036,Mapping!$A:$C,3,0),"Not Mapped"))</f>
        <v/>
      </c>
      <c r="Q6036">
        <f>IF($B6036="","",IF(COUNTIF(Exclusions!$A:$A,$B6036)&gt;0,"Yes","No"))</f>
        <v/>
      </c>
      <c r="R6036" s="17">
        <f>IF($B6036="","",MIN(1,DAY($A6036)/IF($N6036="Superstore",Settings!$B$5,Settings!$B$4)))</f>
        <v/>
      </c>
      <c r="S6036" s="17">
        <f>IF(OR($B6036="",$G6036="",$R6036=0),"",$G6036/$R6036)</f>
        <v/>
      </c>
      <c r="T6036">
        <f>IF($S6036="","",IF($S6036&lt;Settings!$B$8,"Critical",IF($S6036&lt;Settings!$B$9,"Semi Critical","Non Critical")))</f>
        <v/>
      </c>
      <c r="U6036">
        <f>IF($B6036="","",IFERROR(VLOOKUP($O6036,Leaders!$A:$B,2,0),"Not Mapped"))</f>
        <v/>
      </c>
    </row>
    <row r="6037">
      <c r="A6037" s="16" t="n"/>
      <c r="G6037" s="17" t="n"/>
      <c r="H6037" s="17" t="n"/>
      <c r="I6037" s="17" t="n"/>
      <c r="J6037" s="17" t="n"/>
      <c r="K6037" s="17" t="n"/>
      <c r="L6037" s="17" t="n"/>
      <c r="N6037">
        <f>IF($B6037="","",IF($C6037="SUPERSTORE","Superstore","DH"))</f>
        <v/>
      </c>
      <c r="O6037">
        <f>IF($B6037="","",IFERROR(VLOOKUP($B6037,Mapping!$A:$C,2,0),"Not Mapped"))</f>
        <v/>
      </c>
      <c r="P6037">
        <f>IF($B6037="","",IFERROR(VLOOKUP($B6037,Mapping!$A:$C,3,0),"Not Mapped"))</f>
        <v/>
      </c>
      <c r="Q6037">
        <f>IF($B6037="","",IF(COUNTIF(Exclusions!$A:$A,$B6037)&gt;0,"Yes","No"))</f>
        <v/>
      </c>
      <c r="R6037" s="17">
        <f>IF($B6037="","",MIN(1,DAY($A6037)/IF($N6037="Superstore",Settings!$B$5,Settings!$B$4)))</f>
        <v/>
      </c>
      <c r="S6037" s="17">
        <f>IF(OR($B6037="",$G6037="",$R6037=0),"",$G6037/$R6037)</f>
        <v/>
      </c>
      <c r="T6037">
        <f>IF($S6037="","",IF($S6037&lt;Settings!$B$8,"Critical",IF($S6037&lt;Settings!$B$9,"Semi Critical","Non Critical")))</f>
        <v/>
      </c>
      <c r="U6037">
        <f>IF($B6037="","",IFERROR(VLOOKUP($O6037,Leaders!$A:$B,2,0),"Not Mapped"))</f>
        <v/>
      </c>
    </row>
    <row r="6038">
      <c r="A6038" s="16" t="n"/>
      <c r="G6038" s="17" t="n"/>
      <c r="H6038" s="17" t="n"/>
      <c r="I6038" s="17" t="n"/>
      <c r="J6038" s="17" t="n"/>
      <c r="K6038" s="17" t="n"/>
      <c r="L6038" s="17" t="n"/>
      <c r="N6038">
        <f>IF($B6038="","",IF($C6038="SUPERSTORE","Superstore","DH"))</f>
        <v/>
      </c>
      <c r="O6038">
        <f>IF($B6038="","",IFERROR(VLOOKUP($B6038,Mapping!$A:$C,2,0),"Not Mapped"))</f>
        <v/>
      </c>
      <c r="P6038">
        <f>IF($B6038="","",IFERROR(VLOOKUP($B6038,Mapping!$A:$C,3,0),"Not Mapped"))</f>
        <v/>
      </c>
      <c r="Q6038">
        <f>IF($B6038="","",IF(COUNTIF(Exclusions!$A:$A,$B6038)&gt;0,"Yes","No"))</f>
        <v/>
      </c>
      <c r="R6038" s="17">
        <f>IF($B6038="","",MIN(1,DAY($A6038)/IF($N6038="Superstore",Settings!$B$5,Settings!$B$4)))</f>
        <v/>
      </c>
      <c r="S6038" s="17">
        <f>IF(OR($B6038="",$G6038="",$R6038=0),"",$G6038/$R6038)</f>
        <v/>
      </c>
      <c r="T6038">
        <f>IF($S6038="","",IF($S6038&lt;Settings!$B$8,"Critical",IF($S6038&lt;Settings!$B$9,"Semi Critical","Non Critical")))</f>
        <v/>
      </c>
      <c r="U6038">
        <f>IF($B6038="","",IFERROR(VLOOKUP($O6038,Leaders!$A:$B,2,0),"Not Mapped"))</f>
        <v/>
      </c>
    </row>
    <row r="6039">
      <c r="A6039" s="16" t="n"/>
      <c r="G6039" s="17" t="n"/>
      <c r="H6039" s="17" t="n"/>
      <c r="I6039" s="17" t="n"/>
      <c r="J6039" s="17" t="n"/>
      <c r="K6039" s="17" t="n"/>
      <c r="L6039" s="17" t="n"/>
      <c r="N6039">
        <f>IF($B6039="","",IF($C6039="SUPERSTORE","Superstore","DH"))</f>
        <v/>
      </c>
      <c r="O6039">
        <f>IF($B6039="","",IFERROR(VLOOKUP($B6039,Mapping!$A:$C,2,0),"Not Mapped"))</f>
        <v/>
      </c>
      <c r="P6039">
        <f>IF($B6039="","",IFERROR(VLOOKUP($B6039,Mapping!$A:$C,3,0),"Not Mapped"))</f>
        <v/>
      </c>
      <c r="Q6039">
        <f>IF($B6039="","",IF(COUNTIF(Exclusions!$A:$A,$B6039)&gt;0,"Yes","No"))</f>
        <v/>
      </c>
      <c r="R6039" s="17">
        <f>IF($B6039="","",MIN(1,DAY($A6039)/IF($N6039="Superstore",Settings!$B$5,Settings!$B$4)))</f>
        <v/>
      </c>
      <c r="S6039" s="17">
        <f>IF(OR($B6039="",$G6039="",$R6039=0),"",$G6039/$R6039)</f>
        <v/>
      </c>
      <c r="T6039">
        <f>IF($S6039="","",IF($S6039&lt;Settings!$B$8,"Critical",IF($S6039&lt;Settings!$B$9,"Semi Critical","Non Critical")))</f>
        <v/>
      </c>
      <c r="U6039">
        <f>IF($B6039="","",IFERROR(VLOOKUP($O6039,Leaders!$A:$B,2,0),"Not Mapped"))</f>
        <v/>
      </c>
    </row>
    <row r="6040">
      <c r="A6040" s="16" t="n"/>
      <c r="G6040" s="17" t="n"/>
      <c r="H6040" s="17" t="n"/>
      <c r="I6040" s="17" t="n"/>
      <c r="J6040" s="17" t="n"/>
      <c r="K6040" s="17" t="n"/>
      <c r="L6040" s="17" t="n"/>
      <c r="N6040">
        <f>IF($B6040="","",IF($C6040="SUPERSTORE","Superstore","DH"))</f>
        <v/>
      </c>
      <c r="O6040">
        <f>IF($B6040="","",IFERROR(VLOOKUP($B6040,Mapping!$A:$C,2,0),"Not Mapped"))</f>
        <v/>
      </c>
      <c r="P6040">
        <f>IF($B6040="","",IFERROR(VLOOKUP($B6040,Mapping!$A:$C,3,0),"Not Mapped"))</f>
        <v/>
      </c>
      <c r="Q6040">
        <f>IF($B6040="","",IF(COUNTIF(Exclusions!$A:$A,$B6040)&gt;0,"Yes","No"))</f>
        <v/>
      </c>
      <c r="R6040" s="17">
        <f>IF($B6040="","",MIN(1,DAY($A6040)/IF($N6040="Superstore",Settings!$B$5,Settings!$B$4)))</f>
        <v/>
      </c>
      <c r="S6040" s="17">
        <f>IF(OR($B6040="",$G6040="",$R6040=0),"",$G6040/$R6040)</f>
        <v/>
      </c>
      <c r="T6040">
        <f>IF($S6040="","",IF($S6040&lt;Settings!$B$8,"Critical",IF($S6040&lt;Settings!$B$9,"Semi Critical","Non Critical")))</f>
        <v/>
      </c>
      <c r="U6040">
        <f>IF($B6040="","",IFERROR(VLOOKUP($O6040,Leaders!$A:$B,2,0),"Not Mapped"))</f>
        <v/>
      </c>
    </row>
    <row r="6041">
      <c r="A6041" s="16" t="n"/>
      <c r="G6041" s="17" t="n"/>
      <c r="H6041" s="17" t="n"/>
      <c r="I6041" s="17" t="n"/>
      <c r="J6041" s="17" t="n"/>
      <c r="K6041" s="17" t="n"/>
      <c r="L6041" s="17" t="n"/>
      <c r="N6041">
        <f>IF($B6041="","",IF($C6041="SUPERSTORE","Superstore","DH"))</f>
        <v/>
      </c>
      <c r="O6041">
        <f>IF($B6041="","",IFERROR(VLOOKUP($B6041,Mapping!$A:$C,2,0),"Not Mapped"))</f>
        <v/>
      </c>
      <c r="P6041">
        <f>IF($B6041="","",IFERROR(VLOOKUP($B6041,Mapping!$A:$C,3,0),"Not Mapped"))</f>
        <v/>
      </c>
      <c r="Q6041">
        <f>IF($B6041="","",IF(COUNTIF(Exclusions!$A:$A,$B6041)&gt;0,"Yes","No"))</f>
        <v/>
      </c>
      <c r="R6041" s="17">
        <f>IF($B6041="","",MIN(1,DAY($A6041)/IF($N6041="Superstore",Settings!$B$5,Settings!$B$4)))</f>
        <v/>
      </c>
      <c r="S6041" s="17">
        <f>IF(OR($B6041="",$G6041="",$R6041=0),"",$G6041/$R6041)</f>
        <v/>
      </c>
      <c r="T6041">
        <f>IF($S6041="","",IF($S6041&lt;Settings!$B$8,"Critical",IF($S6041&lt;Settings!$B$9,"Semi Critical","Non Critical")))</f>
        <v/>
      </c>
      <c r="U6041">
        <f>IF($B6041="","",IFERROR(VLOOKUP($O6041,Leaders!$A:$B,2,0),"Not Mapped"))</f>
        <v/>
      </c>
    </row>
    <row r="6042">
      <c r="A6042" s="16" t="n"/>
      <c r="G6042" s="17" t="n"/>
      <c r="H6042" s="17" t="n"/>
      <c r="I6042" s="17" t="n"/>
      <c r="J6042" s="17" t="n"/>
      <c r="K6042" s="17" t="n"/>
      <c r="L6042" s="17" t="n"/>
      <c r="N6042">
        <f>IF($B6042="","",IF($C6042="SUPERSTORE","Superstore","DH"))</f>
        <v/>
      </c>
      <c r="O6042">
        <f>IF($B6042="","",IFERROR(VLOOKUP($B6042,Mapping!$A:$C,2,0),"Not Mapped"))</f>
        <v/>
      </c>
      <c r="P6042">
        <f>IF($B6042="","",IFERROR(VLOOKUP($B6042,Mapping!$A:$C,3,0),"Not Mapped"))</f>
        <v/>
      </c>
      <c r="Q6042">
        <f>IF($B6042="","",IF(COUNTIF(Exclusions!$A:$A,$B6042)&gt;0,"Yes","No"))</f>
        <v/>
      </c>
      <c r="R6042" s="17">
        <f>IF($B6042="","",MIN(1,DAY($A6042)/IF($N6042="Superstore",Settings!$B$5,Settings!$B$4)))</f>
        <v/>
      </c>
      <c r="S6042" s="17">
        <f>IF(OR($B6042="",$G6042="",$R6042=0),"",$G6042/$R6042)</f>
        <v/>
      </c>
      <c r="T6042">
        <f>IF($S6042="","",IF($S6042&lt;Settings!$B$8,"Critical",IF($S6042&lt;Settings!$B$9,"Semi Critical","Non Critical")))</f>
        <v/>
      </c>
      <c r="U6042">
        <f>IF($B6042="","",IFERROR(VLOOKUP($O6042,Leaders!$A:$B,2,0),"Not Mapped"))</f>
        <v/>
      </c>
    </row>
    <row r="6043">
      <c r="A6043" s="16" t="n"/>
      <c r="G6043" s="17" t="n"/>
      <c r="H6043" s="17" t="n"/>
      <c r="I6043" s="17" t="n"/>
      <c r="J6043" s="17" t="n"/>
      <c r="K6043" s="17" t="n"/>
      <c r="L6043" s="17" t="n"/>
      <c r="N6043">
        <f>IF($B6043="","",IF($C6043="SUPERSTORE","Superstore","DH"))</f>
        <v/>
      </c>
      <c r="O6043">
        <f>IF($B6043="","",IFERROR(VLOOKUP($B6043,Mapping!$A:$C,2,0),"Not Mapped"))</f>
        <v/>
      </c>
      <c r="P6043">
        <f>IF($B6043="","",IFERROR(VLOOKUP($B6043,Mapping!$A:$C,3,0),"Not Mapped"))</f>
        <v/>
      </c>
      <c r="Q6043">
        <f>IF($B6043="","",IF(COUNTIF(Exclusions!$A:$A,$B6043)&gt;0,"Yes","No"))</f>
        <v/>
      </c>
      <c r="R6043" s="17">
        <f>IF($B6043="","",MIN(1,DAY($A6043)/IF($N6043="Superstore",Settings!$B$5,Settings!$B$4)))</f>
        <v/>
      </c>
      <c r="S6043" s="17">
        <f>IF(OR($B6043="",$G6043="",$R6043=0),"",$G6043/$R6043)</f>
        <v/>
      </c>
      <c r="T6043">
        <f>IF($S6043="","",IF($S6043&lt;Settings!$B$8,"Critical",IF($S6043&lt;Settings!$B$9,"Semi Critical","Non Critical")))</f>
        <v/>
      </c>
      <c r="U6043">
        <f>IF($B6043="","",IFERROR(VLOOKUP($O6043,Leaders!$A:$B,2,0),"Not Mapped"))</f>
        <v/>
      </c>
    </row>
    <row r="6044">
      <c r="A6044" s="16" t="n"/>
      <c r="G6044" s="17" t="n"/>
      <c r="H6044" s="17" t="n"/>
      <c r="I6044" s="17" t="n"/>
      <c r="J6044" s="17" t="n"/>
      <c r="K6044" s="17" t="n"/>
      <c r="L6044" s="17" t="n"/>
      <c r="N6044">
        <f>IF($B6044="","",IF($C6044="SUPERSTORE","Superstore","DH"))</f>
        <v/>
      </c>
      <c r="O6044">
        <f>IF($B6044="","",IFERROR(VLOOKUP($B6044,Mapping!$A:$C,2,0),"Not Mapped"))</f>
        <v/>
      </c>
      <c r="P6044">
        <f>IF($B6044="","",IFERROR(VLOOKUP($B6044,Mapping!$A:$C,3,0),"Not Mapped"))</f>
        <v/>
      </c>
      <c r="Q6044">
        <f>IF($B6044="","",IF(COUNTIF(Exclusions!$A:$A,$B6044)&gt;0,"Yes","No"))</f>
        <v/>
      </c>
      <c r="R6044" s="17">
        <f>IF($B6044="","",MIN(1,DAY($A6044)/IF($N6044="Superstore",Settings!$B$5,Settings!$B$4)))</f>
        <v/>
      </c>
      <c r="S6044" s="17">
        <f>IF(OR($B6044="",$G6044="",$R6044=0),"",$G6044/$R6044)</f>
        <v/>
      </c>
      <c r="T6044">
        <f>IF($S6044="","",IF($S6044&lt;Settings!$B$8,"Critical",IF($S6044&lt;Settings!$B$9,"Semi Critical","Non Critical")))</f>
        <v/>
      </c>
      <c r="U6044">
        <f>IF($B6044="","",IFERROR(VLOOKUP($O6044,Leaders!$A:$B,2,0),"Not Mapped"))</f>
        <v/>
      </c>
    </row>
    <row r="6045">
      <c r="A6045" s="16" t="n"/>
      <c r="G6045" s="17" t="n"/>
      <c r="H6045" s="17" t="n"/>
      <c r="I6045" s="17" t="n"/>
      <c r="J6045" s="17" t="n"/>
      <c r="K6045" s="17" t="n"/>
      <c r="L6045" s="17" t="n"/>
      <c r="N6045">
        <f>IF($B6045="","",IF($C6045="SUPERSTORE","Superstore","DH"))</f>
        <v/>
      </c>
      <c r="O6045">
        <f>IF($B6045="","",IFERROR(VLOOKUP($B6045,Mapping!$A:$C,2,0),"Not Mapped"))</f>
        <v/>
      </c>
      <c r="P6045">
        <f>IF($B6045="","",IFERROR(VLOOKUP($B6045,Mapping!$A:$C,3,0),"Not Mapped"))</f>
        <v/>
      </c>
      <c r="Q6045">
        <f>IF($B6045="","",IF(COUNTIF(Exclusions!$A:$A,$B6045)&gt;0,"Yes","No"))</f>
        <v/>
      </c>
      <c r="R6045" s="17">
        <f>IF($B6045="","",MIN(1,DAY($A6045)/IF($N6045="Superstore",Settings!$B$5,Settings!$B$4)))</f>
        <v/>
      </c>
      <c r="S6045" s="17">
        <f>IF(OR($B6045="",$G6045="",$R6045=0),"",$G6045/$R6045)</f>
        <v/>
      </c>
      <c r="T6045">
        <f>IF($S6045="","",IF($S6045&lt;Settings!$B$8,"Critical",IF($S6045&lt;Settings!$B$9,"Semi Critical","Non Critical")))</f>
        <v/>
      </c>
      <c r="U6045">
        <f>IF($B6045="","",IFERROR(VLOOKUP($O6045,Leaders!$A:$B,2,0),"Not Mapped"))</f>
        <v/>
      </c>
    </row>
    <row r="6046">
      <c r="A6046" s="16" t="n"/>
      <c r="G6046" s="17" t="n"/>
      <c r="H6046" s="17" t="n"/>
      <c r="I6046" s="17" t="n"/>
      <c r="J6046" s="17" t="n"/>
      <c r="K6046" s="17" t="n"/>
      <c r="L6046" s="17" t="n"/>
      <c r="N6046">
        <f>IF($B6046="","",IF($C6046="SUPERSTORE","Superstore","DH"))</f>
        <v/>
      </c>
      <c r="O6046">
        <f>IF($B6046="","",IFERROR(VLOOKUP($B6046,Mapping!$A:$C,2,0),"Not Mapped"))</f>
        <v/>
      </c>
      <c r="P6046">
        <f>IF($B6046="","",IFERROR(VLOOKUP($B6046,Mapping!$A:$C,3,0),"Not Mapped"))</f>
        <v/>
      </c>
      <c r="Q6046">
        <f>IF($B6046="","",IF(COUNTIF(Exclusions!$A:$A,$B6046)&gt;0,"Yes","No"))</f>
        <v/>
      </c>
      <c r="R6046" s="17">
        <f>IF($B6046="","",MIN(1,DAY($A6046)/IF($N6046="Superstore",Settings!$B$5,Settings!$B$4)))</f>
        <v/>
      </c>
      <c r="S6046" s="17">
        <f>IF(OR($B6046="",$G6046="",$R6046=0),"",$G6046/$R6046)</f>
        <v/>
      </c>
      <c r="T6046">
        <f>IF($S6046="","",IF($S6046&lt;Settings!$B$8,"Critical",IF($S6046&lt;Settings!$B$9,"Semi Critical","Non Critical")))</f>
        <v/>
      </c>
      <c r="U6046">
        <f>IF($B6046="","",IFERROR(VLOOKUP($O6046,Leaders!$A:$B,2,0),"Not Mapped"))</f>
        <v/>
      </c>
    </row>
    <row r="6047">
      <c r="A6047" s="16" t="n"/>
      <c r="G6047" s="17" t="n"/>
      <c r="H6047" s="17" t="n"/>
      <c r="I6047" s="17" t="n"/>
      <c r="J6047" s="17" t="n"/>
      <c r="K6047" s="17" t="n"/>
      <c r="L6047" s="17" t="n"/>
      <c r="N6047">
        <f>IF($B6047="","",IF($C6047="SUPERSTORE","Superstore","DH"))</f>
        <v/>
      </c>
      <c r="O6047">
        <f>IF($B6047="","",IFERROR(VLOOKUP($B6047,Mapping!$A:$C,2,0),"Not Mapped"))</f>
        <v/>
      </c>
      <c r="P6047">
        <f>IF($B6047="","",IFERROR(VLOOKUP($B6047,Mapping!$A:$C,3,0),"Not Mapped"))</f>
        <v/>
      </c>
      <c r="Q6047">
        <f>IF($B6047="","",IF(COUNTIF(Exclusions!$A:$A,$B6047)&gt;0,"Yes","No"))</f>
        <v/>
      </c>
      <c r="R6047" s="17">
        <f>IF($B6047="","",MIN(1,DAY($A6047)/IF($N6047="Superstore",Settings!$B$5,Settings!$B$4)))</f>
        <v/>
      </c>
      <c r="S6047" s="17">
        <f>IF(OR($B6047="",$G6047="",$R6047=0),"",$G6047/$R6047)</f>
        <v/>
      </c>
      <c r="T6047">
        <f>IF($S6047="","",IF($S6047&lt;Settings!$B$8,"Critical",IF($S6047&lt;Settings!$B$9,"Semi Critical","Non Critical")))</f>
        <v/>
      </c>
      <c r="U6047">
        <f>IF($B6047="","",IFERROR(VLOOKUP($O6047,Leaders!$A:$B,2,0),"Not Mapped"))</f>
        <v/>
      </c>
    </row>
    <row r="6048">
      <c r="A6048" s="16" t="n"/>
      <c r="G6048" s="17" t="n"/>
      <c r="H6048" s="17" t="n"/>
      <c r="I6048" s="17" t="n"/>
      <c r="J6048" s="17" t="n"/>
      <c r="K6048" s="17" t="n"/>
      <c r="L6048" s="17" t="n"/>
      <c r="N6048">
        <f>IF($B6048="","",IF($C6048="SUPERSTORE","Superstore","DH"))</f>
        <v/>
      </c>
      <c r="O6048">
        <f>IF($B6048="","",IFERROR(VLOOKUP($B6048,Mapping!$A:$C,2,0),"Not Mapped"))</f>
        <v/>
      </c>
      <c r="P6048">
        <f>IF($B6048="","",IFERROR(VLOOKUP($B6048,Mapping!$A:$C,3,0),"Not Mapped"))</f>
        <v/>
      </c>
      <c r="Q6048">
        <f>IF($B6048="","",IF(COUNTIF(Exclusions!$A:$A,$B6048)&gt;0,"Yes","No"))</f>
        <v/>
      </c>
      <c r="R6048" s="17">
        <f>IF($B6048="","",MIN(1,DAY($A6048)/IF($N6048="Superstore",Settings!$B$5,Settings!$B$4)))</f>
        <v/>
      </c>
      <c r="S6048" s="17">
        <f>IF(OR($B6048="",$G6048="",$R6048=0),"",$G6048/$R6048)</f>
        <v/>
      </c>
      <c r="T6048">
        <f>IF($S6048="","",IF($S6048&lt;Settings!$B$8,"Critical",IF($S6048&lt;Settings!$B$9,"Semi Critical","Non Critical")))</f>
        <v/>
      </c>
      <c r="U6048">
        <f>IF($B6048="","",IFERROR(VLOOKUP($O6048,Leaders!$A:$B,2,0),"Not Mapped"))</f>
        <v/>
      </c>
    </row>
    <row r="6049">
      <c r="A6049" s="16" t="n"/>
      <c r="G6049" s="17" t="n"/>
      <c r="H6049" s="17" t="n"/>
      <c r="I6049" s="17" t="n"/>
      <c r="J6049" s="17" t="n"/>
      <c r="K6049" s="17" t="n"/>
      <c r="L6049" s="17" t="n"/>
      <c r="N6049">
        <f>IF($B6049="","",IF($C6049="SUPERSTORE","Superstore","DH"))</f>
        <v/>
      </c>
      <c r="O6049">
        <f>IF($B6049="","",IFERROR(VLOOKUP($B6049,Mapping!$A:$C,2,0),"Not Mapped"))</f>
        <v/>
      </c>
      <c r="P6049">
        <f>IF($B6049="","",IFERROR(VLOOKUP($B6049,Mapping!$A:$C,3,0),"Not Mapped"))</f>
        <v/>
      </c>
      <c r="Q6049">
        <f>IF($B6049="","",IF(COUNTIF(Exclusions!$A:$A,$B6049)&gt;0,"Yes","No"))</f>
        <v/>
      </c>
      <c r="R6049" s="17">
        <f>IF($B6049="","",MIN(1,DAY($A6049)/IF($N6049="Superstore",Settings!$B$5,Settings!$B$4)))</f>
        <v/>
      </c>
      <c r="S6049" s="17">
        <f>IF(OR($B6049="",$G6049="",$R6049=0),"",$G6049/$R6049)</f>
        <v/>
      </c>
      <c r="T6049">
        <f>IF($S6049="","",IF($S6049&lt;Settings!$B$8,"Critical",IF($S6049&lt;Settings!$B$9,"Semi Critical","Non Critical")))</f>
        <v/>
      </c>
      <c r="U6049">
        <f>IF($B6049="","",IFERROR(VLOOKUP($O6049,Leaders!$A:$B,2,0),"Not Mapped"))</f>
        <v/>
      </c>
    </row>
    <row r="6050">
      <c r="A6050" s="16" t="n"/>
      <c r="G6050" s="17" t="n"/>
      <c r="H6050" s="17" t="n"/>
      <c r="I6050" s="17" t="n"/>
      <c r="J6050" s="17" t="n"/>
      <c r="K6050" s="17" t="n"/>
      <c r="L6050" s="17" t="n"/>
      <c r="N6050">
        <f>IF($B6050="","",IF($C6050="SUPERSTORE","Superstore","DH"))</f>
        <v/>
      </c>
      <c r="O6050">
        <f>IF($B6050="","",IFERROR(VLOOKUP($B6050,Mapping!$A:$C,2,0),"Not Mapped"))</f>
        <v/>
      </c>
      <c r="P6050">
        <f>IF($B6050="","",IFERROR(VLOOKUP($B6050,Mapping!$A:$C,3,0),"Not Mapped"))</f>
        <v/>
      </c>
      <c r="Q6050">
        <f>IF($B6050="","",IF(COUNTIF(Exclusions!$A:$A,$B6050)&gt;0,"Yes","No"))</f>
        <v/>
      </c>
      <c r="R6050" s="17">
        <f>IF($B6050="","",MIN(1,DAY($A6050)/IF($N6050="Superstore",Settings!$B$5,Settings!$B$4)))</f>
        <v/>
      </c>
      <c r="S6050" s="17">
        <f>IF(OR($B6050="",$G6050="",$R6050=0),"",$G6050/$R6050)</f>
        <v/>
      </c>
      <c r="T6050">
        <f>IF($S6050="","",IF($S6050&lt;Settings!$B$8,"Critical",IF($S6050&lt;Settings!$B$9,"Semi Critical","Non Critical")))</f>
        <v/>
      </c>
      <c r="U6050">
        <f>IF($B6050="","",IFERROR(VLOOKUP($O6050,Leaders!$A:$B,2,0),"Not Mapped"))</f>
        <v/>
      </c>
    </row>
    <row r="6051">
      <c r="A6051" s="16" t="n"/>
      <c r="G6051" s="17" t="n"/>
      <c r="H6051" s="17" t="n"/>
      <c r="I6051" s="17" t="n"/>
      <c r="J6051" s="17" t="n"/>
      <c r="K6051" s="17" t="n"/>
      <c r="L6051" s="17" t="n"/>
      <c r="N6051">
        <f>IF($B6051="","",IF($C6051="SUPERSTORE","Superstore","DH"))</f>
        <v/>
      </c>
      <c r="O6051">
        <f>IF($B6051="","",IFERROR(VLOOKUP($B6051,Mapping!$A:$C,2,0),"Not Mapped"))</f>
        <v/>
      </c>
      <c r="P6051">
        <f>IF($B6051="","",IFERROR(VLOOKUP($B6051,Mapping!$A:$C,3,0),"Not Mapped"))</f>
        <v/>
      </c>
      <c r="Q6051">
        <f>IF($B6051="","",IF(COUNTIF(Exclusions!$A:$A,$B6051)&gt;0,"Yes","No"))</f>
        <v/>
      </c>
      <c r="R6051" s="17">
        <f>IF($B6051="","",MIN(1,DAY($A6051)/IF($N6051="Superstore",Settings!$B$5,Settings!$B$4)))</f>
        <v/>
      </c>
      <c r="S6051" s="17">
        <f>IF(OR($B6051="",$G6051="",$R6051=0),"",$G6051/$R6051)</f>
        <v/>
      </c>
      <c r="T6051">
        <f>IF($S6051="","",IF($S6051&lt;Settings!$B$8,"Critical",IF($S6051&lt;Settings!$B$9,"Semi Critical","Non Critical")))</f>
        <v/>
      </c>
      <c r="U6051">
        <f>IF($B6051="","",IFERROR(VLOOKUP($O6051,Leaders!$A:$B,2,0),"Not Mapped"))</f>
        <v/>
      </c>
    </row>
    <row r="6052">
      <c r="A6052" s="16" t="n"/>
      <c r="G6052" s="17" t="n"/>
      <c r="H6052" s="17" t="n"/>
      <c r="I6052" s="17" t="n"/>
      <c r="J6052" s="17" t="n"/>
      <c r="K6052" s="17" t="n"/>
      <c r="L6052" s="17" t="n"/>
      <c r="N6052">
        <f>IF($B6052="","",IF($C6052="SUPERSTORE","Superstore","DH"))</f>
        <v/>
      </c>
      <c r="O6052">
        <f>IF($B6052="","",IFERROR(VLOOKUP($B6052,Mapping!$A:$C,2,0),"Not Mapped"))</f>
        <v/>
      </c>
      <c r="P6052">
        <f>IF($B6052="","",IFERROR(VLOOKUP($B6052,Mapping!$A:$C,3,0),"Not Mapped"))</f>
        <v/>
      </c>
      <c r="Q6052">
        <f>IF($B6052="","",IF(COUNTIF(Exclusions!$A:$A,$B6052)&gt;0,"Yes","No"))</f>
        <v/>
      </c>
      <c r="R6052" s="17">
        <f>IF($B6052="","",MIN(1,DAY($A6052)/IF($N6052="Superstore",Settings!$B$5,Settings!$B$4)))</f>
        <v/>
      </c>
      <c r="S6052" s="17">
        <f>IF(OR($B6052="",$G6052="",$R6052=0),"",$G6052/$R6052)</f>
        <v/>
      </c>
      <c r="T6052">
        <f>IF($S6052="","",IF($S6052&lt;Settings!$B$8,"Critical",IF($S6052&lt;Settings!$B$9,"Semi Critical","Non Critical")))</f>
        <v/>
      </c>
      <c r="U6052">
        <f>IF($B6052="","",IFERROR(VLOOKUP($O6052,Leaders!$A:$B,2,0),"Not Mapped"))</f>
        <v/>
      </c>
    </row>
    <row r="6053">
      <c r="A6053" s="16" t="n"/>
      <c r="G6053" s="17" t="n"/>
      <c r="H6053" s="17" t="n"/>
      <c r="I6053" s="17" t="n"/>
      <c r="J6053" s="17" t="n"/>
      <c r="K6053" s="17" t="n"/>
      <c r="L6053" s="17" t="n"/>
      <c r="N6053">
        <f>IF($B6053="","",IF($C6053="SUPERSTORE","Superstore","DH"))</f>
        <v/>
      </c>
      <c r="O6053">
        <f>IF($B6053="","",IFERROR(VLOOKUP($B6053,Mapping!$A:$C,2,0),"Not Mapped"))</f>
        <v/>
      </c>
      <c r="P6053">
        <f>IF($B6053="","",IFERROR(VLOOKUP($B6053,Mapping!$A:$C,3,0),"Not Mapped"))</f>
        <v/>
      </c>
      <c r="Q6053">
        <f>IF($B6053="","",IF(COUNTIF(Exclusions!$A:$A,$B6053)&gt;0,"Yes","No"))</f>
        <v/>
      </c>
      <c r="R6053" s="17">
        <f>IF($B6053="","",MIN(1,DAY($A6053)/IF($N6053="Superstore",Settings!$B$5,Settings!$B$4)))</f>
        <v/>
      </c>
      <c r="S6053" s="17">
        <f>IF(OR($B6053="",$G6053="",$R6053=0),"",$G6053/$R6053)</f>
        <v/>
      </c>
      <c r="T6053">
        <f>IF($S6053="","",IF($S6053&lt;Settings!$B$8,"Critical",IF($S6053&lt;Settings!$B$9,"Semi Critical","Non Critical")))</f>
        <v/>
      </c>
      <c r="U6053">
        <f>IF($B6053="","",IFERROR(VLOOKUP($O6053,Leaders!$A:$B,2,0),"Not Mapped"))</f>
        <v/>
      </c>
    </row>
    <row r="6054">
      <c r="A6054" s="16" t="n"/>
      <c r="G6054" s="17" t="n"/>
      <c r="H6054" s="17" t="n"/>
      <c r="I6054" s="17" t="n"/>
      <c r="J6054" s="17" t="n"/>
      <c r="K6054" s="17" t="n"/>
      <c r="L6054" s="17" t="n"/>
      <c r="N6054">
        <f>IF($B6054="","",IF($C6054="SUPERSTORE","Superstore","DH"))</f>
        <v/>
      </c>
      <c r="O6054">
        <f>IF($B6054="","",IFERROR(VLOOKUP($B6054,Mapping!$A:$C,2,0),"Not Mapped"))</f>
        <v/>
      </c>
      <c r="P6054">
        <f>IF($B6054="","",IFERROR(VLOOKUP($B6054,Mapping!$A:$C,3,0),"Not Mapped"))</f>
        <v/>
      </c>
      <c r="Q6054">
        <f>IF($B6054="","",IF(COUNTIF(Exclusions!$A:$A,$B6054)&gt;0,"Yes","No"))</f>
        <v/>
      </c>
      <c r="R6054" s="17">
        <f>IF($B6054="","",MIN(1,DAY($A6054)/IF($N6054="Superstore",Settings!$B$5,Settings!$B$4)))</f>
        <v/>
      </c>
      <c r="S6054" s="17">
        <f>IF(OR($B6054="",$G6054="",$R6054=0),"",$G6054/$R6054)</f>
        <v/>
      </c>
      <c r="T6054">
        <f>IF($S6054="","",IF($S6054&lt;Settings!$B$8,"Critical",IF($S6054&lt;Settings!$B$9,"Semi Critical","Non Critical")))</f>
        <v/>
      </c>
      <c r="U6054">
        <f>IF($B6054="","",IFERROR(VLOOKUP($O6054,Leaders!$A:$B,2,0),"Not Mapped"))</f>
        <v/>
      </c>
    </row>
    <row r="6055">
      <c r="A6055" s="16" t="n"/>
      <c r="G6055" s="17" t="n"/>
      <c r="H6055" s="17" t="n"/>
      <c r="I6055" s="17" t="n"/>
      <c r="J6055" s="17" t="n"/>
      <c r="K6055" s="17" t="n"/>
      <c r="L6055" s="17" t="n"/>
      <c r="N6055">
        <f>IF($B6055="","",IF($C6055="SUPERSTORE","Superstore","DH"))</f>
        <v/>
      </c>
      <c r="O6055">
        <f>IF($B6055="","",IFERROR(VLOOKUP($B6055,Mapping!$A:$C,2,0),"Not Mapped"))</f>
        <v/>
      </c>
      <c r="P6055">
        <f>IF($B6055="","",IFERROR(VLOOKUP($B6055,Mapping!$A:$C,3,0),"Not Mapped"))</f>
        <v/>
      </c>
      <c r="Q6055">
        <f>IF($B6055="","",IF(COUNTIF(Exclusions!$A:$A,$B6055)&gt;0,"Yes","No"))</f>
        <v/>
      </c>
      <c r="R6055" s="17">
        <f>IF($B6055="","",MIN(1,DAY($A6055)/IF($N6055="Superstore",Settings!$B$5,Settings!$B$4)))</f>
        <v/>
      </c>
      <c r="S6055" s="17">
        <f>IF(OR($B6055="",$G6055="",$R6055=0),"",$G6055/$R6055)</f>
        <v/>
      </c>
      <c r="T6055">
        <f>IF($S6055="","",IF($S6055&lt;Settings!$B$8,"Critical",IF($S6055&lt;Settings!$B$9,"Semi Critical","Non Critical")))</f>
        <v/>
      </c>
      <c r="U6055">
        <f>IF($B6055="","",IFERROR(VLOOKUP($O6055,Leaders!$A:$B,2,0),"Not Mapped"))</f>
        <v/>
      </c>
    </row>
    <row r="6056">
      <c r="A6056" s="16" t="n"/>
      <c r="G6056" s="17" t="n"/>
      <c r="H6056" s="17" t="n"/>
      <c r="I6056" s="17" t="n"/>
      <c r="J6056" s="17" t="n"/>
      <c r="K6056" s="17" t="n"/>
      <c r="L6056" s="17" t="n"/>
      <c r="N6056">
        <f>IF($B6056="","",IF($C6056="SUPERSTORE","Superstore","DH"))</f>
        <v/>
      </c>
      <c r="O6056">
        <f>IF($B6056="","",IFERROR(VLOOKUP($B6056,Mapping!$A:$C,2,0),"Not Mapped"))</f>
        <v/>
      </c>
      <c r="P6056">
        <f>IF($B6056="","",IFERROR(VLOOKUP($B6056,Mapping!$A:$C,3,0),"Not Mapped"))</f>
        <v/>
      </c>
      <c r="Q6056">
        <f>IF($B6056="","",IF(COUNTIF(Exclusions!$A:$A,$B6056)&gt;0,"Yes","No"))</f>
        <v/>
      </c>
      <c r="R6056" s="17">
        <f>IF($B6056="","",MIN(1,DAY($A6056)/IF($N6056="Superstore",Settings!$B$5,Settings!$B$4)))</f>
        <v/>
      </c>
      <c r="S6056" s="17">
        <f>IF(OR($B6056="",$G6056="",$R6056=0),"",$G6056/$R6056)</f>
        <v/>
      </c>
      <c r="T6056">
        <f>IF($S6056="","",IF($S6056&lt;Settings!$B$8,"Critical",IF($S6056&lt;Settings!$B$9,"Semi Critical","Non Critical")))</f>
        <v/>
      </c>
      <c r="U6056">
        <f>IF($B6056="","",IFERROR(VLOOKUP($O6056,Leaders!$A:$B,2,0),"Not Mapped"))</f>
        <v/>
      </c>
    </row>
    <row r="6057">
      <c r="A6057" s="16" t="n"/>
      <c r="G6057" s="17" t="n"/>
      <c r="H6057" s="17" t="n"/>
      <c r="I6057" s="17" t="n"/>
      <c r="J6057" s="17" t="n"/>
      <c r="K6057" s="17" t="n"/>
      <c r="L6057" s="17" t="n"/>
      <c r="N6057">
        <f>IF($B6057="","",IF($C6057="SUPERSTORE","Superstore","DH"))</f>
        <v/>
      </c>
      <c r="O6057">
        <f>IF($B6057="","",IFERROR(VLOOKUP($B6057,Mapping!$A:$C,2,0),"Not Mapped"))</f>
        <v/>
      </c>
      <c r="P6057">
        <f>IF($B6057="","",IFERROR(VLOOKUP($B6057,Mapping!$A:$C,3,0),"Not Mapped"))</f>
        <v/>
      </c>
      <c r="Q6057">
        <f>IF($B6057="","",IF(COUNTIF(Exclusions!$A:$A,$B6057)&gt;0,"Yes","No"))</f>
        <v/>
      </c>
      <c r="R6057" s="17">
        <f>IF($B6057="","",MIN(1,DAY($A6057)/IF($N6057="Superstore",Settings!$B$5,Settings!$B$4)))</f>
        <v/>
      </c>
      <c r="S6057" s="17">
        <f>IF(OR($B6057="",$G6057="",$R6057=0),"",$G6057/$R6057)</f>
        <v/>
      </c>
      <c r="T6057">
        <f>IF($S6057="","",IF($S6057&lt;Settings!$B$8,"Critical",IF($S6057&lt;Settings!$B$9,"Semi Critical","Non Critical")))</f>
        <v/>
      </c>
      <c r="U6057">
        <f>IF($B6057="","",IFERROR(VLOOKUP($O6057,Leaders!$A:$B,2,0),"Not Mapped"))</f>
        <v/>
      </c>
    </row>
    <row r="6058">
      <c r="A6058" s="16" t="n"/>
      <c r="G6058" s="17" t="n"/>
      <c r="H6058" s="17" t="n"/>
      <c r="I6058" s="17" t="n"/>
      <c r="J6058" s="17" t="n"/>
      <c r="K6058" s="17" t="n"/>
      <c r="L6058" s="17" t="n"/>
      <c r="N6058">
        <f>IF($B6058="","",IF($C6058="SUPERSTORE","Superstore","DH"))</f>
        <v/>
      </c>
      <c r="O6058">
        <f>IF($B6058="","",IFERROR(VLOOKUP($B6058,Mapping!$A:$C,2,0),"Not Mapped"))</f>
        <v/>
      </c>
      <c r="P6058">
        <f>IF($B6058="","",IFERROR(VLOOKUP($B6058,Mapping!$A:$C,3,0),"Not Mapped"))</f>
        <v/>
      </c>
      <c r="Q6058">
        <f>IF($B6058="","",IF(COUNTIF(Exclusions!$A:$A,$B6058)&gt;0,"Yes","No"))</f>
        <v/>
      </c>
      <c r="R6058" s="17">
        <f>IF($B6058="","",MIN(1,DAY($A6058)/IF($N6058="Superstore",Settings!$B$5,Settings!$B$4)))</f>
        <v/>
      </c>
      <c r="S6058" s="17">
        <f>IF(OR($B6058="",$G6058="",$R6058=0),"",$G6058/$R6058)</f>
        <v/>
      </c>
      <c r="T6058">
        <f>IF($S6058="","",IF($S6058&lt;Settings!$B$8,"Critical",IF($S6058&lt;Settings!$B$9,"Semi Critical","Non Critical")))</f>
        <v/>
      </c>
      <c r="U6058">
        <f>IF($B6058="","",IFERROR(VLOOKUP($O6058,Leaders!$A:$B,2,0),"Not Mapped"))</f>
        <v/>
      </c>
    </row>
    <row r="6059">
      <c r="A6059" s="16" t="n"/>
      <c r="G6059" s="17" t="n"/>
      <c r="H6059" s="17" t="n"/>
      <c r="I6059" s="17" t="n"/>
      <c r="J6059" s="17" t="n"/>
      <c r="K6059" s="17" t="n"/>
      <c r="L6059" s="17" t="n"/>
      <c r="N6059">
        <f>IF($B6059="","",IF($C6059="SUPERSTORE","Superstore","DH"))</f>
        <v/>
      </c>
      <c r="O6059">
        <f>IF($B6059="","",IFERROR(VLOOKUP($B6059,Mapping!$A:$C,2,0),"Not Mapped"))</f>
        <v/>
      </c>
      <c r="P6059">
        <f>IF($B6059="","",IFERROR(VLOOKUP($B6059,Mapping!$A:$C,3,0),"Not Mapped"))</f>
        <v/>
      </c>
      <c r="Q6059">
        <f>IF($B6059="","",IF(COUNTIF(Exclusions!$A:$A,$B6059)&gt;0,"Yes","No"))</f>
        <v/>
      </c>
      <c r="R6059" s="17">
        <f>IF($B6059="","",MIN(1,DAY($A6059)/IF($N6059="Superstore",Settings!$B$5,Settings!$B$4)))</f>
        <v/>
      </c>
      <c r="S6059" s="17">
        <f>IF(OR($B6059="",$G6059="",$R6059=0),"",$G6059/$R6059)</f>
        <v/>
      </c>
      <c r="T6059">
        <f>IF($S6059="","",IF($S6059&lt;Settings!$B$8,"Critical",IF($S6059&lt;Settings!$B$9,"Semi Critical","Non Critical")))</f>
        <v/>
      </c>
      <c r="U6059">
        <f>IF($B6059="","",IFERROR(VLOOKUP($O6059,Leaders!$A:$B,2,0),"Not Mapped"))</f>
        <v/>
      </c>
    </row>
    <row r="6060">
      <c r="A6060" s="16" t="n"/>
      <c r="G6060" s="17" t="n"/>
      <c r="H6060" s="17" t="n"/>
      <c r="I6060" s="17" t="n"/>
      <c r="J6060" s="17" t="n"/>
      <c r="K6060" s="17" t="n"/>
      <c r="L6060" s="17" t="n"/>
      <c r="N6060">
        <f>IF($B6060="","",IF($C6060="SUPERSTORE","Superstore","DH"))</f>
        <v/>
      </c>
      <c r="O6060">
        <f>IF($B6060="","",IFERROR(VLOOKUP($B6060,Mapping!$A:$C,2,0),"Not Mapped"))</f>
        <v/>
      </c>
      <c r="P6060">
        <f>IF($B6060="","",IFERROR(VLOOKUP($B6060,Mapping!$A:$C,3,0),"Not Mapped"))</f>
        <v/>
      </c>
      <c r="Q6060">
        <f>IF($B6060="","",IF(COUNTIF(Exclusions!$A:$A,$B6060)&gt;0,"Yes","No"))</f>
        <v/>
      </c>
      <c r="R6060" s="17">
        <f>IF($B6060="","",MIN(1,DAY($A6060)/IF($N6060="Superstore",Settings!$B$5,Settings!$B$4)))</f>
        <v/>
      </c>
      <c r="S6060" s="17">
        <f>IF(OR($B6060="",$G6060="",$R6060=0),"",$G6060/$R6060)</f>
        <v/>
      </c>
      <c r="T6060">
        <f>IF($S6060="","",IF($S6060&lt;Settings!$B$8,"Critical",IF($S6060&lt;Settings!$B$9,"Semi Critical","Non Critical")))</f>
        <v/>
      </c>
      <c r="U6060">
        <f>IF($B6060="","",IFERROR(VLOOKUP($O6060,Leaders!$A:$B,2,0),"Not Mapped"))</f>
        <v/>
      </c>
    </row>
    <row r="6061">
      <c r="A6061" s="16" t="n"/>
      <c r="G6061" s="17" t="n"/>
      <c r="H6061" s="17" t="n"/>
      <c r="I6061" s="17" t="n"/>
      <c r="J6061" s="17" t="n"/>
      <c r="K6061" s="17" t="n"/>
      <c r="L6061" s="17" t="n"/>
      <c r="N6061">
        <f>IF($B6061="","",IF($C6061="SUPERSTORE","Superstore","DH"))</f>
        <v/>
      </c>
      <c r="O6061">
        <f>IF($B6061="","",IFERROR(VLOOKUP($B6061,Mapping!$A:$C,2,0),"Not Mapped"))</f>
        <v/>
      </c>
      <c r="P6061">
        <f>IF($B6061="","",IFERROR(VLOOKUP($B6061,Mapping!$A:$C,3,0),"Not Mapped"))</f>
        <v/>
      </c>
      <c r="Q6061">
        <f>IF($B6061="","",IF(COUNTIF(Exclusions!$A:$A,$B6061)&gt;0,"Yes","No"))</f>
        <v/>
      </c>
      <c r="R6061" s="17">
        <f>IF($B6061="","",MIN(1,DAY($A6061)/IF($N6061="Superstore",Settings!$B$5,Settings!$B$4)))</f>
        <v/>
      </c>
      <c r="S6061" s="17">
        <f>IF(OR($B6061="",$G6061="",$R6061=0),"",$G6061/$R6061)</f>
        <v/>
      </c>
      <c r="T6061">
        <f>IF($S6061="","",IF($S6061&lt;Settings!$B$8,"Critical",IF($S6061&lt;Settings!$B$9,"Semi Critical","Non Critical")))</f>
        <v/>
      </c>
      <c r="U6061">
        <f>IF($B6061="","",IFERROR(VLOOKUP($O6061,Leaders!$A:$B,2,0),"Not Mapped"))</f>
        <v/>
      </c>
    </row>
    <row r="6062">
      <c r="A6062" s="16" t="n"/>
      <c r="G6062" s="17" t="n"/>
      <c r="H6062" s="17" t="n"/>
      <c r="I6062" s="17" t="n"/>
      <c r="J6062" s="17" t="n"/>
      <c r="K6062" s="17" t="n"/>
      <c r="L6062" s="17" t="n"/>
      <c r="N6062">
        <f>IF($B6062="","",IF($C6062="SUPERSTORE","Superstore","DH"))</f>
        <v/>
      </c>
      <c r="O6062">
        <f>IF($B6062="","",IFERROR(VLOOKUP($B6062,Mapping!$A:$C,2,0),"Not Mapped"))</f>
        <v/>
      </c>
      <c r="P6062">
        <f>IF($B6062="","",IFERROR(VLOOKUP($B6062,Mapping!$A:$C,3,0),"Not Mapped"))</f>
        <v/>
      </c>
      <c r="Q6062">
        <f>IF($B6062="","",IF(COUNTIF(Exclusions!$A:$A,$B6062)&gt;0,"Yes","No"))</f>
        <v/>
      </c>
      <c r="R6062" s="17">
        <f>IF($B6062="","",MIN(1,DAY($A6062)/IF($N6062="Superstore",Settings!$B$5,Settings!$B$4)))</f>
        <v/>
      </c>
      <c r="S6062" s="17">
        <f>IF(OR($B6062="",$G6062="",$R6062=0),"",$G6062/$R6062)</f>
        <v/>
      </c>
      <c r="T6062">
        <f>IF($S6062="","",IF($S6062&lt;Settings!$B$8,"Critical",IF($S6062&lt;Settings!$B$9,"Semi Critical","Non Critical")))</f>
        <v/>
      </c>
      <c r="U6062">
        <f>IF($B6062="","",IFERROR(VLOOKUP($O6062,Leaders!$A:$B,2,0),"Not Mapped"))</f>
        <v/>
      </c>
    </row>
    <row r="6063">
      <c r="A6063" s="16" t="n"/>
      <c r="G6063" s="17" t="n"/>
      <c r="H6063" s="17" t="n"/>
      <c r="I6063" s="17" t="n"/>
      <c r="J6063" s="17" t="n"/>
      <c r="K6063" s="17" t="n"/>
      <c r="L6063" s="17" t="n"/>
      <c r="N6063">
        <f>IF($B6063="","",IF($C6063="SUPERSTORE","Superstore","DH"))</f>
        <v/>
      </c>
      <c r="O6063">
        <f>IF($B6063="","",IFERROR(VLOOKUP($B6063,Mapping!$A:$C,2,0),"Not Mapped"))</f>
        <v/>
      </c>
      <c r="P6063">
        <f>IF($B6063="","",IFERROR(VLOOKUP($B6063,Mapping!$A:$C,3,0),"Not Mapped"))</f>
        <v/>
      </c>
      <c r="Q6063">
        <f>IF($B6063="","",IF(COUNTIF(Exclusions!$A:$A,$B6063)&gt;0,"Yes","No"))</f>
        <v/>
      </c>
      <c r="R6063" s="17">
        <f>IF($B6063="","",MIN(1,DAY($A6063)/IF($N6063="Superstore",Settings!$B$5,Settings!$B$4)))</f>
        <v/>
      </c>
      <c r="S6063" s="17">
        <f>IF(OR($B6063="",$G6063="",$R6063=0),"",$G6063/$R6063)</f>
        <v/>
      </c>
      <c r="T6063">
        <f>IF($S6063="","",IF($S6063&lt;Settings!$B$8,"Critical",IF($S6063&lt;Settings!$B$9,"Semi Critical","Non Critical")))</f>
        <v/>
      </c>
      <c r="U6063">
        <f>IF($B6063="","",IFERROR(VLOOKUP($O6063,Leaders!$A:$B,2,0),"Not Mapped"))</f>
        <v/>
      </c>
    </row>
    <row r="6064">
      <c r="A6064" s="16" t="n"/>
      <c r="G6064" s="17" t="n"/>
      <c r="H6064" s="17" t="n"/>
      <c r="I6064" s="17" t="n"/>
      <c r="J6064" s="17" t="n"/>
      <c r="K6064" s="17" t="n"/>
      <c r="L6064" s="17" t="n"/>
      <c r="N6064">
        <f>IF($B6064="","",IF($C6064="SUPERSTORE","Superstore","DH"))</f>
        <v/>
      </c>
      <c r="O6064">
        <f>IF($B6064="","",IFERROR(VLOOKUP($B6064,Mapping!$A:$C,2,0),"Not Mapped"))</f>
        <v/>
      </c>
      <c r="P6064">
        <f>IF($B6064="","",IFERROR(VLOOKUP($B6064,Mapping!$A:$C,3,0),"Not Mapped"))</f>
        <v/>
      </c>
      <c r="Q6064">
        <f>IF($B6064="","",IF(COUNTIF(Exclusions!$A:$A,$B6064)&gt;0,"Yes","No"))</f>
        <v/>
      </c>
      <c r="R6064" s="17">
        <f>IF($B6064="","",MIN(1,DAY($A6064)/IF($N6064="Superstore",Settings!$B$5,Settings!$B$4)))</f>
        <v/>
      </c>
      <c r="S6064" s="17">
        <f>IF(OR($B6064="",$G6064="",$R6064=0),"",$G6064/$R6064)</f>
        <v/>
      </c>
      <c r="T6064">
        <f>IF($S6064="","",IF($S6064&lt;Settings!$B$8,"Critical",IF($S6064&lt;Settings!$B$9,"Semi Critical","Non Critical")))</f>
        <v/>
      </c>
      <c r="U6064">
        <f>IF($B6064="","",IFERROR(VLOOKUP($O6064,Leaders!$A:$B,2,0),"Not Mapped"))</f>
        <v/>
      </c>
    </row>
    <row r="6065">
      <c r="A6065" s="16" t="n"/>
      <c r="G6065" s="17" t="n"/>
      <c r="H6065" s="17" t="n"/>
      <c r="I6065" s="17" t="n"/>
      <c r="J6065" s="17" t="n"/>
      <c r="K6065" s="17" t="n"/>
      <c r="L6065" s="17" t="n"/>
      <c r="N6065">
        <f>IF($B6065="","",IF($C6065="SUPERSTORE","Superstore","DH"))</f>
        <v/>
      </c>
      <c r="O6065">
        <f>IF($B6065="","",IFERROR(VLOOKUP($B6065,Mapping!$A:$C,2,0),"Not Mapped"))</f>
        <v/>
      </c>
      <c r="P6065">
        <f>IF($B6065="","",IFERROR(VLOOKUP($B6065,Mapping!$A:$C,3,0),"Not Mapped"))</f>
        <v/>
      </c>
      <c r="Q6065">
        <f>IF($B6065="","",IF(COUNTIF(Exclusions!$A:$A,$B6065)&gt;0,"Yes","No"))</f>
        <v/>
      </c>
      <c r="R6065" s="17">
        <f>IF($B6065="","",MIN(1,DAY($A6065)/IF($N6065="Superstore",Settings!$B$5,Settings!$B$4)))</f>
        <v/>
      </c>
      <c r="S6065" s="17">
        <f>IF(OR($B6065="",$G6065="",$R6065=0),"",$G6065/$R6065)</f>
        <v/>
      </c>
      <c r="T6065">
        <f>IF($S6065="","",IF($S6065&lt;Settings!$B$8,"Critical",IF($S6065&lt;Settings!$B$9,"Semi Critical","Non Critical")))</f>
        <v/>
      </c>
      <c r="U6065">
        <f>IF($B6065="","",IFERROR(VLOOKUP($O6065,Leaders!$A:$B,2,0),"Not Mapped"))</f>
        <v/>
      </c>
    </row>
    <row r="6066">
      <c r="A6066" s="16" t="n"/>
      <c r="G6066" s="17" t="n"/>
      <c r="H6066" s="17" t="n"/>
      <c r="I6066" s="17" t="n"/>
      <c r="J6066" s="17" t="n"/>
      <c r="K6066" s="17" t="n"/>
      <c r="L6066" s="17" t="n"/>
      <c r="N6066">
        <f>IF($B6066="","",IF($C6066="SUPERSTORE","Superstore","DH"))</f>
        <v/>
      </c>
      <c r="O6066">
        <f>IF($B6066="","",IFERROR(VLOOKUP($B6066,Mapping!$A:$C,2,0),"Not Mapped"))</f>
        <v/>
      </c>
      <c r="P6066">
        <f>IF($B6066="","",IFERROR(VLOOKUP($B6066,Mapping!$A:$C,3,0),"Not Mapped"))</f>
        <v/>
      </c>
      <c r="Q6066">
        <f>IF($B6066="","",IF(COUNTIF(Exclusions!$A:$A,$B6066)&gt;0,"Yes","No"))</f>
        <v/>
      </c>
      <c r="R6066" s="17">
        <f>IF($B6066="","",MIN(1,DAY($A6066)/IF($N6066="Superstore",Settings!$B$5,Settings!$B$4)))</f>
        <v/>
      </c>
      <c r="S6066" s="17">
        <f>IF(OR($B6066="",$G6066="",$R6066=0),"",$G6066/$R6066)</f>
        <v/>
      </c>
      <c r="T6066">
        <f>IF($S6066="","",IF($S6066&lt;Settings!$B$8,"Critical",IF($S6066&lt;Settings!$B$9,"Semi Critical","Non Critical")))</f>
        <v/>
      </c>
      <c r="U6066">
        <f>IF($B6066="","",IFERROR(VLOOKUP($O6066,Leaders!$A:$B,2,0),"Not Mapped"))</f>
        <v/>
      </c>
    </row>
    <row r="6067">
      <c r="A6067" s="16" t="n"/>
      <c r="G6067" s="17" t="n"/>
      <c r="H6067" s="17" t="n"/>
      <c r="I6067" s="17" t="n"/>
      <c r="J6067" s="17" t="n"/>
      <c r="K6067" s="17" t="n"/>
      <c r="L6067" s="17" t="n"/>
      <c r="N6067">
        <f>IF($B6067="","",IF($C6067="SUPERSTORE","Superstore","DH"))</f>
        <v/>
      </c>
      <c r="O6067">
        <f>IF($B6067="","",IFERROR(VLOOKUP($B6067,Mapping!$A:$C,2,0),"Not Mapped"))</f>
        <v/>
      </c>
      <c r="P6067">
        <f>IF($B6067="","",IFERROR(VLOOKUP($B6067,Mapping!$A:$C,3,0),"Not Mapped"))</f>
        <v/>
      </c>
      <c r="Q6067">
        <f>IF($B6067="","",IF(COUNTIF(Exclusions!$A:$A,$B6067)&gt;0,"Yes","No"))</f>
        <v/>
      </c>
      <c r="R6067" s="17">
        <f>IF($B6067="","",MIN(1,DAY($A6067)/IF($N6067="Superstore",Settings!$B$5,Settings!$B$4)))</f>
        <v/>
      </c>
      <c r="S6067" s="17">
        <f>IF(OR($B6067="",$G6067="",$R6067=0),"",$G6067/$R6067)</f>
        <v/>
      </c>
      <c r="T6067">
        <f>IF($S6067="","",IF($S6067&lt;Settings!$B$8,"Critical",IF($S6067&lt;Settings!$B$9,"Semi Critical","Non Critical")))</f>
        <v/>
      </c>
      <c r="U6067">
        <f>IF($B6067="","",IFERROR(VLOOKUP($O6067,Leaders!$A:$B,2,0),"Not Mapped"))</f>
        <v/>
      </c>
    </row>
    <row r="6068">
      <c r="A6068" s="16" t="n"/>
      <c r="G6068" s="17" t="n"/>
      <c r="H6068" s="17" t="n"/>
      <c r="I6068" s="17" t="n"/>
      <c r="J6068" s="17" t="n"/>
      <c r="K6068" s="17" t="n"/>
      <c r="L6068" s="17" t="n"/>
      <c r="N6068">
        <f>IF($B6068="","",IF($C6068="SUPERSTORE","Superstore","DH"))</f>
        <v/>
      </c>
      <c r="O6068">
        <f>IF($B6068="","",IFERROR(VLOOKUP($B6068,Mapping!$A:$C,2,0),"Not Mapped"))</f>
        <v/>
      </c>
      <c r="P6068">
        <f>IF($B6068="","",IFERROR(VLOOKUP($B6068,Mapping!$A:$C,3,0),"Not Mapped"))</f>
        <v/>
      </c>
      <c r="Q6068">
        <f>IF($B6068="","",IF(COUNTIF(Exclusions!$A:$A,$B6068)&gt;0,"Yes","No"))</f>
        <v/>
      </c>
      <c r="R6068" s="17">
        <f>IF($B6068="","",MIN(1,DAY($A6068)/IF($N6068="Superstore",Settings!$B$5,Settings!$B$4)))</f>
        <v/>
      </c>
      <c r="S6068" s="17">
        <f>IF(OR($B6068="",$G6068="",$R6068=0),"",$G6068/$R6068)</f>
        <v/>
      </c>
      <c r="T6068">
        <f>IF($S6068="","",IF($S6068&lt;Settings!$B$8,"Critical",IF($S6068&lt;Settings!$B$9,"Semi Critical","Non Critical")))</f>
        <v/>
      </c>
      <c r="U6068">
        <f>IF($B6068="","",IFERROR(VLOOKUP($O6068,Leaders!$A:$B,2,0),"Not Mapped"))</f>
        <v/>
      </c>
    </row>
    <row r="6069">
      <c r="A6069" s="16" t="n"/>
      <c r="G6069" s="17" t="n"/>
      <c r="H6069" s="17" t="n"/>
      <c r="I6069" s="17" t="n"/>
      <c r="J6069" s="17" t="n"/>
      <c r="K6069" s="17" t="n"/>
      <c r="L6069" s="17" t="n"/>
      <c r="N6069">
        <f>IF($B6069="","",IF($C6069="SUPERSTORE","Superstore","DH"))</f>
        <v/>
      </c>
      <c r="O6069">
        <f>IF($B6069="","",IFERROR(VLOOKUP($B6069,Mapping!$A:$C,2,0),"Not Mapped"))</f>
        <v/>
      </c>
      <c r="P6069">
        <f>IF($B6069="","",IFERROR(VLOOKUP($B6069,Mapping!$A:$C,3,0),"Not Mapped"))</f>
        <v/>
      </c>
      <c r="Q6069">
        <f>IF($B6069="","",IF(COUNTIF(Exclusions!$A:$A,$B6069)&gt;0,"Yes","No"))</f>
        <v/>
      </c>
      <c r="R6069" s="17">
        <f>IF($B6069="","",MIN(1,DAY($A6069)/IF($N6069="Superstore",Settings!$B$5,Settings!$B$4)))</f>
        <v/>
      </c>
      <c r="S6069" s="17">
        <f>IF(OR($B6069="",$G6069="",$R6069=0),"",$G6069/$R6069)</f>
        <v/>
      </c>
      <c r="T6069">
        <f>IF($S6069="","",IF($S6069&lt;Settings!$B$8,"Critical",IF($S6069&lt;Settings!$B$9,"Semi Critical","Non Critical")))</f>
        <v/>
      </c>
      <c r="U6069">
        <f>IF($B6069="","",IFERROR(VLOOKUP($O6069,Leaders!$A:$B,2,0),"Not Mapped"))</f>
        <v/>
      </c>
    </row>
    <row r="6070">
      <c r="A6070" s="16" t="n"/>
      <c r="G6070" s="17" t="n"/>
      <c r="H6070" s="17" t="n"/>
      <c r="I6070" s="17" t="n"/>
      <c r="J6070" s="17" t="n"/>
      <c r="K6070" s="17" t="n"/>
      <c r="L6070" s="17" t="n"/>
      <c r="N6070">
        <f>IF($B6070="","",IF($C6070="SUPERSTORE","Superstore","DH"))</f>
        <v/>
      </c>
      <c r="O6070">
        <f>IF($B6070="","",IFERROR(VLOOKUP($B6070,Mapping!$A:$C,2,0),"Not Mapped"))</f>
        <v/>
      </c>
      <c r="P6070">
        <f>IF($B6070="","",IFERROR(VLOOKUP($B6070,Mapping!$A:$C,3,0),"Not Mapped"))</f>
        <v/>
      </c>
      <c r="Q6070">
        <f>IF($B6070="","",IF(COUNTIF(Exclusions!$A:$A,$B6070)&gt;0,"Yes","No"))</f>
        <v/>
      </c>
      <c r="R6070" s="17">
        <f>IF($B6070="","",MIN(1,DAY($A6070)/IF($N6070="Superstore",Settings!$B$5,Settings!$B$4)))</f>
        <v/>
      </c>
      <c r="S6070" s="17">
        <f>IF(OR($B6070="",$G6070="",$R6070=0),"",$G6070/$R6070)</f>
        <v/>
      </c>
      <c r="T6070">
        <f>IF($S6070="","",IF($S6070&lt;Settings!$B$8,"Critical",IF($S6070&lt;Settings!$B$9,"Semi Critical","Non Critical")))</f>
        <v/>
      </c>
      <c r="U6070">
        <f>IF($B6070="","",IFERROR(VLOOKUP($O6070,Leaders!$A:$B,2,0),"Not Mapped"))</f>
        <v/>
      </c>
    </row>
    <row r="6071">
      <c r="A6071" s="16" t="n"/>
      <c r="G6071" s="17" t="n"/>
      <c r="H6071" s="17" t="n"/>
      <c r="I6071" s="17" t="n"/>
      <c r="J6071" s="17" t="n"/>
      <c r="K6071" s="17" t="n"/>
      <c r="L6071" s="17" t="n"/>
      <c r="N6071">
        <f>IF($B6071="","",IF($C6071="SUPERSTORE","Superstore","DH"))</f>
        <v/>
      </c>
      <c r="O6071">
        <f>IF($B6071="","",IFERROR(VLOOKUP($B6071,Mapping!$A:$C,2,0),"Not Mapped"))</f>
        <v/>
      </c>
      <c r="P6071">
        <f>IF($B6071="","",IFERROR(VLOOKUP($B6071,Mapping!$A:$C,3,0),"Not Mapped"))</f>
        <v/>
      </c>
      <c r="Q6071">
        <f>IF($B6071="","",IF(COUNTIF(Exclusions!$A:$A,$B6071)&gt;0,"Yes","No"))</f>
        <v/>
      </c>
      <c r="R6071" s="17">
        <f>IF($B6071="","",MIN(1,DAY($A6071)/IF($N6071="Superstore",Settings!$B$5,Settings!$B$4)))</f>
        <v/>
      </c>
      <c r="S6071" s="17">
        <f>IF(OR($B6071="",$G6071="",$R6071=0),"",$G6071/$R6071)</f>
        <v/>
      </c>
      <c r="T6071">
        <f>IF($S6071="","",IF($S6071&lt;Settings!$B$8,"Critical",IF($S6071&lt;Settings!$B$9,"Semi Critical","Non Critical")))</f>
        <v/>
      </c>
      <c r="U6071">
        <f>IF($B6071="","",IFERROR(VLOOKUP($O6071,Leaders!$A:$B,2,0),"Not Mapped"))</f>
        <v/>
      </c>
    </row>
    <row r="6072">
      <c r="A6072" s="16" t="n"/>
      <c r="G6072" s="17" t="n"/>
      <c r="H6072" s="17" t="n"/>
      <c r="I6072" s="17" t="n"/>
      <c r="J6072" s="17" t="n"/>
      <c r="K6072" s="17" t="n"/>
      <c r="L6072" s="17" t="n"/>
      <c r="N6072">
        <f>IF($B6072="","",IF($C6072="SUPERSTORE","Superstore","DH"))</f>
        <v/>
      </c>
      <c r="O6072">
        <f>IF($B6072="","",IFERROR(VLOOKUP($B6072,Mapping!$A:$C,2,0),"Not Mapped"))</f>
        <v/>
      </c>
      <c r="P6072">
        <f>IF($B6072="","",IFERROR(VLOOKUP($B6072,Mapping!$A:$C,3,0),"Not Mapped"))</f>
        <v/>
      </c>
      <c r="Q6072">
        <f>IF($B6072="","",IF(COUNTIF(Exclusions!$A:$A,$B6072)&gt;0,"Yes","No"))</f>
        <v/>
      </c>
      <c r="R6072" s="17">
        <f>IF($B6072="","",MIN(1,DAY($A6072)/IF($N6072="Superstore",Settings!$B$5,Settings!$B$4)))</f>
        <v/>
      </c>
      <c r="S6072" s="17">
        <f>IF(OR($B6072="",$G6072="",$R6072=0),"",$G6072/$R6072)</f>
        <v/>
      </c>
      <c r="T6072">
        <f>IF($S6072="","",IF($S6072&lt;Settings!$B$8,"Critical",IF($S6072&lt;Settings!$B$9,"Semi Critical","Non Critical")))</f>
        <v/>
      </c>
      <c r="U6072">
        <f>IF($B6072="","",IFERROR(VLOOKUP($O6072,Leaders!$A:$B,2,0),"Not Mapped"))</f>
        <v/>
      </c>
    </row>
    <row r="6073">
      <c r="A6073" s="16" t="n"/>
      <c r="G6073" s="17" t="n"/>
      <c r="H6073" s="17" t="n"/>
      <c r="I6073" s="17" t="n"/>
      <c r="J6073" s="17" t="n"/>
      <c r="K6073" s="17" t="n"/>
      <c r="L6073" s="17" t="n"/>
      <c r="N6073">
        <f>IF($B6073="","",IF($C6073="SUPERSTORE","Superstore","DH"))</f>
        <v/>
      </c>
      <c r="O6073">
        <f>IF($B6073="","",IFERROR(VLOOKUP($B6073,Mapping!$A:$C,2,0),"Not Mapped"))</f>
        <v/>
      </c>
      <c r="P6073">
        <f>IF($B6073="","",IFERROR(VLOOKUP($B6073,Mapping!$A:$C,3,0),"Not Mapped"))</f>
        <v/>
      </c>
      <c r="Q6073">
        <f>IF($B6073="","",IF(COUNTIF(Exclusions!$A:$A,$B6073)&gt;0,"Yes","No"))</f>
        <v/>
      </c>
      <c r="R6073" s="17">
        <f>IF($B6073="","",MIN(1,DAY($A6073)/IF($N6073="Superstore",Settings!$B$5,Settings!$B$4)))</f>
        <v/>
      </c>
      <c r="S6073" s="17">
        <f>IF(OR($B6073="",$G6073="",$R6073=0),"",$G6073/$R6073)</f>
        <v/>
      </c>
      <c r="T6073">
        <f>IF($S6073="","",IF($S6073&lt;Settings!$B$8,"Critical",IF($S6073&lt;Settings!$B$9,"Semi Critical","Non Critical")))</f>
        <v/>
      </c>
      <c r="U6073">
        <f>IF($B6073="","",IFERROR(VLOOKUP($O6073,Leaders!$A:$B,2,0),"Not Mapped"))</f>
        <v/>
      </c>
    </row>
    <row r="6074">
      <c r="A6074" s="16" t="n"/>
      <c r="G6074" s="17" t="n"/>
      <c r="H6074" s="17" t="n"/>
      <c r="I6074" s="17" t="n"/>
      <c r="J6074" s="17" t="n"/>
      <c r="K6074" s="17" t="n"/>
      <c r="L6074" s="17" t="n"/>
      <c r="N6074">
        <f>IF($B6074="","",IF($C6074="SUPERSTORE","Superstore","DH"))</f>
        <v/>
      </c>
      <c r="O6074">
        <f>IF($B6074="","",IFERROR(VLOOKUP($B6074,Mapping!$A:$C,2,0),"Not Mapped"))</f>
        <v/>
      </c>
      <c r="P6074">
        <f>IF($B6074="","",IFERROR(VLOOKUP($B6074,Mapping!$A:$C,3,0),"Not Mapped"))</f>
        <v/>
      </c>
      <c r="Q6074">
        <f>IF($B6074="","",IF(COUNTIF(Exclusions!$A:$A,$B6074)&gt;0,"Yes","No"))</f>
        <v/>
      </c>
      <c r="R6074" s="17">
        <f>IF($B6074="","",MIN(1,DAY($A6074)/IF($N6074="Superstore",Settings!$B$5,Settings!$B$4)))</f>
        <v/>
      </c>
      <c r="S6074" s="17">
        <f>IF(OR($B6074="",$G6074="",$R6074=0),"",$G6074/$R6074)</f>
        <v/>
      </c>
      <c r="T6074">
        <f>IF($S6074="","",IF($S6074&lt;Settings!$B$8,"Critical",IF($S6074&lt;Settings!$B$9,"Semi Critical","Non Critical")))</f>
        <v/>
      </c>
      <c r="U6074">
        <f>IF($B6074="","",IFERROR(VLOOKUP($O6074,Leaders!$A:$B,2,0),"Not Mapped"))</f>
        <v/>
      </c>
    </row>
    <row r="6075">
      <c r="A6075" s="16" t="n"/>
      <c r="G6075" s="17" t="n"/>
      <c r="H6075" s="17" t="n"/>
      <c r="I6075" s="17" t="n"/>
      <c r="J6075" s="17" t="n"/>
      <c r="K6075" s="17" t="n"/>
      <c r="L6075" s="17" t="n"/>
      <c r="N6075">
        <f>IF($B6075="","",IF($C6075="SUPERSTORE","Superstore","DH"))</f>
        <v/>
      </c>
      <c r="O6075">
        <f>IF($B6075="","",IFERROR(VLOOKUP($B6075,Mapping!$A:$C,2,0),"Not Mapped"))</f>
        <v/>
      </c>
      <c r="P6075">
        <f>IF($B6075="","",IFERROR(VLOOKUP($B6075,Mapping!$A:$C,3,0),"Not Mapped"))</f>
        <v/>
      </c>
      <c r="Q6075">
        <f>IF($B6075="","",IF(COUNTIF(Exclusions!$A:$A,$B6075)&gt;0,"Yes","No"))</f>
        <v/>
      </c>
      <c r="R6075" s="17">
        <f>IF($B6075="","",MIN(1,DAY($A6075)/IF($N6075="Superstore",Settings!$B$5,Settings!$B$4)))</f>
        <v/>
      </c>
      <c r="S6075" s="17">
        <f>IF(OR($B6075="",$G6075="",$R6075=0),"",$G6075/$R6075)</f>
        <v/>
      </c>
      <c r="T6075">
        <f>IF($S6075="","",IF($S6075&lt;Settings!$B$8,"Critical",IF($S6075&lt;Settings!$B$9,"Semi Critical","Non Critical")))</f>
        <v/>
      </c>
      <c r="U6075">
        <f>IF($B6075="","",IFERROR(VLOOKUP($O6075,Leaders!$A:$B,2,0),"Not Mapped"))</f>
        <v/>
      </c>
    </row>
    <row r="6076">
      <c r="A6076" s="16" t="n"/>
      <c r="G6076" s="17" t="n"/>
      <c r="H6076" s="17" t="n"/>
      <c r="I6076" s="17" t="n"/>
      <c r="J6076" s="17" t="n"/>
      <c r="K6076" s="17" t="n"/>
      <c r="L6076" s="17" t="n"/>
      <c r="N6076">
        <f>IF($B6076="","",IF($C6076="SUPERSTORE","Superstore","DH"))</f>
        <v/>
      </c>
      <c r="O6076">
        <f>IF($B6076="","",IFERROR(VLOOKUP($B6076,Mapping!$A:$C,2,0),"Not Mapped"))</f>
        <v/>
      </c>
      <c r="P6076">
        <f>IF($B6076="","",IFERROR(VLOOKUP($B6076,Mapping!$A:$C,3,0),"Not Mapped"))</f>
        <v/>
      </c>
      <c r="Q6076">
        <f>IF($B6076="","",IF(COUNTIF(Exclusions!$A:$A,$B6076)&gt;0,"Yes","No"))</f>
        <v/>
      </c>
      <c r="R6076" s="17">
        <f>IF($B6076="","",MIN(1,DAY($A6076)/IF($N6076="Superstore",Settings!$B$5,Settings!$B$4)))</f>
        <v/>
      </c>
      <c r="S6076" s="17">
        <f>IF(OR($B6076="",$G6076="",$R6076=0),"",$G6076/$R6076)</f>
        <v/>
      </c>
      <c r="T6076">
        <f>IF($S6076="","",IF($S6076&lt;Settings!$B$8,"Critical",IF($S6076&lt;Settings!$B$9,"Semi Critical","Non Critical")))</f>
        <v/>
      </c>
      <c r="U6076">
        <f>IF($B6076="","",IFERROR(VLOOKUP($O6076,Leaders!$A:$B,2,0),"Not Mapped"))</f>
        <v/>
      </c>
    </row>
    <row r="6077">
      <c r="A6077" s="16" t="n"/>
      <c r="G6077" s="17" t="n"/>
      <c r="H6077" s="17" t="n"/>
      <c r="I6077" s="17" t="n"/>
      <c r="J6077" s="17" t="n"/>
      <c r="K6077" s="17" t="n"/>
      <c r="L6077" s="17" t="n"/>
      <c r="N6077">
        <f>IF($B6077="","",IF($C6077="SUPERSTORE","Superstore","DH"))</f>
        <v/>
      </c>
      <c r="O6077">
        <f>IF($B6077="","",IFERROR(VLOOKUP($B6077,Mapping!$A:$C,2,0),"Not Mapped"))</f>
        <v/>
      </c>
      <c r="P6077">
        <f>IF($B6077="","",IFERROR(VLOOKUP($B6077,Mapping!$A:$C,3,0),"Not Mapped"))</f>
        <v/>
      </c>
      <c r="Q6077">
        <f>IF($B6077="","",IF(COUNTIF(Exclusions!$A:$A,$B6077)&gt;0,"Yes","No"))</f>
        <v/>
      </c>
      <c r="R6077" s="17">
        <f>IF($B6077="","",MIN(1,DAY($A6077)/IF($N6077="Superstore",Settings!$B$5,Settings!$B$4)))</f>
        <v/>
      </c>
      <c r="S6077" s="17">
        <f>IF(OR($B6077="",$G6077="",$R6077=0),"",$G6077/$R6077)</f>
        <v/>
      </c>
      <c r="T6077">
        <f>IF($S6077="","",IF($S6077&lt;Settings!$B$8,"Critical",IF($S6077&lt;Settings!$B$9,"Semi Critical","Non Critical")))</f>
        <v/>
      </c>
      <c r="U6077">
        <f>IF($B6077="","",IFERROR(VLOOKUP($O6077,Leaders!$A:$B,2,0),"Not Mapped"))</f>
        <v/>
      </c>
    </row>
    <row r="6078">
      <c r="A6078" s="16" t="n"/>
      <c r="G6078" s="17" t="n"/>
      <c r="H6078" s="17" t="n"/>
      <c r="I6078" s="17" t="n"/>
      <c r="J6078" s="17" t="n"/>
      <c r="K6078" s="17" t="n"/>
      <c r="L6078" s="17" t="n"/>
      <c r="N6078">
        <f>IF($B6078="","",IF($C6078="SUPERSTORE","Superstore","DH"))</f>
        <v/>
      </c>
      <c r="O6078">
        <f>IF($B6078="","",IFERROR(VLOOKUP($B6078,Mapping!$A:$C,2,0),"Not Mapped"))</f>
        <v/>
      </c>
      <c r="P6078">
        <f>IF($B6078="","",IFERROR(VLOOKUP($B6078,Mapping!$A:$C,3,0),"Not Mapped"))</f>
        <v/>
      </c>
      <c r="Q6078">
        <f>IF($B6078="","",IF(COUNTIF(Exclusions!$A:$A,$B6078)&gt;0,"Yes","No"))</f>
        <v/>
      </c>
      <c r="R6078" s="17">
        <f>IF($B6078="","",MIN(1,DAY($A6078)/IF($N6078="Superstore",Settings!$B$5,Settings!$B$4)))</f>
        <v/>
      </c>
      <c r="S6078" s="17">
        <f>IF(OR($B6078="",$G6078="",$R6078=0),"",$G6078/$R6078)</f>
        <v/>
      </c>
      <c r="T6078">
        <f>IF($S6078="","",IF($S6078&lt;Settings!$B$8,"Critical",IF($S6078&lt;Settings!$B$9,"Semi Critical","Non Critical")))</f>
        <v/>
      </c>
      <c r="U6078">
        <f>IF($B6078="","",IFERROR(VLOOKUP($O6078,Leaders!$A:$B,2,0),"Not Mapped"))</f>
        <v/>
      </c>
    </row>
    <row r="6079">
      <c r="A6079" s="16" t="n"/>
      <c r="G6079" s="17" t="n"/>
      <c r="H6079" s="17" t="n"/>
      <c r="I6079" s="17" t="n"/>
      <c r="J6079" s="17" t="n"/>
      <c r="K6079" s="17" t="n"/>
      <c r="L6079" s="17" t="n"/>
      <c r="N6079">
        <f>IF($B6079="","",IF($C6079="SUPERSTORE","Superstore","DH"))</f>
        <v/>
      </c>
      <c r="O6079">
        <f>IF($B6079="","",IFERROR(VLOOKUP($B6079,Mapping!$A:$C,2,0),"Not Mapped"))</f>
        <v/>
      </c>
      <c r="P6079">
        <f>IF($B6079="","",IFERROR(VLOOKUP($B6079,Mapping!$A:$C,3,0),"Not Mapped"))</f>
        <v/>
      </c>
      <c r="Q6079">
        <f>IF($B6079="","",IF(COUNTIF(Exclusions!$A:$A,$B6079)&gt;0,"Yes","No"))</f>
        <v/>
      </c>
      <c r="R6079" s="17">
        <f>IF($B6079="","",MIN(1,DAY($A6079)/IF($N6079="Superstore",Settings!$B$5,Settings!$B$4)))</f>
        <v/>
      </c>
      <c r="S6079" s="17">
        <f>IF(OR($B6079="",$G6079="",$R6079=0),"",$G6079/$R6079)</f>
        <v/>
      </c>
      <c r="T6079">
        <f>IF($S6079="","",IF($S6079&lt;Settings!$B$8,"Critical",IF($S6079&lt;Settings!$B$9,"Semi Critical","Non Critical")))</f>
        <v/>
      </c>
      <c r="U6079">
        <f>IF($B6079="","",IFERROR(VLOOKUP($O6079,Leaders!$A:$B,2,0),"Not Mapped"))</f>
        <v/>
      </c>
    </row>
    <row r="6080">
      <c r="A6080" s="16" t="n"/>
      <c r="G6080" s="17" t="n"/>
      <c r="H6080" s="17" t="n"/>
      <c r="I6080" s="17" t="n"/>
      <c r="J6080" s="17" t="n"/>
      <c r="K6080" s="17" t="n"/>
      <c r="L6080" s="17" t="n"/>
      <c r="N6080">
        <f>IF($B6080="","",IF($C6080="SUPERSTORE","Superstore","DH"))</f>
        <v/>
      </c>
      <c r="O6080">
        <f>IF($B6080="","",IFERROR(VLOOKUP($B6080,Mapping!$A:$C,2,0),"Not Mapped"))</f>
        <v/>
      </c>
      <c r="P6080">
        <f>IF($B6080="","",IFERROR(VLOOKUP($B6080,Mapping!$A:$C,3,0),"Not Mapped"))</f>
        <v/>
      </c>
      <c r="Q6080">
        <f>IF($B6080="","",IF(COUNTIF(Exclusions!$A:$A,$B6080)&gt;0,"Yes","No"))</f>
        <v/>
      </c>
      <c r="R6080" s="17">
        <f>IF($B6080="","",MIN(1,DAY($A6080)/IF($N6080="Superstore",Settings!$B$5,Settings!$B$4)))</f>
        <v/>
      </c>
      <c r="S6080" s="17">
        <f>IF(OR($B6080="",$G6080="",$R6080=0),"",$G6080/$R6080)</f>
        <v/>
      </c>
      <c r="T6080">
        <f>IF($S6080="","",IF($S6080&lt;Settings!$B$8,"Critical",IF($S6080&lt;Settings!$B$9,"Semi Critical","Non Critical")))</f>
        <v/>
      </c>
      <c r="U6080">
        <f>IF($B6080="","",IFERROR(VLOOKUP($O6080,Leaders!$A:$B,2,0),"Not Mapped"))</f>
        <v/>
      </c>
    </row>
    <row r="6081">
      <c r="A6081" s="16" t="n"/>
      <c r="G6081" s="17" t="n"/>
      <c r="H6081" s="17" t="n"/>
      <c r="I6081" s="17" t="n"/>
      <c r="J6081" s="17" t="n"/>
      <c r="K6081" s="17" t="n"/>
      <c r="L6081" s="17" t="n"/>
      <c r="N6081">
        <f>IF($B6081="","",IF($C6081="SUPERSTORE","Superstore","DH"))</f>
        <v/>
      </c>
      <c r="O6081">
        <f>IF($B6081="","",IFERROR(VLOOKUP($B6081,Mapping!$A:$C,2,0),"Not Mapped"))</f>
        <v/>
      </c>
      <c r="P6081">
        <f>IF($B6081="","",IFERROR(VLOOKUP($B6081,Mapping!$A:$C,3,0),"Not Mapped"))</f>
        <v/>
      </c>
      <c r="Q6081">
        <f>IF($B6081="","",IF(COUNTIF(Exclusions!$A:$A,$B6081)&gt;0,"Yes","No"))</f>
        <v/>
      </c>
      <c r="R6081" s="17">
        <f>IF($B6081="","",MIN(1,DAY($A6081)/IF($N6081="Superstore",Settings!$B$5,Settings!$B$4)))</f>
        <v/>
      </c>
      <c r="S6081" s="17">
        <f>IF(OR($B6081="",$G6081="",$R6081=0),"",$G6081/$R6081)</f>
        <v/>
      </c>
      <c r="T6081">
        <f>IF($S6081="","",IF($S6081&lt;Settings!$B$8,"Critical",IF($S6081&lt;Settings!$B$9,"Semi Critical","Non Critical")))</f>
        <v/>
      </c>
      <c r="U6081">
        <f>IF($B6081="","",IFERROR(VLOOKUP($O6081,Leaders!$A:$B,2,0),"Not Mapped"))</f>
        <v/>
      </c>
    </row>
    <row r="6082">
      <c r="A6082" s="16" t="n"/>
      <c r="G6082" s="17" t="n"/>
      <c r="H6082" s="17" t="n"/>
      <c r="I6082" s="17" t="n"/>
      <c r="J6082" s="17" t="n"/>
      <c r="K6082" s="17" t="n"/>
      <c r="L6082" s="17" t="n"/>
      <c r="N6082">
        <f>IF($B6082="","",IF($C6082="SUPERSTORE","Superstore","DH"))</f>
        <v/>
      </c>
      <c r="O6082">
        <f>IF($B6082="","",IFERROR(VLOOKUP($B6082,Mapping!$A:$C,2,0),"Not Mapped"))</f>
        <v/>
      </c>
      <c r="P6082">
        <f>IF($B6082="","",IFERROR(VLOOKUP($B6082,Mapping!$A:$C,3,0),"Not Mapped"))</f>
        <v/>
      </c>
      <c r="Q6082">
        <f>IF($B6082="","",IF(COUNTIF(Exclusions!$A:$A,$B6082)&gt;0,"Yes","No"))</f>
        <v/>
      </c>
      <c r="R6082" s="17">
        <f>IF($B6082="","",MIN(1,DAY($A6082)/IF($N6082="Superstore",Settings!$B$5,Settings!$B$4)))</f>
        <v/>
      </c>
      <c r="S6082" s="17">
        <f>IF(OR($B6082="",$G6082="",$R6082=0),"",$G6082/$R6082)</f>
        <v/>
      </c>
      <c r="T6082">
        <f>IF($S6082="","",IF($S6082&lt;Settings!$B$8,"Critical",IF($S6082&lt;Settings!$B$9,"Semi Critical","Non Critical")))</f>
        <v/>
      </c>
      <c r="U6082">
        <f>IF($B6082="","",IFERROR(VLOOKUP($O6082,Leaders!$A:$B,2,0),"Not Mapped"))</f>
        <v/>
      </c>
    </row>
    <row r="6083">
      <c r="A6083" s="16" t="n"/>
      <c r="G6083" s="17" t="n"/>
      <c r="H6083" s="17" t="n"/>
      <c r="I6083" s="17" t="n"/>
      <c r="J6083" s="17" t="n"/>
      <c r="K6083" s="17" t="n"/>
      <c r="L6083" s="17" t="n"/>
      <c r="N6083">
        <f>IF($B6083="","",IF($C6083="SUPERSTORE","Superstore","DH"))</f>
        <v/>
      </c>
      <c r="O6083">
        <f>IF($B6083="","",IFERROR(VLOOKUP($B6083,Mapping!$A:$C,2,0),"Not Mapped"))</f>
        <v/>
      </c>
      <c r="P6083">
        <f>IF($B6083="","",IFERROR(VLOOKUP($B6083,Mapping!$A:$C,3,0),"Not Mapped"))</f>
        <v/>
      </c>
      <c r="Q6083">
        <f>IF($B6083="","",IF(COUNTIF(Exclusions!$A:$A,$B6083)&gt;0,"Yes","No"))</f>
        <v/>
      </c>
      <c r="R6083" s="17">
        <f>IF($B6083="","",MIN(1,DAY($A6083)/IF($N6083="Superstore",Settings!$B$5,Settings!$B$4)))</f>
        <v/>
      </c>
      <c r="S6083" s="17">
        <f>IF(OR($B6083="",$G6083="",$R6083=0),"",$G6083/$R6083)</f>
        <v/>
      </c>
      <c r="T6083">
        <f>IF($S6083="","",IF($S6083&lt;Settings!$B$8,"Critical",IF($S6083&lt;Settings!$B$9,"Semi Critical","Non Critical")))</f>
        <v/>
      </c>
      <c r="U6083">
        <f>IF($B6083="","",IFERROR(VLOOKUP($O6083,Leaders!$A:$B,2,0),"Not Mapped"))</f>
        <v/>
      </c>
    </row>
    <row r="6084">
      <c r="A6084" s="16" t="n"/>
      <c r="G6084" s="17" t="n"/>
      <c r="H6084" s="17" t="n"/>
      <c r="I6084" s="17" t="n"/>
      <c r="J6084" s="17" t="n"/>
      <c r="K6084" s="17" t="n"/>
      <c r="L6084" s="17" t="n"/>
      <c r="N6084">
        <f>IF($B6084="","",IF($C6084="SUPERSTORE","Superstore","DH"))</f>
        <v/>
      </c>
      <c r="O6084">
        <f>IF($B6084="","",IFERROR(VLOOKUP($B6084,Mapping!$A:$C,2,0),"Not Mapped"))</f>
        <v/>
      </c>
      <c r="P6084">
        <f>IF($B6084="","",IFERROR(VLOOKUP($B6084,Mapping!$A:$C,3,0),"Not Mapped"))</f>
        <v/>
      </c>
      <c r="Q6084">
        <f>IF($B6084="","",IF(COUNTIF(Exclusions!$A:$A,$B6084)&gt;0,"Yes","No"))</f>
        <v/>
      </c>
      <c r="R6084" s="17">
        <f>IF($B6084="","",MIN(1,DAY($A6084)/IF($N6084="Superstore",Settings!$B$5,Settings!$B$4)))</f>
        <v/>
      </c>
      <c r="S6084" s="17">
        <f>IF(OR($B6084="",$G6084="",$R6084=0),"",$G6084/$R6084)</f>
        <v/>
      </c>
      <c r="T6084">
        <f>IF($S6084="","",IF($S6084&lt;Settings!$B$8,"Critical",IF($S6084&lt;Settings!$B$9,"Semi Critical","Non Critical")))</f>
        <v/>
      </c>
      <c r="U6084">
        <f>IF($B6084="","",IFERROR(VLOOKUP($O6084,Leaders!$A:$B,2,0),"Not Mapped"))</f>
        <v/>
      </c>
    </row>
    <row r="6085">
      <c r="A6085" s="16" t="n"/>
      <c r="G6085" s="17" t="n"/>
      <c r="H6085" s="17" t="n"/>
      <c r="I6085" s="17" t="n"/>
      <c r="J6085" s="17" t="n"/>
      <c r="K6085" s="17" t="n"/>
      <c r="L6085" s="17" t="n"/>
      <c r="N6085">
        <f>IF($B6085="","",IF($C6085="SUPERSTORE","Superstore","DH"))</f>
        <v/>
      </c>
      <c r="O6085">
        <f>IF($B6085="","",IFERROR(VLOOKUP($B6085,Mapping!$A:$C,2,0),"Not Mapped"))</f>
        <v/>
      </c>
      <c r="P6085">
        <f>IF($B6085="","",IFERROR(VLOOKUP($B6085,Mapping!$A:$C,3,0),"Not Mapped"))</f>
        <v/>
      </c>
      <c r="Q6085">
        <f>IF($B6085="","",IF(COUNTIF(Exclusions!$A:$A,$B6085)&gt;0,"Yes","No"))</f>
        <v/>
      </c>
      <c r="R6085" s="17">
        <f>IF($B6085="","",MIN(1,DAY($A6085)/IF($N6085="Superstore",Settings!$B$5,Settings!$B$4)))</f>
        <v/>
      </c>
      <c r="S6085" s="17">
        <f>IF(OR($B6085="",$G6085="",$R6085=0),"",$G6085/$R6085)</f>
        <v/>
      </c>
      <c r="T6085">
        <f>IF($S6085="","",IF($S6085&lt;Settings!$B$8,"Critical",IF($S6085&lt;Settings!$B$9,"Semi Critical","Non Critical")))</f>
        <v/>
      </c>
      <c r="U6085">
        <f>IF($B6085="","",IFERROR(VLOOKUP($O6085,Leaders!$A:$B,2,0),"Not Mapped"))</f>
        <v/>
      </c>
    </row>
    <row r="6086">
      <c r="A6086" s="16" t="n"/>
      <c r="G6086" s="17" t="n"/>
      <c r="H6086" s="17" t="n"/>
      <c r="I6086" s="17" t="n"/>
      <c r="J6086" s="17" t="n"/>
      <c r="K6086" s="17" t="n"/>
      <c r="L6086" s="17" t="n"/>
      <c r="N6086">
        <f>IF($B6086="","",IF($C6086="SUPERSTORE","Superstore","DH"))</f>
        <v/>
      </c>
      <c r="O6086">
        <f>IF($B6086="","",IFERROR(VLOOKUP($B6086,Mapping!$A:$C,2,0),"Not Mapped"))</f>
        <v/>
      </c>
      <c r="P6086">
        <f>IF($B6086="","",IFERROR(VLOOKUP($B6086,Mapping!$A:$C,3,0),"Not Mapped"))</f>
        <v/>
      </c>
      <c r="Q6086">
        <f>IF($B6086="","",IF(COUNTIF(Exclusions!$A:$A,$B6086)&gt;0,"Yes","No"))</f>
        <v/>
      </c>
      <c r="R6086" s="17">
        <f>IF($B6086="","",MIN(1,DAY($A6086)/IF($N6086="Superstore",Settings!$B$5,Settings!$B$4)))</f>
        <v/>
      </c>
      <c r="S6086" s="17">
        <f>IF(OR($B6086="",$G6086="",$R6086=0),"",$G6086/$R6086)</f>
        <v/>
      </c>
      <c r="T6086">
        <f>IF($S6086="","",IF($S6086&lt;Settings!$B$8,"Critical",IF($S6086&lt;Settings!$B$9,"Semi Critical","Non Critical")))</f>
        <v/>
      </c>
      <c r="U6086">
        <f>IF($B6086="","",IFERROR(VLOOKUP($O6086,Leaders!$A:$B,2,0),"Not Mapped"))</f>
        <v/>
      </c>
    </row>
    <row r="6087">
      <c r="A6087" s="16" t="n"/>
      <c r="G6087" s="17" t="n"/>
      <c r="H6087" s="17" t="n"/>
      <c r="I6087" s="17" t="n"/>
      <c r="J6087" s="17" t="n"/>
      <c r="K6087" s="17" t="n"/>
      <c r="L6087" s="17" t="n"/>
      <c r="N6087">
        <f>IF($B6087="","",IF($C6087="SUPERSTORE","Superstore","DH"))</f>
        <v/>
      </c>
      <c r="O6087">
        <f>IF($B6087="","",IFERROR(VLOOKUP($B6087,Mapping!$A:$C,2,0),"Not Mapped"))</f>
        <v/>
      </c>
      <c r="P6087">
        <f>IF($B6087="","",IFERROR(VLOOKUP($B6087,Mapping!$A:$C,3,0),"Not Mapped"))</f>
        <v/>
      </c>
      <c r="Q6087">
        <f>IF($B6087="","",IF(COUNTIF(Exclusions!$A:$A,$B6087)&gt;0,"Yes","No"))</f>
        <v/>
      </c>
      <c r="R6087" s="17">
        <f>IF($B6087="","",MIN(1,DAY($A6087)/IF($N6087="Superstore",Settings!$B$5,Settings!$B$4)))</f>
        <v/>
      </c>
      <c r="S6087" s="17">
        <f>IF(OR($B6087="",$G6087="",$R6087=0),"",$G6087/$R6087)</f>
        <v/>
      </c>
      <c r="T6087">
        <f>IF($S6087="","",IF($S6087&lt;Settings!$B$8,"Critical",IF($S6087&lt;Settings!$B$9,"Semi Critical","Non Critical")))</f>
        <v/>
      </c>
      <c r="U6087">
        <f>IF($B6087="","",IFERROR(VLOOKUP($O6087,Leaders!$A:$B,2,0),"Not Mapped"))</f>
        <v/>
      </c>
    </row>
    <row r="6088">
      <c r="A6088" s="16" t="n"/>
      <c r="G6088" s="17" t="n"/>
      <c r="H6088" s="17" t="n"/>
      <c r="I6088" s="17" t="n"/>
      <c r="J6088" s="17" t="n"/>
      <c r="K6088" s="17" t="n"/>
      <c r="L6088" s="17" t="n"/>
      <c r="N6088">
        <f>IF($B6088="","",IF($C6088="SUPERSTORE","Superstore","DH"))</f>
        <v/>
      </c>
      <c r="O6088">
        <f>IF($B6088="","",IFERROR(VLOOKUP($B6088,Mapping!$A:$C,2,0),"Not Mapped"))</f>
        <v/>
      </c>
      <c r="P6088">
        <f>IF($B6088="","",IFERROR(VLOOKUP($B6088,Mapping!$A:$C,3,0),"Not Mapped"))</f>
        <v/>
      </c>
      <c r="Q6088">
        <f>IF($B6088="","",IF(COUNTIF(Exclusions!$A:$A,$B6088)&gt;0,"Yes","No"))</f>
        <v/>
      </c>
      <c r="R6088" s="17">
        <f>IF($B6088="","",MIN(1,DAY($A6088)/IF($N6088="Superstore",Settings!$B$5,Settings!$B$4)))</f>
        <v/>
      </c>
      <c r="S6088" s="17">
        <f>IF(OR($B6088="",$G6088="",$R6088=0),"",$G6088/$R6088)</f>
        <v/>
      </c>
      <c r="T6088">
        <f>IF($S6088="","",IF($S6088&lt;Settings!$B$8,"Critical",IF($S6088&lt;Settings!$B$9,"Semi Critical","Non Critical")))</f>
        <v/>
      </c>
      <c r="U6088">
        <f>IF($B6088="","",IFERROR(VLOOKUP($O6088,Leaders!$A:$B,2,0),"Not Mapped"))</f>
        <v/>
      </c>
    </row>
    <row r="6089">
      <c r="A6089" s="16" t="n"/>
      <c r="G6089" s="17" t="n"/>
      <c r="H6089" s="17" t="n"/>
      <c r="I6089" s="17" t="n"/>
      <c r="J6089" s="17" t="n"/>
      <c r="K6089" s="17" t="n"/>
      <c r="L6089" s="17" t="n"/>
      <c r="N6089">
        <f>IF($B6089="","",IF($C6089="SUPERSTORE","Superstore","DH"))</f>
        <v/>
      </c>
      <c r="O6089">
        <f>IF($B6089="","",IFERROR(VLOOKUP($B6089,Mapping!$A:$C,2,0),"Not Mapped"))</f>
        <v/>
      </c>
      <c r="P6089">
        <f>IF($B6089="","",IFERROR(VLOOKUP($B6089,Mapping!$A:$C,3,0),"Not Mapped"))</f>
        <v/>
      </c>
      <c r="Q6089">
        <f>IF($B6089="","",IF(COUNTIF(Exclusions!$A:$A,$B6089)&gt;0,"Yes","No"))</f>
        <v/>
      </c>
      <c r="R6089" s="17">
        <f>IF($B6089="","",MIN(1,DAY($A6089)/IF($N6089="Superstore",Settings!$B$5,Settings!$B$4)))</f>
        <v/>
      </c>
      <c r="S6089" s="17">
        <f>IF(OR($B6089="",$G6089="",$R6089=0),"",$G6089/$R6089)</f>
        <v/>
      </c>
      <c r="T6089">
        <f>IF($S6089="","",IF($S6089&lt;Settings!$B$8,"Critical",IF($S6089&lt;Settings!$B$9,"Semi Critical","Non Critical")))</f>
        <v/>
      </c>
      <c r="U6089">
        <f>IF($B6089="","",IFERROR(VLOOKUP($O6089,Leaders!$A:$B,2,0),"Not Mapped"))</f>
        <v/>
      </c>
    </row>
    <row r="6090">
      <c r="A6090" s="16" t="n"/>
      <c r="G6090" s="17" t="n"/>
      <c r="H6090" s="17" t="n"/>
      <c r="I6090" s="17" t="n"/>
      <c r="J6090" s="17" t="n"/>
      <c r="K6090" s="17" t="n"/>
      <c r="L6090" s="17" t="n"/>
      <c r="N6090">
        <f>IF($B6090="","",IF($C6090="SUPERSTORE","Superstore","DH"))</f>
        <v/>
      </c>
      <c r="O6090">
        <f>IF($B6090="","",IFERROR(VLOOKUP($B6090,Mapping!$A:$C,2,0),"Not Mapped"))</f>
        <v/>
      </c>
      <c r="P6090">
        <f>IF($B6090="","",IFERROR(VLOOKUP($B6090,Mapping!$A:$C,3,0),"Not Mapped"))</f>
        <v/>
      </c>
      <c r="Q6090">
        <f>IF($B6090="","",IF(COUNTIF(Exclusions!$A:$A,$B6090)&gt;0,"Yes","No"))</f>
        <v/>
      </c>
      <c r="R6090" s="17">
        <f>IF($B6090="","",MIN(1,DAY($A6090)/IF($N6090="Superstore",Settings!$B$5,Settings!$B$4)))</f>
        <v/>
      </c>
      <c r="S6090" s="17">
        <f>IF(OR($B6090="",$G6090="",$R6090=0),"",$G6090/$R6090)</f>
        <v/>
      </c>
      <c r="T6090">
        <f>IF($S6090="","",IF($S6090&lt;Settings!$B$8,"Critical",IF($S6090&lt;Settings!$B$9,"Semi Critical","Non Critical")))</f>
        <v/>
      </c>
      <c r="U6090">
        <f>IF($B6090="","",IFERROR(VLOOKUP($O6090,Leaders!$A:$B,2,0),"Not Mapped"))</f>
        <v/>
      </c>
    </row>
    <row r="6091">
      <c r="A6091" s="16" t="n"/>
      <c r="G6091" s="17" t="n"/>
      <c r="H6091" s="17" t="n"/>
      <c r="I6091" s="17" t="n"/>
      <c r="J6091" s="17" t="n"/>
      <c r="K6091" s="17" t="n"/>
      <c r="L6091" s="17" t="n"/>
      <c r="N6091">
        <f>IF($B6091="","",IF($C6091="SUPERSTORE","Superstore","DH"))</f>
        <v/>
      </c>
      <c r="O6091">
        <f>IF($B6091="","",IFERROR(VLOOKUP($B6091,Mapping!$A:$C,2,0),"Not Mapped"))</f>
        <v/>
      </c>
      <c r="P6091">
        <f>IF($B6091="","",IFERROR(VLOOKUP($B6091,Mapping!$A:$C,3,0),"Not Mapped"))</f>
        <v/>
      </c>
      <c r="Q6091">
        <f>IF($B6091="","",IF(COUNTIF(Exclusions!$A:$A,$B6091)&gt;0,"Yes","No"))</f>
        <v/>
      </c>
      <c r="R6091" s="17">
        <f>IF($B6091="","",MIN(1,DAY($A6091)/IF($N6091="Superstore",Settings!$B$5,Settings!$B$4)))</f>
        <v/>
      </c>
      <c r="S6091" s="17">
        <f>IF(OR($B6091="",$G6091="",$R6091=0),"",$G6091/$R6091)</f>
        <v/>
      </c>
      <c r="T6091">
        <f>IF($S6091="","",IF($S6091&lt;Settings!$B$8,"Critical",IF($S6091&lt;Settings!$B$9,"Semi Critical","Non Critical")))</f>
        <v/>
      </c>
      <c r="U6091">
        <f>IF($B6091="","",IFERROR(VLOOKUP($O6091,Leaders!$A:$B,2,0),"Not Mapped"))</f>
        <v/>
      </c>
    </row>
    <row r="6092">
      <c r="A6092" s="16" t="n"/>
      <c r="G6092" s="17" t="n"/>
      <c r="H6092" s="17" t="n"/>
      <c r="I6092" s="17" t="n"/>
      <c r="J6092" s="17" t="n"/>
      <c r="K6092" s="17" t="n"/>
      <c r="L6092" s="17" t="n"/>
      <c r="N6092">
        <f>IF($B6092="","",IF($C6092="SUPERSTORE","Superstore","DH"))</f>
        <v/>
      </c>
      <c r="O6092">
        <f>IF($B6092="","",IFERROR(VLOOKUP($B6092,Mapping!$A:$C,2,0),"Not Mapped"))</f>
        <v/>
      </c>
      <c r="P6092">
        <f>IF($B6092="","",IFERROR(VLOOKUP($B6092,Mapping!$A:$C,3,0),"Not Mapped"))</f>
        <v/>
      </c>
      <c r="Q6092">
        <f>IF($B6092="","",IF(COUNTIF(Exclusions!$A:$A,$B6092)&gt;0,"Yes","No"))</f>
        <v/>
      </c>
      <c r="R6092" s="17">
        <f>IF($B6092="","",MIN(1,DAY($A6092)/IF($N6092="Superstore",Settings!$B$5,Settings!$B$4)))</f>
        <v/>
      </c>
      <c r="S6092" s="17">
        <f>IF(OR($B6092="",$G6092="",$R6092=0),"",$G6092/$R6092)</f>
        <v/>
      </c>
      <c r="T6092">
        <f>IF($S6092="","",IF($S6092&lt;Settings!$B$8,"Critical",IF($S6092&lt;Settings!$B$9,"Semi Critical","Non Critical")))</f>
        <v/>
      </c>
      <c r="U6092">
        <f>IF($B6092="","",IFERROR(VLOOKUP($O6092,Leaders!$A:$B,2,0),"Not Mapped"))</f>
        <v/>
      </c>
    </row>
    <row r="6093">
      <c r="A6093" s="16" t="n"/>
      <c r="G6093" s="17" t="n"/>
      <c r="H6093" s="17" t="n"/>
      <c r="I6093" s="17" t="n"/>
      <c r="J6093" s="17" t="n"/>
      <c r="K6093" s="17" t="n"/>
      <c r="L6093" s="17" t="n"/>
      <c r="N6093">
        <f>IF($B6093="","",IF($C6093="SUPERSTORE","Superstore","DH"))</f>
        <v/>
      </c>
      <c r="O6093">
        <f>IF($B6093="","",IFERROR(VLOOKUP($B6093,Mapping!$A:$C,2,0),"Not Mapped"))</f>
        <v/>
      </c>
      <c r="P6093">
        <f>IF($B6093="","",IFERROR(VLOOKUP($B6093,Mapping!$A:$C,3,0),"Not Mapped"))</f>
        <v/>
      </c>
      <c r="Q6093">
        <f>IF($B6093="","",IF(COUNTIF(Exclusions!$A:$A,$B6093)&gt;0,"Yes","No"))</f>
        <v/>
      </c>
      <c r="R6093" s="17">
        <f>IF($B6093="","",MIN(1,DAY($A6093)/IF($N6093="Superstore",Settings!$B$5,Settings!$B$4)))</f>
        <v/>
      </c>
      <c r="S6093" s="17">
        <f>IF(OR($B6093="",$G6093="",$R6093=0),"",$G6093/$R6093)</f>
        <v/>
      </c>
      <c r="T6093">
        <f>IF($S6093="","",IF($S6093&lt;Settings!$B$8,"Critical",IF($S6093&lt;Settings!$B$9,"Semi Critical","Non Critical")))</f>
        <v/>
      </c>
      <c r="U6093">
        <f>IF($B6093="","",IFERROR(VLOOKUP($O6093,Leaders!$A:$B,2,0),"Not Mapped"))</f>
        <v/>
      </c>
    </row>
    <row r="6094">
      <c r="A6094" s="16" t="n"/>
      <c r="G6094" s="17" t="n"/>
      <c r="H6094" s="17" t="n"/>
      <c r="I6094" s="17" t="n"/>
      <c r="J6094" s="17" t="n"/>
      <c r="K6094" s="17" t="n"/>
      <c r="L6094" s="17" t="n"/>
      <c r="N6094">
        <f>IF($B6094="","",IF($C6094="SUPERSTORE","Superstore","DH"))</f>
        <v/>
      </c>
      <c r="O6094">
        <f>IF($B6094="","",IFERROR(VLOOKUP($B6094,Mapping!$A:$C,2,0),"Not Mapped"))</f>
        <v/>
      </c>
      <c r="P6094">
        <f>IF($B6094="","",IFERROR(VLOOKUP($B6094,Mapping!$A:$C,3,0),"Not Mapped"))</f>
        <v/>
      </c>
      <c r="Q6094">
        <f>IF($B6094="","",IF(COUNTIF(Exclusions!$A:$A,$B6094)&gt;0,"Yes","No"))</f>
        <v/>
      </c>
      <c r="R6094" s="17">
        <f>IF($B6094="","",MIN(1,DAY($A6094)/IF($N6094="Superstore",Settings!$B$5,Settings!$B$4)))</f>
        <v/>
      </c>
      <c r="S6094" s="17">
        <f>IF(OR($B6094="",$G6094="",$R6094=0),"",$G6094/$R6094)</f>
        <v/>
      </c>
      <c r="T6094">
        <f>IF($S6094="","",IF($S6094&lt;Settings!$B$8,"Critical",IF($S6094&lt;Settings!$B$9,"Semi Critical","Non Critical")))</f>
        <v/>
      </c>
      <c r="U6094">
        <f>IF($B6094="","",IFERROR(VLOOKUP($O6094,Leaders!$A:$B,2,0),"Not Mapped"))</f>
        <v/>
      </c>
    </row>
    <row r="6095">
      <c r="A6095" s="16" t="n"/>
      <c r="G6095" s="17" t="n"/>
      <c r="H6095" s="17" t="n"/>
      <c r="I6095" s="17" t="n"/>
      <c r="J6095" s="17" t="n"/>
      <c r="K6095" s="17" t="n"/>
      <c r="L6095" s="17" t="n"/>
      <c r="N6095">
        <f>IF($B6095="","",IF($C6095="SUPERSTORE","Superstore","DH"))</f>
        <v/>
      </c>
      <c r="O6095">
        <f>IF($B6095="","",IFERROR(VLOOKUP($B6095,Mapping!$A:$C,2,0),"Not Mapped"))</f>
        <v/>
      </c>
      <c r="P6095">
        <f>IF($B6095="","",IFERROR(VLOOKUP($B6095,Mapping!$A:$C,3,0),"Not Mapped"))</f>
        <v/>
      </c>
      <c r="Q6095">
        <f>IF($B6095="","",IF(COUNTIF(Exclusions!$A:$A,$B6095)&gt;0,"Yes","No"))</f>
        <v/>
      </c>
      <c r="R6095" s="17">
        <f>IF($B6095="","",MIN(1,DAY($A6095)/IF($N6095="Superstore",Settings!$B$5,Settings!$B$4)))</f>
        <v/>
      </c>
      <c r="S6095" s="17">
        <f>IF(OR($B6095="",$G6095="",$R6095=0),"",$G6095/$R6095)</f>
        <v/>
      </c>
      <c r="T6095">
        <f>IF($S6095="","",IF($S6095&lt;Settings!$B$8,"Critical",IF($S6095&lt;Settings!$B$9,"Semi Critical","Non Critical")))</f>
        <v/>
      </c>
      <c r="U6095">
        <f>IF($B6095="","",IFERROR(VLOOKUP($O6095,Leaders!$A:$B,2,0),"Not Mapped"))</f>
        <v/>
      </c>
    </row>
    <row r="6096">
      <c r="A6096" s="16" t="n"/>
      <c r="G6096" s="17" t="n"/>
      <c r="H6096" s="17" t="n"/>
      <c r="I6096" s="17" t="n"/>
      <c r="J6096" s="17" t="n"/>
      <c r="K6096" s="17" t="n"/>
      <c r="L6096" s="17" t="n"/>
      <c r="N6096">
        <f>IF($B6096="","",IF($C6096="SUPERSTORE","Superstore","DH"))</f>
        <v/>
      </c>
      <c r="O6096">
        <f>IF($B6096="","",IFERROR(VLOOKUP($B6096,Mapping!$A:$C,2,0),"Not Mapped"))</f>
        <v/>
      </c>
      <c r="P6096">
        <f>IF($B6096="","",IFERROR(VLOOKUP($B6096,Mapping!$A:$C,3,0),"Not Mapped"))</f>
        <v/>
      </c>
      <c r="Q6096">
        <f>IF($B6096="","",IF(COUNTIF(Exclusions!$A:$A,$B6096)&gt;0,"Yes","No"))</f>
        <v/>
      </c>
      <c r="R6096" s="17">
        <f>IF($B6096="","",MIN(1,DAY($A6096)/IF($N6096="Superstore",Settings!$B$5,Settings!$B$4)))</f>
        <v/>
      </c>
      <c r="S6096" s="17">
        <f>IF(OR($B6096="",$G6096="",$R6096=0),"",$G6096/$R6096)</f>
        <v/>
      </c>
      <c r="T6096">
        <f>IF($S6096="","",IF($S6096&lt;Settings!$B$8,"Critical",IF($S6096&lt;Settings!$B$9,"Semi Critical","Non Critical")))</f>
        <v/>
      </c>
      <c r="U6096">
        <f>IF($B6096="","",IFERROR(VLOOKUP($O6096,Leaders!$A:$B,2,0),"Not Mapped"))</f>
        <v/>
      </c>
    </row>
    <row r="6097">
      <c r="A6097" s="16" t="n"/>
      <c r="G6097" s="17" t="n"/>
      <c r="H6097" s="17" t="n"/>
      <c r="I6097" s="17" t="n"/>
      <c r="J6097" s="17" t="n"/>
      <c r="K6097" s="17" t="n"/>
      <c r="L6097" s="17" t="n"/>
      <c r="N6097">
        <f>IF($B6097="","",IF($C6097="SUPERSTORE","Superstore","DH"))</f>
        <v/>
      </c>
      <c r="O6097">
        <f>IF($B6097="","",IFERROR(VLOOKUP($B6097,Mapping!$A:$C,2,0),"Not Mapped"))</f>
        <v/>
      </c>
      <c r="P6097">
        <f>IF($B6097="","",IFERROR(VLOOKUP($B6097,Mapping!$A:$C,3,0),"Not Mapped"))</f>
        <v/>
      </c>
      <c r="Q6097">
        <f>IF($B6097="","",IF(COUNTIF(Exclusions!$A:$A,$B6097)&gt;0,"Yes","No"))</f>
        <v/>
      </c>
      <c r="R6097" s="17">
        <f>IF($B6097="","",MIN(1,DAY($A6097)/IF($N6097="Superstore",Settings!$B$5,Settings!$B$4)))</f>
        <v/>
      </c>
      <c r="S6097" s="17">
        <f>IF(OR($B6097="",$G6097="",$R6097=0),"",$G6097/$R6097)</f>
        <v/>
      </c>
      <c r="T6097">
        <f>IF($S6097="","",IF($S6097&lt;Settings!$B$8,"Critical",IF($S6097&lt;Settings!$B$9,"Semi Critical","Non Critical")))</f>
        <v/>
      </c>
      <c r="U6097">
        <f>IF($B6097="","",IFERROR(VLOOKUP($O6097,Leaders!$A:$B,2,0),"Not Mapped"))</f>
        <v/>
      </c>
    </row>
    <row r="6098">
      <c r="A6098" s="16" t="n"/>
      <c r="G6098" s="17" t="n"/>
      <c r="H6098" s="17" t="n"/>
      <c r="I6098" s="17" t="n"/>
      <c r="J6098" s="17" t="n"/>
      <c r="K6098" s="17" t="n"/>
      <c r="L6098" s="17" t="n"/>
      <c r="N6098">
        <f>IF($B6098="","",IF($C6098="SUPERSTORE","Superstore","DH"))</f>
        <v/>
      </c>
      <c r="O6098">
        <f>IF($B6098="","",IFERROR(VLOOKUP($B6098,Mapping!$A:$C,2,0),"Not Mapped"))</f>
        <v/>
      </c>
      <c r="P6098">
        <f>IF($B6098="","",IFERROR(VLOOKUP($B6098,Mapping!$A:$C,3,0),"Not Mapped"))</f>
        <v/>
      </c>
      <c r="Q6098">
        <f>IF($B6098="","",IF(COUNTIF(Exclusions!$A:$A,$B6098)&gt;0,"Yes","No"))</f>
        <v/>
      </c>
      <c r="R6098" s="17">
        <f>IF($B6098="","",MIN(1,DAY($A6098)/IF($N6098="Superstore",Settings!$B$5,Settings!$B$4)))</f>
        <v/>
      </c>
      <c r="S6098" s="17">
        <f>IF(OR($B6098="",$G6098="",$R6098=0),"",$G6098/$R6098)</f>
        <v/>
      </c>
      <c r="T6098">
        <f>IF($S6098="","",IF($S6098&lt;Settings!$B$8,"Critical",IF($S6098&lt;Settings!$B$9,"Semi Critical","Non Critical")))</f>
        <v/>
      </c>
      <c r="U6098">
        <f>IF($B6098="","",IFERROR(VLOOKUP($O6098,Leaders!$A:$B,2,0),"Not Mapped"))</f>
        <v/>
      </c>
    </row>
    <row r="6099">
      <c r="A6099" s="16" t="n"/>
      <c r="G6099" s="17" t="n"/>
      <c r="H6099" s="17" t="n"/>
      <c r="I6099" s="17" t="n"/>
      <c r="J6099" s="17" t="n"/>
      <c r="K6099" s="17" t="n"/>
      <c r="L6099" s="17" t="n"/>
      <c r="N6099">
        <f>IF($B6099="","",IF($C6099="SUPERSTORE","Superstore","DH"))</f>
        <v/>
      </c>
      <c r="O6099">
        <f>IF($B6099="","",IFERROR(VLOOKUP($B6099,Mapping!$A:$C,2,0),"Not Mapped"))</f>
        <v/>
      </c>
      <c r="P6099">
        <f>IF($B6099="","",IFERROR(VLOOKUP($B6099,Mapping!$A:$C,3,0),"Not Mapped"))</f>
        <v/>
      </c>
      <c r="Q6099">
        <f>IF($B6099="","",IF(COUNTIF(Exclusions!$A:$A,$B6099)&gt;0,"Yes","No"))</f>
        <v/>
      </c>
      <c r="R6099" s="17">
        <f>IF($B6099="","",MIN(1,DAY($A6099)/IF($N6099="Superstore",Settings!$B$5,Settings!$B$4)))</f>
        <v/>
      </c>
      <c r="S6099" s="17">
        <f>IF(OR($B6099="",$G6099="",$R6099=0),"",$G6099/$R6099)</f>
        <v/>
      </c>
      <c r="T6099">
        <f>IF($S6099="","",IF($S6099&lt;Settings!$B$8,"Critical",IF($S6099&lt;Settings!$B$9,"Semi Critical","Non Critical")))</f>
        <v/>
      </c>
      <c r="U6099">
        <f>IF($B6099="","",IFERROR(VLOOKUP($O6099,Leaders!$A:$B,2,0),"Not Mapped"))</f>
        <v/>
      </c>
    </row>
    <row r="6100">
      <c r="A6100" s="16" t="n"/>
      <c r="G6100" s="17" t="n"/>
      <c r="H6100" s="17" t="n"/>
      <c r="I6100" s="17" t="n"/>
      <c r="J6100" s="17" t="n"/>
      <c r="K6100" s="17" t="n"/>
      <c r="L6100" s="17" t="n"/>
      <c r="N6100">
        <f>IF($B6100="","",IF($C6100="SUPERSTORE","Superstore","DH"))</f>
        <v/>
      </c>
      <c r="O6100">
        <f>IF($B6100="","",IFERROR(VLOOKUP($B6100,Mapping!$A:$C,2,0),"Not Mapped"))</f>
        <v/>
      </c>
      <c r="P6100">
        <f>IF($B6100="","",IFERROR(VLOOKUP($B6100,Mapping!$A:$C,3,0),"Not Mapped"))</f>
        <v/>
      </c>
      <c r="Q6100">
        <f>IF($B6100="","",IF(COUNTIF(Exclusions!$A:$A,$B6100)&gt;0,"Yes","No"))</f>
        <v/>
      </c>
      <c r="R6100" s="17">
        <f>IF($B6100="","",MIN(1,DAY($A6100)/IF($N6100="Superstore",Settings!$B$5,Settings!$B$4)))</f>
        <v/>
      </c>
      <c r="S6100" s="17">
        <f>IF(OR($B6100="",$G6100="",$R6100=0),"",$G6100/$R6100)</f>
        <v/>
      </c>
      <c r="T6100">
        <f>IF($S6100="","",IF($S6100&lt;Settings!$B$8,"Critical",IF($S6100&lt;Settings!$B$9,"Semi Critical","Non Critical")))</f>
        <v/>
      </c>
      <c r="U6100">
        <f>IF($B6100="","",IFERROR(VLOOKUP($O6100,Leaders!$A:$B,2,0),"Not Mapped"))</f>
        <v/>
      </c>
    </row>
    <row r="6101">
      <c r="A6101" s="16" t="n"/>
      <c r="G6101" s="17" t="n"/>
      <c r="H6101" s="17" t="n"/>
      <c r="I6101" s="17" t="n"/>
      <c r="J6101" s="17" t="n"/>
      <c r="K6101" s="17" t="n"/>
      <c r="L6101" s="17" t="n"/>
      <c r="N6101">
        <f>IF($B6101="","",IF($C6101="SUPERSTORE","Superstore","DH"))</f>
        <v/>
      </c>
      <c r="O6101">
        <f>IF($B6101="","",IFERROR(VLOOKUP($B6101,Mapping!$A:$C,2,0),"Not Mapped"))</f>
        <v/>
      </c>
      <c r="P6101">
        <f>IF($B6101="","",IFERROR(VLOOKUP($B6101,Mapping!$A:$C,3,0),"Not Mapped"))</f>
        <v/>
      </c>
      <c r="Q6101">
        <f>IF($B6101="","",IF(COUNTIF(Exclusions!$A:$A,$B6101)&gt;0,"Yes","No"))</f>
        <v/>
      </c>
      <c r="R6101" s="17">
        <f>IF($B6101="","",MIN(1,DAY($A6101)/IF($N6101="Superstore",Settings!$B$5,Settings!$B$4)))</f>
        <v/>
      </c>
      <c r="S6101" s="17">
        <f>IF(OR($B6101="",$G6101="",$R6101=0),"",$G6101/$R6101)</f>
        <v/>
      </c>
      <c r="T6101">
        <f>IF($S6101="","",IF($S6101&lt;Settings!$B$8,"Critical",IF($S6101&lt;Settings!$B$9,"Semi Critical","Non Critical")))</f>
        <v/>
      </c>
      <c r="U6101">
        <f>IF($B6101="","",IFERROR(VLOOKUP($O6101,Leaders!$A:$B,2,0),"Not Mapped"))</f>
        <v/>
      </c>
    </row>
    <row r="6102">
      <c r="A6102" s="16" t="n"/>
      <c r="G6102" s="17" t="n"/>
      <c r="H6102" s="17" t="n"/>
      <c r="I6102" s="17" t="n"/>
      <c r="J6102" s="17" t="n"/>
      <c r="K6102" s="17" t="n"/>
      <c r="L6102" s="17" t="n"/>
      <c r="N6102">
        <f>IF($B6102="","",IF($C6102="SUPERSTORE","Superstore","DH"))</f>
        <v/>
      </c>
      <c r="O6102">
        <f>IF($B6102="","",IFERROR(VLOOKUP($B6102,Mapping!$A:$C,2,0),"Not Mapped"))</f>
        <v/>
      </c>
      <c r="P6102">
        <f>IF($B6102="","",IFERROR(VLOOKUP($B6102,Mapping!$A:$C,3,0),"Not Mapped"))</f>
        <v/>
      </c>
      <c r="Q6102">
        <f>IF($B6102="","",IF(COUNTIF(Exclusions!$A:$A,$B6102)&gt;0,"Yes","No"))</f>
        <v/>
      </c>
      <c r="R6102" s="17">
        <f>IF($B6102="","",MIN(1,DAY($A6102)/IF($N6102="Superstore",Settings!$B$5,Settings!$B$4)))</f>
        <v/>
      </c>
      <c r="S6102" s="17">
        <f>IF(OR($B6102="",$G6102="",$R6102=0),"",$G6102/$R6102)</f>
        <v/>
      </c>
      <c r="T6102">
        <f>IF($S6102="","",IF($S6102&lt;Settings!$B$8,"Critical",IF($S6102&lt;Settings!$B$9,"Semi Critical","Non Critical")))</f>
        <v/>
      </c>
      <c r="U6102">
        <f>IF($B6102="","",IFERROR(VLOOKUP($O6102,Leaders!$A:$B,2,0),"Not Mapped"))</f>
        <v/>
      </c>
    </row>
    <row r="6103">
      <c r="A6103" s="16" t="n"/>
      <c r="G6103" s="17" t="n"/>
      <c r="H6103" s="17" t="n"/>
      <c r="I6103" s="17" t="n"/>
      <c r="J6103" s="17" t="n"/>
      <c r="K6103" s="17" t="n"/>
      <c r="L6103" s="17" t="n"/>
      <c r="N6103">
        <f>IF($B6103="","",IF($C6103="SUPERSTORE","Superstore","DH"))</f>
        <v/>
      </c>
      <c r="O6103">
        <f>IF($B6103="","",IFERROR(VLOOKUP($B6103,Mapping!$A:$C,2,0),"Not Mapped"))</f>
        <v/>
      </c>
      <c r="P6103">
        <f>IF($B6103="","",IFERROR(VLOOKUP($B6103,Mapping!$A:$C,3,0),"Not Mapped"))</f>
        <v/>
      </c>
      <c r="Q6103">
        <f>IF($B6103="","",IF(COUNTIF(Exclusions!$A:$A,$B6103)&gt;0,"Yes","No"))</f>
        <v/>
      </c>
      <c r="R6103" s="17">
        <f>IF($B6103="","",MIN(1,DAY($A6103)/IF($N6103="Superstore",Settings!$B$5,Settings!$B$4)))</f>
        <v/>
      </c>
      <c r="S6103" s="17">
        <f>IF(OR($B6103="",$G6103="",$R6103=0),"",$G6103/$R6103)</f>
        <v/>
      </c>
      <c r="T6103">
        <f>IF($S6103="","",IF($S6103&lt;Settings!$B$8,"Critical",IF($S6103&lt;Settings!$B$9,"Semi Critical","Non Critical")))</f>
        <v/>
      </c>
      <c r="U6103">
        <f>IF($B6103="","",IFERROR(VLOOKUP($O6103,Leaders!$A:$B,2,0),"Not Mapped"))</f>
        <v/>
      </c>
    </row>
    <row r="6104">
      <c r="A6104" s="16" t="n"/>
      <c r="G6104" s="17" t="n"/>
      <c r="H6104" s="17" t="n"/>
      <c r="I6104" s="17" t="n"/>
      <c r="J6104" s="17" t="n"/>
      <c r="K6104" s="17" t="n"/>
      <c r="L6104" s="17" t="n"/>
      <c r="N6104">
        <f>IF($B6104="","",IF($C6104="SUPERSTORE","Superstore","DH"))</f>
        <v/>
      </c>
      <c r="O6104">
        <f>IF($B6104="","",IFERROR(VLOOKUP($B6104,Mapping!$A:$C,2,0),"Not Mapped"))</f>
        <v/>
      </c>
      <c r="P6104">
        <f>IF($B6104="","",IFERROR(VLOOKUP($B6104,Mapping!$A:$C,3,0),"Not Mapped"))</f>
        <v/>
      </c>
      <c r="Q6104">
        <f>IF($B6104="","",IF(COUNTIF(Exclusions!$A:$A,$B6104)&gt;0,"Yes","No"))</f>
        <v/>
      </c>
      <c r="R6104" s="17">
        <f>IF($B6104="","",MIN(1,DAY($A6104)/IF($N6104="Superstore",Settings!$B$5,Settings!$B$4)))</f>
        <v/>
      </c>
      <c r="S6104" s="17">
        <f>IF(OR($B6104="",$G6104="",$R6104=0),"",$G6104/$R6104)</f>
        <v/>
      </c>
      <c r="T6104">
        <f>IF($S6104="","",IF($S6104&lt;Settings!$B$8,"Critical",IF($S6104&lt;Settings!$B$9,"Semi Critical","Non Critical")))</f>
        <v/>
      </c>
      <c r="U6104">
        <f>IF($B6104="","",IFERROR(VLOOKUP($O6104,Leaders!$A:$B,2,0),"Not Mapped"))</f>
        <v/>
      </c>
    </row>
    <row r="6105">
      <c r="A6105" s="16" t="n"/>
      <c r="G6105" s="17" t="n"/>
      <c r="H6105" s="17" t="n"/>
      <c r="I6105" s="17" t="n"/>
      <c r="J6105" s="17" t="n"/>
      <c r="K6105" s="17" t="n"/>
      <c r="L6105" s="17" t="n"/>
      <c r="N6105">
        <f>IF($B6105="","",IF($C6105="SUPERSTORE","Superstore","DH"))</f>
        <v/>
      </c>
      <c r="O6105">
        <f>IF($B6105="","",IFERROR(VLOOKUP($B6105,Mapping!$A:$C,2,0),"Not Mapped"))</f>
        <v/>
      </c>
      <c r="P6105">
        <f>IF($B6105="","",IFERROR(VLOOKUP($B6105,Mapping!$A:$C,3,0),"Not Mapped"))</f>
        <v/>
      </c>
      <c r="Q6105">
        <f>IF($B6105="","",IF(COUNTIF(Exclusions!$A:$A,$B6105)&gt;0,"Yes","No"))</f>
        <v/>
      </c>
      <c r="R6105" s="17">
        <f>IF($B6105="","",MIN(1,DAY($A6105)/IF($N6105="Superstore",Settings!$B$5,Settings!$B$4)))</f>
        <v/>
      </c>
      <c r="S6105" s="17">
        <f>IF(OR($B6105="",$G6105="",$R6105=0),"",$G6105/$R6105)</f>
        <v/>
      </c>
      <c r="T6105">
        <f>IF($S6105="","",IF($S6105&lt;Settings!$B$8,"Critical",IF($S6105&lt;Settings!$B$9,"Semi Critical","Non Critical")))</f>
        <v/>
      </c>
      <c r="U6105">
        <f>IF($B6105="","",IFERROR(VLOOKUP($O6105,Leaders!$A:$B,2,0),"Not Mapped"))</f>
        <v/>
      </c>
    </row>
    <row r="6106">
      <c r="A6106" s="16" t="n"/>
      <c r="G6106" s="17" t="n"/>
      <c r="H6106" s="17" t="n"/>
      <c r="I6106" s="17" t="n"/>
      <c r="J6106" s="17" t="n"/>
      <c r="K6106" s="17" t="n"/>
      <c r="L6106" s="17" t="n"/>
      <c r="N6106">
        <f>IF($B6106="","",IF($C6106="SUPERSTORE","Superstore","DH"))</f>
        <v/>
      </c>
      <c r="O6106">
        <f>IF($B6106="","",IFERROR(VLOOKUP($B6106,Mapping!$A:$C,2,0),"Not Mapped"))</f>
        <v/>
      </c>
      <c r="P6106">
        <f>IF($B6106="","",IFERROR(VLOOKUP($B6106,Mapping!$A:$C,3,0),"Not Mapped"))</f>
        <v/>
      </c>
      <c r="Q6106">
        <f>IF($B6106="","",IF(COUNTIF(Exclusions!$A:$A,$B6106)&gt;0,"Yes","No"))</f>
        <v/>
      </c>
      <c r="R6106" s="17">
        <f>IF($B6106="","",MIN(1,DAY($A6106)/IF($N6106="Superstore",Settings!$B$5,Settings!$B$4)))</f>
        <v/>
      </c>
      <c r="S6106" s="17">
        <f>IF(OR($B6106="",$G6106="",$R6106=0),"",$G6106/$R6106)</f>
        <v/>
      </c>
      <c r="T6106">
        <f>IF($S6106="","",IF($S6106&lt;Settings!$B$8,"Critical",IF($S6106&lt;Settings!$B$9,"Semi Critical","Non Critical")))</f>
        <v/>
      </c>
      <c r="U6106">
        <f>IF($B6106="","",IFERROR(VLOOKUP($O6106,Leaders!$A:$B,2,0),"Not Mapped"))</f>
        <v/>
      </c>
    </row>
    <row r="6107">
      <c r="A6107" s="16" t="n"/>
      <c r="G6107" s="17" t="n"/>
      <c r="H6107" s="17" t="n"/>
      <c r="I6107" s="17" t="n"/>
      <c r="J6107" s="17" t="n"/>
      <c r="K6107" s="17" t="n"/>
      <c r="L6107" s="17" t="n"/>
      <c r="N6107">
        <f>IF($B6107="","",IF($C6107="SUPERSTORE","Superstore","DH"))</f>
        <v/>
      </c>
      <c r="O6107">
        <f>IF($B6107="","",IFERROR(VLOOKUP($B6107,Mapping!$A:$C,2,0),"Not Mapped"))</f>
        <v/>
      </c>
      <c r="P6107">
        <f>IF($B6107="","",IFERROR(VLOOKUP($B6107,Mapping!$A:$C,3,0),"Not Mapped"))</f>
        <v/>
      </c>
      <c r="Q6107">
        <f>IF($B6107="","",IF(COUNTIF(Exclusions!$A:$A,$B6107)&gt;0,"Yes","No"))</f>
        <v/>
      </c>
      <c r="R6107" s="17">
        <f>IF($B6107="","",MIN(1,DAY($A6107)/IF($N6107="Superstore",Settings!$B$5,Settings!$B$4)))</f>
        <v/>
      </c>
      <c r="S6107" s="17">
        <f>IF(OR($B6107="",$G6107="",$R6107=0),"",$G6107/$R6107)</f>
        <v/>
      </c>
      <c r="T6107">
        <f>IF($S6107="","",IF($S6107&lt;Settings!$B$8,"Critical",IF($S6107&lt;Settings!$B$9,"Semi Critical","Non Critical")))</f>
        <v/>
      </c>
      <c r="U6107">
        <f>IF($B6107="","",IFERROR(VLOOKUP($O6107,Leaders!$A:$B,2,0),"Not Mapped"))</f>
        <v/>
      </c>
    </row>
    <row r="6108">
      <c r="A6108" s="16" t="n"/>
      <c r="G6108" s="17" t="n"/>
      <c r="H6108" s="17" t="n"/>
      <c r="I6108" s="17" t="n"/>
      <c r="J6108" s="17" t="n"/>
      <c r="K6108" s="17" t="n"/>
      <c r="L6108" s="17" t="n"/>
      <c r="N6108">
        <f>IF($B6108="","",IF($C6108="SUPERSTORE","Superstore","DH"))</f>
        <v/>
      </c>
      <c r="O6108">
        <f>IF($B6108="","",IFERROR(VLOOKUP($B6108,Mapping!$A:$C,2,0),"Not Mapped"))</f>
        <v/>
      </c>
      <c r="P6108">
        <f>IF($B6108="","",IFERROR(VLOOKUP($B6108,Mapping!$A:$C,3,0),"Not Mapped"))</f>
        <v/>
      </c>
      <c r="Q6108">
        <f>IF($B6108="","",IF(COUNTIF(Exclusions!$A:$A,$B6108)&gt;0,"Yes","No"))</f>
        <v/>
      </c>
      <c r="R6108" s="17">
        <f>IF($B6108="","",MIN(1,DAY($A6108)/IF($N6108="Superstore",Settings!$B$5,Settings!$B$4)))</f>
        <v/>
      </c>
      <c r="S6108" s="17">
        <f>IF(OR($B6108="",$G6108="",$R6108=0),"",$G6108/$R6108)</f>
        <v/>
      </c>
      <c r="T6108">
        <f>IF($S6108="","",IF($S6108&lt;Settings!$B$8,"Critical",IF($S6108&lt;Settings!$B$9,"Semi Critical","Non Critical")))</f>
        <v/>
      </c>
      <c r="U6108">
        <f>IF($B6108="","",IFERROR(VLOOKUP($O6108,Leaders!$A:$B,2,0),"Not Mapped"))</f>
        <v/>
      </c>
    </row>
    <row r="6109">
      <c r="A6109" s="16" t="n"/>
      <c r="G6109" s="17" t="n"/>
      <c r="H6109" s="17" t="n"/>
      <c r="I6109" s="17" t="n"/>
      <c r="J6109" s="17" t="n"/>
      <c r="K6109" s="17" t="n"/>
      <c r="L6109" s="17" t="n"/>
      <c r="N6109">
        <f>IF($B6109="","",IF($C6109="SUPERSTORE","Superstore","DH"))</f>
        <v/>
      </c>
      <c r="O6109">
        <f>IF($B6109="","",IFERROR(VLOOKUP($B6109,Mapping!$A:$C,2,0),"Not Mapped"))</f>
        <v/>
      </c>
      <c r="P6109">
        <f>IF($B6109="","",IFERROR(VLOOKUP($B6109,Mapping!$A:$C,3,0),"Not Mapped"))</f>
        <v/>
      </c>
      <c r="Q6109">
        <f>IF($B6109="","",IF(COUNTIF(Exclusions!$A:$A,$B6109)&gt;0,"Yes","No"))</f>
        <v/>
      </c>
      <c r="R6109" s="17">
        <f>IF($B6109="","",MIN(1,DAY($A6109)/IF($N6109="Superstore",Settings!$B$5,Settings!$B$4)))</f>
        <v/>
      </c>
      <c r="S6109" s="17">
        <f>IF(OR($B6109="",$G6109="",$R6109=0),"",$G6109/$R6109)</f>
        <v/>
      </c>
      <c r="T6109">
        <f>IF($S6109="","",IF($S6109&lt;Settings!$B$8,"Critical",IF($S6109&lt;Settings!$B$9,"Semi Critical","Non Critical")))</f>
        <v/>
      </c>
      <c r="U6109">
        <f>IF($B6109="","",IFERROR(VLOOKUP($O6109,Leaders!$A:$B,2,0),"Not Mapped"))</f>
        <v/>
      </c>
    </row>
    <row r="6110">
      <c r="A6110" s="16" t="n"/>
      <c r="G6110" s="17" t="n"/>
      <c r="H6110" s="17" t="n"/>
      <c r="I6110" s="17" t="n"/>
      <c r="J6110" s="17" t="n"/>
      <c r="K6110" s="17" t="n"/>
      <c r="L6110" s="17" t="n"/>
      <c r="N6110">
        <f>IF($B6110="","",IF($C6110="SUPERSTORE","Superstore","DH"))</f>
        <v/>
      </c>
      <c r="O6110">
        <f>IF($B6110="","",IFERROR(VLOOKUP($B6110,Mapping!$A:$C,2,0),"Not Mapped"))</f>
        <v/>
      </c>
      <c r="P6110">
        <f>IF($B6110="","",IFERROR(VLOOKUP($B6110,Mapping!$A:$C,3,0),"Not Mapped"))</f>
        <v/>
      </c>
      <c r="Q6110">
        <f>IF($B6110="","",IF(COUNTIF(Exclusions!$A:$A,$B6110)&gt;0,"Yes","No"))</f>
        <v/>
      </c>
      <c r="R6110" s="17">
        <f>IF($B6110="","",MIN(1,DAY($A6110)/IF($N6110="Superstore",Settings!$B$5,Settings!$B$4)))</f>
        <v/>
      </c>
      <c r="S6110" s="17">
        <f>IF(OR($B6110="",$G6110="",$R6110=0),"",$G6110/$R6110)</f>
        <v/>
      </c>
      <c r="T6110">
        <f>IF($S6110="","",IF($S6110&lt;Settings!$B$8,"Critical",IF($S6110&lt;Settings!$B$9,"Semi Critical","Non Critical")))</f>
        <v/>
      </c>
      <c r="U6110">
        <f>IF($B6110="","",IFERROR(VLOOKUP($O6110,Leaders!$A:$B,2,0),"Not Mapped"))</f>
        <v/>
      </c>
    </row>
    <row r="6111">
      <c r="A6111" s="16" t="n"/>
      <c r="G6111" s="17" t="n"/>
      <c r="H6111" s="17" t="n"/>
      <c r="I6111" s="17" t="n"/>
      <c r="J6111" s="17" t="n"/>
      <c r="K6111" s="17" t="n"/>
      <c r="L6111" s="17" t="n"/>
      <c r="N6111">
        <f>IF($B6111="","",IF($C6111="SUPERSTORE","Superstore","DH"))</f>
        <v/>
      </c>
      <c r="O6111">
        <f>IF($B6111="","",IFERROR(VLOOKUP($B6111,Mapping!$A:$C,2,0),"Not Mapped"))</f>
        <v/>
      </c>
      <c r="P6111">
        <f>IF($B6111="","",IFERROR(VLOOKUP($B6111,Mapping!$A:$C,3,0),"Not Mapped"))</f>
        <v/>
      </c>
      <c r="Q6111">
        <f>IF($B6111="","",IF(COUNTIF(Exclusions!$A:$A,$B6111)&gt;0,"Yes","No"))</f>
        <v/>
      </c>
      <c r="R6111" s="17">
        <f>IF($B6111="","",MIN(1,DAY($A6111)/IF($N6111="Superstore",Settings!$B$5,Settings!$B$4)))</f>
        <v/>
      </c>
      <c r="S6111" s="17">
        <f>IF(OR($B6111="",$G6111="",$R6111=0),"",$G6111/$R6111)</f>
        <v/>
      </c>
      <c r="T6111">
        <f>IF($S6111="","",IF($S6111&lt;Settings!$B$8,"Critical",IF($S6111&lt;Settings!$B$9,"Semi Critical","Non Critical")))</f>
        <v/>
      </c>
      <c r="U6111">
        <f>IF($B6111="","",IFERROR(VLOOKUP($O6111,Leaders!$A:$B,2,0),"Not Mapped"))</f>
        <v/>
      </c>
    </row>
    <row r="6112">
      <c r="A6112" s="16" t="n"/>
      <c r="G6112" s="17" t="n"/>
      <c r="H6112" s="17" t="n"/>
      <c r="I6112" s="17" t="n"/>
      <c r="J6112" s="17" t="n"/>
      <c r="K6112" s="17" t="n"/>
      <c r="L6112" s="17" t="n"/>
      <c r="N6112">
        <f>IF($B6112="","",IF($C6112="SUPERSTORE","Superstore","DH"))</f>
        <v/>
      </c>
      <c r="O6112">
        <f>IF($B6112="","",IFERROR(VLOOKUP($B6112,Mapping!$A:$C,2,0),"Not Mapped"))</f>
        <v/>
      </c>
      <c r="P6112">
        <f>IF($B6112="","",IFERROR(VLOOKUP($B6112,Mapping!$A:$C,3,0),"Not Mapped"))</f>
        <v/>
      </c>
      <c r="Q6112">
        <f>IF($B6112="","",IF(COUNTIF(Exclusions!$A:$A,$B6112)&gt;0,"Yes","No"))</f>
        <v/>
      </c>
      <c r="R6112" s="17">
        <f>IF($B6112="","",MIN(1,DAY($A6112)/IF($N6112="Superstore",Settings!$B$5,Settings!$B$4)))</f>
        <v/>
      </c>
      <c r="S6112" s="17">
        <f>IF(OR($B6112="",$G6112="",$R6112=0),"",$G6112/$R6112)</f>
        <v/>
      </c>
      <c r="T6112">
        <f>IF($S6112="","",IF($S6112&lt;Settings!$B$8,"Critical",IF($S6112&lt;Settings!$B$9,"Semi Critical","Non Critical")))</f>
        <v/>
      </c>
      <c r="U6112">
        <f>IF($B6112="","",IFERROR(VLOOKUP($O6112,Leaders!$A:$B,2,0),"Not Mapped"))</f>
        <v/>
      </c>
    </row>
    <row r="6113">
      <c r="A6113" s="16" t="n"/>
      <c r="G6113" s="17" t="n"/>
      <c r="H6113" s="17" t="n"/>
      <c r="I6113" s="17" t="n"/>
      <c r="J6113" s="17" t="n"/>
      <c r="K6113" s="17" t="n"/>
      <c r="L6113" s="17" t="n"/>
      <c r="N6113">
        <f>IF($B6113="","",IF($C6113="SUPERSTORE","Superstore","DH"))</f>
        <v/>
      </c>
      <c r="O6113">
        <f>IF($B6113="","",IFERROR(VLOOKUP($B6113,Mapping!$A:$C,2,0),"Not Mapped"))</f>
        <v/>
      </c>
      <c r="P6113">
        <f>IF($B6113="","",IFERROR(VLOOKUP($B6113,Mapping!$A:$C,3,0),"Not Mapped"))</f>
        <v/>
      </c>
      <c r="Q6113">
        <f>IF($B6113="","",IF(COUNTIF(Exclusions!$A:$A,$B6113)&gt;0,"Yes","No"))</f>
        <v/>
      </c>
      <c r="R6113" s="17">
        <f>IF($B6113="","",MIN(1,DAY($A6113)/IF($N6113="Superstore",Settings!$B$5,Settings!$B$4)))</f>
        <v/>
      </c>
      <c r="S6113" s="17">
        <f>IF(OR($B6113="",$G6113="",$R6113=0),"",$G6113/$R6113)</f>
        <v/>
      </c>
      <c r="T6113">
        <f>IF($S6113="","",IF($S6113&lt;Settings!$B$8,"Critical",IF($S6113&lt;Settings!$B$9,"Semi Critical","Non Critical")))</f>
        <v/>
      </c>
      <c r="U6113">
        <f>IF($B6113="","",IFERROR(VLOOKUP($O6113,Leaders!$A:$B,2,0),"Not Mapped"))</f>
        <v/>
      </c>
    </row>
    <row r="6114">
      <c r="A6114" s="16" t="n"/>
      <c r="G6114" s="17" t="n"/>
      <c r="H6114" s="17" t="n"/>
      <c r="I6114" s="17" t="n"/>
      <c r="J6114" s="17" t="n"/>
      <c r="K6114" s="17" t="n"/>
      <c r="L6114" s="17" t="n"/>
      <c r="N6114">
        <f>IF($B6114="","",IF($C6114="SUPERSTORE","Superstore","DH"))</f>
        <v/>
      </c>
      <c r="O6114">
        <f>IF($B6114="","",IFERROR(VLOOKUP($B6114,Mapping!$A:$C,2,0),"Not Mapped"))</f>
        <v/>
      </c>
      <c r="P6114">
        <f>IF($B6114="","",IFERROR(VLOOKUP($B6114,Mapping!$A:$C,3,0),"Not Mapped"))</f>
        <v/>
      </c>
      <c r="Q6114">
        <f>IF($B6114="","",IF(COUNTIF(Exclusions!$A:$A,$B6114)&gt;0,"Yes","No"))</f>
        <v/>
      </c>
      <c r="R6114" s="17">
        <f>IF($B6114="","",MIN(1,DAY($A6114)/IF($N6114="Superstore",Settings!$B$5,Settings!$B$4)))</f>
        <v/>
      </c>
      <c r="S6114" s="17">
        <f>IF(OR($B6114="",$G6114="",$R6114=0),"",$G6114/$R6114)</f>
        <v/>
      </c>
      <c r="T6114">
        <f>IF($S6114="","",IF($S6114&lt;Settings!$B$8,"Critical",IF($S6114&lt;Settings!$B$9,"Semi Critical","Non Critical")))</f>
        <v/>
      </c>
      <c r="U6114">
        <f>IF($B6114="","",IFERROR(VLOOKUP($O6114,Leaders!$A:$B,2,0),"Not Mapped"))</f>
        <v/>
      </c>
    </row>
    <row r="6115">
      <c r="A6115" s="16" t="n"/>
      <c r="G6115" s="17" t="n"/>
      <c r="H6115" s="17" t="n"/>
      <c r="I6115" s="17" t="n"/>
      <c r="J6115" s="17" t="n"/>
      <c r="K6115" s="17" t="n"/>
      <c r="L6115" s="17" t="n"/>
      <c r="N6115">
        <f>IF($B6115="","",IF($C6115="SUPERSTORE","Superstore","DH"))</f>
        <v/>
      </c>
      <c r="O6115">
        <f>IF($B6115="","",IFERROR(VLOOKUP($B6115,Mapping!$A:$C,2,0),"Not Mapped"))</f>
        <v/>
      </c>
      <c r="P6115">
        <f>IF($B6115="","",IFERROR(VLOOKUP($B6115,Mapping!$A:$C,3,0),"Not Mapped"))</f>
        <v/>
      </c>
      <c r="Q6115">
        <f>IF($B6115="","",IF(COUNTIF(Exclusions!$A:$A,$B6115)&gt;0,"Yes","No"))</f>
        <v/>
      </c>
      <c r="R6115" s="17">
        <f>IF($B6115="","",MIN(1,DAY($A6115)/IF($N6115="Superstore",Settings!$B$5,Settings!$B$4)))</f>
        <v/>
      </c>
      <c r="S6115" s="17">
        <f>IF(OR($B6115="",$G6115="",$R6115=0),"",$G6115/$R6115)</f>
        <v/>
      </c>
      <c r="T6115">
        <f>IF($S6115="","",IF($S6115&lt;Settings!$B$8,"Critical",IF($S6115&lt;Settings!$B$9,"Semi Critical","Non Critical")))</f>
        <v/>
      </c>
      <c r="U6115">
        <f>IF($B6115="","",IFERROR(VLOOKUP($O6115,Leaders!$A:$B,2,0),"Not Mapped"))</f>
        <v/>
      </c>
    </row>
    <row r="6116">
      <c r="A6116" s="16" t="n"/>
      <c r="G6116" s="17" t="n"/>
      <c r="H6116" s="17" t="n"/>
      <c r="I6116" s="17" t="n"/>
      <c r="J6116" s="17" t="n"/>
      <c r="K6116" s="17" t="n"/>
      <c r="L6116" s="17" t="n"/>
      <c r="N6116">
        <f>IF($B6116="","",IF($C6116="SUPERSTORE","Superstore","DH"))</f>
        <v/>
      </c>
      <c r="O6116">
        <f>IF($B6116="","",IFERROR(VLOOKUP($B6116,Mapping!$A:$C,2,0),"Not Mapped"))</f>
        <v/>
      </c>
      <c r="P6116">
        <f>IF($B6116="","",IFERROR(VLOOKUP($B6116,Mapping!$A:$C,3,0),"Not Mapped"))</f>
        <v/>
      </c>
      <c r="Q6116">
        <f>IF($B6116="","",IF(COUNTIF(Exclusions!$A:$A,$B6116)&gt;0,"Yes","No"))</f>
        <v/>
      </c>
      <c r="R6116" s="17">
        <f>IF($B6116="","",MIN(1,DAY($A6116)/IF($N6116="Superstore",Settings!$B$5,Settings!$B$4)))</f>
        <v/>
      </c>
      <c r="S6116" s="17">
        <f>IF(OR($B6116="",$G6116="",$R6116=0),"",$G6116/$R6116)</f>
        <v/>
      </c>
      <c r="T6116">
        <f>IF($S6116="","",IF($S6116&lt;Settings!$B$8,"Critical",IF($S6116&lt;Settings!$B$9,"Semi Critical","Non Critical")))</f>
        <v/>
      </c>
      <c r="U6116">
        <f>IF($B6116="","",IFERROR(VLOOKUP($O6116,Leaders!$A:$B,2,0),"Not Mapped"))</f>
        <v/>
      </c>
    </row>
    <row r="6117">
      <c r="A6117" s="16" t="n"/>
      <c r="G6117" s="17" t="n"/>
      <c r="H6117" s="17" t="n"/>
      <c r="I6117" s="17" t="n"/>
      <c r="J6117" s="17" t="n"/>
      <c r="K6117" s="17" t="n"/>
      <c r="L6117" s="17" t="n"/>
      <c r="N6117">
        <f>IF($B6117="","",IF($C6117="SUPERSTORE","Superstore","DH"))</f>
        <v/>
      </c>
      <c r="O6117">
        <f>IF($B6117="","",IFERROR(VLOOKUP($B6117,Mapping!$A:$C,2,0),"Not Mapped"))</f>
        <v/>
      </c>
      <c r="P6117">
        <f>IF($B6117="","",IFERROR(VLOOKUP($B6117,Mapping!$A:$C,3,0),"Not Mapped"))</f>
        <v/>
      </c>
      <c r="Q6117">
        <f>IF($B6117="","",IF(COUNTIF(Exclusions!$A:$A,$B6117)&gt;0,"Yes","No"))</f>
        <v/>
      </c>
      <c r="R6117" s="17">
        <f>IF($B6117="","",MIN(1,DAY($A6117)/IF($N6117="Superstore",Settings!$B$5,Settings!$B$4)))</f>
        <v/>
      </c>
      <c r="S6117" s="17">
        <f>IF(OR($B6117="",$G6117="",$R6117=0),"",$G6117/$R6117)</f>
        <v/>
      </c>
      <c r="T6117">
        <f>IF($S6117="","",IF($S6117&lt;Settings!$B$8,"Critical",IF($S6117&lt;Settings!$B$9,"Semi Critical","Non Critical")))</f>
        <v/>
      </c>
      <c r="U6117">
        <f>IF($B6117="","",IFERROR(VLOOKUP($O6117,Leaders!$A:$B,2,0),"Not Mapped"))</f>
        <v/>
      </c>
    </row>
    <row r="6118">
      <c r="A6118" s="16" t="n"/>
      <c r="G6118" s="17" t="n"/>
      <c r="H6118" s="17" t="n"/>
      <c r="I6118" s="17" t="n"/>
      <c r="J6118" s="17" t="n"/>
      <c r="K6118" s="17" t="n"/>
      <c r="L6118" s="17" t="n"/>
      <c r="N6118">
        <f>IF($B6118="","",IF($C6118="SUPERSTORE","Superstore","DH"))</f>
        <v/>
      </c>
      <c r="O6118">
        <f>IF($B6118="","",IFERROR(VLOOKUP($B6118,Mapping!$A:$C,2,0),"Not Mapped"))</f>
        <v/>
      </c>
      <c r="P6118">
        <f>IF($B6118="","",IFERROR(VLOOKUP($B6118,Mapping!$A:$C,3,0),"Not Mapped"))</f>
        <v/>
      </c>
      <c r="Q6118">
        <f>IF($B6118="","",IF(COUNTIF(Exclusions!$A:$A,$B6118)&gt;0,"Yes","No"))</f>
        <v/>
      </c>
      <c r="R6118" s="17">
        <f>IF($B6118="","",MIN(1,DAY($A6118)/IF($N6118="Superstore",Settings!$B$5,Settings!$B$4)))</f>
        <v/>
      </c>
      <c r="S6118" s="17">
        <f>IF(OR($B6118="",$G6118="",$R6118=0),"",$G6118/$R6118)</f>
        <v/>
      </c>
      <c r="T6118">
        <f>IF($S6118="","",IF($S6118&lt;Settings!$B$8,"Critical",IF($S6118&lt;Settings!$B$9,"Semi Critical","Non Critical")))</f>
        <v/>
      </c>
      <c r="U6118">
        <f>IF($B6118="","",IFERROR(VLOOKUP($O6118,Leaders!$A:$B,2,0),"Not Mapped"))</f>
        <v/>
      </c>
    </row>
    <row r="6119">
      <c r="A6119" s="16" t="n"/>
      <c r="G6119" s="17" t="n"/>
      <c r="H6119" s="17" t="n"/>
      <c r="I6119" s="17" t="n"/>
      <c r="J6119" s="17" t="n"/>
      <c r="K6119" s="17" t="n"/>
      <c r="L6119" s="17" t="n"/>
      <c r="N6119">
        <f>IF($B6119="","",IF($C6119="SUPERSTORE","Superstore","DH"))</f>
        <v/>
      </c>
      <c r="O6119">
        <f>IF($B6119="","",IFERROR(VLOOKUP($B6119,Mapping!$A:$C,2,0),"Not Mapped"))</f>
        <v/>
      </c>
      <c r="P6119">
        <f>IF($B6119="","",IFERROR(VLOOKUP($B6119,Mapping!$A:$C,3,0),"Not Mapped"))</f>
        <v/>
      </c>
      <c r="Q6119">
        <f>IF($B6119="","",IF(COUNTIF(Exclusions!$A:$A,$B6119)&gt;0,"Yes","No"))</f>
        <v/>
      </c>
      <c r="R6119" s="17">
        <f>IF($B6119="","",MIN(1,DAY($A6119)/IF($N6119="Superstore",Settings!$B$5,Settings!$B$4)))</f>
        <v/>
      </c>
      <c r="S6119" s="17">
        <f>IF(OR($B6119="",$G6119="",$R6119=0),"",$G6119/$R6119)</f>
        <v/>
      </c>
      <c r="T6119">
        <f>IF($S6119="","",IF($S6119&lt;Settings!$B$8,"Critical",IF($S6119&lt;Settings!$B$9,"Semi Critical","Non Critical")))</f>
        <v/>
      </c>
      <c r="U6119">
        <f>IF($B6119="","",IFERROR(VLOOKUP($O6119,Leaders!$A:$B,2,0),"Not Mapped"))</f>
        <v/>
      </c>
    </row>
    <row r="6120">
      <c r="A6120" s="16" t="n"/>
      <c r="G6120" s="17" t="n"/>
      <c r="H6120" s="17" t="n"/>
      <c r="I6120" s="17" t="n"/>
      <c r="J6120" s="17" t="n"/>
      <c r="K6120" s="17" t="n"/>
      <c r="L6120" s="17" t="n"/>
      <c r="N6120">
        <f>IF($B6120="","",IF($C6120="SUPERSTORE","Superstore","DH"))</f>
        <v/>
      </c>
      <c r="O6120">
        <f>IF($B6120="","",IFERROR(VLOOKUP($B6120,Mapping!$A:$C,2,0),"Not Mapped"))</f>
        <v/>
      </c>
      <c r="P6120">
        <f>IF($B6120="","",IFERROR(VLOOKUP($B6120,Mapping!$A:$C,3,0),"Not Mapped"))</f>
        <v/>
      </c>
      <c r="Q6120">
        <f>IF($B6120="","",IF(COUNTIF(Exclusions!$A:$A,$B6120)&gt;0,"Yes","No"))</f>
        <v/>
      </c>
      <c r="R6120" s="17">
        <f>IF($B6120="","",MIN(1,DAY($A6120)/IF($N6120="Superstore",Settings!$B$5,Settings!$B$4)))</f>
        <v/>
      </c>
      <c r="S6120" s="17">
        <f>IF(OR($B6120="",$G6120="",$R6120=0),"",$G6120/$R6120)</f>
        <v/>
      </c>
      <c r="T6120">
        <f>IF($S6120="","",IF($S6120&lt;Settings!$B$8,"Critical",IF($S6120&lt;Settings!$B$9,"Semi Critical","Non Critical")))</f>
        <v/>
      </c>
      <c r="U6120">
        <f>IF($B6120="","",IFERROR(VLOOKUP($O6120,Leaders!$A:$B,2,0),"Not Mapped"))</f>
        <v/>
      </c>
    </row>
    <row r="6121">
      <c r="A6121" s="16" t="n"/>
      <c r="G6121" s="17" t="n"/>
      <c r="H6121" s="17" t="n"/>
      <c r="I6121" s="17" t="n"/>
      <c r="J6121" s="17" t="n"/>
      <c r="K6121" s="17" t="n"/>
      <c r="L6121" s="17" t="n"/>
      <c r="N6121">
        <f>IF($B6121="","",IF($C6121="SUPERSTORE","Superstore","DH"))</f>
        <v/>
      </c>
      <c r="O6121">
        <f>IF($B6121="","",IFERROR(VLOOKUP($B6121,Mapping!$A:$C,2,0),"Not Mapped"))</f>
        <v/>
      </c>
      <c r="P6121">
        <f>IF($B6121="","",IFERROR(VLOOKUP($B6121,Mapping!$A:$C,3,0),"Not Mapped"))</f>
        <v/>
      </c>
      <c r="Q6121">
        <f>IF($B6121="","",IF(COUNTIF(Exclusions!$A:$A,$B6121)&gt;0,"Yes","No"))</f>
        <v/>
      </c>
      <c r="R6121" s="17">
        <f>IF($B6121="","",MIN(1,DAY($A6121)/IF($N6121="Superstore",Settings!$B$5,Settings!$B$4)))</f>
        <v/>
      </c>
      <c r="S6121" s="17">
        <f>IF(OR($B6121="",$G6121="",$R6121=0),"",$G6121/$R6121)</f>
        <v/>
      </c>
      <c r="T6121">
        <f>IF($S6121="","",IF($S6121&lt;Settings!$B$8,"Critical",IF($S6121&lt;Settings!$B$9,"Semi Critical","Non Critical")))</f>
        <v/>
      </c>
      <c r="U6121">
        <f>IF($B6121="","",IFERROR(VLOOKUP($O6121,Leaders!$A:$B,2,0),"Not Mapped"))</f>
        <v/>
      </c>
    </row>
    <row r="6122">
      <c r="A6122" s="16" t="n"/>
      <c r="G6122" s="17" t="n"/>
      <c r="H6122" s="17" t="n"/>
      <c r="I6122" s="17" t="n"/>
      <c r="J6122" s="17" t="n"/>
      <c r="K6122" s="17" t="n"/>
      <c r="L6122" s="17" t="n"/>
      <c r="N6122">
        <f>IF($B6122="","",IF($C6122="SUPERSTORE","Superstore","DH"))</f>
        <v/>
      </c>
      <c r="O6122">
        <f>IF($B6122="","",IFERROR(VLOOKUP($B6122,Mapping!$A:$C,2,0),"Not Mapped"))</f>
        <v/>
      </c>
      <c r="P6122">
        <f>IF($B6122="","",IFERROR(VLOOKUP($B6122,Mapping!$A:$C,3,0),"Not Mapped"))</f>
        <v/>
      </c>
      <c r="Q6122">
        <f>IF($B6122="","",IF(COUNTIF(Exclusions!$A:$A,$B6122)&gt;0,"Yes","No"))</f>
        <v/>
      </c>
      <c r="R6122" s="17">
        <f>IF($B6122="","",MIN(1,DAY($A6122)/IF($N6122="Superstore",Settings!$B$5,Settings!$B$4)))</f>
        <v/>
      </c>
      <c r="S6122" s="17">
        <f>IF(OR($B6122="",$G6122="",$R6122=0),"",$G6122/$R6122)</f>
        <v/>
      </c>
      <c r="T6122">
        <f>IF($S6122="","",IF($S6122&lt;Settings!$B$8,"Critical",IF($S6122&lt;Settings!$B$9,"Semi Critical","Non Critical")))</f>
        <v/>
      </c>
      <c r="U6122">
        <f>IF($B6122="","",IFERROR(VLOOKUP($O6122,Leaders!$A:$B,2,0),"Not Mapped"))</f>
        <v/>
      </c>
    </row>
    <row r="6123">
      <c r="A6123" s="16" t="n"/>
      <c r="G6123" s="17" t="n"/>
      <c r="H6123" s="17" t="n"/>
      <c r="I6123" s="17" t="n"/>
      <c r="J6123" s="17" t="n"/>
      <c r="K6123" s="17" t="n"/>
      <c r="L6123" s="17" t="n"/>
      <c r="N6123">
        <f>IF($B6123="","",IF($C6123="SUPERSTORE","Superstore","DH"))</f>
        <v/>
      </c>
      <c r="O6123">
        <f>IF($B6123="","",IFERROR(VLOOKUP($B6123,Mapping!$A:$C,2,0),"Not Mapped"))</f>
        <v/>
      </c>
      <c r="P6123">
        <f>IF($B6123="","",IFERROR(VLOOKUP($B6123,Mapping!$A:$C,3,0),"Not Mapped"))</f>
        <v/>
      </c>
      <c r="Q6123">
        <f>IF($B6123="","",IF(COUNTIF(Exclusions!$A:$A,$B6123)&gt;0,"Yes","No"))</f>
        <v/>
      </c>
      <c r="R6123" s="17">
        <f>IF($B6123="","",MIN(1,DAY($A6123)/IF($N6123="Superstore",Settings!$B$5,Settings!$B$4)))</f>
        <v/>
      </c>
      <c r="S6123" s="17">
        <f>IF(OR($B6123="",$G6123="",$R6123=0),"",$G6123/$R6123)</f>
        <v/>
      </c>
      <c r="T6123">
        <f>IF($S6123="","",IF($S6123&lt;Settings!$B$8,"Critical",IF($S6123&lt;Settings!$B$9,"Semi Critical","Non Critical")))</f>
        <v/>
      </c>
      <c r="U6123">
        <f>IF($B6123="","",IFERROR(VLOOKUP($O6123,Leaders!$A:$B,2,0),"Not Mapped"))</f>
        <v/>
      </c>
    </row>
    <row r="6124">
      <c r="A6124" s="16" t="n"/>
      <c r="G6124" s="17" t="n"/>
      <c r="H6124" s="17" t="n"/>
      <c r="I6124" s="17" t="n"/>
      <c r="J6124" s="17" t="n"/>
      <c r="K6124" s="17" t="n"/>
      <c r="L6124" s="17" t="n"/>
      <c r="N6124">
        <f>IF($B6124="","",IF($C6124="SUPERSTORE","Superstore","DH"))</f>
        <v/>
      </c>
      <c r="O6124">
        <f>IF($B6124="","",IFERROR(VLOOKUP($B6124,Mapping!$A:$C,2,0),"Not Mapped"))</f>
        <v/>
      </c>
      <c r="P6124">
        <f>IF($B6124="","",IFERROR(VLOOKUP($B6124,Mapping!$A:$C,3,0),"Not Mapped"))</f>
        <v/>
      </c>
      <c r="Q6124">
        <f>IF($B6124="","",IF(COUNTIF(Exclusions!$A:$A,$B6124)&gt;0,"Yes","No"))</f>
        <v/>
      </c>
      <c r="R6124" s="17">
        <f>IF($B6124="","",MIN(1,DAY($A6124)/IF($N6124="Superstore",Settings!$B$5,Settings!$B$4)))</f>
        <v/>
      </c>
      <c r="S6124" s="17">
        <f>IF(OR($B6124="",$G6124="",$R6124=0),"",$G6124/$R6124)</f>
        <v/>
      </c>
      <c r="T6124">
        <f>IF($S6124="","",IF($S6124&lt;Settings!$B$8,"Critical",IF($S6124&lt;Settings!$B$9,"Semi Critical","Non Critical")))</f>
        <v/>
      </c>
      <c r="U6124">
        <f>IF($B6124="","",IFERROR(VLOOKUP($O6124,Leaders!$A:$B,2,0),"Not Mapped"))</f>
        <v/>
      </c>
    </row>
    <row r="6125">
      <c r="A6125" s="16" t="n"/>
      <c r="G6125" s="17" t="n"/>
      <c r="H6125" s="17" t="n"/>
      <c r="I6125" s="17" t="n"/>
      <c r="J6125" s="17" t="n"/>
      <c r="K6125" s="17" t="n"/>
      <c r="L6125" s="17" t="n"/>
      <c r="N6125">
        <f>IF($B6125="","",IF($C6125="SUPERSTORE","Superstore","DH"))</f>
        <v/>
      </c>
      <c r="O6125">
        <f>IF($B6125="","",IFERROR(VLOOKUP($B6125,Mapping!$A:$C,2,0),"Not Mapped"))</f>
        <v/>
      </c>
      <c r="P6125">
        <f>IF($B6125="","",IFERROR(VLOOKUP($B6125,Mapping!$A:$C,3,0),"Not Mapped"))</f>
        <v/>
      </c>
      <c r="Q6125">
        <f>IF($B6125="","",IF(COUNTIF(Exclusions!$A:$A,$B6125)&gt;0,"Yes","No"))</f>
        <v/>
      </c>
      <c r="R6125" s="17">
        <f>IF($B6125="","",MIN(1,DAY($A6125)/IF($N6125="Superstore",Settings!$B$5,Settings!$B$4)))</f>
        <v/>
      </c>
      <c r="S6125" s="17">
        <f>IF(OR($B6125="",$G6125="",$R6125=0),"",$G6125/$R6125)</f>
        <v/>
      </c>
      <c r="T6125">
        <f>IF($S6125="","",IF($S6125&lt;Settings!$B$8,"Critical",IF($S6125&lt;Settings!$B$9,"Semi Critical","Non Critical")))</f>
        <v/>
      </c>
      <c r="U6125">
        <f>IF($B6125="","",IFERROR(VLOOKUP($O6125,Leaders!$A:$B,2,0),"Not Mapped"))</f>
        <v/>
      </c>
    </row>
    <row r="6126">
      <c r="A6126" s="16" t="n"/>
      <c r="G6126" s="17" t="n"/>
      <c r="H6126" s="17" t="n"/>
      <c r="I6126" s="17" t="n"/>
      <c r="J6126" s="17" t="n"/>
      <c r="K6126" s="17" t="n"/>
      <c r="L6126" s="17" t="n"/>
      <c r="N6126">
        <f>IF($B6126="","",IF($C6126="SUPERSTORE","Superstore","DH"))</f>
        <v/>
      </c>
      <c r="O6126">
        <f>IF($B6126="","",IFERROR(VLOOKUP($B6126,Mapping!$A:$C,2,0),"Not Mapped"))</f>
        <v/>
      </c>
      <c r="P6126">
        <f>IF($B6126="","",IFERROR(VLOOKUP($B6126,Mapping!$A:$C,3,0),"Not Mapped"))</f>
        <v/>
      </c>
      <c r="Q6126">
        <f>IF($B6126="","",IF(COUNTIF(Exclusions!$A:$A,$B6126)&gt;0,"Yes","No"))</f>
        <v/>
      </c>
      <c r="R6126" s="17">
        <f>IF($B6126="","",MIN(1,DAY($A6126)/IF($N6126="Superstore",Settings!$B$5,Settings!$B$4)))</f>
        <v/>
      </c>
      <c r="S6126" s="17">
        <f>IF(OR($B6126="",$G6126="",$R6126=0),"",$G6126/$R6126)</f>
        <v/>
      </c>
      <c r="T6126">
        <f>IF($S6126="","",IF($S6126&lt;Settings!$B$8,"Critical",IF($S6126&lt;Settings!$B$9,"Semi Critical","Non Critical")))</f>
        <v/>
      </c>
      <c r="U6126">
        <f>IF($B6126="","",IFERROR(VLOOKUP($O6126,Leaders!$A:$B,2,0),"Not Mapped"))</f>
        <v/>
      </c>
    </row>
    <row r="6127">
      <c r="A6127" s="16" t="n"/>
      <c r="G6127" s="17" t="n"/>
      <c r="H6127" s="17" t="n"/>
      <c r="I6127" s="17" t="n"/>
      <c r="J6127" s="17" t="n"/>
      <c r="K6127" s="17" t="n"/>
      <c r="L6127" s="17" t="n"/>
      <c r="N6127">
        <f>IF($B6127="","",IF($C6127="SUPERSTORE","Superstore","DH"))</f>
        <v/>
      </c>
      <c r="O6127">
        <f>IF($B6127="","",IFERROR(VLOOKUP($B6127,Mapping!$A:$C,2,0),"Not Mapped"))</f>
        <v/>
      </c>
      <c r="P6127">
        <f>IF($B6127="","",IFERROR(VLOOKUP($B6127,Mapping!$A:$C,3,0),"Not Mapped"))</f>
        <v/>
      </c>
      <c r="Q6127">
        <f>IF($B6127="","",IF(COUNTIF(Exclusions!$A:$A,$B6127)&gt;0,"Yes","No"))</f>
        <v/>
      </c>
      <c r="R6127" s="17">
        <f>IF($B6127="","",MIN(1,DAY($A6127)/IF($N6127="Superstore",Settings!$B$5,Settings!$B$4)))</f>
        <v/>
      </c>
      <c r="S6127" s="17">
        <f>IF(OR($B6127="",$G6127="",$R6127=0),"",$G6127/$R6127)</f>
        <v/>
      </c>
      <c r="T6127">
        <f>IF($S6127="","",IF($S6127&lt;Settings!$B$8,"Critical",IF($S6127&lt;Settings!$B$9,"Semi Critical","Non Critical")))</f>
        <v/>
      </c>
      <c r="U6127">
        <f>IF($B6127="","",IFERROR(VLOOKUP($O6127,Leaders!$A:$B,2,0),"Not Mapped"))</f>
        <v/>
      </c>
    </row>
    <row r="6128">
      <c r="A6128" s="16" t="n"/>
      <c r="G6128" s="17" t="n"/>
      <c r="H6128" s="17" t="n"/>
      <c r="I6128" s="17" t="n"/>
      <c r="J6128" s="17" t="n"/>
      <c r="K6128" s="17" t="n"/>
      <c r="L6128" s="17" t="n"/>
      <c r="N6128">
        <f>IF($B6128="","",IF($C6128="SUPERSTORE","Superstore","DH"))</f>
        <v/>
      </c>
      <c r="O6128">
        <f>IF($B6128="","",IFERROR(VLOOKUP($B6128,Mapping!$A:$C,2,0),"Not Mapped"))</f>
        <v/>
      </c>
      <c r="P6128">
        <f>IF($B6128="","",IFERROR(VLOOKUP($B6128,Mapping!$A:$C,3,0),"Not Mapped"))</f>
        <v/>
      </c>
      <c r="Q6128">
        <f>IF($B6128="","",IF(COUNTIF(Exclusions!$A:$A,$B6128)&gt;0,"Yes","No"))</f>
        <v/>
      </c>
      <c r="R6128" s="17">
        <f>IF($B6128="","",MIN(1,DAY($A6128)/IF($N6128="Superstore",Settings!$B$5,Settings!$B$4)))</f>
        <v/>
      </c>
      <c r="S6128" s="17">
        <f>IF(OR($B6128="",$G6128="",$R6128=0),"",$G6128/$R6128)</f>
        <v/>
      </c>
      <c r="T6128">
        <f>IF($S6128="","",IF($S6128&lt;Settings!$B$8,"Critical",IF($S6128&lt;Settings!$B$9,"Semi Critical","Non Critical")))</f>
        <v/>
      </c>
      <c r="U6128">
        <f>IF($B6128="","",IFERROR(VLOOKUP($O6128,Leaders!$A:$B,2,0),"Not Mapped"))</f>
        <v/>
      </c>
    </row>
    <row r="6129">
      <c r="A6129" s="16" t="n"/>
      <c r="G6129" s="17" t="n"/>
      <c r="H6129" s="17" t="n"/>
      <c r="I6129" s="17" t="n"/>
      <c r="J6129" s="17" t="n"/>
      <c r="K6129" s="17" t="n"/>
      <c r="L6129" s="17" t="n"/>
      <c r="N6129">
        <f>IF($B6129="","",IF($C6129="SUPERSTORE","Superstore","DH"))</f>
        <v/>
      </c>
      <c r="O6129">
        <f>IF($B6129="","",IFERROR(VLOOKUP($B6129,Mapping!$A:$C,2,0),"Not Mapped"))</f>
        <v/>
      </c>
      <c r="P6129">
        <f>IF($B6129="","",IFERROR(VLOOKUP($B6129,Mapping!$A:$C,3,0),"Not Mapped"))</f>
        <v/>
      </c>
      <c r="Q6129">
        <f>IF($B6129="","",IF(COUNTIF(Exclusions!$A:$A,$B6129)&gt;0,"Yes","No"))</f>
        <v/>
      </c>
      <c r="R6129" s="17">
        <f>IF($B6129="","",MIN(1,DAY($A6129)/IF($N6129="Superstore",Settings!$B$5,Settings!$B$4)))</f>
        <v/>
      </c>
      <c r="S6129" s="17">
        <f>IF(OR($B6129="",$G6129="",$R6129=0),"",$G6129/$R6129)</f>
        <v/>
      </c>
      <c r="T6129">
        <f>IF($S6129="","",IF($S6129&lt;Settings!$B$8,"Critical",IF($S6129&lt;Settings!$B$9,"Semi Critical","Non Critical")))</f>
        <v/>
      </c>
      <c r="U6129">
        <f>IF($B6129="","",IFERROR(VLOOKUP($O6129,Leaders!$A:$B,2,0),"Not Mapped"))</f>
        <v/>
      </c>
    </row>
    <row r="6130">
      <c r="A6130" s="16" t="n"/>
      <c r="G6130" s="17" t="n"/>
      <c r="H6130" s="17" t="n"/>
      <c r="I6130" s="17" t="n"/>
      <c r="J6130" s="17" t="n"/>
      <c r="K6130" s="17" t="n"/>
      <c r="L6130" s="17" t="n"/>
      <c r="N6130">
        <f>IF($B6130="","",IF($C6130="SUPERSTORE","Superstore","DH"))</f>
        <v/>
      </c>
      <c r="O6130">
        <f>IF($B6130="","",IFERROR(VLOOKUP($B6130,Mapping!$A:$C,2,0),"Not Mapped"))</f>
        <v/>
      </c>
      <c r="P6130">
        <f>IF($B6130="","",IFERROR(VLOOKUP($B6130,Mapping!$A:$C,3,0),"Not Mapped"))</f>
        <v/>
      </c>
      <c r="Q6130">
        <f>IF($B6130="","",IF(COUNTIF(Exclusions!$A:$A,$B6130)&gt;0,"Yes","No"))</f>
        <v/>
      </c>
      <c r="R6130" s="17">
        <f>IF($B6130="","",MIN(1,DAY($A6130)/IF($N6130="Superstore",Settings!$B$5,Settings!$B$4)))</f>
        <v/>
      </c>
      <c r="S6130" s="17">
        <f>IF(OR($B6130="",$G6130="",$R6130=0),"",$G6130/$R6130)</f>
        <v/>
      </c>
      <c r="T6130">
        <f>IF($S6130="","",IF($S6130&lt;Settings!$B$8,"Critical",IF($S6130&lt;Settings!$B$9,"Semi Critical","Non Critical")))</f>
        <v/>
      </c>
      <c r="U6130">
        <f>IF($B6130="","",IFERROR(VLOOKUP($O6130,Leaders!$A:$B,2,0),"Not Mapped"))</f>
        <v/>
      </c>
    </row>
    <row r="6131">
      <c r="A6131" s="16" t="n"/>
      <c r="G6131" s="17" t="n"/>
      <c r="H6131" s="17" t="n"/>
      <c r="I6131" s="17" t="n"/>
      <c r="J6131" s="17" t="n"/>
      <c r="K6131" s="17" t="n"/>
      <c r="L6131" s="17" t="n"/>
      <c r="N6131">
        <f>IF($B6131="","",IF($C6131="SUPERSTORE","Superstore","DH"))</f>
        <v/>
      </c>
      <c r="O6131">
        <f>IF($B6131="","",IFERROR(VLOOKUP($B6131,Mapping!$A:$C,2,0),"Not Mapped"))</f>
        <v/>
      </c>
      <c r="P6131">
        <f>IF($B6131="","",IFERROR(VLOOKUP($B6131,Mapping!$A:$C,3,0),"Not Mapped"))</f>
        <v/>
      </c>
      <c r="Q6131">
        <f>IF($B6131="","",IF(COUNTIF(Exclusions!$A:$A,$B6131)&gt;0,"Yes","No"))</f>
        <v/>
      </c>
      <c r="R6131" s="17">
        <f>IF($B6131="","",MIN(1,DAY($A6131)/IF($N6131="Superstore",Settings!$B$5,Settings!$B$4)))</f>
        <v/>
      </c>
      <c r="S6131" s="17">
        <f>IF(OR($B6131="",$G6131="",$R6131=0),"",$G6131/$R6131)</f>
        <v/>
      </c>
      <c r="T6131">
        <f>IF($S6131="","",IF($S6131&lt;Settings!$B$8,"Critical",IF($S6131&lt;Settings!$B$9,"Semi Critical","Non Critical")))</f>
        <v/>
      </c>
      <c r="U6131">
        <f>IF($B6131="","",IFERROR(VLOOKUP($O6131,Leaders!$A:$B,2,0),"Not Mapped"))</f>
        <v/>
      </c>
    </row>
    <row r="6132">
      <c r="A6132" s="16" t="n"/>
      <c r="G6132" s="17" t="n"/>
      <c r="H6132" s="17" t="n"/>
      <c r="I6132" s="17" t="n"/>
      <c r="J6132" s="17" t="n"/>
      <c r="K6132" s="17" t="n"/>
      <c r="L6132" s="17" t="n"/>
      <c r="N6132">
        <f>IF($B6132="","",IF($C6132="SUPERSTORE","Superstore","DH"))</f>
        <v/>
      </c>
      <c r="O6132">
        <f>IF($B6132="","",IFERROR(VLOOKUP($B6132,Mapping!$A:$C,2,0),"Not Mapped"))</f>
        <v/>
      </c>
      <c r="P6132">
        <f>IF($B6132="","",IFERROR(VLOOKUP($B6132,Mapping!$A:$C,3,0),"Not Mapped"))</f>
        <v/>
      </c>
      <c r="Q6132">
        <f>IF($B6132="","",IF(COUNTIF(Exclusions!$A:$A,$B6132)&gt;0,"Yes","No"))</f>
        <v/>
      </c>
      <c r="R6132" s="17">
        <f>IF($B6132="","",MIN(1,DAY($A6132)/IF($N6132="Superstore",Settings!$B$5,Settings!$B$4)))</f>
        <v/>
      </c>
      <c r="S6132" s="17">
        <f>IF(OR($B6132="",$G6132="",$R6132=0),"",$G6132/$R6132)</f>
        <v/>
      </c>
      <c r="T6132">
        <f>IF($S6132="","",IF($S6132&lt;Settings!$B$8,"Critical",IF($S6132&lt;Settings!$B$9,"Semi Critical","Non Critical")))</f>
        <v/>
      </c>
      <c r="U6132">
        <f>IF($B6132="","",IFERROR(VLOOKUP($O6132,Leaders!$A:$B,2,0),"Not Mapped"))</f>
        <v/>
      </c>
    </row>
    <row r="6133">
      <c r="A6133" s="16" t="n"/>
      <c r="G6133" s="17" t="n"/>
      <c r="H6133" s="17" t="n"/>
      <c r="I6133" s="17" t="n"/>
      <c r="J6133" s="17" t="n"/>
      <c r="K6133" s="17" t="n"/>
      <c r="L6133" s="17" t="n"/>
      <c r="N6133">
        <f>IF($B6133="","",IF($C6133="SUPERSTORE","Superstore","DH"))</f>
        <v/>
      </c>
      <c r="O6133">
        <f>IF($B6133="","",IFERROR(VLOOKUP($B6133,Mapping!$A:$C,2,0),"Not Mapped"))</f>
        <v/>
      </c>
      <c r="P6133">
        <f>IF($B6133="","",IFERROR(VLOOKUP($B6133,Mapping!$A:$C,3,0),"Not Mapped"))</f>
        <v/>
      </c>
      <c r="Q6133">
        <f>IF($B6133="","",IF(COUNTIF(Exclusions!$A:$A,$B6133)&gt;0,"Yes","No"))</f>
        <v/>
      </c>
      <c r="R6133" s="17">
        <f>IF($B6133="","",MIN(1,DAY($A6133)/IF($N6133="Superstore",Settings!$B$5,Settings!$B$4)))</f>
        <v/>
      </c>
      <c r="S6133" s="17">
        <f>IF(OR($B6133="",$G6133="",$R6133=0),"",$G6133/$R6133)</f>
        <v/>
      </c>
      <c r="T6133">
        <f>IF($S6133="","",IF($S6133&lt;Settings!$B$8,"Critical",IF($S6133&lt;Settings!$B$9,"Semi Critical","Non Critical")))</f>
        <v/>
      </c>
      <c r="U6133">
        <f>IF($B6133="","",IFERROR(VLOOKUP($O6133,Leaders!$A:$B,2,0),"Not Mapped"))</f>
        <v/>
      </c>
    </row>
    <row r="6134">
      <c r="A6134" s="16" t="n"/>
      <c r="G6134" s="17" t="n"/>
      <c r="H6134" s="17" t="n"/>
      <c r="I6134" s="17" t="n"/>
      <c r="J6134" s="17" t="n"/>
      <c r="K6134" s="17" t="n"/>
      <c r="L6134" s="17" t="n"/>
      <c r="N6134">
        <f>IF($B6134="","",IF($C6134="SUPERSTORE","Superstore","DH"))</f>
        <v/>
      </c>
      <c r="O6134">
        <f>IF($B6134="","",IFERROR(VLOOKUP($B6134,Mapping!$A:$C,2,0),"Not Mapped"))</f>
        <v/>
      </c>
      <c r="P6134">
        <f>IF($B6134="","",IFERROR(VLOOKUP($B6134,Mapping!$A:$C,3,0),"Not Mapped"))</f>
        <v/>
      </c>
      <c r="Q6134">
        <f>IF($B6134="","",IF(COUNTIF(Exclusions!$A:$A,$B6134)&gt;0,"Yes","No"))</f>
        <v/>
      </c>
      <c r="R6134" s="17">
        <f>IF($B6134="","",MIN(1,DAY($A6134)/IF($N6134="Superstore",Settings!$B$5,Settings!$B$4)))</f>
        <v/>
      </c>
      <c r="S6134" s="17">
        <f>IF(OR($B6134="",$G6134="",$R6134=0),"",$G6134/$R6134)</f>
        <v/>
      </c>
      <c r="T6134">
        <f>IF($S6134="","",IF($S6134&lt;Settings!$B$8,"Critical",IF($S6134&lt;Settings!$B$9,"Semi Critical","Non Critical")))</f>
        <v/>
      </c>
      <c r="U6134">
        <f>IF($B6134="","",IFERROR(VLOOKUP($O6134,Leaders!$A:$B,2,0),"Not Mapped"))</f>
        <v/>
      </c>
    </row>
    <row r="6135">
      <c r="A6135" s="16" t="n"/>
      <c r="G6135" s="17" t="n"/>
      <c r="H6135" s="17" t="n"/>
      <c r="I6135" s="17" t="n"/>
      <c r="J6135" s="17" t="n"/>
      <c r="K6135" s="17" t="n"/>
      <c r="L6135" s="17" t="n"/>
      <c r="N6135">
        <f>IF($B6135="","",IF($C6135="SUPERSTORE","Superstore","DH"))</f>
        <v/>
      </c>
      <c r="O6135">
        <f>IF($B6135="","",IFERROR(VLOOKUP($B6135,Mapping!$A:$C,2,0),"Not Mapped"))</f>
        <v/>
      </c>
      <c r="P6135">
        <f>IF($B6135="","",IFERROR(VLOOKUP($B6135,Mapping!$A:$C,3,0),"Not Mapped"))</f>
        <v/>
      </c>
      <c r="Q6135">
        <f>IF($B6135="","",IF(COUNTIF(Exclusions!$A:$A,$B6135)&gt;0,"Yes","No"))</f>
        <v/>
      </c>
      <c r="R6135" s="17">
        <f>IF($B6135="","",MIN(1,DAY($A6135)/IF($N6135="Superstore",Settings!$B$5,Settings!$B$4)))</f>
        <v/>
      </c>
      <c r="S6135" s="17">
        <f>IF(OR($B6135="",$G6135="",$R6135=0),"",$G6135/$R6135)</f>
        <v/>
      </c>
      <c r="T6135">
        <f>IF($S6135="","",IF($S6135&lt;Settings!$B$8,"Critical",IF($S6135&lt;Settings!$B$9,"Semi Critical","Non Critical")))</f>
        <v/>
      </c>
      <c r="U6135">
        <f>IF($B6135="","",IFERROR(VLOOKUP($O6135,Leaders!$A:$B,2,0),"Not Mapped"))</f>
        <v/>
      </c>
    </row>
    <row r="6136">
      <c r="A6136" s="16" t="n"/>
      <c r="G6136" s="17" t="n"/>
      <c r="H6136" s="17" t="n"/>
      <c r="I6136" s="17" t="n"/>
      <c r="J6136" s="17" t="n"/>
      <c r="K6136" s="17" t="n"/>
      <c r="L6136" s="17" t="n"/>
      <c r="N6136">
        <f>IF($B6136="","",IF($C6136="SUPERSTORE","Superstore","DH"))</f>
        <v/>
      </c>
      <c r="O6136">
        <f>IF($B6136="","",IFERROR(VLOOKUP($B6136,Mapping!$A:$C,2,0),"Not Mapped"))</f>
        <v/>
      </c>
      <c r="P6136">
        <f>IF($B6136="","",IFERROR(VLOOKUP($B6136,Mapping!$A:$C,3,0),"Not Mapped"))</f>
        <v/>
      </c>
      <c r="Q6136">
        <f>IF($B6136="","",IF(COUNTIF(Exclusions!$A:$A,$B6136)&gt;0,"Yes","No"))</f>
        <v/>
      </c>
      <c r="R6136" s="17">
        <f>IF($B6136="","",MIN(1,DAY($A6136)/IF($N6136="Superstore",Settings!$B$5,Settings!$B$4)))</f>
        <v/>
      </c>
      <c r="S6136" s="17">
        <f>IF(OR($B6136="",$G6136="",$R6136=0),"",$G6136/$R6136)</f>
        <v/>
      </c>
      <c r="T6136">
        <f>IF($S6136="","",IF($S6136&lt;Settings!$B$8,"Critical",IF($S6136&lt;Settings!$B$9,"Semi Critical","Non Critical")))</f>
        <v/>
      </c>
      <c r="U6136">
        <f>IF($B6136="","",IFERROR(VLOOKUP($O6136,Leaders!$A:$B,2,0),"Not Mapped"))</f>
        <v/>
      </c>
    </row>
    <row r="6137">
      <c r="A6137" s="16" t="n"/>
      <c r="G6137" s="17" t="n"/>
      <c r="H6137" s="17" t="n"/>
      <c r="I6137" s="17" t="n"/>
      <c r="J6137" s="17" t="n"/>
      <c r="K6137" s="17" t="n"/>
      <c r="L6137" s="17" t="n"/>
      <c r="N6137">
        <f>IF($B6137="","",IF($C6137="SUPERSTORE","Superstore","DH"))</f>
        <v/>
      </c>
      <c r="O6137">
        <f>IF($B6137="","",IFERROR(VLOOKUP($B6137,Mapping!$A:$C,2,0),"Not Mapped"))</f>
        <v/>
      </c>
      <c r="P6137">
        <f>IF($B6137="","",IFERROR(VLOOKUP($B6137,Mapping!$A:$C,3,0),"Not Mapped"))</f>
        <v/>
      </c>
      <c r="Q6137">
        <f>IF($B6137="","",IF(COUNTIF(Exclusions!$A:$A,$B6137)&gt;0,"Yes","No"))</f>
        <v/>
      </c>
      <c r="R6137" s="17">
        <f>IF($B6137="","",MIN(1,DAY($A6137)/IF($N6137="Superstore",Settings!$B$5,Settings!$B$4)))</f>
        <v/>
      </c>
      <c r="S6137" s="17">
        <f>IF(OR($B6137="",$G6137="",$R6137=0),"",$G6137/$R6137)</f>
        <v/>
      </c>
      <c r="T6137">
        <f>IF($S6137="","",IF($S6137&lt;Settings!$B$8,"Critical",IF($S6137&lt;Settings!$B$9,"Semi Critical","Non Critical")))</f>
        <v/>
      </c>
      <c r="U6137">
        <f>IF($B6137="","",IFERROR(VLOOKUP($O6137,Leaders!$A:$B,2,0),"Not Mapped"))</f>
        <v/>
      </c>
    </row>
    <row r="6138">
      <c r="A6138" s="16" t="n"/>
      <c r="G6138" s="17" t="n"/>
      <c r="H6138" s="17" t="n"/>
      <c r="I6138" s="17" t="n"/>
      <c r="J6138" s="17" t="n"/>
      <c r="K6138" s="17" t="n"/>
      <c r="L6138" s="17" t="n"/>
      <c r="N6138">
        <f>IF($B6138="","",IF($C6138="SUPERSTORE","Superstore","DH"))</f>
        <v/>
      </c>
      <c r="O6138">
        <f>IF($B6138="","",IFERROR(VLOOKUP($B6138,Mapping!$A:$C,2,0),"Not Mapped"))</f>
        <v/>
      </c>
      <c r="P6138">
        <f>IF($B6138="","",IFERROR(VLOOKUP($B6138,Mapping!$A:$C,3,0),"Not Mapped"))</f>
        <v/>
      </c>
      <c r="Q6138">
        <f>IF($B6138="","",IF(COUNTIF(Exclusions!$A:$A,$B6138)&gt;0,"Yes","No"))</f>
        <v/>
      </c>
      <c r="R6138" s="17">
        <f>IF($B6138="","",MIN(1,DAY($A6138)/IF($N6138="Superstore",Settings!$B$5,Settings!$B$4)))</f>
        <v/>
      </c>
      <c r="S6138" s="17">
        <f>IF(OR($B6138="",$G6138="",$R6138=0),"",$G6138/$R6138)</f>
        <v/>
      </c>
      <c r="T6138">
        <f>IF($S6138="","",IF($S6138&lt;Settings!$B$8,"Critical",IF($S6138&lt;Settings!$B$9,"Semi Critical","Non Critical")))</f>
        <v/>
      </c>
      <c r="U6138">
        <f>IF($B6138="","",IFERROR(VLOOKUP($O6138,Leaders!$A:$B,2,0),"Not Mapped"))</f>
        <v/>
      </c>
    </row>
    <row r="6139">
      <c r="A6139" s="16" t="n"/>
      <c r="G6139" s="17" t="n"/>
      <c r="H6139" s="17" t="n"/>
      <c r="I6139" s="17" t="n"/>
      <c r="J6139" s="17" t="n"/>
      <c r="K6139" s="17" t="n"/>
      <c r="L6139" s="17" t="n"/>
      <c r="N6139">
        <f>IF($B6139="","",IF($C6139="SUPERSTORE","Superstore","DH"))</f>
        <v/>
      </c>
      <c r="O6139">
        <f>IF($B6139="","",IFERROR(VLOOKUP($B6139,Mapping!$A:$C,2,0),"Not Mapped"))</f>
        <v/>
      </c>
      <c r="P6139">
        <f>IF($B6139="","",IFERROR(VLOOKUP($B6139,Mapping!$A:$C,3,0),"Not Mapped"))</f>
        <v/>
      </c>
      <c r="Q6139">
        <f>IF($B6139="","",IF(COUNTIF(Exclusions!$A:$A,$B6139)&gt;0,"Yes","No"))</f>
        <v/>
      </c>
      <c r="R6139" s="17">
        <f>IF($B6139="","",MIN(1,DAY($A6139)/IF($N6139="Superstore",Settings!$B$5,Settings!$B$4)))</f>
        <v/>
      </c>
      <c r="S6139" s="17">
        <f>IF(OR($B6139="",$G6139="",$R6139=0),"",$G6139/$R6139)</f>
        <v/>
      </c>
      <c r="T6139">
        <f>IF($S6139="","",IF($S6139&lt;Settings!$B$8,"Critical",IF($S6139&lt;Settings!$B$9,"Semi Critical","Non Critical")))</f>
        <v/>
      </c>
      <c r="U6139">
        <f>IF($B6139="","",IFERROR(VLOOKUP($O6139,Leaders!$A:$B,2,0),"Not Mapped"))</f>
        <v/>
      </c>
    </row>
    <row r="6140">
      <c r="A6140" s="16" t="n"/>
      <c r="G6140" s="17" t="n"/>
      <c r="H6140" s="17" t="n"/>
      <c r="I6140" s="17" t="n"/>
      <c r="J6140" s="17" t="n"/>
      <c r="K6140" s="17" t="n"/>
      <c r="L6140" s="17" t="n"/>
      <c r="N6140">
        <f>IF($B6140="","",IF($C6140="SUPERSTORE","Superstore","DH"))</f>
        <v/>
      </c>
      <c r="O6140">
        <f>IF($B6140="","",IFERROR(VLOOKUP($B6140,Mapping!$A:$C,2,0),"Not Mapped"))</f>
        <v/>
      </c>
      <c r="P6140">
        <f>IF($B6140="","",IFERROR(VLOOKUP($B6140,Mapping!$A:$C,3,0),"Not Mapped"))</f>
        <v/>
      </c>
      <c r="Q6140">
        <f>IF($B6140="","",IF(COUNTIF(Exclusions!$A:$A,$B6140)&gt;0,"Yes","No"))</f>
        <v/>
      </c>
      <c r="R6140" s="17">
        <f>IF($B6140="","",MIN(1,DAY($A6140)/IF($N6140="Superstore",Settings!$B$5,Settings!$B$4)))</f>
        <v/>
      </c>
      <c r="S6140" s="17">
        <f>IF(OR($B6140="",$G6140="",$R6140=0),"",$G6140/$R6140)</f>
        <v/>
      </c>
      <c r="T6140">
        <f>IF($S6140="","",IF($S6140&lt;Settings!$B$8,"Critical",IF($S6140&lt;Settings!$B$9,"Semi Critical","Non Critical")))</f>
        <v/>
      </c>
      <c r="U6140">
        <f>IF($B6140="","",IFERROR(VLOOKUP($O6140,Leaders!$A:$B,2,0),"Not Mapped"))</f>
        <v/>
      </c>
    </row>
    <row r="6141">
      <c r="A6141" s="16" t="n"/>
      <c r="G6141" s="17" t="n"/>
      <c r="H6141" s="17" t="n"/>
      <c r="I6141" s="17" t="n"/>
      <c r="J6141" s="17" t="n"/>
      <c r="K6141" s="17" t="n"/>
      <c r="L6141" s="17" t="n"/>
      <c r="N6141">
        <f>IF($B6141="","",IF($C6141="SUPERSTORE","Superstore","DH"))</f>
        <v/>
      </c>
      <c r="O6141">
        <f>IF($B6141="","",IFERROR(VLOOKUP($B6141,Mapping!$A:$C,2,0),"Not Mapped"))</f>
        <v/>
      </c>
      <c r="P6141">
        <f>IF($B6141="","",IFERROR(VLOOKUP($B6141,Mapping!$A:$C,3,0),"Not Mapped"))</f>
        <v/>
      </c>
      <c r="Q6141">
        <f>IF($B6141="","",IF(COUNTIF(Exclusions!$A:$A,$B6141)&gt;0,"Yes","No"))</f>
        <v/>
      </c>
      <c r="R6141" s="17">
        <f>IF($B6141="","",MIN(1,DAY($A6141)/IF($N6141="Superstore",Settings!$B$5,Settings!$B$4)))</f>
        <v/>
      </c>
      <c r="S6141" s="17">
        <f>IF(OR($B6141="",$G6141="",$R6141=0),"",$G6141/$R6141)</f>
        <v/>
      </c>
      <c r="T6141">
        <f>IF($S6141="","",IF($S6141&lt;Settings!$B$8,"Critical",IF($S6141&lt;Settings!$B$9,"Semi Critical","Non Critical")))</f>
        <v/>
      </c>
      <c r="U6141">
        <f>IF($B6141="","",IFERROR(VLOOKUP($O6141,Leaders!$A:$B,2,0),"Not Mapped"))</f>
        <v/>
      </c>
    </row>
    <row r="6142">
      <c r="A6142" s="16" t="n"/>
      <c r="G6142" s="17" t="n"/>
      <c r="H6142" s="17" t="n"/>
      <c r="I6142" s="17" t="n"/>
      <c r="J6142" s="17" t="n"/>
      <c r="K6142" s="17" t="n"/>
      <c r="L6142" s="17" t="n"/>
      <c r="N6142">
        <f>IF($B6142="","",IF($C6142="SUPERSTORE","Superstore","DH"))</f>
        <v/>
      </c>
      <c r="O6142">
        <f>IF($B6142="","",IFERROR(VLOOKUP($B6142,Mapping!$A:$C,2,0),"Not Mapped"))</f>
        <v/>
      </c>
      <c r="P6142">
        <f>IF($B6142="","",IFERROR(VLOOKUP($B6142,Mapping!$A:$C,3,0),"Not Mapped"))</f>
        <v/>
      </c>
      <c r="Q6142">
        <f>IF($B6142="","",IF(COUNTIF(Exclusions!$A:$A,$B6142)&gt;0,"Yes","No"))</f>
        <v/>
      </c>
      <c r="R6142" s="17">
        <f>IF($B6142="","",MIN(1,DAY($A6142)/IF($N6142="Superstore",Settings!$B$5,Settings!$B$4)))</f>
        <v/>
      </c>
      <c r="S6142" s="17">
        <f>IF(OR($B6142="",$G6142="",$R6142=0),"",$G6142/$R6142)</f>
        <v/>
      </c>
      <c r="T6142">
        <f>IF($S6142="","",IF($S6142&lt;Settings!$B$8,"Critical",IF($S6142&lt;Settings!$B$9,"Semi Critical","Non Critical")))</f>
        <v/>
      </c>
      <c r="U6142">
        <f>IF($B6142="","",IFERROR(VLOOKUP($O6142,Leaders!$A:$B,2,0),"Not Mapped"))</f>
        <v/>
      </c>
    </row>
    <row r="6143">
      <c r="A6143" s="16" t="n"/>
      <c r="G6143" s="17" t="n"/>
      <c r="H6143" s="17" t="n"/>
      <c r="I6143" s="17" t="n"/>
      <c r="J6143" s="17" t="n"/>
      <c r="K6143" s="17" t="n"/>
      <c r="L6143" s="17" t="n"/>
      <c r="N6143">
        <f>IF($B6143="","",IF($C6143="SUPERSTORE","Superstore","DH"))</f>
        <v/>
      </c>
      <c r="O6143">
        <f>IF($B6143="","",IFERROR(VLOOKUP($B6143,Mapping!$A:$C,2,0),"Not Mapped"))</f>
        <v/>
      </c>
      <c r="P6143">
        <f>IF($B6143="","",IFERROR(VLOOKUP($B6143,Mapping!$A:$C,3,0),"Not Mapped"))</f>
        <v/>
      </c>
      <c r="Q6143">
        <f>IF($B6143="","",IF(COUNTIF(Exclusions!$A:$A,$B6143)&gt;0,"Yes","No"))</f>
        <v/>
      </c>
      <c r="R6143" s="17">
        <f>IF($B6143="","",MIN(1,DAY($A6143)/IF($N6143="Superstore",Settings!$B$5,Settings!$B$4)))</f>
        <v/>
      </c>
      <c r="S6143" s="17">
        <f>IF(OR($B6143="",$G6143="",$R6143=0),"",$G6143/$R6143)</f>
        <v/>
      </c>
      <c r="T6143">
        <f>IF($S6143="","",IF($S6143&lt;Settings!$B$8,"Critical",IF($S6143&lt;Settings!$B$9,"Semi Critical","Non Critical")))</f>
        <v/>
      </c>
      <c r="U6143">
        <f>IF($B6143="","",IFERROR(VLOOKUP($O6143,Leaders!$A:$B,2,0),"Not Mapped"))</f>
        <v/>
      </c>
    </row>
    <row r="6144">
      <c r="A6144" s="16" t="n"/>
      <c r="G6144" s="17" t="n"/>
      <c r="H6144" s="17" t="n"/>
      <c r="I6144" s="17" t="n"/>
      <c r="J6144" s="17" t="n"/>
      <c r="K6144" s="17" t="n"/>
      <c r="L6144" s="17" t="n"/>
      <c r="N6144">
        <f>IF($B6144="","",IF($C6144="SUPERSTORE","Superstore","DH"))</f>
        <v/>
      </c>
      <c r="O6144">
        <f>IF($B6144="","",IFERROR(VLOOKUP($B6144,Mapping!$A:$C,2,0),"Not Mapped"))</f>
        <v/>
      </c>
      <c r="P6144">
        <f>IF($B6144="","",IFERROR(VLOOKUP($B6144,Mapping!$A:$C,3,0),"Not Mapped"))</f>
        <v/>
      </c>
      <c r="Q6144">
        <f>IF($B6144="","",IF(COUNTIF(Exclusions!$A:$A,$B6144)&gt;0,"Yes","No"))</f>
        <v/>
      </c>
      <c r="R6144" s="17">
        <f>IF($B6144="","",MIN(1,DAY($A6144)/IF($N6144="Superstore",Settings!$B$5,Settings!$B$4)))</f>
        <v/>
      </c>
      <c r="S6144" s="17">
        <f>IF(OR($B6144="",$G6144="",$R6144=0),"",$G6144/$R6144)</f>
        <v/>
      </c>
      <c r="T6144">
        <f>IF($S6144="","",IF($S6144&lt;Settings!$B$8,"Critical",IF($S6144&lt;Settings!$B$9,"Semi Critical","Non Critical")))</f>
        <v/>
      </c>
      <c r="U6144">
        <f>IF($B6144="","",IFERROR(VLOOKUP($O6144,Leaders!$A:$B,2,0),"Not Mapped"))</f>
        <v/>
      </c>
    </row>
    <row r="6145">
      <c r="A6145" s="16" t="n"/>
      <c r="G6145" s="17" t="n"/>
      <c r="H6145" s="17" t="n"/>
      <c r="I6145" s="17" t="n"/>
      <c r="J6145" s="17" t="n"/>
      <c r="K6145" s="17" t="n"/>
      <c r="L6145" s="17" t="n"/>
      <c r="N6145">
        <f>IF($B6145="","",IF($C6145="SUPERSTORE","Superstore","DH"))</f>
        <v/>
      </c>
      <c r="O6145">
        <f>IF($B6145="","",IFERROR(VLOOKUP($B6145,Mapping!$A:$C,2,0),"Not Mapped"))</f>
        <v/>
      </c>
      <c r="P6145">
        <f>IF($B6145="","",IFERROR(VLOOKUP($B6145,Mapping!$A:$C,3,0),"Not Mapped"))</f>
        <v/>
      </c>
      <c r="Q6145">
        <f>IF($B6145="","",IF(COUNTIF(Exclusions!$A:$A,$B6145)&gt;0,"Yes","No"))</f>
        <v/>
      </c>
      <c r="R6145" s="17">
        <f>IF($B6145="","",MIN(1,DAY($A6145)/IF($N6145="Superstore",Settings!$B$5,Settings!$B$4)))</f>
        <v/>
      </c>
      <c r="S6145" s="17">
        <f>IF(OR($B6145="",$G6145="",$R6145=0),"",$G6145/$R6145)</f>
        <v/>
      </c>
      <c r="T6145">
        <f>IF($S6145="","",IF($S6145&lt;Settings!$B$8,"Critical",IF($S6145&lt;Settings!$B$9,"Semi Critical","Non Critical")))</f>
        <v/>
      </c>
      <c r="U6145">
        <f>IF($B6145="","",IFERROR(VLOOKUP($O6145,Leaders!$A:$B,2,0),"Not Mapped"))</f>
        <v/>
      </c>
    </row>
    <row r="6146">
      <c r="A6146" s="16" t="n"/>
      <c r="G6146" s="17" t="n"/>
      <c r="H6146" s="17" t="n"/>
      <c r="I6146" s="17" t="n"/>
      <c r="J6146" s="17" t="n"/>
      <c r="K6146" s="17" t="n"/>
      <c r="L6146" s="17" t="n"/>
      <c r="N6146">
        <f>IF($B6146="","",IF($C6146="SUPERSTORE","Superstore","DH"))</f>
        <v/>
      </c>
      <c r="O6146">
        <f>IF($B6146="","",IFERROR(VLOOKUP($B6146,Mapping!$A:$C,2,0),"Not Mapped"))</f>
        <v/>
      </c>
      <c r="P6146">
        <f>IF($B6146="","",IFERROR(VLOOKUP($B6146,Mapping!$A:$C,3,0),"Not Mapped"))</f>
        <v/>
      </c>
      <c r="Q6146">
        <f>IF($B6146="","",IF(COUNTIF(Exclusions!$A:$A,$B6146)&gt;0,"Yes","No"))</f>
        <v/>
      </c>
      <c r="R6146" s="17">
        <f>IF($B6146="","",MIN(1,DAY($A6146)/IF($N6146="Superstore",Settings!$B$5,Settings!$B$4)))</f>
        <v/>
      </c>
      <c r="S6146" s="17">
        <f>IF(OR($B6146="",$G6146="",$R6146=0),"",$G6146/$R6146)</f>
        <v/>
      </c>
      <c r="T6146">
        <f>IF($S6146="","",IF($S6146&lt;Settings!$B$8,"Critical",IF($S6146&lt;Settings!$B$9,"Semi Critical","Non Critical")))</f>
        <v/>
      </c>
      <c r="U6146">
        <f>IF($B6146="","",IFERROR(VLOOKUP($O6146,Leaders!$A:$B,2,0),"Not Mapped"))</f>
        <v/>
      </c>
    </row>
    <row r="6147">
      <c r="A6147" s="16" t="n"/>
      <c r="G6147" s="17" t="n"/>
      <c r="H6147" s="17" t="n"/>
      <c r="I6147" s="17" t="n"/>
      <c r="J6147" s="17" t="n"/>
      <c r="K6147" s="17" t="n"/>
      <c r="L6147" s="17" t="n"/>
      <c r="N6147">
        <f>IF($B6147="","",IF($C6147="SUPERSTORE","Superstore","DH"))</f>
        <v/>
      </c>
      <c r="O6147">
        <f>IF($B6147="","",IFERROR(VLOOKUP($B6147,Mapping!$A:$C,2,0),"Not Mapped"))</f>
        <v/>
      </c>
      <c r="P6147">
        <f>IF($B6147="","",IFERROR(VLOOKUP($B6147,Mapping!$A:$C,3,0),"Not Mapped"))</f>
        <v/>
      </c>
      <c r="Q6147">
        <f>IF($B6147="","",IF(COUNTIF(Exclusions!$A:$A,$B6147)&gt;0,"Yes","No"))</f>
        <v/>
      </c>
      <c r="R6147" s="17">
        <f>IF($B6147="","",MIN(1,DAY($A6147)/IF($N6147="Superstore",Settings!$B$5,Settings!$B$4)))</f>
        <v/>
      </c>
      <c r="S6147" s="17">
        <f>IF(OR($B6147="",$G6147="",$R6147=0),"",$G6147/$R6147)</f>
        <v/>
      </c>
      <c r="T6147">
        <f>IF($S6147="","",IF($S6147&lt;Settings!$B$8,"Critical",IF($S6147&lt;Settings!$B$9,"Semi Critical","Non Critical")))</f>
        <v/>
      </c>
      <c r="U6147">
        <f>IF($B6147="","",IFERROR(VLOOKUP($O6147,Leaders!$A:$B,2,0),"Not Mapped"))</f>
        <v/>
      </c>
    </row>
    <row r="6148">
      <c r="A6148" s="16" t="n"/>
      <c r="G6148" s="17" t="n"/>
      <c r="H6148" s="17" t="n"/>
      <c r="I6148" s="17" t="n"/>
      <c r="J6148" s="17" t="n"/>
      <c r="K6148" s="17" t="n"/>
      <c r="L6148" s="17" t="n"/>
      <c r="N6148">
        <f>IF($B6148="","",IF($C6148="SUPERSTORE","Superstore","DH"))</f>
        <v/>
      </c>
      <c r="O6148">
        <f>IF($B6148="","",IFERROR(VLOOKUP($B6148,Mapping!$A:$C,2,0),"Not Mapped"))</f>
        <v/>
      </c>
      <c r="P6148">
        <f>IF($B6148="","",IFERROR(VLOOKUP($B6148,Mapping!$A:$C,3,0),"Not Mapped"))</f>
        <v/>
      </c>
      <c r="Q6148">
        <f>IF($B6148="","",IF(COUNTIF(Exclusions!$A:$A,$B6148)&gt;0,"Yes","No"))</f>
        <v/>
      </c>
      <c r="R6148" s="17">
        <f>IF($B6148="","",MIN(1,DAY($A6148)/IF($N6148="Superstore",Settings!$B$5,Settings!$B$4)))</f>
        <v/>
      </c>
      <c r="S6148" s="17">
        <f>IF(OR($B6148="",$G6148="",$R6148=0),"",$G6148/$R6148)</f>
        <v/>
      </c>
      <c r="T6148">
        <f>IF($S6148="","",IF($S6148&lt;Settings!$B$8,"Critical",IF($S6148&lt;Settings!$B$9,"Semi Critical","Non Critical")))</f>
        <v/>
      </c>
      <c r="U6148">
        <f>IF($B6148="","",IFERROR(VLOOKUP($O6148,Leaders!$A:$B,2,0),"Not Mapped"))</f>
        <v/>
      </c>
    </row>
    <row r="6149">
      <c r="A6149" s="16" t="n"/>
      <c r="G6149" s="17" t="n"/>
      <c r="H6149" s="17" t="n"/>
      <c r="I6149" s="17" t="n"/>
      <c r="J6149" s="17" t="n"/>
      <c r="K6149" s="17" t="n"/>
      <c r="L6149" s="17" t="n"/>
      <c r="N6149">
        <f>IF($B6149="","",IF($C6149="SUPERSTORE","Superstore","DH"))</f>
        <v/>
      </c>
      <c r="O6149">
        <f>IF($B6149="","",IFERROR(VLOOKUP($B6149,Mapping!$A:$C,2,0),"Not Mapped"))</f>
        <v/>
      </c>
      <c r="P6149">
        <f>IF($B6149="","",IFERROR(VLOOKUP($B6149,Mapping!$A:$C,3,0),"Not Mapped"))</f>
        <v/>
      </c>
      <c r="Q6149">
        <f>IF($B6149="","",IF(COUNTIF(Exclusions!$A:$A,$B6149)&gt;0,"Yes","No"))</f>
        <v/>
      </c>
      <c r="R6149" s="17">
        <f>IF($B6149="","",MIN(1,DAY($A6149)/IF($N6149="Superstore",Settings!$B$5,Settings!$B$4)))</f>
        <v/>
      </c>
      <c r="S6149" s="17">
        <f>IF(OR($B6149="",$G6149="",$R6149=0),"",$G6149/$R6149)</f>
        <v/>
      </c>
      <c r="T6149">
        <f>IF($S6149="","",IF($S6149&lt;Settings!$B$8,"Critical",IF($S6149&lt;Settings!$B$9,"Semi Critical","Non Critical")))</f>
        <v/>
      </c>
      <c r="U6149">
        <f>IF($B6149="","",IFERROR(VLOOKUP($O6149,Leaders!$A:$B,2,0),"Not Mapped"))</f>
        <v/>
      </c>
    </row>
    <row r="6150">
      <c r="A6150" s="16" t="n"/>
      <c r="G6150" s="17" t="n"/>
      <c r="H6150" s="17" t="n"/>
      <c r="I6150" s="17" t="n"/>
      <c r="J6150" s="17" t="n"/>
      <c r="K6150" s="17" t="n"/>
      <c r="L6150" s="17" t="n"/>
      <c r="N6150">
        <f>IF($B6150="","",IF($C6150="SUPERSTORE","Superstore","DH"))</f>
        <v/>
      </c>
      <c r="O6150">
        <f>IF($B6150="","",IFERROR(VLOOKUP($B6150,Mapping!$A:$C,2,0),"Not Mapped"))</f>
        <v/>
      </c>
      <c r="P6150">
        <f>IF($B6150="","",IFERROR(VLOOKUP($B6150,Mapping!$A:$C,3,0),"Not Mapped"))</f>
        <v/>
      </c>
      <c r="Q6150">
        <f>IF($B6150="","",IF(COUNTIF(Exclusions!$A:$A,$B6150)&gt;0,"Yes","No"))</f>
        <v/>
      </c>
      <c r="R6150" s="17">
        <f>IF($B6150="","",MIN(1,DAY($A6150)/IF($N6150="Superstore",Settings!$B$5,Settings!$B$4)))</f>
        <v/>
      </c>
      <c r="S6150" s="17">
        <f>IF(OR($B6150="",$G6150="",$R6150=0),"",$G6150/$R6150)</f>
        <v/>
      </c>
      <c r="T6150">
        <f>IF($S6150="","",IF($S6150&lt;Settings!$B$8,"Critical",IF($S6150&lt;Settings!$B$9,"Semi Critical","Non Critical")))</f>
        <v/>
      </c>
      <c r="U6150">
        <f>IF($B6150="","",IFERROR(VLOOKUP($O6150,Leaders!$A:$B,2,0),"Not Mapped"))</f>
        <v/>
      </c>
    </row>
    <row r="6151">
      <c r="A6151" s="16" t="n"/>
      <c r="G6151" s="17" t="n"/>
      <c r="H6151" s="17" t="n"/>
      <c r="I6151" s="17" t="n"/>
      <c r="J6151" s="17" t="n"/>
      <c r="K6151" s="17" t="n"/>
      <c r="L6151" s="17" t="n"/>
      <c r="N6151">
        <f>IF($B6151="","",IF($C6151="SUPERSTORE","Superstore","DH"))</f>
        <v/>
      </c>
      <c r="O6151">
        <f>IF($B6151="","",IFERROR(VLOOKUP($B6151,Mapping!$A:$C,2,0),"Not Mapped"))</f>
        <v/>
      </c>
      <c r="P6151">
        <f>IF($B6151="","",IFERROR(VLOOKUP($B6151,Mapping!$A:$C,3,0),"Not Mapped"))</f>
        <v/>
      </c>
      <c r="Q6151">
        <f>IF($B6151="","",IF(COUNTIF(Exclusions!$A:$A,$B6151)&gt;0,"Yes","No"))</f>
        <v/>
      </c>
      <c r="R6151" s="17">
        <f>IF($B6151="","",MIN(1,DAY($A6151)/IF($N6151="Superstore",Settings!$B$5,Settings!$B$4)))</f>
        <v/>
      </c>
      <c r="S6151" s="17">
        <f>IF(OR($B6151="",$G6151="",$R6151=0),"",$G6151/$R6151)</f>
        <v/>
      </c>
      <c r="T6151">
        <f>IF($S6151="","",IF($S6151&lt;Settings!$B$8,"Critical",IF($S6151&lt;Settings!$B$9,"Semi Critical","Non Critical")))</f>
        <v/>
      </c>
      <c r="U6151">
        <f>IF($B6151="","",IFERROR(VLOOKUP($O6151,Leaders!$A:$B,2,0),"Not Mapped"))</f>
        <v/>
      </c>
    </row>
    <row r="6152">
      <c r="A6152" s="16" t="n"/>
      <c r="G6152" s="17" t="n"/>
      <c r="H6152" s="17" t="n"/>
      <c r="I6152" s="17" t="n"/>
      <c r="J6152" s="17" t="n"/>
      <c r="K6152" s="17" t="n"/>
      <c r="L6152" s="17" t="n"/>
      <c r="N6152">
        <f>IF($B6152="","",IF($C6152="SUPERSTORE","Superstore","DH"))</f>
        <v/>
      </c>
      <c r="O6152">
        <f>IF($B6152="","",IFERROR(VLOOKUP($B6152,Mapping!$A:$C,2,0),"Not Mapped"))</f>
        <v/>
      </c>
      <c r="P6152">
        <f>IF($B6152="","",IFERROR(VLOOKUP($B6152,Mapping!$A:$C,3,0),"Not Mapped"))</f>
        <v/>
      </c>
      <c r="Q6152">
        <f>IF($B6152="","",IF(COUNTIF(Exclusions!$A:$A,$B6152)&gt;0,"Yes","No"))</f>
        <v/>
      </c>
      <c r="R6152" s="17">
        <f>IF($B6152="","",MIN(1,DAY($A6152)/IF($N6152="Superstore",Settings!$B$5,Settings!$B$4)))</f>
        <v/>
      </c>
      <c r="S6152" s="17">
        <f>IF(OR($B6152="",$G6152="",$R6152=0),"",$G6152/$R6152)</f>
        <v/>
      </c>
      <c r="T6152">
        <f>IF($S6152="","",IF($S6152&lt;Settings!$B$8,"Critical",IF($S6152&lt;Settings!$B$9,"Semi Critical","Non Critical")))</f>
        <v/>
      </c>
      <c r="U6152">
        <f>IF($B6152="","",IFERROR(VLOOKUP($O6152,Leaders!$A:$B,2,0),"Not Mapped"))</f>
        <v/>
      </c>
    </row>
    <row r="6153">
      <c r="A6153" s="16" t="n"/>
      <c r="G6153" s="17" t="n"/>
      <c r="H6153" s="17" t="n"/>
      <c r="I6153" s="17" t="n"/>
      <c r="J6153" s="17" t="n"/>
      <c r="K6153" s="17" t="n"/>
      <c r="L6153" s="17" t="n"/>
      <c r="N6153">
        <f>IF($B6153="","",IF($C6153="SUPERSTORE","Superstore","DH"))</f>
        <v/>
      </c>
      <c r="O6153">
        <f>IF($B6153="","",IFERROR(VLOOKUP($B6153,Mapping!$A:$C,2,0),"Not Mapped"))</f>
        <v/>
      </c>
      <c r="P6153">
        <f>IF($B6153="","",IFERROR(VLOOKUP($B6153,Mapping!$A:$C,3,0),"Not Mapped"))</f>
        <v/>
      </c>
      <c r="Q6153">
        <f>IF($B6153="","",IF(COUNTIF(Exclusions!$A:$A,$B6153)&gt;0,"Yes","No"))</f>
        <v/>
      </c>
      <c r="R6153" s="17">
        <f>IF($B6153="","",MIN(1,DAY($A6153)/IF($N6153="Superstore",Settings!$B$5,Settings!$B$4)))</f>
        <v/>
      </c>
      <c r="S6153" s="17">
        <f>IF(OR($B6153="",$G6153="",$R6153=0),"",$G6153/$R6153)</f>
        <v/>
      </c>
      <c r="T6153">
        <f>IF($S6153="","",IF($S6153&lt;Settings!$B$8,"Critical",IF($S6153&lt;Settings!$B$9,"Semi Critical","Non Critical")))</f>
        <v/>
      </c>
      <c r="U6153">
        <f>IF($B6153="","",IFERROR(VLOOKUP($O6153,Leaders!$A:$B,2,0),"Not Mapped"))</f>
        <v/>
      </c>
    </row>
    <row r="6154">
      <c r="A6154" s="16" t="n"/>
      <c r="G6154" s="17" t="n"/>
      <c r="H6154" s="17" t="n"/>
      <c r="I6154" s="17" t="n"/>
      <c r="J6154" s="17" t="n"/>
      <c r="K6154" s="17" t="n"/>
      <c r="L6154" s="17" t="n"/>
      <c r="N6154">
        <f>IF($B6154="","",IF($C6154="SUPERSTORE","Superstore","DH"))</f>
        <v/>
      </c>
      <c r="O6154">
        <f>IF($B6154="","",IFERROR(VLOOKUP($B6154,Mapping!$A:$C,2,0),"Not Mapped"))</f>
        <v/>
      </c>
      <c r="P6154">
        <f>IF($B6154="","",IFERROR(VLOOKUP($B6154,Mapping!$A:$C,3,0),"Not Mapped"))</f>
        <v/>
      </c>
      <c r="Q6154">
        <f>IF($B6154="","",IF(COUNTIF(Exclusions!$A:$A,$B6154)&gt;0,"Yes","No"))</f>
        <v/>
      </c>
      <c r="R6154" s="17">
        <f>IF($B6154="","",MIN(1,DAY($A6154)/IF($N6154="Superstore",Settings!$B$5,Settings!$B$4)))</f>
        <v/>
      </c>
      <c r="S6154" s="17">
        <f>IF(OR($B6154="",$G6154="",$R6154=0),"",$G6154/$R6154)</f>
        <v/>
      </c>
      <c r="T6154">
        <f>IF($S6154="","",IF($S6154&lt;Settings!$B$8,"Critical",IF($S6154&lt;Settings!$B$9,"Semi Critical","Non Critical")))</f>
        <v/>
      </c>
      <c r="U6154">
        <f>IF($B6154="","",IFERROR(VLOOKUP($O6154,Leaders!$A:$B,2,0),"Not Mapped"))</f>
        <v/>
      </c>
    </row>
    <row r="6155">
      <c r="A6155" s="16" t="n"/>
      <c r="G6155" s="17" t="n"/>
      <c r="H6155" s="17" t="n"/>
      <c r="I6155" s="17" t="n"/>
      <c r="J6155" s="17" t="n"/>
      <c r="K6155" s="17" t="n"/>
      <c r="L6155" s="17" t="n"/>
      <c r="N6155">
        <f>IF($B6155="","",IF($C6155="SUPERSTORE","Superstore","DH"))</f>
        <v/>
      </c>
      <c r="O6155">
        <f>IF($B6155="","",IFERROR(VLOOKUP($B6155,Mapping!$A:$C,2,0),"Not Mapped"))</f>
        <v/>
      </c>
      <c r="P6155">
        <f>IF($B6155="","",IFERROR(VLOOKUP($B6155,Mapping!$A:$C,3,0),"Not Mapped"))</f>
        <v/>
      </c>
      <c r="Q6155">
        <f>IF($B6155="","",IF(COUNTIF(Exclusions!$A:$A,$B6155)&gt;0,"Yes","No"))</f>
        <v/>
      </c>
      <c r="R6155" s="17">
        <f>IF($B6155="","",MIN(1,DAY($A6155)/IF($N6155="Superstore",Settings!$B$5,Settings!$B$4)))</f>
        <v/>
      </c>
      <c r="S6155" s="17">
        <f>IF(OR($B6155="",$G6155="",$R6155=0),"",$G6155/$R6155)</f>
        <v/>
      </c>
      <c r="T6155">
        <f>IF($S6155="","",IF($S6155&lt;Settings!$B$8,"Critical",IF($S6155&lt;Settings!$B$9,"Semi Critical","Non Critical")))</f>
        <v/>
      </c>
      <c r="U6155">
        <f>IF($B6155="","",IFERROR(VLOOKUP($O6155,Leaders!$A:$B,2,0),"Not Mapped"))</f>
        <v/>
      </c>
    </row>
    <row r="6156">
      <c r="A6156" s="16" t="n"/>
      <c r="G6156" s="17" t="n"/>
      <c r="H6156" s="17" t="n"/>
      <c r="I6156" s="17" t="n"/>
      <c r="J6156" s="17" t="n"/>
      <c r="K6156" s="17" t="n"/>
      <c r="L6156" s="17" t="n"/>
      <c r="N6156">
        <f>IF($B6156="","",IF($C6156="SUPERSTORE","Superstore","DH"))</f>
        <v/>
      </c>
      <c r="O6156">
        <f>IF($B6156="","",IFERROR(VLOOKUP($B6156,Mapping!$A:$C,2,0),"Not Mapped"))</f>
        <v/>
      </c>
      <c r="P6156">
        <f>IF($B6156="","",IFERROR(VLOOKUP($B6156,Mapping!$A:$C,3,0),"Not Mapped"))</f>
        <v/>
      </c>
      <c r="Q6156">
        <f>IF($B6156="","",IF(COUNTIF(Exclusions!$A:$A,$B6156)&gt;0,"Yes","No"))</f>
        <v/>
      </c>
      <c r="R6156" s="17">
        <f>IF($B6156="","",MIN(1,DAY($A6156)/IF($N6156="Superstore",Settings!$B$5,Settings!$B$4)))</f>
        <v/>
      </c>
      <c r="S6156" s="17">
        <f>IF(OR($B6156="",$G6156="",$R6156=0),"",$G6156/$R6156)</f>
        <v/>
      </c>
      <c r="T6156">
        <f>IF($S6156="","",IF($S6156&lt;Settings!$B$8,"Critical",IF($S6156&lt;Settings!$B$9,"Semi Critical","Non Critical")))</f>
        <v/>
      </c>
      <c r="U6156">
        <f>IF($B6156="","",IFERROR(VLOOKUP($O6156,Leaders!$A:$B,2,0),"Not Mapped"))</f>
        <v/>
      </c>
    </row>
    <row r="6157">
      <c r="A6157" s="16" t="n"/>
      <c r="G6157" s="17" t="n"/>
      <c r="H6157" s="17" t="n"/>
      <c r="I6157" s="17" t="n"/>
      <c r="J6157" s="17" t="n"/>
      <c r="K6157" s="17" t="n"/>
      <c r="L6157" s="17" t="n"/>
      <c r="N6157">
        <f>IF($B6157="","",IF($C6157="SUPERSTORE","Superstore","DH"))</f>
        <v/>
      </c>
      <c r="O6157">
        <f>IF($B6157="","",IFERROR(VLOOKUP($B6157,Mapping!$A:$C,2,0),"Not Mapped"))</f>
        <v/>
      </c>
      <c r="P6157">
        <f>IF($B6157="","",IFERROR(VLOOKUP($B6157,Mapping!$A:$C,3,0),"Not Mapped"))</f>
        <v/>
      </c>
      <c r="Q6157">
        <f>IF($B6157="","",IF(COUNTIF(Exclusions!$A:$A,$B6157)&gt;0,"Yes","No"))</f>
        <v/>
      </c>
      <c r="R6157" s="17">
        <f>IF($B6157="","",MIN(1,DAY($A6157)/IF($N6157="Superstore",Settings!$B$5,Settings!$B$4)))</f>
        <v/>
      </c>
      <c r="S6157" s="17">
        <f>IF(OR($B6157="",$G6157="",$R6157=0),"",$G6157/$R6157)</f>
        <v/>
      </c>
      <c r="T6157">
        <f>IF($S6157="","",IF($S6157&lt;Settings!$B$8,"Critical",IF($S6157&lt;Settings!$B$9,"Semi Critical","Non Critical")))</f>
        <v/>
      </c>
      <c r="U6157">
        <f>IF($B6157="","",IFERROR(VLOOKUP($O6157,Leaders!$A:$B,2,0),"Not Mapped"))</f>
        <v/>
      </c>
    </row>
    <row r="6158">
      <c r="A6158" s="16" t="n"/>
      <c r="G6158" s="17" t="n"/>
      <c r="H6158" s="17" t="n"/>
      <c r="I6158" s="17" t="n"/>
      <c r="J6158" s="17" t="n"/>
      <c r="K6158" s="17" t="n"/>
      <c r="L6158" s="17" t="n"/>
      <c r="N6158">
        <f>IF($B6158="","",IF($C6158="SUPERSTORE","Superstore","DH"))</f>
        <v/>
      </c>
      <c r="O6158">
        <f>IF($B6158="","",IFERROR(VLOOKUP($B6158,Mapping!$A:$C,2,0),"Not Mapped"))</f>
        <v/>
      </c>
      <c r="P6158">
        <f>IF($B6158="","",IFERROR(VLOOKUP($B6158,Mapping!$A:$C,3,0),"Not Mapped"))</f>
        <v/>
      </c>
      <c r="Q6158">
        <f>IF($B6158="","",IF(COUNTIF(Exclusions!$A:$A,$B6158)&gt;0,"Yes","No"))</f>
        <v/>
      </c>
      <c r="R6158" s="17">
        <f>IF($B6158="","",MIN(1,DAY($A6158)/IF($N6158="Superstore",Settings!$B$5,Settings!$B$4)))</f>
        <v/>
      </c>
      <c r="S6158" s="17">
        <f>IF(OR($B6158="",$G6158="",$R6158=0),"",$G6158/$R6158)</f>
        <v/>
      </c>
      <c r="T6158">
        <f>IF($S6158="","",IF($S6158&lt;Settings!$B$8,"Critical",IF($S6158&lt;Settings!$B$9,"Semi Critical","Non Critical")))</f>
        <v/>
      </c>
      <c r="U6158">
        <f>IF($B6158="","",IFERROR(VLOOKUP($O6158,Leaders!$A:$B,2,0),"Not Mapped"))</f>
        <v/>
      </c>
    </row>
    <row r="6159">
      <c r="A6159" s="16" t="n"/>
      <c r="G6159" s="17" t="n"/>
      <c r="H6159" s="17" t="n"/>
      <c r="I6159" s="17" t="n"/>
      <c r="J6159" s="17" t="n"/>
      <c r="K6159" s="17" t="n"/>
      <c r="L6159" s="17" t="n"/>
      <c r="N6159">
        <f>IF($B6159="","",IF($C6159="SUPERSTORE","Superstore","DH"))</f>
        <v/>
      </c>
      <c r="O6159">
        <f>IF($B6159="","",IFERROR(VLOOKUP($B6159,Mapping!$A:$C,2,0),"Not Mapped"))</f>
        <v/>
      </c>
      <c r="P6159">
        <f>IF($B6159="","",IFERROR(VLOOKUP($B6159,Mapping!$A:$C,3,0),"Not Mapped"))</f>
        <v/>
      </c>
      <c r="Q6159">
        <f>IF($B6159="","",IF(COUNTIF(Exclusions!$A:$A,$B6159)&gt;0,"Yes","No"))</f>
        <v/>
      </c>
      <c r="R6159" s="17">
        <f>IF($B6159="","",MIN(1,DAY($A6159)/IF($N6159="Superstore",Settings!$B$5,Settings!$B$4)))</f>
        <v/>
      </c>
      <c r="S6159" s="17">
        <f>IF(OR($B6159="",$G6159="",$R6159=0),"",$G6159/$R6159)</f>
        <v/>
      </c>
      <c r="T6159">
        <f>IF($S6159="","",IF($S6159&lt;Settings!$B$8,"Critical",IF($S6159&lt;Settings!$B$9,"Semi Critical","Non Critical")))</f>
        <v/>
      </c>
      <c r="U6159">
        <f>IF($B6159="","",IFERROR(VLOOKUP($O6159,Leaders!$A:$B,2,0),"Not Mapped"))</f>
        <v/>
      </c>
    </row>
    <row r="6160">
      <c r="A6160" s="16" t="n"/>
      <c r="G6160" s="17" t="n"/>
      <c r="H6160" s="17" t="n"/>
      <c r="I6160" s="17" t="n"/>
      <c r="J6160" s="17" t="n"/>
      <c r="K6160" s="17" t="n"/>
      <c r="L6160" s="17" t="n"/>
      <c r="N6160">
        <f>IF($B6160="","",IF($C6160="SUPERSTORE","Superstore","DH"))</f>
        <v/>
      </c>
      <c r="O6160">
        <f>IF($B6160="","",IFERROR(VLOOKUP($B6160,Mapping!$A:$C,2,0),"Not Mapped"))</f>
        <v/>
      </c>
      <c r="P6160">
        <f>IF($B6160="","",IFERROR(VLOOKUP($B6160,Mapping!$A:$C,3,0),"Not Mapped"))</f>
        <v/>
      </c>
      <c r="Q6160">
        <f>IF($B6160="","",IF(COUNTIF(Exclusions!$A:$A,$B6160)&gt;0,"Yes","No"))</f>
        <v/>
      </c>
      <c r="R6160" s="17">
        <f>IF($B6160="","",MIN(1,DAY($A6160)/IF($N6160="Superstore",Settings!$B$5,Settings!$B$4)))</f>
        <v/>
      </c>
      <c r="S6160" s="17">
        <f>IF(OR($B6160="",$G6160="",$R6160=0),"",$G6160/$R6160)</f>
        <v/>
      </c>
      <c r="T6160">
        <f>IF($S6160="","",IF($S6160&lt;Settings!$B$8,"Critical",IF($S6160&lt;Settings!$B$9,"Semi Critical","Non Critical")))</f>
        <v/>
      </c>
      <c r="U6160">
        <f>IF($B6160="","",IFERROR(VLOOKUP($O6160,Leaders!$A:$B,2,0),"Not Mapped"))</f>
        <v/>
      </c>
    </row>
    <row r="6161">
      <c r="A6161" s="16" t="n"/>
      <c r="G6161" s="17" t="n"/>
      <c r="H6161" s="17" t="n"/>
      <c r="I6161" s="17" t="n"/>
      <c r="J6161" s="17" t="n"/>
      <c r="K6161" s="17" t="n"/>
      <c r="L6161" s="17" t="n"/>
      <c r="N6161">
        <f>IF($B6161="","",IF($C6161="SUPERSTORE","Superstore","DH"))</f>
        <v/>
      </c>
      <c r="O6161">
        <f>IF($B6161="","",IFERROR(VLOOKUP($B6161,Mapping!$A:$C,2,0),"Not Mapped"))</f>
        <v/>
      </c>
      <c r="P6161">
        <f>IF($B6161="","",IFERROR(VLOOKUP($B6161,Mapping!$A:$C,3,0),"Not Mapped"))</f>
        <v/>
      </c>
      <c r="Q6161">
        <f>IF($B6161="","",IF(COUNTIF(Exclusions!$A:$A,$B6161)&gt;0,"Yes","No"))</f>
        <v/>
      </c>
      <c r="R6161" s="17">
        <f>IF($B6161="","",MIN(1,DAY($A6161)/IF($N6161="Superstore",Settings!$B$5,Settings!$B$4)))</f>
        <v/>
      </c>
      <c r="S6161" s="17">
        <f>IF(OR($B6161="",$G6161="",$R6161=0),"",$G6161/$R6161)</f>
        <v/>
      </c>
      <c r="T6161">
        <f>IF($S6161="","",IF($S6161&lt;Settings!$B$8,"Critical",IF($S6161&lt;Settings!$B$9,"Semi Critical","Non Critical")))</f>
        <v/>
      </c>
      <c r="U6161">
        <f>IF($B6161="","",IFERROR(VLOOKUP($O6161,Leaders!$A:$B,2,0),"Not Mapped"))</f>
        <v/>
      </c>
    </row>
    <row r="6162">
      <c r="A6162" s="16" t="n"/>
      <c r="G6162" s="17" t="n"/>
      <c r="H6162" s="17" t="n"/>
      <c r="I6162" s="17" t="n"/>
      <c r="J6162" s="17" t="n"/>
      <c r="K6162" s="17" t="n"/>
      <c r="L6162" s="17" t="n"/>
      <c r="N6162">
        <f>IF($B6162="","",IF($C6162="SUPERSTORE","Superstore","DH"))</f>
        <v/>
      </c>
      <c r="O6162">
        <f>IF($B6162="","",IFERROR(VLOOKUP($B6162,Mapping!$A:$C,2,0),"Not Mapped"))</f>
        <v/>
      </c>
      <c r="P6162">
        <f>IF($B6162="","",IFERROR(VLOOKUP($B6162,Mapping!$A:$C,3,0),"Not Mapped"))</f>
        <v/>
      </c>
      <c r="Q6162">
        <f>IF($B6162="","",IF(COUNTIF(Exclusions!$A:$A,$B6162)&gt;0,"Yes","No"))</f>
        <v/>
      </c>
      <c r="R6162" s="17">
        <f>IF($B6162="","",MIN(1,DAY($A6162)/IF($N6162="Superstore",Settings!$B$5,Settings!$B$4)))</f>
        <v/>
      </c>
      <c r="S6162" s="17">
        <f>IF(OR($B6162="",$G6162="",$R6162=0),"",$G6162/$R6162)</f>
        <v/>
      </c>
      <c r="T6162">
        <f>IF($S6162="","",IF($S6162&lt;Settings!$B$8,"Critical",IF($S6162&lt;Settings!$B$9,"Semi Critical","Non Critical")))</f>
        <v/>
      </c>
      <c r="U6162">
        <f>IF($B6162="","",IFERROR(VLOOKUP($O6162,Leaders!$A:$B,2,0),"Not Mapped"))</f>
        <v/>
      </c>
    </row>
    <row r="6163">
      <c r="A6163" s="16" t="n"/>
      <c r="G6163" s="17" t="n"/>
      <c r="H6163" s="17" t="n"/>
      <c r="I6163" s="17" t="n"/>
      <c r="J6163" s="17" t="n"/>
      <c r="K6163" s="17" t="n"/>
      <c r="L6163" s="17" t="n"/>
      <c r="N6163">
        <f>IF($B6163="","",IF($C6163="SUPERSTORE","Superstore","DH"))</f>
        <v/>
      </c>
      <c r="O6163">
        <f>IF($B6163="","",IFERROR(VLOOKUP($B6163,Mapping!$A:$C,2,0),"Not Mapped"))</f>
        <v/>
      </c>
      <c r="P6163">
        <f>IF($B6163="","",IFERROR(VLOOKUP($B6163,Mapping!$A:$C,3,0),"Not Mapped"))</f>
        <v/>
      </c>
      <c r="Q6163">
        <f>IF($B6163="","",IF(COUNTIF(Exclusions!$A:$A,$B6163)&gt;0,"Yes","No"))</f>
        <v/>
      </c>
      <c r="R6163" s="17">
        <f>IF($B6163="","",MIN(1,DAY($A6163)/IF($N6163="Superstore",Settings!$B$5,Settings!$B$4)))</f>
        <v/>
      </c>
      <c r="S6163" s="17">
        <f>IF(OR($B6163="",$G6163="",$R6163=0),"",$G6163/$R6163)</f>
        <v/>
      </c>
      <c r="T6163">
        <f>IF($S6163="","",IF($S6163&lt;Settings!$B$8,"Critical",IF($S6163&lt;Settings!$B$9,"Semi Critical","Non Critical")))</f>
        <v/>
      </c>
      <c r="U6163">
        <f>IF($B6163="","",IFERROR(VLOOKUP($O6163,Leaders!$A:$B,2,0),"Not Mapped"))</f>
        <v/>
      </c>
    </row>
    <row r="6164">
      <c r="A6164" s="16" t="n"/>
      <c r="G6164" s="17" t="n"/>
      <c r="H6164" s="17" t="n"/>
      <c r="I6164" s="17" t="n"/>
      <c r="J6164" s="17" t="n"/>
      <c r="K6164" s="17" t="n"/>
      <c r="L6164" s="17" t="n"/>
      <c r="N6164">
        <f>IF($B6164="","",IF($C6164="SUPERSTORE","Superstore","DH"))</f>
        <v/>
      </c>
      <c r="O6164">
        <f>IF($B6164="","",IFERROR(VLOOKUP($B6164,Mapping!$A:$C,2,0),"Not Mapped"))</f>
        <v/>
      </c>
      <c r="P6164">
        <f>IF($B6164="","",IFERROR(VLOOKUP($B6164,Mapping!$A:$C,3,0),"Not Mapped"))</f>
        <v/>
      </c>
      <c r="Q6164">
        <f>IF($B6164="","",IF(COUNTIF(Exclusions!$A:$A,$B6164)&gt;0,"Yes","No"))</f>
        <v/>
      </c>
      <c r="R6164" s="17">
        <f>IF($B6164="","",MIN(1,DAY($A6164)/IF($N6164="Superstore",Settings!$B$5,Settings!$B$4)))</f>
        <v/>
      </c>
      <c r="S6164" s="17">
        <f>IF(OR($B6164="",$G6164="",$R6164=0),"",$G6164/$R6164)</f>
        <v/>
      </c>
      <c r="T6164">
        <f>IF($S6164="","",IF($S6164&lt;Settings!$B$8,"Critical",IF($S6164&lt;Settings!$B$9,"Semi Critical","Non Critical")))</f>
        <v/>
      </c>
      <c r="U6164">
        <f>IF($B6164="","",IFERROR(VLOOKUP($O6164,Leaders!$A:$B,2,0),"Not Mapped"))</f>
        <v/>
      </c>
    </row>
    <row r="6165">
      <c r="A6165" s="16" t="n"/>
      <c r="G6165" s="17" t="n"/>
      <c r="H6165" s="17" t="n"/>
      <c r="I6165" s="17" t="n"/>
      <c r="J6165" s="17" t="n"/>
      <c r="K6165" s="17" t="n"/>
      <c r="L6165" s="17" t="n"/>
      <c r="N6165">
        <f>IF($B6165="","",IF($C6165="SUPERSTORE","Superstore","DH"))</f>
        <v/>
      </c>
      <c r="O6165">
        <f>IF($B6165="","",IFERROR(VLOOKUP($B6165,Mapping!$A:$C,2,0),"Not Mapped"))</f>
        <v/>
      </c>
      <c r="P6165">
        <f>IF($B6165="","",IFERROR(VLOOKUP($B6165,Mapping!$A:$C,3,0),"Not Mapped"))</f>
        <v/>
      </c>
      <c r="Q6165">
        <f>IF($B6165="","",IF(COUNTIF(Exclusions!$A:$A,$B6165)&gt;0,"Yes","No"))</f>
        <v/>
      </c>
      <c r="R6165" s="17">
        <f>IF($B6165="","",MIN(1,DAY($A6165)/IF($N6165="Superstore",Settings!$B$5,Settings!$B$4)))</f>
        <v/>
      </c>
      <c r="S6165" s="17">
        <f>IF(OR($B6165="",$G6165="",$R6165=0),"",$G6165/$R6165)</f>
        <v/>
      </c>
      <c r="T6165">
        <f>IF($S6165="","",IF($S6165&lt;Settings!$B$8,"Critical",IF($S6165&lt;Settings!$B$9,"Semi Critical","Non Critical")))</f>
        <v/>
      </c>
      <c r="U6165">
        <f>IF($B6165="","",IFERROR(VLOOKUP($O6165,Leaders!$A:$B,2,0),"Not Mapped"))</f>
        <v/>
      </c>
    </row>
    <row r="6166">
      <c r="A6166" s="16" t="n"/>
      <c r="G6166" s="17" t="n"/>
      <c r="H6166" s="17" t="n"/>
      <c r="I6166" s="17" t="n"/>
      <c r="J6166" s="17" t="n"/>
      <c r="K6166" s="17" t="n"/>
      <c r="L6166" s="17" t="n"/>
      <c r="N6166">
        <f>IF($B6166="","",IF($C6166="SUPERSTORE","Superstore","DH"))</f>
        <v/>
      </c>
      <c r="O6166">
        <f>IF($B6166="","",IFERROR(VLOOKUP($B6166,Mapping!$A:$C,2,0),"Not Mapped"))</f>
        <v/>
      </c>
      <c r="P6166">
        <f>IF($B6166="","",IFERROR(VLOOKUP($B6166,Mapping!$A:$C,3,0),"Not Mapped"))</f>
        <v/>
      </c>
      <c r="Q6166">
        <f>IF($B6166="","",IF(COUNTIF(Exclusions!$A:$A,$B6166)&gt;0,"Yes","No"))</f>
        <v/>
      </c>
      <c r="R6166" s="17">
        <f>IF($B6166="","",MIN(1,DAY($A6166)/IF($N6166="Superstore",Settings!$B$5,Settings!$B$4)))</f>
        <v/>
      </c>
      <c r="S6166" s="17">
        <f>IF(OR($B6166="",$G6166="",$R6166=0),"",$G6166/$R6166)</f>
        <v/>
      </c>
      <c r="T6166">
        <f>IF($S6166="","",IF($S6166&lt;Settings!$B$8,"Critical",IF($S6166&lt;Settings!$B$9,"Semi Critical","Non Critical")))</f>
        <v/>
      </c>
      <c r="U6166">
        <f>IF($B6166="","",IFERROR(VLOOKUP($O6166,Leaders!$A:$B,2,0),"Not Mapped"))</f>
        <v/>
      </c>
    </row>
    <row r="6167">
      <c r="A6167" s="16" t="n"/>
      <c r="G6167" s="17" t="n"/>
      <c r="H6167" s="17" t="n"/>
      <c r="I6167" s="17" t="n"/>
      <c r="J6167" s="17" t="n"/>
      <c r="K6167" s="17" t="n"/>
      <c r="L6167" s="17" t="n"/>
      <c r="N6167">
        <f>IF($B6167="","",IF($C6167="SUPERSTORE","Superstore","DH"))</f>
        <v/>
      </c>
      <c r="O6167">
        <f>IF($B6167="","",IFERROR(VLOOKUP($B6167,Mapping!$A:$C,2,0),"Not Mapped"))</f>
        <v/>
      </c>
      <c r="P6167">
        <f>IF($B6167="","",IFERROR(VLOOKUP($B6167,Mapping!$A:$C,3,0),"Not Mapped"))</f>
        <v/>
      </c>
      <c r="Q6167">
        <f>IF($B6167="","",IF(COUNTIF(Exclusions!$A:$A,$B6167)&gt;0,"Yes","No"))</f>
        <v/>
      </c>
      <c r="R6167" s="17">
        <f>IF($B6167="","",MIN(1,DAY($A6167)/IF($N6167="Superstore",Settings!$B$5,Settings!$B$4)))</f>
        <v/>
      </c>
      <c r="S6167" s="17">
        <f>IF(OR($B6167="",$G6167="",$R6167=0),"",$G6167/$R6167)</f>
        <v/>
      </c>
      <c r="T6167">
        <f>IF($S6167="","",IF($S6167&lt;Settings!$B$8,"Critical",IF($S6167&lt;Settings!$B$9,"Semi Critical","Non Critical")))</f>
        <v/>
      </c>
      <c r="U6167">
        <f>IF($B6167="","",IFERROR(VLOOKUP($O6167,Leaders!$A:$B,2,0),"Not Mapped"))</f>
        <v/>
      </c>
    </row>
    <row r="6168">
      <c r="A6168" s="16" t="n"/>
      <c r="G6168" s="17" t="n"/>
      <c r="H6168" s="17" t="n"/>
      <c r="I6168" s="17" t="n"/>
      <c r="J6168" s="17" t="n"/>
      <c r="K6168" s="17" t="n"/>
      <c r="L6168" s="17" t="n"/>
      <c r="N6168">
        <f>IF($B6168="","",IF($C6168="SUPERSTORE","Superstore","DH"))</f>
        <v/>
      </c>
      <c r="O6168">
        <f>IF($B6168="","",IFERROR(VLOOKUP($B6168,Mapping!$A:$C,2,0),"Not Mapped"))</f>
        <v/>
      </c>
      <c r="P6168">
        <f>IF($B6168="","",IFERROR(VLOOKUP($B6168,Mapping!$A:$C,3,0),"Not Mapped"))</f>
        <v/>
      </c>
      <c r="Q6168">
        <f>IF($B6168="","",IF(COUNTIF(Exclusions!$A:$A,$B6168)&gt;0,"Yes","No"))</f>
        <v/>
      </c>
      <c r="R6168" s="17">
        <f>IF($B6168="","",MIN(1,DAY($A6168)/IF($N6168="Superstore",Settings!$B$5,Settings!$B$4)))</f>
        <v/>
      </c>
      <c r="S6168" s="17">
        <f>IF(OR($B6168="",$G6168="",$R6168=0),"",$G6168/$R6168)</f>
        <v/>
      </c>
      <c r="T6168">
        <f>IF($S6168="","",IF($S6168&lt;Settings!$B$8,"Critical",IF($S6168&lt;Settings!$B$9,"Semi Critical","Non Critical")))</f>
        <v/>
      </c>
      <c r="U6168">
        <f>IF($B6168="","",IFERROR(VLOOKUP($O6168,Leaders!$A:$B,2,0),"Not Mapped"))</f>
        <v/>
      </c>
    </row>
    <row r="6169">
      <c r="A6169" s="16" t="n"/>
      <c r="G6169" s="17" t="n"/>
      <c r="H6169" s="17" t="n"/>
      <c r="I6169" s="17" t="n"/>
      <c r="J6169" s="17" t="n"/>
      <c r="K6169" s="17" t="n"/>
      <c r="L6169" s="17" t="n"/>
      <c r="N6169">
        <f>IF($B6169="","",IF($C6169="SUPERSTORE","Superstore","DH"))</f>
        <v/>
      </c>
      <c r="O6169">
        <f>IF($B6169="","",IFERROR(VLOOKUP($B6169,Mapping!$A:$C,2,0),"Not Mapped"))</f>
        <v/>
      </c>
      <c r="P6169">
        <f>IF($B6169="","",IFERROR(VLOOKUP($B6169,Mapping!$A:$C,3,0),"Not Mapped"))</f>
        <v/>
      </c>
      <c r="Q6169">
        <f>IF($B6169="","",IF(COUNTIF(Exclusions!$A:$A,$B6169)&gt;0,"Yes","No"))</f>
        <v/>
      </c>
      <c r="R6169" s="17">
        <f>IF($B6169="","",MIN(1,DAY($A6169)/IF($N6169="Superstore",Settings!$B$5,Settings!$B$4)))</f>
        <v/>
      </c>
      <c r="S6169" s="17">
        <f>IF(OR($B6169="",$G6169="",$R6169=0),"",$G6169/$R6169)</f>
        <v/>
      </c>
      <c r="T6169">
        <f>IF($S6169="","",IF($S6169&lt;Settings!$B$8,"Critical",IF($S6169&lt;Settings!$B$9,"Semi Critical","Non Critical")))</f>
        <v/>
      </c>
      <c r="U6169">
        <f>IF($B6169="","",IFERROR(VLOOKUP($O6169,Leaders!$A:$B,2,0),"Not Mapped"))</f>
        <v/>
      </c>
    </row>
    <row r="6170">
      <c r="A6170" s="16" t="n"/>
      <c r="G6170" s="17" t="n"/>
      <c r="H6170" s="17" t="n"/>
      <c r="I6170" s="17" t="n"/>
      <c r="J6170" s="17" t="n"/>
      <c r="K6170" s="17" t="n"/>
      <c r="L6170" s="17" t="n"/>
      <c r="N6170">
        <f>IF($B6170="","",IF($C6170="SUPERSTORE","Superstore","DH"))</f>
        <v/>
      </c>
      <c r="O6170">
        <f>IF($B6170="","",IFERROR(VLOOKUP($B6170,Mapping!$A:$C,2,0),"Not Mapped"))</f>
        <v/>
      </c>
      <c r="P6170">
        <f>IF($B6170="","",IFERROR(VLOOKUP($B6170,Mapping!$A:$C,3,0),"Not Mapped"))</f>
        <v/>
      </c>
      <c r="Q6170">
        <f>IF($B6170="","",IF(COUNTIF(Exclusions!$A:$A,$B6170)&gt;0,"Yes","No"))</f>
        <v/>
      </c>
      <c r="R6170" s="17">
        <f>IF($B6170="","",MIN(1,DAY($A6170)/IF($N6170="Superstore",Settings!$B$5,Settings!$B$4)))</f>
        <v/>
      </c>
      <c r="S6170" s="17">
        <f>IF(OR($B6170="",$G6170="",$R6170=0),"",$G6170/$R6170)</f>
        <v/>
      </c>
      <c r="T6170">
        <f>IF($S6170="","",IF($S6170&lt;Settings!$B$8,"Critical",IF($S6170&lt;Settings!$B$9,"Semi Critical","Non Critical")))</f>
        <v/>
      </c>
      <c r="U6170">
        <f>IF($B6170="","",IFERROR(VLOOKUP($O6170,Leaders!$A:$B,2,0),"Not Mapped"))</f>
        <v/>
      </c>
    </row>
    <row r="6171">
      <c r="A6171" s="16" t="n"/>
      <c r="G6171" s="17" t="n"/>
      <c r="H6171" s="17" t="n"/>
      <c r="I6171" s="17" t="n"/>
      <c r="J6171" s="17" t="n"/>
      <c r="K6171" s="17" t="n"/>
      <c r="L6171" s="17" t="n"/>
      <c r="N6171">
        <f>IF($B6171="","",IF($C6171="SUPERSTORE","Superstore","DH"))</f>
        <v/>
      </c>
      <c r="O6171">
        <f>IF($B6171="","",IFERROR(VLOOKUP($B6171,Mapping!$A:$C,2,0),"Not Mapped"))</f>
        <v/>
      </c>
      <c r="P6171">
        <f>IF($B6171="","",IFERROR(VLOOKUP($B6171,Mapping!$A:$C,3,0),"Not Mapped"))</f>
        <v/>
      </c>
      <c r="Q6171">
        <f>IF($B6171="","",IF(COUNTIF(Exclusions!$A:$A,$B6171)&gt;0,"Yes","No"))</f>
        <v/>
      </c>
      <c r="R6171" s="17">
        <f>IF($B6171="","",MIN(1,DAY($A6171)/IF($N6171="Superstore",Settings!$B$5,Settings!$B$4)))</f>
        <v/>
      </c>
      <c r="S6171" s="17">
        <f>IF(OR($B6171="",$G6171="",$R6171=0),"",$G6171/$R6171)</f>
        <v/>
      </c>
      <c r="T6171">
        <f>IF($S6171="","",IF($S6171&lt;Settings!$B$8,"Critical",IF($S6171&lt;Settings!$B$9,"Semi Critical","Non Critical")))</f>
        <v/>
      </c>
      <c r="U6171">
        <f>IF($B6171="","",IFERROR(VLOOKUP($O6171,Leaders!$A:$B,2,0),"Not Mapped"))</f>
        <v/>
      </c>
    </row>
    <row r="6172">
      <c r="A6172" s="16" t="n"/>
      <c r="G6172" s="17" t="n"/>
      <c r="H6172" s="17" t="n"/>
      <c r="I6172" s="17" t="n"/>
      <c r="J6172" s="17" t="n"/>
      <c r="K6172" s="17" t="n"/>
      <c r="L6172" s="17" t="n"/>
      <c r="N6172">
        <f>IF($B6172="","",IF($C6172="SUPERSTORE","Superstore","DH"))</f>
        <v/>
      </c>
      <c r="O6172">
        <f>IF($B6172="","",IFERROR(VLOOKUP($B6172,Mapping!$A:$C,2,0),"Not Mapped"))</f>
        <v/>
      </c>
      <c r="P6172">
        <f>IF($B6172="","",IFERROR(VLOOKUP($B6172,Mapping!$A:$C,3,0),"Not Mapped"))</f>
        <v/>
      </c>
      <c r="Q6172">
        <f>IF($B6172="","",IF(COUNTIF(Exclusions!$A:$A,$B6172)&gt;0,"Yes","No"))</f>
        <v/>
      </c>
      <c r="R6172" s="17">
        <f>IF($B6172="","",MIN(1,DAY($A6172)/IF($N6172="Superstore",Settings!$B$5,Settings!$B$4)))</f>
        <v/>
      </c>
      <c r="S6172" s="17">
        <f>IF(OR($B6172="",$G6172="",$R6172=0),"",$G6172/$R6172)</f>
        <v/>
      </c>
      <c r="T6172">
        <f>IF($S6172="","",IF($S6172&lt;Settings!$B$8,"Critical",IF($S6172&lt;Settings!$B$9,"Semi Critical","Non Critical")))</f>
        <v/>
      </c>
      <c r="U6172">
        <f>IF($B6172="","",IFERROR(VLOOKUP($O6172,Leaders!$A:$B,2,0),"Not Mapped"))</f>
        <v/>
      </c>
    </row>
    <row r="6173">
      <c r="A6173" s="16" t="n"/>
      <c r="G6173" s="17" t="n"/>
      <c r="H6173" s="17" t="n"/>
      <c r="I6173" s="17" t="n"/>
      <c r="J6173" s="17" t="n"/>
      <c r="K6173" s="17" t="n"/>
      <c r="L6173" s="17" t="n"/>
      <c r="N6173">
        <f>IF($B6173="","",IF($C6173="SUPERSTORE","Superstore","DH"))</f>
        <v/>
      </c>
      <c r="O6173">
        <f>IF($B6173="","",IFERROR(VLOOKUP($B6173,Mapping!$A:$C,2,0),"Not Mapped"))</f>
        <v/>
      </c>
      <c r="P6173">
        <f>IF($B6173="","",IFERROR(VLOOKUP($B6173,Mapping!$A:$C,3,0),"Not Mapped"))</f>
        <v/>
      </c>
      <c r="Q6173">
        <f>IF($B6173="","",IF(COUNTIF(Exclusions!$A:$A,$B6173)&gt;0,"Yes","No"))</f>
        <v/>
      </c>
      <c r="R6173" s="17">
        <f>IF($B6173="","",MIN(1,DAY($A6173)/IF($N6173="Superstore",Settings!$B$5,Settings!$B$4)))</f>
        <v/>
      </c>
      <c r="S6173" s="17">
        <f>IF(OR($B6173="",$G6173="",$R6173=0),"",$G6173/$R6173)</f>
        <v/>
      </c>
      <c r="T6173">
        <f>IF($S6173="","",IF($S6173&lt;Settings!$B$8,"Critical",IF($S6173&lt;Settings!$B$9,"Semi Critical","Non Critical")))</f>
        <v/>
      </c>
      <c r="U6173">
        <f>IF($B6173="","",IFERROR(VLOOKUP($O6173,Leaders!$A:$B,2,0),"Not Mapped"))</f>
        <v/>
      </c>
    </row>
    <row r="6174">
      <c r="A6174" s="16" t="n"/>
      <c r="G6174" s="17" t="n"/>
      <c r="H6174" s="17" t="n"/>
      <c r="I6174" s="17" t="n"/>
      <c r="J6174" s="17" t="n"/>
      <c r="K6174" s="17" t="n"/>
      <c r="L6174" s="17" t="n"/>
      <c r="N6174">
        <f>IF($B6174="","",IF($C6174="SUPERSTORE","Superstore","DH"))</f>
        <v/>
      </c>
      <c r="O6174">
        <f>IF($B6174="","",IFERROR(VLOOKUP($B6174,Mapping!$A:$C,2,0),"Not Mapped"))</f>
        <v/>
      </c>
      <c r="P6174">
        <f>IF($B6174="","",IFERROR(VLOOKUP($B6174,Mapping!$A:$C,3,0),"Not Mapped"))</f>
        <v/>
      </c>
      <c r="Q6174">
        <f>IF($B6174="","",IF(COUNTIF(Exclusions!$A:$A,$B6174)&gt;0,"Yes","No"))</f>
        <v/>
      </c>
      <c r="R6174" s="17">
        <f>IF($B6174="","",MIN(1,DAY($A6174)/IF($N6174="Superstore",Settings!$B$5,Settings!$B$4)))</f>
        <v/>
      </c>
      <c r="S6174" s="17">
        <f>IF(OR($B6174="",$G6174="",$R6174=0),"",$G6174/$R6174)</f>
        <v/>
      </c>
      <c r="T6174">
        <f>IF($S6174="","",IF($S6174&lt;Settings!$B$8,"Critical",IF($S6174&lt;Settings!$B$9,"Semi Critical","Non Critical")))</f>
        <v/>
      </c>
      <c r="U6174">
        <f>IF($B6174="","",IFERROR(VLOOKUP($O6174,Leaders!$A:$B,2,0),"Not Mapped"))</f>
        <v/>
      </c>
    </row>
    <row r="6175">
      <c r="A6175" s="16" t="n"/>
      <c r="G6175" s="17" t="n"/>
      <c r="H6175" s="17" t="n"/>
      <c r="I6175" s="17" t="n"/>
      <c r="J6175" s="17" t="n"/>
      <c r="K6175" s="17" t="n"/>
      <c r="L6175" s="17" t="n"/>
      <c r="N6175">
        <f>IF($B6175="","",IF($C6175="SUPERSTORE","Superstore","DH"))</f>
        <v/>
      </c>
      <c r="O6175">
        <f>IF($B6175="","",IFERROR(VLOOKUP($B6175,Mapping!$A:$C,2,0),"Not Mapped"))</f>
        <v/>
      </c>
      <c r="P6175">
        <f>IF($B6175="","",IFERROR(VLOOKUP($B6175,Mapping!$A:$C,3,0),"Not Mapped"))</f>
        <v/>
      </c>
      <c r="Q6175">
        <f>IF($B6175="","",IF(COUNTIF(Exclusions!$A:$A,$B6175)&gt;0,"Yes","No"))</f>
        <v/>
      </c>
      <c r="R6175" s="17">
        <f>IF($B6175="","",MIN(1,DAY($A6175)/IF($N6175="Superstore",Settings!$B$5,Settings!$B$4)))</f>
        <v/>
      </c>
      <c r="S6175" s="17">
        <f>IF(OR($B6175="",$G6175="",$R6175=0),"",$G6175/$R6175)</f>
        <v/>
      </c>
      <c r="T6175">
        <f>IF($S6175="","",IF($S6175&lt;Settings!$B$8,"Critical",IF($S6175&lt;Settings!$B$9,"Semi Critical","Non Critical")))</f>
        <v/>
      </c>
      <c r="U6175">
        <f>IF($B6175="","",IFERROR(VLOOKUP($O6175,Leaders!$A:$B,2,0),"Not Mapped"))</f>
        <v/>
      </c>
    </row>
    <row r="6176">
      <c r="A6176" s="16" t="n"/>
      <c r="G6176" s="17" t="n"/>
      <c r="H6176" s="17" t="n"/>
      <c r="I6176" s="17" t="n"/>
      <c r="J6176" s="17" t="n"/>
      <c r="K6176" s="17" t="n"/>
      <c r="L6176" s="17" t="n"/>
      <c r="N6176">
        <f>IF($B6176="","",IF($C6176="SUPERSTORE","Superstore","DH"))</f>
        <v/>
      </c>
      <c r="O6176">
        <f>IF($B6176="","",IFERROR(VLOOKUP($B6176,Mapping!$A:$C,2,0),"Not Mapped"))</f>
        <v/>
      </c>
      <c r="P6176">
        <f>IF($B6176="","",IFERROR(VLOOKUP($B6176,Mapping!$A:$C,3,0),"Not Mapped"))</f>
        <v/>
      </c>
      <c r="Q6176">
        <f>IF($B6176="","",IF(COUNTIF(Exclusions!$A:$A,$B6176)&gt;0,"Yes","No"))</f>
        <v/>
      </c>
      <c r="R6176" s="17">
        <f>IF($B6176="","",MIN(1,DAY($A6176)/IF($N6176="Superstore",Settings!$B$5,Settings!$B$4)))</f>
        <v/>
      </c>
      <c r="S6176" s="17">
        <f>IF(OR($B6176="",$G6176="",$R6176=0),"",$G6176/$R6176)</f>
        <v/>
      </c>
      <c r="T6176">
        <f>IF($S6176="","",IF($S6176&lt;Settings!$B$8,"Critical",IF($S6176&lt;Settings!$B$9,"Semi Critical","Non Critical")))</f>
        <v/>
      </c>
      <c r="U6176">
        <f>IF($B6176="","",IFERROR(VLOOKUP($O6176,Leaders!$A:$B,2,0),"Not Mapped"))</f>
        <v/>
      </c>
    </row>
    <row r="6177">
      <c r="A6177" s="16" t="n"/>
      <c r="G6177" s="17" t="n"/>
      <c r="H6177" s="17" t="n"/>
      <c r="I6177" s="17" t="n"/>
      <c r="J6177" s="17" t="n"/>
      <c r="K6177" s="17" t="n"/>
      <c r="L6177" s="17" t="n"/>
      <c r="N6177">
        <f>IF($B6177="","",IF($C6177="SUPERSTORE","Superstore","DH"))</f>
        <v/>
      </c>
      <c r="O6177">
        <f>IF($B6177="","",IFERROR(VLOOKUP($B6177,Mapping!$A:$C,2,0),"Not Mapped"))</f>
        <v/>
      </c>
      <c r="P6177">
        <f>IF($B6177="","",IFERROR(VLOOKUP($B6177,Mapping!$A:$C,3,0),"Not Mapped"))</f>
        <v/>
      </c>
      <c r="Q6177">
        <f>IF($B6177="","",IF(COUNTIF(Exclusions!$A:$A,$B6177)&gt;0,"Yes","No"))</f>
        <v/>
      </c>
      <c r="R6177" s="17">
        <f>IF($B6177="","",MIN(1,DAY($A6177)/IF($N6177="Superstore",Settings!$B$5,Settings!$B$4)))</f>
        <v/>
      </c>
      <c r="S6177" s="17">
        <f>IF(OR($B6177="",$G6177="",$R6177=0),"",$G6177/$R6177)</f>
        <v/>
      </c>
      <c r="T6177">
        <f>IF($S6177="","",IF($S6177&lt;Settings!$B$8,"Critical",IF($S6177&lt;Settings!$B$9,"Semi Critical","Non Critical")))</f>
        <v/>
      </c>
      <c r="U6177">
        <f>IF($B6177="","",IFERROR(VLOOKUP($O6177,Leaders!$A:$B,2,0),"Not Mapped"))</f>
        <v/>
      </c>
    </row>
    <row r="6178">
      <c r="A6178" s="16" t="n"/>
      <c r="G6178" s="17" t="n"/>
      <c r="H6178" s="17" t="n"/>
      <c r="I6178" s="17" t="n"/>
      <c r="J6178" s="17" t="n"/>
      <c r="K6178" s="17" t="n"/>
      <c r="L6178" s="17" t="n"/>
      <c r="N6178">
        <f>IF($B6178="","",IF($C6178="SUPERSTORE","Superstore","DH"))</f>
        <v/>
      </c>
      <c r="O6178">
        <f>IF($B6178="","",IFERROR(VLOOKUP($B6178,Mapping!$A:$C,2,0),"Not Mapped"))</f>
        <v/>
      </c>
      <c r="P6178">
        <f>IF($B6178="","",IFERROR(VLOOKUP($B6178,Mapping!$A:$C,3,0),"Not Mapped"))</f>
        <v/>
      </c>
      <c r="Q6178">
        <f>IF($B6178="","",IF(COUNTIF(Exclusions!$A:$A,$B6178)&gt;0,"Yes","No"))</f>
        <v/>
      </c>
      <c r="R6178" s="17">
        <f>IF($B6178="","",MIN(1,DAY($A6178)/IF($N6178="Superstore",Settings!$B$5,Settings!$B$4)))</f>
        <v/>
      </c>
      <c r="S6178" s="17">
        <f>IF(OR($B6178="",$G6178="",$R6178=0),"",$G6178/$R6178)</f>
        <v/>
      </c>
      <c r="T6178">
        <f>IF($S6178="","",IF($S6178&lt;Settings!$B$8,"Critical",IF($S6178&lt;Settings!$B$9,"Semi Critical","Non Critical")))</f>
        <v/>
      </c>
      <c r="U6178">
        <f>IF($B6178="","",IFERROR(VLOOKUP($O6178,Leaders!$A:$B,2,0),"Not Mapped"))</f>
        <v/>
      </c>
    </row>
    <row r="6179">
      <c r="A6179" s="16" t="n"/>
      <c r="G6179" s="17" t="n"/>
      <c r="H6179" s="17" t="n"/>
      <c r="I6179" s="17" t="n"/>
      <c r="J6179" s="17" t="n"/>
      <c r="K6179" s="17" t="n"/>
      <c r="L6179" s="17" t="n"/>
      <c r="N6179">
        <f>IF($B6179="","",IF($C6179="SUPERSTORE","Superstore","DH"))</f>
        <v/>
      </c>
      <c r="O6179">
        <f>IF($B6179="","",IFERROR(VLOOKUP($B6179,Mapping!$A:$C,2,0),"Not Mapped"))</f>
        <v/>
      </c>
      <c r="P6179">
        <f>IF($B6179="","",IFERROR(VLOOKUP($B6179,Mapping!$A:$C,3,0),"Not Mapped"))</f>
        <v/>
      </c>
      <c r="Q6179">
        <f>IF($B6179="","",IF(COUNTIF(Exclusions!$A:$A,$B6179)&gt;0,"Yes","No"))</f>
        <v/>
      </c>
      <c r="R6179" s="17">
        <f>IF($B6179="","",MIN(1,DAY($A6179)/IF($N6179="Superstore",Settings!$B$5,Settings!$B$4)))</f>
        <v/>
      </c>
      <c r="S6179" s="17">
        <f>IF(OR($B6179="",$G6179="",$R6179=0),"",$G6179/$R6179)</f>
        <v/>
      </c>
      <c r="T6179">
        <f>IF($S6179="","",IF($S6179&lt;Settings!$B$8,"Critical",IF($S6179&lt;Settings!$B$9,"Semi Critical","Non Critical")))</f>
        <v/>
      </c>
      <c r="U6179">
        <f>IF($B6179="","",IFERROR(VLOOKUP($O6179,Leaders!$A:$B,2,0),"Not Mapped"))</f>
        <v/>
      </c>
    </row>
    <row r="6180">
      <c r="A6180" s="16" t="n"/>
      <c r="G6180" s="17" t="n"/>
      <c r="H6180" s="17" t="n"/>
      <c r="I6180" s="17" t="n"/>
      <c r="J6180" s="17" t="n"/>
      <c r="K6180" s="17" t="n"/>
      <c r="L6180" s="17" t="n"/>
      <c r="N6180">
        <f>IF($B6180="","",IF($C6180="SUPERSTORE","Superstore","DH"))</f>
        <v/>
      </c>
      <c r="O6180">
        <f>IF($B6180="","",IFERROR(VLOOKUP($B6180,Mapping!$A:$C,2,0),"Not Mapped"))</f>
        <v/>
      </c>
      <c r="P6180">
        <f>IF($B6180="","",IFERROR(VLOOKUP($B6180,Mapping!$A:$C,3,0),"Not Mapped"))</f>
        <v/>
      </c>
      <c r="Q6180">
        <f>IF($B6180="","",IF(COUNTIF(Exclusions!$A:$A,$B6180)&gt;0,"Yes","No"))</f>
        <v/>
      </c>
      <c r="R6180" s="17">
        <f>IF($B6180="","",MIN(1,DAY($A6180)/IF($N6180="Superstore",Settings!$B$5,Settings!$B$4)))</f>
        <v/>
      </c>
      <c r="S6180" s="17">
        <f>IF(OR($B6180="",$G6180="",$R6180=0),"",$G6180/$R6180)</f>
        <v/>
      </c>
      <c r="T6180">
        <f>IF($S6180="","",IF($S6180&lt;Settings!$B$8,"Critical",IF($S6180&lt;Settings!$B$9,"Semi Critical","Non Critical")))</f>
        <v/>
      </c>
      <c r="U6180">
        <f>IF($B6180="","",IFERROR(VLOOKUP($O6180,Leaders!$A:$B,2,0),"Not Mapped"))</f>
        <v/>
      </c>
    </row>
    <row r="6181">
      <c r="A6181" s="16" t="n"/>
      <c r="G6181" s="17" t="n"/>
      <c r="H6181" s="17" t="n"/>
      <c r="I6181" s="17" t="n"/>
      <c r="J6181" s="17" t="n"/>
      <c r="K6181" s="17" t="n"/>
      <c r="L6181" s="17" t="n"/>
      <c r="N6181">
        <f>IF($B6181="","",IF($C6181="SUPERSTORE","Superstore","DH"))</f>
        <v/>
      </c>
      <c r="O6181">
        <f>IF($B6181="","",IFERROR(VLOOKUP($B6181,Mapping!$A:$C,2,0),"Not Mapped"))</f>
        <v/>
      </c>
      <c r="P6181">
        <f>IF($B6181="","",IFERROR(VLOOKUP($B6181,Mapping!$A:$C,3,0),"Not Mapped"))</f>
        <v/>
      </c>
      <c r="Q6181">
        <f>IF($B6181="","",IF(COUNTIF(Exclusions!$A:$A,$B6181)&gt;0,"Yes","No"))</f>
        <v/>
      </c>
      <c r="R6181" s="17">
        <f>IF($B6181="","",MIN(1,DAY($A6181)/IF($N6181="Superstore",Settings!$B$5,Settings!$B$4)))</f>
        <v/>
      </c>
      <c r="S6181" s="17">
        <f>IF(OR($B6181="",$G6181="",$R6181=0),"",$G6181/$R6181)</f>
        <v/>
      </c>
      <c r="T6181">
        <f>IF($S6181="","",IF($S6181&lt;Settings!$B$8,"Critical",IF($S6181&lt;Settings!$B$9,"Semi Critical","Non Critical")))</f>
        <v/>
      </c>
      <c r="U6181">
        <f>IF($B6181="","",IFERROR(VLOOKUP($O6181,Leaders!$A:$B,2,0),"Not Mapped"))</f>
        <v/>
      </c>
    </row>
    <row r="6182">
      <c r="A6182" s="16" t="n"/>
      <c r="G6182" s="17" t="n"/>
      <c r="H6182" s="17" t="n"/>
      <c r="I6182" s="17" t="n"/>
      <c r="J6182" s="17" t="n"/>
      <c r="K6182" s="17" t="n"/>
      <c r="L6182" s="17" t="n"/>
      <c r="N6182">
        <f>IF($B6182="","",IF($C6182="SUPERSTORE","Superstore","DH"))</f>
        <v/>
      </c>
      <c r="O6182">
        <f>IF($B6182="","",IFERROR(VLOOKUP($B6182,Mapping!$A:$C,2,0),"Not Mapped"))</f>
        <v/>
      </c>
      <c r="P6182">
        <f>IF($B6182="","",IFERROR(VLOOKUP($B6182,Mapping!$A:$C,3,0),"Not Mapped"))</f>
        <v/>
      </c>
      <c r="Q6182">
        <f>IF($B6182="","",IF(COUNTIF(Exclusions!$A:$A,$B6182)&gt;0,"Yes","No"))</f>
        <v/>
      </c>
      <c r="R6182" s="17">
        <f>IF($B6182="","",MIN(1,DAY($A6182)/IF($N6182="Superstore",Settings!$B$5,Settings!$B$4)))</f>
        <v/>
      </c>
      <c r="S6182" s="17">
        <f>IF(OR($B6182="",$G6182="",$R6182=0),"",$G6182/$R6182)</f>
        <v/>
      </c>
      <c r="T6182">
        <f>IF($S6182="","",IF($S6182&lt;Settings!$B$8,"Critical",IF($S6182&lt;Settings!$B$9,"Semi Critical","Non Critical")))</f>
        <v/>
      </c>
      <c r="U6182">
        <f>IF($B6182="","",IFERROR(VLOOKUP($O6182,Leaders!$A:$B,2,0),"Not Mapped"))</f>
        <v/>
      </c>
    </row>
    <row r="6183">
      <c r="A6183" s="16" t="n"/>
      <c r="G6183" s="17" t="n"/>
      <c r="H6183" s="17" t="n"/>
      <c r="I6183" s="17" t="n"/>
      <c r="J6183" s="17" t="n"/>
      <c r="K6183" s="17" t="n"/>
      <c r="L6183" s="17" t="n"/>
      <c r="N6183">
        <f>IF($B6183="","",IF($C6183="SUPERSTORE","Superstore","DH"))</f>
        <v/>
      </c>
      <c r="O6183">
        <f>IF($B6183="","",IFERROR(VLOOKUP($B6183,Mapping!$A:$C,2,0),"Not Mapped"))</f>
        <v/>
      </c>
      <c r="P6183">
        <f>IF($B6183="","",IFERROR(VLOOKUP($B6183,Mapping!$A:$C,3,0),"Not Mapped"))</f>
        <v/>
      </c>
      <c r="Q6183">
        <f>IF($B6183="","",IF(COUNTIF(Exclusions!$A:$A,$B6183)&gt;0,"Yes","No"))</f>
        <v/>
      </c>
      <c r="R6183" s="17">
        <f>IF($B6183="","",MIN(1,DAY($A6183)/IF($N6183="Superstore",Settings!$B$5,Settings!$B$4)))</f>
        <v/>
      </c>
      <c r="S6183" s="17">
        <f>IF(OR($B6183="",$G6183="",$R6183=0),"",$G6183/$R6183)</f>
        <v/>
      </c>
      <c r="T6183">
        <f>IF($S6183="","",IF($S6183&lt;Settings!$B$8,"Critical",IF($S6183&lt;Settings!$B$9,"Semi Critical","Non Critical")))</f>
        <v/>
      </c>
      <c r="U6183">
        <f>IF($B6183="","",IFERROR(VLOOKUP($O6183,Leaders!$A:$B,2,0),"Not Mapped"))</f>
        <v/>
      </c>
    </row>
    <row r="6184">
      <c r="A6184" s="16" t="n"/>
      <c r="G6184" s="17" t="n"/>
      <c r="H6184" s="17" t="n"/>
      <c r="I6184" s="17" t="n"/>
      <c r="J6184" s="17" t="n"/>
      <c r="K6184" s="17" t="n"/>
      <c r="L6184" s="17" t="n"/>
      <c r="N6184">
        <f>IF($B6184="","",IF($C6184="SUPERSTORE","Superstore","DH"))</f>
        <v/>
      </c>
      <c r="O6184">
        <f>IF($B6184="","",IFERROR(VLOOKUP($B6184,Mapping!$A:$C,2,0),"Not Mapped"))</f>
        <v/>
      </c>
      <c r="P6184">
        <f>IF($B6184="","",IFERROR(VLOOKUP($B6184,Mapping!$A:$C,3,0),"Not Mapped"))</f>
        <v/>
      </c>
      <c r="Q6184">
        <f>IF($B6184="","",IF(COUNTIF(Exclusions!$A:$A,$B6184)&gt;0,"Yes","No"))</f>
        <v/>
      </c>
      <c r="R6184" s="17">
        <f>IF($B6184="","",MIN(1,DAY($A6184)/IF($N6184="Superstore",Settings!$B$5,Settings!$B$4)))</f>
        <v/>
      </c>
      <c r="S6184" s="17">
        <f>IF(OR($B6184="",$G6184="",$R6184=0),"",$G6184/$R6184)</f>
        <v/>
      </c>
      <c r="T6184">
        <f>IF($S6184="","",IF($S6184&lt;Settings!$B$8,"Critical",IF($S6184&lt;Settings!$B$9,"Semi Critical","Non Critical")))</f>
        <v/>
      </c>
      <c r="U6184">
        <f>IF($B6184="","",IFERROR(VLOOKUP($O6184,Leaders!$A:$B,2,0),"Not Mapped"))</f>
        <v/>
      </c>
    </row>
    <row r="6185">
      <c r="A6185" s="16" t="n"/>
      <c r="G6185" s="17" t="n"/>
      <c r="H6185" s="17" t="n"/>
      <c r="I6185" s="17" t="n"/>
      <c r="J6185" s="17" t="n"/>
      <c r="K6185" s="17" t="n"/>
      <c r="L6185" s="17" t="n"/>
      <c r="N6185">
        <f>IF($B6185="","",IF($C6185="SUPERSTORE","Superstore","DH"))</f>
        <v/>
      </c>
      <c r="O6185">
        <f>IF($B6185="","",IFERROR(VLOOKUP($B6185,Mapping!$A:$C,2,0),"Not Mapped"))</f>
        <v/>
      </c>
      <c r="P6185">
        <f>IF($B6185="","",IFERROR(VLOOKUP($B6185,Mapping!$A:$C,3,0),"Not Mapped"))</f>
        <v/>
      </c>
      <c r="Q6185">
        <f>IF($B6185="","",IF(COUNTIF(Exclusions!$A:$A,$B6185)&gt;0,"Yes","No"))</f>
        <v/>
      </c>
      <c r="R6185" s="17">
        <f>IF($B6185="","",MIN(1,DAY($A6185)/IF($N6185="Superstore",Settings!$B$5,Settings!$B$4)))</f>
        <v/>
      </c>
      <c r="S6185" s="17">
        <f>IF(OR($B6185="",$G6185="",$R6185=0),"",$G6185/$R6185)</f>
        <v/>
      </c>
      <c r="T6185">
        <f>IF($S6185="","",IF($S6185&lt;Settings!$B$8,"Critical",IF($S6185&lt;Settings!$B$9,"Semi Critical","Non Critical")))</f>
        <v/>
      </c>
      <c r="U6185">
        <f>IF($B6185="","",IFERROR(VLOOKUP($O6185,Leaders!$A:$B,2,0),"Not Mapped"))</f>
        <v/>
      </c>
    </row>
    <row r="6186">
      <c r="A6186" s="16" t="n"/>
      <c r="G6186" s="17" t="n"/>
      <c r="H6186" s="17" t="n"/>
      <c r="I6186" s="17" t="n"/>
      <c r="J6186" s="17" t="n"/>
      <c r="K6186" s="17" t="n"/>
      <c r="L6186" s="17" t="n"/>
      <c r="N6186">
        <f>IF($B6186="","",IF($C6186="SUPERSTORE","Superstore","DH"))</f>
        <v/>
      </c>
      <c r="O6186">
        <f>IF($B6186="","",IFERROR(VLOOKUP($B6186,Mapping!$A:$C,2,0),"Not Mapped"))</f>
        <v/>
      </c>
      <c r="P6186">
        <f>IF($B6186="","",IFERROR(VLOOKUP($B6186,Mapping!$A:$C,3,0),"Not Mapped"))</f>
        <v/>
      </c>
      <c r="Q6186">
        <f>IF($B6186="","",IF(COUNTIF(Exclusions!$A:$A,$B6186)&gt;0,"Yes","No"))</f>
        <v/>
      </c>
      <c r="R6186" s="17">
        <f>IF($B6186="","",MIN(1,DAY($A6186)/IF($N6186="Superstore",Settings!$B$5,Settings!$B$4)))</f>
        <v/>
      </c>
      <c r="S6186" s="17">
        <f>IF(OR($B6186="",$G6186="",$R6186=0),"",$G6186/$R6186)</f>
        <v/>
      </c>
      <c r="T6186">
        <f>IF($S6186="","",IF($S6186&lt;Settings!$B$8,"Critical",IF($S6186&lt;Settings!$B$9,"Semi Critical","Non Critical")))</f>
        <v/>
      </c>
      <c r="U6186">
        <f>IF($B6186="","",IFERROR(VLOOKUP($O6186,Leaders!$A:$B,2,0),"Not Mapped"))</f>
        <v/>
      </c>
    </row>
    <row r="6187">
      <c r="A6187" s="16" t="n"/>
      <c r="G6187" s="17" t="n"/>
      <c r="H6187" s="17" t="n"/>
      <c r="I6187" s="17" t="n"/>
      <c r="J6187" s="17" t="n"/>
      <c r="K6187" s="17" t="n"/>
      <c r="L6187" s="17" t="n"/>
      <c r="N6187">
        <f>IF($B6187="","",IF($C6187="SUPERSTORE","Superstore","DH"))</f>
        <v/>
      </c>
      <c r="O6187">
        <f>IF($B6187="","",IFERROR(VLOOKUP($B6187,Mapping!$A:$C,2,0),"Not Mapped"))</f>
        <v/>
      </c>
      <c r="P6187">
        <f>IF($B6187="","",IFERROR(VLOOKUP($B6187,Mapping!$A:$C,3,0),"Not Mapped"))</f>
        <v/>
      </c>
      <c r="Q6187">
        <f>IF($B6187="","",IF(COUNTIF(Exclusions!$A:$A,$B6187)&gt;0,"Yes","No"))</f>
        <v/>
      </c>
      <c r="R6187" s="17">
        <f>IF($B6187="","",MIN(1,DAY($A6187)/IF($N6187="Superstore",Settings!$B$5,Settings!$B$4)))</f>
        <v/>
      </c>
      <c r="S6187" s="17">
        <f>IF(OR($B6187="",$G6187="",$R6187=0),"",$G6187/$R6187)</f>
        <v/>
      </c>
      <c r="T6187">
        <f>IF($S6187="","",IF($S6187&lt;Settings!$B$8,"Critical",IF($S6187&lt;Settings!$B$9,"Semi Critical","Non Critical")))</f>
        <v/>
      </c>
      <c r="U6187">
        <f>IF($B6187="","",IFERROR(VLOOKUP($O6187,Leaders!$A:$B,2,0),"Not Mapped"))</f>
        <v/>
      </c>
    </row>
    <row r="6188">
      <c r="A6188" s="16" t="n"/>
      <c r="G6188" s="17" t="n"/>
      <c r="H6188" s="17" t="n"/>
      <c r="I6188" s="17" t="n"/>
      <c r="J6188" s="17" t="n"/>
      <c r="K6188" s="17" t="n"/>
      <c r="L6188" s="17" t="n"/>
      <c r="N6188">
        <f>IF($B6188="","",IF($C6188="SUPERSTORE","Superstore","DH"))</f>
        <v/>
      </c>
      <c r="O6188">
        <f>IF($B6188="","",IFERROR(VLOOKUP($B6188,Mapping!$A:$C,2,0),"Not Mapped"))</f>
        <v/>
      </c>
      <c r="P6188">
        <f>IF($B6188="","",IFERROR(VLOOKUP($B6188,Mapping!$A:$C,3,0),"Not Mapped"))</f>
        <v/>
      </c>
      <c r="Q6188">
        <f>IF($B6188="","",IF(COUNTIF(Exclusions!$A:$A,$B6188)&gt;0,"Yes","No"))</f>
        <v/>
      </c>
      <c r="R6188" s="17">
        <f>IF($B6188="","",MIN(1,DAY($A6188)/IF($N6188="Superstore",Settings!$B$5,Settings!$B$4)))</f>
        <v/>
      </c>
      <c r="S6188" s="17">
        <f>IF(OR($B6188="",$G6188="",$R6188=0),"",$G6188/$R6188)</f>
        <v/>
      </c>
      <c r="T6188">
        <f>IF($S6188="","",IF($S6188&lt;Settings!$B$8,"Critical",IF($S6188&lt;Settings!$B$9,"Semi Critical","Non Critical")))</f>
        <v/>
      </c>
      <c r="U6188">
        <f>IF($B6188="","",IFERROR(VLOOKUP($O6188,Leaders!$A:$B,2,0),"Not Mapped"))</f>
        <v/>
      </c>
    </row>
    <row r="6189">
      <c r="A6189" s="16" t="n"/>
      <c r="G6189" s="17" t="n"/>
      <c r="H6189" s="17" t="n"/>
      <c r="I6189" s="17" t="n"/>
      <c r="J6189" s="17" t="n"/>
      <c r="K6189" s="17" t="n"/>
      <c r="L6189" s="17" t="n"/>
      <c r="N6189">
        <f>IF($B6189="","",IF($C6189="SUPERSTORE","Superstore","DH"))</f>
        <v/>
      </c>
      <c r="O6189">
        <f>IF($B6189="","",IFERROR(VLOOKUP($B6189,Mapping!$A:$C,2,0),"Not Mapped"))</f>
        <v/>
      </c>
      <c r="P6189">
        <f>IF($B6189="","",IFERROR(VLOOKUP($B6189,Mapping!$A:$C,3,0),"Not Mapped"))</f>
        <v/>
      </c>
      <c r="Q6189">
        <f>IF($B6189="","",IF(COUNTIF(Exclusions!$A:$A,$B6189)&gt;0,"Yes","No"))</f>
        <v/>
      </c>
      <c r="R6189" s="17">
        <f>IF($B6189="","",MIN(1,DAY($A6189)/IF($N6189="Superstore",Settings!$B$5,Settings!$B$4)))</f>
        <v/>
      </c>
      <c r="S6189" s="17">
        <f>IF(OR($B6189="",$G6189="",$R6189=0),"",$G6189/$R6189)</f>
        <v/>
      </c>
      <c r="T6189">
        <f>IF($S6189="","",IF($S6189&lt;Settings!$B$8,"Critical",IF($S6189&lt;Settings!$B$9,"Semi Critical","Non Critical")))</f>
        <v/>
      </c>
      <c r="U6189">
        <f>IF($B6189="","",IFERROR(VLOOKUP($O6189,Leaders!$A:$B,2,0),"Not Mapped"))</f>
        <v/>
      </c>
    </row>
    <row r="6190">
      <c r="A6190" s="16" t="n"/>
      <c r="G6190" s="17" t="n"/>
      <c r="H6190" s="17" t="n"/>
      <c r="I6190" s="17" t="n"/>
      <c r="J6190" s="17" t="n"/>
      <c r="K6190" s="17" t="n"/>
      <c r="L6190" s="17" t="n"/>
      <c r="N6190">
        <f>IF($B6190="","",IF($C6190="SUPERSTORE","Superstore","DH"))</f>
        <v/>
      </c>
      <c r="O6190">
        <f>IF($B6190="","",IFERROR(VLOOKUP($B6190,Mapping!$A:$C,2,0),"Not Mapped"))</f>
        <v/>
      </c>
      <c r="P6190">
        <f>IF($B6190="","",IFERROR(VLOOKUP($B6190,Mapping!$A:$C,3,0),"Not Mapped"))</f>
        <v/>
      </c>
      <c r="Q6190">
        <f>IF($B6190="","",IF(COUNTIF(Exclusions!$A:$A,$B6190)&gt;0,"Yes","No"))</f>
        <v/>
      </c>
      <c r="R6190" s="17">
        <f>IF($B6190="","",MIN(1,DAY($A6190)/IF($N6190="Superstore",Settings!$B$5,Settings!$B$4)))</f>
        <v/>
      </c>
      <c r="S6190" s="17">
        <f>IF(OR($B6190="",$G6190="",$R6190=0),"",$G6190/$R6190)</f>
        <v/>
      </c>
      <c r="T6190">
        <f>IF($S6190="","",IF($S6190&lt;Settings!$B$8,"Critical",IF($S6190&lt;Settings!$B$9,"Semi Critical","Non Critical")))</f>
        <v/>
      </c>
      <c r="U6190">
        <f>IF($B6190="","",IFERROR(VLOOKUP($O6190,Leaders!$A:$B,2,0),"Not Mapped"))</f>
        <v/>
      </c>
    </row>
    <row r="6191">
      <c r="A6191" s="16" t="n"/>
      <c r="G6191" s="17" t="n"/>
      <c r="H6191" s="17" t="n"/>
      <c r="I6191" s="17" t="n"/>
      <c r="J6191" s="17" t="n"/>
      <c r="K6191" s="17" t="n"/>
      <c r="L6191" s="17" t="n"/>
      <c r="N6191">
        <f>IF($B6191="","",IF($C6191="SUPERSTORE","Superstore","DH"))</f>
        <v/>
      </c>
      <c r="O6191">
        <f>IF($B6191="","",IFERROR(VLOOKUP($B6191,Mapping!$A:$C,2,0),"Not Mapped"))</f>
        <v/>
      </c>
      <c r="P6191">
        <f>IF($B6191="","",IFERROR(VLOOKUP($B6191,Mapping!$A:$C,3,0),"Not Mapped"))</f>
        <v/>
      </c>
      <c r="Q6191">
        <f>IF($B6191="","",IF(COUNTIF(Exclusions!$A:$A,$B6191)&gt;0,"Yes","No"))</f>
        <v/>
      </c>
      <c r="R6191" s="17">
        <f>IF($B6191="","",MIN(1,DAY($A6191)/IF($N6191="Superstore",Settings!$B$5,Settings!$B$4)))</f>
        <v/>
      </c>
      <c r="S6191" s="17">
        <f>IF(OR($B6191="",$G6191="",$R6191=0),"",$G6191/$R6191)</f>
        <v/>
      </c>
      <c r="T6191">
        <f>IF($S6191="","",IF($S6191&lt;Settings!$B$8,"Critical",IF($S6191&lt;Settings!$B$9,"Semi Critical","Non Critical")))</f>
        <v/>
      </c>
      <c r="U6191">
        <f>IF($B6191="","",IFERROR(VLOOKUP($O6191,Leaders!$A:$B,2,0),"Not Mapped"))</f>
        <v/>
      </c>
    </row>
    <row r="6192">
      <c r="A6192" s="16" t="n"/>
      <c r="G6192" s="17" t="n"/>
      <c r="H6192" s="17" t="n"/>
      <c r="I6192" s="17" t="n"/>
      <c r="J6192" s="17" t="n"/>
      <c r="K6192" s="17" t="n"/>
      <c r="L6192" s="17" t="n"/>
      <c r="N6192">
        <f>IF($B6192="","",IF($C6192="SUPERSTORE","Superstore","DH"))</f>
        <v/>
      </c>
      <c r="O6192">
        <f>IF($B6192="","",IFERROR(VLOOKUP($B6192,Mapping!$A:$C,2,0),"Not Mapped"))</f>
        <v/>
      </c>
      <c r="P6192">
        <f>IF($B6192="","",IFERROR(VLOOKUP($B6192,Mapping!$A:$C,3,0),"Not Mapped"))</f>
        <v/>
      </c>
      <c r="Q6192">
        <f>IF($B6192="","",IF(COUNTIF(Exclusions!$A:$A,$B6192)&gt;0,"Yes","No"))</f>
        <v/>
      </c>
      <c r="R6192" s="17">
        <f>IF($B6192="","",MIN(1,DAY($A6192)/IF($N6192="Superstore",Settings!$B$5,Settings!$B$4)))</f>
        <v/>
      </c>
      <c r="S6192" s="17">
        <f>IF(OR($B6192="",$G6192="",$R6192=0),"",$G6192/$R6192)</f>
        <v/>
      </c>
      <c r="T6192">
        <f>IF($S6192="","",IF($S6192&lt;Settings!$B$8,"Critical",IF($S6192&lt;Settings!$B$9,"Semi Critical","Non Critical")))</f>
        <v/>
      </c>
      <c r="U6192">
        <f>IF($B6192="","",IFERROR(VLOOKUP($O6192,Leaders!$A:$B,2,0),"Not Mapped"))</f>
        <v/>
      </c>
    </row>
    <row r="6193">
      <c r="A6193" s="16" t="n"/>
      <c r="G6193" s="17" t="n"/>
      <c r="H6193" s="17" t="n"/>
      <c r="I6193" s="17" t="n"/>
      <c r="J6193" s="17" t="n"/>
      <c r="K6193" s="17" t="n"/>
      <c r="L6193" s="17" t="n"/>
      <c r="N6193">
        <f>IF($B6193="","",IF($C6193="SUPERSTORE","Superstore","DH"))</f>
        <v/>
      </c>
      <c r="O6193">
        <f>IF($B6193="","",IFERROR(VLOOKUP($B6193,Mapping!$A:$C,2,0),"Not Mapped"))</f>
        <v/>
      </c>
      <c r="P6193">
        <f>IF($B6193="","",IFERROR(VLOOKUP($B6193,Mapping!$A:$C,3,0),"Not Mapped"))</f>
        <v/>
      </c>
      <c r="Q6193">
        <f>IF($B6193="","",IF(COUNTIF(Exclusions!$A:$A,$B6193)&gt;0,"Yes","No"))</f>
        <v/>
      </c>
      <c r="R6193" s="17">
        <f>IF($B6193="","",MIN(1,DAY($A6193)/IF($N6193="Superstore",Settings!$B$5,Settings!$B$4)))</f>
        <v/>
      </c>
      <c r="S6193" s="17">
        <f>IF(OR($B6193="",$G6193="",$R6193=0),"",$G6193/$R6193)</f>
        <v/>
      </c>
      <c r="T6193">
        <f>IF($S6193="","",IF($S6193&lt;Settings!$B$8,"Critical",IF($S6193&lt;Settings!$B$9,"Semi Critical","Non Critical")))</f>
        <v/>
      </c>
      <c r="U6193">
        <f>IF($B6193="","",IFERROR(VLOOKUP($O6193,Leaders!$A:$B,2,0),"Not Mapped"))</f>
        <v/>
      </c>
    </row>
    <row r="6194">
      <c r="A6194" s="16" t="n"/>
      <c r="G6194" s="17" t="n"/>
      <c r="H6194" s="17" t="n"/>
      <c r="I6194" s="17" t="n"/>
      <c r="J6194" s="17" t="n"/>
      <c r="K6194" s="17" t="n"/>
      <c r="L6194" s="17" t="n"/>
      <c r="N6194">
        <f>IF($B6194="","",IF($C6194="SUPERSTORE","Superstore","DH"))</f>
        <v/>
      </c>
      <c r="O6194">
        <f>IF($B6194="","",IFERROR(VLOOKUP($B6194,Mapping!$A:$C,2,0),"Not Mapped"))</f>
        <v/>
      </c>
      <c r="P6194">
        <f>IF($B6194="","",IFERROR(VLOOKUP($B6194,Mapping!$A:$C,3,0),"Not Mapped"))</f>
        <v/>
      </c>
      <c r="Q6194">
        <f>IF($B6194="","",IF(COUNTIF(Exclusions!$A:$A,$B6194)&gt;0,"Yes","No"))</f>
        <v/>
      </c>
      <c r="R6194" s="17">
        <f>IF($B6194="","",MIN(1,DAY($A6194)/IF($N6194="Superstore",Settings!$B$5,Settings!$B$4)))</f>
        <v/>
      </c>
      <c r="S6194" s="17">
        <f>IF(OR($B6194="",$G6194="",$R6194=0),"",$G6194/$R6194)</f>
        <v/>
      </c>
      <c r="T6194">
        <f>IF($S6194="","",IF($S6194&lt;Settings!$B$8,"Critical",IF($S6194&lt;Settings!$B$9,"Semi Critical","Non Critical")))</f>
        <v/>
      </c>
      <c r="U6194">
        <f>IF($B6194="","",IFERROR(VLOOKUP($O6194,Leaders!$A:$B,2,0),"Not Mapped"))</f>
        <v/>
      </c>
    </row>
    <row r="6195">
      <c r="A6195" s="16" t="n"/>
      <c r="G6195" s="17" t="n"/>
      <c r="H6195" s="17" t="n"/>
      <c r="I6195" s="17" t="n"/>
      <c r="J6195" s="17" t="n"/>
      <c r="K6195" s="17" t="n"/>
      <c r="L6195" s="17" t="n"/>
      <c r="N6195">
        <f>IF($B6195="","",IF($C6195="SUPERSTORE","Superstore","DH"))</f>
        <v/>
      </c>
      <c r="O6195">
        <f>IF($B6195="","",IFERROR(VLOOKUP($B6195,Mapping!$A:$C,2,0),"Not Mapped"))</f>
        <v/>
      </c>
      <c r="P6195">
        <f>IF($B6195="","",IFERROR(VLOOKUP($B6195,Mapping!$A:$C,3,0),"Not Mapped"))</f>
        <v/>
      </c>
      <c r="Q6195">
        <f>IF($B6195="","",IF(COUNTIF(Exclusions!$A:$A,$B6195)&gt;0,"Yes","No"))</f>
        <v/>
      </c>
      <c r="R6195" s="17">
        <f>IF($B6195="","",MIN(1,DAY($A6195)/IF($N6195="Superstore",Settings!$B$5,Settings!$B$4)))</f>
        <v/>
      </c>
      <c r="S6195" s="17">
        <f>IF(OR($B6195="",$G6195="",$R6195=0),"",$G6195/$R6195)</f>
        <v/>
      </c>
      <c r="T6195">
        <f>IF($S6195="","",IF($S6195&lt;Settings!$B$8,"Critical",IF($S6195&lt;Settings!$B$9,"Semi Critical","Non Critical")))</f>
        <v/>
      </c>
      <c r="U6195">
        <f>IF($B6195="","",IFERROR(VLOOKUP($O6195,Leaders!$A:$B,2,0),"Not Mapped"))</f>
        <v/>
      </c>
    </row>
    <row r="6196">
      <c r="A6196" s="16" t="n"/>
      <c r="G6196" s="17" t="n"/>
      <c r="H6196" s="17" t="n"/>
      <c r="I6196" s="17" t="n"/>
      <c r="J6196" s="17" t="n"/>
      <c r="K6196" s="17" t="n"/>
      <c r="L6196" s="17" t="n"/>
      <c r="N6196">
        <f>IF($B6196="","",IF($C6196="SUPERSTORE","Superstore","DH"))</f>
        <v/>
      </c>
      <c r="O6196">
        <f>IF($B6196="","",IFERROR(VLOOKUP($B6196,Mapping!$A:$C,2,0),"Not Mapped"))</f>
        <v/>
      </c>
      <c r="P6196">
        <f>IF($B6196="","",IFERROR(VLOOKUP($B6196,Mapping!$A:$C,3,0),"Not Mapped"))</f>
        <v/>
      </c>
      <c r="Q6196">
        <f>IF($B6196="","",IF(COUNTIF(Exclusions!$A:$A,$B6196)&gt;0,"Yes","No"))</f>
        <v/>
      </c>
      <c r="R6196" s="17">
        <f>IF($B6196="","",MIN(1,DAY($A6196)/IF($N6196="Superstore",Settings!$B$5,Settings!$B$4)))</f>
        <v/>
      </c>
      <c r="S6196" s="17">
        <f>IF(OR($B6196="",$G6196="",$R6196=0),"",$G6196/$R6196)</f>
        <v/>
      </c>
      <c r="T6196">
        <f>IF($S6196="","",IF($S6196&lt;Settings!$B$8,"Critical",IF($S6196&lt;Settings!$B$9,"Semi Critical","Non Critical")))</f>
        <v/>
      </c>
      <c r="U6196">
        <f>IF($B6196="","",IFERROR(VLOOKUP($O6196,Leaders!$A:$B,2,0),"Not Mapped"))</f>
        <v/>
      </c>
    </row>
    <row r="6197">
      <c r="A6197" s="16" t="n"/>
      <c r="G6197" s="17" t="n"/>
      <c r="H6197" s="17" t="n"/>
      <c r="I6197" s="17" t="n"/>
      <c r="J6197" s="17" t="n"/>
      <c r="K6197" s="17" t="n"/>
      <c r="L6197" s="17" t="n"/>
      <c r="N6197">
        <f>IF($B6197="","",IF($C6197="SUPERSTORE","Superstore","DH"))</f>
        <v/>
      </c>
      <c r="O6197">
        <f>IF($B6197="","",IFERROR(VLOOKUP($B6197,Mapping!$A:$C,2,0),"Not Mapped"))</f>
        <v/>
      </c>
      <c r="P6197">
        <f>IF($B6197="","",IFERROR(VLOOKUP($B6197,Mapping!$A:$C,3,0),"Not Mapped"))</f>
        <v/>
      </c>
      <c r="Q6197">
        <f>IF($B6197="","",IF(COUNTIF(Exclusions!$A:$A,$B6197)&gt;0,"Yes","No"))</f>
        <v/>
      </c>
      <c r="R6197" s="17">
        <f>IF($B6197="","",MIN(1,DAY($A6197)/IF($N6197="Superstore",Settings!$B$5,Settings!$B$4)))</f>
        <v/>
      </c>
      <c r="S6197" s="17">
        <f>IF(OR($B6197="",$G6197="",$R6197=0),"",$G6197/$R6197)</f>
        <v/>
      </c>
      <c r="T6197">
        <f>IF($S6197="","",IF($S6197&lt;Settings!$B$8,"Critical",IF($S6197&lt;Settings!$B$9,"Semi Critical","Non Critical")))</f>
        <v/>
      </c>
      <c r="U6197">
        <f>IF($B6197="","",IFERROR(VLOOKUP($O6197,Leaders!$A:$B,2,0),"Not Mapped"))</f>
        <v/>
      </c>
    </row>
    <row r="6198">
      <c r="A6198" s="16" t="n"/>
      <c r="G6198" s="17" t="n"/>
      <c r="H6198" s="17" t="n"/>
      <c r="I6198" s="17" t="n"/>
      <c r="J6198" s="17" t="n"/>
      <c r="K6198" s="17" t="n"/>
      <c r="L6198" s="17" t="n"/>
      <c r="N6198">
        <f>IF($B6198="","",IF($C6198="SUPERSTORE","Superstore","DH"))</f>
        <v/>
      </c>
      <c r="O6198">
        <f>IF($B6198="","",IFERROR(VLOOKUP($B6198,Mapping!$A:$C,2,0),"Not Mapped"))</f>
        <v/>
      </c>
      <c r="P6198">
        <f>IF($B6198="","",IFERROR(VLOOKUP($B6198,Mapping!$A:$C,3,0),"Not Mapped"))</f>
        <v/>
      </c>
      <c r="Q6198">
        <f>IF($B6198="","",IF(COUNTIF(Exclusions!$A:$A,$B6198)&gt;0,"Yes","No"))</f>
        <v/>
      </c>
      <c r="R6198" s="17">
        <f>IF($B6198="","",MIN(1,DAY($A6198)/IF($N6198="Superstore",Settings!$B$5,Settings!$B$4)))</f>
        <v/>
      </c>
      <c r="S6198" s="17">
        <f>IF(OR($B6198="",$G6198="",$R6198=0),"",$G6198/$R6198)</f>
        <v/>
      </c>
      <c r="T6198">
        <f>IF($S6198="","",IF($S6198&lt;Settings!$B$8,"Critical",IF($S6198&lt;Settings!$B$9,"Semi Critical","Non Critical")))</f>
        <v/>
      </c>
      <c r="U6198">
        <f>IF($B6198="","",IFERROR(VLOOKUP($O6198,Leaders!$A:$B,2,0),"Not Mapped"))</f>
        <v/>
      </c>
    </row>
    <row r="6199">
      <c r="A6199" s="16" t="n"/>
      <c r="G6199" s="17" t="n"/>
      <c r="H6199" s="17" t="n"/>
      <c r="I6199" s="17" t="n"/>
      <c r="J6199" s="17" t="n"/>
      <c r="K6199" s="17" t="n"/>
      <c r="L6199" s="17" t="n"/>
      <c r="N6199">
        <f>IF($B6199="","",IF($C6199="SUPERSTORE","Superstore","DH"))</f>
        <v/>
      </c>
      <c r="O6199">
        <f>IF($B6199="","",IFERROR(VLOOKUP($B6199,Mapping!$A:$C,2,0),"Not Mapped"))</f>
        <v/>
      </c>
      <c r="P6199">
        <f>IF($B6199="","",IFERROR(VLOOKUP($B6199,Mapping!$A:$C,3,0),"Not Mapped"))</f>
        <v/>
      </c>
      <c r="Q6199">
        <f>IF($B6199="","",IF(COUNTIF(Exclusions!$A:$A,$B6199)&gt;0,"Yes","No"))</f>
        <v/>
      </c>
      <c r="R6199" s="17">
        <f>IF($B6199="","",MIN(1,DAY($A6199)/IF($N6199="Superstore",Settings!$B$5,Settings!$B$4)))</f>
        <v/>
      </c>
      <c r="S6199" s="17">
        <f>IF(OR($B6199="",$G6199="",$R6199=0),"",$G6199/$R6199)</f>
        <v/>
      </c>
      <c r="T6199">
        <f>IF($S6199="","",IF($S6199&lt;Settings!$B$8,"Critical",IF($S6199&lt;Settings!$B$9,"Semi Critical","Non Critical")))</f>
        <v/>
      </c>
      <c r="U6199">
        <f>IF($B6199="","",IFERROR(VLOOKUP($O6199,Leaders!$A:$B,2,0),"Not Mapped"))</f>
        <v/>
      </c>
    </row>
    <row r="6200">
      <c r="A6200" s="16" t="n"/>
      <c r="G6200" s="17" t="n"/>
      <c r="H6200" s="17" t="n"/>
      <c r="I6200" s="17" t="n"/>
      <c r="J6200" s="17" t="n"/>
      <c r="K6200" s="17" t="n"/>
      <c r="L6200" s="17" t="n"/>
      <c r="N6200">
        <f>IF($B6200="","",IF($C6200="SUPERSTORE","Superstore","DH"))</f>
        <v/>
      </c>
      <c r="O6200">
        <f>IF($B6200="","",IFERROR(VLOOKUP($B6200,Mapping!$A:$C,2,0),"Not Mapped"))</f>
        <v/>
      </c>
      <c r="P6200">
        <f>IF($B6200="","",IFERROR(VLOOKUP($B6200,Mapping!$A:$C,3,0),"Not Mapped"))</f>
        <v/>
      </c>
      <c r="Q6200">
        <f>IF($B6200="","",IF(COUNTIF(Exclusions!$A:$A,$B6200)&gt;0,"Yes","No"))</f>
        <v/>
      </c>
      <c r="R6200" s="17">
        <f>IF($B6200="","",MIN(1,DAY($A6200)/IF($N6200="Superstore",Settings!$B$5,Settings!$B$4)))</f>
        <v/>
      </c>
      <c r="S6200" s="17">
        <f>IF(OR($B6200="",$G6200="",$R6200=0),"",$G6200/$R6200)</f>
        <v/>
      </c>
      <c r="T6200">
        <f>IF($S6200="","",IF($S6200&lt;Settings!$B$8,"Critical",IF($S6200&lt;Settings!$B$9,"Semi Critical","Non Critical")))</f>
        <v/>
      </c>
      <c r="U6200">
        <f>IF($B6200="","",IFERROR(VLOOKUP($O6200,Leaders!$A:$B,2,0),"Not Mapped"))</f>
        <v/>
      </c>
    </row>
    <row r="6201">
      <c r="A6201" s="16" t="n"/>
      <c r="G6201" s="17" t="n"/>
      <c r="H6201" s="17" t="n"/>
      <c r="I6201" s="17" t="n"/>
      <c r="J6201" s="17" t="n"/>
      <c r="K6201" s="17" t="n"/>
      <c r="L6201" s="17" t="n"/>
      <c r="N6201">
        <f>IF($B6201="","",IF($C6201="SUPERSTORE","Superstore","DH"))</f>
        <v/>
      </c>
      <c r="O6201">
        <f>IF($B6201="","",IFERROR(VLOOKUP($B6201,Mapping!$A:$C,2,0),"Not Mapped"))</f>
        <v/>
      </c>
      <c r="P6201">
        <f>IF($B6201="","",IFERROR(VLOOKUP($B6201,Mapping!$A:$C,3,0),"Not Mapped"))</f>
        <v/>
      </c>
      <c r="Q6201">
        <f>IF($B6201="","",IF(COUNTIF(Exclusions!$A:$A,$B6201)&gt;0,"Yes","No"))</f>
        <v/>
      </c>
      <c r="R6201" s="17">
        <f>IF($B6201="","",MIN(1,DAY($A6201)/IF($N6201="Superstore",Settings!$B$5,Settings!$B$4)))</f>
        <v/>
      </c>
      <c r="S6201" s="17">
        <f>IF(OR($B6201="",$G6201="",$R6201=0),"",$G6201/$R6201)</f>
        <v/>
      </c>
      <c r="T6201">
        <f>IF($S6201="","",IF($S6201&lt;Settings!$B$8,"Critical",IF($S6201&lt;Settings!$B$9,"Semi Critical","Non Critical")))</f>
        <v/>
      </c>
      <c r="U6201">
        <f>IF($B6201="","",IFERROR(VLOOKUP($O6201,Leaders!$A:$B,2,0),"Not Mapped"))</f>
        <v/>
      </c>
    </row>
    <row r="6202">
      <c r="A6202" s="16" t="n"/>
      <c r="G6202" s="17" t="n"/>
      <c r="H6202" s="17" t="n"/>
      <c r="I6202" s="17" t="n"/>
      <c r="J6202" s="17" t="n"/>
      <c r="K6202" s="17" t="n"/>
      <c r="L6202" s="17" t="n"/>
      <c r="N6202">
        <f>IF($B6202="","",IF($C6202="SUPERSTORE","Superstore","DH"))</f>
        <v/>
      </c>
      <c r="O6202">
        <f>IF($B6202="","",IFERROR(VLOOKUP($B6202,Mapping!$A:$C,2,0),"Not Mapped"))</f>
        <v/>
      </c>
      <c r="P6202">
        <f>IF($B6202="","",IFERROR(VLOOKUP($B6202,Mapping!$A:$C,3,0),"Not Mapped"))</f>
        <v/>
      </c>
      <c r="Q6202">
        <f>IF($B6202="","",IF(COUNTIF(Exclusions!$A:$A,$B6202)&gt;0,"Yes","No"))</f>
        <v/>
      </c>
      <c r="R6202" s="17">
        <f>IF($B6202="","",MIN(1,DAY($A6202)/IF($N6202="Superstore",Settings!$B$5,Settings!$B$4)))</f>
        <v/>
      </c>
      <c r="S6202" s="17">
        <f>IF(OR($B6202="",$G6202="",$R6202=0),"",$G6202/$R6202)</f>
        <v/>
      </c>
      <c r="T6202">
        <f>IF($S6202="","",IF($S6202&lt;Settings!$B$8,"Critical",IF($S6202&lt;Settings!$B$9,"Semi Critical","Non Critical")))</f>
        <v/>
      </c>
      <c r="U6202">
        <f>IF($B6202="","",IFERROR(VLOOKUP($O6202,Leaders!$A:$B,2,0),"Not Mapped"))</f>
        <v/>
      </c>
    </row>
    <row r="6203">
      <c r="A6203" s="16" t="n"/>
      <c r="G6203" s="17" t="n"/>
      <c r="H6203" s="17" t="n"/>
      <c r="I6203" s="17" t="n"/>
      <c r="J6203" s="17" t="n"/>
      <c r="K6203" s="17" t="n"/>
      <c r="L6203" s="17" t="n"/>
      <c r="N6203">
        <f>IF($B6203="","",IF($C6203="SUPERSTORE","Superstore","DH"))</f>
        <v/>
      </c>
      <c r="O6203">
        <f>IF($B6203="","",IFERROR(VLOOKUP($B6203,Mapping!$A:$C,2,0),"Not Mapped"))</f>
        <v/>
      </c>
      <c r="P6203">
        <f>IF($B6203="","",IFERROR(VLOOKUP($B6203,Mapping!$A:$C,3,0),"Not Mapped"))</f>
        <v/>
      </c>
      <c r="Q6203">
        <f>IF($B6203="","",IF(COUNTIF(Exclusions!$A:$A,$B6203)&gt;0,"Yes","No"))</f>
        <v/>
      </c>
      <c r="R6203" s="17">
        <f>IF($B6203="","",MIN(1,DAY($A6203)/IF($N6203="Superstore",Settings!$B$5,Settings!$B$4)))</f>
        <v/>
      </c>
      <c r="S6203" s="17">
        <f>IF(OR($B6203="",$G6203="",$R6203=0),"",$G6203/$R6203)</f>
        <v/>
      </c>
      <c r="T6203">
        <f>IF($S6203="","",IF($S6203&lt;Settings!$B$8,"Critical",IF($S6203&lt;Settings!$B$9,"Semi Critical","Non Critical")))</f>
        <v/>
      </c>
      <c r="U6203">
        <f>IF($B6203="","",IFERROR(VLOOKUP($O6203,Leaders!$A:$B,2,0),"Not Mapped"))</f>
        <v/>
      </c>
    </row>
    <row r="6204">
      <c r="A6204" s="16" t="n"/>
      <c r="G6204" s="17" t="n"/>
      <c r="H6204" s="17" t="n"/>
      <c r="I6204" s="17" t="n"/>
      <c r="J6204" s="17" t="n"/>
      <c r="K6204" s="17" t="n"/>
      <c r="L6204" s="17" t="n"/>
      <c r="N6204">
        <f>IF($B6204="","",IF($C6204="SUPERSTORE","Superstore","DH"))</f>
        <v/>
      </c>
      <c r="O6204">
        <f>IF($B6204="","",IFERROR(VLOOKUP($B6204,Mapping!$A:$C,2,0),"Not Mapped"))</f>
        <v/>
      </c>
      <c r="P6204">
        <f>IF($B6204="","",IFERROR(VLOOKUP($B6204,Mapping!$A:$C,3,0),"Not Mapped"))</f>
        <v/>
      </c>
      <c r="Q6204">
        <f>IF($B6204="","",IF(COUNTIF(Exclusions!$A:$A,$B6204)&gt;0,"Yes","No"))</f>
        <v/>
      </c>
      <c r="R6204" s="17">
        <f>IF($B6204="","",MIN(1,DAY($A6204)/IF($N6204="Superstore",Settings!$B$5,Settings!$B$4)))</f>
        <v/>
      </c>
      <c r="S6204" s="17">
        <f>IF(OR($B6204="",$G6204="",$R6204=0),"",$G6204/$R6204)</f>
        <v/>
      </c>
      <c r="T6204">
        <f>IF($S6204="","",IF($S6204&lt;Settings!$B$8,"Critical",IF($S6204&lt;Settings!$B$9,"Semi Critical","Non Critical")))</f>
        <v/>
      </c>
      <c r="U6204">
        <f>IF($B6204="","",IFERROR(VLOOKUP($O6204,Leaders!$A:$B,2,0),"Not Mapped"))</f>
        <v/>
      </c>
    </row>
    <row r="6205">
      <c r="A6205" s="16" t="n"/>
      <c r="G6205" s="17" t="n"/>
      <c r="H6205" s="17" t="n"/>
      <c r="I6205" s="17" t="n"/>
      <c r="J6205" s="17" t="n"/>
      <c r="K6205" s="17" t="n"/>
      <c r="L6205" s="17" t="n"/>
      <c r="N6205">
        <f>IF($B6205="","",IF($C6205="SUPERSTORE","Superstore","DH"))</f>
        <v/>
      </c>
      <c r="O6205">
        <f>IF($B6205="","",IFERROR(VLOOKUP($B6205,Mapping!$A:$C,2,0),"Not Mapped"))</f>
        <v/>
      </c>
      <c r="P6205">
        <f>IF($B6205="","",IFERROR(VLOOKUP($B6205,Mapping!$A:$C,3,0),"Not Mapped"))</f>
        <v/>
      </c>
      <c r="Q6205">
        <f>IF($B6205="","",IF(COUNTIF(Exclusions!$A:$A,$B6205)&gt;0,"Yes","No"))</f>
        <v/>
      </c>
      <c r="R6205" s="17">
        <f>IF($B6205="","",MIN(1,DAY($A6205)/IF($N6205="Superstore",Settings!$B$5,Settings!$B$4)))</f>
        <v/>
      </c>
      <c r="S6205" s="17">
        <f>IF(OR($B6205="",$G6205="",$R6205=0),"",$G6205/$R6205)</f>
        <v/>
      </c>
      <c r="T6205">
        <f>IF($S6205="","",IF($S6205&lt;Settings!$B$8,"Critical",IF($S6205&lt;Settings!$B$9,"Semi Critical","Non Critical")))</f>
        <v/>
      </c>
      <c r="U6205">
        <f>IF($B6205="","",IFERROR(VLOOKUP($O6205,Leaders!$A:$B,2,0),"Not Mapped"))</f>
        <v/>
      </c>
    </row>
    <row r="6206">
      <c r="A6206" s="16" t="n"/>
      <c r="G6206" s="17" t="n"/>
      <c r="H6206" s="17" t="n"/>
      <c r="I6206" s="17" t="n"/>
      <c r="J6206" s="17" t="n"/>
      <c r="K6206" s="17" t="n"/>
      <c r="L6206" s="17" t="n"/>
      <c r="N6206">
        <f>IF($B6206="","",IF($C6206="SUPERSTORE","Superstore","DH"))</f>
        <v/>
      </c>
      <c r="O6206">
        <f>IF($B6206="","",IFERROR(VLOOKUP($B6206,Mapping!$A:$C,2,0),"Not Mapped"))</f>
        <v/>
      </c>
      <c r="P6206">
        <f>IF($B6206="","",IFERROR(VLOOKUP($B6206,Mapping!$A:$C,3,0),"Not Mapped"))</f>
        <v/>
      </c>
      <c r="Q6206">
        <f>IF($B6206="","",IF(COUNTIF(Exclusions!$A:$A,$B6206)&gt;0,"Yes","No"))</f>
        <v/>
      </c>
      <c r="R6206" s="17">
        <f>IF($B6206="","",MIN(1,DAY($A6206)/IF($N6206="Superstore",Settings!$B$5,Settings!$B$4)))</f>
        <v/>
      </c>
      <c r="S6206" s="17">
        <f>IF(OR($B6206="",$G6206="",$R6206=0),"",$G6206/$R6206)</f>
        <v/>
      </c>
      <c r="T6206">
        <f>IF($S6206="","",IF($S6206&lt;Settings!$B$8,"Critical",IF($S6206&lt;Settings!$B$9,"Semi Critical","Non Critical")))</f>
        <v/>
      </c>
      <c r="U6206">
        <f>IF($B6206="","",IFERROR(VLOOKUP($O6206,Leaders!$A:$B,2,0),"Not Mapped"))</f>
        <v/>
      </c>
    </row>
    <row r="6207">
      <c r="A6207" s="16" t="n"/>
      <c r="G6207" s="17" t="n"/>
      <c r="H6207" s="17" t="n"/>
      <c r="I6207" s="17" t="n"/>
      <c r="J6207" s="17" t="n"/>
      <c r="K6207" s="17" t="n"/>
      <c r="L6207" s="17" t="n"/>
      <c r="N6207">
        <f>IF($B6207="","",IF($C6207="SUPERSTORE","Superstore","DH"))</f>
        <v/>
      </c>
      <c r="O6207">
        <f>IF($B6207="","",IFERROR(VLOOKUP($B6207,Mapping!$A:$C,2,0),"Not Mapped"))</f>
        <v/>
      </c>
      <c r="P6207">
        <f>IF($B6207="","",IFERROR(VLOOKUP($B6207,Mapping!$A:$C,3,0),"Not Mapped"))</f>
        <v/>
      </c>
      <c r="Q6207">
        <f>IF($B6207="","",IF(COUNTIF(Exclusions!$A:$A,$B6207)&gt;0,"Yes","No"))</f>
        <v/>
      </c>
      <c r="R6207" s="17">
        <f>IF($B6207="","",MIN(1,DAY($A6207)/IF($N6207="Superstore",Settings!$B$5,Settings!$B$4)))</f>
        <v/>
      </c>
      <c r="S6207" s="17">
        <f>IF(OR($B6207="",$G6207="",$R6207=0),"",$G6207/$R6207)</f>
        <v/>
      </c>
      <c r="T6207">
        <f>IF($S6207="","",IF($S6207&lt;Settings!$B$8,"Critical",IF($S6207&lt;Settings!$B$9,"Semi Critical","Non Critical")))</f>
        <v/>
      </c>
      <c r="U6207">
        <f>IF($B6207="","",IFERROR(VLOOKUP($O6207,Leaders!$A:$B,2,0),"Not Mapped"))</f>
        <v/>
      </c>
    </row>
    <row r="6208">
      <c r="A6208" s="16" t="n"/>
      <c r="G6208" s="17" t="n"/>
      <c r="H6208" s="17" t="n"/>
      <c r="I6208" s="17" t="n"/>
      <c r="J6208" s="17" t="n"/>
      <c r="K6208" s="17" t="n"/>
      <c r="L6208" s="17" t="n"/>
      <c r="N6208">
        <f>IF($B6208="","",IF($C6208="SUPERSTORE","Superstore","DH"))</f>
        <v/>
      </c>
      <c r="O6208">
        <f>IF($B6208="","",IFERROR(VLOOKUP($B6208,Mapping!$A:$C,2,0),"Not Mapped"))</f>
        <v/>
      </c>
      <c r="P6208">
        <f>IF($B6208="","",IFERROR(VLOOKUP($B6208,Mapping!$A:$C,3,0),"Not Mapped"))</f>
        <v/>
      </c>
      <c r="Q6208">
        <f>IF($B6208="","",IF(COUNTIF(Exclusions!$A:$A,$B6208)&gt;0,"Yes","No"))</f>
        <v/>
      </c>
      <c r="R6208" s="17">
        <f>IF($B6208="","",MIN(1,DAY($A6208)/IF($N6208="Superstore",Settings!$B$5,Settings!$B$4)))</f>
        <v/>
      </c>
      <c r="S6208" s="17">
        <f>IF(OR($B6208="",$G6208="",$R6208=0),"",$G6208/$R6208)</f>
        <v/>
      </c>
      <c r="T6208">
        <f>IF($S6208="","",IF($S6208&lt;Settings!$B$8,"Critical",IF($S6208&lt;Settings!$B$9,"Semi Critical","Non Critical")))</f>
        <v/>
      </c>
      <c r="U6208">
        <f>IF($B6208="","",IFERROR(VLOOKUP($O6208,Leaders!$A:$B,2,0),"Not Mapped"))</f>
        <v/>
      </c>
    </row>
    <row r="6209">
      <c r="A6209" s="16" t="n"/>
      <c r="G6209" s="17" t="n"/>
      <c r="H6209" s="17" t="n"/>
      <c r="I6209" s="17" t="n"/>
      <c r="J6209" s="17" t="n"/>
      <c r="K6209" s="17" t="n"/>
      <c r="L6209" s="17" t="n"/>
      <c r="N6209">
        <f>IF($B6209="","",IF($C6209="SUPERSTORE","Superstore","DH"))</f>
        <v/>
      </c>
      <c r="O6209">
        <f>IF($B6209="","",IFERROR(VLOOKUP($B6209,Mapping!$A:$C,2,0),"Not Mapped"))</f>
        <v/>
      </c>
      <c r="P6209">
        <f>IF($B6209="","",IFERROR(VLOOKUP($B6209,Mapping!$A:$C,3,0),"Not Mapped"))</f>
        <v/>
      </c>
      <c r="Q6209">
        <f>IF($B6209="","",IF(COUNTIF(Exclusions!$A:$A,$B6209)&gt;0,"Yes","No"))</f>
        <v/>
      </c>
      <c r="R6209" s="17">
        <f>IF($B6209="","",MIN(1,DAY($A6209)/IF($N6209="Superstore",Settings!$B$5,Settings!$B$4)))</f>
        <v/>
      </c>
      <c r="S6209" s="17">
        <f>IF(OR($B6209="",$G6209="",$R6209=0),"",$G6209/$R6209)</f>
        <v/>
      </c>
      <c r="T6209">
        <f>IF($S6209="","",IF($S6209&lt;Settings!$B$8,"Critical",IF($S6209&lt;Settings!$B$9,"Semi Critical","Non Critical")))</f>
        <v/>
      </c>
      <c r="U6209">
        <f>IF($B6209="","",IFERROR(VLOOKUP($O6209,Leaders!$A:$B,2,0),"Not Mapped"))</f>
        <v/>
      </c>
    </row>
    <row r="6210">
      <c r="A6210" s="16" t="n"/>
      <c r="G6210" s="17" t="n"/>
      <c r="H6210" s="17" t="n"/>
      <c r="I6210" s="17" t="n"/>
      <c r="J6210" s="17" t="n"/>
      <c r="K6210" s="17" t="n"/>
      <c r="L6210" s="17" t="n"/>
      <c r="N6210">
        <f>IF($B6210="","",IF($C6210="SUPERSTORE","Superstore","DH"))</f>
        <v/>
      </c>
      <c r="O6210">
        <f>IF($B6210="","",IFERROR(VLOOKUP($B6210,Mapping!$A:$C,2,0),"Not Mapped"))</f>
        <v/>
      </c>
      <c r="P6210">
        <f>IF($B6210="","",IFERROR(VLOOKUP($B6210,Mapping!$A:$C,3,0),"Not Mapped"))</f>
        <v/>
      </c>
      <c r="Q6210">
        <f>IF($B6210="","",IF(COUNTIF(Exclusions!$A:$A,$B6210)&gt;0,"Yes","No"))</f>
        <v/>
      </c>
      <c r="R6210" s="17">
        <f>IF($B6210="","",MIN(1,DAY($A6210)/IF($N6210="Superstore",Settings!$B$5,Settings!$B$4)))</f>
        <v/>
      </c>
      <c r="S6210" s="17">
        <f>IF(OR($B6210="",$G6210="",$R6210=0),"",$G6210/$R6210)</f>
        <v/>
      </c>
      <c r="T6210">
        <f>IF($S6210="","",IF($S6210&lt;Settings!$B$8,"Critical",IF($S6210&lt;Settings!$B$9,"Semi Critical","Non Critical")))</f>
        <v/>
      </c>
      <c r="U6210">
        <f>IF($B6210="","",IFERROR(VLOOKUP($O6210,Leaders!$A:$B,2,0),"Not Mapped"))</f>
        <v/>
      </c>
    </row>
    <row r="6211">
      <c r="A6211" s="16" t="n"/>
      <c r="G6211" s="17" t="n"/>
      <c r="H6211" s="17" t="n"/>
      <c r="I6211" s="17" t="n"/>
      <c r="J6211" s="17" t="n"/>
      <c r="K6211" s="17" t="n"/>
      <c r="L6211" s="17" t="n"/>
      <c r="N6211">
        <f>IF($B6211="","",IF($C6211="SUPERSTORE","Superstore","DH"))</f>
        <v/>
      </c>
      <c r="O6211">
        <f>IF($B6211="","",IFERROR(VLOOKUP($B6211,Mapping!$A:$C,2,0),"Not Mapped"))</f>
        <v/>
      </c>
      <c r="P6211">
        <f>IF($B6211="","",IFERROR(VLOOKUP($B6211,Mapping!$A:$C,3,0),"Not Mapped"))</f>
        <v/>
      </c>
      <c r="Q6211">
        <f>IF($B6211="","",IF(COUNTIF(Exclusions!$A:$A,$B6211)&gt;0,"Yes","No"))</f>
        <v/>
      </c>
      <c r="R6211" s="17">
        <f>IF($B6211="","",MIN(1,DAY($A6211)/IF($N6211="Superstore",Settings!$B$5,Settings!$B$4)))</f>
        <v/>
      </c>
      <c r="S6211" s="17">
        <f>IF(OR($B6211="",$G6211="",$R6211=0),"",$G6211/$R6211)</f>
        <v/>
      </c>
      <c r="T6211">
        <f>IF($S6211="","",IF($S6211&lt;Settings!$B$8,"Critical",IF($S6211&lt;Settings!$B$9,"Semi Critical","Non Critical")))</f>
        <v/>
      </c>
      <c r="U6211">
        <f>IF($B6211="","",IFERROR(VLOOKUP($O6211,Leaders!$A:$B,2,0),"Not Mapped"))</f>
        <v/>
      </c>
    </row>
    <row r="6212">
      <c r="A6212" s="16" t="n"/>
      <c r="G6212" s="17" t="n"/>
      <c r="H6212" s="17" t="n"/>
      <c r="I6212" s="17" t="n"/>
      <c r="J6212" s="17" t="n"/>
      <c r="K6212" s="17" t="n"/>
      <c r="L6212" s="17" t="n"/>
      <c r="N6212">
        <f>IF($B6212="","",IF($C6212="SUPERSTORE","Superstore","DH"))</f>
        <v/>
      </c>
      <c r="O6212">
        <f>IF($B6212="","",IFERROR(VLOOKUP($B6212,Mapping!$A:$C,2,0),"Not Mapped"))</f>
        <v/>
      </c>
      <c r="P6212">
        <f>IF($B6212="","",IFERROR(VLOOKUP($B6212,Mapping!$A:$C,3,0),"Not Mapped"))</f>
        <v/>
      </c>
      <c r="Q6212">
        <f>IF($B6212="","",IF(COUNTIF(Exclusions!$A:$A,$B6212)&gt;0,"Yes","No"))</f>
        <v/>
      </c>
      <c r="R6212" s="17">
        <f>IF($B6212="","",MIN(1,DAY($A6212)/IF($N6212="Superstore",Settings!$B$5,Settings!$B$4)))</f>
        <v/>
      </c>
      <c r="S6212" s="17">
        <f>IF(OR($B6212="",$G6212="",$R6212=0),"",$G6212/$R6212)</f>
        <v/>
      </c>
      <c r="T6212">
        <f>IF($S6212="","",IF($S6212&lt;Settings!$B$8,"Critical",IF($S6212&lt;Settings!$B$9,"Semi Critical","Non Critical")))</f>
        <v/>
      </c>
      <c r="U6212">
        <f>IF($B6212="","",IFERROR(VLOOKUP($O6212,Leaders!$A:$B,2,0),"Not Mapped"))</f>
        <v/>
      </c>
    </row>
    <row r="6213">
      <c r="A6213" s="16" t="n"/>
      <c r="G6213" s="17" t="n"/>
      <c r="H6213" s="17" t="n"/>
      <c r="I6213" s="17" t="n"/>
      <c r="J6213" s="17" t="n"/>
      <c r="K6213" s="17" t="n"/>
      <c r="L6213" s="17" t="n"/>
      <c r="N6213">
        <f>IF($B6213="","",IF($C6213="SUPERSTORE","Superstore","DH"))</f>
        <v/>
      </c>
      <c r="O6213">
        <f>IF($B6213="","",IFERROR(VLOOKUP($B6213,Mapping!$A:$C,2,0),"Not Mapped"))</f>
        <v/>
      </c>
      <c r="P6213">
        <f>IF($B6213="","",IFERROR(VLOOKUP($B6213,Mapping!$A:$C,3,0),"Not Mapped"))</f>
        <v/>
      </c>
      <c r="Q6213">
        <f>IF($B6213="","",IF(COUNTIF(Exclusions!$A:$A,$B6213)&gt;0,"Yes","No"))</f>
        <v/>
      </c>
      <c r="R6213" s="17">
        <f>IF($B6213="","",MIN(1,DAY($A6213)/IF($N6213="Superstore",Settings!$B$5,Settings!$B$4)))</f>
        <v/>
      </c>
      <c r="S6213" s="17">
        <f>IF(OR($B6213="",$G6213="",$R6213=0),"",$G6213/$R6213)</f>
        <v/>
      </c>
      <c r="T6213">
        <f>IF($S6213="","",IF($S6213&lt;Settings!$B$8,"Critical",IF($S6213&lt;Settings!$B$9,"Semi Critical","Non Critical")))</f>
        <v/>
      </c>
      <c r="U6213">
        <f>IF($B6213="","",IFERROR(VLOOKUP($O6213,Leaders!$A:$B,2,0),"Not Mapped"))</f>
        <v/>
      </c>
    </row>
    <row r="6214">
      <c r="A6214" s="16" t="n"/>
      <c r="G6214" s="17" t="n"/>
      <c r="H6214" s="17" t="n"/>
      <c r="I6214" s="17" t="n"/>
      <c r="J6214" s="17" t="n"/>
      <c r="K6214" s="17" t="n"/>
      <c r="L6214" s="17" t="n"/>
      <c r="N6214">
        <f>IF($B6214="","",IF($C6214="SUPERSTORE","Superstore","DH"))</f>
        <v/>
      </c>
      <c r="O6214">
        <f>IF($B6214="","",IFERROR(VLOOKUP($B6214,Mapping!$A:$C,2,0),"Not Mapped"))</f>
        <v/>
      </c>
      <c r="P6214">
        <f>IF($B6214="","",IFERROR(VLOOKUP($B6214,Mapping!$A:$C,3,0),"Not Mapped"))</f>
        <v/>
      </c>
      <c r="Q6214">
        <f>IF($B6214="","",IF(COUNTIF(Exclusions!$A:$A,$B6214)&gt;0,"Yes","No"))</f>
        <v/>
      </c>
      <c r="R6214" s="17">
        <f>IF($B6214="","",MIN(1,DAY($A6214)/IF($N6214="Superstore",Settings!$B$5,Settings!$B$4)))</f>
        <v/>
      </c>
      <c r="S6214" s="17">
        <f>IF(OR($B6214="",$G6214="",$R6214=0),"",$G6214/$R6214)</f>
        <v/>
      </c>
      <c r="T6214">
        <f>IF($S6214="","",IF($S6214&lt;Settings!$B$8,"Critical",IF($S6214&lt;Settings!$B$9,"Semi Critical","Non Critical")))</f>
        <v/>
      </c>
      <c r="U6214">
        <f>IF($B6214="","",IFERROR(VLOOKUP($O6214,Leaders!$A:$B,2,0),"Not Mapped"))</f>
        <v/>
      </c>
    </row>
    <row r="6215">
      <c r="A6215" s="16" t="n"/>
      <c r="G6215" s="17" t="n"/>
      <c r="H6215" s="17" t="n"/>
      <c r="I6215" s="17" t="n"/>
      <c r="J6215" s="17" t="n"/>
      <c r="K6215" s="17" t="n"/>
      <c r="L6215" s="17" t="n"/>
      <c r="N6215">
        <f>IF($B6215="","",IF($C6215="SUPERSTORE","Superstore","DH"))</f>
        <v/>
      </c>
      <c r="O6215">
        <f>IF($B6215="","",IFERROR(VLOOKUP($B6215,Mapping!$A:$C,2,0),"Not Mapped"))</f>
        <v/>
      </c>
      <c r="P6215">
        <f>IF($B6215="","",IFERROR(VLOOKUP($B6215,Mapping!$A:$C,3,0),"Not Mapped"))</f>
        <v/>
      </c>
      <c r="Q6215">
        <f>IF($B6215="","",IF(COUNTIF(Exclusions!$A:$A,$B6215)&gt;0,"Yes","No"))</f>
        <v/>
      </c>
      <c r="R6215" s="17">
        <f>IF($B6215="","",MIN(1,DAY($A6215)/IF($N6215="Superstore",Settings!$B$5,Settings!$B$4)))</f>
        <v/>
      </c>
      <c r="S6215" s="17">
        <f>IF(OR($B6215="",$G6215="",$R6215=0),"",$G6215/$R6215)</f>
        <v/>
      </c>
      <c r="T6215">
        <f>IF($S6215="","",IF($S6215&lt;Settings!$B$8,"Critical",IF($S6215&lt;Settings!$B$9,"Semi Critical","Non Critical")))</f>
        <v/>
      </c>
      <c r="U6215">
        <f>IF($B6215="","",IFERROR(VLOOKUP($O6215,Leaders!$A:$B,2,0),"Not Mapped"))</f>
        <v/>
      </c>
    </row>
    <row r="6216">
      <c r="A6216" s="16" t="n"/>
      <c r="G6216" s="17" t="n"/>
      <c r="H6216" s="17" t="n"/>
      <c r="I6216" s="17" t="n"/>
      <c r="J6216" s="17" t="n"/>
      <c r="K6216" s="17" t="n"/>
      <c r="L6216" s="17" t="n"/>
      <c r="N6216">
        <f>IF($B6216="","",IF($C6216="SUPERSTORE","Superstore","DH"))</f>
        <v/>
      </c>
      <c r="O6216">
        <f>IF($B6216="","",IFERROR(VLOOKUP($B6216,Mapping!$A:$C,2,0),"Not Mapped"))</f>
        <v/>
      </c>
      <c r="P6216">
        <f>IF($B6216="","",IFERROR(VLOOKUP($B6216,Mapping!$A:$C,3,0),"Not Mapped"))</f>
        <v/>
      </c>
      <c r="Q6216">
        <f>IF($B6216="","",IF(COUNTIF(Exclusions!$A:$A,$B6216)&gt;0,"Yes","No"))</f>
        <v/>
      </c>
      <c r="R6216" s="17">
        <f>IF($B6216="","",MIN(1,DAY($A6216)/IF($N6216="Superstore",Settings!$B$5,Settings!$B$4)))</f>
        <v/>
      </c>
      <c r="S6216" s="17">
        <f>IF(OR($B6216="",$G6216="",$R6216=0),"",$G6216/$R6216)</f>
        <v/>
      </c>
      <c r="T6216">
        <f>IF($S6216="","",IF($S6216&lt;Settings!$B$8,"Critical",IF($S6216&lt;Settings!$B$9,"Semi Critical","Non Critical")))</f>
        <v/>
      </c>
      <c r="U6216">
        <f>IF($B6216="","",IFERROR(VLOOKUP($O6216,Leaders!$A:$B,2,0),"Not Mapped"))</f>
        <v/>
      </c>
    </row>
    <row r="6217">
      <c r="A6217" s="16" t="n"/>
      <c r="G6217" s="17" t="n"/>
      <c r="H6217" s="17" t="n"/>
      <c r="I6217" s="17" t="n"/>
      <c r="J6217" s="17" t="n"/>
      <c r="K6217" s="17" t="n"/>
      <c r="L6217" s="17" t="n"/>
      <c r="N6217">
        <f>IF($B6217="","",IF($C6217="SUPERSTORE","Superstore","DH"))</f>
        <v/>
      </c>
      <c r="O6217">
        <f>IF($B6217="","",IFERROR(VLOOKUP($B6217,Mapping!$A:$C,2,0),"Not Mapped"))</f>
        <v/>
      </c>
      <c r="P6217">
        <f>IF($B6217="","",IFERROR(VLOOKUP($B6217,Mapping!$A:$C,3,0),"Not Mapped"))</f>
        <v/>
      </c>
      <c r="Q6217">
        <f>IF($B6217="","",IF(COUNTIF(Exclusions!$A:$A,$B6217)&gt;0,"Yes","No"))</f>
        <v/>
      </c>
      <c r="R6217" s="17">
        <f>IF($B6217="","",MIN(1,DAY($A6217)/IF($N6217="Superstore",Settings!$B$5,Settings!$B$4)))</f>
        <v/>
      </c>
      <c r="S6217" s="17">
        <f>IF(OR($B6217="",$G6217="",$R6217=0),"",$G6217/$R6217)</f>
        <v/>
      </c>
      <c r="T6217">
        <f>IF($S6217="","",IF($S6217&lt;Settings!$B$8,"Critical",IF($S6217&lt;Settings!$B$9,"Semi Critical","Non Critical")))</f>
        <v/>
      </c>
      <c r="U6217">
        <f>IF($B6217="","",IFERROR(VLOOKUP($O6217,Leaders!$A:$B,2,0),"Not Mapped"))</f>
        <v/>
      </c>
    </row>
    <row r="6218">
      <c r="A6218" s="16" t="n"/>
      <c r="G6218" s="17" t="n"/>
      <c r="H6218" s="17" t="n"/>
      <c r="I6218" s="17" t="n"/>
      <c r="J6218" s="17" t="n"/>
      <c r="K6218" s="17" t="n"/>
      <c r="L6218" s="17" t="n"/>
      <c r="N6218">
        <f>IF($B6218="","",IF($C6218="SUPERSTORE","Superstore","DH"))</f>
        <v/>
      </c>
      <c r="O6218">
        <f>IF($B6218="","",IFERROR(VLOOKUP($B6218,Mapping!$A:$C,2,0),"Not Mapped"))</f>
        <v/>
      </c>
      <c r="P6218">
        <f>IF($B6218="","",IFERROR(VLOOKUP($B6218,Mapping!$A:$C,3,0),"Not Mapped"))</f>
        <v/>
      </c>
      <c r="Q6218">
        <f>IF($B6218="","",IF(COUNTIF(Exclusions!$A:$A,$B6218)&gt;0,"Yes","No"))</f>
        <v/>
      </c>
      <c r="R6218" s="17">
        <f>IF($B6218="","",MIN(1,DAY($A6218)/IF($N6218="Superstore",Settings!$B$5,Settings!$B$4)))</f>
        <v/>
      </c>
      <c r="S6218" s="17">
        <f>IF(OR($B6218="",$G6218="",$R6218=0),"",$G6218/$R6218)</f>
        <v/>
      </c>
      <c r="T6218">
        <f>IF($S6218="","",IF($S6218&lt;Settings!$B$8,"Critical",IF($S6218&lt;Settings!$B$9,"Semi Critical","Non Critical")))</f>
        <v/>
      </c>
      <c r="U6218">
        <f>IF($B6218="","",IFERROR(VLOOKUP($O6218,Leaders!$A:$B,2,0),"Not Mapped"))</f>
        <v/>
      </c>
    </row>
    <row r="6219">
      <c r="A6219" s="16" t="n"/>
      <c r="G6219" s="17" t="n"/>
      <c r="H6219" s="17" t="n"/>
      <c r="I6219" s="17" t="n"/>
      <c r="J6219" s="17" t="n"/>
      <c r="K6219" s="17" t="n"/>
      <c r="L6219" s="17" t="n"/>
      <c r="N6219">
        <f>IF($B6219="","",IF($C6219="SUPERSTORE","Superstore","DH"))</f>
        <v/>
      </c>
      <c r="O6219">
        <f>IF($B6219="","",IFERROR(VLOOKUP($B6219,Mapping!$A:$C,2,0),"Not Mapped"))</f>
        <v/>
      </c>
      <c r="P6219">
        <f>IF($B6219="","",IFERROR(VLOOKUP($B6219,Mapping!$A:$C,3,0),"Not Mapped"))</f>
        <v/>
      </c>
      <c r="Q6219">
        <f>IF($B6219="","",IF(COUNTIF(Exclusions!$A:$A,$B6219)&gt;0,"Yes","No"))</f>
        <v/>
      </c>
      <c r="R6219" s="17">
        <f>IF($B6219="","",MIN(1,DAY($A6219)/IF($N6219="Superstore",Settings!$B$5,Settings!$B$4)))</f>
        <v/>
      </c>
      <c r="S6219" s="17">
        <f>IF(OR($B6219="",$G6219="",$R6219=0),"",$G6219/$R6219)</f>
        <v/>
      </c>
      <c r="T6219">
        <f>IF($S6219="","",IF($S6219&lt;Settings!$B$8,"Critical",IF($S6219&lt;Settings!$B$9,"Semi Critical","Non Critical")))</f>
        <v/>
      </c>
      <c r="U6219">
        <f>IF($B6219="","",IFERROR(VLOOKUP($O6219,Leaders!$A:$B,2,0),"Not Mapped"))</f>
        <v/>
      </c>
    </row>
    <row r="6220">
      <c r="A6220" s="16" t="n"/>
      <c r="G6220" s="17" t="n"/>
      <c r="H6220" s="17" t="n"/>
      <c r="I6220" s="17" t="n"/>
      <c r="J6220" s="17" t="n"/>
      <c r="K6220" s="17" t="n"/>
      <c r="L6220" s="17" t="n"/>
      <c r="N6220">
        <f>IF($B6220="","",IF($C6220="SUPERSTORE","Superstore","DH"))</f>
        <v/>
      </c>
      <c r="O6220">
        <f>IF($B6220="","",IFERROR(VLOOKUP($B6220,Mapping!$A:$C,2,0),"Not Mapped"))</f>
        <v/>
      </c>
      <c r="P6220">
        <f>IF($B6220="","",IFERROR(VLOOKUP($B6220,Mapping!$A:$C,3,0),"Not Mapped"))</f>
        <v/>
      </c>
      <c r="Q6220">
        <f>IF($B6220="","",IF(COUNTIF(Exclusions!$A:$A,$B6220)&gt;0,"Yes","No"))</f>
        <v/>
      </c>
      <c r="R6220" s="17">
        <f>IF($B6220="","",MIN(1,DAY($A6220)/IF($N6220="Superstore",Settings!$B$5,Settings!$B$4)))</f>
        <v/>
      </c>
      <c r="S6220" s="17">
        <f>IF(OR($B6220="",$G6220="",$R6220=0),"",$G6220/$R6220)</f>
        <v/>
      </c>
      <c r="T6220">
        <f>IF($S6220="","",IF($S6220&lt;Settings!$B$8,"Critical",IF($S6220&lt;Settings!$B$9,"Semi Critical","Non Critical")))</f>
        <v/>
      </c>
      <c r="U6220">
        <f>IF($B6220="","",IFERROR(VLOOKUP($O6220,Leaders!$A:$B,2,0),"Not Mapped"))</f>
        <v/>
      </c>
    </row>
    <row r="6221">
      <c r="A6221" s="16" t="n"/>
      <c r="G6221" s="17" t="n"/>
      <c r="H6221" s="17" t="n"/>
      <c r="I6221" s="17" t="n"/>
      <c r="J6221" s="17" t="n"/>
      <c r="K6221" s="17" t="n"/>
      <c r="L6221" s="17" t="n"/>
      <c r="N6221">
        <f>IF($B6221="","",IF($C6221="SUPERSTORE","Superstore","DH"))</f>
        <v/>
      </c>
      <c r="O6221">
        <f>IF($B6221="","",IFERROR(VLOOKUP($B6221,Mapping!$A:$C,2,0),"Not Mapped"))</f>
        <v/>
      </c>
      <c r="P6221">
        <f>IF($B6221="","",IFERROR(VLOOKUP($B6221,Mapping!$A:$C,3,0),"Not Mapped"))</f>
        <v/>
      </c>
      <c r="Q6221">
        <f>IF($B6221="","",IF(COUNTIF(Exclusions!$A:$A,$B6221)&gt;0,"Yes","No"))</f>
        <v/>
      </c>
      <c r="R6221" s="17">
        <f>IF($B6221="","",MIN(1,DAY($A6221)/IF($N6221="Superstore",Settings!$B$5,Settings!$B$4)))</f>
        <v/>
      </c>
      <c r="S6221" s="17">
        <f>IF(OR($B6221="",$G6221="",$R6221=0),"",$G6221/$R6221)</f>
        <v/>
      </c>
      <c r="T6221">
        <f>IF($S6221="","",IF($S6221&lt;Settings!$B$8,"Critical",IF($S6221&lt;Settings!$B$9,"Semi Critical","Non Critical")))</f>
        <v/>
      </c>
      <c r="U6221">
        <f>IF($B6221="","",IFERROR(VLOOKUP($O6221,Leaders!$A:$B,2,0),"Not Mapped"))</f>
        <v/>
      </c>
    </row>
    <row r="6222">
      <c r="A6222" s="16" t="n"/>
      <c r="G6222" s="17" t="n"/>
      <c r="H6222" s="17" t="n"/>
      <c r="I6222" s="17" t="n"/>
      <c r="J6222" s="17" t="n"/>
      <c r="K6222" s="17" t="n"/>
      <c r="L6222" s="17" t="n"/>
      <c r="N6222">
        <f>IF($B6222="","",IF($C6222="SUPERSTORE","Superstore","DH"))</f>
        <v/>
      </c>
      <c r="O6222">
        <f>IF($B6222="","",IFERROR(VLOOKUP($B6222,Mapping!$A:$C,2,0),"Not Mapped"))</f>
        <v/>
      </c>
      <c r="P6222">
        <f>IF($B6222="","",IFERROR(VLOOKUP($B6222,Mapping!$A:$C,3,0),"Not Mapped"))</f>
        <v/>
      </c>
      <c r="Q6222">
        <f>IF($B6222="","",IF(COUNTIF(Exclusions!$A:$A,$B6222)&gt;0,"Yes","No"))</f>
        <v/>
      </c>
      <c r="R6222" s="17">
        <f>IF($B6222="","",MIN(1,DAY($A6222)/IF($N6222="Superstore",Settings!$B$5,Settings!$B$4)))</f>
        <v/>
      </c>
      <c r="S6222" s="17">
        <f>IF(OR($B6222="",$G6222="",$R6222=0),"",$G6222/$R6222)</f>
        <v/>
      </c>
      <c r="T6222">
        <f>IF($S6222="","",IF($S6222&lt;Settings!$B$8,"Critical",IF($S6222&lt;Settings!$B$9,"Semi Critical","Non Critical")))</f>
        <v/>
      </c>
      <c r="U6222">
        <f>IF($B6222="","",IFERROR(VLOOKUP($O6222,Leaders!$A:$B,2,0),"Not Mapped"))</f>
        <v/>
      </c>
    </row>
    <row r="6223">
      <c r="A6223" s="16" t="n"/>
      <c r="G6223" s="17" t="n"/>
      <c r="H6223" s="17" t="n"/>
      <c r="I6223" s="17" t="n"/>
      <c r="J6223" s="17" t="n"/>
      <c r="K6223" s="17" t="n"/>
      <c r="L6223" s="17" t="n"/>
      <c r="N6223">
        <f>IF($B6223="","",IF($C6223="SUPERSTORE","Superstore","DH"))</f>
        <v/>
      </c>
      <c r="O6223">
        <f>IF($B6223="","",IFERROR(VLOOKUP($B6223,Mapping!$A:$C,2,0),"Not Mapped"))</f>
        <v/>
      </c>
      <c r="P6223">
        <f>IF($B6223="","",IFERROR(VLOOKUP($B6223,Mapping!$A:$C,3,0),"Not Mapped"))</f>
        <v/>
      </c>
      <c r="Q6223">
        <f>IF($B6223="","",IF(COUNTIF(Exclusions!$A:$A,$B6223)&gt;0,"Yes","No"))</f>
        <v/>
      </c>
      <c r="R6223" s="17">
        <f>IF($B6223="","",MIN(1,DAY($A6223)/IF($N6223="Superstore",Settings!$B$5,Settings!$B$4)))</f>
        <v/>
      </c>
      <c r="S6223" s="17">
        <f>IF(OR($B6223="",$G6223="",$R6223=0),"",$G6223/$R6223)</f>
        <v/>
      </c>
      <c r="T6223">
        <f>IF($S6223="","",IF($S6223&lt;Settings!$B$8,"Critical",IF($S6223&lt;Settings!$B$9,"Semi Critical","Non Critical")))</f>
        <v/>
      </c>
      <c r="U6223">
        <f>IF($B6223="","",IFERROR(VLOOKUP($O6223,Leaders!$A:$B,2,0),"Not Mapped"))</f>
        <v/>
      </c>
    </row>
    <row r="6224">
      <c r="A6224" s="16" t="n"/>
      <c r="G6224" s="17" t="n"/>
      <c r="H6224" s="17" t="n"/>
      <c r="I6224" s="17" t="n"/>
      <c r="J6224" s="17" t="n"/>
      <c r="K6224" s="17" t="n"/>
      <c r="L6224" s="17" t="n"/>
      <c r="N6224">
        <f>IF($B6224="","",IF($C6224="SUPERSTORE","Superstore","DH"))</f>
        <v/>
      </c>
      <c r="O6224">
        <f>IF($B6224="","",IFERROR(VLOOKUP($B6224,Mapping!$A:$C,2,0),"Not Mapped"))</f>
        <v/>
      </c>
      <c r="P6224">
        <f>IF($B6224="","",IFERROR(VLOOKUP($B6224,Mapping!$A:$C,3,0),"Not Mapped"))</f>
        <v/>
      </c>
      <c r="Q6224">
        <f>IF($B6224="","",IF(COUNTIF(Exclusions!$A:$A,$B6224)&gt;0,"Yes","No"))</f>
        <v/>
      </c>
      <c r="R6224" s="17">
        <f>IF($B6224="","",MIN(1,DAY($A6224)/IF($N6224="Superstore",Settings!$B$5,Settings!$B$4)))</f>
        <v/>
      </c>
      <c r="S6224" s="17">
        <f>IF(OR($B6224="",$G6224="",$R6224=0),"",$G6224/$R6224)</f>
        <v/>
      </c>
      <c r="T6224">
        <f>IF($S6224="","",IF($S6224&lt;Settings!$B$8,"Critical",IF($S6224&lt;Settings!$B$9,"Semi Critical","Non Critical")))</f>
        <v/>
      </c>
      <c r="U6224">
        <f>IF($B6224="","",IFERROR(VLOOKUP($O6224,Leaders!$A:$B,2,0),"Not Mapped"))</f>
        <v/>
      </c>
    </row>
    <row r="6225">
      <c r="A6225" s="16" t="n"/>
      <c r="G6225" s="17" t="n"/>
      <c r="H6225" s="17" t="n"/>
      <c r="I6225" s="17" t="n"/>
      <c r="J6225" s="17" t="n"/>
      <c r="K6225" s="17" t="n"/>
      <c r="L6225" s="17" t="n"/>
      <c r="N6225">
        <f>IF($B6225="","",IF($C6225="SUPERSTORE","Superstore","DH"))</f>
        <v/>
      </c>
      <c r="O6225">
        <f>IF($B6225="","",IFERROR(VLOOKUP($B6225,Mapping!$A:$C,2,0),"Not Mapped"))</f>
        <v/>
      </c>
      <c r="P6225">
        <f>IF($B6225="","",IFERROR(VLOOKUP($B6225,Mapping!$A:$C,3,0),"Not Mapped"))</f>
        <v/>
      </c>
      <c r="Q6225">
        <f>IF($B6225="","",IF(COUNTIF(Exclusions!$A:$A,$B6225)&gt;0,"Yes","No"))</f>
        <v/>
      </c>
      <c r="R6225" s="17">
        <f>IF($B6225="","",MIN(1,DAY($A6225)/IF($N6225="Superstore",Settings!$B$5,Settings!$B$4)))</f>
        <v/>
      </c>
      <c r="S6225" s="17">
        <f>IF(OR($B6225="",$G6225="",$R6225=0),"",$G6225/$R6225)</f>
        <v/>
      </c>
      <c r="T6225">
        <f>IF($S6225="","",IF($S6225&lt;Settings!$B$8,"Critical",IF($S6225&lt;Settings!$B$9,"Semi Critical","Non Critical")))</f>
        <v/>
      </c>
      <c r="U6225">
        <f>IF($B6225="","",IFERROR(VLOOKUP($O6225,Leaders!$A:$B,2,0),"Not Mapped"))</f>
        <v/>
      </c>
    </row>
    <row r="6226">
      <c r="A6226" s="16" t="n"/>
      <c r="G6226" s="17" t="n"/>
      <c r="H6226" s="17" t="n"/>
      <c r="I6226" s="17" t="n"/>
      <c r="J6226" s="17" t="n"/>
      <c r="K6226" s="17" t="n"/>
      <c r="L6226" s="17" t="n"/>
      <c r="N6226">
        <f>IF($B6226="","",IF($C6226="SUPERSTORE","Superstore","DH"))</f>
        <v/>
      </c>
      <c r="O6226">
        <f>IF($B6226="","",IFERROR(VLOOKUP($B6226,Mapping!$A:$C,2,0),"Not Mapped"))</f>
        <v/>
      </c>
      <c r="P6226">
        <f>IF($B6226="","",IFERROR(VLOOKUP($B6226,Mapping!$A:$C,3,0),"Not Mapped"))</f>
        <v/>
      </c>
      <c r="Q6226">
        <f>IF($B6226="","",IF(COUNTIF(Exclusions!$A:$A,$B6226)&gt;0,"Yes","No"))</f>
        <v/>
      </c>
      <c r="R6226" s="17">
        <f>IF($B6226="","",MIN(1,DAY($A6226)/IF($N6226="Superstore",Settings!$B$5,Settings!$B$4)))</f>
        <v/>
      </c>
      <c r="S6226" s="17">
        <f>IF(OR($B6226="",$G6226="",$R6226=0),"",$G6226/$R6226)</f>
        <v/>
      </c>
      <c r="T6226">
        <f>IF($S6226="","",IF($S6226&lt;Settings!$B$8,"Critical",IF($S6226&lt;Settings!$B$9,"Semi Critical","Non Critical")))</f>
        <v/>
      </c>
      <c r="U6226">
        <f>IF($B6226="","",IFERROR(VLOOKUP($O6226,Leaders!$A:$B,2,0),"Not Mapped"))</f>
        <v/>
      </c>
    </row>
    <row r="6227">
      <c r="A6227" s="16" t="n"/>
      <c r="G6227" s="17" t="n"/>
      <c r="H6227" s="17" t="n"/>
      <c r="I6227" s="17" t="n"/>
      <c r="J6227" s="17" t="n"/>
      <c r="K6227" s="17" t="n"/>
      <c r="L6227" s="17" t="n"/>
      <c r="N6227">
        <f>IF($B6227="","",IF($C6227="SUPERSTORE","Superstore","DH"))</f>
        <v/>
      </c>
      <c r="O6227">
        <f>IF($B6227="","",IFERROR(VLOOKUP($B6227,Mapping!$A:$C,2,0),"Not Mapped"))</f>
        <v/>
      </c>
      <c r="P6227">
        <f>IF($B6227="","",IFERROR(VLOOKUP($B6227,Mapping!$A:$C,3,0),"Not Mapped"))</f>
        <v/>
      </c>
      <c r="Q6227">
        <f>IF($B6227="","",IF(COUNTIF(Exclusions!$A:$A,$B6227)&gt;0,"Yes","No"))</f>
        <v/>
      </c>
      <c r="R6227" s="17">
        <f>IF($B6227="","",MIN(1,DAY($A6227)/IF($N6227="Superstore",Settings!$B$5,Settings!$B$4)))</f>
        <v/>
      </c>
      <c r="S6227" s="17">
        <f>IF(OR($B6227="",$G6227="",$R6227=0),"",$G6227/$R6227)</f>
        <v/>
      </c>
      <c r="T6227">
        <f>IF($S6227="","",IF($S6227&lt;Settings!$B$8,"Critical",IF($S6227&lt;Settings!$B$9,"Semi Critical","Non Critical")))</f>
        <v/>
      </c>
      <c r="U6227">
        <f>IF($B6227="","",IFERROR(VLOOKUP($O6227,Leaders!$A:$B,2,0),"Not Mapped"))</f>
        <v/>
      </c>
    </row>
    <row r="6228">
      <c r="A6228" s="16" t="n"/>
      <c r="G6228" s="17" t="n"/>
      <c r="H6228" s="17" t="n"/>
      <c r="I6228" s="17" t="n"/>
      <c r="J6228" s="17" t="n"/>
      <c r="K6228" s="17" t="n"/>
      <c r="L6228" s="17" t="n"/>
      <c r="N6228">
        <f>IF($B6228="","",IF($C6228="SUPERSTORE","Superstore","DH"))</f>
        <v/>
      </c>
      <c r="O6228">
        <f>IF($B6228="","",IFERROR(VLOOKUP($B6228,Mapping!$A:$C,2,0),"Not Mapped"))</f>
        <v/>
      </c>
      <c r="P6228">
        <f>IF($B6228="","",IFERROR(VLOOKUP($B6228,Mapping!$A:$C,3,0),"Not Mapped"))</f>
        <v/>
      </c>
      <c r="Q6228">
        <f>IF($B6228="","",IF(COUNTIF(Exclusions!$A:$A,$B6228)&gt;0,"Yes","No"))</f>
        <v/>
      </c>
      <c r="R6228" s="17">
        <f>IF($B6228="","",MIN(1,DAY($A6228)/IF($N6228="Superstore",Settings!$B$5,Settings!$B$4)))</f>
        <v/>
      </c>
      <c r="S6228" s="17">
        <f>IF(OR($B6228="",$G6228="",$R6228=0),"",$G6228/$R6228)</f>
        <v/>
      </c>
      <c r="T6228">
        <f>IF($S6228="","",IF($S6228&lt;Settings!$B$8,"Critical",IF($S6228&lt;Settings!$B$9,"Semi Critical","Non Critical")))</f>
        <v/>
      </c>
      <c r="U6228">
        <f>IF($B6228="","",IFERROR(VLOOKUP($O6228,Leaders!$A:$B,2,0),"Not Mapped"))</f>
        <v/>
      </c>
    </row>
    <row r="6229">
      <c r="A6229" s="16" t="n"/>
      <c r="G6229" s="17" t="n"/>
      <c r="H6229" s="17" t="n"/>
      <c r="I6229" s="17" t="n"/>
      <c r="J6229" s="17" t="n"/>
      <c r="K6229" s="17" t="n"/>
      <c r="L6229" s="17" t="n"/>
      <c r="N6229">
        <f>IF($B6229="","",IF($C6229="SUPERSTORE","Superstore","DH"))</f>
        <v/>
      </c>
      <c r="O6229">
        <f>IF($B6229="","",IFERROR(VLOOKUP($B6229,Mapping!$A:$C,2,0),"Not Mapped"))</f>
        <v/>
      </c>
      <c r="P6229">
        <f>IF($B6229="","",IFERROR(VLOOKUP($B6229,Mapping!$A:$C,3,0),"Not Mapped"))</f>
        <v/>
      </c>
      <c r="Q6229">
        <f>IF($B6229="","",IF(COUNTIF(Exclusions!$A:$A,$B6229)&gt;0,"Yes","No"))</f>
        <v/>
      </c>
      <c r="R6229" s="17">
        <f>IF($B6229="","",MIN(1,DAY($A6229)/IF($N6229="Superstore",Settings!$B$5,Settings!$B$4)))</f>
        <v/>
      </c>
      <c r="S6229" s="17">
        <f>IF(OR($B6229="",$G6229="",$R6229=0),"",$G6229/$R6229)</f>
        <v/>
      </c>
      <c r="T6229">
        <f>IF($S6229="","",IF($S6229&lt;Settings!$B$8,"Critical",IF($S6229&lt;Settings!$B$9,"Semi Critical","Non Critical")))</f>
        <v/>
      </c>
      <c r="U6229">
        <f>IF($B6229="","",IFERROR(VLOOKUP($O6229,Leaders!$A:$B,2,0),"Not Mapped"))</f>
        <v/>
      </c>
    </row>
    <row r="6230">
      <c r="A6230" s="16" t="n"/>
      <c r="G6230" s="17" t="n"/>
      <c r="H6230" s="17" t="n"/>
      <c r="I6230" s="17" t="n"/>
      <c r="J6230" s="17" t="n"/>
      <c r="K6230" s="17" t="n"/>
      <c r="L6230" s="17" t="n"/>
      <c r="N6230">
        <f>IF($B6230="","",IF($C6230="SUPERSTORE","Superstore","DH"))</f>
        <v/>
      </c>
      <c r="O6230">
        <f>IF($B6230="","",IFERROR(VLOOKUP($B6230,Mapping!$A:$C,2,0),"Not Mapped"))</f>
        <v/>
      </c>
      <c r="P6230">
        <f>IF($B6230="","",IFERROR(VLOOKUP($B6230,Mapping!$A:$C,3,0),"Not Mapped"))</f>
        <v/>
      </c>
      <c r="Q6230">
        <f>IF($B6230="","",IF(COUNTIF(Exclusions!$A:$A,$B6230)&gt;0,"Yes","No"))</f>
        <v/>
      </c>
      <c r="R6230" s="17">
        <f>IF($B6230="","",MIN(1,DAY($A6230)/IF($N6230="Superstore",Settings!$B$5,Settings!$B$4)))</f>
        <v/>
      </c>
      <c r="S6230" s="17">
        <f>IF(OR($B6230="",$G6230="",$R6230=0),"",$G6230/$R6230)</f>
        <v/>
      </c>
      <c r="T6230">
        <f>IF($S6230="","",IF($S6230&lt;Settings!$B$8,"Critical",IF($S6230&lt;Settings!$B$9,"Semi Critical","Non Critical")))</f>
        <v/>
      </c>
      <c r="U6230">
        <f>IF($B6230="","",IFERROR(VLOOKUP($O6230,Leaders!$A:$B,2,0),"Not Mapped"))</f>
        <v/>
      </c>
    </row>
    <row r="6231">
      <c r="A6231" s="16" t="n"/>
      <c r="G6231" s="17" t="n"/>
      <c r="H6231" s="17" t="n"/>
      <c r="I6231" s="17" t="n"/>
      <c r="J6231" s="17" t="n"/>
      <c r="K6231" s="17" t="n"/>
      <c r="L6231" s="17" t="n"/>
      <c r="N6231">
        <f>IF($B6231="","",IF($C6231="SUPERSTORE","Superstore","DH"))</f>
        <v/>
      </c>
      <c r="O6231">
        <f>IF($B6231="","",IFERROR(VLOOKUP($B6231,Mapping!$A:$C,2,0),"Not Mapped"))</f>
        <v/>
      </c>
      <c r="P6231">
        <f>IF($B6231="","",IFERROR(VLOOKUP($B6231,Mapping!$A:$C,3,0),"Not Mapped"))</f>
        <v/>
      </c>
      <c r="Q6231">
        <f>IF($B6231="","",IF(COUNTIF(Exclusions!$A:$A,$B6231)&gt;0,"Yes","No"))</f>
        <v/>
      </c>
      <c r="R6231" s="17">
        <f>IF($B6231="","",MIN(1,DAY($A6231)/IF($N6231="Superstore",Settings!$B$5,Settings!$B$4)))</f>
        <v/>
      </c>
      <c r="S6231" s="17">
        <f>IF(OR($B6231="",$G6231="",$R6231=0),"",$G6231/$R6231)</f>
        <v/>
      </c>
      <c r="T6231">
        <f>IF($S6231="","",IF($S6231&lt;Settings!$B$8,"Critical",IF($S6231&lt;Settings!$B$9,"Semi Critical","Non Critical")))</f>
        <v/>
      </c>
      <c r="U6231">
        <f>IF($B6231="","",IFERROR(VLOOKUP($O6231,Leaders!$A:$B,2,0),"Not Mapped"))</f>
        <v/>
      </c>
    </row>
    <row r="6232">
      <c r="A6232" s="16" t="n"/>
      <c r="G6232" s="17" t="n"/>
      <c r="H6232" s="17" t="n"/>
      <c r="I6232" s="17" t="n"/>
      <c r="J6232" s="17" t="n"/>
      <c r="K6232" s="17" t="n"/>
      <c r="L6232" s="17" t="n"/>
      <c r="N6232">
        <f>IF($B6232="","",IF($C6232="SUPERSTORE","Superstore","DH"))</f>
        <v/>
      </c>
      <c r="O6232">
        <f>IF($B6232="","",IFERROR(VLOOKUP($B6232,Mapping!$A:$C,2,0),"Not Mapped"))</f>
        <v/>
      </c>
      <c r="P6232">
        <f>IF($B6232="","",IFERROR(VLOOKUP($B6232,Mapping!$A:$C,3,0),"Not Mapped"))</f>
        <v/>
      </c>
      <c r="Q6232">
        <f>IF($B6232="","",IF(COUNTIF(Exclusions!$A:$A,$B6232)&gt;0,"Yes","No"))</f>
        <v/>
      </c>
      <c r="R6232" s="17">
        <f>IF($B6232="","",MIN(1,DAY($A6232)/IF($N6232="Superstore",Settings!$B$5,Settings!$B$4)))</f>
        <v/>
      </c>
      <c r="S6232" s="17">
        <f>IF(OR($B6232="",$G6232="",$R6232=0),"",$G6232/$R6232)</f>
        <v/>
      </c>
      <c r="T6232">
        <f>IF($S6232="","",IF($S6232&lt;Settings!$B$8,"Critical",IF($S6232&lt;Settings!$B$9,"Semi Critical","Non Critical")))</f>
        <v/>
      </c>
      <c r="U6232">
        <f>IF($B6232="","",IFERROR(VLOOKUP($O6232,Leaders!$A:$B,2,0),"Not Mapped"))</f>
        <v/>
      </c>
    </row>
    <row r="6233">
      <c r="A6233" s="16" t="n"/>
      <c r="G6233" s="17" t="n"/>
      <c r="H6233" s="17" t="n"/>
      <c r="I6233" s="17" t="n"/>
      <c r="J6233" s="17" t="n"/>
      <c r="K6233" s="17" t="n"/>
      <c r="L6233" s="17" t="n"/>
      <c r="N6233">
        <f>IF($B6233="","",IF($C6233="SUPERSTORE","Superstore","DH"))</f>
        <v/>
      </c>
      <c r="O6233">
        <f>IF($B6233="","",IFERROR(VLOOKUP($B6233,Mapping!$A:$C,2,0),"Not Mapped"))</f>
        <v/>
      </c>
      <c r="P6233">
        <f>IF($B6233="","",IFERROR(VLOOKUP($B6233,Mapping!$A:$C,3,0),"Not Mapped"))</f>
        <v/>
      </c>
      <c r="Q6233">
        <f>IF($B6233="","",IF(COUNTIF(Exclusions!$A:$A,$B6233)&gt;0,"Yes","No"))</f>
        <v/>
      </c>
      <c r="R6233" s="17">
        <f>IF($B6233="","",MIN(1,DAY($A6233)/IF($N6233="Superstore",Settings!$B$5,Settings!$B$4)))</f>
        <v/>
      </c>
      <c r="S6233" s="17">
        <f>IF(OR($B6233="",$G6233="",$R6233=0),"",$G6233/$R6233)</f>
        <v/>
      </c>
      <c r="T6233">
        <f>IF($S6233="","",IF($S6233&lt;Settings!$B$8,"Critical",IF($S6233&lt;Settings!$B$9,"Semi Critical","Non Critical")))</f>
        <v/>
      </c>
      <c r="U6233">
        <f>IF($B6233="","",IFERROR(VLOOKUP($O6233,Leaders!$A:$B,2,0),"Not Mapped"))</f>
        <v/>
      </c>
    </row>
    <row r="6234">
      <c r="A6234" s="16" t="n"/>
      <c r="G6234" s="17" t="n"/>
      <c r="H6234" s="17" t="n"/>
      <c r="I6234" s="17" t="n"/>
      <c r="J6234" s="17" t="n"/>
      <c r="K6234" s="17" t="n"/>
      <c r="L6234" s="17" t="n"/>
      <c r="N6234">
        <f>IF($B6234="","",IF($C6234="SUPERSTORE","Superstore","DH"))</f>
        <v/>
      </c>
      <c r="O6234">
        <f>IF($B6234="","",IFERROR(VLOOKUP($B6234,Mapping!$A:$C,2,0),"Not Mapped"))</f>
        <v/>
      </c>
      <c r="P6234">
        <f>IF($B6234="","",IFERROR(VLOOKUP($B6234,Mapping!$A:$C,3,0),"Not Mapped"))</f>
        <v/>
      </c>
      <c r="Q6234">
        <f>IF($B6234="","",IF(COUNTIF(Exclusions!$A:$A,$B6234)&gt;0,"Yes","No"))</f>
        <v/>
      </c>
      <c r="R6234" s="17">
        <f>IF($B6234="","",MIN(1,DAY($A6234)/IF($N6234="Superstore",Settings!$B$5,Settings!$B$4)))</f>
        <v/>
      </c>
      <c r="S6234" s="17">
        <f>IF(OR($B6234="",$G6234="",$R6234=0),"",$G6234/$R6234)</f>
        <v/>
      </c>
      <c r="T6234">
        <f>IF($S6234="","",IF($S6234&lt;Settings!$B$8,"Critical",IF($S6234&lt;Settings!$B$9,"Semi Critical","Non Critical")))</f>
        <v/>
      </c>
      <c r="U6234">
        <f>IF($B6234="","",IFERROR(VLOOKUP($O6234,Leaders!$A:$B,2,0),"Not Mapped"))</f>
        <v/>
      </c>
    </row>
    <row r="6235">
      <c r="A6235" s="16" t="n"/>
      <c r="G6235" s="17" t="n"/>
      <c r="H6235" s="17" t="n"/>
      <c r="I6235" s="17" t="n"/>
      <c r="J6235" s="17" t="n"/>
      <c r="K6235" s="17" t="n"/>
      <c r="L6235" s="17" t="n"/>
      <c r="N6235">
        <f>IF($B6235="","",IF($C6235="SUPERSTORE","Superstore","DH"))</f>
        <v/>
      </c>
      <c r="O6235">
        <f>IF($B6235="","",IFERROR(VLOOKUP($B6235,Mapping!$A:$C,2,0),"Not Mapped"))</f>
        <v/>
      </c>
      <c r="P6235">
        <f>IF($B6235="","",IFERROR(VLOOKUP($B6235,Mapping!$A:$C,3,0),"Not Mapped"))</f>
        <v/>
      </c>
      <c r="Q6235">
        <f>IF($B6235="","",IF(COUNTIF(Exclusions!$A:$A,$B6235)&gt;0,"Yes","No"))</f>
        <v/>
      </c>
      <c r="R6235" s="17">
        <f>IF($B6235="","",MIN(1,DAY($A6235)/IF($N6235="Superstore",Settings!$B$5,Settings!$B$4)))</f>
        <v/>
      </c>
      <c r="S6235" s="17">
        <f>IF(OR($B6235="",$G6235="",$R6235=0),"",$G6235/$R6235)</f>
        <v/>
      </c>
      <c r="T6235">
        <f>IF($S6235="","",IF($S6235&lt;Settings!$B$8,"Critical",IF($S6235&lt;Settings!$B$9,"Semi Critical","Non Critical")))</f>
        <v/>
      </c>
      <c r="U6235">
        <f>IF($B6235="","",IFERROR(VLOOKUP($O6235,Leaders!$A:$B,2,0),"Not Mapped"))</f>
        <v/>
      </c>
    </row>
    <row r="6236">
      <c r="A6236" s="16" t="n"/>
      <c r="G6236" s="17" t="n"/>
      <c r="H6236" s="17" t="n"/>
      <c r="I6236" s="17" t="n"/>
      <c r="J6236" s="17" t="n"/>
      <c r="K6236" s="17" t="n"/>
      <c r="L6236" s="17" t="n"/>
      <c r="N6236">
        <f>IF($B6236="","",IF($C6236="SUPERSTORE","Superstore","DH"))</f>
        <v/>
      </c>
      <c r="O6236">
        <f>IF($B6236="","",IFERROR(VLOOKUP($B6236,Mapping!$A:$C,2,0),"Not Mapped"))</f>
        <v/>
      </c>
      <c r="P6236">
        <f>IF($B6236="","",IFERROR(VLOOKUP($B6236,Mapping!$A:$C,3,0),"Not Mapped"))</f>
        <v/>
      </c>
      <c r="Q6236">
        <f>IF($B6236="","",IF(COUNTIF(Exclusions!$A:$A,$B6236)&gt;0,"Yes","No"))</f>
        <v/>
      </c>
      <c r="R6236" s="17">
        <f>IF($B6236="","",MIN(1,DAY($A6236)/IF($N6236="Superstore",Settings!$B$5,Settings!$B$4)))</f>
        <v/>
      </c>
      <c r="S6236" s="17">
        <f>IF(OR($B6236="",$G6236="",$R6236=0),"",$G6236/$R6236)</f>
        <v/>
      </c>
      <c r="T6236">
        <f>IF($S6236="","",IF($S6236&lt;Settings!$B$8,"Critical",IF($S6236&lt;Settings!$B$9,"Semi Critical","Non Critical")))</f>
        <v/>
      </c>
      <c r="U6236">
        <f>IF($B6236="","",IFERROR(VLOOKUP($O6236,Leaders!$A:$B,2,0),"Not Mapped"))</f>
        <v/>
      </c>
    </row>
    <row r="6237">
      <c r="A6237" s="16" t="n"/>
      <c r="G6237" s="17" t="n"/>
      <c r="H6237" s="17" t="n"/>
      <c r="I6237" s="17" t="n"/>
      <c r="J6237" s="17" t="n"/>
      <c r="K6237" s="17" t="n"/>
      <c r="L6237" s="17" t="n"/>
      <c r="N6237">
        <f>IF($B6237="","",IF($C6237="SUPERSTORE","Superstore","DH"))</f>
        <v/>
      </c>
      <c r="O6237">
        <f>IF($B6237="","",IFERROR(VLOOKUP($B6237,Mapping!$A:$C,2,0),"Not Mapped"))</f>
        <v/>
      </c>
      <c r="P6237">
        <f>IF($B6237="","",IFERROR(VLOOKUP($B6237,Mapping!$A:$C,3,0),"Not Mapped"))</f>
        <v/>
      </c>
      <c r="Q6237">
        <f>IF($B6237="","",IF(COUNTIF(Exclusions!$A:$A,$B6237)&gt;0,"Yes","No"))</f>
        <v/>
      </c>
      <c r="R6237" s="17">
        <f>IF($B6237="","",MIN(1,DAY($A6237)/IF($N6237="Superstore",Settings!$B$5,Settings!$B$4)))</f>
        <v/>
      </c>
      <c r="S6237" s="17">
        <f>IF(OR($B6237="",$G6237="",$R6237=0),"",$G6237/$R6237)</f>
        <v/>
      </c>
      <c r="T6237">
        <f>IF($S6237="","",IF($S6237&lt;Settings!$B$8,"Critical",IF($S6237&lt;Settings!$B$9,"Semi Critical","Non Critical")))</f>
        <v/>
      </c>
      <c r="U6237">
        <f>IF($B6237="","",IFERROR(VLOOKUP($O6237,Leaders!$A:$B,2,0),"Not Mapped"))</f>
        <v/>
      </c>
    </row>
    <row r="6238">
      <c r="A6238" s="16" t="n"/>
      <c r="G6238" s="17" t="n"/>
      <c r="H6238" s="17" t="n"/>
      <c r="I6238" s="17" t="n"/>
      <c r="J6238" s="17" t="n"/>
      <c r="K6238" s="17" t="n"/>
      <c r="L6238" s="17" t="n"/>
      <c r="N6238">
        <f>IF($B6238="","",IF($C6238="SUPERSTORE","Superstore","DH"))</f>
        <v/>
      </c>
      <c r="O6238">
        <f>IF($B6238="","",IFERROR(VLOOKUP($B6238,Mapping!$A:$C,2,0),"Not Mapped"))</f>
        <v/>
      </c>
      <c r="P6238">
        <f>IF($B6238="","",IFERROR(VLOOKUP($B6238,Mapping!$A:$C,3,0),"Not Mapped"))</f>
        <v/>
      </c>
      <c r="Q6238">
        <f>IF($B6238="","",IF(COUNTIF(Exclusions!$A:$A,$B6238)&gt;0,"Yes","No"))</f>
        <v/>
      </c>
      <c r="R6238" s="17">
        <f>IF($B6238="","",MIN(1,DAY($A6238)/IF($N6238="Superstore",Settings!$B$5,Settings!$B$4)))</f>
        <v/>
      </c>
      <c r="S6238" s="17">
        <f>IF(OR($B6238="",$G6238="",$R6238=0),"",$G6238/$R6238)</f>
        <v/>
      </c>
      <c r="T6238">
        <f>IF($S6238="","",IF($S6238&lt;Settings!$B$8,"Critical",IF($S6238&lt;Settings!$B$9,"Semi Critical","Non Critical")))</f>
        <v/>
      </c>
      <c r="U6238">
        <f>IF($B6238="","",IFERROR(VLOOKUP($O6238,Leaders!$A:$B,2,0),"Not Mapped"))</f>
        <v/>
      </c>
    </row>
    <row r="6239">
      <c r="A6239" s="16" t="n"/>
      <c r="G6239" s="17" t="n"/>
      <c r="H6239" s="17" t="n"/>
      <c r="I6239" s="17" t="n"/>
      <c r="J6239" s="17" t="n"/>
      <c r="K6239" s="17" t="n"/>
      <c r="L6239" s="17" t="n"/>
      <c r="N6239">
        <f>IF($B6239="","",IF($C6239="SUPERSTORE","Superstore","DH"))</f>
        <v/>
      </c>
      <c r="O6239">
        <f>IF($B6239="","",IFERROR(VLOOKUP($B6239,Mapping!$A:$C,2,0),"Not Mapped"))</f>
        <v/>
      </c>
      <c r="P6239">
        <f>IF($B6239="","",IFERROR(VLOOKUP($B6239,Mapping!$A:$C,3,0),"Not Mapped"))</f>
        <v/>
      </c>
      <c r="Q6239">
        <f>IF($B6239="","",IF(COUNTIF(Exclusions!$A:$A,$B6239)&gt;0,"Yes","No"))</f>
        <v/>
      </c>
      <c r="R6239" s="17">
        <f>IF($B6239="","",MIN(1,DAY($A6239)/IF($N6239="Superstore",Settings!$B$5,Settings!$B$4)))</f>
        <v/>
      </c>
      <c r="S6239" s="17">
        <f>IF(OR($B6239="",$G6239="",$R6239=0),"",$G6239/$R6239)</f>
        <v/>
      </c>
      <c r="T6239">
        <f>IF($S6239="","",IF($S6239&lt;Settings!$B$8,"Critical",IF($S6239&lt;Settings!$B$9,"Semi Critical","Non Critical")))</f>
        <v/>
      </c>
      <c r="U6239">
        <f>IF($B6239="","",IFERROR(VLOOKUP($O6239,Leaders!$A:$B,2,0),"Not Mapped"))</f>
        <v/>
      </c>
    </row>
    <row r="6240">
      <c r="A6240" s="16" t="n"/>
      <c r="G6240" s="17" t="n"/>
      <c r="H6240" s="17" t="n"/>
      <c r="I6240" s="17" t="n"/>
      <c r="J6240" s="17" t="n"/>
      <c r="K6240" s="17" t="n"/>
      <c r="L6240" s="17" t="n"/>
      <c r="N6240">
        <f>IF($B6240="","",IF($C6240="SUPERSTORE","Superstore","DH"))</f>
        <v/>
      </c>
      <c r="O6240">
        <f>IF($B6240="","",IFERROR(VLOOKUP($B6240,Mapping!$A:$C,2,0),"Not Mapped"))</f>
        <v/>
      </c>
      <c r="P6240">
        <f>IF($B6240="","",IFERROR(VLOOKUP($B6240,Mapping!$A:$C,3,0),"Not Mapped"))</f>
        <v/>
      </c>
      <c r="Q6240">
        <f>IF($B6240="","",IF(COUNTIF(Exclusions!$A:$A,$B6240)&gt;0,"Yes","No"))</f>
        <v/>
      </c>
      <c r="R6240" s="17">
        <f>IF($B6240="","",MIN(1,DAY($A6240)/IF($N6240="Superstore",Settings!$B$5,Settings!$B$4)))</f>
        <v/>
      </c>
      <c r="S6240" s="17">
        <f>IF(OR($B6240="",$G6240="",$R6240=0),"",$G6240/$R6240)</f>
        <v/>
      </c>
      <c r="T6240">
        <f>IF($S6240="","",IF($S6240&lt;Settings!$B$8,"Critical",IF($S6240&lt;Settings!$B$9,"Semi Critical","Non Critical")))</f>
        <v/>
      </c>
      <c r="U6240">
        <f>IF($B6240="","",IFERROR(VLOOKUP($O6240,Leaders!$A:$B,2,0),"Not Mapped"))</f>
        <v/>
      </c>
    </row>
    <row r="6241">
      <c r="A6241" s="16" t="n"/>
      <c r="G6241" s="17" t="n"/>
      <c r="H6241" s="17" t="n"/>
      <c r="I6241" s="17" t="n"/>
      <c r="J6241" s="17" t="n"/>
      <c r="K6241" s="17" t="n"/>
      <c r="L6241" s="17" t="n"/>
      <c r="N6241">
        <f>IF($B6241="","",IF($C6241="SUPERSTORE","Superstore","DH"))</f>
        <v/>
      </c>
      <c r="O6241">
        <f>IF($B6241="","",IFERROR(VLOOKUP($B6241,Mapping!$A:$C,2,0),"Not Mapped"))</f>
        <v/>
      </c>
      <c r="P6241">
        <f>IF($B6241="","",IFERROR(VLOOKUP($B6241,Mapping!$A:$C,3,0),"Not Mapped"))</f>
        <v/>
      </c>
      <c r="Q6241">
        <f>IF($B6241="","",IF(COUNTIF(Exclusions!$A:$A,$B6241)&gt;0,"Yes","No"))</f>
        <v/>
      </c>
      <c r="R6241" s="17">
        <f>IF($B6241="","",MIN(1,DAY($A6241)/IF($N6241="Superstore",Settings!$B$5,Settings!$B$4)))</f>
        <v/>
      </c>
      <c r="S6241" s="17">
        <f>IF(OR($B6241="",$G6241="",$R6241=0),"",$G6241/$R6241)</f>
        <v/>
      </c>
      <c r="T6241">
        <f>IF($S6241="","",IF($S6241&lt;Settings!$B$8,"Critical",IF($S6241&lt;Settings!$B$9,"Semi Critical","Non Critical")))</f>
        <v/>
      </c>
      <c r="U6241">
        <f>IF($B6241="","",IFERROR(VLOOKUP($O6241,Leaders!$A:$B,2,0),"Not Mapped"))</f>
        <v/>
      </c>
    </row>
    <row r="6242">
      <c r="A6242" s="16" t="n"/>
      <c r="G6242" s="17" t="n"/>
      <c r="H6242" s="17" t="n"/>
      <c r="I6242" s="17" t="n"/>
      <c r="J6242" s="17" t="n"/>
      <c r="K6242" s="17" t="n"/>
      <c r="L6242" s="17" t="n"/>
      <c r="N6242">
        <f>IF($B6242="","",IF($C6242="SUPERSTORE","Superstore","DH"))</f>
        <v/>
      </c>
      <c r="O6242">
        <f>IF($B6242="","",IFERROR(VLOOKUP($B6242,Mapping!$A:$C,2,0),"Not Mapped"))</f>
        <v/>
      </c>
      <c r="P6242">
        <f>IF($B6242="","",IFERROR(VLOOKUP($B6242,Mapping!$A:$C,3,0),"Not Mapped"))</f>
        <v/>
      </c>
      <c r="Q6242">
        <f>IF($B6242="","",IF(COUNTIF(Exclusions!$A:$A,$B6242)&gt;0,"Yes","No"))</f>
        <v/>
      </c>
      <c r="R6242" s="17">
        <f>IF($B6242="","",MIN(1,DAY($A6242)/IF($N6242="Superstore",Settings!$B$5,Settings!$B$4)))</f>
        <v/>
      </c>
      <c r="S6242" s="17">
        <f>IF(OR($B6242="",$G6242="",$R6242=0),"",$G6242/$R6242)</f>
        <v/>
      </c>
      <c r="T6242">
        <f>IF($S6242="","",IF($S6242&lt;Settings!$B$8,"Critical",IF($S6242&lt;Settings!$B$9,"Semi Critical","Non Critical")))</f>
        <v/>
      </c>
      <c r="U6242">
        <f>IF($B6242="","",IFERROR(VLOOKUP($O6242,Leaders!$A:$B,2,0),"Not Mapped"))</f>
        <v/>
      </c>
    </row>
    <row r="6243">
      <c r="A6243" s="16" t="n"/>
      <c r="G6243" s="17" t="n"/>
      <c r="H6243" s="17" t="n"/>
      <c r="I6243" s="17" t="n"/>
      <c r="J6243" s="17" t="n"/>
      <c r="K6243" s="17" t="n"/>
      <c r="L6243" s="17" t="n"/>
      <c r="N6243">
        <f>IF($B6243="","",IF($C6243="SUPERSTORE","Superstore","DH"))</f>
        <v/>
      </c>
      <c r="O6243">
        <f>IF($B6243="","",IFERROR(VLOOKUP($B6243,Mapping!$A:$C,2,0),"Not Mapped"))</f>
        <v/>
      </c>
      <c r="P6243">
        <f>IF($B6243="","",IFERROR(VLOOKUP($B6243,Mapping!$A:$C,3,0),"Not Mapped"))</f>
        <v/>
      </c>
      <c r="Q6243">
        <f>IF($B6243="","",IF(COUNTIF(Exclusions!$A:$A,$B6243)&gt;0,"Yes","No"))</f>
        <v/>
      </c>
      <c r="R6243" s="17">
        <f>IF($B6243="","",MIN(1,DAY($A6243)/IF($N6243="Superstore",Settings!$B$5,Settings!$B$4)))</f>
        <v/>
      </c>
      <c r="S6243" s="17">
        <f>IF(OR($B6243="",$G6243="",$R6243=0),"",$G6243/$R6243)</f>
        <v/>
      </c>
      <c r="T6243">
        <f>IF($S6243="","",IF($S6243&lt;Settings!$B$8,"Critical",IF($S6243&lt;Settings!$B$9,"Semi Critical","Non Critical")))</f>
        <v/>
      </c>
      <c r="U6243">
        <f>IF($B6243="","",IFERROR(VLOOKUP($O6243,Leaders!$A:$B,2,0),"Not Mapped"))</f>
        <v/>
      </c>
    </row>
    <row r="6244">
      <c r="A6244" s="16" t="n"/>
      <c r="G6244" s="17" t="n"/>
      <c r="H6244" s="17" t="n"/>
      <c r="I6244" s="17" t="n"/>
      <c r="J6244" s="17" t="n"/>
      <c r="K6244" s="17" t="n"/>
      <c r="L6244" s="17" t="n"/>
      <c r="N6244">
        <f>IF($B6244="","",IF($C6244="SUPERSTORE","Superstore","DH"))</f>
        <v/>
      </c>
      <c r="O6244">
        <f>IF($B6244="","",IFERROR(VLOOKUP($B6244,Mapping!$A:$C,2,0),"Not Mapped"))</f>
        <v/>
      </c>
      <c r="P6244">
        <f>IF($B6244="","",IFERROR(VLOOKUP($B6244,Mapping!$A:$C,3,0),"Not Mapped"))</f>
        <v/>
      </c>
      <c r="Q6244">
        <f>IF($B6244="","",IF(COUNTIF(Exclusions!$A:$A,$B6244)&gt;0,"Yes","No"))</f>
        <v/>
      </c>
      <c r="R6244" s="17">
        <f>IF($B6244="","",MIN(1,DAY($A6244)/IF($N6244="Superstore",Settings!$B$5,Settings!$B$4)))</f>
        <v/>
      </c>
      <c r="S6244" s="17">
        <f>IF(OR($B6244="",$G6244="",$R6244=0),"",$G6244/$R6244)</f>
        <v/>
      </c>
      <c r="T6244">
        <f>IF($S6244="","",IF($S6244&lt;Settings!$B$8,"Critical",IF($S6244&lt;Settings!$B$9,"Semi Critical","Non Critical")))</f>
        <v/>
      </c>
      <c r="U6244">
        <f>IF($B6244="","",IFERROR(VLOOKUP($O6244,Leaders!$A:$B,2,0),"Not Mapped"))</f>
        <v/>
      </c>
    </row>
    <row r="6245">
      <c r="A6245" s="16" t="n"/>
      <c r="G6245" s="17" t="n"/>
      <c r="H6245" s="17" t="n"/>
      <c r="I6245" s="17" t="n"/>
      <c r="J6245" s="17" t="n"/>
      <c r="K6245" s="17" t="n"/>
      <c r="L6245" s="17" t="n"/>
      <c r="N6245">
        <f>IF($B6245="","",IF($C6245="SUPERSTORE","Superstore","DH"))</f>
        <v/>
      </c>
      <c r="O6245">
        <f>IF($B6245="","",IFERROR(VLOOKUP($B6245,Mapping!$A:$C,2,0),"Not Mapped"))</f>
        <v/>
      </c>
      <c r="P6245">
        <f>IF($B6245="","",IFERROR(VLOOKUP($B6245,Mapping!$A:$C,3,0),"Not Mapped"))</f>
        <v/>
      </c>
      <c r="Q6245">
        <f>IF($B6245="","",IF(COUNTIF(Exclusions!$A:$A,$B6245)&gt;0,"Yes","No"))</f>
        <v/>
      </c>
      <c r="R6245" s="17">
        <f>IF($B6245="","",MIN(1,DAY($A6245)/IF($N6245="Superstore",Settings!$B$5,Settings!$B$4)))</f>
        <v/>
      </c>
      <c r="S6245" s="17">
        <f>IF(OR($B6245="",$G6245="",$R6245=0),"",$G6245/$R6245)</f>
        <v/>
      </c>
      <c r="T6245">
        <f>IF($S6245="","",IF($S6245&lt;Settings!$B$8,"Critical",IF($S6245&lt;Settings!$B$9,"Semi Critical","Non Critical")))</f>
        <v/>
      </c>
      <c r="U6245">
        <f>IF($B6245="","",IFERROR(VLOOKUP($O6245,Leaders!$A:$B,2,0),"Not Mapped"))</f>
        <v/>
      </c>
    </row>
    <row r="6246">
      <c r="A6246" s="16" t="n"/>
      <c r="G6246" s="17" t="n"/>
      <c r="H6246" s="17" t="n"/>
      <c r="I6246" s="17" t="n"/>
      <c r="J6246" s="17" t="n"/>
      <c r="K6246" s="17" t="n"/>
      <c r="L6246" s="17" t="n"/>
      <c r="N6246">
        <f>IF($B6246="","",IF($C6246="SUPERSTORE","Superstore","DH"))</f>
        <v/>
      </c>
      <c r="O6246">
        <f>IF($B6246="","",IFERROR(VLOOKUP($B6246,Mapping!$A:$C,2,0),"Not Mapped"))</f>
        <v/>
      </c>
      <c r="P6246">
        <f>IF($B6246="","",IFERROR(VLOOKUP($B6246,Mapping!$A:$C,3,0),"Not Mapped"))</f>
        <v/>
      </c>
      <c r="Q6246">
        <f>IF($B6246="","",IF(COUNTIF(Exclusions!$A:$A,$B6246)&gt;0,"Yes","No"))</f>
        <v/>
      </c>
      <c r="R6246" s="17">
        <f>IF($B6246="","",MIN(1,DAY($A6246)/IF($N6246="Superstore",Settings!$B$5,Settings!$B$4)))</f>
        <v/>
      </c>
      <c r="S6246" s="17">
        <f>IF(OR($B6246="",$G6246="",$R6246=0),"",$G6246/$R6246)</f>
        <v/>
      </c>
      <c r="T6246">
        <f>IF($S6246="","",IF($S6246&lt;Settings!$B$8,"Critical",IF($S6246&lt;Settings!$B$9,"Semi Critical","Non Critical")))</f>
        <v/>
      </c>
      <c r="U6246">
        <f>IF($B6246="","",IFERROR(VLOOKUP($O6246,Leaders!$A:$B,2,0),"Not Mapped"))</f>
        <v/>
      </c>
    </row>
    <row r="6247">
      <c r="A6247" s="16" t="n"/>
      <c r="G6247" s="17" t="n"/>
      <c r="H6247" s="17" t="n"/>
      <c r="I6247" s="17" t="n"/>
      <c r="J6247" s="17" t="n"/>
      <c r="K6247" s="17" t="n"/>
      <c r="L6247" s="17" t="n"/>
      <c r="N6247">
        <f>IF($B6247="","",IF($C6247="SUPERSTORE","Superstore","DH"))</f>
        <v/>
      </c>
      <c r="O6247">
        <f>IF($B6247="","",IFERROR(VLOOKUP($B6247,Mapping!$A:$C,2,0),"Not Mapped"))</f>
        <v/>
      </c>
      <c r="P6247">
        <f>IF($B6247="","",IFERROR(VLOOKUP($B6247,Mapping!$A:$C,3,0),"Not Mapped"))</f>
        <v/>
      </c>
      <c r="Q6247">
        <f>IF($B6247="","",IF(COUNTIF(Exclusions!$A:$A,$B6247)&gt;0,"Yes","No"))</f>
        <v/>
      </c>
      <c r="R6247" s="17">
        <f>IF($B6247="","",MIN(1,DAY($A6247)/IF($N6247="Superstore",Settings!$B$5,Settings!$B$4)))</f>
        <v/>
      </c>
      <c r="S6247" s="17">
        <f>IF(OR($B6247="",$G6247="",$R6247=0),"",$G6247/$R6247)</f>
        <v/>
      </c>
      <c r="T6247">
        <f>IF($S6247="","",IF($S6247&lt;Settings!$B$8,"Critical",IF($S6247&lt;Settings!$B$9,"Semi Critical","Non Critical")))</f>
        <v/>
      </c>
      <c r="U6247">
        <f>IF($B6247="","",IFERROR(VLOOKUP($O6247,Leaders!$A:$B,2,0),"Not Mapped"))</f>
        <v/>
      </c>
    </row>
    <row r="6248">
      <c r="A6248" s="16" t="n"/>
      <c r="G6248" s="17" t="n"/>
      <c r="H6248" s="17" t="n"/>
      <c r="I6248" s="17" t="n"/>
      <c r="J6248" s="17" t="n"/>
      <c r="K6248" s="17" t="n"/>
      <c r="L6248" s="17" t="n"/>
      <c r="N6248">
        <f>IF($B6248="","",IF($C6248="SUPERSTORE","Superstore","DH"))</f>
        <v/>
      </c>
      <c r="O6248">
        <f>IF($B6248="","",IFERROR(VLOOKUP($B6248,Mapping!$A:$C,2,0),"Not Mapped"))</f>
        <v/>
      </c>
      <c r="P6248">
        <f>IF($B6248="","",IFERROR(VLOOKUP($B6248,Mapping!$A:$C,3,0),"Not Mapped"))</f>
        <v/>
      </c>
      <c r="Q6248">
        <f>IF($B6248="","",IF(COUNTIF(Exclusions!$A:$A,$B6248)&gt;0,"Yes","No"))</f>
        <v/>
      </c>
      <c r="R6248" s="17">
        <f>IF($B6248="","",MIN(1,DAY($A6248)/IF($N6248="Superstore",Settings!$B$5,Settings!$B$4)))</f>
        <v/>
      </c>
      <c r="S6248" s="17">
        <f>IF(OR($B6248="",$G6248="",$R6248=0),"",$G6248/$R6248)</f>
        <v/>
      </c>
      <c r="T6248">
        <f>IF($S6248="","",IF($S6248&lt;Settings!$B$8,"Critical",IF($S6248&lt;Settings!$B$9,"Semi Critical","Non Critical")))</f>
        <v/>
      </c>
      <c r="U6248">
        <f>IF($B6248="","",IFERROR(VLOOKUP($O6248,Leaders!$A:$B,2,0),"Not Mapped"))</f>
        <v/>
      </c>
    </row>
    <row r="6249">
      <c r="A6249" s="16" t="n"/>
      <c r="G6249" s="17" t="n"/>
      <c r="H6249" s="17" t="n"/>
      <c r="I6249" s="17" t="n"/>
      <c r="J6249" s="17" t="n"/>
      <c r="K6249" s="17" t="n"/>
      <c r="L6249" s="17" t="n"/>
      <c r="N6249">
        <f>IF($B6249="","",IF($C6249="SUPERSTORE","Superstore","DH"))</f>
        <v/>
      </c>
      <c r="O6249">
        <f>IF($B6249="","",IFERROR(VLOOKUP($B6249,Mapping!$A:$C,2,0),"Not Mapped"))</f>
        <v/>
      </c>
      <c r="P6249">
        <f>IF($B6249="","",IFERROR(VLOOKUP($B6249,Mapping!$A:$C,3,0),"Not Mapped"))</f>
        <v/>
      </c>
      <c r="Q6249">
        <f>IF($B6249="","",IF(COUNTIF(Exclusions!$A:$A,$B6249)&gt;0,"Yes","No"))</f>
        <v/>
      </c>
      <c r="R6249" s="17">
        <f>IF($B6249="","",MIN(1,DAY($A6249)/IF($N6249="Superstore",Settings!$B$5,Settings!$B$4)))</f>
        <v/>
      </c>
      <c r="S6249" s="17">
        <f>IF(OR($B6249="",$G6249="",$R6249=0),"",$G6249/$R6249)</f>
        <v/>
      </c>
      <c r="T6249">
        <f>IF($S6249="","",IF($S6249&lt;Settings!$B$8,"Critical",IF($S6249&lt;Settings!$B$9,"Semi Critical","Non Critical")))</f>
        <v/>
      </c>
      <c r="U6249">
        <f>IF($B6249="","",IFERROR(VLOOKUP($O6249,Leaders!$A:$B,2,0),"Not Mapped"))</f>
        <v/>
      </c>
    </row>
    <row r="6250">
      <c r="A6250" s="16" t="n"/>
      <c r="G6250" s="17" t="n"/>
      <c r="H6250" s="17" t="n"/>
      <c r="I6250" s="17" t="n"/>
      <c r="J6250" s="17" t="n"/>
      <c r="K6250" s="17" t="n"/>
      <c r="L6250" s="17" t="n"/>
      <c r="N6250">
        <f>IF($B6250="","",IF($C6250="SUPERSTORE","Superstore","DH"))</f>
        <v/>
      </c>
      <c r="O6250">
        <f>IF($B6250="","",IFERROR(VLOOKUP($B6250,Mapping!$A:$C,2,0),"Not Mapped"))</f>
        <v/>
      </c>
      <c r="P6250">
        <f>IF($B6250="","",IFERROR(VLOOKUP($B6250,Mapping!$A:$C,3,0),"Not Mapped"))</f>
        <v/>
      </c>
      <c r="Q6250">
        <f>IF($B6250="","",IF(COUNTIF(Exclusions!$A:$A,$B6250)&gt;0,"Yes","No"))</f>
        <v/>
      </c>
      <c r="R6250" s="17">
        <f>IF($B6250="","",MIN(1,DAY($A6250)/IF($N6250="Superstore",Settings!$B$5,Settings!$B$4)))</f>
        <v/>
      </c>
      <c r="S6250" s="17">
        <f>IF(OR($B6250="",$G6250="",$R6250=0),"",$G6250/$R6250)</f>
        <v/>
      </c>
      <c r="T6250">
        <f>IF($S6250="","",IF($S6250&lt;Settings!$B$8,"Critical",IF($S6250&lt;Settings!$B$9,"Semi Critical","Non Critical")))</f>
        <v/>
      </c>
      <c r="U6250">
        <f>IF($B6250="","",IFERROR(VLOOKUP($O6250,Leaders!$A:$B,2,0),"Not Mapped"))</f>
        <v/>
      </c>
    </row>
    <row r="6251">
      <c r="A6251" s="16" t="n"/>
      <c r="G6251" s="17" t="n"/>
      <c r="H6251" s="17" t="n"/>
      <c r="I6251" s="17" t="n"/>
      <c r="J6251" s="17" t="n"/>
      <c r="K6251" s="17" t="n"/>
      <c r="L6251" s="17" t="n"/>
      <c r="N6251">
        <f>IF($B6251="","",IF($C6251="SUPERSTORE","Superstore","DH"))</f>
        <v/>
      </c>
      <c r="O6251">
        <f>IF($B6251="","",IFERROR(VLOOKUP($B6251,Mapping!$A:$C,2,0),"Not Mapped"))</f>
        <v/>
      </c>
      <c r="P6251">
        <f>IF($B6251="","",IFERROR(VLOOKUP($B6251,Mapping!$A:$C,3,0),"Not Mapped"))</f>
        <v/>
      </c>
      <c r="Q6251">
        <f>IF($B6251="","",IF(COUNTIF(Exclusions!$A:$A,$B6251)&gt;0,"Yes","No"))</f>
        <v/>
      </c>
      <c r="R6251" s="17">
        <f>IF($B6251="","",MIN(1,DAY($A6251)/IF($N6251="Superstore",Settings!$B$5,Settings!$B$4)))</f>
        <v/>
      </c>
      <c r="S6251" s="17">
        <f>IF(OR($B6251="",$G6251="",$R6251=0),"",$G6251/$R6251)</f>
        <v/>
      </c>
      <c r="T6251">
        <f>IF($S6251="","",IF($S6251&lt;Settings!$B$8,"Critical",IF($S6251&lt;Settings!$B$9,"Semi Critical","Non Critical")))</f>
        <v/>
      </c>
      <c r="U6251">
        <f>IF($B6251="","",IFERROR(VLOOKUP($O6251,Leaders!$A:$B,2,0),"Not Mapped"))</f>
        <v/>
      </c>
    </row>
    <row r="6252">
      <c r="A6252" s="16" t="n"/>
      <c r="G6252" s="17" t="n"/>
      <c r="H6252" s="17" t="n"/>
      <c r="I6252" s="17" t="n"/>
      <c r="J6252" s="17" t="n"/>
      <c r="K6252" s="17" t="n"/>
      <c r="L6252" s="17" t="n"/>
      <c r="N6252">
        <f>IF($B6252="","",IF($C6252="SUPERSTORE","Superstore","DH"))</f>
        <v/>
      </c>
      <c r="O6252">
        <f>IF($B6252="","",IFERROR(VLOOKUP($B6252,Mapping!$A:$C,2,0),"Not Mapped"))</f>
        <v/>
      </c>
      <c r="P6252">
        <f>IF($B6252="","",IFERROR(VLOOKUP($B6252,Mapping!$A:$C,3,0),"Not Mapped"))</f>
        <v/>
      </c>
      <c r="Q6252">
        <f>IF($B6252="","",IF(COUNTIF(Exclusions!$A:$A,$B6252)&gt;0,"Yes","No"))</f>
        <v/>
      </c>
      <c r="R6252" s="17">
        <f>IF($B6252="","",MIN(1,DAY($A6252)/IF($N6252="Superstore",Settings!$B$5,Settings!$B$4)))</f>
        <v/>
      </c>
      <c r="S6252" s="17">
        <f>IF(OR($B6252="",$G6252="",$R6252=0),"",$G6252/$R6252)</f>
        <v/>
      </c>
      <c r="T6252">
        <f>IF($S6252="","",IF($S6252&lt;Settings!$B$8,"Critical",IF($S6252&lt;Settings!$B$9,"Semi Critical","Non Critical")))</f>
        <v/>
      </c>
      <c r="U6252">
        <f>IF($B6252="","",IFERROR(VLOOKUP($O6252,Leaders!$A:$B,2,0),"Not Mapped"))</f>
        <v/>
      </c>
    </row>
    <row r="6253">
      <c r="A6253" s="16" t="n"/>
      <c r="G6253" s="17" t="n"/>
      <c r="H6253" s="17" t="n"/>
      <c r="I6253" s="17" t="n"/>
      <c r="J6253" s="17" t="n"/>
      <c r="K6253" s="17" t="n"/>
      <c r="L6253" s="17" t="n"/>
      <c r="N6253">
        <f>IF($B6253="","",IF($C6253="SUPERSTORE","Superstore","DH"))</f>
        <v/>
      </c>
      <c r="O6253">
        <f>IF($B6253="","",IFERROR(VLOOKUP($B6253,Mapping!$A:$C,2,0),"Not Mapped"))</f>
        <v/>
      </c>
      <c r="P6253">
        <f>IF($B6253="","",IFERROR(VLOOKUP($B6253,Mapping!$A:$C,3,0),"Not Mapped"))</f>
        <v/>
      </c>
      <c r="Q6253">
        <f>IF($B6253="","",IF(COUNTIF(Exclusions!$A:$A,$B6253)&gt;0,"Yes","No"))</f>
        <v/>
      </c>
      <c r="R6253" s="17">
        <f>IF($B6253="","",MIN(1,DAY($A6253)/IF($N6253="Superstore",Settings!$B$5,Settings!$B$4)))</f>
        <v/>
      </c>
      <c r="S6253" s="17">
        <f>IF(OR($B6253="",$G6253="",$R6253=0),"",$G6253/$R6253)</f>
        <v/>
      </c>
      <c r="T6253">
        <f>IF($S6253="","",IF($S6253&lt;Settings!$B$8,"Critical",IF($S6253&lt;Settings!$B$9,"Semi Critical","Non Critical")))</f>
        <v/>
      </c>
      <c r="U6253">
        <f>IF($B6253="","",IFERROR(VLOOKUP($O6253,Leaders!$A:$B,2,0),"Not Mapped"))</f>
        <v/>
      </c>
    </row>
    <row r="6254">
      <c r="A6254" s="16" t="n"/>
      <c r="G6254" s="17" t="n"/>
      <c r="H6254" s="17" t="n"/>
      <c r="I6254" s="17" t="n"/>
      <c r="J6254" s="17" t="n"/>
      <c r="K6254" s="17" t="n"/>
      <c r="L6254" s="17" t="n"/>
      <c r="N6254">
        <f>IF($B6254="","",IF($C6254="SUPERSTORE","Superstore","DH"))</f>
        <v/>
      </c>
      <c r="O6254">
        <f>IF($B6254="","",IFERROR(VLOOKUP($B6254,Mapping!$A:$C,2,0),"Not Mapped"))</f>
        <v/>
      </c>
      <c r="P6254">
        <f>IF($B6254="","",IFERROR(VLOOKUP($B6254,Mapping!$A:$C,3,0),"Not Mapped"))</f>
        <v/>
      </c>
      <c r="Q6254">
        <f>IF($B6254="","",IF(COUNTIF(Exclusions!$A:$A,$B6254)&gt;0,"Yes","No"))</f>
        <v/>
      </c>
      <c r="R6254" s="17">
        <f>IF($B6254="","",MIN(1,DAY($A6254)/IF($N6254="Superstore",Settings!$B$5,Settings!$B$4)))</f>
        <v/>
      </c>
      <c r="S6254" s="17">
        <f>IF(OR($B6254="",$G6254="",$R6254=0),"",$G6254/$R6254)</f>
        <v/>
      </c>
      <c r="T6254">
        <f>IF($S6254="","",IF($S6254&lt;Settings!$B$8,"Critical",IF($S6254&lt;Settings!$B$9,"Semi Critical","Non Critical")))</f>
        <v/>
      </c>
      <c r="U6254">
        <f>IF($B6254="","",IFERROR(VLOOKUP($O6254,Leaders!$A:$B,2,0),"Not Mapped"))</f>
        <v/>
      </c>
    </row>
    <row r="6255">
      <c r="A6255" s="16" t="n"/>
      <c r="G6255" s="17" t="n"/>
      <c r="H6255" s="17" t="n"/>
      <c r="I6255" s="17" t="n"/>
      <c r="J6255" s="17" t="n"/>
      <c r="K6255" s="17" t="n"/>
      <c r="L6255" s="17" t="n"/>
      <c r="N6255">
        <f>IF($B6255="","",IF($C6255="SUPERSTORE","Superstore","DH"))</f>
        <v/>
      </c>
      <c r="O6255">
        <f>IF($B6255="","",IFERROR(VLOOKUP($B6255,Mapping!$A:$C,2,0),"Not Mapped"))</f>
        <v/>
      </c>
      <c r="P6255">
        <f>IF($B6255="","",IFERROR(VLOOKUP($B6255,Mapping!$A:$C,3,0),"Not Mapped"))</f>
        <v/>
      </c>
      <c r="Q6255">
        <f>IF($B6255="","",IF(COUNTIF(Exclusions!$A:$A,$B6255)&gt;0,"Yes","No"))</f>
        <v/>
      </c>
      <c r="R6255" s="17">
        <f>IF($B6255="","",MIN(1,DAY($A6255)/IF($N6255="Superstore",Settings!$B$5,Settings!$B$4)))</f>
        <v/>
      </c>
      <c r="S6255" s="17">
        <f>IF(OR($B6255="",$G6255="",$R6255=0),"",$G6255/$R6255)</f>
        <v/>
      </c>
      <c r="T6255">
        <f>IF($S6255="","",IF($S6255&lt;Settings!$B$8,"Critical",IF($S6255&lt;Settings!$B$9,"Semi Critical","Non Critical")))</f>
        <v/>
      </c>
      <c r="U6255">
        <f>IF($B6255="","",IFERROR(VLOOKUP($O6255,Leaders!$A:$B,2,0),"Not Mapped"))</f>
        <v/>
      </c>
    </row>
    <row r="6256">
      <c r="A6256" s="16" t="n"/>
      <c r="G6256" s="17" t="n"/>
      <c r="H6256" s="17" t="n"/>
      <c r="I6256" s="17" t="n"/>
      <c r="J6256" s="17" t="n"/>
      <c r="K6256" s="17" t="n"/>
      <c r="L6256" s="17" t="n"/>
      <c r="N6256">
        <f>IF($B6256="","",IF($C6256="SUPERSTORE","Superstore","DH"))</f>
        <v/>
      </c>
      <c r="O6256">
        <f>IF($B6256="","",IFERROR(VLOOKUP($B6256,Mapping!$A:$C,2,0),"Not Mapped"))</f>
        <v/>
      </c>
      <c r="P6256">
        <f>IF($B6256="","",IFERROR(VLOOKUP($B6256,Mapping!$A:$C,3,0),"Not Mapped"))</f>
        <v/>
      </c>
      <c r="Q6256">
        <f>IF($B6256="","",IF(COUNTIF(Exclusions!$A:$A,$B6256)&gt;0,"Yes","No"))</f>
        <v/>
      </c>
      <c r="R6256" s="17">
        <f>IF($B6256="","",MIN(1,DAY($A6256)/IF($N6256="Superstore",Settings!$B$5,Settings!$B$4)))</f>
        <v/>
      </c>
      <c r="S6256" s="17">
        <f>IF(OR($B6256="",$G6256="",$R6256=0),"",$G6256/$R6256)</f>
        <v/>
      </c>
      <c r="T6256">
        <f>IF($S6256="","",IF($S6256&lt;Settings!$B$8,"Critical",IF($S6256&lt;Settings!$B$9,"Semi Critical","Non Critical")))</f>
        <v/>
      </c>
      <c r="U6256">
        <f>IF($B6256="","",IFERROR(VLOOKUP($O6256,Leaders!$A:$B,2,0),"Not Mapped"))</f>
        <v/>
      </c>
    </row>
    <row r="6257">
      <c r="A6257" s="16" t="n"/>
      <c r="G6257" s="17" t="n"/>
      <c r="H6257" s="17" t="n"/>
      <c r="I6257" s="17" t="n"/>
      <c r="J6257" s="17" t="n"/>
      <c r="K6257" s="17" t="n"/>
      <c r="L6257" s="17" t="n"/>
      <c r="N6257">
        <f>IF($B6257="","",IF($C6257="SUPERSTORE","Superstore","DH"))</f>
        <v/>
      </c>
      <c r="O6257">
        <f>IF($B6257="","",IFERROR(VLOOKUP($B6257,Mapping!$A:$C,2,0),"Not Mapped"))</f>
        <v/>
      </c>
      <c r="P6257">
        <f>IF($B6257="","",IFERROR(VLOOKUP($B6257,Mapping!$A:$C,3,0),"Not Mapped"))</f>
        <v/>
      </c>
      <c r="Q6257">
        <f>IF($B6257="","",IF(COUNTIF(Exclusions!$A:$A,$B6257)&gt;0,"Yes","No"))</f>
        <v/>
      </c>
      <c r="R6257" s="17">
        <f>IF($B6257="","",MIN(1,DAY($A6257)/IF($N6257="Superstore",Settings!$B$5,Settings!$B$4)))</f>
        <v/>
      </c>
      <c r="S6257" s="17">
        <f>IF(OR($B6257="",$G6257="",$R6257=0),"",$G6257/$R6257)</f>
        <v/>
      </c>
      <c r="T6257">
        <f>IF($S6257="","",IF($S6257&lt;Settings!$B$8,"Critical",IF($S6257&lt;Settings!$B$9,"Semi Critical","Non Critical")))</f>
        <v/>
      </c>
      <c r="U6257">
        <f>IF($B6257="","",IFERROR(VLOOKUP($O6257,Leaders!$A:$B,2,0),"Not Mapped"))</f>
        <v/>
      </c>
    </row>
    <row r="6258">
      <c r="A6258" s="16" t="n"/>
      <c r="G6258" s="17" t="n"/>
      <c r="H6258" s="17" t="n"/>
      <c r="I6258" s="17" t="n"/>
      <c r="J6258" s="17" t="n"/>
      <c r="K6258" s="17" t="n"/>
      <c r="L6258" s="17" t="n"/>
      <c r="N6258">
        <f>IF($B6258="","",IF($C6258="SUPERSTORE","Superstore","DH"))</f>
        <v/>
      </c>
      <c r="O6258">
        <f>IF($B6258="","",IFERROR(VLOOKUP($B6258,Mapping!$A:$C,2,0),"Not Mapped"))</f>
        <v/>
      </c>
      <c r="P6258">
        <f>IF($B6258="","",IFERROR(VLOOKUP($B6258,Mapping!$A:$C,3,0),"Not Mapped"))</f>
        <v/>
      </c>
      <c r="Q6258">
        <f>IF($B6258="","",IF(COUNTIF(Exclusions!$A:$A,$B6258)&gt;0,"Yes","No"))</f>
        <v/>
      </c>
      <c r="R6258" s="17">
        <f>IF($B6258="","",MIN(1,DAY($A6258)/IF($N6258="Superstore",Settings!$B$5,Settings!$B$4)))</f>
        <v/>
      </c>
      <c r="S6258" s="17">
        <f>IF(OR($B6258="",$G6258="",$R6258=0),"",$G6258/$R6258)</f>
        <v/>
      </c>
      <c r="T6258">
        <f>IF($S6258="","",IF($S6258&lt;Settings!$B$8,"Critical",IF($S6258&lt;Settings!$B$9,"Semi Critical","Non Critical")))</f>
        <v/>
      </c>
      <c r="U6258">
        <f>IF($B6258="","",IFERROR(VLOOKUP($O6258,Leaders!$A:$B,2,0),"Not Mapped"))</f>
        <v/>
      </c>
    </row>
    <row r="6259">
      <c r="A6259" s="16" t="n"/>
      <c r="G6259" s="17" t="n"/>
      <c r="H6259" s="17" t="n"/>
      <c r="I6259" s="17" t="n"/>
      <c r="J6259" s="17" t="n"/>
      <c r="K6259" s="17" t="n"/>
      <c r="L6259" s="17" t="n"/>
      <c r="N6259">
        <f>IF($B6259="","",IF($C6259="SUPERSTORE","Superstore","DH"))</f>
        <v/>
      </c>
      <c r="O6259">
        <f>IF($B6259="","",IFERROR(VLOOKUP($B6259,Mapping!$A:$C,2,0),"Not Mapped"))</f>
        <v/>
      </c>
      <c r="P6259">
        <f>IF($B6259="","",IFERROR(VLOOKUP($B6259,Mapping!$A:$C,3,0),"Not Mapped"))</f>
        <v/>
      </c>
      <c r="Q6259">
        <f>IF($B6259="","",IF(COUNTIF(Exclusions!$A:$A,$B6259)&gt;0,"Yes","No"))</f>
        <v/>
      </c>
      <c r="R6259" s="17">
        <f>IF($B6259="","",MIN(1,DAY($A6259)/IF($N6259="Superstore",Settings!$B$5,Settings!$B$4)))</f>
        <v/>
      </c>
      <c r="S6259" s="17">
        <f>IF(OR($B6259="",$G6259="",$R6259=0),"",$G6259/$R6259)</f>
        <v/>
      </c>
      <c r="T6259">
        <f>IF($S6259="","",IF($S6259&lt;Settings!$B$8,"Critical",IF($S6259&lt;Settings!$B$9,"Semi Critical","Non Critical")))</f>
        <v/>
      </c>
      <c r="U6259">
        <f>IF($B6259="","",IFERROR(VLOOKUP($O6259,Leaders!$A:$B,2,0),"Not Mapped"))</f>
        <v/>
      </c>
    </row>
    <row r="6260">
      <c r="A6260" s="16" t="n"/>
      <c r="G6260" s="17" t="n"/>
      <c r="H6260" s="17" t="n"/>
      <c r="I6260" s="17" t="n"/>
      <c r="J6260" s="17" t="n"/>
      <c r="K6260" s="17" t="n"/>
      <c r="L6260" s="17" t="n"/>
      <c r="N6260">
        <f>IF($B6260="","",IF($C6260="SUPERSTORE","Superstore","DH"))</f>
        <v/>
      </c>
      <c r="O6260">
        <f>IF($B6260="","",IFERROR(VLOOKUP($B6260,Mapping!$A:$C,2,0),"Not Mapped"))</f>
        <v/>
      </c>
      <c r="P6260">
        <f>IF($B6260="","",IFERROR(VLOOKUP($B6260,Mapping!$A:$C,3,0),"Not Mapped"))</f>
        <v/>
      </c>
      <c r="Q6260">
        <f>IF($B6260="","",IF(COUNTIF(Exclusions!$A:$A,$B6260)&gt;0,"Yes","No"))</f>
        <v/>
      </c>
      <c r="R6260" s="17">
        <f>IF($B6260="","",MIN(1,DAY($A6260)/IF($N6260="Superstore",Settings!$B$5,Settings!$B$4)))</f>
        <v/>
      </c>
      <c r="S6260" s="17">
        <f>IF(OR($B6260="",$G6260="",$R6260=0),"",$G6260/$R6260)</f>
        <v/>
      </c>
      <c r="T6260">
        <f>IF($S6260="","",IF($S6260&lt;Settings!$B$8,"Critical",IF($S6260&lt;Settings!$B$9,"Semi Critical","Non Critical")))</f>
        <v/>
      </c>
      <c r="U6260">
        <f>IF($B6260="","",IFERROR(VLOOKUP($O6260,Leaders!$A:$B,2,0),"Not Mapped"))</f>
        <v/>
      </c>
    </row>
    <row r="6261">
      <c r="A6261" s="16" t="n"/>
      <c r="G6261" s="17" t="n"/>
      <c r="H6261" s="17" t="n"/>
      <c r="I6261" s="17" t="n"/>
      <c r="J6261" s="17" t="n"/>
      <c r="K6261" s="17" t="n"/>
      <c r="L6261" s="17" t="n"/>
      <c r="N6261">
        <f>IF($B6261="","",IF($C6261="SUPERSTORE","Superstore","DH"))</f>
        <v/>
      </c>
      <c r="O6261">
        <f>IF($B6261="","",IFERROR(VLOOKUP($B6261,Mapping!$A:$C,2,0),"Not Mapped"))</f>
        <v/>
      </c>
      <c r="P6261">
        <f>IF($B6261="","",IFERROR(VLOOKUP($B6261,Mapping!$A:$C,3,0),"Not Mapped"))</f>
        <v/>
      </c>
      <c r="Q6261">
        <f>IF($B6261="","",IF(COUNTIF(Exclusions!$A:$A,$B6261)&gt;0,"Yes","No"))</f>
        <v/>
      </c>
      <c r="R6261" s="17">
        <f>IF($B6261="","",MIN(1,DAY($A6261)/IF($N6261="Superstore",Settings!$B$5,Settings!$B$4)))</f>
        <v/>
      </c>
      <c r="S6261" s="17">
        <f>IF(OR($B6261="",$G6261="",$R6261=0),"",$G6261/$R6261)</f>
        <v/>
      </c>
      <c r="T6261">
        <f>IF($S6261="","",IF($S6261&lt;Settings!$B$8,"Critical",IF($S6261&lt;Settings!$B$9,"Semi Critical","Non Critical")))</f>
        <v/>
      </c>
      <c r="U6261">
        <f>IF($B6261="","",IFERROR(VLOOKUP($O6261,Leaders!$A:$B,2,0),"Not Mapped"))</f>
        <v/>
      </c>
    </row>
    <row r="6262">
      <c r="A6262" s="16" t="n"/>
      <c r="G6262" s="17" t="n"/>
      <c r="H6262" s="17" t="n"/>
      <c r="I6262" s="17" t="n"/>
      <c r="J6262" s="17" t="n"/>
      <c r="K6262" s="17" t="n"/>
      <c r="L6262" s="17" t="n"/>
      <c r="N6262">
        <f>IF($B6262="","",IF($C6262="SUPERSTORE","Superstore","DH"))</f>
        <v/>
      </c>
      <c r="O6262">
        <f>IF($B6262="","",IFERROR(VLOOKUP($B6262,Mapping!$A:$C,2,0),"Not Mapped"))</f>
        <v/>
      </c>
      <c r="P6262">
        <f>IF($B6262="","",IFERROR(VLOOKUP($B6262,Mapping!$A:$C,3,0),"Not Mapped"))</f>
        <v/>
      </c>
      <c r="Q6262">
        <f>IF($B6262="","",IF(COUNTIF(Exclusions!$A:$A,$B6262)&gt;0,"Yes","No"))</f>
        <v/>
      </c>
      <c r="R6262" s="17">
        <f>IF($B6262="","",MIN(1,DAY($A6262)/IF($N6262="Superstore",Settings!$B$5,Settings!$B$4)))</f>
        <v/>
      </c>
      <c r="S6262" s="17">
        <f>IF(OR($B6262="",$G6262="",$R6262=0),"",$G6262/$R6262)</f>
        <v/>
      </c>
      <c r="T6262">
        <f>IF($S6262="","",IF($S6262&lt;Settings!$B$8,"Critical",IF($S6262&lt;Settings!$B$9,"Semi Critical","Non Critical")))</f>
        <v/>
      </c>
      <c r="U6262">
        <f>IF($B6262="","",IFERROR(VLOOKUP($O6262,Leaders!$A:$B,2,0),"Not Mapped"))</f>
        <v/>
      </c>
    </row>
    <row r="6263">
      <c r="A6263" s="16" t="n"/>
      <c r="G6263" s="17" t="n"/>
      <c r="H6263" s="17" t="n"/>
      <c r="I6263" s="17" t="n"/>
      <c r="J6263" s="17" t="n"/>
      <c r="K6263" s="17" t="n"/>
      <c r="L6263" s="17" t="n"/>
      <c r="N6263">
        <f>IF($B6263="","",IF($C6263="SUPERSTORE","Superstore","DH"))</f>
        <v/>
      </c>
      <c r="O6263">
        <f>IF($B6263="","",IFERROR(VLOOKUP($B6263,Mapping!$A:$C,2,0),"Not Mapped"))</f>
        <v/>
      </c>
      <c r="P6263">
        <f>IF($B6263="","",IFERROR(VLOOKUP($B6263,Mapping!$A:$C,3,0),"Not Mapped"))</f>
        <v/>
      </c>
      <c r="Q6263">
        <f>IF($B6263="","",IF(COUNTIF(Exclusions!$A:$A,$B6263)&gt;0,"Yes","No"))</f>
        <v/>
      </c>
      <c r="R6263" s="17">
        <f>IF($B6263="","",MIN(1,DAY($A6263)/IF($N6263="Superstore",Settings!$B$5,Settings!$B$4)))</f>
        <v/>
      </c>
      <c r="S6263" s="17">
        <f>IF(OR($B6263="",$G6263="",$R6263=0),"",$G6263/$R6263)</f>
        <v/>
      </c>
      <c r="T6263">
        <f>IF($S6263="","",IF($S6263&lt;Settings!$B$8,"Critical",IF($S6263&lt;Settings!$B$9,"Semi Critical","Non Critical")))</f>
        <v/>
      </c>
      <c r="U6263">
        <f>IF($B6263="","",IFERROR(VLOOKUP($O6263,Leaders!$A:$B,2,0),"Not Mapped"))</f>
        <v/>
      </c>
    </row>
    <row r="6264">
      <c r="A6264" s="16" t="n"/>
      <c r="G6264" s="17" t="n"/>
      <c r="H6264" s="17" t="n"/>
      <c r="I6264" s="17" t="n"/>
      <c r="J6264" s="17" t="n"/>
      <c r="K6264" s="17" t="n"/>
      <c r="L6264" s="17" t="n"/>
      <c r="N6264">
        <f>IF($B6264="","",IF($C6264="SUPERSTORE","Superstore","DH"))</f>
        <v/>
      </c>
      <c r="O6264">
        <f>IF($B6264="","",IFERROR(VLOOKUP($B6264,Mapping!$A:$C,2,0),"Not Mapped"))</f>
        <v/>
      </c>
      <c r="P6264">
        <f>IF($B6264="","",IFERROR(VLOOKUP($B6264,Mapping!$A:$C,3,0),"Not Mapped"))</f>
        <v/>
      </c>
      <c r="Q6264">
        <f>IF($B6264="","",IF(COUNTIF(Exclusions!$A:$A,$B6264)&gt;0,"Yes","No"))</f>
        <v/>
      </c>
      <c r="R6264" s="17">
        <f>IF($B6264="","",MIN(1,DAY($A6264)/IF($N6264="Superstore",Settings!$B$5,Settings!$B$4)))</f>
        <v/>
      </c>
      <c r="S6264" s="17">
        <f>IF(OR($B6264="",$G6264="",$R6264=0),"",$G6264/$R6264)</f>
        <v/>
      </c>
      <c r="T6264">
        <f>IF($S6264="","",IF($S6264&lt;Settings!$B$8,"Critical",IF($S6264&lt;Settings!$B$9,"Semi Critical","Non Critical")))</f>
        <v/>
      </c>
      <c r="U6264">
        <f>IF($B6264="","",IFERROR(VLOOKUP($O6264,Leaders!$A:$B,2,0),"Not Mapped"))</f>
        <v/>
      </c>
    </row>
    <row r="6265">
      <c r="A6265" s="16" t="n"/>
      <c r="G6265" s="17" t="n"/>
      <c r="H6265" s="17" t="n"/>
      <c r="I6265" s="17" t="n"/>
      <c r="J6265" s="17" t="n"/>
      <c r="K6265" s="17" t="n"/>
      <c r="L6265" s="17" t="n"/>
      <c r="N6265">
        <f>IF($B6265="","",IF($C6265="SUPERSTORE","Superstore","DH"))</f>
        <v/>
      </c>
      <c r="O6265">
        <f>IF($B6265="","",IFERROR(VLOOKUP($B6265,Mapping!$A:$C,2,0),"Not Mapped"))</f>
        <v/>
      </c>
      <c r="P6265">
        <f>IF($B6265="","",IFERROR(VLOOKUP($B6265,Mapping!$A:$C,3,0),"Not Mapped"))</f>
        <v/>
      </c>
      <c r="Q6265">
        <f>IF($B6265="","",IF(COUNTIF(Exclusions!$A:$A,$B6265)&gt;0,"Yes","No"))</f>
        <v/>
      </c>
      <c r="R6265" s="17">
        <f>IF($B6265="","",MIN(1,DAY($A6265)/IF($N6265="Superstore",Settings!$B$5,Settings!$B$4)))</f>
        <v/>
      </c>
      <c r="S6265" s="17">
        <f>IF(OR($B6265="",$G6265="",$R6265=0),"",$G6265/$R6265)</f>
        <v/>
      </c>
      <c r="T6265">
        <f>IF($S6265="","",IF($S6265&lt;Settings!$B$8,"Critical",IF($S6265&lt;Settings!$B$9,"Semi Critical","Non Critical")))</f>
        <v/>
      </c>
      <c r="U6265">
        <f>IF($B6265="","",IFERROR(VLOOKUP($O6265,Leaders!$A:$B,2,0),"Not Mapped"))</f>
        <v/>
      </c>
    </row>
    <row r="6266">
      <c r="A6266" s="16" t="n"/>
      <c r="G6266" s="17" t="n"/>
      <c r="H6266" s="17" t="n"/>
      <c r="I6266" s="17" t="n"/>
      <c r="J6266" s="17" t="n"/>
      <c r="K6266" s="17" t="n"/>
      <c r="L6266" s="17" t="n"/>
      <c r="N6266">
        <f>IF($B6266="","",IF($C6266="SUPERSTORE","Superstore","DH"))</f>
        <v/>
      </c>
      <c r="O6266">
        <f>IF($B6266="","",IFERROR(VLOOKUP($B6266,Mapping!$A:$C,2,0),"Not Mapped"))</f>
        <v/>
      </c>
      <c r="P6266">
        <f>IF($B6266="","",IFERROR(VLOOKUP($B6266,Mapping!$A:$C,3,0),"Not Mapped"))</f>
        <v/>
      </c>
      <c r="Q6266">
        <f>IF($B6266="","",IF(COUNTIF(Exclusions!$A:$A,$B6266)&gt;0,"Yes","No"))</f>
        <v/>
      </c>
      <c r="R6266" s="17">
        <f>IF($B6266="","",MIN(1,DAY($A6266)/IF($N6266="Superstore",Settings!$B$5,Settings!$B$4)))</f>
        <v/>
      </c>
      <c r="S6266" s="17">
        <f>IF(OR($B6266="",$G6266="",$R6266=0),"",$G6266/$R6266)</f>
        <v/>
      </c>
      <c r="T6266">
        <f>IF($S6266="","",IF($S6266&lt;Settings!$B$8,"Critical",IF($S6266&lt;Settings!$B$9,"Semi Critical","Non Critical")))</f>
        <v/>
      </c>
      <c r="U6266">
        <f>IF($B6266="","",IFERROR(VLOOKUP($O6266,Leaders!$A:$B,2,0),"Not Mapped"))</f>
        <v/>
      </c>
    </row>
    <row r="6267">
      <c r="A6267" s="16" t="n"/>
      <c r="G6267" s="17" t="n"/>
      <c r="H6267" s="17" t="n"/>
      <c r="I6267" s="17" t="n"/>
      <c r="J6267" s="17" t="n"/>
      <c r="K6267" s="17" t="n"/>
      <c r="L6267" s="17" t="n"/>
      <c r="N6267">
        <f>IF($B6267="","",IF($C6267="SUPERSTORE","Superstore","DH"))</f>
        <v/>
      </c>
      <c r="O6267">
        <f>IF($B6267="","",IFERROR(VLOOKUP($B6267,Mapping!$A:$C,2,0),"Not Mapped"))</f>
        <v/>
      </c>
      <c r="P6267">
        <f>IF($B6267="","",IFERROR(VLOOKUP($B6267,Mapping!$A:$C,3,0),"Not Mapped"))</f>
        <v/>
      </c>
      <c r="Q6267">
        <f>IF($B6267="","",IF(COUNTIF(Exclusions!$A:$A,$B6267)&gt;0,"Yes","No"))</f>
        <v/>
      </c>
      <c r="R6267" s="17">
        <f>IF($B6267="","",MIN(1,DAY($A6267)/IF($N6267="Superstore",Settings!$B$5,Settings!$B$4)))</f>
        <v/>
      </c>
      <c r="S6267" s="17">
        <f>IF(OR($B6267="",$G6267="",$R6267=0),"",$G6267/$R6267)</f>
        <v/>
      </c>
      <c r="T6267">
        <f>IF($S6267="","",IF($S6267&lt;Settings!$B$8,"Critical",IF($S6267&lt;Settings!$B$9,"Semi Critical","Non Critical")))</f>
        <v/>
      </c>
      <c r="U6267">
        <f>IF($B6267="","",IFERROR(VLOOKUP($O6267,Leaders!$A:$B,2,0),"Not Mapped"))</f>
        <v/>
      </c>
    </row>
    <row r="6268">
      <c r="A6268" s="16" t="n"/>
      <c r="G6268" s="17" t="n"/>
      <c r="H6268" s="17" t="n"/>
      <c r="I6268" s="17" t="n"/>
      <c r="J6268" s="17" t="n"/>
      <c r="K6268" s="17" t="n"/>
      <c r="L6268" s="17" t="n"/>
      <c r="N6268">
        <f>IF($B6268="","",IF($C6268="SUPERSTORE","Superstore","DH"))</f>
        <v/>
      </c>
      <c r="O6268">
        <f>IF($B6268="","",IFERROR(VLOOKUP($B6268,Mapping!$A:$C,2,0),"Not Mapped"))</f>
        <v/>
      </c>
      <c r="P6268">
        <f>IF($B6268="","",IFERROR(VLOOKUP($B6268,Mapping!$A:$C,3,0),"Not Mapped"))</f>
        <v/>
      </c>
      <c r="Q6268">
        <f>IF($B6268="","",IF(COUNTIF(Exclusions!$A:$A,$B6268)&gt;0,"Yes","No"))</f>
        <v/>
      </c>
      <c r="R6268" s="17">
        <f>IF($B6268="","",MIN(1,DAY($A6268)/IF($N6268="Superstore",Settings!$B$5,Settings!$B$4)))</f>
        <v/>
      </c>
      <c r="S6268" s="17">
        <f>IF(OR($B6268="",$G6268="",$R6268=0),"",$G6268/$R6268)</f>
        <v/>
      </c>
      <c r="T6268">
        <f>IF($S6268="","",IF($S6268&lt;Settings!$B$8,"Critical",IF($S6268&lt;Settings!$B$9,"Semi Critical","Non Critical")))</f>
        <v/>
      </c>
      <c r="U6268">
        <f>IF($B6268="","",IFERROR(VLOOKUP($O6268,Leaders!$A:$B,2,0),"Not Mapped"))</f>
        <v/>
      </c>
    </row>
    <row r="6269">
      <c r="A6269" s="16" t="n"/>
      <c r="G6269" s="17" t="n"/>
      <c r="H6269" s="17" t="n"/>
      <c r="I6269" s="17" t="n"/>
      <c r="J6269" s="17" t="n"/>
      <c r="K6269" s="17" t="n"/>
      <c r="L6269" s="17" t="n"/>
      <c r="N6269">
        <f>IF($B6269="","",IF($C6269="SUPERSTORE","Superstore","DH"))</f>
        <v/>
      </c>
      <c r="O6269">
        <f>IF($B6269="","",IFERROR(VLOOKUP($B6269,Mapping!$A:$C,2,0),"Not Mapped"))</f>
        <v/>
      </c>
      <c r="P6269">
        <f>IF($B6269="","",IFERROR(VLOOKUP($B6269,Mapping!$A:$C,3,0),"Not Mapped"))</f>
        <v/>
      </c>
      <c r="Q6269">
        <f>IF($B6269="","",IF(COUNTIF(Exclusions!$A:$A,$B6269)&gt;0,"Yes","No"))</f>
        <v/>
      </c>
      <c r="R6269" s="17">
        <f>IF($B6269="","",MIN(1,DAY($A6269)/IF($N6269="Superstore",Settings!$B$5,Settings!$B$4)))</f>
        <v/>
      </c>
      <c r="S6269" s="17">
        <f>IF(OR($B6269="",$G6269="",$R6269=0),"",$G6269/$R6269)</f>
        <v/>
      </c>
      <c r="T6269">
        <f>IF($S6269="","",IF($S6269&lt;Settings!$B$8,"Critical",IF($S6269&lt;Settings!$B$9,"Semi Critical","Non Critical")))</f>
        <v/>
      </c>
      <c r="U6269">
        <f>IF($B6269="","",IFERROR(VLOOKUP($O6269,Leaders!$A:$B,2,0),"Not Mapped"))</f>
        <v/>
      </c>
    </row>
    <row r="6270">
      <c r="A6270" s="16" t="n"/>
      <c r="G6270" s="17" t="n"/>
      <c r="H6270" s="17" t="n"/>
      <c r="I6270" s="17" t="n"/>
      <c r="J6270" s="17" t="n"/>
      <c r="K6270" s="17" t="n"/>
      <c r="L6270" s="17" t="n"/>
      <c r="N6270">
        <f>IF($B6270="","",IF($C6270="SUPERSTORE","Superstore","DH"))</f>
        <v/>
      </c>
      <c r="O6270">
        <f>IF($B6270="","",IFERROR(VLOOKUP($B6270,Mapping!$A:$C,2,0),"Not Mapped"))</f>
        <v/>
      </c>
      <c r="P6270">
        <f>IF($B6270="","",IFERROR(VLOOKUP($B6270,Mapping!$A:$C,3,0),"Not Mapped"))</f>
        <v/>
      </c>
      <c r="Q6270">
        <f>IF($B6270="","",IF(COUNTIF(Exclusions!$A:$A,$B6270)&gt;0,"Yes","No"))</f>
        <v/>
      </c>
      <c r="R6270" s="17">
        <f>IF($B6270="","",MIN(1,DAY($A6270)/IF($N6270="Superstore",Settings!$B$5,Settings!$B$4)))</f>
        <v/>
      </c>
      <c r="S6270" s="17">
        <f>IF(OR($B6270="",$G6270="",$R6270=0),"",$G6270/$R6270)</f>
        <v/>
      </c>
      <c r="T6270">
        <f>IF($S6270="","",IF($S6270&lt;Settings!$B$8,"Critical",IF($S6270&lt;Settings!$B$9,"Semi Critical","Non Critical")))</f>
        <v/>
      </c>
      <c r="U6270">
        <f>IF($B6270="","",IFERROR(VLOOKUP($O6270,Leaders!$A:$B,2,0),"Not Mapped"))</f>
        <v/>
      </c>
    </row>
    <row r="6271">
      <c r="A6271" s="16" t="n"/>
      <c r="G6271" s="17" t="n"/>
      <c r="H6271" s="17" t="n"/>
      <c r="I6271" s="17" t="n"/>
      <c r="J6271" s="17" t="n"/>
      <c r="K6271" s="17" t="n"/>
      <c r="L6271" s="17" t="n"/>
      <c r="N6271">
        <f>IF($B6271="","",IF($C6271="SUPERSTORE","Superstore","DH"))</f>
        <v/>
      </c>
      <c r="O6271">
        <f>IF($B6271="","",IFERROR(VLOOKUP($B6271,Mapping!$A:$C,2,0),"Not Mapped"))</f>
        <v/>
      </c>
      <c r="P6271">
        <f>IF($B6271="","",IFERROR(VLOOKUP($B6271,Mapping!$A:$C,3,0),"Not Mapped"))</f>
        <v/>
      </c>
      <c r="Q6271">
        <f>IF($B6271="","",IF(COUNTIF(Exclusions!$A:$A,$B6271)&gt;0,"Yes","No"))</f>
        <v/>
      </c>
      <c r="R6271" s="17">
        <f>IF($B6271="","",MIN(1,DAY($A6271)/IF($N6271="Superstore",Settings!$B$5,Settings!$B$4)))</f>
        <v/>
      </c>
      <c r="S6271" s="17">
        <f>IF(OR($B6271="",$G6271="",$R6271=0),"",$G6271/$R6271)</f>
        <v/>
      </c>
      <c r="T6271">
        <f>IF($S6271="","",IF($S6271&lt;Settings!$B$8,"Critical",IF($S6271&lt;Settings!$B$9,"Semi Critical","Non Critical")))</f>
        <v/>
      </c>
      <c r="U6271">
        <f>IF($B6271="","",IFERROR(VLOOKUP($O6271,Leaders!$A:$B,2,0),"Not Mapped"))</f>
        <v/>
      </c>
    </row>
    <row r="6272">
      <c r="A6272" s="16" t="n"/>
      <c r="G6272" s="17" t="n"/>
      <c r="H6272" s="17" t="n"/>
      <c r="I6272" s="17" t="n"/>
      <c r="J6272" s="17" t="n"/>
      <c r="K6272" s="17" t="n"/>
      <c r="L6272" s="17" t="n"/>
      <c r="N6272">
        <f>IF($B6272="","",IF($C6272="SUPERSTORE","Superstore","DH"))</f>
        <v/>
      </c>
      <c r="O6272">
        <f>IF($B6272="","",IFERROR(VLOOKUP($B6272,Mapping!$A:$C,2,0),"Not Mapped"))</f>
        <v/>
      </c>
      <c r="P6272">
        <f>IF($B6272="","",IFERROR(VLOOKUP($B6272,Mapping!$A:$C,3,0),"Not Mapped"))</f>
        <v/>
      </c>
      <c r="Q6272">
        <f>IF($B6272="","",IF(COUNTIF(Exclusions!$A:$A,$B6272)&gt;0,"Yes","No"))</f>
        <v/>
      </c>
      <c r="R6272" s="17">
        <f>IF($B6272="","",MIN(1,DAY($A6272)/IF($N6272="Superstore",Settings!$B$5,Settings!$B$4)))</f>
        <v/>
      </c>
      <c r="S6272" s="17">
        <f>IF(OR($B6272="",$G6272="",$R6272=0),"",$G6272/$R6272)</f>
        <v/>
      </c>
      <c r="T6272">
        <f>IF($S6272="","",IF($S6272&lt;Settings!$B$8,"Critical",IF($S6272&lt;Settings!$B$9,"Semi Critical","Non Critical")))</f>
        <v/>
      </c>
      <c r="U6272">
        <f>IF($B6272="","",IFERROR(VLOOKUP($O6272,Leaders!$A:$B,2,0),"Not Mapped"))</f>
        <v/>
      </c>
    </row>
    <row r="6273">
      <c r="A6273" s="16" t="n"/>
      <c r="G6273" s="17" t="n"/>
      <c r="H6273" s="17" t="n"/>
      <c r="I6273" s="17" t="n"/>
      <c r="J6273" s="17" t="n"/>
      <c r="K6273" s="17" t="n"/>
      <c r="L6273" s="17" t="n"/>
      <c r="N6273">
        <f>IF($B6273="","",IF($C6273="SUPERSTORE","Superstore","DH"))</f>
        <v/>
      </c>
      <c r="O6273">
        <f>IF($B6273="","",IFERROR(VLOOKUP($B6273,Mapping!$A:$C,2,0),"Not Mapped"))</f>
        <v/>
      </c>
      <c r="P6273">
        <f>IF($B6273="","",IFERROR(VLOOKUP($B6273,Mapping!$A:$C,3,0),"Not Mapped"))</f>
        <v/>
      </c>
      <c r="Q6273">
        <f>IF($B6273="","",IF(COUNTIF(Exclusions!$A:$A,$B6273)&gt;0,"Yes","No"))</f>
        <v/>
      </c>
      <c r="R6273" s="17">
        <f>IF($B6273="","",MIN(1,DAY($A6273)/IF($N6273="Superstore",Settings!$B$5,Settings!$B$4)))</f>
        <v/>
      </c>
      <c r="S6273" s="17">
        <f>IF(OR($B6273="",$G6273="",$R6273=0),"",$G6273/$R6273)</f>
        <v/>
      </c>
      <c r="T6273">
        <f>IF($S6273="","",IF($S6273&lt;Settings!$B$8,"Critical",IF($S6273&lt;Settings!$B$9,"Semi Critical","Non Critical")))</f>
        <v/>
      </c>
      <c r="U6273">
        <f>IF($B6273="","",IFERROR(VLOOKUP($O6273,Leaders!$A:$B,2,0),"Not Mapped"))</f>
        <v/>
      </c>
    </row>
    <row r="6274">
      <c r="A6274" s="16" t="n"/>
      <c r="G6274" s="17" t="n"/>
      <c r="H6274" s="17" t="n"/>
      <c r="I6274" s="17" t="n"/>
      <c r="J6274" s="17" t="n"/>
      <c r="K6274" s="17" t="n"/>
      <c r="L6274" s="17" t="n"/>
      <c r="N6274">
        <f>IF($B6274="","",IF($C6274="SUPERSTORE","Superstore","DH"))</f>
        <v/>
      </c>
      <c r="O6274">
        <f>IF($B6274="","",IFERROR(VLOOKUP($B6274,Mapping!$A:$C,2,0),"Not Mapped"))</f>
        <v/>
      </c>
      <c r="P6274">
        <f>IF($B6274="","",IFERROR(VLOOKUP($B6274,Mapping!$A:$C,3,0),"Not Mapped"))</f>
        <v/>
      </c>
      <c r="Q6274">
        <f>IF($B6274="","",IF(COUNTIF(Exclusions!$A:$A,$B6274)&gt;0,"Yes","No"))</f>
        <v/>
      </c>
      <c r="R6274" s="17">
        <f>IF($B6274="","",MIN(1,DAY($A6274)/IF($N6274="Superstore",Settings!$B$5,Settings!$B$4)))</f>
        <v/>
      </c>
      <c r="S6274" s="17">
        <f>IF(OR($B6274="",$G6274="",$R6274=0),"",$G6274/$R6274)</f>
        <v/>
      </c>
      <c r="T6274">
        <f>IF($S6274="","",IF($S6274&lt;Settings!$B$8,"Critical",IF($S6274&lt;Settings!$B$9,"Semi Critical","Non Critical")))</f>
        <v/>
      </c>
      <c r="U6274">
        <f>IF($B6274="","",IFERROR(VLOOKUP($O6274,Leaders!$A:$B,2,0),"Not Mapped"))</f>
        <v/>
      </c>
    </row>
    <row r="6275">
      <c r="A6275" s="16" t="n"/>
      <c r="G6275" s="17" t="n"/>
      <c r="H6275" s="17" t="n"/>
      <c r="I6275" s="17" t="n"/>
      <c r="J6275" s="17" t="n"/>
      <c r="K6275" s="17" t="n"/>
      <c r="L6275" s="17" t="n"/>
      <c r="N6275">
        <f>IF($B6275="","",IF($C6275="SUPERSTORE","Superstore","DH"))</f>
        <v/>
      </c>
      <c r="O6275">
        <f>IF($B6275="","",IFERROR(VLOOKUP($B6275,Mapping!$A:$C,2,0),"Not Mapped"))</f>
        <v/>
      </c>
      <c r="P6275">
        <f>IF($B6275="","",IFERROR(VLOOKUP($B6275,Mapping!$A:$C,3,0),"Not Mapped"))</f>
        <v/>
      </c>
      <c r="Q6275">
        <f>IF($B6275="","",IF(COUNTIF(Exclusions!$A:$A,$B6275)&gt;0,"Yes","No"))</f>
        <v/>
      </c>
      <c r="R6275" s="17">
        <f>IF($B6275="","",MIN(1,DAY($A6275)/IF($N6275="Superstore",Settings!$B$5,Settings!$B$4)))</f>
        <v/>
      </c>
      <c r="S6275" s="17">
        <f>IF(OR($B6275="",$G6275="",$R6275=0),"",$G6275/$R6275)</f>
        <v/>
      </c>
      <c r="T6275">
        <f>IF($S6275="","",IF($S6275&lt;Settings!$B$8,"Critical",IF($S6275&lt;Settings!$B$9,"Semi Critical","Non Critical")))</f>
        <v/>
      </c>
      <c r="U6275">
        <f>IF($B6275="","",IFERROR(VLOOKUP($O6275,Leaders!$A:$B,2,0),"Not Mapped"))</f>
        <v/>
      </c>
    </row>
    <row r="6276">
      <c r="A6276" s="16" t="n"/>
      <c r="G6276" s="17" t="n"/>
      <c r="H6276" s="17" t="n"/>
      <c r="I6276" s="17" t="n"/>
      <c r="J6276" s="17" t="n"/>
      <c r="K6276" s="17" t="n"/>
      <c r="L6276" s="17" t="n"/>
      <c r="N6276">
        <f>IF($B6276="","",IF($C6276="SUPERSTORE","Superstore","DH"))</f>
        <v/>
      </c>
      <c r="O6276">
        <f>IF($B6276="","",IFERROR(VLOOKUP($B6276,Mapping!$A:$C,2,0),"Not Mapped"))</f>
        <v/>
      </c>
      <c r="P6276">
        <f>IF($B6276="","",IFERROR(VLOOKUP($B6276,Mapping!$A:$C,3,0),"Not Mapped"))</f>
        <v/>
      </c>
      <c r="Q6276">
        <f>IF($B6276="","",IF(COUNTIF(Exclusions!$A:$A,$B6276)&gt;0,"Yes","No"))</f>
        <v/>
      </c>
      <c r="R6276" s="17">
        <f>IF($B6276="","",MIN(1,DAY($A6276)/IF($N6276="Superstore",Settings!$B$5,Settings!$B$4)))</f>
        <v/>
      </c>
      <c r="S6276" s="17">
        <f>IF(OR($B6276="",$G6276="",$R6276=0),"",$G6276/$R6276)</f>
        <v/>
      </c>
      <c r="T6276">
        <f>IF($S6276="","",IF($S6276&lt;Settings!$B$8,"Critical",IF($S6276&lt;Settings!$B$9,"Semi Critical","Non Critical")))</f>
        <v/>
      </c>
      <c r="U6276">
        <f>IF($B6276="","",IFERROR(VLOOKUP($O6276,Leaders!$A:$B,2,0),"Not Mapped"))</f>
        <v/>
      </c>
    </row>
    <row r="6277">
      <c r="A6277" s="16" t="n"/>
      <c r="G6277" s="17" t="n"/>
      <c r="H6277" s="17" t="n"/>
      <c r="I6277" s="17" t="n"/>
      <c r="J6277" s="17" t="n"/>
      <c r="K6277" s="17" t="n"/>
      <c r="L6277" s="17" t="n"/>
      <c r="N6277">
        <f>IF($B6277="","",IF($C6277="SUPERSTORE","Superstore","DH"))</f>
        <v/>
      </c>
      <c r="O6277">
        <f>IF($B6277="","",IFERROR(VLOOKUP($B6277,Mapping!$A:$C,2,0),"Not Mapped"))</f>
        <v/>
      </c>
      <c r="P6277">
        <f>IF($B6277="","",IFERROR(VLOOKUP($B6277,Mapping!$A:$C,3,0),"Not Mapped"))</f>
        <v/>
      </c>
      <c r="Q6277">
        <f>IF($B6277="","",IF(COUNTIF(Exclusions!$A:$A,$B6277)&gt;0,"Yes","No"))</f>
        <v/>
      </c>
      <c r="R6277" s="17">
        <f>IF($B6277="","",MIN(1,DAY($A6277)/IF($N6277="Superstore",Settings!$B$5,Settings!$B$4)))</f>
        <v/>
      </c>
      <c r="S6277" s="17">
        <f>IF(OR($B6277="",$G6277="",$R6277=0),"",$G6277/$R6277)</f>
        <v/>
      </c>
      <c r="T6277">
        <f>IF($S6277="","",IF($S6277&lt;Settings!$B$8,"Critical",IF($S6277&lt;Settings!$B$9,"Semi Critical","Non Critical")))</f>
        <v/>
      </c>
      <c r="U6277">
        <f>IF($B6277="","",IFERROR(VLOOKUP($O6277,Leaders!$A:$B,2,0),"Not Mapped"))</f>
        <v/>
      </c>
    </row>
    <row r="6278">
      <c r="A6278" s="16" t="n"/>
      <c r="G6278" s="17" t="n"/>
      <c r="H6278" s="17" t="n"/>
      <c r="I6278" s="17" t="n"/>
      <c r="J6278" s="17" t="n"/>
      <c r="K6278" s="17" t="n"/>
      <c r="L6278" s="17" t="n"/>
      <c r="N6278">
        <f>IF($B6278="","",IF($C6278="SUPERSTORE","Superstore","DH"))</f>
        <v/>
      </c>
      <c r="O6278">
        <f>IF($B6278="","",IFERROR(VLOOKUP($B6278,Mapping!$A:$C,2,0),"Not Mapped"))</f>
        <v/>
      </c>
      <c r="P6278">
        <f>IF($B6278="","",IFERROR(VLOOKUP($B6278,Mapping!$A:$C,3,0),"Not Mapped"))</f>
        <v/>
      </c>
      <c r="Q6278">
        <f>IF($B6278="","",IF(COUNTIF(Exclusions!$A:$A,$B6278)&gt;0,"Yes","No"))</f>
        <v/>
      </c>
      <c r="R6278" s="17">
        <f>IF($B6278="","",MIN(1,DAY($A6278)/IF($N6278="Superstore",Settings!$B$5,Settings!$B$4)))</f>
        <v/>
      </c>
      <c r="S6278" s="17">
        <f>IF(OR($B6278="",$G6278="",$R6278=0),"",$G6278/$R6278)</f>
        <v/>
      </c>
      <c r="T6278">
        <f>IF($S6278="","",IF($S6278&lt;Settings!$B$8,"Critical",IF($S6278&lt;Settings!$B$9,"Semi Critical","Non Critical")))</f>
        <v/>
      </c>
      <c r="U6278">
        <f>IF($B6278="","",IFERROR(VLOOKUP($O6278,Leaders!$A:$B,2,0),"Not Mapped"))</f>
        <v/>
      </c>
    </row>
    <row r="6279">
      <c r="A6279" s="16" t="n"/>
      <c r="G6279" s="17" t="n"/>
      <c r="H6279" s="17" t="n"/>
      <c r="I6279" s="17" t="n"/>
      <c r="J6279" s="17" t="n"/>
      <c r="K6279" s="17" t="n"/>
      <c r="L6279" s="17" t="n"/>
      <c r="N6279">
        <f>IF($B6279="","",IF($C6279="SUPERSTORE","Superstore","DH"))</f>
        <v/>
      </c>
      <c r="O6279">
        <f>IF($B6279="","",IFERROR(VLOOKUP($B6279,Mapping!$A:$C,2,0),"Not Mapped"))</f>
        <v/>
      </c>
      <c r="P6279">
        <f>IF($B6279="","",IFERROR(VLOOKUP($B6279,Mapping!$A:$C,3,0),"Not Mapped"))</f>
        <v/>
      </c>
      <c r="Q6279">
        <f>IF($B6279="","",IF(COUNTIF(Exclusions!$A:$A,$B6279)&gt;0,"Yes","No"))</f>
        <v/>
      </c>
      <c r="R6279" s="17">
        <f>IF($B6279="","",MIN(1,DAY($A6279)/IF($N6279="Superstore",Settings!$B$5,Settings!$B$4)))</f>
        <v/>
      </c>
      <c r="S6279" s="17">
        <f>IF(OR($B6279="",$G6279="",$R6279=0),"",$G6279/$R6279)</f>
        <v/>
      </c>
      <c r="T6279">
        <f>IF($S6279="","",IF($S6279&lt;Settings!$B$8,"Critical",IF($S6279&lt;Settings!$B$9,"Semi Critical","Non Critical")))</f>
        <v/>
      </c>
      <c r="U6279">
        <f>IF($B6279="","",IFERROR(VLOOKUP($O6279,Leaders!$A:$B,2,0),"Not Mapped"))</f>
        <v/>
      </c>
    </row>
    <row r="6280">
      <c r="A6280" s="16" t="n"/>
      <c r="G6280" s="17" t="n"/>
      <c r="H6280" s="17" t="n"/>
      <c r="I6280" s="17" t="n"/>
      <c r="J6280" s="17" t="n"/>
      <c r="K6280" s="17" t="n"/>
      <c r="L6280" s="17" t="n"/>
      <c r="N6280">
        <f>IF($B6280="","",IF($C6280="SUPERSTORE","Superstore","DH"))</f>
        <v/>
      </c>
      <c r="O6280">
        <f>IF($B6280="","",IFERROR(VLOOKUP($B6280,Mapping!$A:$C,2,0),"Not Mapped"))</f>
        <v/>
      </c>
      <c r="P6280">
        <f>IF($B6280="","",IFERROR(VLOOKUP($B6280,Mapping!$A:$C,3,0),"Not Mapped"))</f>
        <v/>
      </c>
      <c r="Q6280">
        <f>IF($B6280="","",IF(COUNTIF(Exclusions!$A:$A,$B6280)&gt;0,"Yes","No"))</f>
        <v/>
      </c>
      <c r="R6280" s="17">
        <f>IF($B6280="","",MIN(1,DAY($A6280)/IF($N6280="Superstore",Settings!$B$5,Settings!$B$4)))</f>
        <v/>
      </c>
      <c r="S6280" s="17">
        <f>IF(OR($B6280="",$G6280="",$R6280=0),"",$G6280/$R6280)</f>
        <v/>
      </c>
      <c r="T6280">
        <f>IF($S6280="","",IF($S6280&lt;Settings!$B$8,"Critical",IF($S6280&lt;Settings!$B$9,"Semi Critical","Non Critical")))</f>
        <v/>
      </c>
      <c r="U6280">
        <f>IF($B6280="","",IFERROR(VLOOKUP($O6280,Leaders!$A:$B,2,0),"Not Mapped"))</f>
        <v/>
      </c>
    </row>
    <row r="6281">
      <c r="A6281" s="16" t="n"/>
      <c r="G6281" s="17" t="n"/>
      <c r="H6281" s="17" t="n"/>
      <c r="I6281" s="17" t="n"/>
      <c r="J6281" s="17" t="n"/>
      <c r="K6281" s="17" t="n"/>
      <c r="L6281" s="17" t="n"/>
      <c r="N6281">
        <f>IF($B6281="","",IF($C6281="SUPERSTORE","Superstore","DH"))</f>
        <v/>
      </c>
      <c r="O6281">
        <f>IF($B6281="","",IFERROR(VLOOKUP($B6281,Mapping!$A:$C,2,0),"Not Mapped"))</f>
        <v/>
      </c>
      <c r="P6281">
        <f>IF($B6281="","",IFERROR(VLOOKUP($B6281,Mapping!$A:$C,3,0),"Not Mapped"))</f>
        <v/>
      </c>
      <c r="Q6281">
        <f>IF($B6281="","",IF(COUNTIF(Exclusions!$A:$A,$B6281)&gt;0,"Yes","No"))</f>
        <v/>
      </c>
      <c r="R6281" s="17">
        <f>IF($B6281="","",MIN(1,DAY($A6281)/IF($N6281="Superstore",Settings!$B$5,Settings!$B$4)))</f>
        <v/>
      </c>
      <c r="S6281" s="17">
        <f>IF(OR($B6281="",$G6281="",$R6281=0),"",$G6281/$R6281)</f>
        <v/>
      </c>
      <c r="T6281">
        <f>IF($S6281="","",IF($S6281&lt;Settings!$B$8,"Critical",IF($S6281&lt;Settings!$B$9,"Semi Critical","Non Critical")))</f>
        <v/>
      </c>
      <c r="U6281">
        <f>IF($B6281="","",IFERROR(VLOOKUP($O6281,Leaders!$A:$B,2,0),"Not Mapped"))</f>
        <v/>
      </c>
    </row>
    <row r="6282">
      <c r="A6282" s="16" t="n"/>
      <c r="G6282" s="17" t="n"/>
      <c r="H6282" s="17" t="n"/>
      <c r="I6282" s="17" t="n"/>
      <c r="J6282" s="17" t="n"/>
      <c r="K6282" s="17" t="n"/>
      <c r="L6282" s="17" t="n"/>
      <c r="N6282">
        <f>IF($B6282="","",IF($C6282="SUPERSTORE","Superstore","DH"))</f>
        <v/>
      </c>
      <c r="O6282">
        <f>IF($B6282="","",IFERROR(VLOOKUP($B6282,Mapping!$A:$C,2,0),"Not Mapped"))</f>
        <v/>
      </c>
      <c r="P6282">
        <f>IF($B6282="","",IFERROR(VLOOKUP($B6282,Mapping!$A:$C,3,0),"Not Mapped"))</f>
        <v/>
      </c>
      <c r="Q6282">
        <f>IF($B6282="","",IF(COUNTIF(Exclusions!$A:$A,$B6282)&gt;0,"Yes","No"))</f>
        <v/>
      </c>
      <c r="R6282" s="17">
        <f>IF($B6282="","",MIN(1,DAY($A6282)/IF($N6282="Superstore",Settings!$B$5,Settings!$B$4)))</f>
        <v/>
      </c>
      <c r="S6282" s="17">
        <f>IF(OR($B6282="",$G6282="",$R6282=0),"",$G6282/$R6282)</f>
        <v/>
      </c>
      <c r="T6282">
        <f>IF($S6282="","",IF($S6282&lt;Settings!$B$8,"Critical",IF($S6282&lt;Settings!$B$9,"Semi Critical","Non Critical")))</f>
        <v/>
      </c>
      <c r="U6282">
        <f>IF($B6282="","",IFERROR(VLOOKUP($O6282,Leaders!$A:$B,2,0),"Not Mapped"))</f>
        <v/>
      </c>
    </row>
    <row r="6283">
      <c r="A6283" s="16" t="n"/>
      <c r="G6283" s="17" t="n"/>
      <c r="H6283" s="17" t="n"/>
      <c r="I6283" s="17" t="n"/>
      <c r="J6283" s="17" t="n"/>
      <c r="K6283" s="17" t="n"/>
      <c r="L6283" s="17" t="n"/>
      <c r="N6283">
        <f>IF($B6283="","",IF($C6283="SUPERSTORE","Superstore","DH"))</f>
        <v/>
      </c>
      <c r="O6283">
        <f>IF($B6283="","",IFERROR(VLOOKUP($B6283,Mapping!$A:$C,2,0),"Not Mapped"))</f>
        <v/>
      </c>
      <c r="P6283">
        <f>IF($B6283="","",IFERROR(VLOOKUP($B6283,Mapping!$A:$C,3,0),"Not Mapped"))</f>
        <v/>
      </c>
      <c r="Q6283">
        <f>IF($B6283="","",IF(COUNTIF(Exclusions!$A:$A,$B6283)&gt;0,"Yes","No"))</f>
        <v/>
      </c>
      <c r="R6283" s="17">
        <f>IF($B6283="","",MIN(1,DAY($A6283)/IF($N6283="Superstore",Settings!$B$5,Settings!$B$4)))</f>
        <v/>
      </c>
      <c r="S6283" s="17">
        <f>IF(OR($B6283="",$G6283="",$R6283=0),"",$G6283/$R6283)</f>
        <v/>
      </c>
      <c r="T6283">
        <f>IF($S6283="","",IF($S6283&lt;Settings!$B$8,"Critical",IF($S6283&lt;Settings!$B$9,"Semi Critical","Non Critical")))</f>
        <v/>
      </c>
      <c r="U6283">
        <f>IF($B6283="","",IFERROR(VLOOKUP($O6283,Leaders!$A:$B,2,0),"Not Mapped"))</f>
        <v/>
      </c>
    </row>
    <row r="6284">
      <c r="A6284" s="16" t="n"/>
      <c r="G6284" s="17" t="n"/>
      <c r="H6284" s="17" t="n"/>
      <c r="I6284" s="17" t="n"/>
      <c r="J6284" s="17" t="n"/>
      <c r="K6284" s="17" t="n"/>
      <c r="L6284" s="17" t="n"/>
      <c r="N6284">
        <f>IF($B6284="","",IF($C6284="SUPERSTORE","Superstore","DH"))</f>
        <v/>
      </c>
      <c r="O6284">
        <f>IF($B6284="","",IFERROR(VLOOKUP($B6284,Mapping!$A:$C,2,0),"Not Mapped"))</f>
        <v/>
      </c>
      <c r="P6284">
        <f>IF($B6284="","",IFERROR(VLOOKUP($B6284,Mapping!$A:$C,3,0),"Not Mapped"))</f>
        <v/>
      </c>
      <c r="Q6284">
        <f>IF($B6284="","",IF(COUNTIF(Exclusions!$A:$A,$B6284)&gt;0,"Yes","No"))</f>
        <v/>
      </c>
      <c r="R6284" s="17">
        <f>IF($B6284="","",MIN(1,DAY($A6284)/IF($N6284="Superstore",Settings!$B$5,Settings!$B$4)))</f>
        <v/>
      </c>
      <c r="S6284" s="17">
        <f>IF(OR($B6284="",$G6284="",$R6284=0),"",$G6284/$R6284)</f>
        <v/>
      </c>
      <c r="T6284">
        <f>IF($S6284="","",IF($S6284&lt;Settings!$B$8,"Critical",IF($S6284&lt;Settings!$B$9,"Semi Critical","Non Critical")))</f>
        <v/>
      </c>
      <c r="U6284">
        <f>IF($B6284="","",IFERROR(VLOOKUP($O6284,Leaders!$A:$B,2,0),"Not Mapped"))</f>
        <v/>
      </c>
    </row>
    <row r="6285">
      <c r="A6285" s="16" t="n"/>
      <c r="G6285" s="17" t="n"/>
      <c r="H6285" s="17" t="n"/>
      <c r="I6285" s="17" t="n"/>
      <c r="J6285" s="17" t="n"/>
      <c r="K6285" s="17" t="n"/>
      <c r="L6285" s="17" t="n"/>
      <c r="N6285">
        <f>IF($B6285="","",IF($C6285="SUPERSTORE","Superstore","DH"))</f>
        <v/>
      </c>
      <c r="O6285">
        <f>IF($B6285="","",IFERROR(VLOOKUP($B6285,Mapping!$A:$C,2,0),"Not Mapped"))</f>
        <v/>
      </c>
      <c r="P6285">
        <f>IF($B6285="","",IFERROR(VLOOKUP($B6285,Mapping!$A:$C,3,0),"Not Mapped"))</f>
        <v/>
      </c>
      <c r="Q6285">
        <f>IF($B6285="","",IF(COUNTIF(Exclusions!$A:$A,$B6285)&gt;0,"Yes","No"))</f>
        <v/>
      </c>
      <c r="R6285" s="17">
        <f>IF($B6285="","",MIN(1,DAY($A6285)/IF($N6285="Superstore",Settings!$B$5,Settings!$B$4)))</f>
        <v/>
      </c>
      <c r="S6285" s="17">
        <f>IF(OR($B6285="",$G6285="",$R6285=0),"",$G6285/$R6285)</f>
        <v/>
      </c>
      <c r="T6285">
        <f>IF($S6285="","",IF($S6285&lt;Settings!$B$8,"Critical",IF($S6285&lt;Settings!$B$9,"Semi Critical","Non Critical")))</f>
        <v/>
      </c>
      <c r="U6285">
        <f>IF($B6285="","",IFERROR(VLOOKUP($O6285,Leaders!$A:$B,2,0),"Not Mapped"))</f>
        <v/>
      </c>
    </row>
    <row r="6286">
      <c r="A6286" s="16" t="n"/>
      <c r="G6286" s="17" t="n"/>
      <c r="H6286" s="17" t="n"/>
      <c r="I6286" s="17" t="n"/>
      <c r="J6286" s="17" t="n"/>
      <c r="K6286" s="17" t="n"/>
      <c r="L6286" s="17" t="n"/>
      <c r="N6286">
        <f>IF($B6286="","",IF($C6286="SUPERSTORE","Superstore","DH"))</f>
        <v/>
      </c>
      <c r="O6286">
        <f>IF($B6286="","",IFERROR(VLOOKUP($B6286,Mapping!$A:$C,2,0),"Not Mapped"))</f>
        <v/>
      </c>
      <c r="P6286">
        <f>IF($B6286="","",IFERROR(VLOOKUP($B6286,Mapping!$A:$C,3,0),"Not Mapped"))</f>
        <v/>
      </c>
      <c r="Q6286">
        <f>IF($B6286="","",IF(COUNTIF(Exclusions!$A:$A,$B6286)&gt;0,"Yes","No"))</f>
        <v/>
      </c>
      <c r="R6286" s="17">
        <f>IF($B6286="","",MIN(1,DAY($A6286)/IF($N6286="Superstore",Settings!$B$5,Settings!$B$4)))</f>
        <v/>
      </c>
      <c r="S6286" s="17">
        <f>IF(OR($B6286="",$G6286="",$R6286=0),"",$G6286/$R6286)</f>
        <v/>
      </c>
      <c r="T6286">
        <f>IF($S6286="","",IF($S6286&lt;Settings!$B$8,"Critical",IF($S6286&lt;Settings!$B$9,"Semi Critical","Non Critical")))</f>
        <v/>
      </c>
      <c r="U6286">
        <f>IF($B6286="","",IFERROR(VLOOKUP($O6286,Leaders!$A:$B,2,0),"Not Mapped"))</f>
        <v/>
      </c>
    </row>
    <row r="6287">
      <c r="A6287" s="16" t="n"/>
      <c r="G6287" s="17" t="n"/>
      <c r="H6287" s="17" t="n"/>
      <c r="I6287" s="17" t="n"/>
      <c r="J6287" s="17" t="n"/>
      <c r="K6287" s="17" t="n"/>
      <c r="L6287" s="17" t="n"/>
      <c r="N6287">
        <f>IF($B6287="","",IF($C6287="SUPERSTORE","Superstore","DH"))</f>
        <v/>
      </c>
      <c r="O6287">
        <f>IF($B6287="","",IFERROR(VLOOKUP($B6287,Mapping!$A:$C,2,0),"Not Mapped"))</f>
        <v/>
      </c>
      <c r="P6287">
        <f>IF($B6287="","",IFERROR(VLOOKUP($B6287,Mapping!$A:$C,3,0),"Not Mapped"))</f>
        <v/>
      </c>
      <c r="Q6287">
        <f>IF($B6287="","",IF(COUNTIF(Exclusions!$A:$A,$B6287)&gt;0,"Yes","No"))</f>
        <v/>
      </c>
      <c r="R6287" s="17">
        <f>IF($B6287="","",MIN(1,DAY($A6287)/IF($N6287="Superstore",Settings!$B$5,Settings!$B$4)))</f>
        <v/>
      </c>
      <c r="S6287" s="17">
        <f>IF(OR($B6287="",$G6287="",$R6287=0),"",$G6287/$R6287)</f>
        <v/>
      </c>
      <c r="T6287">
        <f>IF($S6287="","",IF($S6287&lt;Settings!$B$8,"Critical",IF($S6287&lt;Settings!$B$9,"Semi Critical","Non Critical")))</f>
        <v/>
      </c>
      <c r="U6287">
        <f>IF($B6287="","",IFERROR(VLOOKUP($O6287,Leaders!$A:$B,2,0),"Not Mapped"))</f>
        <v/>
      </c>
    </row>
    <row r="6288">
      <c r="A6288" s="16" t="n"/>
      <c r="G6288" s="17" t="n"/>
      <c r="H6288" s="17" t="n"/>
      <c r="I6288" s="17" t="n"/>
      <c r="J6288" s="17" t="n"/>
      <c r="K6288" s="17" t="n"/>
      <c r="L6288" s="17" t="n"/>
      <c r="N6288">
        <f>IF($B6288="","",IF($C6288="SUPERSTORE","Superstore","DH"))</f>
        <v/>
      </c>
      <c r="O6288">
        <f>IF($B6288="","",IFERROR(VLOOKUP($B6288,Mapping!$A:$C,2,0),"Not Mapped"))</f>
        <v/>
      </c>
      <c r="P6288">
        <f>IF($B6288="","",IFERROR(VLOOKUP($B6288,Mapping!$A:$C,3,0),"Not Mapped"))</f>
        <v/>
      </c>
      <c r="Q6288">
        <f>IF($B6288="","",IF(COUNTIF(Exclusions!$A:$A,$B6288)&gt;0,"Yes","No"))</f>
        <v/>
      </c>
      <c r="R6288" s="17">
        <f>IF($B6288="","",MIN(1,DAY($A6288)/IF($N6288="Superstore",Settings!$B$5,Settings!$B$4)))</f>
        <v/>
      </c>
      <c r="S6288" s="17">
        <f>IF(OR($B6288="",$G6288="",$R6288=0),"",$G6288/$R6288)</f>
        <v/>
      </c>
      <c r="T6288">
        <f>IF($S6288="","",IF($S6288&lt;Settings!$B$8,"Critical",IF($S6288&lt;Settings!$B$9,"Semi Critical","Non Critical")))</f>
        <v/>
      </c>
      <c r="U6288">
        <f>IF($B6288="","",IFERROR(VLOOKUP($O6288,Leaders!$A:$B,2,0),"Not Mapped"))</f>
        <v/>
      </c>
    </row>
    <row r="6289">
      <c r="A6289" s="16" t="n"/>
      <c r="G6289" s="17" t="n"/>
      <c r="H6289" s="17" t="n"/>
      <c r="I6289" s="17" t="n"/>
      <c r="J6289" s="17" t="n"/>
      <c r="K6289" s="17" t="n"/>
      <c r="L6289" s="17" t="n"/>
      <c r="N6289">
        <f>IF($B6289="","",IF($C6289="SUPERSTORE","Superstore","DH"))</f>
        <v/>
      </c>
      <c r="O6289">
        <f>IF($B6289="","",IFERROR(VLOOKUP($B6289,Mapping!$A:$C,2,0),"Not Mapped"))</f>
        <v/>
      </c>
      <c r="P6289">
        <f>IF($B6289="","",IFERROR(VLOOKUP($B6289,Mapping!$A:$C,3,0),"Not Mapped"))</f>
        <v/>
      </c>
      <c r="Q6289">
        <f>IF($B6289="","",IF(COUNTIF(Exclusions!$A:$A,$B6289)&gt;0,"Yes","No"))</f>
        <v/>
      </c>
      <c r="R6289" s="17">
        <f>IF($B6289="","",MIN(1,DAY($A6289)/IF($N6289="Superstore",Settings!$B$5,Settings!$B$4)))</f>
        <v/>
      </c>
      <c r="S6289" s="17">
        <f>IF(OR($B6289="",$G6289="",$R6289=0),"",$G6289/$R6289)</f>
        <v/>
      </c>
      <c r="T6289">
        <f>IF($S6289="","",IF($S6289&lt;Settings!$B$8,"Critical",IF($S6289&lt;Settings!$B$9,"Semi Critical","Non Critical")))</f>
        <v/>
      </c>
      <c r="U6289">
        <f>IF($B6289="","",IFERROR(VLOOKUP($O6289,Leaders!$A:$B,2,0),"Not Mapped"))</f>
        <v/>
      </c>
    </row>
    <row r="6290">
      <c r="A6290" s="16" t="n"/>
      <c r="G6290" s="17" t="n"/>
      <c r="H6290" s="17" t="n"/>
      <c r="I6290" s="17" t="n"/>
      <c r="J6290" s="17" t="n"/>
      <c r="K6290" s="17" t="n"/>
      <c r="L6290" s="17" t="n"/>
      <c r="N6290">
        <f>IF($B6290="","",IF($C6290="SUPERSTORE","Superstore","DH"))</f>
        <v/>
      </c>
      <c r="O6290">
        <f>IF($B6290="","",IFERROR(VLOOKUP($B6290,Mapping!$A:$C,2,0),"Not Mapped"))</f>
        <v/>
      </c>
      <c r="P6290">
        <f>IF($B6290="","",IFERROR(VLOOKUP($B6290,Mapping!$A:$C,3,0),"Not Mapped"))</f>
        <v/>
      </c>
      <c r="Q6290">
        <f>IF($B6290="","",IF(COUNTIF(Exclusions!$A:$A,$B6290)&gt;0,"Yes","No"))</f>
        <v/>
      </c>
      <c r="R6290" s="17">
        <f>IF($B6290="","",MIN(1,DAY($A6290)/IF($N6290="Superstore",Settings!$B$5,Settings!$B$4)))</f>
        <v/>
      </c>
      <c r="S6290" s="17">
        <f>IF(OR($B6290="",$G6290="",$R6290=0),"",$G6290/$R6290)</f>
        <v/>
      </c>
      <c r="T6290">
        <f>IF($S6290="","",IF($S6290&lt;Settings!$B$8,"Critical",IF($S6290&lt;Settings!$B$9,"Semi Critical","Non Critical")))</f>
        <v/>
      </c>
      <c r="U6290">
        <f>IF($B6290="","",IFERROR(VLOOKUP($O6290,Leaders!$A:$B,2,0),"Not Mapped"))</f>
        <v/>
      </c>
    </row>
    <row r="6291">
      <c r="A6291" s="16" t="n"/>
      <c r="G6291" s="17" t="n"/>
      <c r="H6291" s="17" t="n"/>
      <c r="I6291" s="17" t="n"/>
      <c r="J6291" s="17" t="n"/>
      <c r="K6291" s="17" t="n"/>
      <c r="L6291" s="17" t="n"/>
      <c r="N6291">
        <f>IF($B6291="","",IF($C6291="SUPERSTORE","Superstore","DH"))</f>
        <v/>
      </c>
      <c r="O6291">
        <f>IF($B6291="","",IFERROR(VLOOKUP($B6291,Mapping!$A:$C,2,0),"Not Mapped"))</f>
        <v/>
      </c>
      <c r="P6291">
        <f>IF($B6291="","",IFERROR(VLOOKUP($B6291,Mapping!$A:$C,3,0),"Not Mapped"))</f>
        <v/>
      </c>
      <c r="Q6291">
        <f>IF($B6291="","",IF(COUNTIF(Exclusions!$A:$A,$B6291)&gt;0,"Yes","No"))</f>
        <v/>
      </c>
      <c r="R6291" s="17">
        <f>IF($B6291="","",MIN(1,DAY($A6291)/IF($N6291="Superstore",Settings!$B$5,Settings!$B$4)))</f>
        <v/>
      </c>
      <c r="S6291" s="17">
        <f>IF(OR($B6291="",$G6291="",$R6291=0),"",$G6291/$R6291)</f>
        <v/>
      </c>
      <c r="T6291">
        <f>IF($S6291="","",IF($S6291&lt;Settings!$B$8,"Critical",IF($S6291&lt;Settings!$B$9,"Semi Critical","Non Critical")))</f>
        <v/>
      </c>
      <c r="U6291">
        <f>IF($B6291="","",IFERROR(VLOOKUP($O6291,Leaders!$A:$B,2,0),"Not Mapped"))</f>
        <v/>
      </c>
    </row>
    <row r="6292">
      <c r="A6292" s="16" t="n"/>
      <c r="G6292" s="17" t="n"/>
      <c r="H6292" s="17" t="n"/>
      <c r="I6292" s="17" t="n"/>
      <c r="J6292" s="17" t="n"/>
      <c r="K6292" s="17" t="n"/>
      <c r="L6292" s="17" t="n"/>
      <c r="N6292">
        <f>IF($B6292="","",IF($C6292="SUPERSTORE","Superstore","DH"))</f>
        <v/>
      </c>
      <c r="O6292">
        <f>IF($B6292="","",IFERROR(VLOOKUP($B6292,Mapping!$A:$C,2,0),"Not Mapped"))</f>
        <v/>
      </c>
      <c r="P6292">
        <f>IF($B6292="","",IFERROR(VLOOKUP($B6292,Mapping!$A:$C,3,0),"Not Mapped"))</f>
        <v/>
      </c>
      <c r="Q6292">
        <f>IF($B6292="","",IF(COUNTIF(Exclusions!$A:$A,$B6292)&gt;0,"Yes","No"))</f>
        <v/>
      </c>
      <c r="R6292" s="17">
        <f>IF($B6292="","",MIN(1,DAY($A6292)/IF($N6292="Superstore",Settings!$B$5,Settings!$B$4)))</f>
        <v/>
      </c>
      <c r="S6292" s="17">
        <f>IF(OR($B6292="",$G6292="",$R6292=0),"",$G6292/$R6292)</f>
        <v/>
      </c>
      <c r="T6292">
        <f>IF($S6292="","",IF($S6292&lt;Settings!$B$8,"Critical",IF($S6292&lt;Settings!$B$9,"Semi Critical","Non Critical")))</f>
        <v/>
      </c>
      <c r="U6292">
        <f>IF($B6292="","",IFERROR(VLOOKUP($O6292,Leaders!$A:$B,2,0),"Not Mapped"))</f>
        <v/>
      </c>
    </row>
    <row r="6293">
      <c r="A6293" s="16" t="n"/>
      <c r="G6293" s="17" t="n"/>
      <c r="H6293" s="17" t="n"/>
      <c r="I6293" s="17" t="n"/>
      <c r="J6293" s="17" t="n"/>
      <c r="K6293" s="17" t="n"/>
      <c r="L6293" s="17" t="n"/>
      <c r="N6293">
        <f>IF($B6293="","",IF($C6293="SUPERSTORE","Superstore","DH"))</f>
        <v/>
      </c>
      <c r="O6293">
        <f>IF($B6293="","",IFERROR(VLOOKUP($B6293,Mapping!$A:$C,2,0),"Not Mapped"))</f>
        <v/>
      </c>
      <c r="P6293">
        <f>IF($B6293="","",IFERROR(VLOOKUP($B6293,Mapping!$A:$C,3,0),"Not Mapped"))</f>
        <v/>
      </c>
      <c r="Q6293">
        <f>IF($B6293="","",IF(COUNTIF(Exclusions!$A:$A,$B6293)&gt;0,"Yes","No"))</f>
        <v/>
      </c>
      <c r="R6293" s="17">
        <f>IF($B6293="","",MIN(1,DAY($A6293)/IF($N6293="Superstore",Settings!$B$5,Settings!$B$4)))</f>
        <v/>
      </c>
      <c r="S6293" s="17">
        <f>IF(OR($B6293="",$G6293="",$R6293=0),"",$G6293/$R6293)</f>
        <v/>
      </c>
      <c r="T6293">
        <f>IF($S6293="","",IF($S6293&lt;Settings!$B$8,"Critical",IF($S6293&lt;Settings!$B$9,"Semi Critical","Non Critical")))</f>
        <v/>
      </c>
      <c r="U6293">
        <f>IF($B6293="","",IFERROR(VLOOKUP($O6293,Leaders!$A:$B,2,0),"Not Mapped"))</f>
        <v/>
      </c>
    </row>
    <row r="6294">
      <c r="A6294" s="16" t="n"/>
      <c r="G6294" s="17" t="n"/>
      <c r="H6294" s="17" t="n"/>
      <c r="I6294" s="17" t="n"/>
      <c r="J6294" s="17" t="n"/>
      <c r="K6294" s="17" t="n"/>
      <c r="L6294" s="17" t="n"/>
      <c r="N6294">
        <f>IF($B6294="","",IF($C6294="SUPERSTORE","Superstore","DH"))</f>
        <v/>
      </c>
      <c r="O6294">
        <f>IF($B6294="","",IFERROR(VLOOKUP($B6294,Mapping!$A:$C,2,0),"Not Mapped"))</f>
        <v/>
      </c>
      <c r="P6294">
        <f>IF($B6294="","",IFERROR(VLOOKUP($B6294,Mapping!$A:$C,3,0),"Not Mapped"))</f>
        <v/>
      </c>
      <c r="Q6294">
        <f>IF($B6294="","",IF(COUNTIF(Exclusions!$A:$A,$B6294)&gt;0,"Yes","No"))</f>
        <v/>
      </c>
      <c r="R6294" s="17">
        <f>IF($B6294="","",MIN(1,DAY($A6294)/IF($N6294="Superstore",Settings!$B$5,Settings!$B$4)))</f>
        <v/>
      </c>
      <c r="S6294" s="17">
        <f>IF(OR($B6294="",$G6294="",$R6294=0),"",$G6294/$R6294)</f>
        <v/>
      </c>
      <c r="T6294">
        <f>IF($S6294="","",IF($S6294&lt;Settings!$B$8,"Critical",IF($S6294&lt;Settings!$B$9,"Semi Critical","Non Critical")))</f>
        <v/>
      </c>
      <c r="U6294">
        <f>IF($B6294="","",IFERROR(VLOOKUP($O6294,Leaders!$A:$B,2,0),"Not Mapped"))</f>
        <v/>
      </c>
    </row>
    <row r="6295">
      <c r="A6295" s="16" t="n"/>
      <c r="G6295" s="17" t="n"/>
      <c r="H6295" s="17" t="n"/>
      <c r="I6295" s="17" t="n"/>
      <c r="J6295" s="17" t="n"/>
      <c r="K6295" s="17" t="n"/>
      <c r="L6295" s="17" t="n"/>
      <c r="N6295">
        <f>IF($B6295="","",IF($C6295="SUPERSTORE","Superstore","DH"))</f>
        <v/>
      </c>
      <c r="O6295">
        <f>IF($B6295="","",IFERROR(VLOOKUP($B6295,Mapping!$A:$C,2,0),"Not Mapped"))</f>
        <v/>
      </c>
      <c r="P6295">
        <f>IF($B6295="","",IFERROR(VLOOKUP($B6295,Mapping!$A:$C,3,0),"Not Mapped"))</f>
        <v/>
      </c>
      <c r="Q6295">
        <f>IF($B6295="","",IF(COUNTIF(Exclusions!$A:$A,$B6295)&gt;0,"Yes","No"))</f>
        <v/>
      </c>
      <c r="R6295" s="17">
        <f>IF($B6295="","",MIN(1,DAY($A6295)/IF($N6295="Superstore",Settings!$B$5,Settings!$B$4)))</f>
        <v/>
      </c>
      <c r="S6295" s="17">
        <f>IF(OR($B6295="",$G6295="",$R6295=0),"",$G6295/$R6295)</f>
        <v/>
      </c>
      <c r="T6295">
        <f>IF($S6295="","",IF($S6295&lt;Settings!$B$8,"Critical",IF($S6295&lt;Settings!$B$9,"Semi Critical","Non Critical")))</f>
        <v/>
      </c>
      <c r="U6295">
        <f>IF($B6295="","",IFERROR(VLOOKUP($O6295,Leaders!$A:$B,2,0),"Not Mapped"))</f>
        <v/>
      </c>
    </row>
    <row r="6296">
      <c r="A6296" s="16" t="n"/>
      <c r="G6296" s="17" t="n"/>
      <c r="H6296" s="17" t="n"/>
      <c r="I6296" s="17" t="n"/>
      <c r="J6296" s="17" t="n"/>
      <c r="K6296" s="17" t="n"/>
      <c r="L6296" s="17" t="n"/>
      <c r="N6296">
        <f>IF($B6296="","",IF($C6296="SUPERSTORE","Superstore","DH"))</f>
        <v/>
      </c>
      <c r="O6296">
        <f>IF($B6296="","",IFERROR(VLOOKUP($B6296,Mapping!$A:$C,2,0),"Not Mapped"))</f>
        <v/>
      </c>
      <c r="P6296">
        <f>IF($B6296="","",IFERROR(VLOOKUP($B6296,Mapping!$A:$C,3,0),"Not Mapped"))</f>
        <v/>
      </c>
      <c r="Q6296">
        <f>IF($B6296="","",IF(COUNTIF(Exclusions!$A:$A,$B6296)&gt;0,"Yes","No"))</f>
        <v/>
      </c>
      <c r="R6296" s="17">
        <f>IF($B6296="","",MIN(1,DAY($A6296)/IF($N6296="Superstore",Settings!$B$5,Settings!$B$4)))</f>
        <v/>
      </c>
      <c r="S6296" s="17">
        <f>IF(OR($B6296="",$G6296="",$R6296=0),"",$G6296/$R6296)</f>
        <v/>
      </c>
      <c r="T6296">
        <f>IF($S6296="","",IF($S6296&lt;Settings!$B$8,"Critical",IF($S6296&lt;Settings!$B$9,"Semi Critical","Non Critical")))</f>
        <v/>
      </c>
      <c r="U6296">
        <f>IF($B6296="","",IFERROR(VLOOKUP($O6296,Leaders!$A:$B,2,0),"Not Mapped"))</f>
        <v/>
      </c>
    </row>
    <row r="6297">
      <c r="A6297" s="16" t="n"/>
      <c r="G6297" s="17" t="n"/>
      <c r="H6297" s="17" t="n"/>
      <c r="I6297" s="17" t="n"/>
      <c r="J6297" s="17" t="n"/>
      <c r="K6297" s="17" t="n"/>
      <c r="L6297" s="17" t="n"/>
      <c r="N6297">
        <f>IF($B6297="","",IF($C6297="SUPERSTORE","Superstore","DH"))</f>
        <v/>
      </c>
      <c r="O6297">
        <f>IF($B6297="","",IFERROR(VLOOKUP($B6297,Mapping!$A:$C,2,0),"Not Mapped"))</f>
        <v/>
      </c>
      <c r="P6297">
        <f>IF($B6297="","",IFERROR(VLOOKUP($B6297,Mapping!$A:$C,3,0),"Not Mapped"))</f>
        <v/>
      </c>
      <c r="Q6297">
        <f>IF($B6297="","",IF(COUNTIF(Exclusions!$A:$A,$B6297)&gt;0,"Yes","No"))</f>
        <v/>
      </c>
      <c r="R6297" s="17">
        <f>IF($B6297="","",MIN(1,DAY($A6297)/IF($N6297="Superstore",Settings!$B$5,Settings!$B$4)))</f>
        <v/>
      </c>
      <c r="S6297" s="17">
        <f>IF(OR($B6297="",$G6297="",$R6297=0),"",$G6297/$R6297)</f>
        <v/>
      </c>
      <c r="T6297">
        <f>IF($S6297="","",IF($S6297&lt;Settings!$B$8,"Critical",IF($S6297&lt;Settings!$B$9,"Semi Critical","Non Critical")))</f>
        <v/>
      </c>
      <c r="U6297">
        <f>IF($B6297="","",IFERROR(VLOOKUP($O6297,Leaders!$A:$B,2,0),"Not Mapped"))</f>
        <v/>
      </c>
    </row>
    <row r="6298">
      <c r="A6298" s="16" t="n"/>
      <c r="G6298" s="17" t="n"/>
      <c r="H6298" s="17" t="n"/>
      <c r="I6298" s="17" t="n"/>
      <c r="J6298" s="17" t="n"/>
      <c r="K6298" s="17" t="n"/>
      <c r="L6298" s="17" t="n"/>
      <c r="N6298">
        <f>IF($B6298="","",IF($C6298="SUPERSTORE","Superstore","DH"))</f>
        <v/>
      </c>
      <c r="O6298">
        <f>IF($B6298="","",IFERROR(VLOOKUP($B6298,Mapping!$A:$C,2,0),"Not Mapped"))</f>
        <v/>
      </c>
      <c r="P6298">
        <f>IF($B6298="","",IFERROR(VLOOKUP($B6298,Mapping!$A:$C,3,0),"Not Mapped"))</f>
        <v/>
      </c>
      <c r="Q6298">
        <f>IF($B6298="","",IF(COUNTIF(Exclusions!$A:$A,$B6298)&gt;0,"Yes","No"))</f>
        <v/>
      </c>
      <c r="R6298" s="17">
        <f>IF($B6298="","",MIN(1,DAY($A6298)/IF($N6298="Superstore",Settings!$B$5,Settings!$B$4)))</f>
        <v/>
      </c>
      <c r="S6298" s="17">
        <f>IF(OR($B6298="",$G6298="",$R6298=0),"",$G6298/$R6298)</f>
        <v/>
      </c>
      <c r="T6298">
        <f>IF($S6298="","",IF($S6298&lt;Settings!$B$8,"Critical",IF($S6298&lt;Settings!$B$9,"Semi Critical","Non Critical")))</f>
        <v/>
      </c>
      <c r="U6298">
        <f>IF($B6298="","",IFERROR(VLOOKUP($O6298,Leaders!$A:$B,2,0),"Not Mapped"))</f>
        <v/>
      </c>
    </row>
    <row r="6299">
      <c r="A6299" s="16" t="n"/>
      <c r="G6299" s="17" t="n"/>
      <c r="H6299" s="17" t="n"/>
      <c r="I6299" s="17" t="n"/>
      <c r="J6299" s="17" t="n"/>
      <c r="K6299" s="17" t="n"/>
      <c r="L6299" s="17" t="n"/>
      <c r="N6299">
        <f>IF($B6299="","",IF($C6299="SUPERSTORE","Superstore","DH"))</f>
        <v/>
      </c>
      <c r="O6299">
        <f>IF($B6299="","",IFERROR(VLOOKUP($B6299,Mapping!$A:$C,2,0),"Not Mapped"))</f>
        <v/>
      </c>
      <c r="P6299">
        <f>IF($B6299="","",IFERROR(VLOOKUP($B6299,Mapping!$A:$C,3,0),"Not Mapped"))</f>
        <v/>
      </c>
      <c r="Q6299">
        <f>IF($B6299="","",IF(COUNTIF(Exclusions!$A:$A,$B6299)&gt;0,"Yes","No"))</f>
        <v/>
      </c>
      <c r="R6299" s="17">
        <f>IF($B6299="","",MIN(1,DAY($A6299)/IF($N6299="Superstore",Settings!$B$5,Settings!$B$4)))</f>
        <v/>
      </c>
      <c r="S6299" s="17">
        <f>IF(OR($B6299="",$G6299="",$R6299=0),"",$G6299/$R6299)</f>
        <v/>
      </c>
      <c r="T6299">
        <f>IF($S6299="","",IF($S6299&lt;Settings!$B$8,"Critical",IF($S6299&lt;Settings!$B$9,"Semi Critical","Non Critical")))</f>
        <v/>
      </c>
      <c r="U6299">
        <f>IF($B6299="","",IFERROR(VLOOKUP($O6299,Leaders!$A:$B,2,0),"Not Mapped"))</f>
        <v/>
      </c>
    </row>
    <row r="6300">
      <c r="A6300" s="16" t="n"/>
      <c r="G6300" s="17" t="n"/>
      <c r="H6300" s="17" t="n"/>
      <c r="I6300" s="17" t="n"/>
      <c r="J6300" s="17" t="n"/>
      <c r="K6300" s="17" t="n"/>
      <c r="L6300" s="17" t="n"/>
      <c r="N6300">
        <f>IF($B6300="","",IF($C6300="SUPERSTORE","Superstore","DH"))</f>
        <v/>
      </c>
      <c r="O6300">
        <f>IF($B6300="","",IFERROR(VLOOKUP($B6300,Mapping!$A:$C,2,0),"Not Mapped"))</f>
        <v/>
      </c>
      <c r="P6300">
        <f>IF($B6300="","",IFERROR(VLOOKUP($B6300,Mapping!$A:$C,3,0),"Not Mapped"))</f>
        <v/>
      </c>
      <c r="Q6300">
        <f>IF($B6300="","",IF(COUNTIF(Exclusions!$A:$A,$B6300)&gt;0,"Yes","No"))</f>
        <v/>
      </c>
      <c r="R6300" s="17">
        <f>IF($B6300="","",MIN(1,DAY($A6300)/IF($N6300="Superstore",Settings!$B$5,Settings!$B$4)))</f>
        <v/>
      </c>
      <c r="S6300" s="17">
        <f>IF(OR($B6300="",$G6300="",$R6300=0),"",$G6300/$R6300)</f>
        <v/>
      </c>
      <c r="T6300">
        <f>IF($S6300="","",IF($S6300&lt;Settings!$B$8,"Critical",IF($S6300&lt;Settings!$B$9,"Semi Critical","Non Critical")))</f>
        <v/>
      </c>
      <c r="U6300">
        <f>IF($B6300="","",IFERROR(VLOOKUP($O6300,Leaders!$A:$B,2,0),"Not Mapped"))</f>
        <v/>
      </c>
    </row>
    <row r="6301">
      <c r="A6301" s="16" t="n"/>
      <c r="G6301" s="17" t="n"/>
      <c r="H6301" s="17" t="n"/>
      <c r="I6301" s="17" t="n"/>
      <c r="J6301" s="17" t="n"/>
      <c r="K6301" s="17" t="n"/>
      <c r="L6301" s="17" t="n"/>
      <c r="N6301">
        <f>IF($B6301="","",IF($C6301="SUPERSTORE","Superstore","DH"))</f>
        <v/>
      </c>
      <c r="O6301">
        <f>IF($B6301="","",IFERROR(VLOOKUP($B6301,Mapping!$A:$C,2,0),"Not Mapped"))</f>
        <v/>
      </c>
      <c r="P6301">
        <f>IF($B6301="","",IFERROR(VLOOKUP($B6301,Mapping!$A:$C,3,0),"Not Mapped"))</f>
        <v/>
      </c>
      <c r="Q6301">
        <f>IF($B6301="","",IF(COUNTIF(Exclusions!$A:$A,$B6301)&gt;0,"Yes","No"))</f>
        <v/>
      </c>
      <c r="R6301" s="17">
        <f>IF($B6301="","",MIN(1,DAY($A6301)/IF($N6301="Superstore",Settings!$B$5,Settings!$B$4)))</f>
        <v/>
      </c>
      <c r="S6301" s="17">
        <f>IF(OR($B6301="",$G6301="",$R6301=0),"",$G6301/$R6301)</f>
        <v/>
      </c>
      <c r="T6301">
        <f>IF($S6301="","",IF($S6301&lt;Settings!$B$8,"Critical",IF($S6301&lt;Settings!$B$9,"Semi Critical","Non Critical")))</f>
        <v/>
      </c>
      <c r="U6301">
        <f>IF($B6301="","",IFERROR(VLOOKUP($O6301,Leaders!$A:$B,2,0),"Not Mapped"))</f>
        <v/>
      </c>
    </row>
    <row r="6302">
      <c r="A6302" s="16" t="n"/>
      <c r="G6302" s="17" t="n"/>
      <c r="H6302" s="17" t="n"/>
      <c r="I6302" s="17" t="n"/>
      <c r="J6302" s="17" t="n"/>
      <c r="K6302" s="17" t="n"/>
      <c r="L6302" s="17" t="n"/>
      <c r="N6302">
        <f>IF($B6302="","",IF($C6302="SUPERSTORE","Superstore","DH"))</f>
        <v/>
      </c>
      <c r="O6302">
        <f>IF($B6302="","",IFERROR(VLOOKUP($B6302,Mapping!$A:$C,2,0),"Not Mapped"))</f>
        <v/>
      </c>
      <c r="P6302">
        <f>IF($B6302="","",IFERROR(VLOOKUP($B6302,Mapping!$A:$C,3,0),"Not Mapped"))</f>
        <v/>
      </c>
      <c r="Q6302">
        <f>IF($B6302="","",IF(COUNTIF(Exclusions!$A:$A,$B6302)&gt;0,"Yes","No"))</f>
        <v/>
      </c>
      <c r="R6302" s="17">
        <f>IF($B6302="","",MIN(1,DAY($A6302)/IF($N6302="Superstore",Settings!$B$5,Settings!$B$4)))</f>
        <v/>
      </c>
      <c r="S6302" s="17">
        <f>IF(OR($B6302="",$G6302="",$R6302=0),"",$G6302/$R6302)</f>
        <v/>
      </c>
      <c r="T6302">
        <f>IF($S6302="","",IF($S6302&lt;Settings!$B$8,"Critical",IF($S6302&lt;Settings!$B$9,"Semi Critical","Non Critical")))</f>
        <v/>
      </c>
      <c r="U6302">
        <f>IF($B6302="","",IFERROR(VLOOKUP($O6302,Leaders!$A:$B,2,0),"Not Mapped"))</f>
        <v/>
      </c>
    </row>
    <row r="6303">
      <c r="A6303" s="16" t="n"/>
      <c r="G6303" s="17" t="n"/>
      <c r="H6303" s="17" t="n"/>
      <c r="I6303" s="17" t="n"/>
      <c r="J6303" s="17" t="n"/>
      <c r="K6303" s="17" t="n"/>
      <c r="L6303" s="17" t="n"/>
      <c r="N6303">
        <f>IF($B6303="","",IF($C6303="SUPERSTORE","Superstore","DH"))</f>
        <v/>
      </c>
      <c r="O6303">
        <f>IF($B6303="","",IFERROR(VLOOKUP($B6303,Mapping!$A:$C,2,0),"Not Mapped"))</f>
        <v/>
      </c>
      <c r="P6303">
        <f>IF($B6303="","",IFERROR(VLOOKUP($B6303,Mapping!$A:$C,3,0),"Not Mapped"))</f>
        <v/>
      </c>
      <c r="Q6303">
        <f>IF($B6303="","",IF(COUNTIF(Exclusions!$A:$A,$B6303)&gt;0,"Yes","No"))</f>
        <v/>
      </c>
      <c r="R6303" s="17">
        <f>IF($B6303="","",MIN(1,DAY($A6303)/IF($N6303="Superstore",Settings!$B$5,Settings!$B$4)))</f>
        <v/>
      </c>
      <c r="S6303" s="17">
        <f>IF(OR($B6303="",$G6303="",$R6303=0),"",$G6303/$R6303)</f>
        <v/>
      </c>
      <c r="T6303">
        <f>IF($S6303="","",IF($S6303&lt;Settings!$B$8,"Critical",IF($S6303&lt;Settings!$B$9,"Semi Critical","Non Critical")))</f>
        <v/>
      </c>
      <c r="U6303">
        <f>IF($B6303="","",IFERROR(VLOOKUP($O6303,Leaders!$A:$B,2,0),"Not Mapped"))</f>
        <v/>
      </c>
    </row>
    <row r="6304">
      <c r="A6304" s="16" t="n"/>
      <c r="G6304" s="17" t="n"/>
      <c r="H6304" s="17" t="n"/>
      <c r="I6304" s="17" t="n"/>
      <c r="J6304" s="17" t="n"/>
      <c r="K6304" s="17" t="n"/>
      <c r="L6304" s="17" t="n"/>
      <c r="N6304">
        <f>IF($B6304="","",IF($C6304="SUPERSTORE","Superstore","DH"))</f>
        <v/>
      </c>
      <c r="O6304">
        <f>IF($B6304="","",IFERROR(VLOOKUP($B6304,Mapping!$A:$C,2,0),"Not Mapped"))</f>
        <v/>
      </c>
      <c r="P6304">
        <f>IF($B6304="","",IFERROR(VLOOKUP($B6304,Mapping!$A:$C,3,0),"Not Mapped"))</f>
        <v/>
      </c>
      <c r="Q6304">
        <f>IF($B6304="","",IF(COUNTIF(Exclusions!$A:$A,$B6304)&gt;0,"Yes","No"))</f>
        <v/>
      </c>
      <c r="R6304" s="17">
        <f>IF($B6304="","",MIN(1,DAY($A6304)/IF($N6304="Superstore",Settings!$B$5,Settings!$B$4)))</f>
        <v/>
      </c>
      <c r="S6304" s="17">
        <f>IF(OR($B6304="",$G6304="",$R6304=0),"",$G6304/$R6304)</f>
        <v/>
      </c>
      <c r="T6304">
        <f>IF($S6304="","",IF($S6304&lt;Settings!$B$8,"Critical",IF($S6304&lt;Settings!$B$9,"Semi Critical","Non Critical")))</f>
        <v/>
      </c>
      <c r="U6304">
        <f>IF($B6304="","",IFERROR(VLOOKUP($O6304,Leaders!$A:$B,2,0),"Not Mapped"))</f>
        <v/>
      </c>
    </row>
    <row r="6305">
      <c r="A6305" s="16" t="n"/>
      <c r="G6305" s="17" t="n"/>
      <c r="H6305" s="17" t="n"/>
      <c r="I6305" s="17" t="n"/>
      <c r="J6305" s="17" t="n"/>
      <c r="K6305" s="17" t="n"/>
      <c r="L6305" s="17" t="n"/>
      <c r="N6305">
        <f>IF($B6305="","",IF($C6305="SUPERSTORE","Superstore","DH"))</f>
        <v/>
      </c>
      <c r="O6305">
        <f>IF($B6305="","",IFERROR(VLOOKUP($B6305,Mapping!$A:$C,2,0),"Not Mapped"))</f>
        <v/>
      </c>
      <c r="P6305">
        <f>IF($B6305="","",IFERROR(VLOOKUP($B6305,Mapping!$A:$C,3,0),"Not Mapped"))</f>
        <v/>
      </c>
      <c r="Q6305">
        <f>IF($B6305="","",IF(COUNTIF(Exclusions!$A:$A,$B6305)&gt;0,"Yes","No"))</f>
        <v/>
      </c>
      <c r="R6305" s="17">
        <f>IF($B6305="","",MIN(1,DAY($A6305)/IF($N6305="Superstore",Settings!$B$5,Settings!$B$4)))</f>
        <v/>
      </c>
      <c r="S6305" s="17">
        <f>IF(OR($B6305="",$G6305="",$R6305=0),"",$G6305/$R6305)</f>
        <v/>
      </c>
      <c r="T6305">
        <f>IF($S6305="","",IF($S6305&lt;Settings!$B$8,"Critical",IF($S6305&lt;Settings!$B$9,"Semi Critical","Non Critical")))</f>
        <v/>
      </c>
      <c r="U6305">
        <f>IF($B6305="","",IFERROR(VLOOKUP($O6305,Leaders!$A:$B,2,0),"Not Mapped"))</f>
        <v/>
      </c>
    </row>
    <row r="6306">
      <c r="A6306" s="16" t="n"/>
      <c r="G6306" s="17" t="n"/>
      <c r="H6306" s="17" t="n"/>
      <c r="I6306" s="17" t="n"/>
      <c r="J6306" s="17" t="n"/>
      <c r="K6306" s="17" t="n"/>
      <c r="L6306" s="17" t="n"/>
      <c r="N6306">
        <f>IF($B6306="","",IF($C6306="SUPERSTORE","Superstore","DH"))</f>
        <v/>
      </c>
      <c r="O6306">
        <f>IF($B6306="","",IFERROR(VLOOKUP($B6306,Mapping!$A:$C,2,0),"Not Mapped"))</f>
        <v/>
      </c>
      <c r="P6306">
        <f>IF($B6306="","",IFERROR(VLOOKUP($B6306,Mapping!$A:$C,3,0),"Not Mapped"))</f>
        <v/>
      </c>
      <c r="Q6306">
        <f>IF($B6306="","",IF(COUNTIF(Exclusions!$A:$A,$B6306)&gt;0,"Yes","No"))</f>
        <v/>
      </c>
      <c r="R6306" s="17">
        <f>IF($B6306="","",MIN(1,DAY($A6306)/IF($N6306="Superstore",Settings!$B$5,Settings!$B$4)))</f>
        <v/>
      </c>
      <c r="S6306" s="17">
        <f>IF(OR($B6306="",$G6306="",$R6306=0),"",$G6306/$R6306)</f>
        <v/>
      </c>
      <c r="T6306">
        <f>IF($S6306="","",IF($S6306&lt;Settings!$B$8,"Critical",IF($S6306&lt;Settings!$B$9,"Semi Critical","Non Critical")))</f>
        <v/>
      </c>
      <c r="U6306">
        <f>IF($B6306="","",IFERROR(VLOOKUP($O6306,Leaders!$A:$B,2,0),"Not Mapped"))</f>
        <v/>
      </c>
    </row>
    <row r="6307">
      <c r="A6307" s="16" t="n"/>
      <c r="G6307" s="17" t="n"/>
      <c r="H6307" s="17" t="n"/>
      <c r="I6307" s="17" t="n"/>
      <c r="J6307" s="17" t="n"/>
      <c r="K6307" s="17" t="n"/>
      <c r="L6307" s="17" t="n"/>
      <c r="N6307">
        <f>IF($B6307="","",IF($C6307="SUPERSTORE","Superstore","DH"))</f>
        <v/>
      </c>
      <c r="O6307">
        <f>IF($B6307="","",IFERROR(VLOOKUP($B6307,Mapping!$A:$C,2,0),"Not Mapped"))</f>
        <v/>
      </c>
      <c r="P6307">
        <f>IF($B6307="","",IFERROR(VLOOKUP($B6307,Mapping!$A:$C,3,0),"Not Mapped"))</f>
        <v/>
      </c>
      <c r="Q6307">
        <f>IF($B6307="","",IF(COUNTIF(Exclusions!$A:$A,$B6307)&gt;0,"Yes","No"))</f>
        <v/>
      </c>
      <c r="R6307" s="17">
        <f>IF($B6307="","",MIN(1,DAY($A6307)/IF($N6307="Superstore",Settings!$B$5,Settings!$B$4)))</f>
        <v/>
      </c>
      <c r="S6307" s="17">
        <f>IF(OR($B6307="",$G6307="",$R6307=0),"",$G6307/$R6307)</f>
        <v/>
      </c>
      <c r="T6307">
        <f>IF($S6307="","",IF($S6307&lt;Settings!$B$8,"Critical",IF($S6307&lt;Settings!$B$9,"Semi Critical","Non Critical")))</f>
        <v/>
      </c>
      <c r="U6307">
        <f>IF($B6307="","",IFERROR(VLOOKUP($O6307,Leaders!$A:$B,2,0),"Not Mapped"))</f>
        <v/>
      </c>
    </row>
    <row r="6308">
      <c r="A6308" s="16" t="n"/>
      <c r="G6308" s="17" t="n"/>
      <c r="H6308" s="17" t="n"/>
      <c r="I6308" s="17" t="n"/>
      <c r="J6308" s="17" t="n"/>
      <c r="K6308" s="17" t="n"/>
      <c r="L6308" s="17" t="n"/>
      <c r="N6308">
        <f>IF($B6308="","",IF($C6308="SUPERSTORE","Superstore","DH"))</f>
        <v/>
      </c>
      <c r="O6308">
        <f>IF($B6308="","",IFERROR(VLOOKUP($B6308,Mapping!$A:$C,2,0),"Not Mapped"))</f>
        <v/>
      </c>
      <c r="P6308">
        <f>IF($B6308="","",IFERROR(VLOOKUP($B6308,Mapping!$A:$C,3,0),"Not Mapped"))</f>
        <v/>
      </c>
      <c r="Q6308">
        <f>IF($B6308="","",IF(COUNTIF(Exclusions!$A:$A,$B6308)&gt;0,"Yes","No"))</f>
        <v/>
      </c>
      <c r="R6308" s="17">
        <f>IF($B6308="","",MIN(1,DAY($A6308)/IF($N6308="Superstore",Settings!$B$5,Settings!$B$4)))</f>
        <v/>
      </c>
      <c r="S6308" s="17">
        <f>IF(OR($B6308="",$G6308="",$R6308=0),"",$G6308/$R6308)</f>
        <v/>
      </c>
      <c r="T6308">
        <f>IF($S6308="","",IF($S6308&lt;Settings!$B$8,"Critical",IF($S6308&lt;Settings!$B$9,"Semi Critical","Non Critical")))</f>
        <v/>
      </c>
      <c r="U6308">
        <f>IF($B6308="","",IFERROR(VLOOKUP($O6308,Leaders!$A:$B,2,0),"Not Mapped"))</f>
        <v/>
      </c>
    </row>
    <row r="6309">
      <c r="A6309" s="16" t="n"/>
      <c r="G6309" s="17" t="n"/>
      <c r="H6309" s="17" t="n"/>
      <c r="I6309" s="17" t="n"/>
      <c r="J6309" s="17" t="n"/>
      <c r="K6309" s="17" t="n"/>
      <c r="L6309" s="17" t="n"/>
      <c r="N6309">
        <f>IF($B6309="","",IF($C6309="SUPERSTORE","Superstore","DH"))</f>
        <v/>
      </c>
      <c r="O6309">
        <f>IF($B6309="","",IFERROR(VLOOKUP($B6309,Mapping!$A:$C,2,0),"Not Mapped"))</f>
        <v/>
      </c>
      <c r="P6309">
        <f>IF($B6309="","",IFERROR(VLOOKUP($B6309,Mapping!$A:$C,3,0),"Not Mapped"))</f>
        <v/>
      </c>
      <c r="Q6309">
        <f>IF($B6309="","",IF(COUNTIF(Exclusions!$A:$A,$B6309)&gt;0,"Yes","No"))</f>
        <v/>
      </c>
      <c r="R6309" s="17">
        <f>IF($B6309="","",MIN(1,DAY($A6309)/IF($N6309="Superstore",Settings!$B$5,Settings!$B$4)))</f>
        <v/>
      </c>
      <c r="S6309" s="17">
        <f>IF(OR($B6309="",$G6309="",$R6309=0),"",$G6309/$R6309)</f>
        <v/>
      </c>
      <c r="T6309">
        <f>IF($S6309="","",IF($S6309&lt;Settings!$B$8,"Critical",IF($S6309&lt;Settings!$B$9,"Semi Critical","Non Critical")))</f>
        <v/>
      </c>
      <c r="U6309">
        <f>IF($B6309="","",IFERROR(VLOOKUP($O6309,Leaders!$A:$B,2,0),"Not Mapped"))</f>
        <v/>
      </c>
    </row>
    <row r="6310">
      <c r="A6310" s="16" t="n"/>
      <c r="G6310" s="17" t="n"/>
      <c r="H6310" s="17" t="n"/>
      <c r="I6310" s="17" t="n"/>
      <c r="J6310" s="17" t="n"/>
      <c r="K6310" s="17" t="n"/>
      <c r="L6310" s="17" t="n"/>
      <c r="N6310">
        <f>IF($B6310="","",IF($C6310="SUPERSTORE","Superstore","DH"))</f>
        <v/>
      </c>
      <c r="O6310">
        <f>IF($B6310="","",IFERROR(VLOOKUP($B6310,Mapping!$A:$C,2,0),"Not Mapped"))</f>
        <v/>
      </c>
      <c r="P6310">
        <f>IF($B6310="","",IFERROR(VLOOKUP($B6310,Mapping!$A:$C,3,0),"Not Mapped"))</f>
        <v/>
      </c>
      <c r="Q6310">
        <f>IF($B6310="","",IF(COUNTIF(Exclusions!$A:$A,$B6310)&gt;0,"Yes","No"))</f>
        <v/>
      </c>
      <c r="R6310" s="17">
        <f>IF($B6310="","",MIN(1,DAY($A6310)/IF($N6310="Superstore",Settings!$B$5,Settings!$B$4)))</f>
        <v/>
      </c>
      <c r="S6310" s="17">
        <f>IF(OR($B6310="",$G6310="",$R6310=0),"",$G6310/$R6310)</f>
        <v/>
      </c>
      <c r="T6310">
        <f>IF($S6310="","",IF($S6310&lt;Settings!$B$8,"Critical",IF($S6310&lt;Settings!$B$9,"Semi Critical","Non Critical")))</f>
        <v/>
      </c>
      <c r="U6310">
        <f>IF($B6310="","",IFERROR(VLOOKUP($O6310,Leaders!$A:$B,2,0),"Not Mapped"))</f>
        <v/>
      </c>
    </row>
    <row r="6311">
      <c r="A6311" s="16" t="n"/>
      <c r="G6311" s="17" t="n"/>
      <c r="H6311" s="17" t="n"/>
      <c r="I6311" s="17" t="n"/>
      <c r="J6311" s="17" t="n"/>
      <c r="K6311" s="17" t="n"/>
      <c r="L6311" s="17" t="n"/>
      <c r="N6311">
        <f>IF($B6311="","",IF($C6311="SUPERSTORE","Superstore","DH"))</f>
        <v/>
      </c>
      <c r="O6311">
        <f>IF($B6311="","",IFERROR(VLOOKUP($B6311,Mapping!$A:$C,2,0),"Not Mapped"))</f>
        <v/>
      </c>
      <c r="P6311">
        <f>IF($B6311="","",IFERROR(VLOOKUP($B6311,Mapping!$A:$C,3,0),"Not Mapped"))</f>
        <v/>
      </c>
      <c r="Q6311">
        <f>IF($B6311="","",IF(COUNTIF(Exclusions!$A:$A,$B6311)&gt;0,"Yes","No"))</f>
        <v/>
      </c>
      <c r="R6311" s="17">
        <f>IF($B6311="","",MIN(1,DAY($A6311)/IF($N6311="Superstore",Settings!$B$5,Settings!$B$4)))</f>
        <v/>
      </c>
      <c r="S6311" s="17">
        <f>IF(OR($B6311="",$G6311="",$R6311=0),"",$G6311/$R6311)</f>
        <v/>
      </c>
      <c r="T6311">
        <f>IF($S6311="","",IF($S6311&lt;Settings!$B$8,"Critical",IF($S6311&lt;Settings!$B$9,"Semi Critical","Non Critical")))</f>
        <v/>
      </c>
      <c r="U6311">
        <f>IF($B6311="","",IFERROR(VLOOKUP($O6311,Leaders!$A:$B,2,0),"Not Mapped"))</f>
        <v/>
      </c>
    </row>
    <row r="6312">
      <c r="A6312" s="16" t="n"/>
      <c r="G6312" s="17" t="n"/>
      <c r="H6312" s="17" t="n"/>
      <c r="I6312" s="17" t="n"/>
      <c r="J6312" s="17" t="n"/>
      <c r="K6312" s="17" t="n"/>
      <c r="L6312" s="17" t="n"/>
      <c r="N6312">
        <f>IF($B6312="","",IF($C6312="SUPERSTORE","Superstore","DH"))</f>
        <v/>
      </c>
      <c r="O6312">
        <f>IF($B6312="","",IFERROR(VLOOKUP($B6312,Mapping!$A:$C,2,0),"Not Mapped"))</f>
        <v/>
      </c>
      <c r="P6312">
        <f>IF($B6312="","",IFERROR(VLOOKUP($B6312,Mapping!$A:$C,3,0),"Not Mapped"))</f>
        <v/>
      </c>
      <c r="Q6312">
        <f>IF($B6312="","",IF(COUNTIF(Exclusions!$A:$A,$B6312)&gt;0,"Yes","No"))</f>
        <v/>
      </c>
      <c r="R6312" s="17">
        <f>IF($B6312="","",MIN(1,DAY($A6312)/IF($N6312="Superstore",Settings!$B$5,Settings!$B$4)))</f>
        <v/>
      </c>
      <c r="S6312" s="17">
        <f>IF(OR($B6312="",$G6312="",$R6312=0),"",$G6312/$R6312)</f>
        <v/>
      </c>
      <c r="T6312">
        <f>IF($S6312="","",IF($S6312&lt;Settings!$B$8,"Critical",IF($S6312&lt;Settings!$B$9,"Semi Critical","Non Critical")))</f>
        <v/>
      </c>
      <c r="U6312">
        <f>IF($B6312="","",IFERROR(VLOOKUP($O6312,Leaders!$A:$B,2,0),"Not Mapped"))</f>
        <v/>
      </c>
    </row>
    <row r="6313">
      <c r="A6313" s="16" t="n"/>
      <c r="G6313" s="17" t="n"/>
      <c r="H6313" s="17" t="n"/>
      <c r="I6313" s="17" t="n"/>
      <c r="J6313" s="17" t="n"/>
      <c r="K6313" s="17" t="n"/>
      <c r="L6313" s="17" t="n"/>
      <c r="N6313">
        <f>IF($B6313="","",IF($C6313="SUPERSTORE","Superstore","DH"))</f>
        <v/>
      </c>
      <c r="O6313">
        <f>IF($B6313="","",IFERROR(VLOOKUP($B6313,Mapping!$A:$C,2,0),"Not Mapped"))</f>
        <v/>
      </c>
      <c r="P6313">
        <f>IF($B6313="","",IFERROR(VLOOKUP($B6313,Mapping!$A:$C,3,0),"Not Mapped"))</f>
        <v/>
      </c>
      <c r="Q6313">
        <f>IF($B6313="","",IF(COUNTIF(Exclusions!$A:$A,$B6313)&gt;0,"Yes","No"))</f>
        <v/>
      </c>
      <c r="R6313" s="17">
        <f>IF($B6313="","",MIN(1,DAY($A6313)/IF($N6313="Superstore",Settings!$B$5,Settings!$B$4)))</f>
        <v/>
      </c>
      <c r="S6313" s="17">
        <f>IF(OR($B6313="",$G6313="",$R6313=0),"",$G6313/$R6313)</f>
        <v/>
      </c>
      <c r="T6313">
        <f>IF($S6313="","",IF($S6313&lt;Settings!$B$8,"Critical",IF($S6313&lt;Settings!$B$9,"Semi Critical","Non Critical")))</f>
        <v/>
      </c>
      <c r="U6313">
        <f>IF($B6313="","",IFERROR(VLOOKUP($O6313,Leaders!$A:$B,2,0),"Not Mapped"))</f>
        <v/>
      </c>
    </row>
    <row r="6314">
      <c r="A6314" s="16" t="n"/>
      <c r="G6314" s="17" t="n"/>
      <c r="H6314" s="17" t="n"/>
      <c r="I6314" s="17" t="n"/>
      <c r="J6314" s="17" t="n"/>
      <c r="K6314" s="17" t="n"/>
      <c r="L6314" s="17" t="n"/>
      <c r="N6314">
        <f>IF($B6314="","",IF($C6314="SUPERSTORE","Superstore","DH"))</f>
        <v/>
      </c>
      <c r="O6314">
        <f>IF($B6314="","",IFERROR(VLOOKUP($B6314,Mapping!$A:$C,2,0),"Not Mapped"))</f>
        <v/>
      </c>
      <c r="P6314">
        <f>IF($B6314="","",IFERROR(VLOOKUP($B6314,Mapping!$A:$C,3,0),"Not Mapped"))</f>
        <v/>
      </c>
      <c r="Q6314">
        <f>IF($B6314="","",IF(COUNTIF(Exclusions!$A:$A,$B6314)&gt;0,"Yes","No"))</f>
        <v/>
      </c>
      <c r="R6314" s="17">
        <f>IF($B6314="","",MIN(1,DAY($A6314)/IF($N6314="Superstore",Settings!$B$5,Settings!$B$4)))</f>
        <v/>
      </c>
      <c r="S6314" s="17">
        <f>IF(OR($B6314="",$G6314="",$R6314=0),"",$G6314/$R6314)</f>
        <v/>
      </c>
      <c r="T6314">
        <f>IF($S6314="","",IF($S6314&lt;Settings!$B$8,"Critical",IF($S6314&lt;Settings!$B$9,"Semi Critical","Non Critical")))</f>
        <v/>
      </c>
      <c r="U6314">
        <f>IF($B6314="","",IFERROR(VLOOKUP($O6314,Leaders!$A:$B,2,0),"Not Mapped"))</f>
        <v/>
      </c>
    </row>
    <row r="6315">
      <c r="A6315" s="16" t="n"/>
      <c r="G6315" s="17" t="n"/>
      <c r="H6315" s="17" t="n"/>
      <c r="I6315" s="17" t="n"/>
      <c r="J6315" s="17" t="n"/>
      <c r="K6315" s="17" t="n"/>
      <c r="L6315" s="17" t="n"/>
      <c r="N6315">
        <f>IF($B6315="","",IF($C6315="SUPERSTORE","Superstore","DH"))</f>
        <v/>
      </c>
      <c r="O6315">
        <f>IF($B6315="","",IFERROR(VLOOKUP($B6315,Mapping!$A:$C,2,0),"Not Mapped"))</f>
        <v/>
      </c>
      <c r="P6315">
        <f>IF($B6315="","",IFERROR(VLOOKUP($B6315,Mapping!$A:$C,3,0),"Not Mapped"))</f>
        <v/>
      </c>
      <c r="Q6315">
        <f>IF($B6315="","",IF(COUNTIF(Exclusions!$A:$A,$B6315)&gt;0,"Yes","No"))</f>
        <v/>
      </c>
      <c r="R6315" s="17">
        <f>IF($B6315="","",MIN(1,DAY($A6315)/IF($N6315="Superstore",Settings!$B$5,Settings!$B$4)))</f>
        <v/>
      </c>
      <c r="S6315" s="17">
        <f>IF(OR($B6315="",$G6315="",$R6315=0),"",$G6315/$R6315)</f>
        <v/>
      </c>
      <c r="T6315">
        <f>IF($S6315="","",IF($S6315&lt;Settings!$B$8,"Critical",IF($S6315&lt;Settings!$B$9,"Semi Critical","Non Critical")))</f>
        <v/>
      </c>
      <c r="U6315">
        <f>IF($B6315="","",IFERROR(VLOOKUP($O6315,Leaders!$A:$B,2,0),"Not Mapped"))</f>
        <v/>
      </c>
    </row>
    <row r="6316">
      <c r="A6316" s="16" t="n"/>
      <c r="G6316" s="17" t="n"/>
      <c r="H6316" s="17" t="n"/>
      <c r="I6316" s="17" t="n"/>
      <c r="J6316" s="17" t="n"/>
      <c r="K6316" s="17" t="n"/>
      <c r="L6316" s="17" t="n"/>
      <c r="N6316">
        <f>IF($B6316="","",IF($C6316="SUPERSTORE","Superstore","DH"))</f>
        <v/>
      </c>
      <c r="O6316">
        <f>IF($B6316="","",IFERROR(VLOOKUP($B6316,Mapping!$A:$C,2,0),"Not Mapped"))</f>
        <v/>
      </c>
      <c r="P6316">
        <f>IF($B6316="","",IFERROR(VLOOKUP($B6316,Mapping!$A:$C,3,0),"Not Mapped"))</f>
        <v/>
      </c>
      <c r="Q6316">
        <f>IF($B6316="","",IF(COUNTIF(Exclusions!$A:$A,$B6316)&gt;0,"Yes","No"))</f>
        <v/>
      </c>
      <c r="R6316" s="17">
        <f>IF($B6316="","",MIN(1,DAY($A6316)/IF($N6316="Superstore",Settings!$B$5,Settings!$B$4)))</f>
        <v/>
      </c>
      <c r="S6316" s="17">
        <f>IF(OR($B6316="",$G6316="",$R6316=0),"",$G6316/$R6316)</f>
        <v/>
      </c>
      <c r="T6316">
        <f>IF($S6316="","",IF($S6316&lt;Settings!$B$8,"Critical",IF($S6316&lt;Settings!$B$9,"Semi Critical","Non Critical")))</f>
        <v/>
      </c>
      <c r="U6316">
        <f>IF($B6316="","",IFERROR(VLOOKUP($O6316,Leaders!$A:$B,2,0),"Not Mapped"))</f>
        <v/>
      </c>
    </row>
    <row r="6317">
      <c r="A6317" s="16" t="n"/>
      <c r="G6317" s="17" t="n"/>
      <c r="H6317" s="17" t="n"/>
      <c r="I6317" s="17" t="n"/>
      <c r="J6317" s="17" t="n"/>
      <c r="K6317" s="17" t="n"/>
      <c r="L6317" s="17" t="n"/>
      <c r="N6317">
        <f>IF($B6317="","",IF($C6317="SUPERSTORE","Superstore","DH"))</f>
        <v/>
      </c>
      <c r="O6317">
        <f>IF($B6317="","",IFERROR(VLOOKUP($B6317,Mapping!$A:$C,2,0),"Not Mapped"))</f>
        <v/>
      </c>
      <c r="P6317">
        <f>IF($B6317="","",IFERROR(VLOOKUP($B6317,Mapping!$A:$C,3,0),"Not Mapped"))</f>
        <v/>
      </c>
      <c r="Q6317">
        <f>IF($B6317="","",IF(COUNTIF(Exclusions!$A:$A,$B6317)&gt;0,"Yes","No"))</f>
        <v/>
      </c>
      <c r="R6317" s="17">
        <f>IF($B6317="","",MIN(1,DAY($A6317)/IF($N6317="Superstore",Settings!$B$5,Settings!$B$4)))</f>
        <v/>
      </c>
      <c r="S6317" s="17">
        <f>IF(OR($B6317="",$G6317="",$R6317=0),"",$G6317/$R6317)</f>
        <v/>
      </c>
      <c r="T6317">
        <f>IF($S6317="","",IF($S6317&lt;Settings!$B$8,"Critical",IF($S6317&lt;Settings!$B$9,"Semi Critical","Non Critical")))</f>
        <v/>
      </c>
      <c r="U6317">
        <f>IF($B6317="","",IFERROR(VLOOKUP($O6317,Leaders!$A:$B,2,0),"Not Mapped"))</f>
        <v/>
      </c>
    </row>
    <row r="6318">
      <c r="A6318" s="16" t="n"/>
      <c r="G6318" s="17" t="n"/>
      <c r="H6318" s="17" t="n"/>
      <c r="I6318" s="17" t="n"/>
      <c r="J6318" s="17" t="n"/>
      <c r="K6318" s="17" t="n"/>
      <c r="L6318" s="17" t="n"/>
      <c r="N6318">
        <f>IF($B6318="","",IF($C6318="SUPERSTORE","Superstore","DH"))</f>
        <v/>
      </c>
      <c r="O6318">
        <f>IF($B6318="","",IFERROR(VLOOKUP($B6318,Mapping!$A:$C,2,0),"Not Mapped"))</f>
        <v/>
      </c>
      <c r="P6318">
        <f>IF($B6318="","",IFERROR(VLOOKUP($B6318,Mapping!$A:$C,3,0),"Not Mapped"))</f>
        <v/>
      </c>
      <c r="Q6318">
        <f>IF($B6318="","",IF(COUNTIF(Exclusions!$A:$A,$B6318)&gt;0,"Yes","No"))</f>
        <v/>
      </c>
      <c r="R6318" s="17">
        <f>IF($B6318="","",MIN(1,DAY($A6318)/IF($N6318="Superstore",Settings!$B$5,Settings!$B$4)))</f>
        <v/>
      </c>
      <c r="S6318" s="17">
        <f>IF(OR($B6318="",$G6318="",$R6318=0),"",$G6318/$R6318)</f>
        <v/>
      </c>
      <c r="T6318">
        <f>IF($S6318="","",IF($S6318&lt;Settings!$B$8,"Critical",IF($S6318&lt;Settings!$B$9,"Semi Critical","Non Critical")))</f>
        <v/>
      </c>
      <c r="U6318">
        <f>IF($B6318="","",IFERROR(VLOOKUP($O6318,Leaders!$A:$B,2,0),"Not Mapped"))</f>
        <v/>
      </c>
    </row>
    <row r="6319">
      <c r="A6319" s="16" t="n"/>
      <c r="G6319" s="17" t="n"/>
      <c r="H6319" s="17" t="n"/>
      <c r="I6319" s="17" t="n"/>
      <c r="J6319" s="17" t="n"/>
      <c r="K6319" s="17" t="n"/>
      <c r="L6319" s="17" t="n"/>
      <c r="N6319">
        <f>IF($B6319="","",IF($C6319="SUPERSTORE","Superstore","DH"))</f>
        <v/>
      </c>
      <c r="O6319">
        <f>IF($B6319="","",IFERROR(VLOOKUP($B6319,Mapping!$A:$C,2,0),"Not Mapped"))</f>
        <v/>
      </c>
      <c r="P6319">
        <f>IF($B6319="","",IFERROR(VLOOKUP($B6319,Mapping!$A:$C,3,0),"Not Mapped"))</f>
        <v/>
      </c>
      <c r="Q6319">
        <f>IF($B6319="","",IF(COUNTIF(Exclusions!$A:$A,$B6319)&gt;0,"Yes","No"))</f>
        <v/>
      </c>
      <c r="R6319" s="17">
        <f>IF($B6319="","",MIN(1,DAY($A6319)/IF($N6319="Superstore",Settings!$B$5,Settings!$B$4)))</f>
        <v/>
      </c>
      <c r="S6319" s="17">
        <f>IF(OR($B6319="",$G6319="",$R6319=0),"",$G6319/$R6319)</f>
        <v/>
      </c>
      <c r="T6319">
        <f>IF($S6319="","",IF($S6319&lt;Settings!$B$8,"Critical",IF($S6319&lt;Settings!$B$9,"Semi Critical","Non Critical")))</f>
        <v/>
      </c>
      <c r="U6319">
        <f>IF($B6319="","",IFERROR(VLOOKUP($O6319,Leaders!$A:$B,2,0),"Not Mapped"))</f>
        <v/>
      </c>
    </row>
    <row r="6320">
      <c r="A6320" s="16" t="n"/>
      <c r="G6320" s="17" t="n"/>
      <c r="H6320" s="17" t="n"/>
      <c r="I6320" s="17" t="n"/>
      <c r="J6320" s="17" t="n"/>
      <c r="K6320" s="17" t="n"/>
      <c r="L6320" s="17" t="n"/>
      <c r="N6320">
        <f>IF($B6320="","",IF($C6320="SUPERSTORE","Superstore","DH"))</f>
        <v/>
      </c>
      <c r="O6320">
        <f>IF($B6320="","",IFERROR(VLOOKUP($B6320,Mapping!$A:$C,2,0),"Not Mapped"))</f>
        <v/>
      </c>
      <c r="P6320">
        <f>IF($B6320="","",IFERROR(VLOOKUP($B6320,Mapping!$A:$C,3,0),"Not Mapped"))</f>
        <v/>
      </c>
      <c r="Q6320">
        <f>IF($B6320="","",IF(COUNTIF(Exclusions!$A:$A,$B6320)&gt;0,"Yes","No"))</f>
        <v/>
      </c>
      <c r="R6320" s="17">
        <f>IF($B6320="","",MIN(1,DAY($A6320)/IF($N6320="Superstore",Settings!$B$5,Settings!$B$4)))</f>
        <v/>
      </c>
      <c r="S6320" s="17">
        <f>IF(OR($B6320="",$G6320="",$R6320=0),"",$G6320/$R6320)</f>
        <v/>
      </c>
      <c r="T6320">
        <f>IF($S6320="","",IF($S6320&lt;Settings!$B$8,"Critical",IF($S6320&lt;Settings!$B$9,"Semi Critical","Non Critical")))</f>
        <v/>
      </c>
      <c r="U6320">
        <f>IF($B6320="","",IFERROR(VLOOKUP($O6320,Leaders!$A:$B,2,0),"Not Mapped"))</f>
        <v/>
      </c>
    </row>
    <row r="6321">
      <c r="A6321" s="16" t="n"/>
      <c r="G6321" s="17" t="n"/>
      <c r="H6321" s="17" t="n"/>
      <c r="I6321" s="17" t="n"/>
      <c r="J6321" s="17" t="n"/>
      <c r="K6321" s="17" t="n"/>
      <c r="L6321" s="17" t="n"/>
      <c r="N6321">
        <f>IF($B6321="","",IF($C6321="SUPERSTORE","Superstore","DH"))</f>
        <v/>
      </c>
      <c r="O6321">
        <f>IF($B6321="","",IFERROR(VLOOKUP($B6321,Mapping!$A:$C,2,0),"Not Mapped"))</f>
        <v/>
      </c>
      <c r="P6321">
        <f>IF($B6321="","",IFERROR(VLOOKUP($B6321,Mapping!$A:$C,3,0),"Not Mapped"))</f>
        <v/>
      </c>
      <c r="Q6321">
        <f>IF($B6321="","",IF(COUNTIF(Exclusions!$A:$A,$B6321)&gt;0,"Yes","No"))</f>
        <v/>
      </c>
      <c r="R6321" s="17">
        <f>IF($B6321="","",MIN(1,DAY($A6321)/IF($N6321="Superstore",Settings!$B$5,Settings!$B$4)))</f>
        <v/>
      </c>
      <c r="S6321" s="17">
        <f>IF(OR($B6321="",$G6321="",$R6321=0),"",$G6321/$R6321)</f>
        <v/>
      </c>
      <c r="T6321">
        <f>IF($S6321="","",IF($S6321&lt;Settings!$B$8,"Critical",IF($S6321&lt;Settings!$B$9,"Semi Critical","Non Critical")))</f>
        <v/>
      </c>
      <c r="U6321">
        <f>IF($B6321="","",IFERROR(VLOOKUP($O6321,Leaders!$A:$B,2,0),"Not Mapped"))</f>
        <v/>
      </c>
    </row>
    <row r="6322">
      <c r="A6322" s="16" t="n"/>
      <c r="G6322" s="17" t="n"/>
      <c r="H6322" s="17" t="n"/>
      <c r="I6322" s="17" t="n"/>
      <c r="J6322" s="17" t="n"/>
      <c r="K6322" s="17" t="n"/>
      <c r="L6322" s="17" t="n"/>
      <c r="N6322">
        <f>IF($B6322="","",IF($C6322="SUPERSTORE","Superstore","DH"))</f>
        <v/>
      </c>
      <c r="O6322">
        <f>IF($B6322="","",IFERROR(VLOOKUP($B6322,Mapping!$A:$C,2,0),"Not Mapped"))</f>
        <v/>
      </c>
      <c r="P6322">
        <f>IF($B6322="","",IFERROR(VLOOKUP($B6322,Mapping!$A:$C,3,0),"Not Mapped"))</f>
        <v/>
      </c>
      <c r="Q6322">
        <f>IF($B6322="","",IF(COUNTIF(Exclusions!$A:$A,$B6322)&gt;0,"Yes","No"))</f>
        <v/>
      </c>
      <c r="R6322" s="17">
        <f>IF($B6322="","",MIN(1,DAY($A6322)/IF($N6322="Superstore",Settings!$B$5,Settings!$B$4)))</f>
        <v/>
      </c>
      <c r="S6322" s="17">
        <f>IF(OR($B6322="",$G6322="",$R6322=0),"",$G6322/$R6322)</f>
        <v/>
      </c>
      <c r="T6322">
        <f>IF($S6322="","",IF($S6322&lt;Settings!$B$8,"Critical",IF($S6322&lt;Settings!$B$9,"Semi Critical","Non Critical")))</f>
        <v/>
      </c>
      <c r="U6322">
        <f>IF($B6322="","",IFERROR(VLOOKUP($O6322,Leaders!$A:$B,2,0),"Not Mapped"))</f>
        <v/>
      </c>
    </row>
    <row r="6323">
      <c r="A6323" s="16" t="n"/>
      <c r="G6323" s="17" t="n"/>
      <c r="H6323" s="17" t="n"/>
      <c r="I6323" s="17" t="n"/>
      <c r="J6323" s="17" t="n"/>
      <c r="K6323" s="17" t="n"/>
      <c r="L6323" s="17" t="n"/>
      <c r="N6323">
        <f>IF($B6323="","",IF($C6323="SUPERSTORE","Superstore","DH"))</f>
        <v/>
      </c>
      <c r="O6323">
        <f>IF($B6323="","",IFERROR(VLOOKUP($B6323,Mapping!$A:$C,2,0),"Not Mapped"))</f>
        <v/>
      </c>
      <c r="P6323">
        <f>IF($B6323="","",IFERROR(VLOOKUP($B6323,Mapping!$A:$C,3,0),"Not Mapped"))</f>
        <v/>
      </c>
      <c r="Q6323">
        <f>IF($B6323="","",IF(COUNTIF(Exclusions!$A:$A,$B6323)&gt;0,"Yes","No"))</f>
        <v/>
      </c>
      <c r="R6323" s="17">
        <f>IF($B6323="","",MIN(1,DAY($A6323)/IF($N6323="Superstore",Settings!$B$5,Settings!$B$4)))</f>
        <v/>
      </c>
      <c r="S6323" s="17">
        <f>IF(OR($B6323="",$G6323="",$R6323=0),"",$G6323/$R6323)</f>
        <v/>
      </c>
      <c r="T6323">
        <f>IF($S6323="","",IF($S6323&lt;Settings!$B$8,"Critical",IF($S6323&lt;Settings!$B$9,"Semi Critical","Non Critical")))</f>
        <v/>
      </c>
      <c r="U6323">
        <f>IF($B6323="","",IFERROR(VLOOKUP($O6323,Leaders!$A:$B,2,0),"Not Mapped"))</f>
        <v/>
      </c>
    </row>
    <row r="6324">
      <c r="A6324" s="16" t="n"/>
      <c r="G6324" s="17" t="n"/>
      <c r="H6324" s="17" t="n"/>
      <c r="I6324" s="17" t="n"/>
      <c r="J6324" s="17" t="n"/>
      <c r="K6324" s="17" t="n"/>
      <c r="L6324" s="17" t="n"/>
      <c r="N6324">
        <f>IF($B6324="","",IF($C6324="SUPERSTORE","Superstore","DH"))</f>
        <v/>
      </c>
      <c r="O6324">
        <f>IF($B6324="","",IFERROR(VLOOKUP($B6324,Mapping!$A:$C,2,0),"Not Mapped"))</f>
        <v/>
      </c>
      <c r="P6324">
        <f>IF($B6324="","",IFERROR(VLOOKUP($B6324,Mapping!$A:$C,3,0),"Not Mapped"))</f>
        <v/>
      </c>
      <c r="Q6324">
        <f>IF($B6324="","",IF(COUNTIF(Exclusions!$A:$A,$B6324)&gt;0,"Yes","No"))</f>
        <v/>
      </c>
      <c r="R6324" s="17">
        <f>IF($B6324="","",MIN(1,DAY($A6324)/IF($N6324="Superstore",Settings!$B$5,Settings!$B$4)))</f>
        <v/>
      </c>
      <c r="S6324" s="17">
        <f>IF(OR($B6324="",$G6324="",$R6324=0),"",$G6324/$R6324)</f>
        <v/>
      </c>
      <c r="T6324">
        <f>IF($S6324="","",IF($S6324&lt;Settings!$B$8,"Critical",IF($S6324&lt;Settings!$B$9,"Semi Critical","Non Critical")))</f>
        <v/>
      </c>
      <c r="U6324">
        <f>IF($B6324="","",IFERROR(VLOOKUP($O6324,Leaders!$A:$B,2,0),"Not Mapped"))</f>
        <v/>
      </c>
    </row>
    <row r="6325">
      <c r="A6325" s="16" t="n"/>
      <c r="G6325" s="17" t="n"/>
      <c r="H6325" s="17" t="n"/>
      <c r="I6325" s="17" t="n"/>
      <c r="J6325" s="17" t="n"/>
      <c r="K6325" s="17" t="n"/>
      <c r="L6325" s="17" t="n"/>
      <c r="N6325">
        <f>IF($B6325="","",IF($C6325="SUPERSTORE","Superstore","DH"))</f>
        <v/>
      </c>
      <c r="O6325">
        <f>IF($B6325="","",IFERROR(VLOOKUP($B6325,Mapping!$A:$C,2,0),"Not Mapped"))</f>
        <v/>
      </c>
      <c r="P6325">
        <f>IF($B6325="","",IFERROR(VLOOKUP($B6325,Mapping!$A:$C,3,0),"Not Mapped"))</f>
        <v/>
      </c>
      <c r="Q6325">
        <f>IF($B6325="","",IF(COUNTIF(Exclusions!$A:$A,$B6325)&gt;0,"Yes","No"))</f>
        <v/>
      </c>
      <c r="R6325" s="17">
        <f>IF($B6325="","",MIN(1,DAY($A6325)/IF($N6325="Superstore",Settings!$B$5,Settings!$B$4)))</f>
        <v/>
      </c>
      <c r="S6325" s="17">
        <f>IF(OR($B6325="",$G6325="",$R6325=0),"",$G6325/$R6325)</f>
        <v/>
      </c>
      <c r="T6325">
        <f>IF($S6325="","",IF($S6325&lt;Settings!$B$8,"Critical",IF($S6325&lt;Settings!$B$9,"Semi Critical","Non Critical")))</f>
        <v/>
      </c>
      <c r="U6325">
        <f>IF($B6325="","",IFERROR(VLOOKUP($O6325,Leaders!$A:$B,2,0),"Not Mapped"))</f>
        <v/>
      </c>
    </row>
    <row r="6326">
      <c r="A6326" s="16" t="n"/>
      <c r="G6326" s="17" t="n"/>
      <c r="H6326" s="17" t="n"/>
      <c r="I6326" s="17" t="n"/>
      <c r="J6326" s="17" t="n"/>
      <c r="K6326" s="17" t="n"/>
      <c r="L6326" s="17" t="n"/>
      <c r="N6326">
        <f>IF($B6326="","",IF($C6326="SUPERSTORE","Superstore","DH"))</f>
        <v/>
      </c>
      <c r="O6326">
        <f>IF($B6326="","",IFERROR(VLOOKUP($B6326,Mapping!$A:$C,2,0),"Not Mapped"))</f>
        <v/>
      </c>
      <c r="P6326">
        <f>IF($B6326="","",IFERROR(VLOOKUP($B6326,Mapping!$A:$C,3,0),"Not Mapped"))</f>
        <v/>
      </c>
      <c r="Q6326">
        <f>IF($B6326="","",IF(COUNTIF(Exclusions!$A:$A,$B6326)&gt;0,"Yes","No"))</f>
        <v/>
      </c>
      <c r="R6326" s="17">
        <f>IF($B6326="","",MIN(1,DAY($A6326)/IF($N6326="Superstore",Settings!$B$5,Settings!$B$4)))</f>
        <v/>
      </c>
      <c r="S6326" s="17">
        <f>IF(OR($B6326="",$G6326="",$R6326=0),"",$G6326/$R6326)</f>
        <v/>
      </c>
      <c r="T6326">
        <f>IF($S6326="","",IF($S6326&lt;Settings!$B$8,"Critical",IF($S6326&lt;Settings!$B$9,"Semi Critical","Non Critical")))</f>
        <v/>
      </c>
      <c r="U6326">
        <f>IF($B6326="","",IFERROR(VLOOKUP($O6326,Leaders!$A:$B,2,0),"Not Mapped"))</f>
        <v/>
      </c>
    </row>
    <row r="6327">
      <c r="A6327" s="16" t="n"/>
      <c r="G6327" s="17" t="n"/>
      <c r="H6327" s="17" t="n"/>
      <c r="I6327" s="17" t="n"/>
      <c r="J6327" s="17" t="n"/>
      <c r="K6327" s="17" t="n"/>
      <c r="L6327" s="17" t="n"/>
      <c r="N6327">
        <f>IF($B6327="","",IF($C6327="SUPERSTORE","Superstore","DH"))</f>
        <v/>
      </c>
      <c r="O6327">
        <f>IF($B6327="","",IFERROR(VLOOKUP($B6327,Mapping!$A:$C,2,0),"Not Mapped"))</f>
        <v/>
      </c>
      <c r="P6327">
        <f>IF($B6327="","",IFERROR(VLOOKUP($B6327,Mapping!$A:$C,3,0),"Not Mapped"))</f>
        <v/>
      </c>
      <c r="Q6327">
        <f>IF($B6327="","",IF(COUNTIF(Exclusions!$A:$A,$B6327)&gt;0,"Yes","No"))</f>
        <v/>
      </c>
      <c r="R6327" s="17">
        <f>IF($B6327="","",MIN(1,DAY($A6327)/IF($N6327="Superstore",Settings!$B$5,Settings!$B$4)))</f>
        <v/>
      </c>
      <c r="S6327" s="17">
        <f>IF(OR($B6327="",$G6327="",$R6327=0),"",$G6327/$R6327)</f>
        <v/>
      </c>
      <c r="T6327">
        <f>IF($S6327="","",IF($S6327&lt;Settings!$B$8,"Critical",IF($S6327&lt;Settings!$B$9,"Semi Critical","Non Critical")))</f>
        <v/>
      </c>
      <c r="U6327">
        <f>IF($B6327="","",IFERROR(VLOOKUP($O6327,Leaders!$A:$B,2,0),"Not Mapped"))</f>
        <v/>
      </c>
    </row>
    <row r="6328">
      <c r="A6328" s="16" t="n"/>
      <c r="G6328" s="17" t="n"/>
      <c r="H6328" s="17" t="n"/>
      <c r="I6328" s="17" t="n"/>
      <c r="J6328" s="17" t="n"/>
      <c r="K6328" s="17" t="n"/>
      <c r="L6328" s="17" t="n"/>
      <c r="N6328">
        <f>IF($B6328="","",IF($C6328="SUPERSTORE","Superstore","DH"))</f>
        <v/>
      </c>
      <c r="O6328">
        <f>IF($B6328="","",IFERROR(VLOOKUP($B6328,Mapping!$A:$C,2,0),"Not Mapped"))</f>
        <v/>
      </c>
      <c r="P6328">
        <f>IF($B6328="","",IFERROR(VLOOKUP($B6328,Mapping!$A:$C,3,0),"Not Mapped"))</f>
        <v/>
      </c>
      <c r="Q6328">
        <f>IF($B6328="","",IF(COUNTIF(Exclusions!$A:$A,$B6328)&gt;0,"Yes","No"))</f>
        <v/>
      </c>
      <c r="R6328" s="17">
        <f>IF($B6328="","",MIN(1,DAY($A6328)/IF($N6328="Superstore",Settings!$B$5,Settings!$B$4)))</f>
        <v/>
      </c>
      <c r="S6328" s="17">
        <f>IF(OR($B6328="",$G6328="",$R6328=0),"",$G6328/$R6328)</f>
        <v/>
      </c>
      <c r="T6328">
        <f>IF($S6328="","",IF($S6328&lt;Settings!$B$8,"Critical",IF($S6328&lt;Settings!$B$9,"Semi Critical","Non Critical")))</f>
        <v/>
      </c>
      <c r="U6328">
        <f>IF($B6328="","",IFERROR(VLOOKUP($O6328,Leaders!$A:$B,2,0),"Not Mapped"))</f>
        <v/>
      </c>
    </row>
    <row r="6329">
      <c r="A6329" s="16" t="n"/>
      <c r="G6329" s="17" t="n"/>
      <c r="H6329" s="17" t="n"/>
      <c r="I6329" s="17" t="n"/>
      <c r="J6329" s="17" t="n"/>
      <c r="K6329" s="17" t="n"/>
      <c r="L6329" s="17" t="n"/>
      <c r="N6329">
        <f>IF($B6329="","",IF($C6329="SUPERSTORE","Superstore","DH"))</f>
        <v/>
      </c>
      <c r="O6329">
        <f>IF($B6329="","",IFERROR(VLOOKUP($B6329,Mapping!$A:$C,2,0),"Not Mapped"))</f>
        <v/>
      </c>
      <c r="P6329">
        <f>IF($B6329="","",IFERROR(VLOOKUP($B6329,Mapping!$A:$C,3,0),"Not Mapped"))</f>
        <v/>
      </c>
      <c r="Q6329">
        <f>IF($B6329="","",IF(COUNTIF(Exclusions!$A:$A,$B6329)&gt;0,"Yes","No"))</f>
        <v/>
      </c>
      <c r="R6329" s="17">
        <f>IF($B6329="","",MIN(1,DAY($A6329)/IF($N6329="Superstore",Settings!$B$5,Settings!$B$4)))</f>
        <v/>
      </c>
      <c r="S6329" s="17">
        <f>IF(OR($B6329="",$G6329="",$R6329=0),"",$G6329/$R6329)</f>
        <v/>
      </c>
      <c r="T6329">
        <f>IF($S6329="","",IF($S6329&lt;Settings!$B$8,"Critical",IF($S6329&lt;Settings!$B$9,"Semi Critical","Non Critical")))</f>
        <v/>
      </c>
      <c r="U6329">
        <f>IF($B6329="","",IFERROR(VLOOKUP($O6329,Leaders!$A:$B,2,0),"Not Mapped"))</f>
        <v/>
      </c>
    </row>
    <row r="6330">
      <c r="A6330" s="16" t="n"/>
      <c r="G6330" s="17" t="n"/>
      <c r="H6330" s="17" t="n"/>
      <c r="I6330" s="17" t="n"/>
      <c r="J6330" s="17" t="n"/>
      <c r="K6330" s="17" t="n"/>
      <c r="L6330" s="17" t="n"/>
      <c r="N6330">
        <f>IF($B6330="","",IF($C6330="SUPERSTORE","Superstore","DH"))</f>
        <v/>
      </c>
      <c r="O6330">
        <f>IF($B6330="","",IFERROR(VLOOKUP($B6330,Mapping!$A:$C,2,0),"Not Mapped"))</f>
        <v/>
      </c>
      <c r="P6330">
        <f>IF($B6330="","",IFERROR(VLOOKUP($B6330,Mapping!$A:$C,3,0),"Not Mapped"))</f>
        <v/>
      </c>
      <c r="Q6330">
        <f>IF($B6330="","",IF(COUNTIF(Exclusions!$A:$A,$B6330)&gt;0,"Yes","No"))</f>
        <v/>
      </c>
      <c r="R6330" s="17">
        <f>IF($B6330="","",MIN(1,DAY($A6330)/IF($N6330="Superstore",Settings!$B$5,Settings!$B$4)))</f>
        <v/>
      </c>
      <c r="S6330" s="17">
        <f>IF(OR($B6330="",$G6330="",$R6330=0),"",$G6330/$R6330)</f>
        <v/>
      </c>
      <c r="T6330">
        <f>IF($S6330="","",IF($S6330&lt;Settings!$B$8,"Critical",IF($S6330&lt;Settings!$B$9,"Semi Critical","Non Critical")))</f>
        <v/>
      </c>
      <c r="U6330">
        <f>IF($B6330="","",IFERROR(VLOOKUP($O6330,Leaders!$A:$B,2,0),"Not Mapped"))</f>
        <v/>
      </c>
    </row>
    <row r="6331">
      <c r="A6331" s="16" t="n"/>
      <c r="G6331" s="17" t="n"/>
      <c r="H6331" s="17" t="n"/>
      <c r="I6331" s="17" t="n"/>
      <c r="J6331" s="17" t="n"/>
      <c r="K6331" s="17" t="n"/>
      <c r="L6331" s="17" t="n"/>
      <c r="N6331">
        <f>IF($B6331="","",IF($C6331="SUPERSTORE","Superstore","DH"))</f>
        <v/>
      </c>
      <c r="O6331">
        <f>IF($B6331="","",IFERROR(VLOOKUP($B6331,Mapping!$A:$C,2,0),"Not Mapped"))</f>
        <v/>
      </c>
      <c r="P6331">
        <f>IF($B6331="","",IFERROR(VLOOKUP($B6331,Mapping!$A:$C,3,0),"Not Mapped"))</f>
        <v/>
      </c>
      <c r="Q6331">
        <f>IF($B6331="","",IF(COUNTIF(Exclusions!$A:$A,$B6331)&gt;0,"Yes","No"))</f>
        <v/>
      </c>
      <c r="R6331" s="17">
        <f>IF($B6331="","",MIN(1,DAY($A6331)/IF($N6331="Superstore",Settings!$B$5,Settings!$B$4)))</f>
        <v/>
      </c>
      <c r="S6331" s="17">
        <f>IF(OR($B6331="",$G6331="",$R6331=0),"",$G6331/$R6331)</f>
        <v/>
      </c>
      <c r="T6331">
        <f>IF($S6331="","",IF($S6331&lt;Settings!$B$8,"Critical",IF($S6331&lt;Settings!$B$9,"Semi Critical","Non Critical")))</f>
        <v/>
      </c>
      <c r="U6331">
        <f>IF($B6331="","",IFERROR(VLOOKUP($O6331,Leaders!$A:$B,2,0),"Not Mapped"))</f>
        <v/>
      </c>
    </row>
    <row r="6332">
      <c r="A6332" s="16" t="n"/>
      <c r="G6332" s="17" t="n"/>
      <c r="H6332" s="17" t="n"/>
      <c r="I6332" s="17" t="n"/>
      <c r="J6332" s="17" t="n"/>
      <c r="K6332" s="17" t="n"/>
      <c r="L6332" s="17" t="n"/>
      <c r="N6332">
        <f>IF($B6332="","",IF($C6332="SUPERSTORE","Superstore","DH"))</f>
        <v/>
      </c>
      <c r="O6332">
        <f>IF($B6332="","",IFERROR(VLOOKUP($B6332,Mapping!$A:$C,2,0),"Not Mapped"))</f>
        <v/>
      </c>
      <c r="P6332">
        <f>IF($B6332="","",IFERROR(VLOOKUP($B6332,Mapping!$A:$C,3,0),"Not Mapped"))</f>
        <v/>
      </c>
      <c r="Q6332">
        <f>IF($B6332="","",IF(COUNTIF(Exclusions!$A:$A,$B6332)&gt;0,"Yes","No"))</f>
        <v/>
      </c>
      <c r="R6332" s="17">
        <f>IF($B6332="","",MIN(1,DAY($A6332)/IF($N6332="Superstore",Settings!$B$5,Settings!$B$4)))</f>
        <v/>
      </c>
      <c r="S6332" s="17">
        <f>IF(OR($B6332="",$G6332="",$R6332=0),"",$G6332/$R6332)</f>
        <v/>
      </c>
      <c r="T6332">
        <f>IF($S6332="","",IF($S6332&lt;Settings!$B$8,"Critical",IF($S6332&lt;Settings!$B$9,"Semi Critical","Non Critical")))</f>
        <v/>
      </c>
      <c r="U6332">
        <f>IF($B6332="","",IFERROR(VLOOKUP($O6332,Leaders!$A:$B,2,0),"Not Mapped"))</f>
        <v/>
      </c>
    </row>
    <row r="6333">
      <c r="A6333" s="16" t="n"/>
      <c r="G6333" s="17" t="n"/>
      <c r="H6333" s="17" t="n"/>
      <c r="I6333" s="17" t="n"/>
      <c r="J6333" s="17" t="n"/>
      <c r="K6333" s="17" t="n"/>
      <c r="L6333" s="17" t="n"/>
      <c r="N6333">
        <f>IF($B6333="","",IF($C6333="SUPERSTORE","Superstore","DH"))</f>
        <v/>
      </c>
      <c r="O6333">
        <f>IF($B6333="","",IFERROR(VLOOKUP($B6333,Mapping!$A:$C,2,0),"Not Mapped"))</f>
        <v/>
      </c>
      <c r="P6333">
        <f>IF($B6333="","",IFERROR(VLOOKUP($B6333,Mapping!$A:$C,3,0),"Not Mapped"))</f>
        <v/>
      </c>
      <c r="Q6333">
        <f>IF($B6333="","",IF(COUNTIF(Exclusions!$A:$A,$B6333)&gt;0,"Yes","No"))</f>
        <v/>
      </c>
      <c r="R6333" s="17">
        <f>IF($B6333="","",MIN(1,DAY($A6333)/IF($N6333="Superstore",Settings!$B$5,Settings!$B$4)))</f>
        <v/>
      </c>
      <c r="S6333" s="17">
        <f>IF(OR($B6333="",$G6333="",$R6333=0),"",$G6333/$R6333)</f>
        <v/>
      </c>
      <c r="T6333">
        <f>IF($S6333="","",IF($S6333&lt;Settings!$B$8,"Critical",IF($S6333&lt;Settings!$B$9,"Semi Critical","Non Critical")))</f>
        <v/>
      </c>
      <c r="U6333">
        <f>IF($B6333="","",IFERROR(VLOOKUP($O6333,Leaders!$A:$B,2,0),"Not Mapped"))</f>
        <v/>
      </c>
    </row>
    <row r="6334">
      <c r="A6334" s="16" t="n"/>
      <c r="G6334" s="17" t="n"/>
      <c r="H6334" s="17" t="n"/>
      <c r="I6334" s="17" t="n"/>
      <c r="J6334" s="17" t="n"/>
      <c r="K6334" s="17" t="n"/>
      <c r="L6334" s="17" t="n"/>
      <c r="N6334">
        <f>IF($B6334="","",IF($C6334="SUPERSTORE","Superstore","DH"))</f>
        <v/>
      </c>
      <c r="O6334">
        <f>IF($B6334="","",IFERROR(VLOOKUP($B6334,Mapping!$A:$C,2,0),"Not Mapped"))</f>
        <v/>
      </c>
      <c r="P6334">
        <f>IF($B6334="","",IFERROR(VLOOKUP($B6334,Mapping!$A:$C,3,0),"Not Mapped"))</f>
        <v/>
      </c>
      <c r="Q6334">
        <f>IF($B6334="","",IF(COUNTIF(Exclusions!$A:$A,$B6334)&gt;0,"Yes","No"))</f>
        <v/>
      </c>
      <c r="R6334" s="17">
        <f>IF($B6334="","",MIN(1,DAY($A6334)/IF($N6334="Superstore",Settings!$B$5,Settings!$B$4)))</f>
        <v/>
      </c>
      <c r="S6334" s="17">
        <f>IF(OR($B6334="",$G6334="",$R6334=0),"",$G6334/$R6334)</f>
        <v/>
      </c>
      <c r="T6334">
        <f>IF($S6334="","",IF($S6334&lt;Settings!$B$8,"Critical",IF($S6334&lt;Settings!$B$9,"Semi Critical","Non Critical")))</f>
        <v/>
      </c>
      <c r="U6334">
        <f>IF($B6334="","",IFERROR(VLOOKUP($O6334,Leaders!$A:$B,2,0),"Not Mapped"))</f>
        <v/>
      </c>
    </row>
    <row r="6335">
      <c r="A6335" s="16" t="n"/>
      <c r="G6335" s="17" t="n"/>
      <c r="H6335" s="17" t="n"/>
      <c r="I6335" s="17" t="n"/>
      <c r="J6335" s="17" t="n"/>
      <c r="K6335" s="17" t="n"/>
      <c r="L6335" s="17" t="n"/>
      <c r="N6335">
        <f>IF($B6335="","",IF($C6335="SUPERSTORE","Superstore","DH"))</f>
        <v/>
      </c>
      <c r="O6335">
        <f>IF($B6335="","",IFERROR(VLOOKUP($B6335,Mapping!$A:$C,2,0),"Not Mapped"))</f>
        <v/>
      </c>
      <c r="P6335">
        <f>IF($B6335="","",IFERROR(VLOOKUP($B6335,Mapping!$A:$C,3,0),"Not Mapped"))</f>
        <v/>
      </c>
      <c r="Q6335">
        <f>IF($B6335="","",IF(COUNTIF(Exclusions!$A:$A,$B6335)&gt;0,"Yes","No"))</f>
        <v/>
      </c>
      <c r="R6335" s="17">
        <f>IF($B6335="","",MIN(1,DAY($A6335)/IF($N6335="Superstore",Settings!$B$5,Settings!$B$4)))</f>
        <v/>
      </c>
      <c r="S6335" s="17">
        <f>IF(OR($B6335="",$G6335="",$R6335=0),"",$G6335/$R6335)</f>
        <v/>
      </c>
      <c r="T6335">
        <f>IF($S6335="","",IF($S6335&lt;Settings!$B$8,"Critical",IF($S6335&lt;Settings!$B$9,"Semi Critical","Non Critical")))</f>
        <v/>
      </c>
      <c r="U6335">
        <f>IF($B6335="","",IFERROR(VLOOKUP($O6335,Leaders!$A:$B,2,0),"Not Mapped"))</f>
        <v/>
      </c>
    </row>
    <row r="6336">
      <c r="A6336" s="16" t="n"/>
      <c r="G6336" s="17" t="n"/>
      <c r="H6336" s="17" t="n"/>
      <c r="I6336" s="17" t="n"/>
      <c r="J6336" s="17" t="n"/>
      <c r="K6336" s="17" t="n"/>
      <c r="L6336" s="17" t="n"/>
      <c r="N6336">
        <f>IF($B6336="","",IF($C6336="SUPERSTORE","Superstore","DH"))</f>
        <v/>
      </c>
      <c r="O6336">
        <f>IF($B6336="","",IFERROR(VLOOKUP($B6336,Mapping!$A:$C,2,0),"Not Mapped"))</f>
        <v/>
      </c>
      <c r="P6336">
        <f>IF($B6336="","",IFERROR(VLOOKUP($B6336,Mapping!$A:$C,3,0),"Not Mapped"))</f>
        <v/>
      </c>
      <c r="Q6336">
        <f>IF($B6336="","",IF(COUNTIF(Exclusions!$A:$A,$B6336)&gt;0,"Yes","No"))</f>
        <v/>
      </c>
      <c r="R6336" s="17">
        <f>IF($B6336="","",MIN(1,DAY($A6336)/IF($N6336="Superstore",Settings!$B$5,Settings!$B$4)))</f>
        <v/>
      </c>
      <c r="S6336" s="17">
        <f>IF(OR($B6336="",$G6336="",$R6336=0),"",$G6336/$R6336)</f>
        <v/>
      </c>
      <c r="T6336">
        <f>IF($S6336="","",IF($S6336&lt;Settings!$B$8,"Critical",IF($S6336&lt;Settings!$B$9,"Semi Critical","Non Critical")))</f>
        <v/>
      </c>
      <c r="U6336">
        <f>IF($B6336="","",IFERROR(VLOOKUP($O6336,Leaders!$A:$B,2,0),"Not Mapped"))</f>
        <v/>
      </c>
    </row>
    <row r="6337">
      <c r="A6337" s="16" t="n"/>
      <c r="G6337" s="17" t="n"/>
      <c r="H6337" s="17" t="n"/>
      <c r="I6337" s="17" t="n"/>
      <c r="J6337" s="17" t="n"/>
      <c r="K6337" s="17" t="n"/>
      <c r="L6337" s="17" t="n"/>
      <c r="N6337">
        <f>IF($B6337="","",IF($C6337="SUPERSTORE","Superstore","DH"))</f>
        <v/>
      </c>
      <c r="O6337">
        <f>IF($B6337="","",IFERROR(VLOOKUP($B6337,Mapping!$A:$C,2,0),"Not Mapped"))</f>
        <v/>
      </c>
      <c r="P6337">
        <f>IF($B6337="","",IFERROR(VLOOKUP($B6337,Mapping!$A:$C,3,0),"Not Mapped"))</f>
        <v/>
      </c>
      <c r="Q6337">
        <f>IF($B6337="","",IF(COUNTIF(Exclusions!$A:$A,$B6337)&gt;0,"Yes","No"))</f>
        <v/>
      </c>
      <c r="R6337" s="17">
        <f>IF($B6337="","",MIN(1,DAY($A6337)/IF($N6337="Superstore",Settings!$B$5,Settings!$B$4)))</f>
        <v/>
      </c>
      <c r="S6337" s="17">
        <f>IF(OR($B6337="",$G6337="",$R6337=0),"",$G6337/$R6337)</f>
        <v/>
      </c>
      <c r="T6337">
        <f>IF($S6337="","",IF($S6337&lt;Settings!$B$8,"Critical",IF($S6337&lt;Settings!$B$9,"Semi Critical","Non Critical")))</f>
        <v/>
      </c>
      <c r="U6337">
        <f>IF($B6337="","",IFERROR(VLOOKUP($O6337,Leaders!$A:$B,2,0),"Not Mapped"))</f>
        <v/>
      </c>
    </row>
    <row r="6338">
      <c r="A6338" s="16" t="n"/>
      <c r="G6338" s="17" t="n"/>
      <c r="H6338" s="17" t="n"/>
      <c r="I6338" s="17" t="n"/>
      <c r="J6338" s="17" t="n"/>
      <c r="K6338" s="17" t="n"/>
      <c r="L6338" s="17" t="n"/>
      <c r="N6338">
        <f>IF($B6338="","",IF($C6338="SUPERSTORE","Superstore","DH"))</f>
        <v/>
      </c>
      <c r="O6338">
        <f>IF($B6338="","",IFERROR(VLOOKUP($B6338,Mapping!$A:$C,2,0),"Not Mapped"))</f>
        <v/>
      </c>
      <c r="P6338">
        <f>IF($B6338="","",IFERROR(VLOOKUP($B6338,Mapping!$A:$C,3,0),"Not Mapped"))</f>
        <v/>
      </c>
      <c r="Q6338">
        <f>IF($B6338="","",IF(COUNTIF(Exclusions!$A:$A,$B6338)&gt;0,"Yes","No"))</f>
        <v/>
      </c>
      <c r="R6338" s="17">
        <f>IF($B6338="","",MIN(1,DAY($A6338)/IF($N6338="Superstore",Settings!$B$5,Settings!$B$4)))</f>
        <v/>
      </c>
      <c r="S6338" s="17">
        <f>IF(OR($B6338="",$G6338="",$R6338=0),"",$G6338/$R6338)</f>
        <v/>
      </c>
      <c r="T6338">
        <f>IF($S6338="","",IF($S6338&lt;Settings!$B$8,"Critical",IF($S6338&lt;Settings!$B$9,"Semi Critical","Non Critical")))</f>
        <v/>
      </c>
      <c r="U6338">
        <f>IF($B6338="","",IFERROR(VLOOKUP($O6338,Leaders!$A:$B,2,0),"Not Mapped"))</f>
        <v/>
      </c>
    </row>
    <row r="6339">
      <c r="A6339" s="16" t="n"/>
      <c r="G6339" s="17" t="n"/>
      <c r="H6339" s="17" t="n"/>
      <c r="I6339" s="17" t="n"/>
      <c r="J6339" s="17" t="n"/>
      <c r="K6339" s="17" t="n"/>
      <c r="L6339" s="17" t="n"/>
      <c r="N6339">
        <f>IF($B6339="","",IF($C6339="SUPERSTORE","Superstore","DH"))</f>
        <v/>
      </c>
      <c r="O6339">
        <f>IF($B6339="","",IFERROR(VLOOKUP($B6339,Mapping!$A:$C,2,0),"Not Mapped"))</f>
        <v/>
      </c>
      <c r="P6339">
        <f>IF($B6339="","",IFERROR(VLOOKUP($B6339,Mapping!$A:$C,3,0),"Not Mapped"))</f>
        <v/>
      </c>
      <c r="Q6339">
        <f>IF($B6339="","",IF(COUNTIF(Exclusions!$A:$A,$B6339)&gt;0,"Yes","No"))</f>
        <v/>
      </c>
      <c r="R6339" s="17">
        <f>IF($B6339="","",MIN(1,DAY($A6339)/IF($N6339="Superstore",Settings!$B$5,Settings!$B$4)))</f>
        <v/>
      </c>
      <c r="S6339" s="17">
        <f>IF(OR($B6339="",$G6339="",$R6339=0),"",$G6339/$R6339)</f>
        <v/>
      </c>
      <c r="T6339">
        <f>IF($S6339="","",IF($S6339&lt;Settings!$B$8,"Critical",IF($S6339&lt;Settings!$B$9,"Semi Critical","Non Critical")))</f>
        <v/>
      </c>
      <c r="U6339">
        <f>IF($B6339="","",IFERROR(VLOOKUP($O6339,Leaders!$A:$B,2,0),"Not Mapped"))</f>
        <v/>
      </c>
    </row>
    <row r="6340">
      <c r="A6340" s="16" t="n"/>
      <c r="G6340" s="17" t="n"/>
      <c r="H6340" s="17" t="n"/>
      <c r="I6340" s="17" t="n"/>
      <c r="J6340" s="17" t="n"/>
      <c r="K6340" s="17" t="n"/>
      <c r="L6340" s="17" t="n"/>
      <c r="N6340">
        <f>IF($B6340="","",IF($C6340="SUPERSTORE","Superstore","DH"))</f>
        <v/>
      </c>
      <c r="O6340">
        <f>IF($B6340="","",IFERROR(VLOOKUP($B6340,Mapping!$A:$C,2,0),"Not Mapped"))</f>
        <v/>
      </c>
      <c r="P6340">
        <f>IF($B6340="","",IFERROR(VLOOKUP($B6340,Mapping!$A:$C,3,0),"Not Mapped"))</f>
        <v/>
      </c>
      <c r="Q6340">
        <f>IF($B6340="","",IF(COUNTIF(Exclusions!$A:$A,$B6340)&gt;0,"Yes","No"))</f>
        <v/>
      </c>
      <c r="R6340" s="17">
        <f>IF($B6340="","",MIN(1,DAY($A6340)/IF($N6340="Superstore",Settings!$B$5,Settings!$B$4)))</f>
        <v/>
      </c>
      <c r="S6340" s="17">
        <f>IF(OR($B6340="",$G6340="",$R6340=0),"",$G6340/$R6340)</f>
        <v/>
      </c>
      <c r="T6340">
        <f>IF($S6340="","",IF($S6340&lt;Settings!$B$8,"Critical",IF($S6340&lt;Settings!$B$9,"Semi Critical","Non Critical")))</f>
        <v/>
      </c>
      <c r="U6340">
        <f>IF($B6340="","",IFERROR(VLOOKUP($O6340,Leaders!$A:$B,2,0),"Not Mapped"))</f>
        <v/>
      </c>
    </row>
    <row r="6341">
      <c r="A6341" s="16" t="n"/>
      <c r="G6341" s="17" t="n"/>
      <c r="H6341" s="17" t="n"/>
      <c r="I6341" s="17" t="n"/>
      <c r="J6341" s="17" t="n"/>
      <c r="K6341" s="17" t="n"/>
      <c r="L6341" s="17" t="n"/>
      <c r="N6341">
        <f>IF($B6341="","",IF($C6341="SUPERSTORE","Superstore","DH"))</f>
        <v/>
      </c>
      <c r="O6341">
        <f>IF($B6341="","",IFERROR(VLOOKUP($B6341,Mapping!$A:$C,2,0),"Not Mapped"))</f>
        <v/>
      </c>
      <c r="P6341">
        <f>IF($B6341="","",IFERROR(VLOOKUP($B6341,Mapping!$A:$C,3,0),"Not Mapped"))</f>
        <v/>
      </c>
      <c r="Q6341">
        <f>IF($B6341="","",IF(COUNTIF(Exclusions!$A:$A,$B6341)&gt;0,"Yes","No"))</f>
        <v/>
      </c>
      <c r="R6341" s="17">
        <f>IF($B6341="","",MIN(1,DAY($A6341)/IF($N6341="Superstore",Settings!$B$5,Settings!$B$4)))</f>
        <v/>
      </c>
      <c r="S6341" s="17">
        <f>IF(OR($B6341="",$G6341="",$R6341=0),"",$G6341/$R6341)</f>
        <v/>
      </c>
      <c r="T6341">
        <f>IF($S6341="","",IF($S6341&lt;Settings!$B$8,"Critical",IF($S6341&lt;Settings!$B$9,"Semi Critical","Non Critical")))</f>
        <v/>
      </c>
      <c r="U6341">
        <f>IF($B6341="","",IFERROR(VLOOKUP($O6341,Leaders!$A:$B,2,0),"Not Mapped"))</f>
        <v/>
      </c>
    </row>
    <row r="6342">
      <c r="A6342" s="16" t="n"/>
      <c r="G6342" s="17" t="n"/>
      <c r="H6342" s="17" t="n"/>
      <c r="I6342" s="17" t="n"/>
      <c r="J6342" s="17" t="n"/>
      <c r="K6342" s="17" t="n"/>
      <c r="L6342" s="17" t="n"/>
      <c r="N6342">
        <f>IF($B6342="","",IF($C6342="SUPERSTORE","Superstore","DH"))</f>
        <v/>
      </c>
      <c r="O6342">
        <f>IF($B6342="","",IFERROR(VLOOKUP($B6342,Mapping!$A:$C,2,0),"Not Mapped"))</f>
        <v/>
      </c>
      <c r="P6342">
        <f>IF($B6342="","",IFERROR(VLOOKUP($B6342,Mapping!$A:$C,3,0),"Not Mapped"))</f>
        <v/>
      </c>
      <c r="Q6342">
        <f>IF($B6342="","",IF(COUNTIF(Exclusions!$A:$A,$B6342)&gt;0,"Yes","No"))</f>
        <v/>
      </c>
      <c r="R6342" s="17">
        <f>IF($B6342="","",MIN(1,DAY($A6342)/IF($N6342="Superstore",Settings!$B$5,Settings!$B$4)))</f>
        <v/>
      </c>
      <c r="S6342" s="17">
        <f>IF(OR($B6342="",$G6342="",$R6342=0),"",$G6342/$R6342)</f>
        <v/>
      </c>
      <c r="T6342">
        <f>IF($S6342="","",IF($S6342&lt;Settings!$B$8,"Critical",IF($S6342&lt;Settings!$B$9,"Semi Critical","Non Critical")))</f>
        <v/>
      </c>
      <c r="U6342">
        <f>IF($B6342="","",IFERROR(VLOOKUP($O6342,Leaders!$A:$B,2,0),"Not Mapped"))</f>
        <v/>
      </c>
    </row>
    <row r="6343">
      <c r="A6343" s="16" t="n"/>
      <c r="G6343" s="17" t="n"/>
      <c r="H6343" s="17" t="n"/>
      <c r="I6343" s="17" t="n"/>
      <c r="J6343" s="17" t="n"/>
      <c r="K6343" s="17" t="n"/>
      <c r="L6343" s="17" t="n"/>
      <c r="N6343">
        <f>IF($B6343="","",IF($C6343="SUPERSTORE","Superstore","DH"))</f>
        <v/>
      </c>
      <c r="O6343">
        <f>IF($B6343="","",IFERROR(VLOOKUP($B6343,Mapping!$A:$C,2,0),"Not Mapped"))</f>
        <v/>
      </c>
      <c r="P6343">
        <f>IF($B6343="","",IFERROR(VLOOKUP($B6343,Mapping!$A:$C,3,0),"Not Mapped"))</f>
        <v/>
      </c>
      <c r="Q6343">
        <f>IF($B6343="","",IF(COUNTIF(Exclusions!$A:$A,$B6343)&gt;0,"Yes","No"))</f>
        <v/>
      </c>
      <c r="R6343" s="17">
        <f>IF($B6343="","",MIN(1,DAY($A6343)/IF($N6343="Superstore",Settings!$B$5,Settings!$B$4)))</f>
        <v/>
      </c>
      <c r="S6343" s="17">
        <f>IF(OR($B6343="",$G6343="",$R6343=0),"",$G6343/$R6343)</f>
        <v/>
      </c>
      <c r="T6343">
        <f>IF($S6343="","",IF($S6343&lt;Settings!$B$8,"Critical",IF($S6343&lt;Settings!$B$9,"Semi Critical","Non Critical")))</f>
        <v/>
      </c>
      <c r="U6343">
        <f>IF($B6343="","",IFERROR(VLOOKUP($O6343,Leaders!$A:$B,2,0),"Not Mapped"))</f>
        <v/>
      </c>
    </row>
    <row r="6344">
      <c r="A6344" s="16" t="n"/>
      <c r="G6344" s="17" t="n"/>
      <c r="H6344" s="17" t="n"/>
      <c r="I6344" s="17" t="n"/>
      <c r="J6344" s="17" t="n"/>
      <c r="K6344" s="17" t="n"/>
      <c r="L6344" s="17" t="n"/>
      <c r="N6344">
        <f>IF($B6344="","",IF($C6344="SUPERSTORE","Superstore","DH"))</f>
        <v/>
      </c>
      <c r="O6344">
        <f>IF($B6344="","",IFERROR(VLOOKUP($B6344,Mapping!$A:$C,2,0),"Not Mapped"))</f>
        <v/>
      </c>
      <c r="P6344">
        <f>IF($B6344="","",IFERROR(VLOOKUP($B6344,Mapping!$A:$C,3,0),"Not Mapped"))</f>
        <v/>
      </c>
      <c r="Q6344">
        <f>IF($B6344="","",IF(COUNTIF(Exclusions!$A:$A,$B6344)&gt;0,"Yes","No"))</f>
        <v/>
      </c>
      <c r="R6344" s="17">
        <f>IF($B6344="","",MIN(1,DAY($A6344)/IF($N6344="Superstore",Settings!$B$5,Settings!$B$4)))</f>
        <v/>
      </c>
      <c r="S6344" s="17">
        <f>IF(OR($B6344="",$G6344="",$R6344=0),"",$G6344/$R6344)</f>
        <v/>
      </c>
      <c r="T6344">
        <f>IF($S6344="","",IF($S6344&lt;Settings!$B$8,"Critical",IF($S6344&lt;Settings!$B$9,"Semi Critical","Non Critical")))</f>
        <v/>
      </c>
      <c r="U6344">
        <f>IF($B6344="","",IFERROR(VLOOKUP($O6344,Leaders!$A:$B,2,0),"Not Mapped"))</f>
        <v/>
      </c>
    </row>
    <row r="6345">
      <c r="A6345" s="16" t="n"/>
      <c r="G6345" s="17" t="n"/>
      <c r="H6345" s="17" t="n"/>
      <c r="I6345" s="17" t="n"/>
      <c r="J6345" s="17" t="n"/>
      <c r="K6345" s="17" t="n"/>
      <c r="L6345" s="17" t="n"/>
      <c r="N6345">
        <f>IF($B6345="","",IF($C6345="SUPERSTORE","Superstore","DH"))</f>
        <v/>
      </c>
      <c r="O6345">
        <f>IF($B6345="","",IFERROR(VLOOKUP($B6345,Mapping!$A:$C,2,0),"Not Mapped"))</f>
        <v/>
      </c>
      <c r="P6345">
        <f>IF($B6345="","",IFERROR(VLOOKUP($B6345,Mapping!$A:$C,3,0),"Not Mapped"))</f>
        <v/>
      </c>
      <c r="Q6345">
        <f>IF($B6345="","",IF(COUNTIF(Exclusions!$A:$A,$B6345)&gt;0,"Yes","No"))</f>
        <v/>
      </c>
      <c r="R6345" s="17">
        <f>IF($B6345="","",MIN(1,DAY($A6345)/IF($N6345="Superstore",Settings!$B$5,Settings!$B$4)))</f>
        <v/>
      </c>
      <c r="S6345" s="17">
        <f>IF(OR($B6345="",$G6345="",$R6345=0),"",$G6345/$R6345)</f>
        <v/>
      </c>
      <c r="T6345">
        <f>IF($S6345="","",IF($S6345&lt;Settings!$B$8,"Critical",IF($S6345&lt;Settings!$B$9,"Semi Critical","Non Critical")))</f>
        <v/>
      </c>
      <c r="U6345">
        <f>IF($B6345="","",IFERROR(VLOOKUP($O6345,Leaders!$A:$B,2,0),"Not Mapped"))</f>
        <v/>
      </c>
    </row>
    <row r="6346">
      <c r="A6346" s="16" t="n"/>
      <c r="G6346" s="17" t="n"/>
      <c r="H6346" s="17" t="n"/>
      <c r="I6346" s="17" t="n"/>
      <c r="J6346" s="17" t="n"/>
      <c r="K6346" s="17" t="n"/>
      <c r="L6346" s="17" t="n"/>
      <c r="N6346">
        <f>IF($B6346="","",IF($C6346="SUPERSTORE","Superstore","DH"))</f>
        <v/>
      </c>
      <c r="O6346">
        <f>IF($B6346="","",IFERROR(VLOOKUP($B6346,Mapping!$A:$C,2,0),"Not Mapped"))</f>
        <v/>
      </c>
      <c r="P6346">
        <f>IF($B6346="","",IFERROR(VLOOKUP($B6346,Mapping!$A:$C,3,0),"Not Mapped"))</f>
        <v/>
      </c>
      <c r="Q6346">
        <f>IF($B6346="","",IF(COUNTIF(Exclusions!$A:$A,$B6346)&gt;0,"Yes","No"))</f>
        <v/>
      </c>
      <c r="R6346" s="17">
        <f>IF($B6346="","",MIN(1,DAY($A6346)/IF($N6346="Superstore",Settings!$B$5,Settings!$B$4)))</f>
        <v/>
      </c>
      <c r="S6346" s="17">
        <f>IF(OR($B6346="",$G6346="",$R6346=0),"",$G6346/$R6346)</f>
        <v/>
      </c>
      <c r="T6346">
        <f>IF($S6346="","",IF($S6346&lt;Settings!$B$8,"Critical",IF($S6346&lt;Settings!$B$9,"Semi Critical","Non Critical")))</f>
        <v/>
      </c>
      <c r="U6346">
        <f>IF($B6346="","",IFERROR(VLOOKUP($O6346,Leaders!$A:$B,2,0),"Not Mapped"))</f>
        <v/>
      </c>
    </row>
    <row r="6347">
      <c r="A6347" s="16" t="n"/>
      <c r="G6347" s="17" t="n"/>
      <c r="H6347" s="17" t="n"/>
      <c r="I6347" s="17" t="n"/>
      <c r="J6347" s="17" t="n"/>
      <c r="K6347" s="17" t="n"/>
      <c r="L6347" s="17" t="n"/>
      <c r="N6347">
        <f>IF($B6347="","",IF($C6347="SUPERSTORE","Superstore","DH"))</f>
        <v/>
      </c>
      <c r="O6347">
        <f>IF($B6347="","",IFERROR(VLOOKUP($B6347,Mapping!$A:$C,2,0),"Not Mapped"))</f>
        <v/>
      </c>
      <c r="P6347">
        <f>IF($B6347="","",IFERROR(VLOOKUP($B6347,Mapping!$A:$C,3,0),"Not Mapped"))</f>
        <v/>
      </c>
      <c r="Q6347">
        <f>IF($B6347="","",IF(COUNTIF(Exclusions!$A:$A,$B6347)&gt;0,"Yes","No"))</f>
        <v/>
      </c>
      <c r="R6347" s="17">
        <f>IF($B6347="","",MIN(1,DAY($A6347)/IF($N6347="Superstore",Settings!$B$5,Settings!$B$4)))</f>
        <v/>
      </c>
      <c r="S6347" s="17">
        <f>IF(OR($B6347="",$G6347="",$R6347=0),"",$G6347/$R6347)</f>
        <v/>
      </c>
      <c r="T6347">
        <f>IF($S6347="","",IF($S6347&lt;Settings!$B$8,"Critical",IF($S6347&lt;Settings!$B$9,"Semi Critical","Non Critical")))</f>
        <v/>
      </c>
      <c r="U6347">
        <f>IF($B6347="","",IFERROR(VLOOKUP($O6347,Leaders!$A:$B,2,0),"Not Mapped"))</f>
        <v/>
      </c>
    </row>
    <row r="6348">
      <c r="A6348" s="16" t="n"/>
      <c r="G6348" s="17" t="n"/>
      <c r="H6348" s="17" t="n"/>
      <c r="I6348" s="17" t="n"/>
      <c r="J6348" s="17" t="n"/>
      <c r="K6348" s="17" t="n"/>
      <c r="L6348" s="17" t="n"/>
      <c r="N6348">
        <f>IF($B6348="","",IF($C6348="SUPERSTORE","Superstore","DH"))</f>
        <v/>
      </c>
      <c r="O6348">
        <f>IF($B6348="","",IFERROR(VLOOKUP($B6348,Mapping!$A:$C,2,0),"Not Mapped"))</f>
        <v/>
      </c>
      <c r="P6348">
        <f>IF($B6348="","",IFERROR(VLOOKUP($B6348,Mapping!$A:$C,3,0),"Not Mapped"))</f>
        <v/>
      </c>
      <c r="Q6348">
        <f>IF($B6348="","",IF(COUNTIF(Exclusions!$A:$A,$B6348)&gt;0,"Yes","No"))</f>
        <v/>
      </c>
      <c r="R6348" s="17">
        <f>IF($B6348="","",MIN(1,DAY($A6348)/IF($N6348="Superstore",Settings!$B$5,Settings!$B$4)))</f>
        <v/>
      </c>
      <c r="S6348" s="17">
        <f>IF(OR($B6348="",$G6348="",$R6348=0),"",$G6348/$R6348)</f>
        <v/>
      </c>
      <c r="T6348">
        <f>IF($S6348="","",IF($S6348&lt;Settings!$B$8,"Critical",IF($S6348&lt;Settings!$B$9,"Semi Critical","Non Critical")))</f>
        <v/>
      </c>
      <c r="U6348">
        <f>IF($B6348="","",IFERROR(VLOOKUP($O6348,Leaders!$A:$B,2,0),"Not Mapped"))</f>
        <v/>
      </c>
    </row>
    <row r="6349">
      <c r="A6349" s="16" t="n"/>
      <c r="G6349" s="17" t="n"/>
      <c r="H6349" s="17" t="n"/>
      <c r="I6349" s="17" t="n"/>
      <c r="J6349" s="17" t="n"/>
      <c r="K6349" s="17" t="n"/>
      <c r="L6349" s="17" t="n"/>
      <c r="N6349">
        <f>IF($B6349="","",IF($C6349="SUPERSTORE","Superstore","DH"))</f>
        <v/>
      </c>
      <c r="O6349">
        <f>IF($B6349="","",IFERROR(VLOOKUP($B6349,Mapping!$A:$C,2,0),"Not Mapped"))</f>
        <v/>
      </c>
      <c r="P6349">
        <f>IF($B6349="","",IFERROR(VLOOKUP($B6349,Mapping!$A:$C,3,0),"Not Mapped"))</f>
        <v/>
      </c>
      <c r="Q6349">
        <f>IF($B6349="","",IF(COUNTIF(Exclusions!$A:$A,$B6349)&gt;0,"Yes","No"))</f>
        <v/>
      </c>
      <c r="R6349" s="17">
        <f>IF($B6349="","",MIN(1,DAY($A6349)/IF($N6349="Superstore",Settings!$B$5,Settings!$B$4)))</f>
        <v/>
      </c>
      <c r="S6349" s="17">
        <f>IF(OR($B6349="",$G6349="",$R6349=0),"",$G6349/$R6349)</f>
        <v/>
      </c>
      <c r="T6349">
        <f>IF($S6349="","",IF($S6349&lt;Settings!$B$8,"Critical",IF($S6349&lt;Settings!$B$9,"Semi Critical","Non Critical")))</f>
        <v/>
      </c>
      <c r="U6349">
        <f>IF($B6349="","",IFERROR(VLOOKUP($O6349,Leaders!$A:$B,2,0),"Not Mapped"))</f>
        <v/>
      </c>
    </row>
    <row r="6350">
      <c r="A6350" s="16" t="n"/>
      <c r="G6350" s="17" t="n"/>
      <c r="H6350" s="17" t="n"/>
      <c r="I6350" s="17" t="n"/>
      <c r="J6350" s="17" t="n"/>
      <c r="K6350" s="17" t="n"/>
      <c r="L6350" s="17" t="n"/>
      <c r="N6350">
        <f>IF($B6350="","",IF($C6350="SUPERSTORE","Superstore","DH"))</f>
        <v/>
      </c>
      <c r="O6350">
        <f>IF($B6350="","",IFERROR(VLOOKUP($B6350,Mapping!$A:$C,2,0),"Not Mapped"))</f>
        <v/>
      </c>
      <c r="P6350">
        <f>IF($B6350="","",IFERROR(VLOOKUP($B6350,Mapping!$A:$C,3,0),"Not Mapped"))</f>
        <v/>
      </c>
      <c r="Q6350">
        <f>IF($B6350="","",IF(COUNTIF(Exclusions!$A:$A,$B6350)&gt;0,"Yes","No"))</f>
        <v/>
      </c>
      <c r="R6350" s="17">
        <f>IF($B6350="","",MIN(1,DAY($A6350)/IF($N6350="Superstore",Settings!$B$5,Settings!$B$4)))</f>
        <v/>
      </c>
      <c r="S6350" s="17">
        <f>IF(OR($B6350="",$G6350="",$R6350=0),"",$G6350/$R6350)</f>
        <v/>
      </c>
      <c r="T6350">
        <f>IF($S6350="","",IF($S6350&lt;Settings!$B$8,"Critical",IF($S6350&lt;Settings!$B$9,"Semi Critical","Non Critical")))</f>
        <v/>
      </c>
      <c r="U6350">
        <f>IF($B6350="","",IFERROR(VLOOKUP($O6350,Leaders!$A:$B,2,0),"Not Mapped"))</f>
        <v/>
      </c>
    </row>
    <row r="6351">
      <c r="A6351" s="16" t="n"/>
      <c r="G6351" s="17" t="n"/>
      <c r="H6351" s="17" t="n"/>
      <c r="I6351" s="17" t="n"/>
      <c r="J6351" s="17" t="n"/>
      <c r="K6351" s="17" t="n"/>
      <c r="L6351" s="17" t="n"/>
      <c r="N6351">
        <f>IF($B6351="","",IF($C6351="SUPERSTORE","Superstore","DH"))</f>
        <v/>
      </c>
      <c r="O6351">
        <f>IF($B6351="","",IFERROR(VLOOKUP($B6351,Mapping!$A:$C,2,0),"Not Mapped"))</f>
        <v/>
      </c>
      <c r="P6351">
        <f>IF($B6351="","",IFERROR(VLOOKUP($B6351,Mapping!$A:$C,3,0),"Not Mapped"))</f>
        <v/>
      </c>
      <c r="Q6351">
        <f>IF($B6351="","",IF(COUNTIF(Exclusions!$A:$A,$B6351)&gt;0,"Yes","No"))</f>
        <v/>
      </c>
      <c r="R6351" s="17">
        <f>IF($B6351="","",MIN(1,DAY($A6351)/IF($N6351="Superstore",Settings!$B$5,Settings!$B$4)))</f>
        <v/>
      </c>
      <c r="S6351" s="17">
        <f>IF(OR($B6351="",$G6351="",$R6351=0),"",$G6351/$R6351)</f>
        <v/>
      </c>
      <c r="T6351">
        <f>IF($S6351="","",IF($S6351&lt;Settings!$B$8,"Critical",IF($S6351&lt;Settings!$B$9,"Semi Critical","Non Critical")))</f>
        <v/>
      </c>
      <c r="U6351">
        <f>IF($B6351="","",IFERROR(VLOOKUP($O6351,Leaders!$A:$B,2,0),"Not Mapped"))</f>
        <v/>
      </c>
    </row>
    <row r="6352">
      <c r="A6352" s="16" t="n"/>
      <c r="G6352" s="17" t="n"/>
      <c r="H6352" s="17" t="n"/>
      <c r="I6352" s="17" t="n"/>
      <c r="J6352" s="17" t="n"/>
      <c r="K6352" s="17" t="n"/>
      <c r="L6352" s="17" t="n"/>
      <c r="N6352">
        <f>IF($B6352="","",IF($C6352="SUPERSTORE","Superstore","DH"))</f>
        <v/>
      </c>
      <c r="O6352">
        <f>IF($B6352="","",IFERROR(VLOOKUP($B6352,Mapping!$A:$C,2,0),"Not Mapped"))</f>
        <v/>
      </c>
      <c r="P6352">
        <f>IF($B6352="","",IFERROR(VLOOKUP($B6352,Mapping!$A:$C,3,0),"Not Mapped"))</f>
        <v/>
      </c>
      <c r="Q6352">
        <f>IF($B6352="","",IF(COUNTIF(Exclusions!$A:$A,$B6352)&gt;0,"Yes","No"))</f>
        <v/>
      </c>
      <c r="R6352" s="17">
        <f>IF($B6352="","",MIN(1,DAY($A6352)/IF($N6352="Superstore",Settings!$B$5,Settings!$B$4)))</f>
        <v/>
      </c>
      <c r="S6352" s="17">
        <f>IF(OR($B6352="",$G6352="",$R6352=0),"",$G6352/$R6352)</f>
        <v/>
      </c>
      <c r="T6352">
        <f>IF($S6352="","",IF($S6352&lt;Settings!$B$8,"Critical",IF($S6352&lt;Settings!$B$9,"Semi Critical","Non Critical")))</f>
        <v/>
      </c>
      <c r="U6352">
        <f>IF($B6352="","",IFERROR(VLOOKUP($O6352,Leaders!$A:$B,2,0),"Not Mapped"))</f>
        <v/>
      </c>
    </row>
    <row r="6353">
      <c r="A6353" s="16" t="n"/>
      <c r="G6353" s="17" t="n"/>
      <c r="H6353" s="17" t="n"/>
      <c r="I6353" s="17" t="n"/>
      <c r="J6353" s="17" t="n"/>
      <c r="K6353" s="17" t="n"/>
      <c r="L6353" s="17" t="n"/>
      <c r="N6353">
        <f>IF($B6353="","",IF($C6353="SUPERSTORE","Superstore","DH"))</f>
        <v/>
      </c>
      <c r="O6353">
        <f>IF($B6353="","",IFERROR(VLOOKUP($B6353,Mapping!$A:$C,2,0),"Not Mapped"))</f>
        <v/>
      </c>
      <c r="P6353">
        <f>IF($B6353="","",IFERROR(VLOOKUP($B6353,Mapping!$A:$C,3,0),"Not Mapped"))</f>
        <v/>
      </c>
      <c r="Q6353">
        <f>IF($B6353="","",IF(COUNTIF(Exclusions!$A:$A,$B6353)&gt;0,"Yes","No"))</f>
        <v/>
      </c>
      <c r="R6353" s="17">
        <f>IF($B6353="","",MIN(1,DAY($A6353)/IF($N6353="Superstore",Settings!$B$5,Settings!$B$4)))</f>
        <v/>
      </c>
      <c r="S6353" s="17">
        <f>IF(OR($B6353="",$G6353="",$R6353=0),"",$G6353/$R6353)</f>
        <v/>
      </c>
      <c r="T6353">
        <f>IF($S6353="","",IF($S6353&lt;Settings!$B$8,"Critical",IF($S6353&lt;Settings!$B$9,"Semi Critical","Non Critical")))</f>
        <v/>
      </c>
      <c r="U6353">
        <f>IF($B6353="","",IFERROR(VLOOKUP($O6353,Leaders!$A:$B,2,0),"Not Mapped"))</f>
        <v/>
      </c>
    </row>
    <row r="6354">
      <c r="A6354" s="16" t="n"/>
      <c r="G6354" s="17" t="n"/>
      <c r="H6354" s="17" t="n"/>
      <c r="I6354" s="17" t="n"/>
      <c r="J6354" s="17" t="n"/>
      <c r="K6354" s="17" t="n"/>
      <c r="L6354" s="17" t="n"/>
      <c r="N6354">
        <f>IF($B6354="","",IF($C6354="SUPERSTORE","Superstore","DH"))</f>
        <v/>
      </c>
      <c r="O6354">
        <f>IF($B6354="","",IFERROR(VLOOKUP($B6354,Mapping!$A:$C,2,0),"Not Mapped"))</f>
        <v/>
      </c>
      <c r="P6354">
        <f>IF($B6354="","",IFERROR(VLOOKUP($B6354,Mapping!$A:$C,3,0),"Not Mapped"))</f>
        <v/>
      </c>
      <c r="Q6354">
        <f>IF($B6354="","",IF(COUNTIF(Exclusions!$A:$A,$B6354)&gt;0,"Yes","No"))</f>
        <v/>
      </c>
      <c r="R6354" s="17">
        <f>IF($B6354="","",MIN(1,DAY($A6354)/IF($N6354="Superstore",Settings!$B$5,Settings!$B$4)))</f>
        <v/>
      </c>
      <c r="S6354" s="17">
        <f>IF(OR($B6354="",$G6354="",$R6354=0),"",$G6354/$R6354)</f>
        <v/>
      </c>
      <c r="T6354">
        <f>IF($S6354="","",IF($S6354&lt;Settings!$B$8,"Critical",IF($S6354&lt;Settings!$B$9,"Semi Critical","Non Critical")))</f>
        <v/>
      </c>
      <c r="U6354">
        <f>IF($B6354="","",IFERROR(VLOOKUP($O6354,Leaders!$A:$B,2,0),"Not Mapped"))</f>
        <v/>
      </c>
    </row>
    <row r="6355">
      <c r="A6355" s="16" t="n"/>
      <c r="G6355" s="17" t="n"/>
      <c r="H6355" s="17" t="n"/>
      <c r="I6355" s="17" t="n"/>
      <c r="J6355" s="17" t="n"/>
      <c r="K6355" s="17" t="n"/>
      <c r="L6355" s="17" t="n"/>
      <c r="N6355">
        <f>IF($B6355="","",IF($C6355="SUPERSTORE","Superstore","DH"))</f>
        <v/>
      </c>
      <c r="O6355">
        <f>IF($B6355="","",IFERROR(VLOOKUP($B6355,Mapping!$A:$C,2,0),"Not Mapped"))</f>
        <v/>
      </c>
      <c r="P6355">
        <f>IF($B6355="","",IFERROR(VLOOKUP($B6355,Mapping!$A:$C,3,0),"Not Mapped"))</f>
        <v/>
      </c>
      <c r="Q6355">
        <f>IF($B6355="","",IF(COUNTIF(Exclusions!$A:$A,$B6355)&gt;0,"Yes","No"))</f>
        <v/>
      </c>
      <c r="R6355" s="17">
        <f>IF($B6355="","",MIN(1,DAY($A6355)/IF($N6355="Superstore",Settings!$B$5,Settings!$B$4)))</f>
        <v/>
      </c>
      <c r="S6355" s="17">
        <f>IF(OR($B6355="",$G6355="",$R6355=0),"",$G6355/$R6355)</f>
        <v/>
      </c>
      <c r="T6355">
        <f>IF($S6355="","",IF($S6355&lt;Settings!$B$8,"Critical",IF($S6355&lt;Settings!$B$9,"Semi Critical","Non Critical")))</f>
        <v/>
      </c>
      <c r="U6355">
        <f>IF($B6355="","",IFERROR(VLOOKUP($O6355,Leaders!$A:$B,2,0),"Not Mapped"))</f>
        <v/>
      </c>
    </row>
    <row r="6356">
      <c r="A6356" s="16" t="n"/>
      <c r="G6356" s="17" t="n"/>
      <c r="H6356" s="17" t="n"/>
      <c r="I6356" s="17" t="n"/>
      <c r="J6356" s="17" t="n"/>
      <c r="K6356" s="17" t="n"/>
      <c r="L6356" s="17" t="n"/>
      <c r="N6356">
        <f>IF($B6356="","",IF($C6356="SUPERSTORE","Superstore","DH"))</f>
        <v/>
      </c>
      <c r="O6356">
        <f>IF($B6356="","",IFERROR(VLOOKUP($B6356,Mapping!$A:$C,2,0),"Not Mapped"))</f>
        <v/>
      </c>
      <c r="P6356">
        <f>IF($B6356="","",IFERROR(VLOOKUP($B6356,Mapping!$A:$C,3,0),"Not Mapped"))</f>
        <v/>
      </c>
      <c r="Q6356">
        <f>IF($B6356="","",IF(COUNTIF(Exclusions!$A:$A,$B6356)&gt;0,"Yes","No"))</f>
        <v/>
      </c>
      <c r="R6356" s="17">
        <f>IF($B6356="","",MIN(1,DAY($A6356)/IF($N6356="Superstore",Settings!$B$5,Settings!$B$4)))</f>
        <v/>
      </c>
      <c r="S6356" s="17">
        <f>IF(OR($B6356="",$G6356="",$R6356=0),"",$G6356/$R6356)</f>
        <v/>
      </c>
      <c r="T6356">
        <f>IF($S6356="","",IF($S6356&lt;Settings!$B$8,"Critical",IF($S6356&lt;Settings!$B$9,"Semi Critical","Non Critical")))</f>
        <v/>
      </c>
      <c r="U6356">
        <f>IF($B6356="","",IFERROR(VLOOKUP($O6356,Leaders!$A:$B,2,0),"Not Mapped"))</f>
        <v/>
      </c>
    </row>
    <row r="6357">
      <c r="A6357" s="16" t="n"/>
      <c r="G6357" s="17" t="n"/>
      <c r="H6357" s="17" t="n"/>
      <c r="I6357" s="17" t="n"/>
      <c r="J6357" s="17" t="n"/>
      <c r="K6357" s="17" t="n"/>
      <c r="L6357" s="17" t="n"/>
      <c r="N6357">
        <f>IF($B6357="","",IF($C6357="SUPERSTORE","Superstore","DH"))</f>
        <v/>
      </c>
      <c r="O6357">
        <f>IF($B6357="","",IFERROR(VLOOKUP($B6357,Mapping!$A:$C,2,0),"Not Mapped"))</f>
        <v/>
      </c>
      <c r="P6357">
        <f>IF($B6357="","",IFERROR(VLOOKUP($B6357,Mapping!$A:$C,3,0),"Not Mapped"))</f>
        <v/>
      </c>
      <c r="Q6357">
        <f>IF($B6357="","",IF(COUNTIF(Exclusions!$A:$A,$B6357)&gt;0,"Yes","No"))</f>
        <v/>
      </c>
      <c r="R6357" s="17">
        <f>IF($B6357="","",MIN(1,DAY($A6357)/IF($N6357="Superstore",Settings!$B$5,Settings!$B$4)))</f>
        <v/>
      </c>
      <c r="S6357" s="17">
        <f>IF(OR($B6357="",$G6357="",$R6357=0),"",$G6357/$R6357)</f>
        <v/>
      </c>
      <c r="T6357">
        <f>IF($S6357="","",IF($S6357&lt;Settings!$B$8,"Critical",IF($S6357&lt;Settings!$B$9,"Semi Critical","Non Critical")))</f>
        <v/>
      </c>
      <c r="U6357">
        <f>IF($B6357="","",IFERROR(VLOOKUP($O6357,Leaders!$A:$B,2,0),"Not Mapped"))</f>
        <v/>
      </c>
    </row>
    <row r="6358">
      <c r="A6358" s="16" t="n"/>
      <c r="G6358" s="17" t="n"/>
      <c r="H6358" s="17" t="n"/>
      <c r="I6358" s="17" t="n"/>
      <c r="J6358" s="17" t="n"/>
      <c r="K6358" s="17" t="n"/>
      <c r="L6358" s="17" t="n"/>
      <c r="N6358">
        <f>IF($B6358="","",IF($C6358="SUPERSTORE","Superstore","DH"))</f>
        <v/>
      </c>
      <c r="O6358">
        <f>IF($B6358="","",IFERROR(VLOOKUP($B6358,Mapping!$A:$C,2,0),"Not Mapped"))</f>
        <v/>
      </c>
      <c r="P6358">
        <f>IF($B6358="","",IFERROR(VLOOKUP($B6358,Mapping!$A:$C,3,0),"Not Mapped"))</f>
        <v/>
      </c>
      <c r="Q6358">
        <f>IF($B6358="","",IF(COUNTIF(Exclusions!$A:$A,$B6358)&gt;0,"Yes","No"))</f>
        <v/>
      </c>
      <c r="R6358" s="17">
        <f>IF($B6358="","",MIN(1,DAY($A6358)/IF($N6358="Superstore",Settings!$B$5,Settings!$B$4)))</f>
        <v/>
      </c>
      <c r="S6358" s="17">
        <f>IF(OR($B6358="",$G6358="",$R6358=0),"",$G6358/$R6358)</f>
        <v/>
      </c>
      <c r="T6358">
        <f>IF($S6358="","",IF($S6358&lt;Settings!$B$8,"Critical",IF($S6358&lt;Settings!$B$9,"Semi Critical","Non Critical")))</f>
        <v/>
      </c>
      <c r="U6358">
        <f>IF($B6358="","",IFERROR(VLOOKUP($O6358,Leaders!$A:$B,2,0),"Not Mapped"))</f>
        <v/>
      </c>
    </row>
    <row r="6359">
      <c r="A6359" s="16" t="n"/>
      <c r="G6359" s="17" t="n"/>
      <c r="H6359" s="17" t="n"/>
      <c r="I6359" s="17" t="n"/>
      <c r="J6359" s="17" t="n"/>
      <c r="K6359" s="17" t="n"/>
      <c r="L6359" s="17" t="n"/>
      <c r="N6359">
        <f>IF($B6359="","",IF($C6359="SUPERSTORE","Superstore","DH"))</f>
        <v/>
      </c>
      <c r="O6359">
        <f>IF($B6359="","",IFERROR(VLOOKUP($B6359,Mapping!$A:$C,2,0),"Not Mapped"))</f>
        <v/>
      </c>
      <c r="P6359">
        <f>IF($B6359="","",IFERROR(VLOOKUP($B6359,Mapping!$A:$C,3,0),"Not Mapped"))</f>
        <v/>
      </c>
      <c r="Q6359">
        <f>IF($B6359="","",IF(COUNTIF(Exclusions!$A:$A,$B6359)&gt;0,"Yes","No"))</f>
        <v/>
      </c>
      <c r="R6359" s="17">
        <f>IF($B6359="","",MIN(1,DAY($A6359)/IF($N6359="Superstore",Settings!$B$5,Settings!$B$4)))</f>
        <v/>
      </c>
      <c r="S6359" s="17">
        <f>IF(OR($B6359="",$G6359="",$R6359=0),"",$G6359/$R6359)</f>
        <v/>
      </c>
      <c r="T6359">
        <f>IF($S6359="","",IF($S6359&lt;Settings!$B$8,"Critical",IF($S6359&lt;Settings!$B$9,"Semi Critical","Non Critical")))</f>
        <v/>
      </c>
      <c r="U6359">
        <f>IF($B6359="","",IFERROR(VLOOKUP($O6359,Leaders!$A:$B,2,0),"Not Mapped"))</f>
        <v/>
      </c>
    </row>
    <row r="6360">
      <c r="A6360" s="16" t="n"/>
      <c r="G6360" s="17" t="n"/>
      <c r="H6360" s="17" t="n"/>
      <c r="I6360" s="17" t="n"/>
      <c r="J6360" s="17" t="n"/>
      <c r="K6360" s="17" t="n"/>
      <c r="L6360" s="17" t="n"/>
      <c r="N6360">
        <f>IF($B6360="","",IF($C6360="SUPERSTORE","Superstore","DH"))</f>
        <v/>
      </c>
      <c r="O6360">
        <f>IF($B6360="","",IFERROR(VLOOKUP($B6360,Mapping!$A:$C,2,0),"Not Mapped"))</f>
        <v/>
      </c>
      <c r="P6360">
        <f>IF($B6360="","",IFERROR(VLOOKUP($B6360,Mapping!$A:$C,3,0),"Not Mapped"))</f>
        <v/>
      </c>
      <c r="Q6360">
        <f>IF($B6360="","",IF(COUNTIF(Exclusions!$A:$A,$B6360)&gt;0,"Yes","No"))</f>
        <v/>
      </c>
      <c r="R6360" s="17">
        <f>IF($B6360="","",MIN(1,DAY($A6360)/IF($N6360="Superstore",Settings!$B$5,Settings!$B$4)))</f>
        <v/>
      </c>
      <c r="S6360" s="17">
        <f>IF(OR($B6360="",$G6360="",$R6360=0),"",$G6360/$R6360)</f>
        <v/>
      </c>
      <c r="T6360">
        <f>IF($S6360="","",IF($S6360&lt;Settings!$B$8,"Critical",IF($S6360&lt;Settings!$B$9,"Semi Critical","Non Critical")))</f>
        <v/>
      </c>
      <c r="U6360">
        <f>IF($B6360="","",IFERROR(VLOOKUP($O6360,Leaders!$A:$B,2,0),"Not Mapped"))</f>
        <v/>
      </c>
    </row>
    <row r="6361">
      <c r="A6361" s="16" t="n"/>
      <c r="G6361" s="17" t="n"/>
      <c r="H6361" s="17" t="n"/>
      <c r="I6361" s="17" t="n"/>
      <c r="J6361" s="17" t="n"/>
      <c r="K6361" s="17" t="n"/>
      <c r="L6361" s="17" t="n"/>
      <c r="N6361">
        <f>IF($B6361="","",IF($C6361="SUPERSTORE","Superstore","DH"))</f>
        <v/>
      </c>
      <c r="O6361">
        <f>IF($B6361="","",IFERROR(VLOOKUP($B6361,Mapping!$A:$C,2,0),"Not Mapped"))</f>
        <v/>
      </c>
      <c r="P6361">
        <f>IF($B6361="","",IFERROR(VLOOKUP($B6361,Mapping!$A:$C,3,0),"Not Mapped"))</f>
        <v/>
      </c>
      <c r="Q6361">
        <f>IF($B6361="","",IF(COUNTIF(Exclusions!$A:$A,$B6361)&gt;0,"Yes","No"))</f>
        <v/>
      </c>
      <c r="R6361" s="17">
        <f>IF($B6361="","",MIN(1,DAY($A6361)/IF($N6361="Superstore",Settings!$B$5,Settings!$B$4)))</f>
        <v/>
      </c>
      <c r="S6361" s="17">
        <f>IF(OR($B6361="",$G6361="",$R6361=0),"",$G6361/$R6361)</f>
        <v/>
      </c>
      <c r="T6361">
        <f>IF($S6361="","",IF($S6361&lt;Settings!$B$8,"Critical",IF($S6361&lt;Settings!$B$9,"Semi Critical","Non Critical")))</f>
        <v/>
      </c>
      <c r="U6361">
        <f>IF($B6361="","",IFERROR(VLOOKUP($O6361,Leaders!$A:$B,2,0),"Not Mapped"))</f>
        <v/>
      </c>
    </row>
    <row r="6362">
      <c r="A6362" s="16" t="n"/>
      <c r="G6362" s="17" t="n"/>
      <c r="H6362" s="17" t="n"/>
      <c r="I6362" s="17" t="n"/>
      <c r="J6362" s="17" t="n"/>
      <c r="K6362" s="17" t="n"/>
      <c r="L6362" s="17" t="n"/>
      <c r="N6362">
        <f>IF($B6362="","",IF($C6362="SUPERSTORE","Superstore","DH"))</f>
        <v/>
      </c>
      <c r="O6362">
        <f>IF($B6362="","",IFERROR(VLOOKUP($B6362,Mapping!$A:$C,2,0),"Not Mapped"))</f>
        <v/>
      </c>
      <c r="P6362">
        <f>IF($B6362="","",IFERROR(VLOOKUP($B6362,Mapping!$A:$C,3,0),"Not Mapped"))</f>
        <v/>
      </c>
      <c r="Q6362">
        <f>IF($B6362="","",IF(COUNTIF(Exclusions!$A:$A,$B6362)&gt;0,"Yes","No"))</f>
        <v/>
      </c>
      <c r="R6362" s="17">
        <f>IF($B6362="","",MIN(1,DAY($A6362)/IF($N6362="Superstore",Settings!$B$5,Settings!$B$4)))</f>
        <v/>
      </c>
      <c r="S6362" s="17">
        <f>IF(OR($B6362="",$G6362="",$R6362=0),"",$G6362/$R6362)</f>
        <v/>
      </c>
      <c r="T6362">
        <f>IF($S6362="","",IF($S6362&lt;Settings!$B$8,"Critical",IF($S6362&lt;Settings!$B$9,"Semi Critical","Non Critical")))</f>
        <v/>
      </c>
      <c r="U6362">
        <f>IF($B6362="","",IFERROR(VLOOKUP($O6362,Leaders!$A:$B,2,0),"Not Mapped"))</f>
        <v/>
      </c>
    </row>
    <row r="6363">
      <c r="A6363" s="16" t="n"/>
      <c r="G6363" s="17" t="n"/>
      <c r="H6363" s="17" t="n"/>
      <c r="I6363" s="17" t="n"/>
      <c r="J6363" s="17" t="n"/>
      <c r="K6363" s="17" t="n"/>
      <c r="L6363" s="17" t="n"/>
      <c r="N6363">
        <f>IF($B6363="","",IF($C6363="SUPERSTORE","Superstore","DH"))</f>
        <v/>
      </c>
      <c r="O6363">
        <f>IF($B6363="","",IFERROR(VLOOKUP($B6363,Mapping!$A:$C,2,0),"Not Mapped"))</f>
        <v/>
      </c>
      <c r="P6363">
        <f>IF($B6363="","",IFERROR(VLOOKUP($B6363,Mapping!$A:$C,3,0),"Not Mapped"))</f>
        <v/>
      </c>
      <c r="Q6363">
        <f>IF($B6363="","",IF(COUNTIF(Exclusions!$A:$A,$B6363)&gt;0,"Yes","No"))</f>
        <v/>
      </c>
      <c r="R6363" s="17">
        <f>IF($B6363="","",MIN(1,DAY($A6363)/IF($N6363="Superstore",Settings!$B$5,Settings!$B$4)))</f>
        <v/>
      </c>
      <c r="S6363" s="17">
        <f>IF(OR($B6363="",$G6363="",$R6363=0),"",$G6363/$R6363)</f>
        <v/>
      </c>
      <c r="T6363">
        <f>IF($S6363="","",IF($S6363&lt;Settings!$B$8,"Critical",IF($S6363&lt;Settings!$B$9,"Semi Critical","Non Critical")))</f>
        <v/>
      </c>
      <c r="U6363">
        <f>IF($B6363="","",IFERROR(VLOOKUP($O6363,Leaders!$A:$B,2,0),"Not Mapped"))</f>
        <v/>
      </c>
    </row>
    <row r="6364">
      <c r="A6364" s="16" t="n"/>
      <c r="G6364" s="17" t="n"/>
      <c r="H6364" s="17" t="n"/>
      <c r="I6364" s="17" t="n"/>
      <c r="J6364" s="17" t="n"/>
      <c r="K6364" s="17" t="n"/>
      <c r="L6364" s="17" t="n"/>
      <c r="N6364">
        <f>IF($B6364="","",IF($C6364="SUPERSTORE","Superstore","DH"))</f>
        <v/>
      </c>
      <c r="O6364">
        <f>IF($B6364="","",IFERROR(VLOOKUP($B6364,Mapping!$A:$C,2,0),"Not Mapped"))</f>
        <v/>
      </c>
      <c r="P6364">
        <f>IF($B6364="","",IFERROR(VLOOKUP($B6364,Mapping!$A:$C,3,0),"Not Mapped"))</f>
        <v/>
      </c>
      <c r="Q6364">
        <f>IF($B6364="","",IF(COUNTIF(Exclusions!$A:$A,$B6364)&gt;0,"Yes","No"))</f>
        <v/>
      </c>
      <c r="R6364" s="17">
        <f>IF($B6364="","",MIN(1,DAY($A6364)/IF($N6364="Superstore",Settings!$B$5,Settings!$B$4)))</f>
        <v/>
      </c>
      <c r="S6364" s="17">
        <f>IF(OR($B6364="",$G6364="",$R6364=0),"",$G6364/$R6364)</f>
        <v/>
      </c>
      <c r="T6364">
        <f>IF($S6364="","",IF($S6364&lt;Settings!$B$8,"Critical",IF($S6364&lt;Settings!$B$9,"Semi Critical","Non Critical")))</f>
        <v/>
      </c>
      <c r="U6364">
        <f>IF($B6364="","",IFERROR(VLOOKUP($O6364,Leaders!$A:$B,2,0),"Not Mapped"))</f>
        <v/>
      </c>
    </row>
    <row r="6365">
      <c r="A6365" s="16" t="n"/>
      <c r="G6365" s="17" t="n"/>
      <c r="H6365" s="17" t="n"/>
      <c r="I6365" s="17" t="n"/>
      <c r="J6365" s="17" t="n"/>
      <c r="K6365" s="17" t="n"/>
      <c r="L6365" s="17" t="n"/>
      <c r="N6365">
        <f>IF($B6365="","",IF($C6365="SUPERSTORE","Superstore","DH"))</f>
        <v/>
      </c>
      <c r="O6365">
        <f>IF($B6365="","",IFERROR(VLOOKUP($B6365,Mapping!$A:$C,2,0),"Not Mapped"))</f>
        <v/>
      </c>
      <c r="P6365">
        <f>IF($B6365="","",IFERROR(VLOOKUP($B6365,Mapping!$A:$C,3,0),"Not Mapped"))</f>
        <v/>
      </c>
      <c r="Q6365">
        <f>IF($B6365="","",IF(COUNTIF(Exclusions!$A:$A,$B6365)&gt;0,"Yes","No"))</f>
        <v/>
      </c>
      <c r="R6365" s="17">
        <f>IF($B6365="","",MIN(1,DAY($A6365)/IF($N6365="Superstore",Settings!$B$5,Settings!$B$4)))</f>
        <v/>
      </c>
      <c r="S6365" s="17">
        <f>IF(OR($B6365="",$G6365="",$R6365=0),"",$G6365/$R6365)</f>
        <v/>
      </c>
      <c r="T6365">
        <f>IF($S6365="","",IF($S6365&lt;Settings!$B$8,"Critical",IF($S6365&lt;Settings!$B$9,"Semi Critical","Non Critical")))</f>
        <v/>
      </c>
      <c r="U6365">
        <f>IF($B6365="","",IFERROR(VLOOKUP($O6365,Leaders!$A:$B,2,0),"Not Mapped"))</f>
        <v/>
      </c>
    </row>
    <row r="6366">
      <c r="A6366" s="16" t="n"/>
      <c r="G6366" s="17" t="n"/>
      <c r="H6366" s="17" t="n"/>
      <c r="I6366" s="17" t="n"/>
      <c r="J6366" s="17" t="n"/>
      <c r="K6366" s="17" t="n"/>
      <c r="L6366" s="17" t="n"/>
      <c r="N6366">
        <f>IF($B6366="","",IF($C6366="SUPERSTORE","Superstore","DH"))</f>
        <v/>
      </c>
      <c r="O6366">
        <f>IF($B6366="","",IFERROR(VLOOKUP($B6366,Mapping!$A:$C,2,0),"Not Mapped"))</f>
        <v/>
      </c>
      <c r="P6366">
        <f>IF($B6366="","",IFERROR(VLOOKUP($B6366,Mapping!$A:$C,3,0),"Not Mapped"))</f>
        <v/>
      </c>
      <c r="Q6366">
        <f>IF($B6366="","",IF(COUNTIF(Exclusions!$A:$A,$B6366)&gt;0,"Yes","No"))</f>
        <v/>
      </c>
      <c r="R6366" s="17">
        <f>IF($B6366="","",MIN(1,DAY($A6366)/IF($N6366="Superstore",Settings!$B$5,Settings!$B$4)))</f>
        <v/>
      </c>
      <c r="S6366" s="17">
        <f>IF(OR($B6366="",$G6366="",$R6366=0),"",$G6366/$R6366)</f>
        <v/>
      </c>
      <c r="T6366">
        <f>IF($S6366="","",IF($S6366&lt;Settings!$B$8,"Critical",IF($S6366&lt;Settings!$B$9,"Semi Critical","Non Critical")))</f>
        <v/>
      </c>
      <c r="U6366">
        <f>IF($B6366="","",IFERROR(VLOOKUP($O6366,Leaders!$A:$B,2,0),"Not Mapped"))</f>
        <v/>
      </c>
    </row>
    <row r="6367">
      <c r="A6367" s="16" t="n"/>
      <c r="G6367" s="17" t="n"/>
      <c r="H6367" s="17" t="n"/>
      <c r="I6367" s="17" t="n"/>
      <c r="J6367" s="17" t="n"/>
      <c r="K6367" s="17" t="n"/>
      <c r="L6367" s="17" t="n"/>
      <c r="N6367">
        <f>IF($B6367="","",IF($C6367="SUPERSTORE","Superstore","DH"))</f>
        <v/>
      </c>
      <c r="O6367">
        <f>IF($B6367="","",IFERROR(VLOOKUP($B6367,Mapping!$A:$C,2,0),"Not Mapped"))</f>
        <v/>
      </c>
      <c r="P6367">
        <f>IF($B6367="","",IFERROR(VLOOKUP($B6367,Mapping!$A:$C,3,0),"Not Mapped"))</f>
        <v/>
      </c>
      <c r="Q6367">
        <f>IF($B6367="","",IF(COUNTIF(Exclusions!$A:$A,$B6367)&gt;0,"Yes","No"))</f>
        <v/>
      </c>
      <c r="R6367" s="17">
        <f>IF($B6367="","",MIN(1,DAY($A6367)/IF($N6367="Superstore",Settings!$B$5,Settings!$B$4)))</f>
        <v/>
      </c>
      <c r="S6367" s="17">
        <f>IF(OR($B6367="",$G6367="",$R6367=0),"",$G6367/$R6367)</f>
        <v/>
      </c>
      <c r="T6367">
        <f>IF($S6367="","",IF($S6367&lt;Settings!$B$8,"Critical",IF($S6367&lt;Settings!$B$9,"Semi Critical","Non Critical")))</f>
        <v/>
      </c>
      <c r="U6367">
        <f>IF($B6367="","",IFERROR(VLOOKUP($O6367,Leaders!$A:$B,2,0),"Not Mapped"))</f>
        <v/>
      </c>
    </row>
    <row r="6368">
      <c r="A6368" s="16" t="n"/>
      <c r="G6368" s="17" t="n"/>
      <c r="H6368" s="17" t="n"/>
      <c r="I6368" s="17" t="n"/>
      <c r="J6368" s="17" t="n"/>
      <c r="K6368" s="17" t="n"/>
      <c r="L6368" s="17" t="n"/>
      <c r="N6368">
        <f>IF($B6368="","",IF($C6368="SUPERSTORE","Superstore","DH"))</f>
        <v/>
      </c>
      <c r="O6368">
        <f>IF($B6368="","",IFERROR(VLOOKUP($B6368,Mapping!$A:$C,2,0),"Not Mapped"))</f>
        <v/>
      </c>
      <c r="P6368">
        <f>IF($B6368="","",IFERROR(VLOOKUP($B6368,Mapping!$A:$C,3,0),"Not Mapped"))</f>
        <v/>
      </c>
      <c r="Q6368">
        <f>IF($B6368="","",IF(COUNTIF(Exclusions!$A:$A,$B6368)&gt;0,"Yes","No"))</f>
        <v/>
      </c>
      <c r="R6368" s="17">
        <f>IF($B6368="","",MIN(1,DAY($A6368)/IF($N6368="Superstore",Settings!$B$5,Settings!$B$4)))</f>
        <v/>
      </c>
      <c r="S6368" s="17">
        <f>IF(OR($B6368="",$G6368="",$R6368=0),"",$G6368/$R6368)</f>
        <v/>
      </c>
      <c r="T6368">
        <f>IF($S6368="","",IF($S6368&lt;Settings!$B$8,"Critical",IF($S6368&lt;Settings!$B$9,"Semi Critical","Non Critical")))</f>
        <v/>
      </c>
      <c r="U6368">
        <f>IF($B6368="","",IFERROR(VLOOKUP($O6368,Leaders!$A:$B,2,0),"Not Mapped"))</f>
        <v/>
      </c>
    </row>
    <row r="6369">
      <c r="A6369" s="16" t="n"/>
      <c r="G6369" s="17" t="n"/>
      <c r="H6369" s="17" t="n"/>
      <c r="I6369" s="17" t="n"/>
      <c r="J6369" s="17" t="n"/>
      <c r="K6369" s="17" t="n"/>
      <c r="L6369" s="17" t="n"/>
      <c r="N6369">
        <f>IF($B6369="","",IF($C6369="SUPERSTORE","Superstore","DH"))</f>
        <v/>
      </c>
      <c r="O6369">
        <f>IF($B6369="","",IFERROR(VLOOKUP($B6369,Mapping!$A:$C,2,0),"Not Mapped"))</f>
        <v/>
      </c>
      <c r="P6369">
        <f>IF($B6369="","",IFERROR(VLOOKUP($B6369,Mapping!$A:$C,3,0),"Not Mapped"))</f>
        <v/>
      </c>
      <c r="Q6369">
        <f>IF($B6369="","",IF(COUNTIF(Exclusions!$A:$A,$B6369)&gt;0,"Yes","No"))</f>
        <v/>
      </c>
      <c r="R6369" s="17">
        <f>IF($B6369="","",MIN(1,DAY($A6369)/IF($N6369="Superstore",Settings!$B$5,Settings!$B$4)))</f>
        <v/>
      </c>
      <c r="S6369" s="17">
        <f>IF(OR($B6369="",$G6369="",$R6369=0),"",$G6369/$R6369)</f>
        <v/>
      </c>
      <c r="T6369">
        <f>IF($S6369="","",IF($S6369&lt;Settings!$B$8,"Critical",IF($S6369&lt;Settings!$B$9,"Semi Critical","Non Critical")))</f>
        <v/>
      </c>
      <c r="U6369">
        <f>IF($B6369="","",IFERROR(VLOOKUP($O6369,Leaders!$A:$B,2,0),"Not Mapped"))</f>
        <v/>
      </c>
    </row>
    <row r="6370">
      <c r="A6370" s="16" t="n"/>
      <c r="G6370" s="17" t="n"/>
      <c r="H6370" s="17" t="n"/>
      <c r="I6370" s="17" t="n"/>
      <c r="J6370" s="17" t="n"/>
      <c r="K6370" s="17" t="n"/>
      <c r="L6370" s="17" t="n"/>
      <c r="N6370">
        <f>IF($B6370="","",IF($C6370="SUPERSTORE","Superstore","DH"))</f>
        <v/>
      </c>
      <c r="O6370">
        <f>IF($B6370="","",IFERROR(VLOOKUP($B6370,Mapping!$A:$C,2,0),"Not Mapped"))</f>
        <v/>
      </c>
      <c r="P6370">
        <f>IF($B6370="","",IFERROR(VLOOKUP($B6370,Mapping!$A:$C,3,0),"Not Mapped"))</f>
        <v/>
      </c>
      <c r="Q6370">
        <f>IF($B6370="","",IF(COUNTIF(Exclusions!$A:$A,$B6370)&gt;0,"Yes","No"))</f>
        <v/>
      </c>
      <c r="R6370" s="17">
        <f>IF($B6370="","",MIN(1,DAY($A6370)/IF($N6370="Superstore",Settings!$B$5,Settings!$B$4)))</f>
        <v/>
      </c>
      <c r="S6370" s="17">
        <f>IF(OR($B6370="",$G6370="",$R6370=0),"",$G6370/$R6370)</f>
        <v/>
      </c>
      <c r="T6370">
        <f>IF($S6370="","",IF($S6370&lt;Settings!$B$8,"Critical",IF($S6370&lt;Settings!$B$9,"Semi Critical","Non Critical")))</f>
        <v/>
      </c>
      <c r="U6370">
        <f>IF($B6370="","",IFERROR(VLOOKUP($O6370,Leaders!$A:$B,2,0),"Not Mapped"))</f>
        <v/>
      </c>
    </row>
    <row r="6371">
      <c r="A6371" s="16" t="n"/>
      <c r="G6371" s="17" t="n"/>
      <c r="H6371" s="17" t="n"/>
      <c r="I6371" s="17" t="n"/>
      <c r="J6371" s="17" t="n"/>
      <c r="K6371" s="17" t="n"/>
      <c r="L6371" s="17" t="n"/>
      <c r="N6371">
        <f>IF($B6371="","",IF($C6371="SUPERSTORE","Superstore","DH"))</f>
        <v/>
      </c>
      <c r="O6371">
        <f>IF($B6371="","",IFERROR(VLOOKUP($B6371,Mapping!$A:$C,2,0),"Not Mapped"))</f>
        <v/>
      </c>
      <c r="P6371">
        <f>IF($B6371="","",IFERROR(VLOOKUP($B6371,Mapping!$A:$C,3,0),"Not Mapped"))</f>
        <v/>
      </c>
      <c r="Q6371">
        <f>IF($B6371="","",IF(COUNTIF(Exclusions!$A:$A,$B6371)&gt;0,"Yes","No"))</f>
        <v/>
      </c>
      <c r="R6371" s="17">
        <f>IF($B6371="","",MIN(1,DAY($A6371)/IF($N6371="Superstore",Settings!$B$5,Settings!$B$4)))</f>
        <v/>
      </c>
      <c r="S6371" s="17">
        <f>IF(OR($B6371="",$G6371="",$R6371=0),"",$G6371/$R6371)</f>
        <v/>
      </c>
      <c r="T6371">
        <f>IF($S6371="","",IF($S6371&lt;Settings!$B$8,"Critical",IF($S6371&lt;Settings!$B$9,"Semi Critical","Non Critical")))</f>
        <v/>
      </c>
      <c r="U6371">
        <f>IF($B6371="","",IFERROR(VLOOKUP($O6371,Leaders!$A:$B,2,0),"Not Mapped"))</f>
        <v/>
      </c>
    </row>
    <row r="6372">
      <c r="A6372" s="16" t="n"/>
      <c r="G6372" s="17" t="n"/>
      <c r="H6372" s="17" t="n"/>
      <c r="I6372" s="17" t="n"/>
      <c r="J6372" s="17" t="n"/>
      <c r="K6372" s="17" t="n"/>
      <c r="L6372" s="17" t="n"/>
      <c r="N6372">
        <f>IF($B6372="","",IF($C6372="SUPERSTORE","Superstore","DH"))</f>
        <v/>
      </c>
      <c r="O6372">
        <f>IF($B6372="","",IFERROR(VLOOKUP($B6372,Mapping!$A:$C,2,0),"Not Mapped"))</f>
        <v/>
      </c>
      <c r="P6372">
        <f>IF($B6372="","",IFERROR(VLOOKUP($B6372,Mapping!$A:$C,3,0),"Not Mapped"))</f>
        <v/>
      </c>
      <c r="Q6372">
        <f>IF($B6372="","",IF(COUNTIF(Exclusions!$A:$A,$B6372)&gt;0,"Yes","No"))</f>
        <v/>
      </c>
      <c r="R6372" s="17">
        <f>IF($B6372="","",MIN(1,DAY($A6372)/IF($N6372="Superstore",Settings!$B$5,Settings!$B$4)))</f>
        <v/>
      </c>
      <c r="S6372" s="17">
        <f>IF(OR($B6372="",$G6372="",$R6372=0),"",$G6372/$R6372)</f>
        <v/>
      </c>
      <c r="T6372">
        <f>IF($S6372="","",IF($S6372&lt;Settings!$B$8,"Critical",IF($S6372&lt;Settings!$B$9,"Semi Critical","Non Critical")))</f>
        <v/>
      </c>
      <c r="U6372">
        <f>IF($B6372="","",IFERROR(VLOOKUP($O6372,Leaders!$A:$B,2,0),"Not Mapped"))</f>
        <v/>
      </c>
    </row>
    <row r="6373">
      <c r="A6373" s="16" t="n"/>
      <c r="G6373" s="17" t="n"/>
      <c r="H6373" s="17" t="n"/>
      <c r="I6373" s="17" t="n"/>
      <c r="J6373" s="17" t="n"/>
      <c r="K6373" s="17" t="n"/>
      <c r="L6373" s="17" t="n"/>
      <c r="N6373">
        <f>IF($B6373="","",IF($C6373="SUPERSTORE","Superstore","DH"))</f>
        <v/>
      </c>
      <c r="O6373">
        <f>IF($B6373="","",IFERROR(VLOOKUP($B6373,Mapping!$A:$C,2,0),"Not Mapped"))</f>
        <v/>
      </c>
      <c r="P6373">
        <f>IF($B6373="","",IFERROR(VLOOKUP($B6373,Mapping!$A:$C,3,0),"Not Mapped"))</f>
        <v/>
      </c>
      <c r="Q6373">
        <f>IF($B6373="","",IF(COUNTIF(Exclusions!$A:$A,$B6373)&gt;0,"Yes","No"))</f>
        <v/>
      </c>
      <c r="R6373" s="17">
        <f>IF($B6373="","",MIN(1,DAY($A6373)/IF($N6373="Superstore",Settings!$B$5,Settings!$B$4)))</f>
        <v/>
      </c>
      <c r="S6373" s="17">
        <f>IF(OR($B6373="",$G6373="",$R6373=0),"",$G6373/$R6373)</f>
        <v/>
      </c>
      <c r="T6373">
        <f>IF($S6373="","",IF($S6373&lt;Settings!$B$8,"Critical",IF($S6373&lt;Settings!$B$9,"Semi Critical","Non Critical")))</f>
        <v/>
      </c>
      <c r="U6373">
        <f>IF($B6373="","",IFERROR(VLOOKUP($O6373,Leaders!$A:$B,2,0),"Not Mapped"))</f>
        <v/>
      </c>
    </row>
    <row r="6374">
      <c r="A6374" s="16" t="n"/>
      <c r="G6374" s="17" t="n"/>
      <c r="H6374" s="17" t="n"/>
      <c r="I6374" s="17" t="n"/>
      <c r="J6374" s="17" t="n"/>
      <c r="K6374" s="17" t="n"/>
      <c r="L6374" s="17" t="n"/>
      <c r="N6374">
        <f>IF($B6374="","",IF($C6374="SUPERSTORE","Superstore","DH"))</f>
        <v/>
      </c>
      <c r="O6374">
        <f>IF($B6374="","",IFERROR(VLOOKUP($B6374,Mapping!$A:$C,2,0),"Not Mapped"))</f>
        <v/>
      </c>
      <c r="P6374">
        <f>IF($B6374="","",IFERROR(VLOOKUP($B6374,Mapping!$A:$C,3,0),"Not Mapped"))</f>
        <v/>
      </c>
      <c r="Q6374">
        <f>IF($B6374="","",IF(COUNTIF(Exclusions!$A:$A,$B6374)&gt;0,"Yes","No"))</f>
        <v/>
      </c>
      <c r="R6374" s="17">
        <f>IF($B6374="","",MIN(1,DAY($A6374)/IF($N6374="Superstore",Settings!$B$5,Settings!$B$4)))</f>
        <v/>
      </c>
      <c r="S6374" s="17">
        <f>IF(OR($B6374="",$G6374="",$R6374=0),"",$G6374/$R6374)</f>
        <v/>
      </c>
      <c r="T6374">
        <f>IF($S6374="","",IF($S6374&lt;Settings!$B$8,"Critical",IF($S6374&lt;Settings!$B$9,"Semi Critical","Non Critical")))</f>
        <v/>
      </c>
      <c r="U6374">
        <f>IF($B6374="","",IFERROR(VLOOKUP($O6374,Leaders!$A:$B,2,0),"Not Mapped"))</f>
        <v/>
      </c>
    </row>
    <row r="6375">
      <c r="A6375" s="16" t="n"/>
      <c r="G6375" s="17" t="n"/>
      <c r="H6375" s="17" t="n"/>
      <c r="I6375" s="17" t="n"/>
      <c r="J6375" s="17" t="n"/>
      <c r="K6375" s="17" t="n"/>
      <c r="L6375" s="17" t="n"/>
      <c r="N6375">
        <f>IF($B6375="","",IF($C6375="SUPERSTORE","Superstore","DH"))</f>
        <v/>
      </c>
      <c r="O6375">
        <f>IF($B6375="","",IFERROR(VLOOKUP($B6375,Mapping!$A:$C,2,0),"Not Mapped"))</f>
        <v/>
      </c>
      <c r="P6375">
        <f>IF($B6375="","",IFERROR(VLOOKUP($B6375,Mapping!$A:$C,3,0),"Not Mapped"))</f>
        <v/>
      </c>
      <c r="Q6375">
        <f>IF($B6375="","",IF(COUNTIF(Exclusions!$A:$A,$B6375)&gt;0,"Yes","No"))</f>
        <v/>
      </c>
      <c r="R6375" s="17">
        <f>IF($B6375="","",MIN(1,DAY($A6375)/IF($N6375="Superstore",Settings!$B$5,Settings!$B$4)))</f>
        <v/>
      </c>
      <c r="S6375" s="17">
        <f>IF(OR($B6375="",$G6375="",$R6375=0),"",$G6375/$R6375)</f>
        <v/>
      </c>
      <c r="T6375">
        <f>IF($S6375="","",IF($S6375&lt;Settings!$B$8,"Critical",IF($S6375&lt;Settings!$B$9,"Semi Critical","Non Critical")))</f>
        <v/>
      </c>
      <c r="U6375">
        <f>IF($B6375="","",IFERROR(VLOOKUP($O6375,Leaders!$A:$B,2,0),"Not Mapped"))</f>
        <v/>
      </c>
    </row>
    <row r="6376">
      <c r="A6376" s="16" t="n"/>
      <c r="G6376" s="17" t="n"/>
      <c r="H6376" s="17" t="n"/>
      <c r="I6376" s="17" t="n"/>
      <c r="J6376" s="17" t="n"/>
      <c r="K6376" s="17" t="n"/>
      <c r="L6376" s="17" t="n"/>
      <c r="N6376">
        <f>IF($B6376="","",IF($C6376="SUPERSTORE","Superstore","DH"))</f>
        <v/>
      </c>
      <c r="O6376">
        <f>IF($B6376="","",IFERROR(VLOOKUP($B6376,Mapping!$A:$C,2,0),"Not Mapped"))</f>
        <v/>
      </c>
      <c r="P6376">
        <f>IF($B6376="","",IFERROR(VLOOKUP($B6376,Mapping!$A:$C,3,0),"Not Mapped"))</f>
        <v/>
      </c>
      <c r="Q6376">
        <f>IF($B6376="","",IF(COUNTIF(Exclusions!$A:$A,$B6376)&gt;0,"Yes","No"))</f>
        <v/>
      </c>
      <c r="R6376" s="17">
        <f>IF($B6376="","",MIN(1,DAY($A6376)/IF($N6376="Superstore",Settings!$B$5,Settings!$B$4)))</f>
        <v/>
      </c>
      <c r="S6376" s="17">
        <f>IF(OR($B6376="",$G6376="",$R6376=0),"",$G6376/$R6376)</f>
        <v/>
      </c>
      <c r="T6376">
        <f>IF($S6376="","",IF($S6376&lt;Settings!$B$8,"Critical",IF($S6376&lt;Settings!$B$9,"Semi Critical","Non Critical")))</f>
        <v/>
      </c>
      <c r="U6376">
        <f>IF($B6376="","",IFERROR(VLOOKUP($O6376,Leaders!$A:$B,2,0),"Not Mapped"))</f>
        <v/>
      </c>
    </row>
    <row r="6377">
      <c r="A6377" s="16" t="n"/>
      <c r="G6377" s="17" t="n"/>
      <c r="H6377" s="17" t="n"/>
      <c r="I6377" s="17" t="n"/>
      <c r="J6377" s="17" t="n"/>
      <c r="K6377" s="17" t="n"/>
      <c r="L6377" s="17" t="n"/>
      <c r="N6377">
        <f>IF($B6377="","",IF($C6377="SUPERSTORE","Superstore","DH"))</f>
        <v/>
      </c>
      <c r="O6377">
        <f>IF($B6377="","",IFERROR(VLOOKUP($B6377,Mapping!$A:$C,2,0),"Not Mapped"))</f>
        <v/>
      </c>
      <c r="P6377">
        <f>IF($B6377="","",IFERROR(VLOOKUP($B6377,Mapping!$A:$C,3,0),"Not Mapped"))</f>
        <v/>
      </c>
      <c r="Q6377">
        <f>IF($B6377="","",IF(COUNTIF(Exclusions!$A:$A,$B6377)&gt;0,"Yes","No"))</f>
        <v/>
      </c>
      <c r="R6377" s="17">
        <f>IF($B6377="","",MIN(1,DAY($A6377)/IF($N6377="Superstore",Settings!$B$5,Settings!$B$4)))</f>
        <v/>
      </c>
      <c r="S6377" s="17">
        <f>IF(OR($B6377="",$G6377="",$R6377=0),"",$G6377/$R6377)</f>
        <v/>
      </c>
      <c r="T6377">
        <f>IF($S6377="","",IF($S6377&lt;Settings!$B$8,"Critical",IF($S6377&lt;Settings!$B$9,"Semi Critical","Non Critical")))</f>
        <v/>
      </c>
      <c r="U6377">
        <f>IF($B6377="","",IFERROR(VLOOKUP($O6377,Leaders!$A:$B,2,0),"Not Mapped"))</f>
        <v/>
      </c>
    </row>
    <row r="6378">
      <c r="A6378" s="16" t="n"/>
      <c r="G6378" s="17" t="n"/>
      <c r="H6378" s="17" t="n"/>
      <c r="I6378" s="17" t="n"/>
      <c r="J6378" s="17" t="n"/>
      <c r="K6378" s="17" t="n"/>
      <c r="L6378" s="17" t="n"/>
      <c r="N6378">
        <f>IF($B6378="","",IF($C6378="SUPERSTORE","Superstore","DH"))</f>
        <v/>
      </c>
      <c r="O6378">
        <f>IF($B6378="","",IFERROR(VLOOKUP($B6378,Mapping!$A:$C,2,0),"Not Mapped"))</f>
        <v/>
      </c>
      <c r="P6378">
        <f>IF($B6378="","",IFERROR(VLOOKUP($B6378,Mapping!$A:$C,3,0),"Not Mapped"))</f>
        <v/>
      </c>
      <c r="Q6378">
        <f>IF($B6378="","",IF(COUNTIF(Exclusions!$A:$A,$B6378)&gt;0,"Yes","No"))</f>
        <v/>
      </c>
      <c r="R6378" s="17">
        <f>IF($B6378="","",MIN(1,DAY($A6378)/IF($N6378="Superstore",Settings!$B$5,Settings!$B$4)))</f>
        <v/>
      </c>
      <c r="S6378" s="17">
        <f>IF(OR($B6378="",$G6378="",$R6378=0),"",$G6378/$R6378)</f>
        <v/>
      </c>
      <c r="T6378">
        <f>IF($S6378="","",IF($S6378&lt;Settings!$B$8,"Critical",IF($S6378&lt;Settings!$B$9,"Semi Critical","Non Critical")))</f>
        <v/>
      </c>
      <c r="U6378">
        <f>IF($B6378="","",IFERROR(VLOOKUP($O6378,Leaders!$A:$B,2,0),"Not Mapped"))</f>
        <v/>
      </c>
    </row>
    <row r="6379">
      <c r="A6379" s="16" t="n"/>
      <c r="G6379" s="17" t="n"/>
      <c r="H6379" s="17" t="n"/>
      <c r="I6379" s="17" t="n"/>
      <c r="J6379" s="17" t="n"/>
      <c r="K6379" s="17" t="n"/>
      <c r="L6379" s="17" t="n"/>
      <c r="N6379">
        <f>IF($B6379="","",IF($C6379="SUPERSTORE","Superstore","DH"))</f>
        <v/>
      </c>
      <c r="O6379">
        <f>IF($B6379="","",IFERROR(VLOOKUP($B6379,Mapping!$A:$C,2,0),"Not Mapped"))</f>
        <v/>
      </c>
      <c r="P6379">
        <f>IF($B6379="","",IFERROR(VLOOKUP($B6379,Mapping!$A:$C,3,0),"Not Mapped"))</f>
        <v/>
      </c>
      <c r="Q6379">
        <f>IF($B6379="","",IF(COUNTIF(Exclusions!$A:$A,$B6379)&gt;0,"Yes","No"))</f>
        <v/>
      </c>
      <c r="R6379" s="17">
        <f>IF($B6379="","",MIN(1,DAY($A6379)/IF($N6379="Superstore",Settings!$B$5,Settings!$B$4)))</f>
        <v/>
      </c>
      <c r="S6379" s="17">
        <f>IF(OR($B6379="",$G6379="",$R6379=0),"",$G6379/$R6379)</f>
        <v/>
      </c>
      <c r="T6379">
        <f>IF($S6379="","",IF($S6379&lt;Settings!$B$8,"Critical",IF($S6379&lt;Settings!$B$9,"Semi Critical","Non Critical")))</f>
        <v/>
      </c>
      <c r="U6379">
        <f>IF($B6379="","",IFERROR(VLOOKUP($O6379,Leaders!$A:$B,2,0),"Not Mapped"))</f>
        <v/>
      </c>
    </row>
    <row r="6380">
      <c r="A6380" s="16" t="n"/>
      <c r="G6380" s="17" t="n"/>
      <c r="H6380" s="17" t="n"/>
      <c r="I6380" s="17" t="n"/>
      <c r="J6380" s="17" t="n"/>
      <c r="K6380" s="17" t="n"/>
      <c r="L6380" s="17" t="n"/>
      <c r="N6380">
        <f>IF($B6380="","",IF($C6380="SUPERSTORE","Superstore","DH"))</f>
        <v/>
      </c>
      <c r="O6380">
        <f>IF($B6380="","",IFERROR(VLOOKUP($B6380,Mapping!$A:$C,2,0),"Not Mapped"))</f>
        <v/>
      </c>
      <c r="P6380">
        <f>IF($B6380="","",IFERROR(VLOOKUP($B6380,Mapping!$A:$C,3,0),"Not Mapped"))</f>
        <v/>
      </c>
      <c r="Q6380">
        <f>IF($B6380="","",IF(COUNTIF(Exclusions!$A:$A,$B6380)&gt;0,"Yes","No"))</f>
        <v/>
      </c>
      <c r="R6380" s="17">
        <f>IF($B6380="","",MIN(1,DAY($A6380)/IF($N6380="Superstore",Settings!$B$5,Settings!$B$4)))</f>
        <v/>
      </c>
      <c r="S6380" s="17">
        <f>IF(OR($B6380="",$G6380="",$R6380=0),"",$G6380/$R6380)</f>
        <v/>
      </c>
      <c r="T6380">
        <f>IF($S6380="","",IF($S6380&lt;Settings!$B$8,"Critical",IF($S6380&lt;Settings!$B$9,"Semi Critical","Non Critical")))</f>
        <v/>
      </c>
      <c r="U6380">
        <f>IF($B6380="","",IFERROR(VLOOKUP($O6380,Leaders!$A:$B,2,0),"Not Mapped"))</f>
        <v/>
      </c>
    </row>
    <row r="6381">
      <c r="A6381" s="16" t="n"/>
      <c r="G6381" s="17" t="n"/>
      <c r="H6381" s="17" t="n"/>
      <c r="I6381" s="17" t="n"/>
      <c r="J6381" s="17" t="n"/>
      <c r="K6381" s="17" t="n"/>
      <c r="L6381" s="17" t="n"/>
      <c r="N6381">
        <f>IF($B6381="","",IF($C6381="SUPERSTORE","Superstore","DH"))</f>
        <v/>
      </c>
      <c r="O6381">
        <f>IF($B6381="","",IFERROR(VLOOKUP($B6381,Mapping!$A:$C,2,0),"Not Mapped"))</f>
        <v/>
      </c>
      <c r="P6381">
        <f>IF($B6381="","",IFERROR(VLOOKUP($B6381,Mapping!$A:$C,3,0),"Not Mapped"))</f>
        <v/>
      </c>
      <c r="Q6381">
        <f>IF($B6381="","",IF(COUNTIF(Exclusions!$A:$A,$B6381)&gt;0,"Yes","No"))</f>
        <v/>
      </c>
      <c r="R6381" s="17">
        <f>IF($B6381="","",MIN(1,DAY($A6381)/IF($N6381="Superstore",Settings!$B$5,Settings!$B$4)))</f>
        <v/>
      </c>
      <c r="S6381" s="17">
        <f>IF(OR($B6381="",$G6381="",$R6381=0),"",$G6381/$R6381)</f>
        <v/>
      </c>
      <c r="T6381">
        <f>IF($S6381="","",IF($S6381&lt;Settings!$B$8,"Critical",IF($S6381&lt;Settings!$B$9,"Semi Critical","Non Critical")))</f>
        <v/>
      </c>
      <c r="U6381">
        <f>IF($B6381="","",IFERROR(VLOOKUP($O6381,Leaders!$A:$B,2,0),"Not Mapped"))</f>
        <v/>
      </c>
    </row>
    <row r="6382">
      <c r="A6382" s="16" t="n"/>
      <c r="G6382" s="17" t="n"/>
      <c r="H6382" s="17" t="n"/>
      <c r="I6382" s="17" t="n"/>
      <c r="J6382" s="17" t="n"/>
      <c r="K6382" s="17" t="n"/>
      <c r="L6382" s="17" t="n"/>
      <c r="N6382">
        <f>IF($B6382="","",IF($C6382="SUPERSTORE","Superstore","DH"))</f>
        <v/>
      </c>
      <c r="O6382">
        <f>IF($B6382="","",IFERROR(VLOOKUP($B6382,Mapping!$A:$C,2,0),"Not Mapped"))</f>
        <v/>
      </c>
      <c r="P6382">
        <f>IF($B6382="","",IFERROR(VLOOKUP($B6382,Mapping!$A:$C,3,0),"Not Mapped"))</f>
        <v/>
      </c>
      <c r="Q6382">
        <f>IF($B6382="","",IF(COUNTIF(Exclusions!$A:$A,$B6382)&gt;0,"Yes","No"))</f>
        <v/>
      </c>
      <c r="R6382" s="17">
        <f>IF($B6382="","",MIN(1,DAY($A6382)/IF($N6382="Superstore",Settings!$B$5,Settings!$B$4)))</f>
        <v/>
      </c>
      <c r="S6382" s="17">
        <f>IF(OR($B6382="",$G6382="",$R6382=0),"",$G6382/$R6382)</f>
        <v/>
      </c>
      <c r="T6382">
        <f>IF($S6382="","",IF($S6382&lt;Settings!$B$8,"Critical",IF($S6382&lt;Settings!$B$9,"Semi Critical","Non Critical")))</f>
        <v/>
      </c>
      <c r="U6382">
        <f>IF($B6382="","",IFERROR(VLOOKUP($O6382,Leaders!$A:$B,2,0),"Not Mapped"))</f>
        <v/>
      </c>
    </row>
    <row r="6383">
      <c r="A6383" s="16" t="n"/>
      <c r="G6383" s="17" t="n"/>
      <c r="H6383" s="17" t="n"/>
      <c r="I6383" s="17" t="n"/>
      <c r="J6383" s="17" t="n"/>
      <c r="K6383" s="17" t="n"/>
      <c r="L6383" s="17" t="n"/>
      <c r="N6383">
        <f>IF($B6383="","",IF($C6383="SUPERSTORE","Superstore","DH"))</f>
        <v/>
      </c>
      <c r="O6383">
        <f>IF($B6383="","",IFERROR(VLOOKUP($B6383,Mapping!$A:$C,2,0),"Not Mapped"))</f>
        <v/>
      </c>
      <c r="P6383">
        <f>IF($B6383="","",IFERROR(VLOOKUP($B6383,Mapping!$A:$C,3,0),"Not Mapped"))</f>
        <v/>
      </c>
      <c r="Q6383">
        <f>IF($B6383="","",IF(COUNTIF(Exclusions!$A:$A,$B6383)&gt;0,"Yes","No"))</f>
        <v/>
      </c>
      <c r="R6383" s="17">
        <f>IF($B6383="","",MIN(1,DAY($A6383)/IF($N6383="Superstore",Settings!$B$5,Settings!$B$4)))</f>
        <v/>
      </c>
      <c r="S6383" s="17">
        <f>IF(OR($B6383="",$G6383="",$R6383=0),"",$G6383/$R6383)</f>
        <v/>
      </c>
      <c r="T6383">
        <f>IF($S6383="","",IF($S6383&lt;Settings!$B$8,"Critical",IF($S6383&lt;Settings!$B$9,"Semi Critical","Non Critical")))</f>
        <v/>
      </c>
      <c r="U6383">
        <f>IF($B6383="","",IFERROR(VLOOKUP($O6383,Leaders!$A:$B,2,0),"Not Mapped"))</f>
        <v/>
      </c>
    </row>
    <row r="6384">
      <c r="A6384" s="16" t="n"/>
      <c r="G6384" s="17" t="n"/>
      <c r="H6384" s="17" t="n"/>
      <c r="I6384" s="17" t="n"/>
      <c r="J6384" s="17" t="n"/>
      <c r="K6384" s="17" t="n"/>
      <c r="L6384" s="17" t="n"/>
      <c r="N6384">
        <f>IF($B6384="","",IF($C6384="SUPERSTORE","Superstore","DH"))</f>
        <v/>
      </c>
      <c r="O6384">
        <f>IF($B6384="","",IFERROR(VLOOKUP($B6384,Mapping!$A:$C,2,0),"Not Mapped"))</f>
        <v/>
      </c>
      <c r="P6384">
        <f>IF($B6384="","",IFERROR(VLOOKUP($B6384,Mapping!$A:$C,3,0),"Not Mapped"))</f>
        <v/>
      </c>
      <c r="Q6384">
        <f>IF($B6384="","",IF(COUNTIF(Exclusions!$A:$A,$B6384)&gt;0,"Yes","No"))</f>
        <v/>
      </c>
      <c r="R6384" s="17">
        <f>IF($B6384="","",MIN(1,DAY($A6384)/IF($N6384="Superstore",Settings!$B$5,Settings!$B$4)))</f>
        <v/>
      </c>
      <c r="S6384" s="17">
        <f>IF(OR($B6384="",$G6384="",$R6384=0),"",$G6384/$R6384)</f>
        <v/>
      </c>
      <c r="T6384">
        <f>IF($S6384="","",IF($S6384&lt;Settings!$B$8,"Critical",IF($S6384&lt;Settings!$B$9,"Semi Critical","Non Critical")))</f>
        <v/>
      </c>
      <c r="U6384">
        <f>IF($B6384="","",IFERROR(VLOOKUP($O6384,Leaders!$A:$B,2,0),"Not Mapped"))</f>
        <v/>
      </c>
    </row>
    <row r="6385">
      <c r="A6385" s="16" t="n"/>
      <c r="G6385" s="17" t="n"/>
      <c r="H6385" s="17" t="n"/>
      <c r="I6385" s="17" t="n"/>
      <c r="J6385" s="17" t="n"/>
      <c r="K6385" s="17" t="n"/>
      <c r="L6385" s="17" t="n"/>
      <c r="N6385">
        <f>IF($B6385="","",IF($C6385="SUPERSTORE","Superstore","DH"))</f>
        <v/>
      </c>
      <c r="O6385">
        <f>IF($B6385="","",IFERROR(VLOOKUP($B6385,Mapping!$A:$C,2,0),"Not Mapped"))</f>
        <v/>
      </c>
      <c r="P6385">
        <f>IF($B6385="","",IFERROR(VLOOKUP($B6385,Mapping!$A:$C,3,0),"Not Mapped"))</f>
        <v/>
      </c>
      <c r="Q6385">
        <f>IF($B6385="","",IF(COUNTIF(Exclusions!$A:$A,$B6385)&gt;0,"Yes","No"))</f>
        <v/>
      </c>
      <c r="R6385" s="17">
        <f>IF($B6385="","",MIN(1,DAY($A6385)/IF($N6385="Superstore",Settings!$B$5,Settings!$B$4)))</f>
        <v/>
      </c>
      <c r="S6385" s="17">
        <f>IF(OR($B6385="",$G6385="",$R6385=0),"",$G6385/$R6385)</f>
        <v/>
      </c>
      <c r="T6385">
        <f>IF($S6385="","",IF($S6385&lt;Settings!$B$8,"Critical",IF($S6385&lt;Settings!$B$9,"Semi Critical","Non Critical")))</f>
        <v/>
      </c>
      <c r="U6385">
        <f>IF($B6385="","",IFERROR(VLOOKUP($O6385,Leaders!$A:$B,2,0),"Not Mapped"))</f>
        <v/>
      </c>
    </row>
    <row r="6386">
      <c r="A6386" s="16" t="n"/>
      <c r="G6386" s="17" t="n"/>
      <c r="H6386" s="17" t="n"/>
      <c r="I6386" s="17" t="n"/>
      <c r="J6386" s="17" t="n"/>
      <c r="K6386" s="17" t="n"/>
      <c r="L6386" s="17" t="n"/>
      <c r="N6386">
        <f>IF($B6386="","",IF($C6386="SUPERSTORE","Superstore","DH"))</f>
        <v/>
      </c>
      <c r="O6386">
        <f>IF($B6386="","",IFERROR(VLOOKUP($B6386,Mapping!$A:$C,2,0),"Not Mapped"))</f>
        <v/>
      </c>
      <c r="P6386">
        <f>IF($B6386="","",IFERROR(VLOOKUP($B6386,Mapping!$A:$C,3,0),"Not Mapped"))</f>
        <v/>
      </c>
      <c r="Q6386">
        <f>IF($B6386="","",IF(COUNTIF(Exclusions!$A:$A,$B6386)&gt;0,"Yes","No"))</f>
        <v/>
      </c>
      <c r="R6386" s="17">
        <f>IF($B6386="","",MIN(1,DAY($A6386)/IF($N6386="Superstore",Settings!$B$5,Settings!$B$4)))</f>
        <v/>
      </c>
      <c r="S6386" s="17">
        <f>IF(OR($B6386="",$G6386="",$R6386=0),"",$G6386/$R6386)</f>
        <v/>
      </c>
      <c r="T6386">
        <f>IF($S6386="","",IF($S6386&lt;Settings!$B$8,"Critical",IF($S6386&lt;Settings!$B$9,"Semi Critical","Non Critical")))</f>
        <v/>
      </c>
      <c r="U6386">
        <f>IF($B6386="","",IFERROR(VLOOKUP($O6386,Leaders!$A:$B,2,0),"Not Mapped"))</f>
        <v/>
      </c>
    </row>
    <row r="6387">
      <c r="A6387" s="16" t="n"/>
      <c r="G6387" s="17" t="n"/>
      <c r="H6387" s="17" t="n"/>
      <c r="I6387" s="17" t="n"/>
      <c r="J6387" s="17" t="n"/>
      <c r="K6387" s="17" t="n"/>
      <c r="L6387" s="17" t="n"/>
      <c r="N6387">
        <f>IF($B6387="","",IF($C6387="SUPERSTORE","Superstore","DH"))</f>
        <v/>
      </c>
      <c r="O6387">
        <f>IF($B6387="","",IFERROR(VLOOKUP($B6387,Mapping!$A:$C,2,0),"Not Mapped"))</f>
        <v/>
      </c>
      <c r="P6387">
        <f>IF($B6387="","",IFERROR(VLOOKUP($B6387,Mapping!$A:$C,3,0),"Not Mapped"))</f>
        <v/>
      </c>
      <c r="Q6387">
        <f>IF($B6387="","",IF(COUNTIF(Exclusions!$A:$A,$B6387)&gt;0,"Yes","No"))</f>
        <v/>
      </c>
      <c r="R6387" s="17">
        <f>IF($B6387="","",MIN(1,DAY($A6387)/IF($N6387="Superstore",Settings!$B$5,Settings!$B$4)))</f>
        <v/>
      </c>
      <c r="S6387" s="17">
        <f>IF(OR($B6387="",$G6387="",$R6387=0),"",$G6387/$R6387)</f>
        <v/>
      </c>
      <c r="T6387">
        <f>IF($S6387="","",IF($S6387&lt;Settings!$B$8,"Critical",IF($S6387&lt;Settings!$B$9,"Semi Critical","Non Critical")))</f>
        <v/>
      </c>
      <c r="U6387">
        <f>IF($B6387="","",IFERROR(VLOOKUP($O6387,Leaders!$A:$B,2,0),"Not Mapped"))</f>
        <v/>
      </c>
    </row>
    <row r="6388">
      <c r="A6388" s="16" t="n"/>
      <c r="G6388" s="17" t="n"/>
      <c r="H6388" s="17" t="n"/>
      <c r="I6388" s="17" t="n"/>
      <c r="J6388" s="17" t="n"/>
      <c r="K6388" s="17" t="n"/>
      <c r="L6388" s="17" t="n"/>
      <c r="N6388">
        <f>IF($B6388="","",IF($C6388="SUPERSTORE","Superstore","DH"))</f>
        <v/>
      </c>
      <c r="O6388">
        <f>IF($B6388="","",IFERROR(VLOOKUP($B6388,Mapping!$A:$C,2,0),"Not Mapped"))</f>
        <v/>
      </c>
      <c r="P6388">
        <f>IF($B6388="","",IFERROR(VLOOKUP($B6388,Mapping!$A:$C,3,0),"Not Mapped"))</f>
        <v/>
      </c>
      <c r="Q6388">
        <f>IF($B6388="","",IF(COUNTIF(Exclusions!$A:$A,$B6388)&gt;0,"Yes","No"))</f>
        <v/>
      </c>
      <c r="R6388" s="17">
        <f>IF($B6388="","",MIN(1,DAY($A6388)/IF($N6388="Superstore",Settings!$B$5,Settings!$B$4)))</f>
        <v/>
      </c>
      <c r="S6388" s="17">
        <f>IF(OR($B6388="",$G6388="",$R6388=0),"",$G6388/$R6388)</f>
        <v/>
      </c>
      <c r="T6388">
        <f>IF($S6388="","",IF($S6388&lt;Settings!$B$8,"Critical",IF($S6388&lt;Settings!$B$9,"Semi Critical","Non Critical")))</f>
        <v/>
      </c>
      <c r="U6388">
        <f>IF($B6388="","",IFERROR(VLOOKUP($O6388,Leaders!$A:$B,2,0),"Not Mapped"))</f>
        <v/>
      </c>
    </row>
    <row r="6389">
      <c r="A6389" s="16" t="n"/>
      <c r="G6389" s="17" t="n"/>
      <c r="H6389" s="17" t="n"/>
      <c r="I6389" s="17" t="n"/>
      <c r="J6389" s="17" t="n"/>
      <c r="K6389" s="17" t="n"/>
      <c r="L6389" s="17" t="n"/>
      <c r="N6389">
        <f>IF($B6389="","",IF($C6389="SUPERSTORE","Superstore","DH"))</f>
        <v/>
      </c>
      <c r="O6389">
        <f>IF($B6389="","",IFERROR(VLOOKUP($B6389,Mapping!$A:$C,2,0),"Not Mapped"))</f>
        <v/>
      </c>
      <c r="P6389">
        <f>IF($B6389="","",IFERROR(VLOOKUP($B6389,Mapping!$A:$C,3,0),"Not Mapped"))</f>
        <v/>
      </c>
      <c r="Q6389">
        <f>IF($B6389="","",IF(COUNTIF(Exclusions!$A:$A,$B6389)&gt;0,"Yes","No"))</f>
        <v/>
      </c>
      <c r="R6389" s="17">
        <f>IF($B6389="","",MIN(1,DAY($A6389)/IF($N6389="Superstore",Settings!$B$5,Settings!$B$4)))</f>
        <v/>
      </c>
      <c r="S6389" s="17">
        <f>IF(OR($B6389="",$G6389="",$R6389=0),"",$G6389/$R6389)</f>
        <v/>
      </c>
      <c r="T6389">
        <f>IF($S6389="","",IF($S6389&lt;Settings!$B$8,"Critical",IF($S6389&lt;Settings!$B$9,"Semi Critical","Non Critical")))</f>
        <v/>
      </c>
      <c r="U6389">
        <f>IF($B6389="","",IFERROR(VLOOKUP($O6389,Leaders!$A:$B,2,0),"Not Mapped"))</f>
        <v/>
      </c>
    </row>
    <row r="6390">
      <c r="A6390" s="16" t="n"/>
      <c r="G6390" s="17" t="n"/>
      <c r="H6390" s="17" t="n"/>
      <c r="I6390" s="17" t="n"/>
      <c r="J6390" s="17" t="n"/>
      <c r="K6390" s="17" t="n"/>
      <c r="L6390" s="17" t="n"/>
      <c r="N6390">
        <f>IF($B6390="","",IF($C6390="SUPERSTORE","Superstore","DH"))</f>
        <v/>
      </c>
      <c r="O6390">
        <f>IF($B6390="","",IFERROR(VLOOKUP($B6390,Mapping!$A:$C,2,0),"Not Mapped"))</f>
        <v/>
      </c>
      <c r="P6390">
        <f>IF($B6390="","",IFERROR(VLOOKUP($B6390,Mapping!$A:$C,3,0),"Not Mapped"))</f>
        <v/>
      </c>
      <c r="Q6390">
        <f>IF($B6390="","",IF(COUNTIF(Exclusions!$A:$A,$B6390)&gt;0,"Yes","No"))</f>
        <v/>
      </c>
      <c r="R6390" s="17">
        <f>IF($B6390="","",MIN(1,DAY($A6390)/IF($N6390="Superstore",Settings!$B$5,Settings!$B$4)))</f>
        <v/>
      </c>
      <c r="S6390" s="17">
        <f>IF(OR($B6390="",$G6390="",$R6390=0),"",$G6390/$R6390)</f>
        <v/>
      </c>
      <c r="T6390">
        <f>IF($S6390="","",IF($S6390&lt;Settings!$B$8,"Critical",IF($S6390&lt;Settings!$B$9,"Semi Critical","Non Critical")))</f>
        <v/>
      </c>
      <c r="U6390">
        <f>IF($B6390="","",IFERROR(VLOOKUP($O6390,Leaders!$A:$B,2,0),"Not Mapped"))</f>
        <v/>
      </c>
    </row>
    <row r="6391">
      <c r="A6391" s="16" t="n"/>
      <c r="G6391" s="17" t="n"/>
      <c r="H6391" s="17" t="n"/>
      <c r="I6391" s="17" t="n"/>
      <c r="J6391" s="17" t="n"/>
      <c r="K6391" s="17" t="n"/>
      <c r="L6391" s="17" t="n"/>
      <c r="N6391">
        <f>IF($B6391="","",IF($C6391="SUPERSTORE","Superstore","DH"))</f>
        <v/>
      </c>
      <c r="O6391">
        <f>IF($B6391="","",IFERROR(VLOOKUP($B6391,Mapping!$A:$C,2,0),"Not Mapped"))</f>
        <v/>
      </c>
      <c r="P6391">
        <f>IF($B6391="","",IFERROR(VLOOKUP($B6391,Mapping!$A:$C,3,0),"Not Mapped"))</f>
        <v/>
      </c>
      <c r="Q6391">
        <f>IF($B6391="","",IF(COUNTIF(Exclusions!$A:$A,$B6391)&gt;0,"Yes","No"))</f>
        <v/>
      </c>
      <c r="R6391" s="17">
        <f>IF($B6391="","",MIN(1,DAY($A6391)/IF($N6391="Superstore",Settings!$B$5,Settings!$B$4)))</f>
        <v/>
      </c>
      <c r="S6391" s="17">
        <f>IF(OR($B6391="",$G6391="",$R6391=0),"",$G6391/$R6391)</f>
        <v/>
      </c>
      <c r="T6391">
        <f>IF($S6391="","",IF($S6391&lt;Settings!$B$8,"Critical",IF($S6391&lt;Settings!$B$9,"Semi Critical","Non Critical")))</f>
        <v/>
      </c>
      <c r="U6391">
        <f>IF($B6391="","",IFERROR(VLOOKUP($O6391,Leaders!$A:$B,2,0),"Not Mapped"))</f>
        <v/>
      </c>
    </row>
    <row r="6392">
      <c r="A6392" s="16" t="n"/>
      <c r="G6392" s="17" t="n"/>
      <c r="H6392" s="17" t="n"/>
      <c r="I6392" s="17" t="n"/>
      <c r="J6392" s="17" t="n"/>
      <c r="K6392" s="17" t="n"/>
      <c r="L6392" s="17" t="n"/>
      <c r="N6392">
        <f>IF($B6392="","",IF($C6392="SUPERSTORE","Superstore","DH"))</f>
        <v/>
      </c>
      <c r="O6392">
        <f>IF($B6392="","",IFERROR(VLOOKUP($B6392,Mapping!$A:$C,2,0),"Not Mapped"))</f>
        <v/>
      </c>
      <c r="P6392">
        <f>IF($B6392="","",IFERROR(VLOOKUP($B6392,Mapping!$A:$C,3,0),"Not Mapped"))</f>
        <v/>
      </c>
      <c r="Q6392">
        <f>IF($B6392="","",IF(COUNTIF(Exclusions!$A:$A,$B6392)&gt;0,"Yes","No"))</f>
        <v/>
      </c>
      <c r="R6392" s="17">
        <f>IF($B6392="","",MIN(1,DAY($A6392)/IF($N6392="Superstore",Settings!$B$5,Settings!$B$4)))</f>
        <v/>
      </c>
      <c r="S6392" s="17">
        <f>IF(OR($B6392="",$G6392="",$R6392=0),"",$G6392/$R6392)</f>
        <v/>
      </c>
      <c r="T6392">
        <f>IF($S6392="","",IF($S6392&lt;Settings!$B$8,"Critical",IF($S6392&lt;Settings!$B$9,"Semi Critical","Non Critical")))</f>
        <v/>
      </c>
      <c r="U6392">
        <f>IF($B6392="","",IFERROR(VLOOKUP($O6392,Leaders!$A:$B,2,0),"Not Mapped"))</f>
        <v/>
      </c>
    </row>
    <row r="6393">
      <c r="A6393" s="16" t="n"/>
      <c r="G6393" s="17" t="n"/>
      <c r="H6393" s="17" t="n"/>
      <c r="I6393" s="17" t="n"/>
      <c r="J6393" s="17" t="n"/>
      <c r="K6393" s="17" t="n"/>
      <c r="L6393" s="17" t="n"/>
      <c r="N6393">
        <f>IF($B6393="","",IF($C6393="SUPERSTORE","Superstore","DH"))</f>
        <v/>
      </c>
      <c r="O6393">
        <f>IF($B6393="","",IFERROR(VLOOKUP($B6393,Mapping!$A:$C,2,0),"Not Mapped"))</f>
        <v/>
      </c>
      <c r="P6393">
        <f>IF($B6393="","",IFERROR(VLOOKUP($B6393,Mapping!$A:$C,3,0),"Not Mapped"))</f>
        <v/>
      </c>
      <c r="Q6393">
        <f>IF($B6393="","",IF(COUNTIF(Exclusions!$A:$A,$B6393)&gt;0,"Yes","No"))</f>
        <v/>
      </c>
      <c r="R6393" s="17">
        <f>IF($B6393="","",MIN(1,DAY($A6393)/IF($N6393="Superstore",Settings!$B$5,Settings!$B$4)))</f>
        <v/>
      </c>
      <c r="S6393" s="17">
        <f>IF(OR($B6393="",$G6393="",$R6393=0),"",$G6393/$R6393)</f>
        <v/>
      </c>
      <c r="T6393">
        <f>IF($S6393="","",IF($S6393&lt;Settings!$B$8,"Critical",IF($S6393&lt;Settings!$B$9,"Semi Critical","Non Critical")))</f>
        <v/>
      </c>
      <c r="U6393">
        <f>IF($B6393="","",IFERROR(VLOOKUP($O6393,Leaders!$A:$B,2,0),"Not Mapped"))</f>
        <v/>
      </c>
    </row>
    <row r="6394">
      <c r="A6394" s="16" t="n"/>
      <c r="G6394" s="17" t="n"/>
      <c r="H6394" s="17" t="n"/>
      <c r="I6394" s="17" t="n"/>
      <c r="J6394" s="17" t="n"/>
      <c r="K6394" s="17" t="n"/>
      <c r="L6394" s="17" t="n"/>
      <c r="N6394">
        <f>IF($B6394="","",IF($C6394="SUPERSTORE","Superstore","DH"))</f>
        <v/>
      </c>
      <c r="O6394">
        <f>IF($B6394="","",IFERROR(VLOOKUP($B6394,Mapping!$A:$C,2,0),"Not Mapped"))</f>
        <v/>
      </c>
      <c r="P6394">
        <f>IF($B6394="","",IFERROR(VLOOKUP($B6394,Mapping!$A:$C,3,0),"Not Mapped"))</f>
        <v/>
      </c>
      <c r="Q6394">
        <f>IF($B6394="","",IF(COUNTIF(Exclusions!$A:$A,$B6394)&gt;0,"Yes","No"))</f>
        <v/>
      </c>
      <c r="R6394" s="17">
        <f>IF($B6394="","",MIN(1,DAY($A6394)/IF($N6394="Superstore",Settings!$B$5,Settings!$B$4)))</f>
        <v/>
      </c>
      <c r="S6394" s="17">
        <f>IF(OR($B6394="",$G6394="",$R6394=0),"",$G6394/$R6394)</f>
        <v/>
      </c>
      <c r="T6394">
        <f>IF($S6394="","",IF($S6394&lt;Settings!$B$8,"Critical",IF($S6394&lt;Settings!$B$9,"Semi Critical","Non Critical")))</f>
        <v/>
      </c>
      <c r="U6394">
        <f>IF($B6394="","",IFERROR(VLOOKUP($O6394,Leaders!$A:$B,2,0),"Not Mapped"))</f>
        <v/>
      </c>
    </row>
    <row r="6395">
      <c r="A6395" s="16" t="n"/>
      <c r="G6395" s="17" t="n"/>
      <c r="H6395" s="17" t="n"/>
      <c r="I6395" s="17" t="n"/>
      <c r="J6395" s="17" t="n"/>
      <c r="K6395" s="17" t="n"/>
      <c r="L6395" s="17" t="n"/>
      <c r="N6395">
        <f>IF($B6395="","",IF($C6395="SUPERSTORE","Superstore","DH"))</f>
        <v/>
      </c>
      <c r="O6395">
        <f>IF($B6395="","",IFERROR(VLOOKUP($B6395,Mapping!$A:$C,2,0),"Not Mapped"))</f>
        <v/>
      </c>
      <c r="P6395">
        <f>IF($B6395="","",IFERROR(VLOOKUP($B6395,Mapping!$A:$C,3,0),"Not Mapped"))</f>
        <v/>
      </c>
      <c r="Q6395">
        <f>IF($B6395="","",IF(COUNTIF(Exclusions!$A:$A,$B6395)&gt;0,"Yes","No"))</f>
        <v/>
      </c>
      <c r="R6395" s="17">
        <f>IF($B6395="","",MIN(1,DAY($A6395)/IF($N6395="Superstore",Settings!$B$5,Settings!$B$4)))</f>
        <v/>
      </c>
      <c r="S6395" s="17">
        <f>IF(OR($B6395="",$G6395="",$R6395=0),"",$G6395/$R6395)</f>
        <v/>
      </c>
      <c r="T6395">
        <f>IF($S6395="","",IF($S6395&lt;Settings!$B$8,"Critical",IF($S6395&lt;Settings!$B$9,"Semi Critical","Non Critical")))</f>
        <v/>
      </c>
      <c r="U6395">
        <f>IF($B6395="","",IFERROR(VLOOKUP($O6395,Leaders!$A:$B,2,0),"Not Mapped"))</f>
        <v/>
      </c>
    </row>
    <row r="6396">
      <c r="A6396" s="16" t="n"/>
      <c r="G6396" s="17" t="n"/>
      <c r="H6396" s="17" t="n"/>
      <c r="I6396" s="17" t="n"/>
      <c r="J6396" s="17" t="n"/>
      <c r="K6396" s="17" t="n"/>
      <c r="L6396" s="17" t="n"/>
      <c r="N6396">
        <f>IF($B6396="","",IF($C6396="SUPERSTORE","Superstore","DH"))</f>
        <v/>
      </c>
      <c r="O6396">
        <f>IF($B6396="","",IFERROR(VLOOKUP($B6396,Mapping!$A:$C,2,0),"Not Mapped"))</f>
        <v/>
      </c>
      <c r="P6396">
        <f>IF($B6396="","",IFERROR(VLOOKUP($B6396,Mapping!$A:$C,3,0),"Not Mapped"))</f>
        <v/>
      </c>
      <c r="Q6396">
        <f>IF($B6396="","",IF(COUNTIF(Exclusions!$A:$A,$B6396)&gt;0,"Yes","No"))</f>
        <v/>
      </c>
      <c r="R6396" s="17">
        <f>IF($B6396="","",MIN(1,DAY($A6396)/IF($N6396="Superstore",Settings!$B$5,Settings!$B$4)))</f>
        <v/>
      </c>
      <c r="S6396" s="17">
        <f>IF(OR($B6396="",$G6396="",$R6396=0),"",$G6396/$R6396)</f>
        <v/>
      </c>
      <c r="T6396">
        <f>IF($S6396="","",IF($S6396&lt;Settings!$B$8,"Critical",IF($S6396&lt;Settings!$B$9,"Semi Critical","Non Critical")))</f>
        <v/>
      </c>
      <c r="U6396">
        <f>IF($B6396="","",IFERROR(VLOOKUP($O6396,Leaders!$A:$B,2,0),"Not Mapped"))</f>
        <v/>
      </c>
    </row>
    <row r="6397">
      <c r="A6397" s="16" t="n"/>
      <c r="G6397" s="17" t="n"/>
      <c r="H6397" s="17" t="n"/>
      <c r="I6397" s="17" t="n"/>
      <c r="J6397" s="17" t="n"/>
      <c r="K6397" s="17" t="n"/>
      <c r="L6397" s="17" t="n"/>
      <c r="N6397">
        <f>IF($B6397="","",IF($C6397="SUPERSTORE","Superstore","DH"))</f>
        <v/>
      </c>
      <c r="O6397">
        <f>IF($B6397="","",IFERROR(VLOOKUP($B6397,Mapping!$A:$C,2,0),"Not Mapped"))</f>
        <v/>
      </c>
      <c r="P6397">
        <f>IF($B6397="","",IFERROR(VLOOKUP($B6397,Mapping!$A:$C,3,0),"Not Mapped"))</f>
        <v/>
      </c>
      <c r="Q6397">
        <f>IF($B6397="","",IF(COUNTIF(Exclusions!$A:$A,$B6397)&gt;0,"Yes","No"))</f>
        <v/>
      </c>
      <c r="R6397" s="17">
        <f>IF($B6397="","",MIN(1,DAY($A6397)/IF($N6397="Superstore",Settings!$B$5,Settings!$B$4)))</f>
        <v/>
      </c>
      <c r="S6397" s="17">
        <f>IF(OR($B6397="",$G6397="",$R6397=0),"",$G6397/$R6397)</f>
        <v/>
      </c>
      <c r="T6397">
        <f>IF($S6397="","",IF($S6397&lt;Settings!$B$8,"Critical",IF($S6397&lt;Settings!$B$9,"Semi Critical","Non Critical")))</f>
        <v/>
      </c>
      <c r="U6397">
        <f>IF($B6397="","",IFERROR(VLOOKUP($O6397,Leaders!$A:$B,2,0),"Not Mapped"))</f>
        <v/>
      </c>
    </row>
    <row r="6398">
      <c r="A6398" s="16" t="n"/>
      <c r="G6398" s="17" t="n"/>
      <c r="H6398" s="17" t="n"/>
      <c r="I6398" s="17" t="n"/>
      <c r="J6398" s="17" t="n"/>
      <c r="K6398" s="17" t="n"/>
      <c r="L6398" s="17" t="n"/>
      <c r="N6398">
        <f>IF($B6398="","",IF($C6398="SUPERSTORE","Superstore","DH"))</f>
        <v/>
      </c>
      <c r="O6398">
        <f>IF($B6398="","",IFERROR(VLOOKUP($B6398,Mapping!$A:$C,2,0),"Not Mapped"))</f>
        <v/>
      </c>
      <c r="P6398">
        <f>IF($B6398="","",IFERROR(VLOOKUP($B6398,Mapping!$A:$C,3,0),"Not Mapped"))</f>
        <v/>
      </c>
      <c r="Q6398">
        <f>IF($B6398="","",IF(COUNTIF(Exclusions!$A:$A,$B6398)&gt;0,"Yes","No"))</f>
        <v/>
      </c>
      <c r="R6398" s="17">
        <f>IF($B6398="","",MIN(1,DAY($A6398)/IF($N6398="Superstore",Settings!$B$5,Settings!$B$4)))</f>
        <v/>
      </c>
      <c r="S6398" s="17">
        <f>IF(OR($B6398="",$G6398="",$R6398=0),"",$G6398/$R6398)</f>
        <v/>
      </c>
      <c r="T6398">
        <f>IF($S6398="","",IF($S6398&lt;Settings!$B$8,"Critical",IF($S6398&lt;Settings!$B$9,"Semi Critical","Non Critical")))</f>
        <v/>
      </c>
      <c r="U6398">
        <f>IF($B6398="","",IFERROR(VLOOKUP($O6398,Leaders!$A:$B,2,0),"Not Mapped"))</f>
        <v/>
      </c>
    </row>
    <row r="6399">
      <c r="A6399" s="16" t="n"/>
      <c r="G6399" s="17" t="n"/>
      <c r="H6399" s="17" t="n"/>
      <c r="I6399" s="17" t="n"/>
      <c r="J6399" s="17" t="n"/>
      <c r="K6399" s="17" t="n"/>
      <c r="L6399" s="17" t="n"/>
      <c r="N6399">
        <f>IF($B6399="","",IF($C6399="SUPERSTORE","Superstore","DH"))</f>
        <v/>
      </c>
      <c r="O6399">
        <f>IF($B6399="","",IFERROR(VLOOKUP($B6399,Mapping!$A:$C,2,0),"Not Mapped"))</f>
        <v/>
      </c>
      <c r="P6399">
        <f>IF($B6399="","",IFERROR(VLOOKUP($B6399,Mapping!$A:$C,3,0),"Not Mapped"))</f>
        <v/>
      </c>
      <c r="Q6399">
        <f>IF($B6399="","",IF(COUNTIF(Exclusions!$A:$A,$B6399)&gt;0,"Yes","No"))</f>
        <v/>
      </c>
      <c r="R6399" s="17">
        <f>IF($B6399="","",MIN(1,DAY($A6399)/IF($N6399="Superstore",Settings!$B$5,Settings!$B$4)))</f>
        <v/>
      </c>
      <c r="S6399" s="17">
        <f>IF(OR($B6399="",$G6399="",$R6399=0),"",$G6399/$R6399)</f>
        <v/>
      </c>
      <c r="T6399">
        <f>IF($S6399="","",IF($S6399&lt;Settings!$B$8,"Critical",IF($S6399&lt;Settings!$B$9,"Semi Critical","Non Critical")))</f>
        <v/>
      </c>
      <c r="U6399">
        <f>IF($B6399="","",IFERROR(VLOOKUP($O6399,Leaders!$A:$B,2,0),"Not Mapped"))</f>
        <v/>
      </c>
    </row>
    <row r="6400">
      <c r="A6400" s="16" t="n"/>
      <c r="G6400" s="17" t="n"/>
      <c r="H6400" s="17" t="n"/>
      <c r="I6400" s="17" t="n"/>
      <c r="J6400" s="17" t="n"/>
      <c r="K6400" s="17" t="n"/>
      <c r="L6400" s="17" t="n"/>
      <c r="N6400">
        <f>IF($B6400="","",IF($C6400="SUPERSTORE","Superstore","DH"))</f>
        <v/>
      </c>
      <c r="O6400">
        <f>IF($B6400="","",IFERROR(VLOOKUP($B6400,Mapping!$A:$C,2,0),"Not Mapped"))</f>
        <v/>
      </c>
      <c r="P6400">
        <f>IF($B6400="","",IFERROR(VLOOKUP($B6400,Mapping!$A:$C,3,0),"Not Mapped"))</f>
        <v/>
      </c>
      <c r="Q6400">
        <f>IF($B6400="","",IF(COUNTIF(Exclusions!$A:$A,$B6400)&gt;0,"Yes","No"))</f>
        <v/>
      </c>
      <c r="R6400" s="17">
        <f>IF($B6400="","",MIN(1,DAY($A6400)/IF($N6400="Superstore",Settings!$B$5,Settings!$B$4)))</f>
        <v/>
      </c>
      <c r="S6400" s="17">
        <f>IF(OR($B6400="",$G6400="",$R6400=0),"",$G6400/$R6400)</f>
        <v/>
      </c>
      <c r="T6400">
        <f>IF($S6400="","",IF($S6400&lt;Settings!$B$8,"Critical",IF($S6400&lt;Settings!$B$9,"Semi Critical","Non Critical")))</f>
        <v/>
      </c>
      <c r="U6400">
        <f>IF($B6400="","",IFERROR(VLOOKUP($O6400,Leaders!$A:$B,2,0),"Not Mapped"))</f>
        <v/>
      </c>
    </row>
    <row r="6401">
      <c r="A6401" s="16" t="n"/>
      <c r="G6401" s="17" t="n"/>
      <c r="H6401" s="17" t="n"/>
      <c r="I6401" s="17" t="n"/>
      <c r="J6401" s="17" t="n"/>
      <c r="K6401" s="17" t="n"/>
      <c r="L6401" s="17" t="n"/>
      <c r="N6401">
        <f>IF($B6401="","",IF($C6401="SUPERSTORE","Superstore","DH"))</f>
        <v/>
      </c>
      <c r="O6401">
        <f>IF($B6401="","",IFERROR(VLOOKUP($B6401,Mapping!$A:$C,2,0),"Not Mapped"))</f>
        <v/>
      </c>
      <c r="P6401">
        <f>IF($B6401="","",IFERROR(VLOOKUP($B6401,Mapping!$A:$C,3,0),"Not Mapped"))</f>
        <v/>
      </c>
      <c r="Q6401">
        <f>IF($B6401="","",IF(COUNTIF(Exclusions!$A:$A,$B6401)&gt;0,"Yes","No"))</f>
        <v/>
      </c>
      <c r="R6401" s="17">
        <f>IF($B6401="","",MIN(1,DAY($A6401)/IF($N6401="Superstore",Settings!$B$5,Settings!$B$4)))</f>
        <v/>
      </c>
      <c r="S6401" s="17">
        <f>IF(OR($B6401="",$G6401="",$R6401=0),"",$G6401/$R6401)</f>
        <v/>
      </c>
      <c r="T6401">
        <f>IF($S6401="","",IF($S6401&lt;Settings!$B$8,"Critical",IF($S6401&lt;Settings!$B$9,"Semi Critical","Non Critical")))</f>
        <v/>
      </c>
      <c r="U6401">
        <f>IF($B6401="","",IFERROR(VLOOKUP($O6401,Leaders!$A:$B,2,0),"Not Mapped"))</f>
        <v/>
      </c>
    </row>
    <row r="6402">
      <c r="A6402" s="16" t="n"/>
      <c r="G6402" s="17" t="n"/>
      <c r="H6402" s="17" t="n"/>
      <c r="I6402" s="17" t="n"/>
      <c r="J6402" s="17" t="n"/>
      <c r="K6402" s="17" t="n"/>
      <c r="L6402" s="17" t="n"/>
      <c r="N6402">
        <f>IF($B6402="","",IF($C6402="SUPERSTORE","Superstore","DH"))</f>
        <v/>
      </c>
      <c r="O6402">
        <f>IF($B6402="","",IFERROR(VLOOKUP($B6402,Mapping!$A:$C,2,0),"Not Mapped"))</f>
        <v/>
      </c>
      <c r="P6402">
        <f>IF($B6402="","",IFERROR(VLOOKUP($B6402,Mapping!$A:$C,3,0),"Not Mapped"))</f>
        <v/>
      </c>
      <c r="Q6402">
        <f>IF($B6402="","",IF(COUNTIF(Exclusions!$A:$A,$B6402)&gt;0,"Yes","No"))</f>
        <v/>
      </c>
      <c r="R6402" s="17">
        <f>IF($B6402="","",MIN(1,DAY($A6402)/IF($N6402="Superstore",Settings!$B$5,Settings!$B$4)))</f>
        <v/>
      </c>
      <c r="S6402" s="17">
        <f>IF(OR($B6402="",$G6402="",$R6402=0),"",$G6402/$R6402)</f>
        <v/>
      </c>
      <c r="T6402">
        <f>IF($S6402="","",IF($S6402&lt;Settings!$B$8,"Critical",IF($S6402&lt;Settings!$B$9,"Semi Critical","Non Critical")))</f>
        <v/>
      </c>
      <c r="U6402">
        <f>IF($B6402="","",IFERROR(VLOOKUP($O6402,Leaders!$A:$B,2,0),"Not Mapped"))</f>
        <v/>
      </c>
    </row>
    <row r="6403">
      <c r="A6403" s="16" t="n"/>
      <c r="G6403" s="17" t="n"/>
      <c r="H6403" s="17" t="n"/>
      <c r="I6403" s="17" t="n"/>
      <c r="J6403" s="17" t="n"/>
      <c r="K6403" s="17" t="n"/>
      <c r="L6403" s="17" t="n"/>
      <c r="N6403">
        <f>IF($B6403="","",IF($C6403="SUPERSTORE","Superstore","DH"))</f>
        <v/>
      </c>
      <c r="O6403">
        <f>IF($B6403="","",IFERROR(VLOOKUP($B6403,Mapping!$A:$C,2,0),"Not Mapped"))</f>
        <v/>
      </c>
      <c r="P6403">
        <f>IF($B6403="","",IFERROR(VLOOKUP($B6403,Mapping!$A:$C,3,0),"Not Mapped"))</f>
        <v/>
      </c>
      <c r="Q6403">
        <f>IF($B6403="","",IF(COUNTIF(Exclusions!$A:$A,$B6403)&gt;0,"Yes","No"))</f>
        <v/>
      </c>
      <c r="R6403" s="17">
        <f>IF($B6403="","",MIN(1,DAY($A6403)/IF($N6403="Superstore",Settings!$B$5,Settings!$B$4)))</f>
        <v/>
      </c>
      <c r="S6403" s="17">
        <f>IF(OR($B6403="",$G6403="",$R6403=0),"",$G6403/$R6403)</f>
        <v/>
      </c>
      <c r="T6403">
        <f>IF($S6403="","",IF($S6403&lt;Settings!$B$8,"Critical",IF($S6403&lt;Settings!$B$9,"Semi Critical","Non Critical")))</f>
        <v/>
      </c>
      <c r="U6403">
        <f>IF($B6403="","",IFERROR(VLOOKUP($O6403,Leaders!$A:$B,2,0),"Not Mapped"))</f>
        <v/>
      </c>
    </row>
    <row r="6404">
      <c r="A6404" s="16" t="n"/>
      <c r="G6404" s="17" t="n"/>
      <c r="H6404" s="17" t="n"/>
      <c r="I6404" s="17" t="n"/>
      <c r="J6404" s="17" t="n"/>
      <c r="K6404" s="17" t="n"/>
      <c r="L6404" s="17" t="n"/>
      <c r="N6404">
        <f>IF($B6404="","",IF($C6404="SUPERSTORE","Superstore","DH"))</f>
        <v/>
      </c>
      <c r="O6404">
        <f>IF($B6404="","",IFERROR(VLOOKUP($B6404,Mapping!$A:$C,2,0),"Not Mapped"))</f>
        <v/>
      </c>
      <c r="P6404">
        <f>IF($B6404="","",IFERROR(VLOOKUP($B6404,Mapping!$A:$C,3,0),"Not Mapped"))</f>
        <v/>
      </c>
      <c r="Q6404">
        <f>IF($B6404="","",IF(COUNTIF(Exclusions!$A:$A,$B6404)&gt;0,"Yes","No"))</f>
        <v/>
      </c>
      <c r="R6404" s="17">
        <f>IF($B6404="","",MIN(1,DAY($A6404)/IF($N6404="Superstore",Settings!$B$5,Settings!$B$4)))</f>
        <v/>
      </c>
      <c r="S6404" s="17">
        <f>IF(OR($B6404="",$G6404="",$R6404=0),"",$G6404/$R6404)</f>
        <v/>
      </c>
      <c r="T6404">
        <f>IF($S6404="","",IF($S6404&lt;Settings!$B$8,"Critical",IF($S6404&lt;Settings!$B$9,"Semi Critical","Non Critical")))</f>
        <v/>
      </c>
      <c r="U6404">
        <f>IF($B6404="","",IFERROR(VLOOKUP($O6404,Leaders!$A:$B,2,0),"Not Mapped"))</f>
        <v/>
      </c>
    </row>
    <row r="6405">
      <c r="A6405" s="16" t="n"/>
      <c r="G6405" s="17" t="n"/>
      <c r="H6405" s="17" t="n"/>
      <c r="I6405" s="17" t="n"/>
      <c r="J6405" s="17" t="n"/>
      <c r="K6405" s="17" t="n"/>
      <c r="L6405" s="17" t="n"/>
      <c r="N6405">
        <f>IF($B6405="","",IF($C6405="SUPERSTORE","Superstore","DH"))</f>
        <v/>
      </c>
      <c r="O6405">
        <f>IF($B6405="","",IFERROR(VLOOKUP($B6405,Mapping!$A:$C,2,0),"Not Mapped"))</f>
        <v/>
      </c>
      <c r="P6405">
        <f>IF($B6405="","",IFERROR(VLOOKUP($B6405,Mapping!$A:$C,3,0),"Not Mapped"))</f>
        <v/>
      </c>
      <c r="Q6405">
        <f>IF($B6405="","",IF(COUNTIF(Exclusions!$A:$A,$B6405)&gt;0,"Yes","No"))</f>
        <v/>
      </c>
      <c r="R6405" s="17">
        <f>IF($B6405="","",MIN(1,DAY($A6405)/IF($N6405="Superstore",Settings!$B$5,Settings!$B$4)))</f>
        <v/>
      </c>
      <c r="S6405" s="17">
        <f>IF(OR($B6405="",$G6405="",$R6405=0),"",$G6405/$R6405)</f>
        <v/>
      </c>
      <c r="T6405">
        <f>IF($S6405="","",IF($S6405&lt;Settings!$B$8,"Critical",IF($S6405&lt;Settings!$B$9,"Semi Critical","Non Critical")))</f>
        <v/>
      </c>
      <c r="U6405">
        <f>IF($B6405="","",IFERROR(VLOOKUP($O6405,Leaders!$A:$B,2,0),"Not Mapped"))</f>
        <v/>
      </c>
    </row>
    <row r="6406">
      <c r="A6406" s="16" t="n"/>
      <c r="G6406" s="17" t="n"/>
      <c r="H6406" s="17" t="n"/>
      <c r="I6406" s="17" t="n"/>
      <c r="J6406" s="17" t="n"/>
      <c r="K6406" s="17" t="n"/>
      <c r="L6406" s="17" t="n"/>
      <c r="N6406">
        <f>IF($B6406="","",IF($C6406="SUPERSTORE","Superstore","DH"))</f>
        <v/>
      </c>
      <c r="O6406">
        <f>IF($B6406="","",IFERROR(VLOOKUP($B6406,Mapping!$A:$C,2,0),"Not Mapped"))</f>
        <v/>
      </c>
      <c r="P6406">
        <f>IF($B6406="","",IFERROR(VLOOKUP($B6406,Mapping!$A:$C,3,0),"Not Mapped"))</f>
        <v/>
      </c>
      <c r="Q6406">
        <f>IF($B6406="","",IF(COUNTIF(Exclusions!$A:$A,$B6406)&gt;0,"Yes","No"))</f>
        <v/>
      </c>
      <c r="R6406" s="17">
        <f>IF($B6406="","",MIN(1,DAY($A6406)/IF($N6406="Superstore",Settings!$B$5,Settings!$B$4)))</f>
        <v/>
      </c>
      <c r="S6406" s="17">
        <f>IF(OR($B6406="",$G6406="",$R6406=0),"",$G6406/$R6406)</f>
        <v/>
      </c>
      <c r="T6406">
        <f>IF($S6406="","",IF($S6406&lt;Settings!$B$8,"Critical",IF($S6406&lt;Settings!$B$9,"Semi Critical","Non Critical")))</f>
        <v/>
      </c>
      <c r="U6406">
        <f>IF($B6406="","",IFERROR(VLOOKUP($O6406,Leaders!$A:$B,2,0),"Not Mapped"))</f>
        <v/>
      </c>
    </row>
    <row r="6407">
      <c r="A6407" s="16" t="n"/>
      <c r="G6407" s="17" t="n"/>
      <c r="H6407" s="17" t="n"/>
      <c r="I6407" s="17" t="n"/>
      <c r="J6407" s="17" t="n"/>
      <c r="K6407" s="17" t="n"/>
      <c r="L6407" s="17" t="n"/>
      <c r="N6407">
        <f>IF($B6407="","",IF($C6407="SUPERSTORE","Superstore","DH"))</f>
        <v/>
      </c>
      <c r="O6407">
        <f>IF($B6407="","",IFERROR(VLOOKUP($B6407,Mapping!$A:$C,2,0),"Not Mapped"))</f>
        <v/>
      </c>
      <c r="P6407">
        <f>IF($B6407="","",IFERROR(VLOOKUP($B6407,Mapping!$A:$C,3,0),"Not Mapped"))</f>
        <v/>
      </c>
      <c r="Q6407">
        <f>IF($B6407="","",IF(COUNTIF(Exclusions!$A:$A,$B6407)&gt;0,"Yes","No"))</f>
        <v/>
      </c>
      <c r="R6407" s="17">
        <f>IF($B6407="","",MIN(1,DAY($A6407)/IF($N6407="Superstore",Settings!$B$5,Settings!$B$4)))</f>
        <v/>
      </c>
      <c r="S6407" s="17">
        <f>IF(OR($B6407="",$G6407="",$R6407=0),"",$G6407/$R6407)</f>
        <v/>
      </c>
      <c r="T6407">
        <f>IF($S6407="","",IF($S6407&lt;Settings!$B$8,"Critical",IF($S6407&lt;Settings!$B$9,"Semi Critical","Non Critical")))</f>
        <v/>
      </c>
      <c r="U6407">
        <f>IF($B6407="","",IFERROR(VLOOKUP($O6407,Leaders!$A:$B,2,0),"Not Mapped"))</f>
        <v/>
      </c>
    </row>
    <row r="6408">
      <c r="A6408" s="16" t="n"/>
      <c r="G6408" s="17" t="n"/>
      <c r="H6408" s="17" t="n"/>
      <c r="I6408" s="17" t="n"/>
      <c r="J6408" s="17" t="n"/>
      <c r="K6408" s="17" t="n"/>
      <c r="L6408" s="17" t="n"/>
      <c r="N6408">
        <f>IF($B6408="","",IF($C6408="SUPERSTORE","Superstore","DH"))</f>
        <v/>
      </c>
      <c r="O6408">
        <f>IF($B6408="","",IFERROR(VLOOKUP($B6408,Mapping!$A:$C,2,0),"Not Mapped"))</f>
        <v/>
      </c>
      <c r="P6408">
        <f>IF($B6408="","",IFERROR(VLOOKUP($B6408,Mapping!$A:$C,3,0),"Not Mapped"))</f>
        <v/>
      </c>
      <c r="Q6408">
        <f>IF($B6408="","",IF(COUNTIF(Exclusions!$A:$A,$B6408)&gt;0,"Yes","No"))</f>
        <v/>
      </c>
      <c r="R6408" s="17">
        <f>IF($B6408="","",MIN(1,DAY($A6408)/IF($N6408="Superstore",Settings!$B$5,Settings!$B$4)))</f>
        <v/>
      </c>
      <c r="S6408" s="17">
        <f>IF(OR($B6408="",$G6408="",$R6408=0),"",$G6408/$R6408)</f>
        <v/>
      </c>
      <c r="T6408">
        <f>IF($S6408="","",IF($S6408&lt;Settings!$B$8,"Critical",IF($S6408&lt;Settings!$B$9,"Semi Critical","Non Critical")))</f>
        <v/>
      </c>
      <c r="U6408">
        <f>IF($B6408="","",IFERROR(VLOOKUP($O6408,Leaders!$A:$B,2,0),"Not Mapped"))</f>
        <v/>
      </c>
    </row>
    <row r="6409">
      <c r="A6409" s="16" t="n"/>
      <c r="G6409" s="17" t="n"/>
      <c r="H6409" s="17" t="n"/>
      <c r="I6409" s="17" t="n"/>
      <c r="J6409" s="17" t="n"/>
      <c r="K6409" s="17" t="n"/>
      <c r="L6409" s="17" t="n"/>
      <c r="N6409">
        <f>IF($B6409="","",IF($C6409="SUPERSTORE","Superstore","DH"))</f>
        <v/>
      </c>
      <c r="O6409">
        <f>IF($B6409="","",IFERROR(VLOOKUP($B6409,Mapping!$A:$C,2,0),"Not Mapped"))</f>
        <v/>
      </c>
      <c r="P6409">
        <f>IF($B6409="","",IFERROR(VLOOKUP($B6409,Mapping!$A:$C,3,0),"Not Mapped"))</f>
        <v/>
      </c>
      <c r="Q6409">
        <f>IF($B6409="","",IF(COUNTIF(Exclusions!$A:$A,$B6409)&gt;0,"Yes","No"))</f>
        <v/>
      </c>
      <c r="R6409" s="17">
        <f>IF($B6409="","",MIN(1,DAY($A6409)/IF($N6409="Superstore",Settings!$B$5,Settings!$B$4)))</f>
        <v/>
      </c>
      <c r="S6409" s="17">
        <f>IF(OR($B6409="",$G6409="",$R6409=0),"",$G6409/$R6409)</f>
        <v/>
      </c>
      <c r="T6409">
        <f>IF($S6409="","",IF($S6409&lt;Settings!$B$8,"Critical",IF($S6409&lt;Settings!$B$9,"Semi Critical","Non Critical")))</f>
        <v/>
      </c>
      <c r="U6409">
        <f>IF($B6409="","",IFERROR(VLOOKUP($O6409,Leaders!$A:$B,2,0),"Not Mapped"))</f>
        <v/>
      </c>
    </row>
    <row r="6410">
      <c r="A6410" s="16" t="n"/>
      <c r="G6410" s="17" t="n"/>
      <c r="H6410" s="17" t="n"/>
      <c r="I6410" s="17" t="n"/>
      <c r="J6410" s="17" t="n"/>
      <c r="K6410" s="17" t="n"/>
      <c r="L6410" s="17" t="n"/>
      <c r="N6410">
        <f>IF($B6410="","",IF($C6410="SUPERSTORE","Superstore","DH"))</f>
        <v/>
      </c>
      <c r="O6410">
        <f>IF($B6410="","",IFERROR(VLOOKUP($B6410,Mapping!$A:$C,2,0),"Not Mapped"))</f>
        <v/>
      </c>
      <c r="P6410">
        <f>IF($B6410="","",IFERROR(VLOOKUP($B6410,Mapping!$A:$C,3,0),"Not Mapped"))</f>
        <v/>
      </c>
      <c r="Q6410">
        <f>IF($B6410="","",IF(COUNTIF(Exclusions!$A:$A,$B6410)&gt;0,"Yes","No"))</f>
        <v/>
      </c>
      <c r="R6410" s="17">
        <f>IF($B6410="","",MIN(1,DAY($A6410)/IF($N6410="Superstore",Settings!$B$5,Settings!$B$4)))</f>
        <v/>
      </c>
      <c r="S6410" s="17">
        <f>IF(OR($B6410="",$G6410="",$R6410=0),"",$G6410/$R6410)</f>
        <v/>
      </c>
      <c r="T6410">
        <f>IF($S6410="","",IF($S6410&lt;Settings!$B$8,"Critical",IF($S6410&lt;Settings!$B$9,"Semi Critical","Non Critical")))</f>
        <v/>
      </c>
      <c r="U6410">
        <f>IF($B6410="","",IFERROR(VLOOKUP($O6410,Leaders!$A:$B,2,0),"Not Mapped"))</f>
        <v/>
      </c>
    </row>
    <row r="6411">
      <c r="A6411" s="16" t="n"/>
      <c r="G6411" s="17" t="n"/>
      <c r="H6411" s="17" t="n"/>
      <c r="I6411" s="17" t="n"/>
      <c r="J6411" s="17" t="n"/>
      <c r="K6411" s="17" t="n"/>
      <c r="L6411" s="17" t="n"/>
      <c r="N6411">
        <f>IF($B6411="","",IF($C6411="SUPERSTORE","Superstore","DH"))</f>
        <v/>
      </c>
      <c r="O6411">
        <f>IF($B6411="","",IFERROR(VLOOKUP($B6411,Mapping!$A:$C,2,0),"Not Mapped"))</f>
        <v/>
      </c>
      <c r="P6411">
        <f>IF($B6411="","",IFERROR(VLOOKUP($B6411,Mapping!$A:$C,3,0),"Not Mapped"))</f>
        <v/>
      </c>
      <c r="Q6411">
        <f>IF($B6411="","",IF(COUNTIF(Exclusions!$A:$A,$B6411)&gt;0,"Yes","No"))</f>
        <v/>
      </c>
      <c r="R6411" s="17">
        <f>IF($B6411="","",MIN(1,DAY($A6411)/IF($N6411="Superstore",Settings!$B$5,Settings!$B$4)))</f>
        <v/>
      </c>
      <c r="S6411" s="17">
        <f>IF(OR($B6411="",$G6411="",$R6411=0),"",$G6411/$R6411)</f>
        <v/>
      </c>
      <c r="T6411">
        <f>IF($S6411="","",IF($S6411&lt;Settings!$B$8,"Critical",IF($S6411&lt;Settings!$B$9,"Semi Critical","Non Critical")))</f>
        <v/>
      </c>
      <c r="U6411">
        <f>IF($B6411="","",IFERROR(VLOOKUP($O6411,Leaders!$A:$B,2,0),"Not Mapped"))</f>
        <v/>
      </c>
    </row>
    <row r="6412">
      <c r="A6412" s="16" t="n"/>
      <c r="G6412" s="17" t="n"/>
      <c r="H6412" s="17" t="n"/>
      <c r="I6412" s="17" t="n"/>
      <c r="J6412" s="17" t="n"/>
      <c r="K6412" s="17" t="n"/>
      <c r="L6412" s="17" t="n"/>
      <c r="N6412">
        <f>IF($B6412="","",IF($C6412="SUPERSTORE","Superstore","DH"))</f>
        <v/>
      </c>
      <c r="O6412">
        <f>IF($B6412="","",IFERROR(VLOOKUP($B6412,Mapping!$A:$C,2,0),"Not Mapped"))</f>
        <v/>
      </c>
      <c r="P6412">
        <f>IF($B6412="","",IFERROR(VLOOKUP($B6412,Mapping!$A:$C,3,0),"Not Mapped"))</f>
        <v/>
      </c>
      <c r="Q6412">
        <f>IF($B6412="","",IF(COUNTIF(Exclusions!$A:$A,$B6412)&gt;0,"Yes","No"))</f>
        <v/>
      </c>
      <c r="R6412" s="17">
        <f>IF($B6412="","",MIN(1,DAY($A6412)/IF($N6412="Superstore",Settings!$B$5,Settings!$B$4)))</f>
        <v/>
      </c>
      <c r="S6412" s="17">
        <f>IF(OR($B6412="",$G6412="",$R6412=0),"",$G6412/$R6412)</f>
        <v/>
      </c>
      <c r="T6412">
        <f>IF($S6412="","",IF($S6412&lt;Settings!$B$8,"Critical",IF($S6412&lt;Settings!$B$9,"Semi Critical","Non Critical")))</f>
        <v/>
      </c>
      <c r="U6412">
        <f>IF($B6412="","",IFERROR(VLOOKUP($O6412,Leaders!$A:$B,2,0),"Not Mapped"))</f>
        <v/>
      </c>
    </row>
    <row r="6413">
      <c r="A6413" s="16" t="n"/>
      <c r="G6413" s="17" t="n"/>
      <c r="H6413" s="17" t="n"/>
      <c r="I6413" s="17" t="n"/>
      <c r="J6413" s="17" t="n"/>
      <c r="K6413" s="17" t="n"/>
      <c r="L6413" s="17" t="n"/>
      <c r="N6413">
        <f>IF($B6413="","",IF($C6413="SUPERSTORE","Superstore","DH"))</f>
        <v/>
      </c>
      <c r="O6413">
        <f>IF($B6413="","",IFERROR(VLOOKUP($B6413,Mapping!$A:$C,2,0),"Not Mapped"))</f>
        <v/>
      </c>
      <c r="P6413">
        <f>IF($B6413="","",IFERROR(VLOOKUP($B6413,Mapping!$A:$C,3,0),"Not Mapped"))</f>
        <v/>
      </c>
      <c r="Q6413">
        <f>IF($B6413="","",IF(COUNTIF(Exclusions!$A:$A,$B6413)&gt;0,"Yes","No"))</f>
        <v/>
      </c>
      <c r="R6413" s="17">
        <f>IF($B6413="","",MIN(1,DAY($A6413)/IF($N6413="Superstore",Settings!$B$5,Settings!$B$4)))</f>
        <v/>
      </c>
      <c r="S6413" s="17">
        <f>IF(OR($B6413="",$G6413="",$R6413=0),"",$G6413/$R6413)</f>
        <v/>
      </c>
      <c r="T6413">
        <f>IF($S6413="","",IF($S6413&lt;Settings!$B$8,"Critical",IF($S6413&lt;Settings!$B$9,"Semi Critical","Non Critical")))</f>
        <v/>
      </c>
      <c r="U6413">
        <f>IF($B6413="","",IFERROR(VLOOKUP($O6413,Leaders!$A:$B,2,0),"Not Mapped"))</f>
        <v/>
      </c>
    </row>
    <row r="6414">
      <c r="A6414" s="16" t="n"/>
      <c r="G6414" s="17" t="n"/>
      <c r="H6414" s="17" t="n"/>
      <c r="I6414" s="17" t="n"/>
      <c r="J6414" s="17" t="n"/>
      <c r="K6414" s="17" t="n"/>
      <c r="L6414" s="17" t="n"/>
      <c r="N6414">
        <f>IF($B6414="","",IF($C6414="SUPERSTORE","Superstore","DH"))</f>
        <v/>
      </c>
      <c r="O6414">
        <f>IF($B6414="","",IFERROR(VLOOKUP($B6414,Mapping!$A:$C,2,0),"Not Mapped"))</f>
        <v/>
      </c>
      <c r="P6414">
        <f>IF($B6414="","",IFERROR(VLOOKUP($B6414,Mapping!$A:$C,3,0),"Not Mapped"))</f>
        <v/>
      </c>
      <c r="Q6414">
        <f>IF($B6414="","",IF(COUNTIF(Exclusions!$A:$A,$B6414)&gt;0,"Yes","No"))</f>
        <v/>
      </c>
      <c r="R6414" s="17">
        <f>IF($B6414="","",MIN(1,DAY($A6414)/IF($N6414="Superstore",Settings!$B$5,Settings!$B$4)))</f>
        <v/>
      </c>
      <c r="S6414" s="17">
        <f>IF(OR($B6414="",$G6414="",$R6414=0),"",$G6414/$R6414)</f>
        <v/>
      </c>
      <c r="T6414">
        <f>IF($S6414="","",IF($S6414&lt;Settings!$B$8,"Critical",IF($S6414&lt;Settings!$B$9,"Semi Critical","Non Critical")))</f>
        <v/>
      </c>
      <c r="U6414">
        <f>IF($B6414="","",IFERROR(VLOOKUP($O6414,Leaders!$A:$B,2,0),"Not Mapped"))</f>
        <v/>
      </c>
    </row>
    <row r="6415">
      <c r="A6415" s="16" t="n"/>
      <c r="G6415" s="17" t="n"/>
      <c r="H6415" s="17" t="n"/>
      <c r="I6415" s="17" t="n"/>
      <c r="J6415" s="17" t="n"/>
      <c r="K6415" s="17" t="n"/>
      <c r="L6415" s="17" t="n"/>
      <c r="N6415">
        <f>IF($B6415="","",IF($C6415="SUPERSTORE","Superstore","DH"))</f>
        <v/>
      </c>
      <c r="O6415">
        <f>IF($B6415="","",IFERROR(VLOOKUP($B6415,Mapping!$A:$C,2,0),"Not Mapped"))</f>
        <v/>
      </c>
      <c r="P6415">
        <f>IF($B6415="","",IFERROR(VLOOKUP($B6415,Mapping!$A:$C,3,0),"Not Mapped"))</f>
        <v/>
      </c>
      <c r="Q6415">
        <f>IF($B6415="","",IF(COUNTIF(Exclusions!$A:$A,$B6415)&gt;0,"Yes","No"))</f>
        <v/>
      </c>
      <c r="R6415" s="17">
        <f>IF($B6415="","",MIN(1,DAY($A6415)/IF($N6415="Superstore",Settings!$B$5,Settings!$B$4)))</f>
        <v/>
      </c>
      <c r="S6415" s="17">
        <f>IF(OR($B6415="",$G6415="",$R6415=0),"",$G6415/$R6415)</f>
        <v/>
      </c>
      <c r="T6415">
        <f>IF($S6415="","",IF($S6415&lt;Settings!$B$8,"Critical",IF($S6415&lt;Settings!$B$9,"Semi Critical","Non Critical")))</f>
        <v/>
      </c>
      <c r="U6415">
        <f>IF($B6415="","",IFERROR(VLOOKUP($O6415,Leaders!$A:$B,2,0),"Not Mapped"))</f>
        <v/>
      </c>
    </row>
    <row r="6416">
      <c r="A6416" s="16" t="n"/>
      <c r="G6416" s="17" t="n"/>
      <c r="H6416" s="17" t="n"/>
      <c r="I6416" s="17" t="n"/>
      <c r="J6416" s="17" t="n"/>
      <c r="K6416" s="17" t="n"/>
      <c r="L6416" s="17" t="n"/>
      <c r="N6416">
        <f>IF($B6416="","",IF($C6416="SUPERSTORE","Superstore","DH"))</f>
        <v/>
      </c>
      <c r="O6416">
        <f>IF($B6416="","",IFERROR(VLOOKUP($B6416,Mapping!$A:$C,2,0),"Not Mapped"))</f>
        <v/>
      </c>
      <c r="P6416">
        <f>IF($B6416="","",IFERROR(VLOOKUP($B6416,Mapping!$A:$C,3,0),"Not Mapped"))</f>
        <v/>
      </c>
      <c r="Q6416">
        <f>IF($B6416="","",IF(COUNTIF(Exclusions!$A:$A,$B6416)&gt;0,"Yes","No"))</f>
        <v/>
      </c>
      <c r="R6416" s="17">
        <f>IF($B6416="","",MIN(1,DAY($A6416)/IF($N6416="Superstore",Settings!$B$5,Settings!$B$4)))</f>
        <v/>
      </c>
      <c r="S6416" s="17">
        <f>IF(OR($B6416="",$G6416="",$R6416=0),"",$G6416/$R6416)</f>
        <v/>
      </c>
      <c r="T6416">
        <f>IF($S6416="","",IF($S6416&lt;Settings!$B$8,"Critical",IF($S6416&lt;Settings!$B$9,"Semi Critical","Non Critical")))</f>
        <v/>
      </c>
      <c r="U6416">
        <f>IF($B6416="","",IFERROR(VLOOKUP($O6416,Leaders!$A:$B,2,0),"Not Mapped"))</f>
        <v/>
      </c>
    </row>
    <row r="6417">
      <c r="A6417" s="16" t="n"/>
      <c r="G6417" s="17" t="n"/>
      <c r="H6417" s="17" t="n"/>
      <c r="I6417" s="17" t="n"/>
      <c r="J6417" s="17" t="n"/>
      <c r="K6417" s="17" t="n"/>
      <c r="L6417" s="17" t="n"/>
      <c r="N6417">
        <f>IF($B6417="","",IF($C6417="SUPERSTORE","Superstore","DH"))</f>
        <v/>
      </c>
      <c r="O6417">
        <f>IF($B6417="","",IFERROR(VLOOKUP($B6417,Mapping!$A:$C,2,0),"Not Mapped"))</f>
        <v/>
      </c>
      <c r="P6417">
        <f>IF($B6417="","",IFERROR(VLOOKUP($B6417,Mapping!$A:$C,3,0),"Not Mapped"))</f>
        <v/>
      </c>
      <c r="Q6417">
        <f>IF($B6417="","",IF(COUNTIF(Exclusions!$A:$A,$B6417)&gt;0,"Yes","No"))</f>
        <v/>
      </c>
      <c r="R6417" s="17">
        <f>IF($B6417="","",MIN(1,DAY($A6417)/IF($N6417="Superstore",Settings!$B$5,Settings!$B$4)))</f>
        <v/>
      </c>
      <c r="S6417" s="17">
        <f>IF(OR($B6417="",$G6417="",$R6417=0),"",$G6417/$R6417)</f>
        <v/>
      </c>
      <c r="T6417">
        <f>IF($S6417="","",IF($S6417&lt;Settings!$B$8,"Critical",IF($S6417&lt;Settings!$B$9,"Semi Critical","Non Critical")))</f>
        <v/>
      </c>
      <c r="U6417">
        <f>IF($B6417="","",IFERROR(VLOOKUP($O6417,Leaders!$A:$B,2,0),"Not Mapped"))</f>
        <v/>
      </c>
    </row>
    <row r="6418">
      <c r="A6418" s="16" t="n"/>
      <c r="G6418" s="17" t="n"/>
      <c r="H6418" s="17" t="n"/>
      <c r="I6418" s="17" t="n"/>
      <c r="J6418" s="17" t="n"/>
      <c r="K6418" s="17" t="n"/>
      <c r="L6418" s="17" t="n"/>
      <c r="N6418">
        <f>IF($B6418="","",IF($C6418="SUPERSTORE","Superstore","DH"))</f>
        <v/>
      </c>
      <c r="O6418">
        <f>IF($B6418="","",IFERROR(VLOOKUP($B6418,Mapping!$A:$C,2,0),"Not Mapped"))</f>
        <v/>
      </c>
      <c r="P6418">
        <f>IF($B6418="","",IFERROR(VLOOKUP($B6418,Mapping!$A:$C,3,0),"Not Mapped"))</f>
        <v/>
      </c>
      <c r="Q6418">
        <f>IF($B6418="","",IF(COUNTIF(Exclusions!$A:$A,$B6418)&gt;0,"Yes","No"))</f>
        <v/>
      </c>
      <c r="R6418" s="17">
        <f>IF($B6418="","",MIN(1,DAY($A6418)/IF($N6418="Superstore",Settings!$B$5,Settings!$B$4)))</f>
        <v/>
      </c>
      <c r="S6418" s="17">
        <f>IF(OR($B6418="",$G6418="",$R6418=0),"",$G6418/$R6418)</f>
        <v/>
      </c>
      <c r="T6418">
        <f>IF($S6418="","",IF($S6418&lt;Settings!$B$8,"Critical",IF($S6418&lt;Settings!$B$9,"Semi Critical","Non Critical")))</f>
        <v/>
      </c>
      <c r="U6418">
        <f>IF($B6418="","",IFERROR(VLOOKUP($O6418,Leaders!$A:$B,2,0),"Not Mapped"))</f>
        <v/>
      </c>
    </row>
    <row r="6419">
      <c r="A6419" s="16" t="n"/>
      <c r="G6419" s="17" t="n"/>
      <c r="H6419" s="17" t="n"/>
      <c r="I6419" s="17" t="n"/>
      <c r="J6419" s="17" t="n"/>
      <c r="K6419" s="17" t="n"/>
      <c r="L6419" s="17" t="n"/>
      <c r="N6419">
        <f>IF($B6419="","",IF($C6419="SUPERSTORE","Superstore","DH"))</f>
        <v/>
      </c>
      <c r="O6419">
        <f>IF($B6419="","",IFERROR(VLOOKUP($B6419,Mapping!$A:$C,2,0),"Not Mapped"))</f>
        <v/>
      </c>
      <c r="P6419">
        <f>IF($B6419="","",IFERROR(VLOOKUP($B6419,Mapping!$A:$C,3,0),"Not Mapped"))</f>
        <v/>
      </c>
      <c r="Q6419">
        <f>IF($B6419="","",IF(COUNTIF(Exclusions!$A:$A,$B6419)&gt;0,"Yes","No"))</f>
        <v/>
      </c>
      <c r="R6419" s="17">
        <f>IF($B6419="","",MIN(1,DAY($A6419)/IF($N6419="Superstore",Settings!$B$5,Settings!$B$4)))</f>
        <v/>
      </c>
      <c r="S6419" s="17">
        <f>IF(OR($B6419="",$G6419="",$R6419=0),"",$G6419/$R6419)</f>
        <v/>
      </c>
      <c r="T6419">
        <f>IF($S6419="","",IF($S6419&lt;Settings!$B$8,"Critical",IF($S6419&lt;Settings!$B$9,"Semi Critical","Non Critical")))</f>
        <v/>
      </c>
      <c r="U6419">
        <f>IF($B6419="","",IFERROR(VLOOKUP($O6419,Leaders!$A:$B,2,0),"Not Mapped"))</f>
        <v/>
      </c>
    </row>
    <row r="6420">
      <c r="A6420" s="16" t="n"/>
      <c r="G6420" s="17" t="n"/>
      <c r="H6420" s="17" t="n"/>
      <c r="I6420" s="17" t="n"/>
      <c r="J6420" s="17" t="n"/>
      <c r="K6420" s="17" t="n"/>
      <c r="L6420" s="17" t="n"/>
      <c r="N6420">
        <f>IF($B6420="","",IF($C6420="SUPERSTORE","Superstore","DH"))</f>
        <v/>
      </c>
      <c r="O6420">
        <f>IF($B6420="","",IFERROR(VLOOKUP($B6420,Mapping!$A:$C,2,0),"Not Mapped"))</f>
        <v/>
      </c>
      <c r="P6420">
        <f>IF($B6420="","",IFERROR(VLOOKUP($B6420,Mapping!$A:$C,3,0),"Not Mapped"))</f>
        <v/>
      </c>
      <c r="Q6420">
        <f>IF($B6420="","",IF(COUNTIF(Exclusions!$A:$A,$B6420)&gt;0,"Yes","No"))</f>
        <v/>
      </c>
      <c r="R6420" s="17">
        <f>IF($B6420="","",MIN(1,DAY($A6420)/IF($N6420="Superstore",Settings!$B$5,Settings!$B$4)))</f>
        <v/>
      </c>
      <c r="S6420" s="17">
        <f>IF(OR($B6420="",$G6420="",$R6420=0),"",$G6420/$R6420)</f>
        <v/>
      </c>
      <c r="T6420">
        <f>IF($S6420="","",IF($S6420&lt;Settings!$B$8,"Critical",IF($S6420&lt;Settings!$B$9,"Semi Critical","Non Critical")))</f>
        <v/>
      </c>
      <c r="U6420">
        <f>IF($B6420="","",IFERROR(VLOOKUP($O6420,Leaders!$A:$B,2,0),"Not Mapped"))</f>
        <v/>
      </c>
    </row>
    <row r="6421">
      <c r="A6421" s="16" t="n"/>
      <c r="G6421" s="17" t="n"/>
      <c r="H6421" s="17" t="n"/>
      <c r="I6421" s="17" t="n"/>
      <c r="J6421" s="17" t="n"/>
      <c r="K6421" s="17" t="n"/>
      <c r="L6421" s="17" t="n"/>
      <c r="N6421">
        <f>IF($B6421="","",IF($C6421="SUPERSTORE","Superstore","DH"))</f>
        <v/>
      </c>
      <c r="O6421">
        <f>IF($B6421="","",IFERROR(VLOOKUP($B6421,Mapping!$A:$C,2,0),"Not Mapped"))</f>
        <v/>
      </c>
      <c r="P6421">
        <f>IF($B6421="","",IFERROR(VLOOKUP($B6421,Mapping!$A:$C,3,0),"Not Mapped"))</f>
        <v/>
      </c>
      <c r="Q6421">
        <f>IF($B6421="","",IF(COUNTIF(Exclusions!$A:$A,$B6421)&gt;0,"Yes","No"))</f>
        <v/>
      </c>
      <c r="R6421" s="17">
        <f>IF($B6421="","",MIN(1,DAY($A6421)/IF($N6421="Superstore",Settings!$B$5,Settings!$B$4)))</f>
        <v/>
      </c>
      <c r="S6421" s="17">
        <f>IF(OR($B6421="",$G6421="",$R6421=0),"",$G6421/$R6421)</f>
        <v/>
      </c>
      <c r="T6421">
        <f>IF($S6421="","",IF($S6421&lt;Settings!$B$8,"Critical",IF($S6421&lt;Settings!$B$9,"Semi Critical","Non Critical")))</f>
        <v/>
      </c>
      <c r="U6421">
        <f>IF($B6421="","",IFERROR(VLOOKUP($O6421,Leaders!$A:$B,2,0),"Not Mapped"))</f>
        <v/>
      </c>
    </row>
    <row r="6422">
      <c r="A6422" s="16" t="n"/>
      <c r="G6422" s="17" t="n"/>
      <c r="H6422" s="17" t="n"/>
      <c r="I6422" s="17" t="n"/>
      <c r="J6422" s="17" t="n"/>
      <c r="K6422" s="17" t="n"/>
      <c r="L6422" s="17" t="n"/>
      <c r="N6422">
        <f>IF($B6422="","",IF($C6422="SUPERSTORE","Superstore","DH"))</f>
        <v/>
      </c>
      <c r="O6422">
        <f>IF($B6422="","",IFERROR(VLOOKUP($B6422,Mapping!$A:$C,2,0),"Not Mapped"))</f>
        <v/>
      </c>
      <c r="P6422">
        <f>IF($B6422="","",IFERROR(VLOOKUP($B6422,Mapping!$A:$C,3,0),"Not Mapped"))</f>
        <v/>
      </c>
      <c r="Q6422">
        <f>IF($B6422="","",IF(COUNTIF(Exclusions!$A:$A,$B6422)&gt;0,"Yes","No"))</f>
        <v/>
      </c>
      <c r="R6422" s="17">
        <f>IF($B6422="","",MIN(1,DAY($A6422)/IF($N6422="Superstore",Settings!$B$5,Settings!$B$4)))</f>
        <v/>
      </c>
      <c r="S6422" s="17">
        <f>IF(OR($B6422="",$G6422="",$R6422=0),"",$G6422/$R6422)</f>
        <v/>
      </c>
      <c r="T6422">
        <f>IF($S6422="","",IF($S6422&lt;Settings!$B$8,"Critical",IF($S6422&lt;Settings!$B$9,"Semi Critical","Non Critical")))</f>
        <v/>
      </c>
      <c r="U6422">
        <f>IF($B6422="","",IFERROR(VLOOKUP($O6422,Leaders!$A:$B,2,0),"Not Mapped"))</f>
        <v/>
      </c>
    </row>
    <row r="6423">
      <c r="A6423" s="16" t="n"/>
      <c r="G6423" s="17" t="n"/>
      <c r="H6423" s="17" t="n"/>
      <c r="I6423" s="17" t="n"/>
      <c r="J6423" s="17" t="n"/>
      <c r="K6423" s="17" t="n"/>
      <c r="L6423" s="17" t="n"/>
      <c r="N6423">
        <f>IF($B6423="","",IF($C6423="SUPERSTORE","Superstore","DH"))</f>
        <v/>
      </c>
      <c r="O6423">
        <f>IF($B6423="","",IFERROR(VLOOKUP($B6423,Mapping!$A:$C,2,0),"Not Mapped"))</f>
        <v/>
      </c>
      <c r="P6423">
        <f>IF($B6423="","",IFERROR(VLOOKUP($B6423,Mapping!$A:$C,3,0),"Not Mapped"))</f>
        <v/>
      </c>
      <c r="Q6423">
        <f>IF($B6423="","",IF(COUNTIF(Exclusions!$A:$A,$B6423)&gt;0,"Yes","No"))</f>
        <v/>
      </c>
      <c r="R6423" s="17">
        <f>IF($B6423="","",MIN(1,DAY($A6423)/IF($N6423="Superstore",Settings!$B$5,Settings!$B$4)))</f>
        <v/>
      </c>
      <c r="S6423" s="17">
        <f>IF(OR($B6423="",$G6423="",$R6423=0),"",$G6423/$R6423)</f>
        <v/>
      </c>
      <c r="T6423">
        <f>IF($S6423="","",IF($S6423&lt;Settings!$B$8,"Critical",IF($S6423&lt;Settings!$B$9,"Semi Critical","Non Critical")))</f>
        <v/>
      </c>
      <c r="U6423">
        <f>IF($B6423="","",IFERROR(VLOOKUP($O6423,Leaders!$A:$B,2,0),"Not Mapped"))</f>
        <v/>
      </c>
    </row>
    <row r="6424">
      <c r="A6424" s="16" t="n"/>
      <c r="G6424" s="17" t="n"/>
      <c r="H6424" s="17" t="n"/>
      <c r="I6424" s="17" t="n"/>
      <c r="J6424" s="17" t="n"/>
      <c r="K6424" s="17" t="n"/>
      <c r="L6424" s="17" t="n"/>
      <c r="N6424">
        <f>IF($B6424="","",IF($C6424="SUPERSTORE","Superstore","DH"))</f>
        <v/>
      </c>
      <c r="O6424">
        <f>IF($B6424="","",IFERROR(VLOOKUP($B6424,Mapping!$A:$C,2,0),"Not Mapped"))</f>
        <v/>
      </c>
      <c r="P6424">
        <f>IF($B6424="","",IFERROR(VLOOKUP($B6424,Mapping!$A:$C,3,0),"Not Mapped"))</f>
        <v/>
      </c>
      <c r="Q6424">
        <f>IF($B6424="","",IF(COUNTIF(Exclusions!$A:$A,$B6424)&gt;0,"Yes","No"))</f>
        <v/>
      </c>
      <c r="R6424" s="17">
        <f>IF($B6424="","",MIN(1,DAY($A6424)/IF($N6424="Superstore",Settings!$B$5,Settings!$B$4)))</f>
        <v/>
      </c>
      <c r="S6424" s="17">
        <f>IF(OR($B6424="",$G6424="",$R6424=0),"",$G6424/$R6424)</f>
        <v/>
      </c>
      <c r="T6424">
        <f>IF($S6424="","",IF($S6424&lt;Settings!$B$8,"Critical",IF($S6424&lt;Settings!$B$9,"Semi Critical","Non Critical")))</f>
        <v/>
      </c>
      <c r="U6424">
        <f>IF($B6424="","",IFERROR(VLOOKUP($O6424,Leaders!$A:$B,2,0),"Not Mapped"))</f>
        <v/>
      </c>
    </row>
    <row r="6425">
      <c r="A6425" s="16" t="n"/>
      <c r="G6425" s="17" t="n"/>
      <c r="H6425" s="17" t="n"/>
      <c r="I6425" s="17" t="n"/>
      <c r="J6425" s="17" t="n"/>
      <c r="K6425" s="17" t="n"/>
      <c r="L6425" s="17" t="n"/>
      <c r="N6425">
        <f>IF($B6425="","",IF($C6425="SUPERSTORE","Superstore","DH"))</f>
        <v/>
      </c>
      <c r="O6425">
        <f>IF($B6425="","",IFERROR(VLOOKUP($B6425,Mapping!$A:$C,2,0),"Not Mapped"))</f>
        <v/>
      </c>
      <c r="P6425">
        <f>IF($B6425="","",IFERROR(VLOOKUP($B6425,Mapping!$A:$C,3,0),"Not Mapped"))</f>
        <v/>
      </c>
      <c r="Q6425">
        <f>IF($B6425="","",IF(COUNTIF(Exclusions!$A:$A,$B6425)&gt;0,"Yes","No"))</f>
        <v/>
      </c>
      <c r="R6425" s="17">
        <f>IF($B6425="","",MIN(1,DAY($A6425)/IF($N6425="Superstore",Settings!$B$5,Settings!$B$4)))</f>
        <v/>
      </c>
      <c r="S6425" s="17">
        <f>IF(OR($B6425="",$G6425="",$R6425=0),"",$G6425/$R6425)</f>
        <v/>
      </c>
      <c r="T6425">
        <f>IF($S6425="","",IF($S6425&lt;Settings!$B$8,"Critical",IF($S6425&lt;Settings!$B$9,"Semi Critical","Non Critical")))</f>
        <v/>
      </c>
      <c r="U6425">
        <f>IF($B6425="","",IFERROR(VLOOKUP($O6425,Leaders!$A:$B,2,0),"Not Mapped"))</f>
        <v/>
      </c>
    </row>
    <row r="6426">
      <c r="A6426" s="16" t="n"/>
      <c r="G6426" s="17" t="n"/>
      <c r="H6426" s="17" t="n"/>
      <c r="I6426" s="17" t="n"/>
      <c r="J6426" s="17" t="n"/>
      <c r="K6426" s="17" t="n"/>
      <c r="L6426" s="17" t="n"/>
      <c r="N6426">
        <f>IF($B6426="","",IF($C6426="SUPERSTORE","Superstore","DH"))</f>
        <v/>
      </c>
      <c r="O6426">
        <f>IF($B6426="","",IFERROR(VLOOKUP($B6426,Mapping!$A:$C,2,0),"Not Mapped"))</f>
        <v/>
      </c>
      <c r="P6426">
        <f>IF($B6426="","",IFERROR(VLOOKUP($B6426,Mapping!$A:$C,3,0),"Not Mapped"))</f>
        <v/>
      </c>
      <c r="Q6426">
        <f>IF($B6426="","",IF(COUNTIF(Exclusions!$A:$A,$B6426)&gt;0,"Yes","No"))</f>
        <v/>
      </c>
      <c r="R6426" s="17">
        <f>IF($B6426="","",MIN(1,DAY($A6426)/IF($N6426="Superstore",Settings!$B$5,Settings!$B$4)))</f>
        <v/>
      </c>
      <c r="S6426" s="17">
        <f>IF(OR($B6426="",$G6426="",$R6426=0),"",$G6426/$R6426)</f>
        <v/>
      </c>
      <c r="T6426">
        <f>IF($S6426="","",IF($S6426&lt;Settings!$B$8,"Critical",IF($S6426&lt;Settings!$B$9,"Semi Critical","Non Critical")))</f>
        <v/>
      </c>
      <c r="U6426">
        <f>IF($B6426="","",IFERROR(VLOOKUP($O6426,Leaders!$A:$B,2,0),"Not Mapped"))</f>
        <v/>
      </c>
    </row>
    <row r="6427">
      <c r="A6427" s="16" t="n"/>
      <c r="G6427" s="17" t="n"/>
      <c r="H6427" s="17" t="n"/>
      <c r="I6427" s="17" t="n"/>
      <c r="J6427" s="17" t="n"/>
      <c r="K6427" s="17" t="n"/>
      <c r="L6427" s="17" t="n"/>
      <c r="N6427">
        <f>IF($B6427="","",IF($C6427="SUPERSTORE","Superstore","DH"))</f>
        <v/>
      </c>
      <c r="O6427">
        <f>IF($B6427="","",IFERROR(VLOOKUP($B6427,Mapping!$A:$C,2,0),"Not Mapped"))</f>
        <v/>
      </c>
      <c r="P6427">
        <f>IF($B6427="","",IFERROR(VLOOKUP($B6427,Mapping!$A:$C,3,0),"Not Mapped"))</f>
        <v/>
      </c>
      <c r="Q6427">
        <f>IF($B6427="","",IF(COUNTIF(Exclusions!$A:$A,$B6427)&gt;0,"Yes","No"))</f>
        <v/>
      </c>
      <c r="R6427" s="17">
        <f>IF($B6427="","",MIN(1,DAY($A6427)/IF($N6427="Superstore",Settings!$B$5,Settings!$B$4)))</f>
        <v/>
      </c>
      <c r="S6427" s="17">
        <f>IF(OR($B6427="",$G6427="",$R6427=0),"",$G6427/$R6427)</f>
        <v/>
      </c>
      <c r="T6427">
        <f>IF($S6427="","",IF($S6427&lt;Settings!$B$8,"Critical",IF($S6427&lt;Settings!$B$9,"Semi Critical","Non Critical")))</f>
        <v/>
      </c>
      <c r="U6427">
        <f>IF($B6427="","",IFERROR(VLOOKUP($O6427,Leaders!$A:$B,2,0),"Not Mapped"))</f>
        <v/>
      </c>
    </row>
    <row r="6428">
      <c r="A6428" s="16" t="n"/>
      <c r="G6428" s="17" t="n"/>
      <c r="H6428" s="17" t="n"/>
      <c r="I6428" s="17" t="n"/>
      <c r="J6428" s="17" t="n"/>
      <c r="K6428" s="17" t="n"/>
      <c r="L6428" s="17" t="n"/>
      <c r="N6428">
        <f>IF($B6428="","",IF($C6428="SUPERSTORE","Superstore","DH"))</f>
        <v/>
      </c>
      <c r="O6428">
        <f>IF($B6428="","",IFERROR(VLOOKUP($B6428,Mapping!$A:$C,2,0),"Not Mapped"))</f>
        <v/>
      </c>
      <c r="P6428">
        <f>IF($B6428="","",IFERROR(VLOOKUP($B6428,Mapping!$A:$C,3,0),"Not Mapped"))</f>
        <v/>
      </c>
      <c r="Q6428">
        <f>IF($B6428="","",IF(COUNTIF(Exclusions!$A:$A,$B6428)&gt;0,"Yes","No"))</f>
        <v/>
      </c>
      <c r="R6428" s="17">
        <f>IF($B6428="","",MIN(1,DAY($A6428)/IF($N6428="Superstore",Settings!$B$5,Settings!$B$4)))</f>
        <v/>
      </c>
      <c r="S6428" s="17">
        <f>IF(OR($B6428="",$G6428="",$R6428=0),"",$G6428/$R6428)</f>
        <v/>
      </c>
      <c r="T6428">
        <f>IF($S6428="","",IF($S6428&lt;Settings!$B$8,"Critical",IF($S6428&lt;Settings!$B$9,"Semi Critical","Non Critical")))</f>
        <v/>
      </c>
      <c r="U6428">
        <f>IF($B6428="","",IFERROR(VLOOKUP($O6428,Leaders!$A:$B,2,0),"Not Mapped"))</f>
        <v/>
      </c>
    </row>
    <row r="6429">
      <c r="A6429" s="16" t="n"/>
      <c r="G6429" s="17" t="n"/>
      <c r="H6429" s="17" t="n"/>
      <c r="I6429" s="17" t="n"/>
      <c r="J6429" s="17" t="n"/>
      <c r="K6429" s="17" t="n"/>
      <c r="L6429" s="17" t="n"/>
      <c r="N6429">
        <f>IF($B6429="","",IF($C6429="SUPERSTORE","Superstore","DH"))</f>
        <v/>
      </c>
      <c r="O6429">
        <f>IF($B6429="","",IFERROR(VLOOKUP($B6429,Mapping!$A:$C,2,0),"Not Mapped"))</f>
        <v/>
      </c>
      <c r="P6429">
        <f>IF($B6429="","",IFERROR(VLOOKUP($B6429,Mapping!$A:$C,3,0),"Not Mapped"))</f>
        <v/>
      </c>
      <c r="Q6429">
        <f>IF($B6429="","",IF(COUNTIF(Exclusions!$A:$A,$B6429)&gt;0,"Yes","No"))</f>
        <v/>
      </c>
      <c r="R6429" s="17">
        <f>IF($B6429="","",MIN(1,DAY($A6429)/IF($N6429="Superstore",Settings!$B$5,Settings!$B$4)))</f>
        <v/>
      </c>
      <c r="S6429" s="17">
        <f>IF(OR($B6429="",$G6429="",$R6429=0),"",$G6429/$R6429)</f>
        <v/>
      </c>
      <c r="T6429">
        <f>IF($S6429="","",IF($S6429&lt;Settings!$B$8,"Critical",IF($S6429&lt;Settings!$B$9,"Semi Critical","Non Critical")))</f>
        <v/>
      </c>
      <c r="U6429">
        <f>IF($B6429="","",IFERROR(VLOOKUP($O6429,Leaders!$A:$B,2,0),"Not Mapped"))</f>
        <v/>
      </c>
    </row>
    <row r="6430">
      <c r="A6430" s="16" t="n"/>
      <c r="G6430" s="17" t="n"/>
      <c r="H6430" s="17" t="n"/>
      <c r="I6430" s="17" t="n"/>
      <c r="J6430" s="17" t="n"/>
      <c r="K6430" s="17" t="n"/>
      <c r="L6430" s="17" t="n"/>
      <c r="N6430">
        <f>IF($B6430="","",IF($C6430="SUPERSTORE","Superstore","DH"))</f>
        <v/>
      </c>
      <c r="O6430">
        <f>IF($B6430="","",IFERROR(VLOOKUP($B6430,Mapping!$A:$C,2,0),"Not Mapped"))</f>
        <v/>
      </c>
      <c r="P6430">
        <f>IF($B6430="","",IFERROR(VLOOKUP($B6430,Mapping!$A:$C,3,0),"Not Mapped"))</f>
        <v/>
      </c>
      <c r="Q6430">
        <f>IF($B6430="","",IF(COUNTIF(Exclusions!$A:$A,$B6430)&gt;0,"Yes","No"))</f>
        <v/>
      </c>
      <c r="R6430" s="17">
        <f>IF($B6430="","",MIN(1,DAY($A6430)/IF($N6430="Superstore",Settings!$B$5,Settings!$B$4)))</f>
        <v/>
      </c>
      <c r="S6430" s="17">
        <f>IF(OR($B6430="",$G6430="",$R6430=0),"",$G6430/$R6430)</f>
        <v/>
      </c>
      <c r="T6430">
        <f>IF($S6430="","",IF($S6430&lt;Settings!$B$8,"Critical",IF($S6430&lt;Settings!$B$9,"Semi Critical","Non Critical")))</f>
        <v/>
      </c>
      <c r="U6430">
        <f>IF($B6430="","",IFERROR(VLOOKUP($O6430,Leaders!$A:$B,2,0),"Not Mapped"))</f>
        <v/>
      </c>
    </row>
    <row r="6431">
      <c r="A6431" s="16" t="n"/>
      <c r="G6431" s="17" t="n"/>
      <c r="H6431" s="17" t="n"/>
      <c r="I6431" s="17" t="n"/>
      <c r="J6431" s="17" t="n"/>
      <c r="K6431" s="17" t="n"/>
      <c r="L6431" s="17" t="n"/>
      <c r="N6431">
        <f>IF($B6431="","",IF($C6431="SUPERSTORE","Superstore","DH"))</f>
        <v/>
      </c>
      <c r="O6431">
        <f>IF($B6431="","",IFERROR(VLOOKUP($B6431,Mapping!$A:$C,2,0),"Not Mapped"))</f>
        <v/>
      </c>
      <c r="P6431">
        <f>IF($B6431="","",IFERROR(VLOOKUP($B6431,Mapping!$A:$C,3,0),"Not Mapped"))</f>
        <v/>
      </c>
      <c r="Q6431">
        <f>IF($B6431="","",IF(COUNTIF(Exclusions!$A:$A,$B6431)&gt;0,"Yes","No"))</f>
        <v/>
      </c>
      <c r="R6431" s="17">
        <f>IF($B6431="","",MIN(1,DAY($A6431)/IF($N6431="Superstore",Settings!$B$5,Settings!$B$4)))</f>
        <v/>
      </c>
      <c r="S6431" s="17">
        <f>IF(OR($B6431="",$G6431="",$R6431=0),"",$G6431/$R6431)</f>
        <v/>
      </c>
      <c r="T6431">
        <f>IF($S6431="","",IF($S6431&lt;Settings!$B$8,"Critical",IF($S6431&lt;Settings!$B$9,"Semi Critical","Non Critical")))</f>
        <v/>
      </c>
      <c r="U6431">
        <f>IF($B6431="","",IFERROR(VLOOKUP($O6431,Leaders!$A:$B,2,0),"Not Mapped"))</f>
        <v/>
      </c>
    </row>
    <row r="6432">
      <c r="A6432" s="16" t="n"/>
      <c r="G6432" s="17" t="n"/>
      <c r="H6432" s="17" t="n"/>
      <c r="I6432" s="17" t="n"/>
      <c r="J6432" s="17" t="n"/>
      <c r="K6432" s="17" t="n"/>
      <c r="L6432" s="17" t="n"/>
      <c r="N6432">
        <f>IF($B6432="","",IF($C6432="SUPERSTORE","Superstore","DH"))</f>
        <v/>
      </c>
      <c r="O6432">
        <f>IF($B6432="","",IFERROR(VLOOKUP($B6432,Mapping!$A:$C,2,0),"Not Mapped"))</f>
        <v/>
      </c>
      <c r="P6432">
        <f>IF($B6432="","",IFERROR(VLOOKUP($B6432,Mapping!$A:$C,3,0),"Not Mapped"))</f>
        <v/>
      </c>
      <c r="Q6432">
        <f>IF($B6432="","",IF(COUNTIF(Exclusions!$A:$A,$B6432)&gt;0,"Yes","No"))</f>
        <v/>
      </c>
      <c r="R6432" s="17">
        <f>IF($B6432="","",MIN(1,DAY($A6432)/IF($N6432="Superstore",Settings!$B$5,Settings!$B$4)))</f>
        <v/>
      </c>
      <c r="S6432" s="17">
        <f>IF(OR($B6432="",$G6432="",$R6432=0),"",$G6432/$R6432)</f>
        <v/>
      </c>
      <c r="T6432">
        <f>IF($S6432="","",IF($S6432&lt;Settings!$B$8,"Critical",IF($S6432&lt;Settings!$B$9,"Semi Critical","Non Critical")))</f>
        <v/>
      </c>
      <c r="U6432">
        <f>IF($B6432="","",IFERROR(VLOOKUP($O6432,Leaders!$A:$B,2,0),"Not Mapped"))</f>
        <v/>
      </c>
    </row>
    <row r="6433">
      <c r="A6433" s="16" t="n"/>
      <c r="G6433" s="17" t="n"/>
      <c r="H6433" s="17" t="n"/>
      <c r="I6433" s="17" t="n"/>
      <c r="J6433" s="17" t="n"/>
      <c r="K6433" s="17" t="n"/>
      <c r="L6433" s="17" t="n"/>
      <c r="N6433">
        <f>IF($B6433="","",IF($C6433="SUPERSTORE","Superstore","DH"))</f>
        <v/>
      </c>
      <c r="O6433">
        <f>IF($B6433="","",IFERROR(VLOOKUP($B6433,Mapping!$A:$C,2,0),"Not Mapped"))</f>
        <v/>
      </c>
      <c r="P6433">
        <f>IF($B6433="","",IFERROR(VLOOKUP($B6433,Mapping!$A:$C,3,0),"Not Mapped"))</f>
        <v/>
      </c>
      <c r="Q6433">
        <f>IF($B6433="","",IF(COUNTIF(Exclusions!$A:$A,$B6433)&gt;0,"Yes","No"))</f>
        <v/>
      </c>
      <c r="R6433" s="17">
        <f>IF($B6433="","",MIN(1,DAY($A6433)/IF($N6433="Superstore",Settings!$B$5,Settings!$B$4)))</f>
        <v/>
      </c>
      <c r="S6433" s="17">
        <f>IF(OR($B6433="",$G6433="",$R6433=0),"",$G6433/$R6433)</f>
        <v/>
      </c>
      <c r="T6433">
        <f>IF($S6433="","",IF($S6433&lt;Settings!$B$8,"Critical",IF($S6433&lt;Settings!$B$9,"Semi Critical","Non Critical")))</f>
        <v/>
      </c>
      <c r="U6433">
        <f>IF($B6433="","",IFERROR(VLOOKUP($O6433,Leaders!$A:$B,2,0),"Not Mapped"))</f>
        <v/>
      </c>
    </row>
    <row r="6434">
      <c r="A6434" s="16" t="n"/>
      <c r="G6434" s="17" t="n"/>
      <c r="H6434" s="17" t="n"/>
      <c r="I6434" s="17" t="n"/>
      <c r="J6434" s="17" t="n"/>
      <c r="K6434" s="17" t="n"/>
      <c r="L6434" s="17" t="n"/>
      <c r="N6434">
        <f>IF($B6434="","",IF($C6434="SUPERSTORE","Superstore","DH"))</f>
        <v/>
      </c>
      <c r="O6434">
        <f>IF($B6434="","",IFERROR(VLOOKUP($B6434,Mapping!$A:$C,2,0),"Not Mapped"))</f>
        <v/>
      </c>
      <c r="P6434">
        <f>IF($B6434="","",IFERROR(VLOOKUP($B6434,Mapping!$A:$C,3,0),"Not Mapped"))</f>
        <v/>
      </c>
      <c r="Q6434">
        <f>IF($B6434="","",IF(COUNTIF(Exclusions!$A:$A,$B6434)&gt;0,"Yes","No"))</f>
        <v/>
      </c>
      <c r="R6434" s="17">
        <f>IF($B6434="","",MIN(1,DAY($A6434)/IF($N6434="Superstore",Settings!$B$5,Settings!$B$4)))</f>
        <v/>
      </c>
      <c r="S6434" s="17">
        <f>IF(OR($B6434="",$G6434="",$R6434=0),"",$G6434/$R6434)</f>
        <v/>
      </c>
      <c r="T6434">
        <f>IF($S6434="","",IF($S6434&lt;Settings!$B$8,"Critical",IF($S6434&lt;Settings!$B$9,"Semi Critical","Non Critical")))</f>
        <v/>
      </c>
      <c r="U6434">
        <f>IF($B6434="","",IFERROR(VLOOKUP($O6434,Leaders!$A:$B,2,0),"Not Mapped"))</f>
        <v/>
      </c>
    </row>
    <row r="6435">
      <c r="A6435" s="16" t="n"/>
      <c r="G6435" s="17" t="n"/>
      <c r="H6435" s="17" t="n"/>
      <c r="I6435" s="17" t="n"/>
      <c r="J6435" s="17" t="n"/>
      <c r="K6435" s="17" t="n"/>
      <c r="L6435" s="17" t="n"/>
      <c r="N6435">
        <f>IF($B6435="","",IF($C6435="SUPERSTORE","Superstore","DH"))</f>
        <v/>
      </c>
      <c r="O6435">
        <f>IF($B6435="","",IFERROR(VLOOKUP($B6435,Mapping!$A:$C,2,0),"Not Mapped"))</f>
        <v/>
      </c>
      <c r="P6435">
        <f>IF($B6435="","",IFERROR(VLOOKUP($B6435,Mapping!$A:$C,3,0),"Not Mapped"))</f>
        <v/>
      </c>
      <c r="Q6435">
        <f>IF($B6435="","",IF(COUNTIF(Exclusions!$A:$A,$B6435)&gt;0,"Yes","No"))</f>
        <v/>
      </c>
      <c r="R6435" s="17">
        <f>IF($B6435="","",MIN(1,DAY($A6435)/IF($N6435="Superstore",Settings!$B$5,Settings!$B$4)))</f>
        <v/>
      </c>
      <c r="S6435" s="17">
        <f>IF(OR($B6435="",$G6435="",$R6435=0),"",$G6435/$R6435)</f>
        <v/>
      </c>
      <c r="T6435">
        <f>IF($S6435="","",IF($S6435&lt;Settings!$B$8,"Critical",IF($S6435&lt;Settings!$B$9,"Semi Critical","Non Critical")))</f>
        <v/>
      </c>
      <c r="U6435">
        <f>IF($B6435="","",IFERROR(VLOOKUP($O6435,Leaders!$A:$B,2,0),"Not Mapped"))</f>
        <v/>
      </c>
    </row>
    <row r="6436">
      <c r="A6436" s="16" t="n"/>
      <c r="G6436" s="17" t="n"/>
      <c r="H6436" s="17" t="n"/>
      <c r="I6436" s="17" t="n"/>
      <c r="J6436" s="17" t="n"/>
      <c r="K6436" s="17" t="n"/>
      <c r="L6436" s="17" t="n"/>
      <c r="N6436">
        <f>IF($B6436="","",IF($C6436="SUPERSTORE","Superstore","DH"))</f>
        <v/>
      </c>
      <c r="O6436">
        <f>IF($B6436="","",IFERROR(VLOOKUP($B6436,Mapping!$A:$C,2,0),"Not Mapped"))</f>
        <v/>
      </c>
      <c r="P6436">
        <f>IF($B6436="","",IFERROR(VLOOKUP($B6436,Mapping!$A:$C,3,0),"Not Mapped"))</f>
        <v/>
      </c>
      <c r="Q6436">
        <f>IF($B6436="","",IF(COUNTIF(Exclusions!$A:$A,$B6436)&gt;0,"Yes","No"))</f>
        <v/>
      </c>
      <c r="R6436" s="17">
        <f>IF($B6436="","",MIN(1,DAY($A6436)/IF($N6436="Superstore",Settings!$B$5,Settings!$B$4)))</f>
        <v/>
      </c>
      <c r="S6436" s="17">
        <f>IF(OR($B6436="",$G6436="",$R6436=0),"",$G6436/$R6436)</f>
        <v/>
      </c>
      <c r="T6436">
        <f>IF($S6436="","",IF($S6436&lt;Settings!$B$8,"Critical",IF($S6436&lt;Settings!$B$9,"Semi Critical","Non Critical")))</f>
        <v/>
      </c>
      <c r="U6436">
        <f>IF($B6436="","",IFERROR(VLOOKUP($O6436,Leaders!$A:$B,2,0),"Not Mapped"))</f>
        <v/>
      </c>
    </row>
    <row r="6437">
      <c r="A6437" s="16" t="n"/>
      <c r="G6437" s="17" t="n"/>
      <c r="H6437" s="17" t="n"/>
      <c r="I6437" s="17" t="n"/>
      <c r="J6437" s="17" t="n"/>
      <c r="K6437" s="17" t="n"/>
      <c r="L6437" s="17" t="n"/>
      <c r="N6437">
        <f>IF($B6437="","",IF($C6437="SUPERSTORE","Superstore","DH"))</f>
        <v/>
      </c>
      <c r="O6437">
        <f>IF($B6437="","",IFERROR(VLOOKUP($B6437,Mapping!$A:$C,2,0),"Not Mapped"))</f>
        <v/>
      </c>
      <c r="P6437">
        <f>IF($B6437="","",IFERROR(VLOOKUP($B6437,Mapping!$A:$C,3,0),"Not Mapped"))</f>
        <v/>
      </c>
      <c r="Q6437">
        <f>IF($B6437="","",IF(COUNTIF(Exclusions!$A:$A,$B6437)&gt;0,"Yes","No"))</f>
        <v/>
      </c>
      <c r="R6437" s="17">
        <f>IF($B6437="","",MIN(1,DAY($A6437)/IF($N6437="Superstore",Settings!$B$5,Settings!$B$4)))</f>
        <v/>
      </c>
      <c r="S6437" s="17">
        <f>IF(OR($B6437="",$G6437="",$R6437=0),"",$G6437/$R6437)</f>
        <v/>
      </c>
      <c r="T6437">
        <f>IF($S6437="","",IF($S6437&lt;Settings!$B$8,"Critical",IF($S6437&lt;Settings!$B$9,"Semi Critical","Non Critical")))</f>
        <v/>
      </c>
      <c r="U6437">
        <f>IF($B6437="","",IFERROR(VLOOKUP($O6437,Leaders!$A:$B,2,0),"Not Mapped"))</f>
        <v/>
      </c>
    </row>
    <row r="6438">
      <c r="A6438" s="16" t="n"/>
      <c r="G6438" s="17" t="n"/>
      <c r="H6438" s="17" t="n"/>
      <c r="I6438" s="17" t="n"/>
      <c r="J6438" s="17" t="n"/>
      <c r="K6438" s="17" t="n"/>
      <c r="L6438" s="17" t="n"/>
      <c r="N6438">
        <f>IF($B6438="","",IF($C6438="SUPERSTORE","Superstore","DH"))</f>
        <v/>
      </c>
      <c r="O6438">
        <f>IF($B6438="","",IFERROR(VLOOKUP($B6438,Mapping!$A:$C,2,0),"Not Mapped"))</f>
        <v/>
      </c>
      <c r="P6438">
        <f>IF($B6438="","",IFERROR(VLOOKUP($B6438,Mapping!$A:$C,3,0),"Not Mapped"))</f>
        <v/>
      </c>
      <c r="Q6438">
        <f>IF($B6438="","",IF(COUNTIF(Exclusions!$A:$A,$B6438)&gt;0,"Yes","No"))</f>
        <v/>
      </c>
      <c r="R6438" s="17">
        <f>IF($B6438="","",MIN(1,DAY($A6438)/IF($N6438="Superstore",Settings!$B$5,Settings!$B$4)))</f>
        <v/>
      </c>
      <c r="S6438" s="17">
        <f>IF(OR($B6438="",$G6438="",$R6438=0),"",$G6438/$R6438)</f>
        <v/>
      </c>
      <c r="T6438">
        <f>IF($S6438="","",IF($S6438&lt;Settings!$B$8,"Critical",IF($S6438&lt;Settings!$B$9,"Semi Critical","Non Critical")))</f>
        <v/>
      </c>
      <c r="U6438">
        <f>IF($B6438="","",IFERROR(VLOOKUP($O6438,Leaders!$A:$B,2,0),"Not Mapped"))</f>
        <v/>
      </c>
    </row>
    <row r="6439">
      <c r="A6439" s="16" t="n"/>
      <c r="G6439" s="17" t="n"/>
      <c r="H6439" s="17" t="n"/>
      <c r="I6439" s="17" t="n"/>
      <c r="J6439" s="17" t="n"/>
      <c r="K6439" s="17" t="n"/>
      <c r="L6439" s="17" t="n"/>
      <c r="N6439">
        <f>IF($B6439="","",IF($C6439="SUPERSTORE","Superstore","DH"))</f>
        <v/>
      </c>
      <c r="O6439">
        <f>IF($B6439="","",IFERROR(VLOOKUP($B6439,Mapping!$A:$C,2,0),"Not Mapped"))</f>
        <v/>
      </c>
      <c r="P6439">
        <f>IF($B6439="","",IFERROR(VLOOKUP($B6439,Mapping!$A:$C,3,0),"Not Mapped"))</f>
        <v/>
      </c>
      <c r="Q6439">
        <f>IF($B6439="","",IF(COUNTIF(Exclusions!$A:$A,$B6439)&gt;0,"Yes","No"))</f>
        <v/>
      </c>
      <c r="R6439" s="17">
        <f>IF($B6439="","",MIN(1,DAY($A6439)/IF($N6439="Superstore",Settings!$B$5,Settings!$B$4)))</f>
        <v/>
      </c>
      <c r="S6439" s="17">
        <f>IF(OR($B6439="",$G6439="",$R6439=0),"",$G6439/$R6439)</f>
        <v/>
      </c>
      <c r="T6439">
        <f>IF($S6439="","",IF($S6439&lt;Settings!$B$8,"Critical",IF($S6439&lt;Settings!$B$9,"Semi Critical","Non Critical")))</f>
        <v/>
      </c>
      <c r="U6439">
        <f>IF($B6439="","",IFERROR(VLOOKUP($O6439,Leaders!$A:$B,2,0),"Not Mapped"))</f>
        <v/>
      </c>
    </row>
    <row r="6440">
      <c r="A6440" s="16" t="n"/>
      <c r="G6440" s="17" t="n"/>
      <c r="H6440" s="17" t="n"/>
      <c r="I6440" s="17" t="n"/>
      <c r="J6440" s="17" t="n"/>
      <c r="K6440" s="17" t="n"/>
      <c r="L6440" s="17" t="n"/>
      <c r="N6440">
        <f>IF($B6440="","",IF($C6440="SUPERSTORE","Superstore","DH"))</f>
        <v/>
      </c>
      <c r="O6440">
        <f>IF($B6440="","",IFERROR(VLOOKUP($B6440,Mapping!$A:$C,2,0),"Not Mapped"))</f>
        <v/>
      </c>
      <c r="P6440">
        <f>IF($B6440="","",IFERROR(VLOOKUP($B6440,Mapping!$A:$C,3,0),"Not Mapped"))</f>
        <v/>
      </c>
      <c r="Q6440">
        <f>IF($B6440="","",IF(COUNTIF(Exclusions!$A:$A,$B6440)&gt;0,"Yes","No"))</f>
        <v/>
      </c>
      <c r="R6440" s="17">
        <f>IF($B6440="","",MIN(1,DAY($A6440)/IF($N6440="Superstore",Settings!$B$5,Settings!$B$4)))</f>
        <v/>
      </c>
      <c r="S6440" s="17">
        <f>IF(OR($B6440="",$G6440="",$R6440=0),"",$G6440/$R6440)</f>
        <v/>
      </c>
      <c r="T6440">
        <f>IF($S6440="","",IF($S6440&lt;Settings!$B$8,"Critical",IF($S6440&lt;Settings!$B$9,"Semi Critical","Non Critical")))</f>
        <v/>
      </c>
      <c r="U6440">
        <f>IF($B6440="","",IFERROR(VLOOKUP($O6440,Leaders!$A:$B,2,0),"Not Mapped"))</f>
        <v/>
      </c>
    </row>
    <row r="6441">
      <c r="A6441" s="16" t="n"/>
      <c r="G6441" s="17" t="n"/>
      <c r="H6441" s="17" t="n"/>
      <c r="I6441" s="17" t="n"/>
      <c r="J6441" s="17" t="n"/>
      <c r="K6441" s="17" t="n"/>
      <c r="L6441" s="17" t="n"/>
      <c r="N6441">
        <f>IF($B6441="","",IF($C6441="SUPERSTORE","Superstore","DH"))</f>
        <v/>
      </c>
      <c r="O6441">
        <f>IF($B6441="","",IFERROR(VLOOKUP($B6441,Mapping!$A:$C,2,0),"Not Mapped"))</f>
        <v/>
      </c>
      <c r="P6441">
        <f>IF($B6441="","",IFERROR(VLOOKUP($B6441,Mapping!$A:$C,3,0),"Not Mapped"))</f>
        <v/>
      </c>
      <c r="Q6441">
        <f>IF($B6441="","",IF(COUNTIF(Exclusions!$A:$A,$B6441)&gt;0,"Yes","No"))</f>
        <v/>
      </c>
      <c r="R6441" s="17">
        <f>IF($B6441="","",MIN(1,DAY($A6441)/IF($N6441="Superstore",Settings!$B$5,Settings!$B$4)))</f>
        <v/>
      </c>
      <c r="S6441" s="17">
        <f>IF(OR($B6441="",$G6441="",$R6441=0),"",$G6441/$R6441)</f>
        <v/>
      </c>
      <c r="T6441">
        <f>IF($S6441="","",IF($S6441&lt;Settings!$B$8,"Critical",IF($S6441&lt;Settings!$B$9,"Semi Critical","Non Critical")))</f>
        <v/>
      </c>
      <c r="U6441">
        <f>IF($B6441="","",IFERROR(VLOOKUP($O6441,Leaders!$A:$B,2,0),"Not Mapped"))</f>
        <v/>
      </c>
    </row>
    <row r="6442">
      <c r="A6442" s="16" t="n"/>
      <c r="G6442" s="17" t="n"/>
      <c r="H6442" s="17" t="n"/>
      <c r="I6442" s="17" t="n"/>
      <c r="J6442" s="17" t="n"/>
      <c r="K6442" s="17" t="n"/>
      <c r="L6442" s="17" t="n"/>
      <c r="N6442">
        <f>IF($B6442="","",IF($C6442="SUPERSTORE","Superstore","DH"))</f>
        <v/>
      </c>
      <c r="O6442">
        <f>IF($B6442="","",IFERROR(VLOOKUP($B6442,Mapping!$A:$C,2,0),"Not Mapped"))</f>
        <v/>
      </c>
      <c r="P6442">
        <f>IF($B6442="","",IFERROR(VLOOKUP($B6442,Mapping!$A:$C,3,0),"Not Mapped"))</f>
        <v/>
      </c>
      <c r="Q6442">
        <f>IF($B6442="","",IF(COUNTIF(Exclusions!$A:$A,$B6442)&gt;0,"Yes","No"))</f>
        <v/>
      </c>
      <c r="R6442" s="17">
        <f>IF($B6442="","",MIN(1,DAY($A6442)/IF($N6442="Superstore",Settings!$B$5,Settings!$B$4)))</f>
        <v/>
      </c>
      <c r="S6442" s="17">
        <f>IF(OR($B6442="",$G6442="",$R6442=0),"",$G6442/$R6442)</f>
        <v/>
      </c>
      <c r="T6442">
        <f>IF($S6442="","",IF($S6442&lt;Settings!$B$8,"Critical",IF($S6442&lt;Settings!$B$9,"Semi Critical","Non Critical")))</f>
        <v/>
      </c>
      <c r="U6442">
        <f>IF($B6442="","",IFERROR(VLOOKUP($O6442,Leaders!$A:$B,2,0),"Not Mapped"))</f>
        <v/>
      </c>
    </row>
    <row r="6443">
      <c r="A6443" s="16" t="n"/>
      <c r="G6443" s="17" t="n"/>
      <c r="H6443" s="17" t="n"/>
      <c r="I6443" s="17" t="n"/>
      <c r="J6443" s="17" t="n"/>
      <c r="K6443" s="17" t="n"/>
      <c r="L6443" s="17" t="n"/>
      <c r="N6443">
        <f>IF($B6443="","",IF($C6443="SUPERSTORE","Superstore","DH"))</f>
        <v/>
      </c>
      <c r="O6443">
        <f>IF($B6443="","",IFERROR(VLOOKUP($B6443,Mapping!$A:$C,2,0),"Not Mapped"))</f>
        <v/>
      </c>
      <c r="P6443">
        <f>IF($B6443="","",IFERROR(VLOOKUP($B6443,Mapping!$A:$C,3,0),"Not Mapped"))</f>
        <v/>
      </c>
      <c r="Q6443">
        <f>IF($B6443="","",IF(COUNTIF(Exclusions!$A:$A,$B6443)&gt;0,"Yes","No"))</f>
        <v/>
      </c>
      <c r="R6443" s="17">
        <f>IF($B6443="","",MIN(1,DAY($A6443)/IF($N6443="Superstore",Settings!$B$5,Settings!$B$4)))</f>
        <v/>
      </c>
      <c r="S6443" s="17">
        <f>IF(OR($B6443="",$G6443="",$R6443=0),"",$G6443/$R6443)</f>
        <v/>
      </c>
      <c r="T6443">
        <f>IF($S6443="","",IF($S6443&lt;Settings!$B$8,"Critical",IF($S6443&lt;Settings!$B$9,"Semi Critical","Non Critical")))</f>
        <v/>
      </c>
      <c r="U6443">
        <f>IF($B6443="","",IFERROR(VLOOKUP($O6443,Leaders!$A:$B,2,0),"Not Mapped"))</f>
        <v/>
      </c>
    </row>
    <row r="6444">
      <c r="A6444" s="16" t="n"/>
      <c r="G6444" s="17" t="n"/>
      <c r="H6444" s="17" t="n"/>
      <c r="I6444" s="17" t="n"/>
      <c r="J6444" s="17" t="n"/>
      <c r="K6444" s="17" t="n"/>
      <c r="L6444" s="17" t="n"/>
      <c r="N6444">
        <f>IF($B6444="","",IF($C6444="SUPERSTORE","Superstore","DH"))</f>
        <v/>
      </c>
      <c r="O6444">
        <f>IF($B6444="","",IFERROR(VLOOKUP($B6444,Mapping!$A:$C,2,0),"Not Mapped"))</f>
        <v/>
      </c>
      <c r="P6444">
        <f>IF($B6444="","",IFERROR(VLOOKUP($B6444,Mapping!$A:$C,3,0),"Not Mapped"))</f>
        <v/>
      </c>
      <c r="Q6444">
        <f>IF($B6444="","",IF(COUNTIF(Exclusions!$A:$A,$B6444)&gt;0,"Yes","No"))</f>
        <v/>
      </c>
      <c r="R6444" s="17">
        <f>IF($B6444="","",MIN(1,DAY($A6444)/IF($N6444="Superstore",Settings!$B$5,Settings!$B$4)))</f>
        <v/>
      </c>
      <c r="S6444" s="17">
        <f>IF(OR($B6444="",$G6444="",$R6444=0),"",$G6444/$R6444)</f>
        <v/>
      </c>
      <c r="T6444">
        <f>IF($S6444="","",IF($S6444&lt;Settings!$B$8,"Critical",IF($S6444&lt;Settings!$B$9,"Semi Critical","Non Critical")))</f>
        <v/>
      </c>
      <c r="U6444">
        <f>IF($B6444="","",IFERROR(VLOOKUP($O6444,Leaders!$A:$B,2,0),"Not Mapped"))</f>
        <v/>
      </c>
    </row>
    <row r="6445">
      <c r="A6445" s="16" t="n"/>
      <c r="G6445" s="17" t="n"/>
      <c r="H6445" s="17" t="n"/>
      <c r="I6445" s="17" t="n"/>
      <c r="J6445" s="17" t="n"/>
      <c r="K6445" s="17" t="n"/>
      <c r="L6445" s="17" t="n"/>
      <c r="N6445">
        <f>IF($B6445="","",IF($C6445="SUPERSTORE","Superstore","DH"))</f>
        <v/>
      </c>
      <c r="O6445">
        <f>IF($B6445="","",IFERROR(VLOOKUP($B6445,Mapping!$A:$C,2,0),"Not Mapped"))</f>
        <v/>
      </c>
      <c r="P6445">
        <f>IF($B6445="","",IFERROR(VLOOKUP($B6445,Mapping!$A:$C,3,0),"Not Mapped"))</f>
        <v/>
      </c>
      <c r="Q6445">
        <f>IF($B6445="","",IF(COUNTIF(Exclusions!$A:$A,$B6445)&gt;0,"Yes","No"))</f>
        <v/>
      </c>
      <c r="R6445" s="17">
        <f>IF($B6445="","",MIN(1,DAY($A6445)/IF($N6445="Superstore",Settings!$B$5,Settings!$B$4)))</f>
        <v/>
      </c>
      <c r="S6445" s="17">
        <f>IF(OR($B6445="",$G6445="",$R6445=0),"",$G6445/$R6445)</f>
        <v/>
      </c>
      <c r="T6445">
        <f>IF($S6445="","",IF($S6445&lt;Settings!$B$8,"Critical",IF($S6445&lt;Settings!$B$9,"Semi Critical","Non Critical")))</f>
        <v/>
      </c>
      <c r="U6445">
        <f>IF($B6445="","",IFERROR(VLOOKUP($O6445,Leaders!$A:$B,2,0),"Not Mapped"))</f>
        <v/>
      </c>
    </row>
    <row r="6446">
      <c r="A6446" s="16" t="n"/>
      <c r="G6446" s="17" t="n"/>
      <c r="H6446" s="17" t="n"/>
      <c r="I6446" s="17" t="n"/>
      <c r="J6446" s="17" t="n"/>
      <c r="K6446" s="17" t="n"/>
      <c r="L6446" s="17" t="n"/>
      <c r="N6446">
        <f>IF($B6446="","",IF($C6446="SUPERSTORE","Superstore","DH"))</f>
        <v/>
      </c>
      <c r="O6446">
        <f>IF($B6446="","",IFERROR(VLOOKUP($B6446,Mapping!$A:$C,2,0),"Not Mapped"))</f>
        <v/>
      </c>
      <c r="P6446">
        <f>IF($B6446="","",IFERROR(VLOOKUP($B6446,Mapping!$A:$C,3,0),"Not Mapped"))</f>
        <v/>
      </c>
      <c r="Q6446">
        <f>IF($B6446="","",IF(COUNTIF(Exclusions!$A:$A,$B6446)&gt;0,"Yes","No"))</f>
        <v/>
      </c>
      <c r="R6446" s="17">
        <f>IF($B6446="","",MIN(1,DAY($A6446)/IF($N6446="Superstore",Settings!$B$5,Settings!$B$4)))</f>
        <v/>
      </c>
      <c r="S6446" s="17">
        <f>IF(OR($B6446="",$G6446="",$R6446=0),"",$G6446/$R6446)</f>
        <v/>
      </c>
      <c r="T6446">
        <f>IF($S6446="","",IF($S6446&lt;Settings!$B$8,"Critical",IF($S6446&lt;Settings!$B$9,"Semi Critical","Non Critical")))</f>
        <v/>
      </c>
      <c r="U6446">
        <f>IF($B6446="","",IFERROR(VLOOKUP($O6446,Leaders!$A:$B,2,0),"Not Mapped"))</f>
        <v/>
      </c>
    </row>
    <row r="6447">
      <c r="A6447" s="16" t="n"/>
      <c r="G6447" s="17" t="n"/>
      <c r="H6447" s="17" t="n"/>
      <c r="I6447" s="17" t="n"/>
      <c r="J6447" s="17" t="n"/>
      <c r="K6447" s="17" t="n"/>
      <c r="L6447" s="17" t="n"/>
      <c r="N6447">
        <f>IF($B6447="","",IF($C6447="SUPERSTORE","Superstore","DH"))</f>
        <v/>
      </c>
      <c r="O6447">
        <f>IF($B6447="","",IFERROR(VLOOKUP($B6447,Mapping!$A:$C,2,0),"Not Mapped"))</f>
        <v/>
      </c>
      <c r="P6447">
        <f>IF($B6447="","",IFERROR(VLOOKUP($B6447,Mapping!$A:$C,3,0),"Not Mapped"))</f>
        <v/>
      </c>
      <c r="Q6447">
        <f>IF($B6447="","",IF(COUNTIF(Exclusions!$A:$A,$B6447)&gt;0,"Yes","No"))</f>
        <v/>
      </c>
      <c r="R6447" s="17">
        <f>IF($B6447="","",MIN(1,DAY($A6447)/IF($N6447="Superstore",Settings!$B$5,Settings!$B$4)))</f>
        <v/>
      </c>
      <c r="S6447" s="17">
        <f>IF(OR($B6447="",$G6447="",$R6447=0),"",$G6447/$R6447)</f>
        <v/>
      </c>
      <c r="T6447">
        <f>IF($S6447="","",IF($S6447&lt;Settings!$B$8,"Critical",IF($S6447&lt;Settings!$B$9,"Semi Critical","Non Critical")))</f>
        <v/>
      </c>
      <c r="U6447">
        <f>IF($B6447="","",IFERROR(VLOOKUP($O6447,Leaders!$A:$B,2,0),"Not Mapped"))</f>
        <v/>
      </c>
    </row>
    <row r="6448">
      <c r="A6448" s="16" t="n"/>
      <c r="G6448" s="17" t="n"/>
      <c r="H6448" s="17" t="n"/>
      <c r="I6448" s="17" t="n"/>
      <c r="J6448" s="17" t="n"/>
      <c r="K6448" s="17" t="n"/>
      <c r="L6448" s="17" t="n"/>
      <c r="N6448">
        <f>IF($B6448="","",IF($C6448="SUPERSTORE","Superstore","DH"))</f>
        <v/>
      </c>
      <c r="O6448">
        <f>IF($B6448="","",IFERROR(VLOOKUP($B6448,Mapping!$A:$C,2,0),"Not Mapped"))</f>
        <v/>
      </c>
      <c r="P6448">
        <f>IF($B6448="","",IFERROR(VLOOKUP($B6448,Mapping!$A:$C,3,0),"Not Mapped"))</f>
        <v/>
      </c>
      <c r="Q6448">
        <f>IF($B6448="","",IF(COUNTIF(Exclusions!$A:$A,$B6448)&gt;0,"Yes","No"))</f>
        <v/>
      </c>
      <c r="R6448" s="17">
        <f>IF($B6448="","",MIN(1,DAY($A6448)/IF($N6448="Superstore",Settings!$B$5,Settings!$B$4)))</f>
        <v/>
      </c>
      <c r="S6448" s="17">
        <f>IF(OR($B6448="",$G6448="",$R6448=0),"",$G6448/$R6448)</f>
        <v/>
      </c>
      <c r="T6448">
        <f>IF($S6448="","",IF($S6448&lt;Settings!$B$8,"Critical",IF($S6448&lt;Settings!$B$9,"Semi Critical","Non Critical")))</f>
        <v/>
      </c>
      <c r="U6448">
        <f>IF($B6448="","",IFERROR(VLOOKUP($O6448,Leaders!$A:$B,2,0),"Not Mapped"))</f>
        <v/>
      </c>
    </row>
    <row r="6449">
      <c r="A6449" s="16" t="n"/>
      <c r="G6449" s="17" t="n"/>
      <c r="H6449" s="17" t="n"/>
      <c r="I6449" s="17" t="n"/>
      <c r="J6449" s="17" t="n"/>
      <c r="K6449" s="17" t="n"/>
      <c r="L6449" s="17" t="n"/>
      <c r="N6449">
        <f>IF($B6449="","",IF($C6449="SUPERSTORE","Superstore","DH"))</f>
        <v/>
      </c>
      <c r="O6449">
        <f>IF($B6449="","",IFERROR(VLOOKUP($B6449,Mapping!$A:$C,2,0),"Not Mapped"))</f>
        <v/>
      </c>
      <c r="P6449">
        <f>IF($B6449="","",IFERROR(VLOOKUP($B6449,Mapping!$A:$C,3,0),"Not Mapped"))</f>
        <v/>
      </c>
      <c r="Q6449">
        <f>IF($B6449="","",IF(COUNTIF(Exclusions!$A:$A,$B6449)&gt;0,"Yes","No"))</f>
        <v/>
      </c>
      <c r="R6449" s="17">
        <f>IF($B6449="","",MIN(1,DAY($A6449)/IF($N6449="Superstore",Settings!$B$5,Settings!$B$4)))</f>
        <v/>
      </c>
      <c r="S6449" s="17">
        <f>IF(OR($B6449="",$G6449="",$R6449=0),"",$G6449/$R6449)</f>
        <v/>
      </c>
      <c r="T6449">
        <f>IF($S6449="","",IF($S6449&lt;Settings!$B$8,"Critical",IF($S6449&lt;Settings!$B$9,"Semi Critical","Non Critical")))</f>
        <v/>
      </c>
      <c r="U6449">
        <f>IF($B6449="","",IFERROR(VLOOKUP($O6449,Leaders!$A:$B,2,0),"Not Mapped"))</f>
        <v/>
      </c>
    </row>
    <row r="6450">
      <c r="A6450" s="16" t="n"/>
      <c r="G6450" s="17" t="n"/>
      <c r="H6450" s="17" t="n"/>
      <c r="I6450" s="17" t="n"/>
      <c r="J6450" s="17" t="n"/>
      <c r="K6450" s="17" t="n"/>
      <c r="L6450" s="17" t="n"/>
      <c r="N6450">
        <f>IF($B6450="","",IF($C6450="SUPERSTORE","Superstore","DH"))</f>
        <v/>
      </c>
      <c r="O6450">
        <f>IF($B6450="","",IFERROR(VLOOKUP($B6450,Mapping!$A:$C,2,0),"Not Mapped"))</f>
        <v/>
      </c>
      <c r="P6450">
        <f>IF($B6450="","",IFERROR(VLOOKUP($B6450,Mapping!$A:$C,3,0),"Not Mapped"))</f>
        <v/>
      </c>
      <c r="Q6450">
        <f>IF($B6450="","",IF(COUNTIF(Exclusions!$A:$A,$B6450)&gt;0,"Yes","No"))</f>
        <v/>
      </c>
      <c r="R6450" s="17">
        <f>IF($B6450="","",MIN(1,DAY($A6450)/IF($N6450="Superstore",Settings!$B$5,Settings!$B$4)))</f>
        <v/>
      </c>
      <c r="S6450" s="17">
        <f>IF(OR($B6450="",$G6450="",$R6450=0),"",$G6450/$R6450)</f>
        <v/>
      </c>
      <c r="T6450">
        <f>IF($S6450="","",IF($S6450&lt;Settings!$B$8,"Critical",IF($S6450&lt;Settings!$B$9,"Semi Critical","Non Critical")))</f>
        <v/>
      </c>
      <c r="U6450">
        <f>IF($B6450="","",IFERROR(VLOOKUP($O6450,Leaders!$A:$B,2,0),"Not Mapped"))</f>
        <v/>
      </c>
    </row>
    <row r="6451">
      <c r="A6451" s="16" t="n"/>
      <c r="G6451" s="17" t="n"/>
      <c r="H6451" s="17" t="n"/>
      <c r="I6451" s="17" t="n"/>
      <c r="J6451" s="17" t="n"/>
      <c r="K6451" s="17" t="n"/>
      <c r="L6451" s="17" t="n"/>
      <c r="N6451">
        <f>IF($B6451="","",IF($C6451="SUPERSTORE","Superstore","DH"))</f>
        <v/>
      </c>
      <c r="O6451">
        <f>IF($B6451="","",IFERROR(VLOOKUP($B6451,Mapping!$A:$C,2,0),"Not Mapped"))</f>
        <v/>
      </c>
      <c r="P6451">
        <f>IF($B6451="","",IFERROR(VLOOKUP($B6451,Mapping!$A:$C,3,0),"Not Mapped"))</f>
        <v/>
      </c>
      <c r="Q6451">
        <f>IF($B6451="","",IF(COUNTIF(Exclusions!$A:$A,$B6451)&gt;0,"Yes","No"))</f>
        <v/>
      </c>
      <c r="R6451" s="17">
        <f>IF($B6451="","",MIN(1,DAY($A6451)/IF($N6451="Superstore",Settings!$B$5,Settings!$B$4)))</f>
        <v/>
      </c>
      <c r="S6451" s="17">
        <f>IF(OR($B6451="",$G6451="",$R6451=0),"",$G6451/$R6451)</f>
        <v/>
      </c>
      <c r="T6451">
        <f>IF($S6451="","",IF($S6451&lt;Settings!$B$8,"Critical",IF($S6451&lt;Settings!$B$9,"Semi Critical","Non Critical")))</f>
        <v/>
      </c>
      <c r="U6451">
        <f>IF($B6451="","",IFERROR(VLOOKUP($O6451,Leaders!$A:$B,2,0),"Not Mapped"))</f>
        <v/>
      </c>
    </row>
    <row r="6452">
      <c r="A6452" s="16" t="n"/>
      <c r="G6452" s="17" t="n"/>
      <c r="H6452" s="17" t="n"/>
      <c r="I6452" s="17" t="n"/>
      <c r="J6452" s="17" t="n"/>
      <c r="K6452" s="17" t="n"/>
      <c r="L6452" s="17" t="n"/>
      <c r="N6452">
        <f>IF($B6452="","",IF($C6452="SUPERSTORE","Superstore","DH"))</f>
        <v/>
      </c>
      <c r="O6452">
        <f>IF($B6452="","",IFERROR(VLOOKUP($B6452,Mapping!$A:$C,2,0),"Not Mapped"))</f>
        <v/>
      </c>
      <c r="P6452">
        <f>IF($B6452="","",IFERROR(VLOOKUP($B6452,Mapping!$A:$C,3,0),"Not Mapped"))</f>
        <v/>
      </c>
      <c r="Q6452">
        <f>IF($B6452="","",IF(COUNTIF(Exclusions!$A:$A,$B6452)&gt;0,"Yes","No"))</f>
        <v/>
      </c>
      <c r="R6452" s="17">
        <f>IF($B6452="","",MIN(1,DAY($A6452)/IF($N6452="Superstore",Settings!$B$5,Settings!$B$4)))</f>
        <v/>
      </c>
      <c r="S6452" s="17">
        <f>IF(OR($B6452="",$G6452="",$R6452=0),"",$G6452/$R6452)</f>
        <v/>
      </c>
      <c r="T6452">
        <f>IF($S6452="","",IF($S6452&lt;Settings!$B$8,"Critical",IF($S6452&lt;Settings!$B$9,"Semi Critical","Non Critical")))</f>
        <v/>
      </c>
      <c r="U6452">
        <f>IF($B6452="","",IFERROR(VLOOKUP($O6452,Leaders!$A:$B,2,0),"Not Mapped"))</f>
        <v/>
      </c>
    </row>
    <row r="6453">
      <c r="A6453" s="16" t="n"/>
      <c r="G6453" s="17" t="n"/>
      <c r="H6453" s="17" t="n"/>
      <c r="I6453" s="17" t="n"/>
      <c r="J6453" s="17" t="n"/>
      <c r="K6453" s="17" t="n"/>
      <c r="L6453" s="17" t="n"/>
      <c r="N6453">
        <f>IF($B6453="","",IF($C6453="SUPERSTORE","Superstore","DH"))</f>
        <v/>
      </c>
      <c r="O6453">
        <f>IF($B6453="","",IFERROR(VLOOKUP($B6453,Mapping!$A:$C,2,0),"Not Mapped"))</f>
        <v/>
      </c>
      <c r="P6453">
        <f>IF($B6453="","",IFERROR(VLOOKUP($B6453,Mapping!$A:$C,3,0),"Not Mapped"))</f>
        <v/>
      </c>
      <c r="Q6453">
        <f>IF($B6453="","",IF(COUNTIF(Exclusions!$A:$A,$B6453)&gt;0,"Yes","No"))</f>
        <v/>
      </c>
      <c r="R6453" s="17">
        <f>IF($B6453="","",MIN(1,DAY($A6453)/IF($N6453="Superstore",Settings!$B$5,Settings!$B$4)))</f>
        <v/>
      </c>
      <c r="S6453" s="17">
        <f>IF(OR($B6453="",$G6453="",$R6453=0),"",$G6453/$R6453)</f>
        <v/>
      </c>
      <c r="T6453">
        <f>IF($S6453="","",IF($S6453&lt;Settings!$B$8,"Critical",IF($S6453&lt;Settings!$B$9,"Semi Critical","Non Critical")))</f>
        <v/>
      </c>
      <c r="U6453">
        <f>IF($B6453="","",IFERROR(VLOOKUP($O6453,Leaders!$A:$B,2,0),"Not Mapped"))</f>
        <v/>
      </c>
    </row>
    <row r="6454">
      <c r="A6454" s="16" t="n"/>
      <c r="G6454" s="17" t="n"/>
      <c r="H6454" s="17" t="n"/>
      <c r="I6454" s="17" t="n"/>
      <c r="J6454" s="17" t="n"/>
      <c r="K6454" s="17" t="n"/>
      <c r="L6454" s="17" t="n"/>
      <c r="N6454">
        <f>IF($B6454="","",IF($C6454="SUPERSTORE","Superstore","DH"))</f>
        <v/>
      </c>
      <c r="O6454">
        <f>IF($B6454="","",IFERROR(VLOOKUP($B6454,Mapping!$A:$C,2,0),"Not Mapped"))</f>
        <v/>
      </c>
      <c r="P6454">
        <f>IF($B6454="","",IFERROR(VLOOKUP($B6454,Mapping!$A:$C,3,0),"Not Mapped"))</f>
        <v/>
      </c>
      <c r="Q6454">
        <f>IF($B6454="","",IF(COUNTIF(Exclusions!$A:$A,$B6454)&gt;0,"Yes","No"))</f>
        <v/>
      </c>
      <c r="R6454" s="17">
        <f>IF($B6454="","",MIN(1,DAY($A6454)/IF($N6454="Superstore",Settings!$B$5,Settings!$B$4)))</f>
        <v/>
      </c>
      <c r="S6454" s="17">
        <f>IF(OR($B6454="",$G6454="",$R6454=0),"",$G6454/$R6454)</f>
        <v/>
      </c>
      <c r="T6454">
        <f>IF($S6454="","",IF($S6454&lt;Settings!$B$8,"Critical",IF($S6454&lt;Settings!$B$9,"Semi Critical","Non Critical")))</f>
        <v/>
      </c>
      <c r="U6454">
        <f>IF($B6454="","",IFERROR(VLOOKUP($O6454,Leaders!$A:$B,2,0),"Not Mapped"))</f>
        <v/>
      </c>
    </row>
    <row r="6455">
      <c r="A6455" s="16" t="n"/>
      <c r="G6455" s="17" t="n"/>
      <c r="H6455" s="17" t="n"/>
      <c r="I6455" s="17" t="n"/>
      <c r="J6455" s="17" t="n"/>
      <c r="K6455" s="17" t="n"/>
      <c r="L6455" s="17" t="n"/>
      <c r="N6455">
        <f>IF($B6455="","",IF($C6455="SUPERSTORE","Superstore","DH"))</f>
        <v/>
      </c>
      <c r="O6455">
        <f>IF($B6455="","",IFERROR(VLOOKUP($B6455,Mapping!$A:$C,2,0),"Not Mapped"))</f>
        <v/>
      </c>
      <c r="P6455">
        <f>IF($B6455="","",IFERROR(VLOOKUP($B6455,Mapping!$A:$C,3,0),"Not Mapped"))</f>
        <v/>
      </c>
      <c r="Q6455">
        <f>IF($B6455="","",IF(COUNTIF(Exclusions!$A:$A,$B6455)&gt;0,"Yes","No"))</f>
        <v/>
      </c>
      <c r="R6455" s="17">
        <f>IF($B6455="","",MIN(1,DAY($A6455)/IF($N6455="Superstore",Settings!$B$5,Settings!$B$4)))</f>
        <v/>
      </c>
      <c r="S6455" s="17">
        <f>IF(OR($B6455="",$G6455="",$R6455=0),"",$G6455/$R6455)</f>
        <v/>
      </c>
      <c r="T6455">
        <f>IF($S6455="","",IF($S6455&lt;Settings!$B$8,"Critical",IF($S6455&lt;Settings!$B$9,"Semi Critical","Non Critical")))</f>
        <v/>
      </c>
      <c r="U6455">
        <f>IF($B6455="","",IFERROR(VLOOKUP($O6455,Leaders!$A:$B,2,0),"Not Mapped"))</f>
        <v/>
      </c>
    </row>
    <row r="6456">
      <c r="A6456" s="16" t="n"/>
      <c r="G6456" s="17" t="n"/>
      <c r="H6456" s="17" t="n"/>
      <c r="I6456" s="17" t="n"/>
      <c r="J6456" s="17" t="n"/>
      <c r="K6456" s="17" t="n"/>
      <c r="L6456" s="17" t="n"/>
      <c r="N6456">
        <f>IF($B6456="","",IF($C6456="SUPERSTORE","Superstore","DH"))</f>
        <v/>
      </c>
      <c r="O6456">
        <f>IF($B6456="","",IFERROR(VLOOKUP($B6456,Mapping!$A:$C,2,0),"Not Mapped"))</f>
        <v/>
      </c>
      <c r="P6456">
        <f>IF($B6456="","",IFERROR(VLOOKUP($B6456,Mapping!$A:$C,3,0),"Not Mapped"))</f>
        <v/>
      </c>
      <c r="Q6456">
        <f>IF($B6456="","",IF(COUNTIF(Exclusions!$A:$A,$B6456)&gt;0,"Yes","No"))</f>
        <v/>
      </c>
      <c r="R6456" s="17">
        <f>IF($B6456="","",MIN(1,DAY($A6456)/IF($N6456="Superstore",Settings!$B$5,Settings!$B$4)))</f>
        <v/>
      </c>
      <c r="S6456" s="17">
        <f>IF(OR($B6456="",$G6456="",$R6456=0),"",$G6456/$R6456)</f>
        <v/>
      </c>
      <c r="T6456">
        <f>IF($S6456="","",IF($S6456&lt;Settings!$B$8,"Critical",IF($S6456&lt;Settings!$B$9,"Semi Critical","Non Critical")))</f>
        <v/>
      </c>
      <c r="U6456">
        <f>IF($B6456="","",IFERROR(VLOOKUP($O6456,Leaders!$A:$B,2,0),"Not Mapped"))</f>
        <v/>
      </c>
    </row>
    <row r="6457">
      <c r="A6457" s="16" t="n"/>
      <c r="G6457" s="17" t="n"/>
      <c r="H6457" s="17" t="n"/>
      <c r="I6457" s="17" t="n"/>
      <c r="J6457" s="17" t="n"/>
      <c r="K6457" s="17" t="n"/>
      <c r="L6457" s="17" t="n"/>
      <c r="N6457">
        <f>IF($B6457="","",IF($C6457="SUPERSTORE","Superstore","DH"))</f>
        <v/>
      </c>
      <c r="O6457">
        <f>IF($B6457="","",IFERROR(VLOOKUP($B6457,Mapping!$A:$C,2,0),"Not Mapped"))</f>
        <v/>
      </c>
      <c r="P6457">
        <f>IF($B6457="","",IFERROR(VLOOKUP($B6457,Mapping!$A:$C,3,0),"Not Mapped"))</f>
        <v/>
      </c>
      <c r="Q6457">
        <f>IF($B6457="","",IF(COUNTIF(Exclusions!$A:$A,$B6457)&gt;0,"Yes","No"))</f>
        <v/>
      </c>
      <c r="R6457" s="17">
        <f>IF($B6457="","",MIN(1,DAY($A6457)/IF($N6457="Superstore",Settings!$B$5,Settings!$B$4)))</f>
        <v/>
      </c>
      <c r="S6457" s="17">
        <f>IF(OR($B6457="",$G6457="",$R6457=0),"",$G6457/$R6457)</f>
        <v/>
      </c>
      <c r="T6457">
        <f>IF($S6457="","",IF($S6457&lt;Settings!$B$8,"Critical",IF($S6457&lt;Settings!$B$9,"Semi Critical","Non Critical")))</f>
        <v/>
      </c>
      <c r="U6457">
        <f>IF($B6457="","",IFERROR(VLOOKUP($O6457,Leaders!$A:$B,2,0),"Not Mapped"))</f>
        <v/>
      </c>
    </row>
    <row r="6458">
      <c r="A6458" s="16" t="n"/>
      <c r="G6458" s="17" t="n"/>
      <c r="H6458" s="17" t="n"/>
      <c r="I6458" s="17" t="n"/>
      <c r="J6458" s="17" t="n"/>
      <c r="K6458" s="17" t="n"/>
      <c r="L6458" s="17" t="n"/>
      <c r="N6458">
        <f>IF($B6458="","",IF($C6458="SUPERSTORE","Superstore","DH"))</f>
        <v/>
      </c>
      <c r="O6458">
        <f>IF($B6458="","",IFERROR(VLOOKUP($B6458,Mapping!$A:$C,2,0),"Not Mapped"))</f>
        <v/>
      </c>
      <c r="P6458">
        <f>IF($B6458="","",IFERROR(VLOOKUP($B6458,Mapping!$A:$C,3,0),"Not Mapped"))</f>
        <v/>
      </c>
      <c r="Q6458">
        <f>IF($B6458="","",IF(COUNTIF(Exclusions!$A:$A,$B6458)&gt;0,"Yes","No"))</f>
        <v/>
      </c>
      <c r="R6458" s="17">
        <f>IF($B6458="","",MIN(1,DAY($A6458)/IF($N6458="Superstore",Settings!$B$5,Settings!$B$4)))</f>
        <v/>
      </c>
      <c r="S6458" s="17">
        <f>IF(OR($B6458="",$G6458="",$R6458=0),"",$G6458/$R6458)</f>
        <v/>
      </c>
      <c r="T6458">
        <f>IF($S6458="","",IF($S6458&lt;Settings!$B$8,"Critical",IF($S6458&lt;Settings!$B$9,"Semi Critical","Non Critical")))</f>
        <v/>
      </c>
      <c r="U6458">
        <f>IF($B6458="","",IFERROR(VLOOKUP($O6458,Leaders!$A:$B,2,0),"Not Mapped"))</f>
        <v/>
      </c>
    </row>
    <row r="6459">
      <c r="A6459" s="16" t="n"/>
      <c r="G6459" s="17" t="n"/>
      <c r="H6459" s="17" t="n"/>
      <c r="I6459" s="17" t="n"/>
      <c r="J6459" s="17" t="n"/>
      <c r="K6459" s="17" t="n"/>
      <c r="L6459" s="17" t="n"/>
      <c r="N6459">
        <f>IF($B6459="","",IF($C6459="SUPERSTORE","Superstore","DH"))</f>
        <v/>
      </c>
      <c r="O6459">
        <f>IF($B6459="","",IFERROR(VLOOKUP($B6459,Mapping!$A:$C,2,0),"Not Mapped"))</f>
        <v/>
      </c>
      <c r="P6459">
        <f>IF($B6459="","",IFERROR(VLOOKUP($B6459,Mapping!$A:$C,3,0),"Not Mapped"))</f>
        <v/>
      </c>
      <c r="Q6459">
        <f>IF($B6459="","",IF(COUNTIF(Exclusions!$A:$A,$B6459)&gt;0,"Yes","No"))</f>
        <v/>
      </c>
      <c r="R6459" s="17">
        <f>IF($B6459="","",MIN(1,DAY($A6459)/IF($N6459="Superstore",Settings!$B$5,Settings!$B$4)))</f>
        <v/>
      </c>
      <c r="S6459" s="17">
        <f>IF(OR($B6459="",$G6459="",$R6459=0),"",$G6459/$R6459)</f>
        <v/>
      </c>
      <c r="T6459">
        <f>IF($S6459="","",IF($S6459&lt;Settings!$B$8,"Critical",IF($S6459&lt;Settings!$B$9,"Semi Critical","Non Critical")))</f>
        <v/>
      </c>
      <c r="U6459">
        <f>IF($B6459="","",IFERROR(VLOOKUP($O6459,Leaders!$A:$B,2,0),"Not Mapped"))</f>
        <v/>
      </c>
    </row>
    <row r="6460">
      <c r="A6460" s="16" t="n"/>
      <c r="G6460" s="17" t="n"/>
      <c r="H6460" s="17" t="n"/>
      <c r="I6460" s="17" t="n"/>
      <c r="J6460" s="17" t="n"/>
      <c r="K6460" s="17" t="n"/>
      <c r="L6460" s="17" t="n"/>
      <c r="N6460">
        <f>IF($B6460="","",IF($C6460="SUPERSTORE","Superstore","DH"))</f>
        <v/>
      </c>
      <c r="O6460">
        <f>IF($B6460="","",IFERROR(VLOOKUP($B6460,Mapping!$A:$C,2,0),"Not Mapped"))</f>
        <v/>
      </c>
      <c r="P6460">
        <f>IF($B6460="","",IFERROR(VLOOKUP($B6460,Mapping!$A:$C,3,0),"Not Mapped"))</f>
        <v/>
      </c>
      <c r="Q6460">
        <f>IF($B6460="","",IF(COUNTIF(Exclusions!$A:$A,$B6460)&gt;0,"Yes","No"))</f>
        <v/>
      </c>
      <c r="R6460" s="17">
        <f>IF($B6460="","",MIN(1,DAY($A6460)/IF($N6460="Superstore",Settings!$B$5,Settings!$B$4)))</f>
        <v/>
      </c>
      <c r="S6460" s="17">
        <f>IF(OR($B6460="",$G6460="",$R6460=0),"",$G6460/$R6460)</f>
        <v/>
      </c>
      <c r="T6460">
        <f>IF($S6460="","",IF($S6460&lt;Settings!$B$8,"Critical",IF($S6460&lt;Settings!$B$9,"Semi Critical","Non Critical")))</f>
        <v/>
      </c>
      <c r="U6460">
        <f>IF($B6460="","",IFERROR(VLOOKUP($O6460,Leaders!$A:$B,2,0),"Not Mapped"))</f>
        <v/>
      </c>
    </row>
    <row r="6461">
      <c r="A6461" s="16" t="n"/>
      <c r="G6461" s="17" t="n"/>
      <c r="H6461" s="17" t="n"/>
      <c r="I6461" s="17" t="n"/>
      <c r="J6461" s="17" t="n"/>
      <c r="K6461" s="17" t="n"/>
      <c r="L6461" s="17" t="n"/>
      <c r="N6461">
        <f>IF($B6461="","",IF($C6461="SUPERSTORE","Superstore","DH"))</f>
        <v/>
      </c>
      <c r="O6461">
        <f>IF($B6461="","",IFERROR(VLOOKUP($B6461,Mapping!$A:$C,2,0),"Not Mapped"))</f>
        <v/>
      </c>
      <c r="P6461">
        <f>IF($B6461="","",IFERROR(VLOOKUP($B6461,Mapping!$A:$C,3,0),"Not Mapped"))</f>
        <v/>
      </c>
      <c r="Q6461">
        <f>IF($B6461="","",IF(COUNTIF(Exclusions!$A:$A,$B6461)&gt;0,"Yes","No"))</f>
        <v/>
      </c>
      <c r="R6461" s="17">
        <f>IF($B6461="","",MIN(1,DAY($A6461)/IF($N6461="Superstore",Settings!$B$5,Settings!$B$4)))</f>
        <v/>
      </c>
      <c r="S6461" s="17">
        <f>IF(OR($B6461="",$G6461="",$R6461=0),"",$G6461/$R6461)</f>
        <v/>
      </c>
      <c r="T6461">
        <f>IF($S6461="","",IF($S6461&lt;Settings!$B$8,"Critical",IF($S6461&lt;Settings!$B$9,"Semi Critical","Non Critical")))</f>
        <v/>
      </c>
      <c r="U6461">
        <f>IF($B6461="","",IFERROR(VLOOKUP($O6461,Leaders!$A:$B,2,0),"Not Mapped"))</f>
        <v/>
      </c>
    </row>
    <row r="6462">
      <c r="A6462" s="16" t="n"/>
      <c r="G6462" s="17" t="n"/>
      <c r="H6462" s="17" t="n"/>
      <c r="I6462" s="17" t="n"/>
      <c r="J6462" s="17" t="n"/>
      <c r="K6462" s="17" t="n"/>
      <c r="L6462" s="17" t="n"/>
      <c r="N6462">
        <f>IF($B6462="","",IF($C6462="SUPERSTORE","Superstore","DH"))</f>
        <v/>
      </c>
      <c r="O6462">
        <f>IF($B6462="","",IFERROR(VLOOKUP($B6462,Mapping!$A:$C,2,0),"Not Mapped"))</f>
        <v/>
      </c>
      <c r="P6462">
        <f>IF($B6462="","",IFERROR(VLOOKUP($B6462,Mapping!$A:$C,3,0),"Not Mapped"))</f>
        <v/>
      </c>
      <c r="Q6462">
        <f>IF($B6462="","",IF(COUNTIF(Exclusions!$A:$A,$B6462)&gt;0,"Yes","No"))</f>
        <v/>
      </c>
      <c r="R6462" s="17">
        <f>IF($B6462="","",MIN(1,DAY($A6462)/IF($N6462="Superstore",Settings!$B$5,Settings!$B$4)))</f>
        <v/>
      </c>
      <c r="S6462" s="17">
        <f>IF(OR($B6462="",$G6462="",$R6462=0),"",$G6462/$R6462)</f>
        <v/>
      </c>
      <c r="T6462">
        <f>IF($S6462="","",IF($S6462&lt;Settings!$B$8,"Critical",IF($S6462&lt;Settings!$B$9,"Semi Critical","Non Critical")))</f>
        <v/>
      </c>
      <c r="U6462">
        <f>IF($B6462="","",IFERROR(VLOOKUP($O6462,Leaders!$A:$B,2,0),"Not Mapped"))</f>
        <v/>
      </c>
    </row>
    <row r="6463">
      <c r="A6463" s="16" t="n"/>
      <c r="G6463" s="17" t="n"/>
      <c r="H6463" s="17" t="n"/>
      <c r="I6463" s="17" t="n"/>
      <c r="J6463" s="17" t="n"/>
      <c r="K6463" s="17" t="n"/>
      <c r="L6463" s="17" t="n"/>
      <c r="N6463">
        <f>IF($B6463="","",IF($C6463="SUPERSTORE","Superstore","DH"))</f>
        <v/>
      </c>
      <c r="O6463">
        <f>IF($B6463="","",IFERROR(VLOOKUP($B6463,Mapping!$A:$C,2,0),"Not Mapped"))</f>
        <v/>
      </c>
      <c r="P6463">
        <f>IF($B6463="","",IFERROR(VLOOKUP($B6463,Mapping!$A:$C,3,0),"Not Mapped"))</f>
        <v/>
      </c>
      <c r="Q6463">
        <f>IF($B6463="","",IF(COUNTIF(Exclusions!$A:$A,$B6463)&gt;0,"Yes","No"))</f>
        <v/>
      </c>
      <c r="R6463" s="17">
        <f>IF($B6463="","",MIN(1,DAY($A6463)/IF($N6463="Superstore",Settings!$B$5,Settings!$B$4)))</f>
        <v/>
      </c>
      <c r="S6463" s="17">
        <f>IF(OR($B6463="",$G6463="",$R6463=0),"",$G6463/$R6463)</f>
        <v/>
      </c>
      <c r="T6463">
        <f>IF($S6463="","",IF($S6463&lt;Settings!$B$8,"Critical",IF($S6463&lt;Settings!$B$9,"Semi Critical","Non Critical")))</f>
        <v/>
      </c>
      <c r="U6463">
        <f>IF($B6463="","",IFERROR(VLOOKUP($O6463,Leaders!$A:$B,2,0),"Not Mapped"))</f>
        <v/>
      </c>
    </row>
    <row r="6464">
      <c r="A6464" s="16" t="n"/>
      <c r="G6464" s="17" t="n"/>
      <c r="H6464" s="17" t="n"/>
      <c r="I6464" s="17" t="n"/>
      <c r="J6464" s="17" t="n"/>
      <c r="K6464" s="17" t="n"/>
      <c r="L6464" s="17" t="n"/>
      <c r="N6464">
        <f>IF($B6464="","",IF($C6464="SUPERSTORE","Superstore","DH"))</f>
        <v/>
      </c>
      <c r="O6464">
        <f>IF($B6464="","",IFERROR(VLOOKUP($B6464,Mapping!$A:$C,2,0),"Not Mapped"))</f>
        <v/>
      </c>
      <c r="P6464">
        <f>IF($B6464="","",IFERROR(VLOOKUP($B6464,Mapping!$A:$C,3,0),"Not Mapped"))</f>
        <v/>
      </c>
      <c r="Q6464">
        <f>IF($B6464="","",IF(COUNTIF(Exclusions!$A:$A,$B6464)&gt;0,"Yes","No"))</f>
        <v/>
      </c>
      <c r="R6464" s="17">
        <f>IF($B6464="","",MIN(1,DAY($A6464)/IF($N6464="Superstore",Settings!$B$5,Settings!$B$4)))</f>
        <v/>
      </c>
      <c r="S6464" s="17">
        <f>IF(OR($B6464="",$G6464="",$R6464=0),"",$G6464/$R6464)</f>
        <v/>
      </c>
      <c r="T6464">
        <f>IF($S6464="","",IF($S6464&lt;Settings!$B$8,"Critical",IF($S6464&lt;Settings!$B$9,"Semi Critical","Non Critical")))</f>
        <v/>
      </c>
      <c r="U6464">
        <f>IF($B6464="","",IFERROR(VLOOKUP($O6464,Leaders!$A:$B,2,0),"Not Mapped"))</f>
        <v/>
      </c>
    </row>
    <row r="6465">
      <c r="A6465" s="16" t="n"/>
      <c r="G6465" s="17" t="n"/>
      <c r="H6465" s="17" t="n"/>
      <c r="I6465" s="17" t="n"/>
      <c r="J6465" s="17" t="n"/>
      <c r="K6465" s="17" t="n"/>
      <c r="L6465" s="17" t="n"/>
      <c r="N6465">
        <f>IF($B6465="","",IF($C6465="SUPERSTORE","Superstore","DH"))</f>
        <v/>
      </c>
      <c r="O6465">
        <f>IF($B6465="","",IFERROR(VLOOKUP($B6465,Mapping!$A:$C,2,0),"Not Mapped"))</f>
        <v/>
      </c>
      <c r="P6465">
        <f>IF($B6465="","",IFERROR(VLOOKUP($B6465,Mapping!$A:$C,3,0),"Not Mapped"))</f>
        <v/>
      </c>
      <c r="Q6465">
        <f>IF($B6465="","",IF(COUNTIF(Exclusions!$A:$A,$B6465)&gt;0,"Yes","No"))</f>
        <v/>
      </c>
      <c r="R6465" s="17">
        <f>IF($B6465="","",MIN(1,DAY($A6465)/IF($N6465="Superstore",Settings!$B$5,Settings!$B$4)))</f>
        <v/>
      </c>
      <c r="S6465" s="17">
        <f>IF(OR($B6465="",$G6465="",$R6465=0),"",$G6465/$R6465)</f>
        <v/>
      </c>
      <c r="T6465">
        <f>IF($S6465="","",IF($S6465&lt;Settings!$B$8,"Critical",IF($S6465&lt;Settings!$B$9,"Semi Critical","Non Critical")))</f>
        <v/>
      </c>
      <c r="U6465">
        <f>IF($B6465="","",IFERROR(VLOOKUP($O6465,Leaders!$A:$B,2,0),"Not Mapped"))</f>
        <v/>
      </c>
    </row>
    <row r="6466">
      <c r="A6466" s="16" t="n"/>
      <c r="G6466" s="17" t="n"/>
      <c r="H6466" s="17" t="n"/>
      <c r="I6466" s="17" t="n"/>
      <c r="J6466" s="17" t="n"/>
      <c r="K6466" s="17" t="n"/>
      <c r="L6466" s="17" t="n"/>
      <c r="N6466">
        <f>IF($B6466="","",IF($C6466="SUPERSTORE","Superstore","DH"))</f>
        <v/>
      </c>
      <c r="O6466">
        <f>IF($B6466="","",IFERROR(VLOOKUP($B6466,Mapping!$A:$C,2,0),"Not Mapped"))</f>
        <v/>
      </c>
      <c r="P6466">
        <f>IF($B6466="","",IFERROR(VLOOKUP($B6466,Mapping!$A:$C,3,0),"Not Mapped"))</f>
        <v/>
      </c>
      <c r="Q6466">
        <f>IF($B6466="","",IF(COUNTIF(Exclusions!$A:$A,$B6466)&gt;0,"Yes","No"))</f>
        <v/>
      </c>
      <c r="R6466" s="17">
        <f>IF($B6466="","",MIN(1,DAY($A6466)/IF($N6466="Superstore",Settings!$B$5,Settings!$B$4)))</f>
        <v/>
      </c>
      <c r="S6466" s="17">
        <f>IF(OR($B6466="",$G6466="",$R6466=0),"",$G6466/$R6466)</f>
        <v/>
      </c>
      <c r="T6466">
        <f>IF($S6466="","",IF($S6466&lt;Settings!$B$8,"Critical",IF($S6466&lt;Settings!$B$9,"Semi Critical","Non Critical")))</f>
        <v/>
      </c>
      <c r="U6466">
        <f>IF($B6466="","",IFERROR(VLOOKUP($O6466,Leaders!$A:$B,2,0),"Not Mapped"))</f>
        <v/>
      </c>
    </row>
    <row r="6467">
      <c r="A6467" s="16" t="n"/>
      <c r="G6467" s="17" t="n"/>
      <c r="H6467" s="17" t="n"/>
      <c r="I6467" s="17" t="n"/>
      <c r="J6467" s="17" t="n"/>
      <c r="K6467" s="17" t="n"/>
      <c r="L6467" s="17" t="n"/>
      <c r="N6467">
        <f>IF($B6467="","",IF($C6467="SUPERSTORE","Superstore","DH"))</f>
        <v/>
      </c>
      <c r="O6467">
        <f>IF($B6467="","",IFERROR(VLOOKUP($B6467,Mapping!$A:$C,2,0),"Not Mapped"))</f>
        <v/>
      </c>
      <c r="P6467">
        <f>IF($B6467="","",IFERROR(VLOOKUP($B6467,Mapping!$A:$C,3,0),"Not Mapped"))</f>
        <v/>
      </c>
      <c r="Q6467">
        <f>IF($B6467="","",IF(COUNTIF(Exclusions!$A:$A,$B6467)&gt;0,"Yes","No"))</f>
        <v/>
      </c>
      <c r="R6467" s="17">
        <f>IF($B6467="","",MIN(1,DAY($A6467)/IF($N6467="Superstore",Settings!$B$5,Settings!$B$4)))</f>
        <v/>
      </c>
      <c r="S6467" s="17">
        <f>IF(OR($B6467="",$G6467="",$R6467=0),"",$G6467/$R6467)</f>
        <v/>
      </c>
      <c r="T6467">
        <f>IF($S6467="","",IF($S6467&lt;Settings!$B$8,"Critical",IF($S6467&lt;Settings!$B$9,"Semi Critical","Non Critical")))</f>
        <v/>
      </c>
      <c r="U6467">
        <f>IF($B6467="","",IFERROR(VLOOKUP($O6467,Leaders!$A:$B,2,0),"Not Mapped"))</f>
        <v/>
      </c>
    </row>
    <row r="6468">
      <c r="A6468" s="16" t="n"/>
      <c r="G6468" s="17" t="n"/>
      <c r="H6468" s="17" t="n"/>
      <c r="I6468" s="17" t="n"/>
      <c r="J6468" s="17" t="n"/>
      <c r="K6468" s="17" t="n"/>
      <c r="L6468" s="17" t="n"/>
      <c r="N6468">
        <f>IF($B6468="","",IF($C6468="SUPERSTORE","Superstore","DH"))</f>
        <v/>
      </c>
      <c r="O6468">
        <f>IF($B6468="","",IFERROR(VLOOKUP($B6468,Mapping!$A:$C,2,0),"Not Mapped"))</f>
        <v/>
      </c>
      <c r="P6468">
        <f>IF($B6468="","",IFERROR(VLOOKUP($B6468,Mapping!$A:$C,3,0),"Not Mapped"))</f>
        <v/>
      </c>
      <c r="Q6468">
        <f>IF($B6468="","",IF(COUNTIF(Exclusions!$A:$A,$B6468)&gt;0,"Yes","No"))</f>
        <v/>
      </c>
      <c r="R6468" s="17">
        <f>IF($B6468="","",MIN(1,DAY($A6468)/IF($N6468="Superstore",Settings!$B$5,Settings!$B$4)))</f>
        <v/>
      </c>
      <c r="S6468" s="17">
        <f>IF(OR($B6468="",$G6468="",$R6468=0),"",$G6468/$R6468)</f>
        <v/>
      </c>
      <c r="T6468">
        <f>IF($S6468="","",IF($S6468&lt;Settings!$B$8,"Critical",IF($S6468&lt;Settings!$B$9,"Semi Critical","Non Critical")))</f>
        <v/>
      </c>
      <c r="U6468">
        <f>IF($B6468="","",IFERROR(VLOOKUP($O6468,Leaders!$A:$B,2,0),"Not Mapped"))</f>
        <v/>
      </c>
    </row>
    <row r="6469">
      <c r="A6469" s="16" t="n"/>
      <c r="G6469" s="17" t="n"/>
      <c r="H6469" s="17" t="n"/>
      <c r="I6469" s="17" t="n"/>
      <c r="J6469" s="17" t="n"/>
      <c r="K6469" s="17" t="n"/>
      <c r="L6469" s="17" t="n"/>
      <c r="N6469">
        <f>IF($B6469="","",IF($C6469="SUPERSTORE","Superstore","DH"))</f>
        <v/>
      </c>
      <c r="O6469">
        <f>IF($B6469="","",IFERROR(VLOOKUP($B6469,Mapping!$A:$C,2,0),"Not Mapped"))</f>
        <v/>
      </c>
      <c r="P6469">
        <f>IF($B6469="","",IFERROR(VLOOKUP($B6469,Mapping!$A:$C,3,0),"Not Mapped"))</f>
        <v/>
      </c>
      <c r="Q6469">
        <f>IF($B6469="","",IF(COUNTIF(Exclusions!$A:$A,$B6469)&gt;0,"Yes","No"))</f>
        <v/>
      </c>
      <c r="R6469" s="17">
        <f>IF($B6469="","",MIN(1,DAY($A6469)/IF($N6469="Superstore",Settings!$B$5,Settings!$B$4)))</f>
        <v/>
      </c>
      <c r="S6469" s="17">
        <f>IF(OR($B6469="",$G6469="",$R6469=0),"",$G6469/$R6469)</f>
        <v/>
      </c>
      <c r="T6469">
        <f>IF($S6469="","",IF($S6469&lt;Settings!$B$8,"Critical",IF($S6469&lt;Settings!$B$9,"Semi Critical","Non Critical")))</f>
        <v/>
      </c>
      <c r="U6469">
        <f>IF($B6469="","",IFERROR(VLOOKUP($O6469,Leaders!$A:$B,2,0),"Not Mapped"))</f>
        <v/>
      </c>
    </row>
    <row r="6470">
      <c r="A6470" s="16" t="n"/>
      <c r="G6470" s="17" t="n"/>
      <c r="H6470" s="17" t="n"/>
      <c r="I6470" s="17" t="n"/>
      <c r="J6470" s="17" t="n"/>
      <c r="K6470" s="17" t="n"/>
      <c r="L6470" s="17" t="n"/>
      <c r="N6470">
        <f>IF($B6470="","",IF($C6470="SUPERSTORE","Superstore","DH"))</f>
        <v/>
      </c>
      <c r="O6470">
        <f>IF($B6470="","",IFERROR(VLOOKUP($B6470,Mapping!$A:$C,2,0),"Not Mapped"))</f>
        <v/>
      </c>
      <c r="P6470">
        <f>IF($B6470="","",IFERROR(VLOOKUP($B6470,Mapping!$A:$C,3,0),"Not Mapped"))</f>
        <v/>
      </c>
      <c r="Q6470">
        <f>IF($B6470="","",IF(COUNTIF(Exclusions!$A:$A,$B6470)&gt;0,"Yes","No"))</f>
        <v/>
      </c>
      <c r="R6470" s="17">
        <f>IF($B6470="","",MIN(1,DAY($A6470)/IF($N6470="Superstore",Settings!$B$5,Settings!$B$4)))</f>
        <v/>
      </c>
      <c r="S6470" s="17">
        <f>IF(OR($B6470="",$G6470="",$R6470=0),"",$G6470/$R6470)</f>
        <v/>
      </c>
      <c r="T6470">
        <f>IF($S6470="","",IF($S6470&lt;Settings!$B$8,"Critical",IF($S6470&lt;Settings!$B$9,"Semi Critical","Non Critical")))</f>
        <v/>
      </c>
      <c r="U6470">
        <f>IF($B6470="","",IFERROR(VLOOKUP($O6470,Leaders!$A:$B,2,0),"Not Mapped"))</f>
        <v/>
      </c>
    </row>
    <row r="6471">
      <c r="A6471" s="16" t="n"/>
      <c r="G6471" s="17" t="n"/>
      <c r="H6471" s="17" t="n"/>
      <c r="I6471" s="17" t="n"/>
      <c r="J6471" s="17" t="n"/>
      <c r="K6471" s="17" t="n"/>
      <c r="L6471" s="17" t="n"/>
      <c r="N6471">
        <f>IF($B6471="","",IF($C6471="SUPERSTORE","Superstore","DH"))</f>
        <v/>
      </c>
      <c r="O6471">
        <f>IF($B6471="","",IFERROR(VLOOKUP($B6471,Mapping!$A:$C,2,0),"Not Mapped"))</f>
        <v/>
      </c>
      <c r="P6471">
        <f>IF($B6471="","",IFERROR(VLOOKUP($B6471,Mapping!$A:$C,3,0),"Not Mapped"))</f>
        <v/>
      </c>
      <c r="Q6471">
        <f>IF($B6471="","",IF(COUNTIF(Exclusions!$A:$A,$B6471)&gt;0,"Yes","No"))</f>
        <v/>
      </c>
      <c r="R6471" s="17">
        <f>IF($B6471="","",MIN(1,DAY($A6471)/IF($N6471="Superstore",Settings!$B$5,Settings!$B$4)))</f>
        <v/>
      </c>
      <c r="S6471" s="17">
        <f>IF(OR($B6471="",$G6471="",$R6471=0),"",$G6471/$R6471)</f>
        <v/>
      </c>
      <c r="T6471">
        <f>IF($S6471="","",IF($S6471&lt;Settings!$B$8,"Critical",IF($S6471&lt;Settings!$B$9,"Semi Critical","Non Critical")))</f>
        <v/>
      </c>
      <c r="U6471">
        <f>IF($B6471="","",IFERROR(VLOOKUP($O6471,Leaders!$A:$B,2,0),"Not Mapped"))</f>
        <v/>
      </c>
    </row>
    <row r="6472">
      <c r="A6472" s="16" t="n"/>
      <c r="G6472" s="17" t="n"/>
      <c r="H6472" s="17" t="n"/>
      <c r="I6472" s="17" t="n"/>
      <c r="J6472" s="17" t="n"/>
      <c r="K6472" s="17" t="n"/>
      <c r="L6472" s="17" t="n"/>
      <c r="N6472">
        <f>IF($B6472="","",IF($C6472="SUPERSTORE","Superstore","DH"))</f>
        <v/>
      </c>
      <c r="O6472">
        <f>IF($B6472="","",IFERROR(VLOOKUP($B6472,Mapping!$A:$C,2,0),"Not Mapped"))</f>
        <v/>
      </c>
      <c r="P6472">
        <f>IF($B6472="","",IFERROR(VLOOKUP($B6472,Mapping!$A:$C,3,0),"Not Mapped"))</f>
        <v/>
      </c>
      <c r="Q6472">
        <f>IF($B6472="","",IF(COUNTIF(Exclusions!$A:$A,$B6472)&gt;0,"Yes","No"))</f>
        <v/>
      </c>
      <c r="R6472" s="17">
        <f>IF($B6472="","",MIN(1,DAY($A6472)/IF($N6472="Superstore",Settings!$B$5,Settings!$B$4)))</f>
        <v/>
      </c>
      <c r="S6472" s="17">
        <f>IF(OR($B6472="",$G6472="",$R6472=0),"",$G6472/$R6472)</f>
        <v/>
      </c>
      <c r="T6472">
        <f>IF($S6472="","",IF($S6472&lt;Settings!$B$8,"Critical",IF($S6472&lt;Settings!$B$9,"Semi Critical","Non Critical")))</f>
        <v/>
      </c>
      <c r="U6472">
        <f>IF($B6472="","",IFERROR(VLOOKUP($O6472,Leaders!$A:$B,2,0),"Not Mapped"))</f>
        <v/>
      </c>
    </row>
    <row r="6473">
      <c r="A6473" s="16" t="n"/>
      <c r="G6473" s="17" t="n"/>
      <c r="H6473" s="17" t="n"/>
      <c r="I6473" s="17" t="n"/>
      <c r="J6473" s="17" t="n"/>
      <c r="K6473" s="17" t="n"/>
      <c r="L6473" s="17" t="n"/>
      <c r="N6473">
        <f>IF($B6473="","",IF($C6473="SUPERSTORE","Superstore","DH"))</f>
        <v/>
      </c>
      <c r="O6473">
        <f>IF($B6473="","",IFERROR(VLOOKUP($B6473,Mapping!$A:$C,2,0),"Not Mapped"))</f>
        <v/>
      </c>
      <c r="P6473">
        <f>IF($B6473="","",IFERROR(VLOOKUP($B6473,Mapping!$A:$C,3,0),"Not Mapped"))</f>
        <v/>
      </c>
      <c r="Q6473">
        <f>IF($B6473="","",IF(COUNTIF(Exclusions!$A:$A,$B6473)&gt;0,"Yes","No"))</f>
        <v/>
      </c>
      <c r="R6473" s="17">
        <f>IF($B6473="","",MIN(1,DAY($A6473)/IF($N6473="Superstore",Settings!$B$5,Settings!$B$4)))</f>
        <v/>
      </c>
      <c r="S6473" s="17">
        <f>IF(OR($B6473="",$G6473="",$R6473=0),"",$G6473/$R6473)</f>
        <v/>
      </c>
      <c r="T6473">
        <f>IF($S6473="","",IF($S6473&lt;Settings!$B$8,"Critical",IF($S6473&lt;Settings!$B$9,"Semi Critical","Non Critical")))</f>
        <v/>
      </c>
      <c r="U6473">
        <f>IF($B6473="","",IFERROR(VLOOKUP($O6473,Leaders!$A:$B,2,0),"Not Mapped"))</f>
        <v/>
      </c>
    </row>
    <row r="6474">
      <c r="A6474" s="16" t="n"/>
      <c r="G6474" s="17" t="n"/>
      <c r="H6474" s="17" t="n"/>
      <c r="I6474" s="17" t="n"/>
      <c r="J6474" s="17" t="n"/>
      <c r="K6474" s="17" t="n"/>
      <c r="L6474" s="17" t="n"/>
      <c r="N6474">
        <f>IF($B6474="","",IF($C6474="SUPERSTORE","Superstore","DH"))</f>
        <v/>
      </c>
      <c r="O6474">
        <f>IF($B6474="","",IFERROR(VLOOKUP($B6474,Mapping!$A:$C,2,0),"Not Mapped"))</f>
        <v/>
      </c>
      <c r="P6474">
        <f>IF($B6474="","",IFERROR(VLOOKUP($B6474,Mapping!$A:$C,3,0),"Not Mapped"))</f>
        <v/>
      </c>
      <c r="Q6474">
        <f>IF($B6474="","",IF(COUNTIF(Exclusions!$A:$A,$B6474)&gt;0,"Yes","No"))</f>
        <v/>
      </c>
      <c r="R6474" s="17">
        <f>IF($B6474="","",MIN(1,DAY($A6474)/IF($N6474="Superstore",Settings!$B$5,Settings!$B$4)))</f>
        <v/>
      </c>
      <c r="S6474" s="17">
        <f>IF(OR($B6474="",$G6474="",$R6474=0),"",$G6474/$R6474)</f>
        <v/>
      </c>
      <c r="T6474">
        <f>IF($S6474="","",IF($S6474&lt;Settings!$B$8,"Critical",IF($S6474&lt;Settings!$B$9,"Semi Critical","Non Critical")))</f>
        <v/>
      </c>
      <c r="U6474">
        <f>IF($B6474="","",IFERROR(VLOOKUP($O6474,Leaders!$A:$B,2,0),"Not Mapped"))</f>
        <v/>
      </c>
    </row>
    <row r="6475">
      <c r="A6475" s="16" t="n"/>
      <c r="G6475" s="17" t="n"/>
      <c r="H6475" s="17" t="n"/>
      <c r="I6475" s="17" t="n"/>
      <c r="J6475" s="17" t="n"/>
      <c r="K6475" s="17" t="n"/>
      <c r="L6475" s="17" t="n"/>
      <c r="N6475">
        <f>IF($B6475="","",IF($C6475="SUPERSTORE","Superstore","DH"))</f>
        <v/>
      </c>
      <c r="O6475">
        <f>IF($B6475="","",IFERROR(VLOOKUP($B6475,Mapping!$A:$C,2,0),"Not Mapped"))</f>
        <v/>
      </c>
      <c r="P6475">
        <f>IF($B6475="","",IFERROR(VLOOKUP($B6475,Mapping!$A:$C,3,0),"Not Mapped"))</f>
        <v/>
      </c>
      <c r="Q6475">
        <f>IF($B6475="","",IF(COUNTIF(Exclusions!$A:$A,$B6475)&gt;0,"Yes","No"))</f>
        <v/>
      </c>
      <c r="R6475" s="17">
        <f>IF($B6475="","",MIN(1,DAY($A6475)/IF($N6475="Superstore",Settings!$B$5,Settings!$B$4)))</f>
        <v/>
      </c>
      <c r="S6475" s="17">
        <f>IF(OR($B6475="",$G6475="",$R6475=0),"",$G6475/$R6475)</f>
        <v/>
      </c>
      <c r="T6475">
        <f>IF($S6475="","",IF($S6475&lt;Settings!$B$8,"Critical",IF($S6475&lt;Settings!$B$9,"Semi Critical","Non Critical")))</f>
        <v/>
      </c>
      <c r="U6475">
        <f>IF($B6475="","",IFERROR(VLOOKUP($O6475,Leaders!$A:$B,2,0),"Not Mapped"))</f>
        <v/>
      </c>
    </row>
    <row r="6476">
      <c r="A6476" s="16" t="n"/>
      <c r="G6476" s="17" t="n"/>
      <c r="H6476" s="17" t="n"/>
      <c r="I6476" s="17" t="n"/>
      <c r="J6476" s="17" t="n"/>
      <c r="K6476" s="17" t="n"/>
      <c r="L6476" s="17" t="n"/>
      <c r="N6476">
        <f>IF($B6476="","",IF($C6476="SUPERSTORE","Superstore","DH"))</f>
        <v/>
      </c>
      <c r="O6476">
        <f>IF($B6476="","",IFERROR(VLOOKUP($B6476,Mapping!$A:$C,2,0),"Not Mapped"))</f>
        <v/>
      </c>
      <c r="P6476">
        <f>IF($B6476="","",IFERROR(VLOOKUP($B6476,Mapping!$A:$C,3,0),"Not Mapped"))</f>
        <v/>
      </c>
      <c r="Q6476">
        <f>IF($B6476="","",IF(COUNTIF(Exclusions!$A:$A,$B6476)&gt;0,"Yes","No"))</f>
        <v/>
      </c>
      <c r="R6476" s="17">
        <f>IF($B6476="","",MIN(1,DAY($A6476)/IF($N6476="Superstore",Settings!$B$5,Settings!$B$4)))</f>
        <v/>
      </c>
      <c r="S6476" s="17">
        <f>IF(OR($B6476="",$G6476="",$R6476=0),"",$G6476/$R6476)</f>
        <v/>
      </c>
      <c r="T6476">
        <f>IF($S6476="","",IF($S6476&lt;Settings!$B$8,"Critical",IF($S6476&lt;Settings!$B$9,"Semi Critical","Non Critical")))</f>
        <v/>
      </c>
      <c r="U6476">
        <f>IF($B6476="","",IFERROR(VLOOKUP($O6476,Leaders!$A:$B,2,0),"Not Mapped"))</f>
        <v/>
      </c>
    </row>
    <row r="6477">
      <c r="A6477" s="16" t="n"/>
      <c r="G6477" s="17" t="n"/>
      <c r="H6477" s="17" t="n"/>
      <c r="I6477" s="17" t="n"/>
      <c r="J6477" s="17" t="n"/>
      <c r="K6477" s="17" t="n"/>
      <c r="L6477" s="17" t="n"/>
      <c r="N6477">
        <f>IF($B6477="","",IF($C6477="SUPERSTORE","Superstore","DH"))</f>
        <v/>
      </c>
      <c r="O6477">
        <f>IF($B6477="","",IFERROR(VLOOKUP($B6477,Mapping!$A:$C,2,0),"Not Mapped"))</f>
        <v/>
      </c>
      <c r="P6477">
        <f>IF($B6477="","",IFERROR(VLOOKUP($B6477,Mapping!$A:$C,3,0),"Not Mapped"))</f>
        <v/>
      </c>
      <c r="Q6477">
        <f>IF($B6477="","",IF(COUNTIF(Exclusions!$A:$A,$B6477)&gt;0,"Yes","No"))</f>
        <v/>
      </c>
      <c r="R6477" s="17">
        <f>IF($B6477="","",MIN(1,DAY($A6477)/IF($N6477="Superstore",Settings!$B$5,Settings!$B$4)))</f>
        <v/>
      </c>
      <c r="S6477" s="17">
        <f>IF(OR($B6477="",$G6477="",$R6477=0),"",$G6477/$R6477)</f>
        <v/>
      </c>
      <c r="T6477">
        <f>IF($S6477="","",IF($S6477&lt;Settings!$B$8,"Critical",IF($S6477&lt;Settings!$B$9,"Semi Critical","Non Critical")))</f>
        <v/>
      </c>
      <c r="U6477">
        <f>IF($B6477="","",IFERROR(VLOOKUP($O6477,Leaders!$A:$B,2,0),"Not Mapped"))</f>
        <v/>
      </c>
    </row>
    <row r="6478">
      <c r="A6478" s="16" t="n"/>
      <c r="G6478" s="17" t="n"/>
      <c r="H6478" s="17" t="n"/>
      <c r="I6478" s="17" t="n"/>
      <c r="J6478" s="17" t="n"/>
      <c r="K6478" s="17" t="n"/>
      <c r="L6478" s="17" t="n"/>
      <c r="N6478">
        <f>IF($B6478="","",IF($C6478="SUPERSTORE","Superstore","DH"))</f>
        <v/>
      </c>
      <c r="O6478">
        <f>IF($B6478="","",IFERROR(VLOOKUP($B6478,Mapping!$A:$C,2,0),"Not Mapped"))</f>
        <v/>
      </c>
      <c r="P6478">
        <f>IF($B6478="","",IFERROR(VLOOKUP($B6478,Mapping!$A:$C,3,0),"Not Mapped"))</f>
        <v/>
      </c>
      <c r="Q6478">
        <f>IF($B6478="","",IF(COUNTIF(Exclusions!$A:$A,$B6478)&gt;0,"Yes","No"))</f>
        <v/>
      </c>
      <c r="R6478" s="17">
        <f>IF($B6478="","",MIN(1,DAY($A6478)/IF($N6478="Superstore",Settings!$B$5,Settings!$B$4)))</f>
        <v/>
      </c>
      <c r="S6478" s="17">
        <f>IF(OR($B6478="",$G6478="",$R6478=0),"",$G6478/$R6478)</f>
        <v/>
      </c>
      <c r="T6478">
        <f>IF($S6478="","",IF($S6478&lt;Settings!$B$8,"Critical",IF($S6478&lt;Settings!$B$9,"Semi Critical","Non Critical")))</f>
        <v/>
      </c>
      <c r="U6478">
        <f>IF($B6478="","",IFERROR(VLOOKUP($O6478,Leaders!$A:$B,2,0),"Not Mapped"))</f>
        <v/>
      </c>
    </row>
    <row r="6479">
      <c r="A6479" s="16" t="n"/>
      <c r="G6479" s="17" t="n"/>
      <c r="H6479" s="17" t="n"/>
      <c r="I6479" s="17" t="n"/>
      <c r="J6479" s="17" t="n"/>
      <c r="K6479" s="17" t="n"/>
      <c r="L6479" s="17" t="n"/>
      <c r="N6479">
        <f>IF($B6479="","",IF($C6479="SUPERSTORE","Superstore","DH"))</f>
        <v/>
      </c>
      <c r="O6479">
        <f>IF($B6479="","",IFERROR(VLOOKUP($B6479,Mapping!$A:$C,2,0),"Not Mapped"))</f>
        <v/>
      </c>
      <c r="P6479">
        <f>IF($B6479="","",IFERROR(VLOOKUP($B6479,Mapping!$A:$C,3,0),"Not Mapped"))</f>
        <v/>
      </c>
      <c r="Q6479">
        <f>IF($B6479="","",IF(COUNTIF(Exclusions!$A:$A,$B6479)&gt;0,"Yes","No"))</f>
        <v/>
      </c>
      <c r="R6479" s="17">
        <f>IF($B6479="","",MIN(1,DAY($A6479)/IF($N6479="Superstore",Settings!$B$5,Settings!$B$4)))</f>
        <v/>
      </c>
      <c r="S6479" s="17">
        <f>IF(OR($B6479="",$G6479="",$R6479=0),"",$G6479/$R6479)</f>
        <v/>
      </c>
      <c r="T6479">
        <f>IF($S6479="","",IF($S6479&lt;Settings!$B$8,"Critical",IF($S6479&lt;Settings!$B$9,"Semi Critical","Non Critical")))</f>
        <v/>
      </c>
      <c r="U6479">
        <f>IF($B6479="","",IFERROR(VLOOKUP($O6479,Leaders!$A:$B,2,0),"Not Mapped"))</f>
        <v/>
      </c>
    </row>
    <row r="6480">
      <c r="A6480" s="16" t="n"/>
      <c r="G6480" s="17" t="n"/>
      <c r="H6480" s="17" t="n"/>
      <c r="I6480" s="17" t="n"/>
      <c r="J6480" s="17" t="n"/>
      <c r="K6480" s="17" t="n"/>
      <c r="L6480" s="17" t="n"/>
      <c r="N6480">
        <f>IF($B6480="","",IF($C6480="SUPERSTORE","Superstore","DH"))</f>
        <v/>
      </c>
      <c r="O6480">
        <f>IF($B6480="","",IFERROR(VLOOKUP($B6480,Mapping!$A:$C,2,0),"Not Mapped"))</f>
        <v/>
      </c>
      <c r="P6480">
        <f>IF($B6480="","",IFERROR(VLOOKUP($B6480,Mapping!$A:$C,3,0),"Not Mapped"))</f>
        <v/>
      </c>
      <c r="Q6480">
        <f>IF($B6480="","",IF(COUNTIF(Exclusions!$A:$A,$B6480)&gt;0,"Yes","No"))</f>
        <v/>
      </c>
      <c r="R6480" s="17">
        <f>IF($B6480="","",MIN(1,DAY($A6480)/IF($N6480="Superstore",Settings!$B$5,Settings!$B$4)))</f>
        <v/>
      </c>
      <c r="S6480" s="17">
        <f>IF(OR($B6480="",$G6480="",$R6480=0),"",$G6480/$R6480)</f>
        <v/>
      </c>
      <c r="T6480">
        <f>IF($S6480="","",IF($S6480&lt;Settings!$B$8,"Critical",IF($S6480&lt;Settings!$B$9,"Semi Critical","Non Critical")))</f>
        <v/>
      </c>
      <c r="U6480">
        <f>IF($B6480="","",IFERROR(VLOOKUP($O6480,Leaders!$A:$B,2,0),"Not Mapped"))</f>
        <v/>
      </c>
    </row>
    <row r="6481">
      <c r="A6481" s="16" t="n"/>
      <c r="G6481" s="17" t="n"/>
      <c r="H6481" s="17" t="n"/>
      <c r="I6481" s="17" t="n"/>
      <c r="J6481" s="17" t="n"/>
      <c r="K6481" s="17" t="n"/>
      <c r="L6481" s="17" t="n"/>
      <c r="N6481">
        <f>IF($B6481="","",IF($C6481="SUPERSTORE","Superstore","DH"))</f>
        <v/>
      </c>
      <c r="O6481">
        <f>IF($B6481="","",IFERROR(VLOOKUP($B6481,Mapping!$A:$C,2,0),"Not Mapped"))</f>
        <v/>
      </c>
      <c r="P6481">
        <f>IF($B6481="","",IFERROR(VLOOKUP($B6481,Mapping!$A:$C,3,0),"Not Mapped"))</f>
        <v/>
      </c>
      <c r="Q6481">
        <f>IF($B6481="","",IF(COUNTIF(Exclusions!$A:$A,$B6481)&gt;0,"Yes","No"))</f>
        <v/>
      </c>
      <c r="R6481" s="17">
        <f>IF($B6481="","",MIN(1,DAY($A6481)/IF($N6481="Superstore",Settings!$B$5,Settings!$B$4)))</f>
        <v/>
      </c>
      <c r="S6481" s="17">
        <f>IF(OR($B6481="",$G6481="",$R6481=0),"",$G6481/$R6481)</f>
        <v/>
      </c>
      <c r="T6481">
        <f>IF($S6481="","",IF($S6481&lt;Settings!$B$8,"Critical",IF($S6481&lt;Settings!$B$9,"Semi Critical","Non Critical")))</f>
        <v/>
      </c>
      <c r="U6481">
        <f>IF($B6481="","",IFERROR(VLOOKUP($O6481,Leaders!$A:$B,2,0),"Not Mapped"))</f>
        <v/>
      </c>
    </row>
    <row r="6482">
      <c r="A6482" s="16" t="n"/>
      <c r="G6482" s="17" t="n"/>
      <c r="H6482" s="17" t="n"/>
      <c r="I6482" s="17" t="n"/>
      <c r="J6482" s="17" t="n"/>
      <c r="K6482" s="17" t="n"/>
      <c r="L6482" s="17" t="n"/>
      <c r="N6482">
        <f>IF($B6482="","",IF($C6482="SUPERSTORE","Superstore","DH"))</f>
        <v/>
      </c>
      <c r="O6482">
        <f>IF($B6482="","",IFERROR(VLOOKUP($B6482,Mapping!$A:$C,2,0),"Not Mapped"))</f>
        <v/>
      </c>
      <c r="P6482">
        <f>IF($B6482="","",IFERROR(VLOOKUP($B6482,Mapping!$A:$C,3,0),"Not Mapped"))</f>
        <v/>
      </c>
      <c r="Q6482">
        <f>IF($B6482="","",IF(COUNTIF(Exclusions!$A:$A,$B6482)&gt;0,"Yes","No"))</f>
        <v/>
      </c>
      <c r="R6482" s="17">
        <f>IF($B6482="","",MIN(1,DAY($A6482)/IF($N6482="Superstore",Settings!$B$5,Settings!$B$4)))</f>
        <v/>
      </c>
      <c r="S6482" s="17">
        <f>IF(OR($B6482="",$G6482="",$R6482=0),"",$G6482/$R6482)</f>
        <v/>
      </c>
      <c r="T6482">
        <f>IF($S6482="","",IF($S6482&lt;Settings!$B$8,"Critical",IF($S6482&lt;Settings!$B$9,"Semi Critical","Non Critical")))</f>
        <v/>
      </c>
      <c r="U6482">
        <f>IF($B6482="","",IFERROR(VLOOKUP($O6482,Leaders!$A:$B,2,0),"Not Mapped"))</f>
        <v/>
      </c>
    </row>
    <row r="6483">
      <c r="A6483" s="16" t="n"/>
      <c r="G6483" s="17" t="n"/>
      <c r="H6483" s="17" t="n"/>
      <c r="I6483" s="17" t="n"/>
      <c r="J6483" s="17" t="n"/>
      <c r="K6483" s="17" t="n"/>
      <c r="L6483" s="17" t="n"/>
      <c r="N6483">
        <f>IF($B6483="","",IF($C6483="SUPERSTORE","Superstore","DH"))</f>
        <v/>
      </c>
      <c r="O6483">
        <f>IF($B6483="","",IFERROR(VLOOKUP($B6483,Mapping!$A:$C,2,0),"Not Mapped"))</f>
        <v/>
      </c>
      <c r="P6483">
        <f>IF($B6483="","",IFERROR(VLOOKUP($B6483,Mapping!$A:$C,3,0),"Not Mapped"))</f>
        <v/>
      </c>
      <c r="Q6483">
        <f>IF($B6483="","",IF(COUNTIF(Exclusions!$A:$A,$B6483)&gt;0,"Yes","No"))</f>
        <v/>
      </c>
      <c r="R6483" s="17">
        <f>IF($B6483="","",MIN(1,DAY($A6483)/IF($N6483="Superstore",Settings!$B$5,Settings!$B$4)))</f>
        <v/>
      </c>
      <c r="S6483" s="17">
        <f>IF(OR($B6483="",$G6483="",$R6483=0),"",$G6483/$R6483)</f>
        <v/>
      </c>
      <c r="T6483">
        <f>IF($S6483="","",IF($S6483&lt;Settings!$B$8,"Critical",IF($S6483&lt;Settings!$B$9,"Semi Critical","Non Critical")))</f>
        <v/>
      </c>
      <c r="U6483">
        <f>IF($B6483="","",IFERROR(VLOOKUP($O6483,Leaders!$A:$B,2,0),"Not Mapped"))</f>
        <v/>
      </c>
    </row>
    <row r="6484">
      <c r="A6484" s="16" t="n"/>
      <c r="G6484" s="17" t="n"/>
      <c r="H6484" s="17" t="n"/>
      <c r="I6484" s="17" t="n"/>
      <c r="J6484" s="17" t="n"/>
      <c r="K6484" s="17" t="n"/>
      <c r="L6484" s="17" t="n"/>
      <c r="N6484">
        <f>IF($B6484="","",IF($C6484="SUPERSTORE","Superstore","DH"))</f>
        <v/>
      </c>
      <c r="O6484">
        <f>IF($B6484="","",IFERROR(VLOOKUP($B6484,Mapping!$A:$C,2,0),"Not Mapped"))</f>
        <v/>
      </c>
      <c r="P6484">
        <f>IF($B6484="","",IFERROR(VLOOKUP($B6484,Mapping!$A:$C,3,0),"Not Mapped"))</f>
        <v/>
      </c>
      <c r="Q6484">
        <f>IF($B6484="","",IF(COUNTIF(Exclusions!$A:$A,$B6484)&gt;0,"Yes","No"))</f>
        <v/>
      </c>
      <c r="R6484" s="17">
        <f>IF($B6484="","",MIN(1,DAY($A6484)/IF($N6484="Superstore",Settings!$B$5,Settings!$B$4)))</f>
        <v/>
      </c>
      <c r="S6484" s="17">
        <f>IF(OR($B6484="",$G6484="",$R6484=0),"",$G6484/$R6484)</f>
        <v/>
      </c>
      <c r="T6484">
        <f>IF($S6484="","",IF($S6484&lt;Settings!$B$8,"Critical",IF($S6484&lt;Settings!$B$9,"Semi Critical","Non Critical")))</f>
        <v/>
      </c>
      <c r="U6484">
        <f>IF($B6484="","",IFERROR(VLOOKUP($O6484,Leaders!$A:$B,2,0),"Not Mapped"))</f>
        <v/>
      </c>
    </row>
    <row r="6485">
      <c r="A6485" s="16" t="n"/>
      <c r="G6485" s="17" t="n"/>
      <c r="H6485" s="17" t="n"/>
      <c r="I6485" s="17" t="n"/>
      <c r="J6485" s="17" t="n"/>
      <c r="K6485" s="17" t="n"/>
      <c r="L6485" s="17" t="n"/>
      <c r="N6485">
        <f>IF($B6485="","",IF($C6485="SUPERSTORE","Superstore","DH"))</f>
        <v/>
      </c>
      <c r="O6485">
        <f>IF($B6485="","",IFERROR(VLOOKUP($B6485,Mapping!$A:$C,2,0),"Not Mapped"))</f>
        <v/>
      </c>
      <c r="P6485">
        <f>IF($B6485="","",IFERROR(VLOOKUP($B6485,Mapping!$A:$C,3,0),"Not Mapped"))</f>
        <v/>
      </c>
      <c r="Q6485">
        <f>IF($B6485="","",IF(COUNTIF(Exclusions!$A:$A,$B6485)&gt;0,"Yes","No"))</f>
        <v/>
      </c>
      <c r="R6485" s="17">
        <f>IF($B6485="","",MIN(1,DAY($A6485)/IF($N6485="Superstore",Settings!$B$5,Settings!$B$4)))</f>
        <v/>
      </c>
      <c r="S6485" s="17">
        <f>IF(OR($B6485="",$G6485="",$R6485=0),"",$G6485/$R6485)</f>
        <v/>
      </c>
      <c r="T6485">
        <f>IF($S6485="","",IF($S6485&lt;Settings!$B$8,"Critical",IF($S6485&lt;Settings!$B$9,"Semi Critical","Non Critical")))</f>
        <v/>
      </c>
      <c r="U6485">
        <f>IF($B6485="","",IFERROR(VLOOKUP($O6485,Leaders!$A:$B,2,0),"Not Mapped"))</f>
        <v/>
      </c>
    </row>
    <row r="6486">
      <c r="A6486" s="16" t="n"/>
      <c r="G6486" s="17" t="n"/>
      <c r="H6486" s="17" t="n"/>
      <c r="I6486" s="17" t="n"/>
      <c r="J6486" s="17" t="n"/>
      <c r="K6486" s="17" t="n"/>
      <c r="L6486" s="17" t="n"/>
      <c r="N6486">
        <f>IF($B6486="","",IF($C6486="SUPERSTORE","Superstore","DH"))</f>
        <v/>
      </c>
      <c r="O6486">
        <f>IF($B6486="","",IFERROR(VLOOKUP($B6486,Mapping!$A:$C,2,0),"Not Mapped"))</f>
        <v/>
      </c>
      <c r="P6486">
        <f>IF($B6486="","",IFERROR(VLOOKUP($B6486,Mapping!$A:$C,3,0),"Not Mapped"))</f>
        <v/>
      </c>
      <c r="Q6486">
        <f>IF($B6486="","",IF(COUNTIF(Exclusions!$A:$A,$B6486)&gt;0,"Yes","No"))</f>
        <v/>
      </c>
      <c r="R6486" s="17">
        <f>IF($B6486="","",MIN(1,DAY($A6486)/IF($N6486="Superstore",Settings!$B$5,Settings!$B$4)))</f>
        <v/>
      </c>
      <c r="S6486" s="17">
        <f>IF(OR($B6486="",$G6486="",$R6486=0),"",$G6486/$R6486)</f>
        <v/>
      </c>
      <c r="T6486">
        <f>IF($S6486="","",IF($S6486&lt;Settings!$B$8,"Critical",IF($S6486&lt;Settings!$B$9,"Semi Critical","Non Critical")))</f>
        <v/>
      </c>
      <c r="U6486">
        <f>IF($B6486="","",IFERROR(VLOOKUP($O6486,Leaders!$A:$B,2,0),"Not Mapped"))</f>
        <v/>
      </c>
    </row>
    <row r="6487">
      <c r="A6487" s="16" t="n"/>
      <c r="G6487" s="17" t="n"/>
      <c r="H6487" s="17" t="n"/>
      <c r="I6487" s="17" t="n"/>
      <c r="J6487" s="17" t="n"/>
      <c r="K6487" s="17" t="n"/>
      <c r="L6487" s="17" t="n"/>
      <c r="N6487">
        <f>IF($B6487="","",IF($C6487="SUPERSTORE","Superstore","DH"))</f>
        <v/>
      </c>
      <c r="O6487">
        <f>IF($B6487="","",IFERROR(VLOOKUP($B6487,Mapping!$A:$C,2,0),"Not Mapped"))</f>
        <v/>
      </c>
      <c r="P6487">
        <f>IF($B6487="","",IFERROR(VLOOKUP($B6487,Mapping!$A:$C,3,0),"Not Mapped"))</f>
        <v/>
      </c>
      <c r="Q6487">
        <f>IF($B6487="","",IF(COUNTIF(Exclusions!$A:$A,$B6487)&gt;0,"Yes","No"))</f>
        <v/>
      </c>
      <c r="R6487" s="17">
        <f>IF($B6487="","",MIN(1,DAY($A6487)/IF($N6487="Superstore",Settings!$B$5,Settings!$B$4)))</f>
        <v/>
      </c>
      <c r="S6487" s="17">
        <f>IF(OR($B6487="",$G6487="",$R6487=0),"",$G6487/$R6487)</f>
        <v/>
      </c>
      <c r="T6487">
        <f>IF($S6487="","",IF($S6487&lt;Settings!$B$8,"Critical",IF($S6487&lt;Settings!$B$9,"Semi Critical","Non Critical")))</f>
        <v/>
      </c>
      <c r="U6487">
        <f>IF($B6487="","",IFERROR(VLOOKUP($O6487,Leaders!$A:$B,2,0),"Not Mapped"))</f>
        <v/>
      </c>
    </row>
    <row r="6488">
      <c r="A6488" s="16" t="n"/>
      <c r="G6488" s="17" t="n"/>
      <c r="H6488" s="17" t="n"/>
      <c r="I6488" s="17" t="n"/>
      <c r="J6488" s="17" t="n"/>
      <c r="K6488" s="17" t="n"/>
      <c r="L6488" s="17" t="n"/>
      <c r="N6488">
        <f>IF($B6488="","",IF($C6488="SUPERSTORE","Superstore","DH"))</f>
        <v/>
      </c>
      <c r="O6488">
        <f>IF($B6488="","",IFERROR(VLOOKUP($B6488,Mapping!$A:$C,2,0),"Not Mapped"))</f>
        <v/>
      </c>
      <c r="P6488">
        <f>IF($B6488="","",IFERROR(VLOOKUP($B6488,Mapping!$A:$C,3,0),"Not Mapped"))</f>
        <v/>
      </c>
      <c r="Q6488">
        <f>IF($B6488="","",IF(COUNTIF(Exclusions!$A:$A,$B6488)&gt;0,"Yes","No"))</f>
        <v/>
      </c>
      <c r="R6488" s="17">
        <f>IF($B6488="","",MIN(1,DAY($A6488)/IF($N6488="Superstore",Settings!$B$5,Settings!$B$4)))</f>
        <v/>
      </c>
      <c r="S6488" s="17">
        <f>IF(OR($B6488="",$G6488="",$R6488=0),"",$G6488/$R6488)</f>
        <v/>
      </c>
      <c r="T6488">
        <f>IF($S6488="","",IF($S6488&lt;Settings!$B$8,"Critical",IF($S6488&lt;Settings!$B$9,"Semi Critical","Non Critical")))</f>
        <v/>
      </c>
      <c r="U6488">
        <f>IF($B6488="","",IFERROR(VLOOKUP($O6488,Leaders!$A:$B,2,0),"Not Mapped"))</f>
        <v/>
      </c>
    </row>
    <row r="6489">
      <c r="A6489" s="16" t="n"/>
      <c r="G6489" s="17" t="n"/>
      <c r="H6489" s="17" t="n"/>
      <c r="I6489" s="17" t="n"/>
      <c r="J6489" s="17" t="n"/>
      <c r="K6489" s="17" t="n"/>
      <c r="L6489" s="17" t="n"/>
      <c r="N6489">
        <f>IF($B6489="","",IF($C6489="SUPERSTORE","Superstore","DH"))</f>
        <v/>
      </c>
      <c r="O6489">
        <f>IF($B6489="","",IFERROR(VLOOKUP($B6489,Mapping!$A:$C,2,0),"Not Mapped"))</f>
        <v/>
      </c>
      <c r="P6489">
        <f>IF($B6489="","",IFERROR(VLOOKUP($B6489,Mapping!$A:$C,3,0),"Not Mapped"))</f>
        <v/>
      </c>
      <c r="Q6489">
        <f>IF($B6489="","",IF(COUNTIF(Exclusions!$A:$A,$B6489)&gt;0,"Yes","No"))</f>
        <v/>
      </c>
      <c r="R6489" s="17">
        <f>IF($B6489="","",MIN(1,DAY($A6489)/IF($N6489="Superstore",Settings!$B$5,Settings!$B$4)))</f>
        <v/>
      </c>
      <c r="S6489" s="17">
        <f>IF(OR($B6489="",$G6489="",$R6489=0),"",$G6489/$R6489)</f>
        <v/>
      </c>
      <c r="T6489">
        <f>IF($S6489="","",IF($S6489&lt;Settings!$B$8,"Critical",IF($S6489&lt;Settings!$B$9,"Semi Critical","Non Critical")))</f>
        <v/>
      </c>
      <c r="U6489">
        <f>IF($B6489="","",IFERROR(VLOOKUP($O6489,Leaders!$A:$B,2,0),"Not Mapped"))</f>
        <v/>
      </c>
    </row>
    <row r="6490">
      <c r="A6490" s="16" t="n"/>
      <c r="G6490" s="17" t="n"/>
      <c r="H6490" s="17" t="n"/>
      <c r="I6490" s="17" t="n"/>
      <c r="J6490" s="17" t="n"/>
      <c r="K6490" s="17" t="n"/>
      <c r="L6490" s="17" t="n"/>
      <c r="N6490">
        <f>IF($B6490="","",IF($C6490="SUPERSTORE","Superstore","DH"))</f>
        <v/>
      </c>
      <c r="O6490">
        <f>IF($B6490="","",IFERROR(VLOOKUP($B6490,Mapping!$A:$C,2,0),"Not Mapped"))</f>
        <v/>
      </c>
      <c r="P6490">
        <f>IF($B6490="","",IFERROR(VLOOKUP($B6490,Mapping!$A:$C,3,0),"Not Mapped"))</f>
        <v/>
      </c>
      <c r="Q6490">
        <f>IF($B6490="","",IF(COUNTIF(Exclusions!$A:$A,$B6490)&gt;0,"Yes","No"))</f>
        <v/>
      </c>
      <c r="R6490" s="17">
        <f>IF($B6490="","",MIN(1,DAY($A6490)/IF($N6490="Superstore",Settings!$B$5,Settings!$B$4)))</f>
        <v/>
      </c>
      <c r="S6490" s="17">
        <f>IF(OR($B6490="",$G6490="",$R6490=0),"",$G6490/$R6490)</f>
        <v/>
      </c>
      <c r="T6490">
        <f>IF($S6490="","",IF($S6490&lt;Settings!$B$8,"Critical",IF($S6490&lt;Settings!$B$9,"Semi Critical","Non Critical")))</f>
        <v/>
      </c>
      <c r="U6490">
        <f>IF($B6490="","",IFERROR(VLOOKUP($O6490,Leaders!$A:$B,2,0),"Not Mapped"))</f>
        <v/>
      </c>
    </row>
    <row r="6491">
      <c r="A6491" s="16" t="n"/>
      <c r="G6491" s="17" t="n"/>
      <c r="H6491" s="17" t="n"/>
      <c r="I6491" s="17" t="n"/>
      <c r="J6491" s="17" t="n"/>
      <c r="K6491" s="17" t="n"/>
      <c r="L6491" s="17" t="n"/>
      <c r="N6491">
        <f>IF($B6491="","",IF($C6491="SUPERSTORE","Superstore","DH"))</f>
        <v/>
      </c>
      <c r="O6491">
        <f>IF($B6491="","",IFERROR(VLOOKUP($B6491,Mapping!$A:$C,2,0),"Not Mapped"))</f>
        <v/>
      </c>
      <c r="P6491">
        <f>IF($B6491="","",IFERROR(VLOOKUP($B6491,Mapping!$A:$C,3,0),"Not Mapped"))</f>
        <v/>
      </c>
      <c r="Q6491">
        <f>IF($B6491="","",IF(COUNTIF(Exclusions!$A:$A,$B6491)&gt;0,"Yes","No"))</f>
        <v/>
      </c>
      <c r="R6491" s="17">
        <f>IF($B6491="","",MIN(1,DAY($A6491)/IF($N6491="Superstore",Settings!$B$5,Settings!$B$4)))</f>
        <v/>
      </c>
      <c r="S6491" s="17">
        <f>IF(OR($B6491="",$G6491="",$R6491=0),"",$G6491/$R6491)</f>
        <v/>
      </c>
      <c r="T6491">
        <f>IF($S6491="","",IF($S6491&lt;Settings!$B$8,"Critical",IF($S6491&lt;Settings!$B$9,"Semi Critical","Non Critical")))</f>
        <v/>
      </c>
      <c r="U6491">
        <f>IF($B6491="","",IFERROR(VLOOKUP($O6491,Leaders!$A:$B,2,0),"Not Mapped"))</f>
        <v/>
      </c>
    </row>
    <row r="6492">
      <c r="A6492" s="16" t="n"/>
      <c r="G6492" s="17" t="n"/>
      <c r="H6492" s="17" t="n"/>
      <c r="I6492" s="17" t="n"/>
      <c r="J6492" s="17" t="n"/>
      <c r="K6492" s="17" t="n"/>
      <c r="L6492" s="17" t="n"/>
      <c r="N6492">
        <f>IF($B6492="","",IF($C6492="SUPERSTORE","Superstore","DH"))</f>
        <v/>
      </c>
      <c r="O6492">
        <f>IF($B6492="","",IFERROR(VLOOKUP($B6492,Mapping!$A:$C,2,0),"Not Mapped"))</f>
        <v/>
      </c>
      <c r="P6492">
        <f>IF($B6492="","",IFERROR(VLOOKUP($B6492,Mapping!$A:$C,3,0),"Not Mapped"))</f>
        <v/>
      </c>
      <c r="Q6492">
        <f>IF($B6492="","",IF(COUNTIF(Exclusions!$A:$A,$B6492)&gt;0,"Yes","No"))</f>
        <v/>
      </c>
      <c r="R6492" s="17">
        <f>IF($B6492="","",MIN(1,DAY($A6492)/IF($N6492="Superstore",Settings!$B$5,Settings!$B$4)))</f>
        <v/>
      </c>
      <c r="S6492" s="17">
        <f>IF(OR($B6492="",$G6492="",$R6492=0),"",$G6492/$R6492)</f>
        <v/>
      </c>
      <c r="T6492">
        <f>IF($S6492="","",IF($S6492&lt;Settings!$B$8,"Critical",IF($S6492&lt;Settings!$B$9,"Semi Critical","Non Critical")))</f>
        <v/>
      </c>
      <c r="U6492">
        <f>IF($B6492="","",IFERROR(VLOOKUP($O6492,Leaders!$A:$B,2,0),"Not Mapped"))</f>
        <v/>
      </c>
    </row>
    <row r="6493">
      <c r="A6493" s="16" t="n"/>
      <c r="G6493" s="17" t="n"/>
      <c r="H6493" s="17" t="n"/>
      <c r="I6493" s="17" t="n"/>
      <c r="J6493" s="17" t="n"/>
      <c r="K6493" s="17" t="n"/>
      <c r="L6493" s="17" t="n"/>
      <c r="N6493">
        <f>IF($B6493="","",IF($C6493="SUPERSTORE","Superstore","DH"))</f>
        <v/>
      </c>
      <c r="O6493">
        <f>IF($B6493="","",IFERROR(VLOOKUP($B6493,Mapping!$A:$C,2,0),"Not Mapped"))</f>
        <v/>
      </c>
      <c r="P6493">
        <f>IF($B6493="","",IFERROR(VLOOKUP($B6493,Mapping!$A:$C,3,0),"Not Mapped"))</f>
        <v/>
      </c>
      <c r="Q6493">
        <f>IF($B6493="","",IF(COUNTIF(Exclusions!$A:$A,$B6493)&gt;0,"Yes","No"))</f>
        <v/>
      </c>
      <c r="R6493" s="17">
        <f>IF($B6493="","",MIN(1,DAY($A6493)/IF($N6493="Superstore",Settings!$B$5,Settings!$B$4)))</f>
        <v/>
      </c>
      <c r="S6493" s="17">
        <f>IF(OR($B6493="",$G6493="",$R6493=0),"",$G6493/$R6493)</f>
        <v/>
      </c>
      <c r="T6493">
        <f>IF($S6493="","",IF($S6493&lt;Settings!$B$8,"Critical",IF($S6493&lt;Settings!$B$9,"Semi Critical","Non Critical")))</f>
        <v/>
      </c>
      <c r="U6493">
        <f>IF($B6493="","",IFERROR(VLOOKUP($O6493,Leaders!$A:$B,2,0),"Not Mapped"))</f>
        <v/>
      </c>
    </row>
    <row r="6494">
      <c r="A6494" s="16" t="n"/>
      <c r="G6494" s="17" t="n"/>
      <c r="H6494" s="17" t="n"/>
      <c r="I6494" s="17" t="n"/>
      <c r="J6494" s="17" t="n"/>
      <c r="K6494" s="17" t="n"/>
      <c r="L6494" s="17" t="n"/>
      <c r="N6494">
        <f>IF($B6494="","",IF($C6494="SUPERSTORE","Superstore","DH"))</f>
        <v/>
      </c>
      <c r="O6494">
        <f>IF($B6494="","",IFERROR(VLOOKUP($B6494,Mapping!$A:$C,2,0),"Not Mapped"))</f>
        <v/>
      </c>
      <c r="P6494">
        <f>IF($B6494="","",IFERROR(VLOOKUP($B6494,Mapping!$A:$C,3,0),"Not Mapped"))</f>
        <v/>
      </c>
      <c r="Q6494">
        <f>IF($B6494="","",IF(COUNTIF(Exclusions!$A:$A,$B6494)&gt;0,"Yes","No"))</f>
        <v/>
      </c>
      <c r="R6494" s="17">
        <f>IF($B6494="","",MIN(1,DAY($A6494)/IF($N6494="Superstore",Settings!$B$5,Settings!$B$4)))</f>
        <v/>
      </c>
      <c r="S6494" s="17">
        <f>IF(OR($B6494="",$G6494="",$R6494=0),"",$G6494/$R6494)</f>
        <v/>
      </c>
      <c r="T6494">
        <f>IF($S6494="","",IF($S6494&lt;Settings!$B$8,"Critical",IF($S6494&lt;Settings!$B$9,"Semi Critical","Non Critical")))</f>
        <v/>
      </c>
      <c r="U6494">
        <f>IF($B6494="","",IFERROR(VLOOKUP($O6494,Leaders!$A:$B,2,0),"Not Mapped"))</f>
        <v/>
      </c>
    </row>
    <row r="6495">
      <c r="A6495" s="16" t="n"/>
      <c r="G6495" s="17" t="n"/>
      <c r="H6495" s="17" t="n"/>
      <c r="I6495" s="17" t="n"/>
      <c r="J6495" s="17" t="n"/>
      <c r="K6495" s="17" t="n"/>
      <c r="L6495" s="17" t="n"/>
      <c r="N6495">
        <f>IF($B6495="","",IF($C6495="SUPERSTORE","Superstore","DH"))</f>
        <v/>
      </c>
      <c r="O6495">
        <f>IF($B6495="","",IFERROR(VLOOKUP($B6495,Mapping!$A:$C,2,0),"Not Mapped"))</f>
        <v/>
      </c>
      <c r="P6495">
        <f>IF($B6495="","",IFERROR(VLOOKUP($B6495,Mapping!$A:$C,3,0),"Not Mapped"))</f>
        <v/>
      </c>
      <c r="Q6495">
        <f>IF($B6495="","",IF(COUNTIF(Exclusions!$A:$A,$B6495)&gt;0,"Yes","No"))</f>
        <v/>
      </c>
      <c r="R6495" s="17">
        <f>IF($B6495="","",MIN(1,DAY($A6495)/IF($N6495="Superstore",Settings!$B$5,Settings!$B$4)))</f>
        <v/>
      </c>
      <c r="S6495" s="17">
        <f>IF(OR($B6495="",$G6495="",$R6495=0),"",$G6495/$R6495)</f>
        <v/>
      </c>
      <c r="T6495">
        <f>IF($S6495="","",IF($S6495&lt;Settings!$B$8,"Critical",IF($S6495&lt;Settings!$B$9,"Semi Critical","Non Critical")))</f>
        <v/>
      </c>
      <c r="U6495">
        <f>IF($B6495="","",IFERROR(VLOOKUP($O6495,Leaders!$A:$B,2,0),"Not Mapped"))</f>
        <v/>
      </c>
    </row>
    <row r="6496">
      <c r="A6496" s="16" t="n"/>
      <c r="G6496" s="17" t="n"/>
      <c r="H6496" s="17" t="n"/>
      <c r="I6496" s="17" t="n"/>
      <c r="J6496" s="17" t="n"/>
      <c r="K6496" s="17" t="n"/>
      <c r="L6496" s="17" t="n"/>
      <c r="N6496">
        <f>IF($B6496="","",IF($C6496="SUPERSTORE","Superstore","DH"))</f>
        <v/>
      </c>
      <c r="O6496">
        <f>IF($B6496="","",IFERROR(VLOOKUP($B6496,Mapping!$A:$C,2,0),"Not Mapped"))</f>
        <v/>
      </c>
      <c r="P6496">
        <f>IF($B6496="","",IFERROR(VLOOKUP($B6496,Mapping!$A:$C,3,0),"Not Mapped"))</f>
        <v/>
      </c>
      <c r="Q6496">
        <f>IF($B6496="","",IF(COUNTIF(Exclusions!$A:$A,$B6496)&gt;0,"Yes","No"))</f>
        <v/>
      </c>
      <c r="R6496" s="17">
        <f>IF($B6496="","",MIN(1,DAY($A6496)/IF($N6496="Superstore",Settings!$B$5,Settings!$B$4)))</f>
        <v/>
      </c>
      <c r="S6496" s="17">
        <f>IF(OR($B6496="",$G6496="",$R6496=0),"",$G6496/$R6496)</f>
        <v/>
      </c>
      <c r="T6496">
        <f>IF($S6496="","",IF($S6496&lt;Settings!$B$8,"Critical",IF($S6496&lt;Settings!$B$9,"Semi Critical","Non Critical")))</f>
        <v/>
      </c>
      <c r="U6496">
        <f>IF($B6496="","",IFERROR(VLOOKUP($O6496,Leaders!$A:$B,2,0),"Not Mapped"))</f>
        <v/>
      </c>
    </row>
    <row r="6497">
      <c r="A6497" s="16" t="n"/>
      <c r="G6497" s="17" t="n"/>
      <c r="H6497" s="17" t="n"/>
      <c r="I6497" s="17" t="n"/>
      <c r="J6497" s="17" t="n"/>
      <c r="K6497" s="17" t="n"/>
      <c r="L6497" s="17" t="n"/>
      <c r="N6497">
        <f>IF($B6497="","",IF($C6497="SUPERSTORE","Superstore","DH"))</f>
        <v/>
      </c>
      <c r="O6497">
        <f>IF($B6497="","",IFERROR(VLOOKUP($B6497,Mapping!$A:$C,2,0),"Not Mapped"))</f>
        <v/>
      </c>
      <c r="P6497">
        <f>IF($B6497="","",IFERROR(VLOOKUP($B6497,Mapping!$A:$C,3,0),"Not Mapped"))</f>
        <v/>
      </c>
      <c r="Q6497">
        <f>IF($B6497="","",IF(COUNTIF(Exclusions!$A:$A,$B6497)&gt;0,"Yes","No"))</f>
        <v/>
      </c>
      <c r="R6497" s="17">
        <f>IF($B6497="","",MIN(1,DAY($A6497)/IF($N6497="Superstore",Settings!$B$5,Settings!$B$4)))</f>
        <v/>
      </c>
      <c r="S6497" s="17">
        <f>IF(OR($B6497="",$G6497="",$R6497=0),"",$G6497/$R6497)</f>
        <v/>
      </c>
      <c r="T6497">
        <f>IF($S6497="","",IF($S6497&lt;Settings!$B$8,"Critical",IF($S6497&lt;Settings!$B$9,"Semi Critical","Non Critical")))</f>
        <v/>
      </c>
      <c r="U6497">
        <f>IF($B6497="","",IFERROR(VLOOKUP($O6497,Leaders!$A:$B,2,0),"Not Mapped"))</f>
        <v/>
      </c>
    </row>
    <row r="6498">
      <c r="A6498" s="16" t="n"/>
      <c r="G6498" s="17" t="n"/>
      <c r="H6498" s="17" t="n"/>
      <c r="I6498" s="17" t="n"/>
      <c r="J6498" s="17" t="n"/>
      <c r="K6498" s="17" t="n"/>
      <c r="L6498" s="17" t="n"/>
      <c r="N6498">
        <f>IF($B6498="","",IF($C6498="SUPERSTORE","Superstore","DH"))</f>
        <v/>
      </c>
      <c r="O6498">
        <f>IF($B6498="","",IFERROR(VLOOKUP($B6498,Mapping!$A:$C,2,0),"Not Mapped"))</f>
        <v/>
      </c>
      <c r="P6498">
        <f>IF($B6498="","",IFERROR(VLOOKUP($B6498,Mapping!$A:$C,3,0),"Not Mapped"))</f>
        <v/>
      </c>
      <c r="Q6498">
        <f>IF($B6498="","",IF(COUNTIF(Exclusions!$A:$A,$B6498)&gt;0,"Yes","No"))</f>
        <v/>
      </c>
      <c r="R6498" s="17">
        <f>IF($B6498="","",MIN(1,DAY($A6498)/IF($N6498="Superstore",Settings!$B$5,Settings!$B$4)))</f>
        <v/>
      </c>
      <c r="S6498" s="17">
        <f>IF(OR($B6498="",$G6498="",$R6498=0),"",$G6498/$R6498)</f>
        <v/>
      </c>
      <c r="T6498">
        <f>IF($S6498="","",IF($S6498&lt;Settings!$B$8,"Critical",IF($S6498&lt;Settings!$B$9,"Semi Critical","Non Critical")))</f>
        <v/>
      </c>
      <c r="U6498">
        <f>IF($B6498="","",IFERROR(VLOOKUP($O6498,Leaders!$A:$B,2,0),"Not Mapped"))</f>
        <v/>
      </c>
    </row>
    <row r="6499">
      <c r="A6499" s="16" t="n"/>
      <c r="G6499" s="17" t="n"/>
      <c r="H6499" s="17" t="n"/>
      <c r="I6499" s="17" t="n"/>
      <c r="J6499" s="17" t="n"/>
      <c r="K6499" s="17" t="n"/>
      <c r="L6499" s="17" t="n"/>
      <c r="N6499">
        <f>IF($B6499="","",IF($C6499="SUPERSTORE","Superstore","DH"))</f>
        <v/>
      </c>
      <c r="O6499">
        <f>IF($B6499="","",IFERROR(VLOOKUP($B6499,Mapping!$A:$C,2,0),"Not Mapped"))</f>
        <v/>
      </c>
      <c r="P6499">
        <f>IF($B6499="","",IFERROR(VLOOKUP($B6499,Mapping!$A:$C,3,0),"Not Mapped"))</f>
        <v/>
      </c>
      <c r="Q6499">
        <f>IF($B6499="","",IF(COUNTIF(Exclusions!$A:$A,$B6499)&gt;0,"Yes","No"))</f>
        <v/>
      </c>
      <c r="R6499" s="17">
        <f>IF($B6499="","",MIN(1,DAY($A6499)/IF($N6499="Superstore",Settings!$B$5,Settings!$B$4)))</f>
        <v/>
      </c>
      <c r="S6499" s="17">
        <f>IF(OR($B6499="",$G6499="",$R6499=0),"",$G6499/$R6499)</f>
        <v/>
      </c>
      <c r="T6499">
        <f>IF($S6499="","",IF($S6499&lt;Settings!$B$8,"Critical",IF($S6499&lt;Settings!$B$9,"Semi Critical","Non Critical")))</f>
        <v/>
      </c>
      <c r="U6499">
        <f>IF($B6499="","",IFERROR(VLOOKUP($O6499,Leaders!$A:$B,2,0),"Not Mapped"))</f>
        <v/>
      </c>
    </row>
    <row r="6500">
      <c r="A6500" s="16" t="n"/>
      <c r="G6500" s="17" t="n"/>
      <c r="H6500" s="17" t="n"/>
      <c r="I6500" s="17" t="n"/>
      <c r="J6500" s="17" t="n"/>
      <c r="K6500" s="17" t="n"/>
      <c r="L6500" s="17" t="n"/>
      <c r="N6500">
        <f>IF($B6500="","",IF($C6500="SUPERSTORE","Superstore","DH"))</f>
        <v/>
      </c>
      <c r="O6500">
        <f>IF($B6500="","",IFERROR(VLOOKUP($B6500,Mapping!$A:$C,2,0),"Not Mapped"))</f>
        <v/>
      </c>
      <c r="P6500">
        <f>IF($B6500="","",IFERROR(VLOOKUP($B6500,Mapping!$A:$C,3,0),"Not Mapped"))</f>
        <v/>
      </c>
      <c r="Q6500">
        <f>IF($B6500="","",IF(COUNTIF(Exclusions!$A:$A,$B6500)&gt;0,"Yes","No"))</f>
        <v/>
      </c>
      <c r="R6500" s="17">
        <f>IF($B6500="","",MIN(1,DAY($A6500)/IF($N6500="Superstore",Settings!$B$5,Settings!$B$4)))</f>
        <v/>
      </c>
      <c r="S6500" s="17">
        <f>IF(OR($B6500="",$G6500="",$R6500=0),"",$G6500/$R6500)</f>
        <v/>
      </c>
      <c r="T6500">
        <f>IF($S6500="","",IF($S6500&lt;Settings!$B$8,"Critical",IF($S6500&lt;Settings!$B$9,"Semi Critical","Non Critical")))</f>
        <v/>
      </c>
      <c r="U6500">
        <f>IF($B6500="","",IFERROR(VLOOKUP($O6500,Leaders!$A:$B,2,0),"Not Mapped"))</f>
        <v/>
      </c>
    </row>
    <row r="6501">
      <c r="A6501" s="16" t="n"/>
      <c r="G6501" s="17" t="n"/>
      <c r="H6501" s="17" t="n"/>
      <c r="I6501" s="17" t="n"/>
      <c r="J6501" s="17" t="n"/>
      <c r="K6501" s="17" t="n"/>
      <c r="L6501" s="17" t="n"/>
      <c r="N6501">
        <f>IF($B6501="","",IF($C6501="SUPERSTORE","Superstore","DH"))</f>
        <v/>
      </c>
      <c r="O6501">
        <f>IF($B6501="","",IFERROR(VLOOKUP($B6501,Mapping!$A:$C,2,0),"Not Mapped"))</f>
        <v/>
      </c>
      <c r="P6501">
        <f>IF($B6501="","",IFERROR(VLOOKUP($B6501,Mapping!$A:$C,3,0),"Not Mapped"))</f>
        <v/>
      </c>
      <c r="Q6501">
        <f>IF($B6501="","",IF(COUNTIF(Exclusions!$A:$A,$B6501)&gt;0,"Yes","No"))</f>
        <v/>
      </c>
      <c r="R6501" s="17">
        <f>IF($B6501="","",MIN(1,DAY($A6501)/IF($N6501="Superstore",Settings!$B$5,Settings!$B$4)))</f>
        <v/>
      </c>
      <c r="S6501" s="17">
        <f>IF(OR($B6501="",$G6501="",$R6501=0),"",$G6501/$R6501)</f>
        <v/>
      </c>
      <c r="T6501">
        <f>IF($S6501="","",IF($S6501&lt;Settings!$B$8,"Critical",IF($S6501&lt;Settings!$B$9,"Semi Critical","Non Critical")))</f>
        <v/>
      </c>
      <c r="U6501">
        <f>IF($B6501="","",IFERROR(VLOOKUP($O6501,Leaders!$A:$B,2,0),"Not Mapped"))</f>
        <v/>
      </c>
    </row>
    <row r="6502">
      <c r="A6502" s="16" t="n"/>
      <c r="G6502" s="17" t="n"/>
      <c r="H6502" s="17" t="n"/>
      <c r="I6502" s="17" t="n"/>
      <c r="J6502" s="17" t="n"/>
      <c r="K6502" s="17" t="n"/>
      <c r="L6502" s="17" t="n"/>
      <c r="N6502">
        <f>IF($B6502="","",IF($C6502="SUPERSTORE","Superstore","DH"))</f>
        <v/>
      </c>
      <c r="O6502">
        <f>IF($B6502="","",IFERROR(VLOOKUP($B6502,Mapping!$A:$C,2,0),"Not Mapped"))</f>
        <v/>
      </c>
      <c r="P6502">
        <f>IF($B6502="","",IFERROR(VLOOKUP($B6502,Mapping!$A:$C,3,0),"Not Mapped"))</f>
        <v/>
      </c>
      <c r="Q6502">
        <f>IF($B6502="","",IF(COUNTIF(Exclusions!$A:$A,$B6502)&gt;0,"Yes","No"))</f>
        <v/>
      </c>
      <c r="R6502" s="17">
        <f>IF($B6502="","",MIN(1,DAY($A6502)/IF($N6502="Superstore",Settings!$B$5,Settings!$B$4)))</f>
        <v/>
      </c>
      <c r="S6502" s="17">
        <f>IF(OR($B6502="",$G6502="",$R6502=0),"",$G6502/$R6502)</f>
        <v/>
      </c>
      <c r="T6502">
        <f>IF($S6502="","",IF($S6502&lt;Settings!$B$8,"Critical",IF($S6502&lt;Settings!$B$9,"Semi Critical","Non Critical")))</f>
        <v/>
      </c>
      <c r="U6502">
        <f>IF($B6502="","",IFERROR(VLOOKUP($O6502,Leaders!$A:$B,2,0),"Not Mapped"))</f>
        <v/>
      </c>
    </row>
    <row r="6503">
      <c r="A6503" s="16" t="n"/>
      <c r="G6503" s="17" t="n"/>
      <c r="H6503" s="17" t="n"/>
      <c r="I6503" s="17" t="n"/>
      <c r="J6503" s="17" t="n"/>
      <c r="K6503" s="17" t="n"/>
      <c r="L6503" s="17" t="n"/>
      <c r="N6503">
        <f>IF($B6503="","",IF($C6503="SUPERSTORE","Superstore","DH"))</f>
        <v/>
      </c>
      <c r="O6503">
        <f>IF($B6503="","",IFERROR(VLOOKUP($B6503,Mapping!$A:$C,2,0),"Not Mapped"))</f>
        <v/>
      </c>
      <c r="P6503">
        <f>IF($B6503="","",IFERROR(VLOOKUP($B6503,Mapping!$A:$C,3,0),"Not Mapped"))</f>
        <v/>
      </c>
      <c r="Q6503">
        <f>IF($B6503="","",IF(COUNTIF(Exclusions!$A:$A,$B6503)&gt;0,"Yes","No"))</f>
        <v/>
      </c>
      <c r="R6503" s="17">
        <f>IF($B6503="","",MIN(1,DAY($A6503)/IF($N6503="Superstore",Settings!$B$5,Settings!$B$4)))</f>
        <v/>
      </c>
      <c r="S6503" s="17">
        <f>IF(OR($B6503="",$G6503="",$R6503=0),"",$G6503/$R6503)</f>
        <v/>
      </c>
      <c r="T6503">
        <f>IF($S6503="","",IF($S6503&lt;Settings!$B$8,"Critical",IF($S6503&lt;Settings!$B$9,"Semi Critical","Non Critical")))</f>
        <v/>
      </c>
      <c r="U6503">
        <f>IF($B6503="","",IFERROR(VLOOKUP($O6503,Leaders!$A:$B,2,0),"Not Mapped"))</f>
        <v/>
      </c>
    </row>
    <row r="6504">
      <c r="A6504" s="16" t="n"/>
      <c r="G6504" s="17" t="n"/>
      <c r="H6504" s="17" t="n"/>
      <c r="I6504" s="17" t="n"/>
      <c r="J6504" s="17" t="n"/>
      <c r="K6504" s="17" t="n"/>
      <c r="L6504" s="17" t="n"/>
      <c r="N6504">
        <f>IF($B6504="","",IF($C6504="SUPERSTORE","Superstore","DH"))</f>
        <v/>
      </c>
      <c r="O6504">
        <f>IF($B6504="","",IFERROR(VLOOKUP($B6504,Mapping!$A:$C,2,0),"Not Mapped"))</f>
        <v/>
      </c>
      <c r="P6504">
        <f>IF($B6504="","",IFERROR(VLOOKUP($B6504,Mapping!$A:$C,3,0),"Not Mapped"))</f>
        <v/>
      </c>
      <c r="Q6504">
        <f>IF($B6504="","",IF(COUNTIF(Exclusions!$A:$A,$B6504)&gt;0,"Yes","No"))</f>
        <v/>
      </c>
      <c r="R6504" s="17">
        <f>IF($B6504="","",MIN(1,DAY($A6504)/IF($N6504="Superstore",Settings!$B$5,Settings!$B$4)))</f>
        <v/>
      </c>
      <c r="S6504" s="17">
        <f>IF(OR($B6504="",$G6504="",$R6504=0),"",$G6504/$R6504)</f>
        <v/>
      </c>
      <c r="T6504">
        <f>IF($S6504="","",IF($S6504&lt;Settings!$B$8,"Critical",IF($S6504&lt;Settings!$B$9,"Semi Critical","Non Critical")))</f>
        <v/>
      </c>
      <c r="U6504">
        <f>IF($B6504="","",IFERROR(VLOOKUP($O6504,Leaders!$A:$B,2,0),"Not Mapped"))</f>
        <v/>
      </c>
    </row>
    <row r="6505">
      <c r="A6505" s="16" t="n"/>
      <c r="G6505" s="17" t="n"/>
      <c r="H6505" s="17" t="n"/>
      <c r="I6505" s="17" t="n"/>
      <c r="J6505" s="17" t="n"/>
      <c r="K6505" s="17" t="n"/>
      <c r="L6505" s="17" t="n"/>
      <c r="N6505">
        <f>IF($B6505="","",IF($C6505="SUPERSTORE","Superstore","DH"))</f>
        <v/>
      </c>
      <c r="O6505">
        <f>IF($B6505="","",IFERROR(VLOOKUP($B6505,Mapping!$A:$C,2,0),"Not Mapped"))</f>
        <v/>
      </c>
      <c r="P6505">
        <f>IF($B6505="","",IFERROR(VLOOKUP($B6505,Mapping!$A:$C,3,0),"Not Mapped"))</f>
        <v/>
      </c>
      <c r="Q6505">
        <f>IF($B6505="","",IF(COUNTIF(Exclusions!$A:$A,$B6505)&gt;0,"Yes","No"))</f>
        <v/>
      </c>
      <c r="R6505" s="17">
        <f>IF($B6505="","",MIN(1,DAY($A6505)/IF($N6505="Superstore",Settings!$B$5,Settings!$B$4)))</f>
        <v/>
      </c>
      <c r="S6505" s="17">
        <f>IF(OR($B6505="",$G6505="",$R6505=0),"",$G6505/$R6505)</f>
        <v/>
      </c>
      <c r="T6505">
        <f>IF($S6505="","",IF($S6505&lt;Settings!$B$8,"Critical",IF($S6505&lt;Settings!$B$9,"Semi Critical","Non Critical")))</f>
        <v/>
      </c>
      <c r="U6505">
        <f>IF($B6505="","",IFERROR(VLOOKUP($O6505,Leaders!$A:$B,2,0),"Not Mapped"))</f>
        <v/>
      </c>
    </row>
    <row r="6506">
      <c r="A6506" s="16" t="n"/>
      <c r="G6506" s="17" t="n"/>
      <c r="H6506" s="17" t="n"/>
      <c r="I6506" s="17" t="n"/>
      <c r="J6506" s="17" t="n"/>
      <c r="K6506" s="17" t="n"/>
      <c r="L6506" s="17" t="n"/>
      <c r="N6506">
        <f>IF($B6506="","",IF($C6506="SUPERSTORE","Superstore","DH"))</f>
        <v/>
      </c>
      <c r="O6506">
        <f>IF($B6506="","",IFERROR(VLOOKUP($B6506,Mapping!$A:$C,2,0),"Not Mapped"))</f>
        <v/>
      </c>
      <c r="P6506">
        <f>IF($B6506="","",IFERROR(VLOOKUP($B6506,Mapping!$A:$C,3,0),"Not Mapped"))</f>
        <v/>
      </c>
      <c r="Q6506">
        <f>IF($B6506="","",IF(COUNTIF(Exclusions!$A:$A,$B6506)&gt;0,"Yes","No"))</f>
        <v/>
      </c>
      <c r="R6506" s="17">
        <f>IF($B6506="","",MIN(1,DAY($A6506)/IF($N6506="Superstore",Settings!$B$5,Settings!$B$4)))</f>
        <v/>
      </c>
      <c r="S6506" s="17">
        <f>IF(OR($B6506="",$G6506="",$R6506=0),"",$G6506/$R6506)</f>
        <v/>
      </c>
      <c r="T6506">
        <f>IF($S6506="","",IF($S6506&lt;Settings!$B$8,"Critical",IF($S6506&lt;Settings!$B$9,"Semi Critical","Non Critical")))</f>
        <v/>
      </c>
      <c r="U6506">
        <f>IF($B6506="","",IFERROR(VLOOKUP($O6506,Leaders!$A:$B,2,0),"Not Mapped"))</f>
        <v/>
      </c>
    </row>
    <row r="6507">
      <c r="A6507" s="16" t="n"/>
      <c r="G6507" s="17" t="n"/>
      <c r="H6507" s="17" t="n"/>
      <c r="I6507" s="17" t="n"/>
      <c r="J6507" s="17" t="n"/>
      <c r="K6507" s="17" t="n"/>
      <c r="L6507" s="17" t="n"/>
      <c r="N6507">
        <f>IF($B6507="","",IF($C6507="SUPERSTORE","Superstore","DH"))</f>
        <v/>
      </c>
      <c r="O6507">
        <f>IF($B6507="","",IFERROR(VLOOKUP($B6507,Mapping!$A:$C,2,0),"Not Mapped"))</f>
        <v/>
      </c>
      <c r="P6507">
        <f>IF($B6507="","",IFERROR(VLOOKUP($B6507,Mapping!$A:$C,3,0),"Not Mapped"))</f>
        <v/>
      </c>
      <c r="Q6507">
        <f>IF($B6507="","",IF(COUNTIF(Exclusions!$A:$A,$B6507)&gt;0,"Yes","No"))</f>
        <v/>
      </c>
      <c r="R6507" s="17">
        <f>IF($B6507="","",MIN(1,DAY($A6507)/IF($N6507="Superstore",Settings!$B$5,Settings!$B$4)))</f>
        <v/>
      </c>
      <c r="S6507" s="17">
        <f>IF(OR($B6507="",$G6507="",$R6507=0),"",$G6507/$R6507)</f>
        <v/>
      </c>
      <c r="T6507">
        <f>IF($S6507="","",IF($S6507&lt;Settings!$B$8,"Critical",IF($S6507&lt;Settings!$B$9,"Semi Critical","Non Critical")))</f>
        <v/>
      </c>
      <c r="U6507">
        <f>IF($B6507="","",IFERROR(VLOOKUP($O6507,Leaders!$A:$B,2,0),"Not Mapped"))</f>
        <v/>
      </c>
    </row>
    <row r="6508">
      <c r="A6508" s="16" t="n"/>
      <c r="G6508" s="17" t="n"/>
      <c r="H6508" s="17" t="n"/>
      <c r="I6508" s="17" t="n"/>
      <c r="J6508" s="17" t="n"/>
      <c r="K6508" s="17" t="n"/>
      <c r="L6508" s="17" t="n"/>
      <c r="N6508">
        <f>IF($B6508="","",IF($C6508="SUPERSTORE","Superstore","DH"))</f>
        <v/>
      </c>
      <c r="O6508">
        <f>IF($B6508="","",IFERROR(VLOOKUP($B6508,Mapping!$A:$C,2,0),"Not Mapped"))</f>
        <v/>
      </c>
      <c r="P6508">
        <f>IF($B6508="","",IFERROR(VLOOKUP($B6508,Mapping!$A:$C,3,0),"Not Mapped"))</f>
        <v/>
      </c>
      <c r="Q6508">
        <f>IF($B6508="","",IF(COUNTIF(Exclusions!$A:$A,$B6508)&gt;0,"Yes","No"))</f>
        <v/>
      </c>
      <c r="R6508" s="17">
        <f>IF($B6508="","",MIN(1,DAY($A6508)/IF($N6508="Superstore",Settings!$B$5,Settings!$B$4)))</f>
        <v/>
      </c>
      <c r="S6508" s="17">
        <f>IF(OR($B6508="",$G6508="",$R6508=0),"",$G6508/$R6508)</f>
        <v/>
      </c>
      <c r="T6508">
        <f>IF($S6508="","",IF($S6508&lt;Settings!$B$8,"Critical",IF($S6508&lt;Settings!$B$9,"Semi Critical","Non Critical")))</f>
        <v/>
      </c>
      <c r="U6508">
        <f>IF($B6508="","",IFERROR(VLOOKUP($O6508,Leaders!$A:$B,2,0),"Not Mapped"))</f>
        <v/>
      </c>
    </row>
    <row r="6509">
      <c r="A6509" s="16" t="n"/>
      <c r="G6509" s="17" t="n"/>
      <c r="H6509" s="17" t="n"/>
      <c r="I6509" s="17" t="n"/>
      <c r="J6509" s="17" t="n"/>
      <c r="K6509" s="17" t="n"/>
      <c r="L6509" s="17" t="n"/>
      <c r="N6509">
        <f>IF($B6509="","",IF($C6509="SUPERSTORE","Superstore","DH"))</f>
        <v/>
      </c>
      <c r="O6509">
        <f>IF($B6509="","",IFERROR(VLOOKUP($B6509,Mapping!$A:$C,2,0),"Not Mapped"))</f>
        <v/>
      </c>
      <c r="P6509">
        <f>IF($B6509="","",IFERROR(VLOOKUP($B6509,Mapping!$A:$C,3,0),"Not Mapped"))</f>
        <v/>
      </c>
      <c r="Q6509">
        <f>IF($B6509="","",IF(COUNTIF(Exclusions!$A:$A,$B6509)&gt;0,"Yes","No"))</f>
        <v/>
      </c>
      <c r="R6509" s="17">
        <f>IF($B6509="","",MIN(1,DAY($A6509)/IF($N6509="Superstore",Settings!$B$5,Settings!$B$4)))</f>
        <v/>
      </c>
      <c r="S6509" s="17">
        <f>IF(OR($B6509="",$G6509="",$R6509=0),"",$G6509/$R6509)</f>
        <v/>
      </c>
      <c r="T6509">
        <f>IF($S6509="","",IF($S6509&lt;Settings!$B$8,"Critical",IF($S6509&lt;Settings!$B$9,"Semi Critical","Non Critical")))</f>
        <v/>
      </c>
      <c r="U6509">
        <f>IF($B6509="","",IFERROR(VLOOKUP($O6509,Leaders!$A:$B,2,0),"Not Mapped"))</f>
        <v/>
      </c>
    </row>
    <row r="6510">
      <c r="A6510" s="16" t="n"/>
      <c r="G6510" s="17" t="n"/>
      <c r="H6510" s="17" t="n"/>
      <c r="I6510" s="17" t="n"/>
      <c r="J6510" s="17" t="n"/>
      <c r="K6510" s="17" t="n"/>
      <c r="L6510" s="17" t="n"/>
      <c r="N6510">
        <f>IF($B6510="","",IF($C6510="SUPERSTORE","Superstore","DH"))</f>
        <v/>
      </c>
      <c r="O6510">
        <f>IF($B6510="","",IFERROR(VLOOKUP($B6510,Mapping!$A:$C,2,0),"Not Mapped"))</f>
        <v/>
      </c>
      <c r="P6510">
        <f>IF($B6510="","",IFERROR(VLOOKUP($B6510,Mapping!$A:$C,3,0),"Not Mapped"))</f>
        <v/>
      </c>
      <c r="Q6510">
        <f>IF($B6510="","",IF(COUNTIF(Exclusions!$A:$A,$B6510)&gt;0,"Yes","No"))</f>
        <v/>
      </c>
      <c r="R6510" s="17">
        <f>IF($B6510="","",MIN(1,DAY($A6510)/IF($N6510="Superstore",Settings!$B$5,Settings!$B$4)))</f>
        <v/>
      </c>
      <c r="S6510" s="17">
        <f>IF(OR($B6510="",$G6510="",$R6510=0),"",$G6510/$R6510)</f>
        <v/>
      </c>
      <c r="T6510">
        <f>IF($S6510="","",IF($S6510&lt;Settings!$B$8,"Critical",IF($S6510&lt;Settings!$B$9,"Semi Critical","Non Critical")))</f>
        <v/>
      </c>
      <c r="U6510">
        <f>IF($B6510="","",IFERROR(VLOOKUP($O6510,Leaders!$A:$B,2,0),"Not Mapped"))</f>
        <v/>
      </c>
    </row>
    <row r="6511">
      <c r="A6511" s="16" t="n"/>
      <c r="G6511" s="17" t="n"/>
      <c r="H6511" s="17" t="n"/>
      <c r="I6511" s="17" t="n"/>
      <c r="J6511" s="17" t="n"/>
      <c r="K6511" s="17" t="n"/>
      <c r="L6511" s="17" t="n"/>
      <c r="N6511">
        <f>IF($B6511="","",IF($C6511="SUPERSTORE","Superstore","DH"))</f>
        <v/>
      </c>
      <c r="O6511">
        <f>IF($B6511="","",IFERROR(VLOOKUP($B6511,Mapping!$A:$C,2,0),"Not Mapped"))</f>
        <v/>
      </c>
      <c r="P6511">
        <f>IF($B6511="","",IFERROR(VLOOKUP($B6511,Mapping!$A:$C,3,0),"Not Mapped"))</f>
        <v/>
      </c>
      <c r="Q6511">
        <f>IF($B6511="","",IF(COUNTIF(Exclusions!$A:$A,$B6511)&gt;0,"Yes","No"))</f>
        <v/>
      </c>
      <c r="R6511" s="17">
        <f>IF($B6511="","",MIN(1,DAY($A6511)/IF($N6511="Superstore",Settings!$B$5,Settings!$B$4)))</f>
        <v/>
      </c>
      <c r="S6511" s="17">
        <f>IF(OR($B6511="",$G6511="",$R6511=0),"",$G6511/$R6511)</f>
        <v/>
      </c>
      <c r="T6511">
        <f>IF($S6511="","",IF($S6511&lt;Settings!$B$8,"Critical",IF($S6511&lt;Settings!$B$9,"Semi Critical","Non Critical")))</f>
        <v/>
      </c>
      <c r="U6511">
        <f>IF($B6511="","",IFERROR(VLOOKUP($O6511,Leaders!$A:$B,2,0),"Not Mapped"))</f>
        <v/>
      </c>
    </row>
    <row r="6512">
      <c r="A6512" s="16" t="n"/>
      <c r="G6512" s="17" t="n"/>
      <c r="H6512" s="17" t="n"/>
      <c r="I6512" s="17" t="n"/>
      <c r="J6512" s="17" t="n"/>
      <c r="K6512" s="17" t="n"/>
      <c r="L6512" s="17" t="n"/>
      <c r="N6512">
        <f>IF($B6512="","",IF($C6512="SUPERSTORE","Superstore","DH"))</f>
        <v/>
      </c>
      <c r="O6512">
        <f>IF($B6512="","",IFERROR(VLOOKUP($B6512,Mapping!$A:$C,2,0),"Not Mapped"))</f>
        <v/>
      </c>
      <c r="P6512">
        <f>IF($B6512="","",IFERROR(VLOOKUP($B6512,Mapping!$A:$C,3,0),"Not Mapped"))</f>
        <v/>
      </c>
      <c r="Q6512">
        <f>IF($B6512="","",IF(COUNTIF(Exclusions!$A:$A,$B6512)&gt;0,"Yes","No"))</f>
        <v/>
      </c>
      <c r="R6512" s="17">
        <f>IF($B6512="","",MIN(1,DAY($A6512)/IF($N6512="Superstore",Settings!$B$5,Settings!$B$4)))</f>
        <v/>
      </c>
      <c r="S6512" s="17">
        <f>IF(OR($B6512="",$G6512="",$R6512=0),"",$G6512/$R6512)</f>
        <v/>
      </c>
      <c r="T6512">
        <f>IF($S6512="","",IF($S6512&lt;Settings!$B$8,"Critical",IF($S6512&lt;Settings!$B$9,"Semi Critical","Non Critical")))</f>
        <v/>
      </c>
      <c r="U6512">
        <f>IF($B6512="","",IFERROR(VLOOKUP($O6512,Leaders!$A:$B,2,0),"Not Mapped"))</f>
        <v/>
      </c>
    </row>
    <row r="6513">
      <c r="A6513" s="16" t="n"/>
      <c r="G6513" s="17" t="n"/>
      <c r="H6513" s="17" t="n"/>
      <c r="I6513" s="17" t="n"/>
      <c r="J6513" s="17" t="n"/>
      <c r="K6513" s="17" t="n"/>
      <c r="L6513" s="17" t="n"/>
      <c r="N6513">
        <f>IF($B6513="","",IF($C6513="SUPERSTORE","Superstore","DH"))</f>
        <v/>
      </c>
      <c r="O6513">
        <f>IF($B6513="","",IFERROR(VLOOKUP($B6513,Mapping!$A:$C,2,0),"Not Mapped"))</f>
        <v/>
      </c>
      <c r="P6513">
        <f>IF($B6513="","",IFERROR(VLOOKUP($B6513,Mapping!$A:$C,3,0),"Not Mapped"))</f>
        <v/>
      </c>
      <c r="Q6513">
        <f>IF($B6513="","",IF(COUNTIF(Exclusions!$A:$A,$B6513)&gt;0,"Yes","No"))</f>
        <v/>
      </c>
      <c r="R6513" s="17">
        <f>IF($B6513="","",MIN(1,DAY($A6513)/IF($N6513="Superstore",Settings!$B$5,Settings!$B$4)))</f>
        <v/>
      </c>
      <c r="S6513" s="17">
        <f>IF(OR($B6513="",$G6513="",$R6513=0),"",$G6513/$R6513)</f>
        <v/>
      </c>
      <c r="T6513">
        <f>IF($S6513="","",IF($S6513&lt;Settings!$B$8,"Critical",IF($S6513&lt;Settings!$B$9,"Semi Critical","Non Critical")))</f>
        <v/>
      </c>
      <c r="U6513">
        <f>IF($B6513="","",IFERROR(VLOOKUP($O6513,Leaders!$A:$B,2,0),"Not Mapped"))</f>
        <v/>
      </c>
    </row>
    <row r="6514">
      <c r="A6514" s="16" t="n"/>
      <c r="G6514" s="17" t="n"/>
      <c r="H6514" s="17" t="n"/>
      <c r="I6514" s="17" t="n"/>
      <c r="J6514" s="17" t="n"/>
      <c r="K6514" s="17" t="n"/>
      <c r="L6514" s="17" t="n"/>
      <c r="N6514">
        <f>IF($B6514="","",IF($C6514="SUPERSTORE","Superstore","DH"))</f>
        <v/>
      </c>
      <c r="O6514">
        <f>IF($B6514="","",IFERROR(VLOOKUP($B6514,Mapping!$A:$C,2,0),"Not Mapped"))</f>
        <v/>
      </c>
      <c r="P6514">
        <f>IF($B6514="","",IFERROR(VLOOKUP($B6514,Mapping!$A:$C,3,0),"Not Mapped"))</f>
        <v/>
      </c>
      <c r="Q6514">
        <f>IF($B6514="","",IF(COUNTIF(Exclusions!$A:$A,$B6514)&gt;0,"Yes","No"))</f>
        <v/>
      </c>
      <c r="R6514" s="17">
        <f>IF($B6514="","",MIN(1,DAY($A6514)/IF($N6514="Superstore",Settings!$B$5,Settings!$B$4)))</f>
        <v/>
      </c>
      <c r="S6514" s="17">
        <f>IF(OR($B6514="",$G6514="",$R6514=0),"",$G6514/$R6514)</f>
        <v/>
      </c>
      <c r="T6514">
        <f>IF($S6514="","",IF($S6514&lt;Settings!$B$8,"Critical",IF($S6514&lt;Settings!$B$9,"Semi Critical","Non Critical")))</f>
        <v/>
      </c>
      <c r="U6514">
        <f>IF($B6514="","",IFERROR(VLOOKUP($O6514,Leaders!$A:$B,2,0),"Not Mapped"))</f>
        <v/>
      </c>
    </row>
    <row r="6515">
      <c r="A6515" s="16" t="n"/>
      <c r="G6515" s="17" t="n"/>
      <c r="H6515" s="17" t="n"/>
      <c r="I6515" s="17" t="n"/>
      <c r="J6515" s="17" t="n"/>
      <c r="K6515" s="17" t="n"/>
      <c r="L6515" s="17" t="n"/>
      <c r="N6515">
        <f>IF($B6515="","",IF($C6515="SUPERSTORE","Superstore","DH"))</f>
        <v/>
      </c>
      <c r="O6515">
        <f>IF($B6515="","",IFERROR(VLOOKUP($B6515,Mapping!$A:$C,2,0),"Not Mapped"))</f>
        <v/>
      </c>
      <c r="P6515">
        <f>IF($B6515="","",IFERROR(VLOOKUP($B6515,Mapping!$A:$C,3,0),"Not Mapped"))</f>
        <v/>
      </c>
      <c r="Q6515">
        <f>IF($B6515="","",IF(COUNTIF(Exclusions!$A:$A,$B6515)&gt;0,"Yes","No"))</f>
        <v/>
      </c>
      <c r="R6515" s="17">
        <f>IF($B6515="","",MIN(1,DAY($A6515)/IF($N6515="Superstore",Settings!$B$5,Settings!$B$4)))</f>
        <v/>
      </c>
      <c r="S6515" s="17">
        <f>IF(OR($B6515="",$G6515="",$R6515=0),"",$G6515/$R6515)</f>
        <v/>
      </c>
      <c r="T6515">
        <f>IF($S6515="","",IF($S6515&lt;Settings!$B$8,"Critical",IF($S6515&lt;Settings!$B$9,"Semi Critical","Non Critical")))</f>
        <v/>
      </c>
      <c r="U6515">
        <f>IF($B6515="","",IFERROR(VLOOKUP($O6515,Leaders!$A:$B,2,0),"Not Mapped"))</f>
        <v/>
      </c>
    </row>
    <row r="6516">
      <c r="A6516" s="16" t="n"/>
      <c r="G6516" s="17" t="n"/>
      <c r="H6516" s="17" t="n"/>
      <c r="I6516" s="17" t="n"/>
      <c r="J6516" s="17" t="n"/>
      <c r="K6516" s="17" t="n"/>
      <c r="L6516" s="17" t="n"/>
      <c r="N6516">
        <f>IF($B6516="","",IF($C6516="SUPERSTORE","Superstore","DH"))</f>
        <v/>
      </c>
      <c r="O6516">
        <f>IF($B6516="","",IFERROR(VLOOKUP($B6516,Mapping!$A:$C,2,0),"Not Mapped"))</f>
        <v/>
      </c>
      <c r="P6516">
        <f>IF($B6516="","",IFERROR(VLOOKUP($B6516,Mapping!$A:$C,3,0),"Not Mapped"))</f>
        <v/>
      </c>
      <c r="Q6516">
        <f>IF($B6516="","",IF(COUNTIF(Exclusions!$A:$A,$B6516)&gt;0,"Yes","No"))</f>
        <v/>
      </c>
      <c r="R6516" s="17">
        <f>IF($B6516="","",MIN(1,DAY($A6516)/IF($N6516="Superstore",Settings!$B$5,Settings!$B$4)))</f>
        <v/>
      </c>
      <c r="S6516" s="17">
        <f>IF(OR($B6516="",$G6516="",$R6516=0),"",$G6516/$R6516)</f>
        <v/>
      </c>
      <c r="T6516">
        <f>IF($S6516="","",IF($S6516&lt;Settings!$B$8,"Critical",IF($S6516&lt;Settings!$B$9,"Semi Critical","Non Critical")))</f>
        <v/>
      </c>
      <c r="U6516">
        <f>IF($B6516="","",IFERROR(VLOOKUP($O6516,Leaders!$A:$B,2,0),"Not Mapped"))</f>
        <v/>
      </c>
    </row>
    <row r="6517">
      <c r="A6517" s="16" t="n"/>
      <c r="G6517" s="17" t="n"/>
      <c r="H6517" s="17" t="n"/>
      <c r="I6517" s="17" t="n"/>
      <c r="J6517" s="17" t="n"/>
      <c r="K6517" s="17" t="n"/>
      <c r="L6517" s="17" t="n"/>
      <c r="N6517">
        <f>IF($B6517="","",IF($C6517="SUPERSTORE","Superstore","DH"))</f>
        <v/>
      </c>
      <c r="O6517">
        <f>IF($B6517="","",IFERROR(VLOOKUP($B6517,Mapping!$A:$C,2,0),"Not Mapped"))</f>
        <v/>
      </c>
      <c r="P6517">
        <f>IF($B6517="","",IFERROR(VLOOKUP($B6517,Mapping!$A:$C,3,0),"Not Mapped"))</f>
        <v/>
      </c>
      <c r="Q6517">
        <f>IF($B6517="","",IF(COUNTIF(Exclusions!$A:$A,$B6517)&gt;0,"Yes","No"))</f>
        <v/>
      </c>
      <c r="R6517" s="17">
        <f>IF($B6517="","",MIN(1,DAY($A6517)/IF($N6517="Superstore",Settings!$B$5,Settings!$B$4)))</f>
        <v/>
      </c>
      <c r="S6517" s="17">
        <f>IF(OR($B6517="",$G6517="",$R6517=0),"",$G6517/$R6517)</f>
        <v/>
      </c>
      <c r="T6517">
        <f>IF($S6517="","",IF($S6517&lt;Settings!$B$8,"Critical",IF($S6517&lt;Settings!$B$9,"Semi Critical","Non Critical")))</f>
        <v/>
      </c>
      <c r="U6517">
        <f>IF($B6517="","",IFERROR(VLOOKUP($O6517,Leaders!$A:$B,2,0),"Not Mapped"))</f>
        <v/>
      </c>
    </row>
    <row r="6518">
      <c r="A6518" s="16" t="n"/>
      <c r="G6518" s="17" t="n"/>
      <c r="H6518" s="17" t="n"/>
      <c r="I6518" s="17" t="n"/>
      <c r="J6518" s="17" t="n"/>
      <c r="K6518" s="17" t="n"/>
      <c r="L6518" s="17" t="n"/>
      <c r="N6518">
        <f>IF($B6518="","",IF($C6518="SUPERSTORE","Superstore","DH"))</f>
        <v/>
      </c>
      <c r="O6518">
        <f>IF($B6518="","",IFERROR(VLOOKUP($B6518,Mapping!$A:$C,2,0),"Not Mapped"))</f>
        <v/>
      </c>
      <c r="P6518">
        <f>IF($B6518="","",IFERROR(VLOOKUP($B6518,Mapping!$A:$C,3,0),"Not Mapped"))</f>
        <v/>
      </c>
      <c r="Q6518">
        <f>IF($B6518="","",IF(COUNTIF(Exclusions!$A:$A,$B6518)&gt;0,"Yes","No"))</f>
        <v/>
      </c>
      <c r="R6518" s="17">
        <f>IF($B6518="","",MIN(1,DAY($A6518)/IF($N6518="Superstore",Settings!$B$5,Settings!$B$4)))</f>
        <v/>
      </c>
      <c r="S6518" s="17">
        <f>IF(OR($B6518="",$G6518="",$R6518=0),"",$G6518/$R6518)</f>
        <v/>
      </c>
      <c r="T6518">
        <f>IF($S6518="","",IF($S6518&lt;Settings!$B$8,"Critical",IF($S6518&lt;Settings!$B$9,"Semi Critical","Non Critical")))</f>
        <v/>
      </c>
      <c r="U6518">
        <f>IF($B6518="","",IFERROR(VLOOKUP($O6518,Leaders!$A:$B,2,0),"Not Mapped"))</f>
        <v/>
      </c>
    </row>
    <row r="6519">
      <c r="A6519" s="16" t="n"/>
      <c r="G6519" s="17" t="n"/>
      <c r="H6519" s="17" t="n"/>
      <c r="I6519" s="17" t="n"/>
      <c r="J6519" s="17" t="n"/>
      <c r="K6519" s="17" t="n"/>
      <c r="L6519" s="17" t="n"/>
      <c r="N6519">
        <f>IF($B6519="","",IF($C6519="SUPERSTORE","Superstore","DH"))</f>
        <v/>
      </c>
      <c r="O6519">
        <f>IF($B6519="","",IFERROR(VLOOKUP($B6519,Mapping!$A:$C,2,0),"Not Mapped"))</f>
        <v/>
      </c>
      <c r="P6519">
        <f>IF($B6519="","",IFERROR(VLOOKUP($B6519,Mapping!$A:$C,3,0),"Not Mapped"))</f>
        <v/>
      </c>
      <c r="Q6519">
        <f>IF($B6519="","",IF(COUNTIF(Exclusions!$A:$A,$B6519)&gt;0,"Yes","No"))</f>
        <v/>
      </c>
      <c r="R6519" s="17">
        <f>IF($B6519="","",MIN(1,DAY($A6519)/IF($N6519="Superstore",Settings!$B$5,Settings!$B$4)))</f>
        <v/>
      </c>
      <c r="S6519" s="17">
        <f>IF(OR($B6519="",$G6519="",$R6519=0),"",$G6519/$R6519)</f>
        <v/>
      </c>
      <c r="T6519">
        <f>IF($S6519="","",IF($S6519&lt;Settings!$B$8,"Critical",IF($S6519&lt;Settings!$B$9,"Semi Critical","Non Critical")))</f>
        <v/>
      </c>
      <c r="U6519">
        <f>IF($B6519="","",IFERROR(VLOOKUP($O6519,Leaders!$A:$B,2,0),"Not Mapped"))</f>
        <v/>
      </c>
    </row>
    <row r="6520">
      <c r="A6520" s="16" t="n"/>
      <c r="G6520" s="17" t="n"/>
      <c r="H6520" s="17" t="n"/>
      <c r="I6520" s="17" t="n"/>
      <c r="J6520" s="17" t="n"/>
      <c r="K6520" s="17" t="n"/>
      <c r="L6520" s="17" t="n"/>
      <c r="N6520">
        <f>IF($B6520="","",IF($C6520="SUPERSTORE","Superstore","DH"))</f>
        <v/>
      </c>
      <c r="O6520">
        <f>IF($B6520="","",IFERROR(VLOOKUP($B6520,Mapping!$A:$C,2,0),"Not Mapped"))</f>
        <v/>
      </c>
      <c r="P6520">
        <f>IF($B6520="","",IFERROR(VLOOKUP($B6520,Mapping!$A:$C,3,0),"Not Mapped"))</f>
        <v/>
      </c>
      <c r="Q6520">
        <f>IF($B6520="","",IF(COUNTIF(Exclusions!$A:$A,$B6520)&gt;0,"Yes","No"))</f>
        <v/>
      </c>
      <c r="R6520" s="17">
        <f>IF($B6520="","",MIN(1,DAY($A6520)/IF($N6520="Superstore",Settings!$B$5,Settings!$B$4)))</f>
        <v/>
      </c>
      <c r="S6520" s="17">
        <f>IF(OR($B6520="",$G6520="",$R6520=0),"",$G6520/$R6520)</f>
        <v/>
      </c>
      <c r="T6520">
        <f>IF($S6520="","",IF($S6520&lt;Settings!$B$8,"Critical",IF($S6520&lt;Settings!$B$9,"Semi Critical","Non Critical")))</f>
        <v/>
      </c>
      <c r="U6520">
        <f>IF($B6520="","",IFERROR(VLOOKUP($O6520,Leaders!$A:$B,2,0),"Not Mapped"))</f>
        <v/>
      </c>
    </row>
    <row r="6521">
      <c r="A6521" s="16" t="n"/>
      <c r="G6521" s="17" t="n"/>
      <c r="H6521" s="17" t="n"/>
      <c r="I6521" s="17" t="n"/>
      <c r="J6521" s="17" t="n"/>
      <c r="K6521" s="17" t="n"/>
      <c r="L6521" s="17" t="n"/>
      <c r="N6521">
        <f>IF($B6521="","",IF($C6521="SUPERSTORE","Superstore","DH"))</f>
        <v/>
      </c>
      <c r="O6521">
        <f>IF($B6521="","",IFERROR(VLOOKUP($B6521,Mapping!$A:$C,2,0),"Not Mapped"))</f>
        <v/>
      </c>
      <c r="P6521">
        <f>IF($B6521="","",IFERROR(VLOOKUP($B6521,Mapping!$A:$C,3,0),"Not Mapped"))</f>
        <v/>
      </c>
      <c r="Q6521">
        <f>IF($B6521="","",IF(COUNTIF(Exclusions!$A:$A,$B6521)&gt;0,"Yes","No"))</f>
        <v/>
      </c>
      <c r="R6521" s="17">
        <f>IF($B6521="","",MIN(1,DAY($A6521)/IF($N6521="Superstore",Settings!$B$5,Settings!$B$4)))</f>
        <v/>
      </c>
      <c r="S6521" s="17">
        <f>IF(OR($B6521="",$G6521="",$R6521=0),"",$G6521/$R6521)</f>
        <v/>
      </c>
      <c r="T6521">
        <f>IF($S6521="","",IF($S6521&lt;Settings!$B$8,"Critical",IF($S6521&lt;Settings!$B$9,"Semi Critical","Non Critical")))</f>
        <v/>
      </c>
      <c r="U6521">
        <f>IF($B6521="","",IFERROR(VLOOKUP($O6521,Leaders!$A:$B,2,0),"Not Mapped"))</f>
        <v/>
      </c>
    </row>
    <row r="6522">
      <c r="A6522" s="16" t="n"/>
      <c r="G6522" s="17" t="n"/>
      <c r="H6522" s="17" t="n"/>
      <c r="I6522" s="17" t="n"/>
      <c r="J6522" s="17" t="n"/>
      <c r="K6522" s="17" t="n"/>
      <c r="L6522" s="17" t="n"/>
      <c r="N6522">
        <f>IF($B6522="","",IF($C6522="SUPERSTORE","Superstore","DH"))</f>
        <v/>
      </c>
      <c r="O6522">
        <f>IF($B6522="","",IFERROR(VLOOKUP($B6522,Mapping!$A:$C,2,0),"Not Mapped"))</f>
        <v/>
      </c>
      <c r="P6522">
        <f>IF($B6522="","",IFERROR(VLOOKUP($B6522,Mapping!$A:$C,3,0),"Not Mapped"))</f>
        <v/>
      </c>
      <c r="Q6522">
        <f>IF($B6522="","",IF(COUNTIF(Exclusions!$A:$A,$B6522)&gt;0,"Yes","No"))</f>
        <v/>
      </c>
      <c r="R6522" s="17">
        <f>IF($B6522="","",MIN(1,DAY($A6522)/IF($N6522="Superstore",Settings!$B$5,Settings!$B$4)))</f>
        <v/>
      </c>
      <c r="S6522" s="17">
        <f>IF(OR($B6522="",$G6522="",$R6522=0),"",$G6522/$R6522)</f>
        <v/>
      </c>
      <c r="T6522">
        <f>IF($S6522="","",IF($S6522&lt;Settings!$B$8,"Critical",IF($S6522&lt;Settings!$B$9,"Semi Critical","Non Critical")))</f>
        <v/>
      </c>
      <c r="U6522">
        <f>IF($B6522="","",IFERROR(VLOOKUP($O6522,Leaders!$A:$B,2,0),"Not Mapped"))</f>
        <v/>
      </c>
    </row>
    <row r="6523">
      <c r="A6523" s="16" t="n"/>
      <c r="G6523" s="17" t="n"/>
      <c r="H6523" s="17" t="n"/>
      <c r="I6523" s="17" t="n"/>
      <c r="J6523" s="17" t="n"/>
      <c r="K6523" s="17" t="n"/>
      <c r="L6523" s="17" t="n"/>
      <c r="N6523">
        <f>IF($B6523="","",IF($C6523="SUPERSTORE","Superstore","DH"))</f>
        <v/>
      </c>
      <c r="O6523">
        <f>IF($B6523="","",IFERROR(VLOOKUP($B6523,Mapping!$A:$C,2,0),"Not Mapped"))</f>
        <v/>
      </c>
      <c r="P6523">
        <f>IF($B6523="","",IFERROR(VLOOKUP($B6523,Mapping!$A:$C,3,0),"Not Mapped"))</f>
        <v/>
      </c>
      <c r="Q6523">
        <f>IF($B6523="","",IF(COUNTIF(Exclusions!$A:$A,$B6523)&gt;0,"Yes","No"))</f>
        <v/>
      </c>
      <c r="R6523" s="17">
        <f>IF($B6523="","",MIN(1,DAY($A6523)/IF($N6523="Superstore",Settings!$B$5,Settings!$B$4)))</f>
        <v/>
      </c>
      <c r="S6523" s="17">
        <f>IF(OR($B6523="",$G6523="",$R6523=0),"",$G6523/$R6523)</f>
        <v/>
      </c>
      <c r="T6523">
        <f>IF($S6523="","",IF($S6523&lt;Settings!$B$8,"Critical",IF($S6523&lt;Settings!$B$9,"Semi Critical","Non Critical")))</f>
        <v/>
      </c>
      <c r="U6523">
        <f>IF($B6523="","",IFERROR(VLOOKUP($O6523,Leaders!$A:$B,2,0),"Not Mapped"))</f>
        <v/>
      </c>
    </row>
    <row r="6524">
      <c r="A6524" s="16" t="n"/>
      <c r="G6524" s="17" t="n"/>
      <c r="H6524" s="17" t="n"/>
      <c r="I6524" s="17" t="n"/>
      <c r="J6524" s="17" t="n"/>
      <c r="K6524" s="17" t="n"/>
      <c r="L6524" s="17" t="n"/>
      <c r="N6524">
        <f>IF($B6524="","",IF($C6524="SUPERSTORE","Superstore","DH"))</f>
        <v/>
      </c>
      <c r="O6524">
        <f>IF($B6524="","",IFERROR(VLOOKUP($B6524,Mapping!$A:$C,2,0),"Not Mapped"))</f>
        <v/>
      </c>
      <c r="P6524">
        <f>IF($B6524="","",IFERROR(VLOOKUP($B6524,Mapping!$A:$C,3,0),"Not Mapped"))</f>
        <v/>
      </c>
      <c r="Q6524">
        <f>IF($B6524="","",IF(COUNTIF(Exclusions!$A:$A,$B6524)&gt;0,"Yes","No"))</f>
        <v/>
      </c>
      <c r="R6524" s="17">
        <f>IF($B6524="","",MIN(1,DAY($A6524)/IF($N6524="Superstore",Settings!$B$5,Settings!$B$4)))</f>
        <v/>
      </c>
      <c r="S6524" s="17">
        <f>IF(OR($B6524="",$G6524="",$R6524=0),"",$G6524/$R6524)</f>
        <v/>
      </c>
      <c r="T6524">
        <f>IF($S6524="","",IF($S6524&lt;Settings!$B$8,"Critical",IF($S6524&lt;Settings!$B$9,"Semi Critical","Non Critical")))</f>
        <v/>
      </c>
      <c r="U6524">
        <f>IF($B6524="","",IFERROR(VLOOKUP($O6524,Leaders!$A:$B,2,0),"Not Mapped"))</f>
        <v/>
      </c>
    </row>
    <row r="6525">
      <c r="A6525" s="16" t="n"/>
      <c r="G6525" s="17" t="n"/>
      <c r="H6525" s="17" t="n"/>
      <c r="I6525" s="17" t="n"/>
      <c r="J6525" s="17" t="n"/>
      <c r="K6525" s="17" t="n"/>
      <c r="L6525" s="17" t="n"/>
      <c r="N6525">
        <f>IF($B6525="","",IF($C6525="SUPERSTORE","Superstore","DH"))</f>
        <v/>
      </c>
      <c r="O6525">
        <f>IF($B6525="","",IFERROR(VLOOKUP($B6525,Mapping!$A:$C,2,0),"Not Mapped"))</f>
        <v/>
      </c>
      <c r="P6525">
        <f>IF($B6525="","",IFERROR(VLOOKUP($B6525,Mapping!$A:$C,3,0),"Not Mapped"))</f>
        <v/>
      </c>
      <c r="Q6525">
        <f>IF($B6525="","",IF(COUNTIF(Exclusions!$A:$A,$B6525)&gt;0,"Yes","No"))</f>
        <v/>
      </c>
      <c r="R6525" s="17">
        <f>IF($B6525="","",MIN(1,DAY($A6525)/IF($N6525="Superstore",Settings!$B$5,Settings!$B$4)))</f>
        <v/>
      </c>
      <c r="S6525" s="17">
        <f>IF(OR($B6525="",$G6525="",$R6525=0),"",$G6525/$R6525)</f>
        <v/>
      </c>
      <c r="T6525">
        <f>IF($S6525="","",IF($S6525&lt;Settings!$B$8,"Critical",IF($S6525&lt;Settings!$B$9,"Semi Critical","Non Critical")))</f>
        <v/>
      </c>
      <c r="U6525">
        <f>IF($B6525="","",IFERROR(VLOOKUP($O6525,Leaders!$A:$B,2,0),"Not Mapped"))</f>
        <v/>
      </c>
    </row>
    <row r="6526">
      <c r="A6526" s="16" t="n"/>
      <c r="G6526" s="17" t="n"/>
      <c r="H6526" s="17" t="n"/>
      <c r="I6526" s="17" t="n"/>
      <c r="J6526" s="17" t="n"/>
      <c r="K6526" s="17" t="n"/>
      <c r="L6526" s="17" t="n"/>
      <c r="N6526">
        <f>IF($B6526="","",IF($C6526="SUPERSTORE","Superstore","DH"))</f>
        <v/>
      </c>
      <c r="O6526">
        <f>IF($B6526="","",IFERROR(VLOOKUP($B6526,Mapping!$A:$C,2,0),"Not Mapped"))</f>
        <v/>
      </c>
      <c r="P6526">
        <f>IF($B6526="","",IFERROR(VLOOKUP($B6526,Mapping!$A:$C,3,0),"Not Mapped"))</f>
        <v/>
      </c>
      <c r="Q6526">
        <f>IF($B6526="","",IF(COUNTIF(Exclusions!$A:$A,$B6526)&gt;0,"Yes","No"))</f>
        <v/>
      </c>
      <c r="R6526" s="17">
        <f>IF($B6526="","",MIN(1,DAY($A6526)/IF($N6526="Superstore",Settings!$B$5,Settings!$B$4)))</f>
        <v/>
      </c>
      <c r="S6526" s="17">
        <f>IF(OR($B6526="",$G6526="",$R6526=0),"",$G6526/$R6526)</f>
        <v/>
      </c>
      <c r="T6526">
        <f>IF($S6526="","",IF($S6526&lt;Settings!$B$8,"Critical",IF($S6526&lt;Settings!$B$9,"Semi Critical","Non Critical")))</f>
        <v/>
      </c>
      <c r="U6526">
        <f>IF($B6526="","",IFERROR(VLOOKUP($O6526,Leaders!$A:$B,2,0),"Not Mapped"))</f>
        <v/>
      </c>
    </row>
    <row r="6527">
      <c r="A6527" s="16" t="n"/>
      <c r="G6527" s="17" t="n"/>
      <c r="H6527" s="17" t="n"/>
      <c r="I6527" s="17" t="n"/>
      <c r="J6527" s="17" t="n"/>
      <c r="K6527" s="17" t="n"/>
      <c r="L6527" s="17" t="n"/>
      <c r="N6527">
        <f>IF($B6527="","",IF($C6527="SUPERSTORE","Superstore","DH"))</f>
        <v/>
      </c>
      <c r="O6527">
        <f>IF($B6527="","",IFERROR(VLOOKUP($B6527,Mapping!$A:$C,2,0),"Not Mapped"))</f>
        <v/>
      </c>
      <c r="P6527">
        <f>IF($B6527="","",IFERROR(VLOOKUP($B6527,Mapping!$A:$C,3,0),"Not Mapped"))</f>
        <v/>
      </c>
      <c r="Q6527">
        <f>IF($B6527="","",IF(COUNTIF(Exclusions!$A:$A,$B6527)&gt;0,"Yes","No"))</f>
        <v/>
      </c>
      <c r="R6527" s="17">
        <f>IF($B6527="","",MIN(1,DAY($A6527)/IF($N6527="Superstore",Settings!$B$5,Settings!$B$4)))</f>
        <v/>
      </c>
      <c r="S6527" s="17">
        <f>IF(OR($B6527="",$G6527="",$R6527=0),"",$G6527/$R6527)</f>
        <v/>
      </c>
      <c r="T6527">
        <f>IF($S6527="","",IF($S6527&lt;Settings!$B$8,"Critical",IF($S6527&lt;Settings!$B$9,"Semi Critical","Non Critical")))</f>
        <v/>
      </c>
      <c r="U6527">
        <f>IF($B6527="","",IFERROR(VLOOKUP($O6527,Leaders!$A:$B,2,0),"Not Mapped"))</f>
        <v/>
      </c>
    </row>
    <row r="6528">
      <c r="A6528" s="16" t="n"/>
      <c r="G6528" s="17" t="n"/>
      <c r="H6528" s="17" t="n"/>
      <c r="I6528" s="17" t="n"/>
      <c r="J6528" s="17" t="n"/>
      <c r="K6528" s="17" t="n"/>
      <c r="L6528" s="17" t="n"/>
      <c r="N6528">
        <f>IF($B6528="","",IF($C6528="SUPERSTORE","Superstore","DH"))</f>
        <v/>
      </c>
      <c r="O6528">
        <f>IF($B6528="","",IFERROR(VLOOKUP($B6528,Mapping!$A:$C,2,0),"Not Mapped"))</f>
        <v/>
      </c>
      <c r="P6528">
        <f>IF($B6528="","",IFERROR(VLOOKUP($B6528,Mapping!$A:$C,3,0),"Not Mapped"))</f>
        <v/>
      </c>
      <c r="Q6528">
        <f>IF($B6528="","",IF(COUNTIF(Exclusions!$A:$A,$B6528)&gt;0,"Yes","No"))</f>
        <v/>
      </c>
      <c r="R6528" s="17">
        <f>IF($B6528="","",MIN(1,DAY($A6528)/IF($N6528="Superstore",Settings!$B$5,Settings!$B$4)))</f>
        <v/>
      </c>
      <c r="S6528" s="17">
        <f>IF(OR($B6528="",$G6528="",$R6528=0),"",$G6528/$R6528)</f>
        <v/>
      </c>
      <c r="T6528">
        <f>IF($S6528="","",IF($S6528&lt;Settings!$B$8,"Critical",IF($S6528&lt;Settings!$B$9,"Semi Critical","Non Critical")))</f>
        <v/>
      </c>
      <c r="U6528">
        <f>IF($B6528="","",IFERROR(VLOOKUP($O6528,Leaders!$A:$B,2,0),"Not Mapped"))</f>
        <v/>
      </c>
    </row>
    <row r="6529">
      <c r="A6529" s="16" t="n"/>
      <c r="G6529" s="17" t="n"/>
      <c r="H6529" s="17" t="n"/>
      <c r="I6529" s="17" t="n"/>
      <c r="J6529" s="17" t="n"/>
      <c r="K6529" s="17" t="n"/>
      <c r="L6529" s="17" t="n"/>
      <c r="N6529">
        <f>IF($B6529="","",IF($C6529="SUPERSTORE","Superstore","DH"))</f>
        <v/>
      </c>
      <c r="O6529">
        <f>IF($B6529="","",IFERROR(VLOOKUP($B6529,Mapping!$A:$C,2,0),"Not Mapped"))</f>
        <v/>
      </c>
      <c r="P6529">
        <f>IF($B6529="","",IFERROR(VLOOKUP($B6529,Mapping!$A:$C,3,0),"Not Mapped"))</f>
        <v/>
      </c>
      <c r="Q6529">
        <f>IF($B6529="","",IF(COUNTIF(Exclusions!$A:$A,$B6529)&gt;0,"Yes","No"))</f>
        <v/>
      </c>
      <c r="R6529" s="17">
        <f>IF($B6529="","",MIN(1,DAY($A6529)/IF($N6529="Superstore",Settings!$B$5,Settings!$B$4)))</f>
        <v/>
      </c>
      <c r="S6529" s="17">
        <f>IF(OR($B6529="",$G6529="",$R6529=0),"",$G6529/$R6529)</f>
        <v/>
      </c>
      <c r="T6529">
        <f>IF($S6529="","",IF($S6529&lt;Settings!$B$8,"Critical",IF($S6529&lt;Settings!$B$9,"Semi Critical","Non Critical")))</f>
        <v/>
      </c>
      <c r="U6529">
        <f>IF($B6529="","",IFERROR(VLOOKUP($O6529,Leaders!$A:$B,2,0),"Not Mapped"))</f>
        <v/>
      </c>
    </row>
    <row r="6530">
      <c r="A6530" s="16" t="n"/>
      <c r="G6530" s="17" t="n"/>
      <c r="H6530" s="17" t="n"/>
      <c r="I6530" s="17" t="n"/>
      <c r="J6530" s="17" t="n"/>
      <c r="K6530" s="17" t="n"/>
      <c r="L6530" s="17" t="n"/>
      <c r="N6530">
        <f>IF($B6530="","",IF($C6530="SUPERSTORE","Superstore","DH"))</f>
        <v/>
      </c>
      <c r="O6530">
        <f>IF($B6530="","",IFERROR(VLOOKUP($B6530,Mapping!$A:$C,2,0),"Not Mapped"))</f>
        <v/>
      </c>
      <c r="P6530">
        <f>IF($B6530="","",IFERROR(VLOOKUP($B6530,Mapping!$A:$C,3,0),"Not Mapped"))</f>
        <v/>
      </c>
      <c r="Q6530">
        <f>IF($B6530="","",IF(COUNTIF(Exclusions!$A:$A,$B6530)&gt;0,"Yes","No"))</f>
        <v/>
      </c>
      <c r="R6530" s="17">
        <f>IF($B6530="","",MIN(1,DAY($A6530)/IF($N6530="Superstore",Settings!$B$5,Settings!$B$4)))</f>
        <v/>
      </c>
      <c r="S6530" s="17">
        <f>IF(OR($B6530="",$G6530="",$R6530=0),"",$G6530/$R6530)</f>
        <v/>
      </c>
      <c r="T6530">
        <f>IF($S6530="","",IF($S6530&lt;Settings!$B$8,"Critical",IF($S6530&lt;Settings!$B$9,"Semi Critical","Non Critical")))</f>
        <v/>
      </c>
      <c r="U6530">
        <f>IF($B6530="","",IFERROR(VLOOKUP($O6530,Leaders!$A:$B,2,0),"Not Mapped"))</f>
        <v/>
      </c>
    </row>
    <row r="6531">
      <c r="A6531" s="16" t="n"/>
      <c r="G6531" s="17" t="n"/>
      <c r="H6531" s="17" t="n"/>
      <c r="I6531" s="17" t="n"/>
      <c r="J6531" s="17" t="n"/>
      <c r="K6531" s="17" t="n"/>
      <c r="L6531" s="17" t="n"/>
      <c r="N6531">
        <f>IF($B6531="","",IF($C6531="SUPERSTORE","Superstore","DH"))</f>
        <v/>
      </c>
      <c r="O6531">
        <f>IF($B6531="","",IFERROR(VLOOKUP($B6531,Mapping!$A:$C,2,0),"Not Mapped"))</f>
        <v/>
      </c>
      <c r="P6531">
        <f>IF($B6531="","",IFERROR(VLOOKUP($B6531,Mapping!$A:$C,3,0),"Not Mapped"))</f>
        <v/>
      </c>
      <c r="Q6531">
        <f>IF($B6531="","",IF(COUNTIF(Exclusions!$A:$A,$B6531)&gt;0,"Yes","No"))</f>
        <v/>
      </c>
      <c r="R6531" s="17">
        <f>IF($B6531="","",MIN(1,DAY($A6531)/IF($N6531="Superstore",Settings!$B$5,Settings!$B$4)))</f>
        <v/>
      </c>
      <c r="S6531" s="17">
        <f>IF(OR($B6531="",$G6531="",$R6531=0),"",$G6531/$R6531)</f>
        <v/>
      </c>
      <c r="T6531">
        <f>IF($S6531="","",IF($S6531&lt;Settings!$B$8,"Critical",IF($S6531&lt;Settings!$B$9,"Semi Critical","Non Critical")))</f>
        <v/>
      </c>
      <c r="U6531">
        <f>IF($B6531="","",IFERROR(VLOOKUP($O6531,Leaders!$A:$B,2,0),"Not Mapped"))</f>
        <v/>
      </c>
    </row>
    <row r="6532">
      <c r="A6532" s="16" t="n"/>
      <c r="G6532" s="17" t="n"/>
      <c r="H6532" s="17" t="n"/>
      <c r="I6532" s="17" t="n"/>
      <c r="J6532" s="17" t="n"/>
      <c r="K6532" s="17" t="n"/>
      <c r="L6532" s="17" t="n"/>
      <c r="N6532">
        <f>IF($B6532="","",IF($C6532="SUPERSTORE","Superstore","DH"))</f>
        <v/>
      </c>
      <c r="O6532">
        <f>IF($B6532="","",IFERROR(VLOOKUP($B6532,Mapping!$A:$C,2,0),"Not Mapped"))</f>
        <v/>
      </c>
      <c r="P6532">
        <f>IF($B6532="","",IFERROR(VLOOKUP($B6532,Mapping!$A:$C,3,0),"Not Mapped"))</f>
        <v/>
      </c>
      <c r="Q6532">
        <f>IF($B6532="","",IF(COUNTIF(Exclusions!$A:$A,$B6532)&gt;0,"Yes","No"))</f>
        <v/>
      </c>
      <c r="R6532" s="17">
        <f>IF($B6532="","",MIN(1,DAY($A6532)/IF($N6532="Superstore",Settings!$B$5,Settings!$B$4)))</f>
        <v/>
      </c>
      <c r="S6532" s="17">
        <f>IF(OR($B6532="",$G6532="",$R6532=0),"",$G6532/$R6532)</f>
        <v/>
      </c>
      <c r="T6532">
        <f>IF($S6532="","",IF($S6532&lt;Settings!$B$8,"Critical",IF($S6532&lt;Settings!$B$9,"Semi Critical","Non Critical")))</f>
        <v/>
      </c>
      <c r="U6532">
        <f>IF($B6532="","",IFERROR(VLOOKUP($O6532,Leaders!$A:$B,2,0),"Not Mapped"))</f>
        <v/>
      </c>
    </row>
    <row r="6533">
      <c r="A6533" s="16" t="n"/>
      <c r="G6533" s="17" t="n"/>
      <c r="H6533" s="17" t="n"/>
      <c r="I6533" s="17" t="n"/>
      <c r="J6533" s="17" t="n"/>
      <c r="K6533" s="17" t="n"/>
      <c r="L6533" s="17" t="n"/>
      <c r="N6533">
        <f>IF($B6533="","",IF($C6533="SUPERSTORE","Superstore","DH"))</f>
        <v/>
      </c>
      <c r="O6533">
        <f>IF($B6533="","",IFERROR(VLOOKUP($B6533,Mapping!$A:$C,2,0),"Not Mapped"))</f>
        <v/>
      </c>
      <c r="P6533">
        <f>IF($B6533="","",IFERROR(VLOOKUP($B6533,Mapping!$A:$C,3,0),"Not Mapped"))</f>
        <v/>
      </c>
      <c r="Q6533">
        <f>IF($B6533="","",IF(COUNTIF(Exclusions!$A:$A,$B6533)&gt;0,"Yes","No"))</f>
        <v/>
      </c>
      <c r="R6533" s="17">
        <f>IF($B6533="","",MIN(1,DAY($A6533)/IF($N6533="Superstore",Settings!$B$5,Settings!$B$4)))</f>
        <v/>
      </c>
      <c r="S6533" s="17">
        <f>IF(OR($B6533="",$G6533="",$R6533=0),"",$G6533/$R6533)</f>
        <v/>
      </c>
      <c r="T6533">
        <f>IF($S6533="","",IF($S6533&lt;Settings!$B$8,"Critical",IF($S6533&lt;Settings!$B$9,"Semi Critical","Non Critical")))</f>
        <v/>
      </c>
      <c r="U6533">
        <f>IF($B6533="","",IFERROR(VLOOKUP($O6533,Leaders!$A:$B,2,0),"Not Mapped"))</f>
        <v/>
      </c>
    </row>
    <row r="6534">
      <c r="A6534" s="16" t="n"/>
      <c r="G6534" s="17" t="n"/>
      <c r="H6534" s="17" t="n"/>
      <c r="I6534" s="17" t="n"/>
      <c r="J6534" s="17" t="n"/>
      <c r="K6534" s="17" t="n"/>
      <c r="L6534" s="17" t="n"/>
      <c r="N6534">
        <f>IF($B6534="","",IF($C6534="SUPERSTORE","Superstore","DH"))</f>
        <v/>
      </c>
      <c r="O6534">
        <f>IF($B6534="","",IFERROR(VLOOKUP($B6534,Mapping!$A:$C,2,0),"Not Mapped"))</f>
        <v/>
      </c>
      <c r="P6534">
        <f>IF($B6534="","",IFERROR(VLOOKUP($B6534,Mapping!$A:$C,3,0),"Not Mapped"))</f>
        <v/>
      </c>
      <c r="Q6534">
        <f>IF($B6534="","",IF(COUNTIF(Exclusions!$A:$A,$B6534)&gt;0,"Yes","No"))</f>
        <v/>
      </c>
      <c r="R6534" s="17">
        <f>IF($B6534="","",MIN(1,DAY($A6534)/IF($N6534="Superstore",Settings!$B$5,Settings!$B$4)))</f>
        <v/>
      </c>
      <c r="S6534" s="17">
        <f>IF(OR($B6534="",$G6534="",$R6534=0),"",$G6534/$R6534)</f>
        <v/>
      </c>
      <c r="T6534">
        <f>IF($S6534="","",IF($S6534&lt;Settings!$B$8,"Critical",IF($S6534&lt;Settings!$B$9,"Semi Critical","Non Critical")))</f>
        <v/>
      </c>
      <c r="U6534">
        <f>IF($B6534="","",IFERROR(VLOOKUP($O6534,Leaders!$A:$B,2,0),"Not Mapped"))</f>
        <v/>
      </c>
    </row>
    <row r="6535">
      <c r="A6535" s="16" t="n"/>
      <c r="G6535" s="17" t="n"/>
      <c r="H6535" s="17" t="n"/>
      <c r="I6535" s="17" t="n"/>
      <c r="J6535" s="17" t="n"/>
      <c r="K6535" s="17" t="n"/>
      <c r="L6535" s="17" t="n"/>
      <c r="N6535">
        <f>IF($B6535="","",IF($C6535="SUPERSTORE","Superstore","DH"))</f>
        <v/>
      </c>
      <c r="O6535">
        <f>IF($B6535="","",IFERROR(VLOOKUP($B6535,Mapping!$A:$C,2,0),"Not Mapped"))</f>
        <v/>
      </c>
      <c r="P6535">
        <f>IF($B6535="","",IFERROR(VLOOKUP($B6535,Mapping!$A:$C,3,0),"Not Mapped"))</f>
        <v/>
      </c>
      <c r="Q6535">
        <f>IF($B6535="","",IF(COUNTIF(Exclusions!$A:$A,$B6535)&gt;0,"Yes","No"))</f>
        <v/>
      </c>
      <c r="R6535" s="17">
        <f>IF($B6535="","",MIN(1,DAY($A6535)/IF($N6535="Superstore",Settings!$B$5,Settings!$B$4)))</f>
        <v/>
      </c>
      <c r="S6535" s="17">
        <f>IF(OR($B6535="",$G6535="",$R6535=0),"",$G6535/$R6535)</f>
        <v/>
      </c>
      <c r="T6535">
        <f>IF($S6535="","",IF($S6535&lt;Settings!$B$8,"Critical",IF($S6535&lt;Settings!$B$9,"Semi Critical","Non Critical")))</f>
        <v/>
      </c>
      <c r="U6535">
        <f>IF($B6535="","",IFERROR(VLOOKUP($O6535,Leaders!$A:$B,2,0),"Not Mapped"))</f>
        <v/>
      </c>
    </row>
    <row r="6536">
      <c r="A6536" s="16" t="n"/>
      <c r="G6536" s="17" t="n"/>
      <c r="H6536" s="17" t="n"/>
      <c r="I6536" s="17" t="n"/>
      <c r="J6536" s="17" t="n"/>
      <c r="K6536" s="17" t="n"/>
      <c r="L6536" s="17" t="n"/>
      <c r="N6536">
        <f>IF($B6536="","",IF($C6536="SUPERSTORE","Superstore","DH"))</f>
        <v/>
      </c>
      <c r="O6536">
        <f>IF($B6536="","",IFERROR(VLOOKUP($B6536,Mapping!$A:$C,2,0),"Not Mapped"))</f>
        <v/>
      </c>
      <c r="P6536">
        <f>IF($B6536="","",IFERROR(VLOOKUP($B6536,Mapping!$A:$C,3,0),"Not Mapped"))</f>
        <v/>
      </c>
      <c r="Q6536">
        <f>IF($B6536="","",IF(COUNTIF(Exclusions!$A:$A,$B6536)&gt;0,"Yes","No"))</f>
        <v/>
      </c>
      <c r="R6536" s="17">
        <f>IF($B6536="","",MIN(1,DAY($A6536)/IF($N6536="Superstore",Settings!$B$5,Settings!$B$4)))</f>
        <v/>
      </c>
      <c r="S6536" s="17">
        <f>IF(OR($B6536="",$G6536="",$R6536=0),"",$G6536/$R6536)</f>
        <v/>
      </c>
      <c r="T6536">
        <f>IF($S6536="","",IF($S6536&lt;Settings!$B$8,"Critical",IF($S6536&lt;Settings!$B$9,"Semi Critical","Non Critical")))</f>
        <v/>
      </c>
      <c r="U6536">
        <f>IF($B6536="","",IFERROR(VLOOKUP($O6536,Leaders!$A:$B,2,0),"Not Mapped"))</f>
        <v/>
      </c>
    </row>
    <row r="6537">
      <c r="A6537" s="16" t="n"/>
      <c r="G6537" s="17" t="n"/>
      <c r="H6537" s="17" t="n"/>
      <c r="I6537" s="17" t="n"/>
      <c r="J6537" s="17" t="n"/>
      <c r="K6537" s="17" t="n"/>
      <c r="L6537" s="17" t="n"/>
      <c r="N6537">
        <f>IF($B6537="","",IF($C6537="SUPERSTORE","Superstore","DH"))</f>
        <v/>
      </c>
      <c r="O6537">
        <f>IF($B6537="","",IFERROR(VLOOKUP($B6537,Mapping!$A:$C,2,0),"Not Mapped"))</f>
        <v/>
      </c>
      <c r="P6537">
        <f>IF($B6537="","",IFERROR(VLOOKUP($B6537,Mapping!$A:$C,3,0),"Not Mapped"))</f>
        <v/>
      </c>
      <c r="Q6537">
        <f>IF($B6537="","",IF(COUNTIF(Exclusions!$A:$A,$B6537)&gt;0,"Yes","No"))</f>
        <v/>
      </c>
      <c r="R6537" s="17">
        <f>IF($B6537="","",MIN(1,DAY($A6537)/IF($N6537="Superstore",Settings!$B$5,Settings!$B$4)))</f>
        <v/>
      </c>
      <c r="S6537" s="17">
        <f>IF(OR($B6537="",$G6537="",$R6537=0),"",$G6537/$R6537)</f>
        <v/>
      </c>
      <c r="T6537">
        <f>IF($S6537="","",IF($S6537&lt;Settings!$B$8,"Critical",IF($S6537&lt;Settings!$B$9,"Semi Critical","Non Critical")))</f>
        <v/>
      </c>
      <c r="U6537">
        <f>IF($B6537="","",IFERROR(VLOOKUP($O6537,Leaders!$A:$B,2,0),"Not Mapped"))</f>
        <v/>
      </c>
    </row>
    <row r="6538">
      <c r="A6538" s="16" t="n"/>
      <c r="G6538" s="17" t="n"/>
      <c r="H6538" s="17" t="n"/>
      <c r="I6538" s="17" t="n"/>
      <c r="J6538" s="17" t="n"/>
      <c r="K6538" s="17" t="n"/>
      <c r="L6538" s="17" t="n"/>
      <c r="N6538">
        <f>IF($B6538="","",IF($C6538="SUPERSTORE","Superstore","DH"))</f>
        <v/>
      </c>
      <c r="O6538">
        <f>IF($B6538="","",IFERROR(VLOOKUP($B6538,Mapping!$A:$C,2,0),"Not Mapped"))</f>
        <v/>
      </c>
      <c r="P6538">
        <f>IF($B6538="","",IFERROR(VLOOKUP($B6538,Mapping!$A:$C,3,0),"Not Mapped"))</f>
        <v/>
      </c>
      <c r="Q6538">
        <f>IF($B6538="","",IF(COUNTIF(Exclusions!$A:$A,$B6538)&gt;0,"Yes","No"))</f>
        <v/>
      </c>
      <c r="R6538" s="17">
        <f>IF($B6538="","",MIN(1,DAY($A6538)/IF($N6538="Superstore",Settings!$B$5,Settings!$B$4)))</f>
        <v/>
      </c>
      <c r="S6538" s="17">
        <f>IF(OR($B6538="",$G6538="",$R6538=0),"",$G6538/$R6538)</f>
        <v/>
      </c>
      <c r="T6538">
        <f>IF($S6538="","",IF($S6538&lt;Settings!$B$8,"Critical",IF($S6538&lt;Settings!$B$9,"Semi Critical","Non Critical")))</f>
        <v/>
      </c>
      <c r="U6538">
        <f>IF($B6538="","",IFERROR(VLOOKUP($O6538,Leaders!$A:$B,2,0),"Not Mapped"))</f>
        <v/>
      </c>
    </row>
    <row r="6539">
      <c r="A6539" s="16" t="n"/>
      <c r="G6539" s="17" t="n"/>
      <c r="H6539" s="17" t="n"/>
      <c r="I6539" s="17" t="n"/>
      <c r="J6539" s="17" t="n"/>
      <c r="K6539" s="17" t="n"/>
      <c r="L6539" s="17" t="n"/>
      <c r="N6539">
        <f>IF($B6539="","",IF($C6539="SUPERSTORE","Superstore","DH"))</f>
        <v/>
      </c>
      <c r="O6539">
        <f>IF($B6539="","",IFERROR(VLOOKUP($B6539,Mapping!$A:$C,2,0),"Not Mapped"))</f>
        <v/>
      </c>
      <c r="P6539">
        <f>IF($B6539="","",IFERROR(VLOOKUP($B6539,Mapping!$A:$C,3,0),"Not Mapped"))</f>
        <v/>
      </c>
      <c r="Q6539">
        <f>IF($B6539="","",IF(COUNTIF(Exclusions!$A:$A,$B6539)&gt;0,"Yes","No"))</f>
        <v/>
      </c>
      <c r="R6539" s="17">
        <f>IF($B6539="","",MIN(1,DAY($A6539)/IF($N6539="Superstore",Settings!$B$5,Settings!$B$4)))</f>
        <v/>
      </c>
      <c r="S6539" s="17">
        <f>IF(OR($B6539="",$G6539="",$R6539=0),"",$G6539/$R6539)</f>
        <v/>
      </c>
      <c r="T6539">
        <f>IF($S6539="","",IF($S6539&lt;Settings!$B$8,"Critical",IF($S6539&lt;Settings!$B$9,"Semi Critical","Non Critical")))</f>
        <v/>
      </c>
      <c r="U6539">
        <f>IF($B6539="","",IFERROR(VLOOKUP($O6539,Leaders!$A:$B,2,0),"Not Mapped"))</f>
        <v/>
      </c>
    </row>
    <row r="6540">
      <c r="A6540" s="16" t="n"/>
      <c r="G6540" s="17" t="n"/>
      <c r="H6540" s="17" t="n"/>
      <c r="I6540" s="17" t="n"/>
      <c r="J6540" s="17" t="n"/>
      <c r="K6540" s="17" t="n"/>
      <c r="L6540" s="17" t="n"/>
      <c r="N6540">
        <f>IF($B6540="","",IF($C6540="SUPERSTORE","Superstore","DH"))</f>
        <v/>
      </c>
      <c r="O6540">
        <f>IF($B6540="","",IFERROR(VLOOKUP($B6540,Mapping!$A:$C,2,0),"Not Mapped"))</f>
        <v/>
      </c>
      <c r="P6540">
        <f>IF($B6540="","",IFERROR(VLOOKUP($B6540,Mapping!$A:$C,3,0),"Not Mapped"))</f>
        <v/>
      </c>
      <c r="Q6540">
        <f>IF($B6540="","",IF(COUNTIF(Exclusions!$A:$A,$B6540)&gt;0,"Yes","No"))</f>
        <v/>
      </c>
      <c r="R6540" s="17">
        <f>IF($B6540="","",MIN(1,DAY($A6540)/IF($N6540="Superstore",Settings!$B$5,Settings!$B$4)))</f>
        <v/>
      </c>
      <c r="S6540" s="17">
        <f>IF(OR($B6540="",$G6540="",$R6540=0),"",$G6540/$R6540)</f>
        <v/>
      </c>
      <c r="T6540">
        <f>IF($S6540="","",IF($S6540&lt;Settings!$B$8,"Critical",IF($S6540&lt;Settings!$B$9,"Semi Critical","Non Critical")))</f>
        <v/>
      </c>
      <c r="U6540">
        <f>IF($B6540="","",IFERROR(VLOOKUP($O6540,Leaders!$A:$B,2,0),"Not Mapped"))</f>
        <v/>
      </c>
    </row>
    <row r="6541">
      <c r="A6541" s="16" t="n"/>
      <c r="G6541" s="17" t="n"/>
      <c r="H6541" s="17" t="n"/>
      <c r="I6541" s="17" t="n"/>
      <c r="J6541" s="17" t="n"/>
      <c r="K6541" s="17" t="n"/>
      <c r="L6541" s="17" t="n"/>
      <c r="N6541">
        <f>IF($B6541="","",IF($C6541="SUPERSTORE","Superstore","DH"))</f>
        <v/>
      </c>
      <c r="O6541">
        <f>IF($B6541="","",IFERROR(VLOOKUP($B6541,Mapping!$A:$C,2,0),"Not Mapped"))</f>
        <v/>
      </c>
      <c r="P6541">
        <f>IF($B6541="","",IFERROR(VLOOKUP($B6541,Mapping!$A:$C,3,0),"Not Mapped"))</f>
        <v/>
      </c>
      <c r="Q6541">
        <f>IF($B6541="","",IF(COUNTIF(Exclusions!$A:$A,$B6541)&gt;0,"Yes","No"))</f>
        <v/>
      </c>
      <c r="R6541" s="17">
        <f>IF($B6541="","",MIN(1,DAY($A6541)/IF($N6541="Superstore",Settings!$B$5,Settings!$B$4)))</f>
        <v/>
      </c>
      <c r="S6541" s="17">
        <f>IF(OR($B6541="",$G6541="",$R6541=0),"",$G6541/$R6541)</f>
        <v/>
      </c>
      <c r="T6541">
        <f>IF($S6541="","",IF($S6541&lt;Settings!$B$8,"Critical",IF($S6541&lt;Settings!$B$9,"Semi Critical","Non Critical")))</f>
        <v/>
      </c>
      <c r="U6541">
        <f>IF($B6541="","",IFERROR(VLOOKUP($O6541,Leaders!$A:$B,2,0),"Not Mapped"))</f>
        <v/>
      </c>
    </row>
    <row r="6542">
      <c r="A6542" s="16" t="n"/>
      <c r="G6542" s="17" t="n"/>
      <c r="H6542" s="17" t="n"/>
      <c r="I6542" s="17" t="n"/>
      <c r="J6542" s="17" t="n"/>
      <c r="K6542" s="17" t="n"/>
      <c r="L6542" s="17" t="n"/>
      <c r="N6542">
        <f>IF($B6542="","",IF($C6542="SUPERSTORE","Superstore","DH"))</f>
        <v/>
      </c>
      <c r="O6542">
        <f>IF($B6542="","",IFERROR(VLOOKUP($B6542,Mapping!$A:$C,2,0),"Not Mapped"))</f>
        <v/>
      </c>
      <c r="P6542">
        <f>IF($B6542="","",IFERROR(VLOOKUP($B6542,Mapping!$A:$C,3,0),"Not Mapped"))</f>
        <v/>
      </c>
      <c r="Q6542">
        <f>IF($B6542="","",IF(COUNTIF(Exclusions!$A:$A,$B6542)&gt;0,"Yes","No"))</f>
        <v/>
      </c>
      <c r="R6542" s="17">
        <f>IF($B6542="","",MIN(1,DAY($A6542)/IF($N6542="Superstore",Settings!$B$5,Settings!$B$4)))</f>
        <v/>
      </c>
      <c r="S6542" s="17">
        <f>IF(OR($B6542="",$G6542="",$R6542=0),"",$G6542/$R6542)</f>
        <v/>
      </c>
      <c r="T6542">
        <f>IF($S6542="","",IF($S6542&lt;Settings!$B$8,"Critical",IF($S6542&lt;Settings!$B$9,"Semi Critical","Non Critical")))</f>
        <v/>
      </c>
      <c r="U6542">
        <f>IF($B6542="","",IFERROR(VLOOKUP($O6542,Leaders!$A:$B,2,0),"Not Mapped"))</f>
        <v/>
      </c>
    </row>
    <row r="6543">
      <c r="A6543" s="16" t="n"/>
      <c r="G6543" s="17" t="n"/>
      <c r="H6543" s="17" t="n"/>
      <c r="I6543" s="17" t="n"/>
      <c r="J6543" s="17" t="n"/>
      <c r="K6543" s="17" t="n"/>
      <c r="L6543" s="17" t="n"/>
      <c r="N6543">
        <f>IF($B6543="","",IF($C6543="SUPERSTORE","Superstore","DH"))</f>
        <v/>
      </c>
      <c r="O6543">
        <f>IF($B6543="","",IFERROR(VLOOKUP($B6543,Mapping!$A:$C,2,0),"Not Mapped"))</f>
        <v/>
      </c>
      <c r="P6543">
        <f>IF($B6543="","",IFERROR(VLOOKUP($B6543,Mapping!$A:$C,3,0),"Not Mapped"))</f>
        <v/>
      </c>
      <c r="Q6543">
        <f>IF($B6543="","",IF(COUNTIF(Exclusions!$A:$A,$B6543)&gt;0,"Yes","No"))</f>
        <v/>
      </c>
      <c r="R6543" s="17">
        <f>IF($B6543="","",MIN(1,DAY($A6543)/IF($N6543="Superstore",Settings!$B$5,Settings!$B$4)))</f>
        <v/>
      </c>
      <c r="S6543" s="17">
        <f>IF(OR($B6543="",$G6543="",$R6543=0),"",$G6543/$R6543)</f>
        <v/>
      </c>
      <c r="T6543">
        <f>IF($S6543="","",IF($S6543&lt;Settings!$B$8,"Critical",IF($S6543&lt;Settings!$B$9,"Semi Critical","Non Critical")))</f>
        <v/>
      </c>
      <c r="U6543">
        <f>IF($B6543="","",IFERROR(VLOOKUP($O6543,Leaders!$A:$B,2,0),"Not Mapped"))</f>
        <v/>
      </c>
    </row>
    <row r="6544">
      <c r="A6544" s="16" t="n"/>
      <c r="G6544" s="17" t="n"/>
      <c r="H6544" s="17" t="n"/>
      <c r="I6544" s="17" t="n"/>
      <c r="J6544" s="17" t="n"/>
      <c r="K6544" s="17" t="n"/>
      <c r="L6544" s="17" t="n"/>
      <c r="N6544">
        <f>IF($B6544="","",IF($C6544="SUPERSTORE","Superstore","DH"))</f>
        <v/>
      </c>
      <c r="O6544">
        <f>IF($B6544="","",IFERROR(VLOOKUP($B6544,Mapping!$A:$C,2,0),"Not Mapped"))</f>
        <v/>
      </c>
      <c r="P6544">
        <f>IF($B6544="","",IFERROR(VLOOKUP($B6544,Mapping!$A:$C,3,0),"Not Mapped"))</f>
        <v/>
      </c>
      <c r="Q6544">
        <f>IF($B6544="","",IF(COUNTIF(Exclusions!$A:$A,$B6544)&gt;0,"Yes","No"))</f>
        <v/>
      </c>
      <c r="R6544" s="17">
        <f>IF($B6544="","",MIN(1,DAY($A6544)/IF($N6544="Superstore",Settings!$B$5,Settings!$B$4)))</f>
        <v/>
      </c>
      <c r="S6544" s="17">
        <f>IF(OR($B6544="",$G6544="",$R6544=0),"",$G6544/$R6544)</f>
        <v/>
      </c>
      <c r="T6544">
        <f>IF($S6544="","",IF($S6544&lt;Settings!$B$8,"Critical",IF($S6544&lt;Settings!$B$9,"Semi Critical","Non Critical")))</f>
        <v/>
      </c>
      <c r="U6544">
        <f>IF($B6544="","",IFERROR(VLOOKUP($O6544,Leaders!$A:$B,2,0),"Not Mapped"))</f>
        <v/>
      </c>
    </row>
    <row r="6545">
      <c r="A6545" s="16" t="n"/>
      <c r="G6545" s="17" t="n"/>
      <c r="H6545" s="17" t="n"/>
      <c r="I6545" s="17" t="n"/>
      <c r="J6545" s="17" t="n"/>
      <c r="K6545" s="17" t="n"/>
      <c r="L6545" s="17" t="n"/>
      <c r="N6545">
        <f>IF($B6545="","",IF($C6545="SUPERSTORE","Superstore","DH"))</f>
        <v/>
      </c>
      <c r="O6545">
        <f>IF($B6545="","",IFERROR(VLOOKUP($B6545,Mapping!$A:$C,2,0),"Not Mapped"))</f>
        <v/>
      </c>
      <c r="P6545">
        <f>IF($B6545="","",IFERROR(VLOOKUP($B6545,Mapping!$A:$C,3,0),"Not Mapped"))</f>
        <v/>
      </c>
      <c r="Q6545">
        <f>IF($B6545="","",IF(COUNTIF(Exclusions!$A:$A,$B6545)&gt;0,"Yes","No"))</f>
        <v/>
      </c>
      <c r="R6545" s="17">
        <f>IF($B6545="","",MIN(1,DAY($A6545)/IF($N6545="Superstore",Settings!$B$5,Settings!$B$4)))</f>
        <v/>
      </c>
      <c r="S6545" s="17">
        <f>IF(OR($B6545="",$G6545="",$R6545=0),"",$G6545/$R6545)</f>
        <v/>
      </c>
      <c r="T6545">
        <f>IF($S6545="","",IF($S6545&lt;Settings!$B$8,"Critical",IF($S6545&lt;Settings!$B$9,"Semi Critical","Non Critical")))</f>
        <v/>
      </c>
      <c r="U6545">
        <f>IF($B6545="","",IFERROR(VLOOKUP($O6545,Leaders!$A:$B,2,0),"Not Mapped"))</f>
        <v/>
      </c>
    </row>
    <row r="6546">
      <c r="A6546" s="16" t="n"/>
      <c r="G6546" s="17" t="n"/>
      <c r="H6546" s="17" t="n"/>
      <c r="I6546" s="17" t="n"/>
      <c r="J6546" s="17" t="n"/>
      <c r="K6546" s="17" t="n"/>
      <c r="L6546" s="17" t="n"/>
      <c r="N6546">
        <f>IF($B6546="","",IF($C6546="SUPERSTORE","Superstore","DH"))</f>
        <v/>
      </c>
      <c r="O6546">
        <f>IF($B6546="","",IFERROR(VLOOKUP($B6546,Mapping!$A:$C,2,0),"Not Mapped"))</f>
        <v/>
      </c>
      <c r="P6546">
        <f>IF($B6546="","",IFERROR(VLOOKUP($B6546,Mapping!$A:$C,3,0),"Not Mapped"))</f>
        <v/>
      </c>
      <c r="Q6546">
        <f>IF($B6546="","",IF(COUNTIF(Exclusions!$A:$A,$B6546)&gt;0,"Yes","No"))</f>
        <v/>
      </c>
      <c r="R6546" s="17">
        <f>IF($B6546="","",MIN(1,DAY($A6546)/IF($N6546="Superstore",Settings!$B$5,Settings!$B$4)))</f>
        <v/>
      </c>
      <c r="S6546" s="17">
        <f>IF(OR($B6546="",$G6546="",$R6546=0),"",$G6546/$R6546)</f>
        <v/>
      </c>
      <c r="T6546">
        <f>IF($S6546="","",IF($S6546&lt;Settings!$B$8,"Critical",IF($S6546&lt;Settings!$B$9,"Semi Critical","Non Critical")))</f>
        <v/>
      </c>
      <c r="U6546">
        <f>IF($B6546="","",IFERROR(VLOOKUP($O6546,Leaders!$A:$B,2,0),"Not Mapped"))</f>
        <v/>
      </c>
    </row>
    <row r="6547">
      <c r="A6547" s="16" t="n"/>
      <c r="G6547" s="17" t="n"/>
      <c r="H6547" s="17" t="n"/>
      <c r="I6547" s="17" t="n"/>
      <c r="J6547" s="17" t="n"/>
      <c r="K6547" s="17" t="n"/>
      <c r="L6547" s="17" t="n"/>
      <c r="N6547">
        <f>IF($B6547="","",IF($C6547="SUPERSTORE","Superstore","DH"))</f>
        <v/>
      </c>
      <c r="O6547">
        <f>IF($B6547="","",IFERROR(VLOOKUP($B6547,Mapping!$A:$C,2,0),"Not Mapped"))</f>
        <v/>
      </c>
      <c r="P6547">
        <f>IF($B6547="","",IFERROR(VLOOKUP($B6547,Mapping!$A:$C,3,0),"Not Mapped"))</f>
        <v/>
      </c>
      <c r="Q6547">
        <f>IF($B6547="","",IF(COUNTIF(Exclusions!$A:$A,$B6547)&gt;0,"Yes","No"))</f>
        <v/>
      </c>
      <c r="R6547" s="17">
        <f>IF($B6547="","",MIN(1,DAY($A6547)/IF($N6547="Superstore",Settings!$B$5,Settings!$B$4)))</f>
        <v/>
      </c>
      <c r="S6547" s="17">
        <f>IF(OR($B6547="",$G6547="",$R6547=0),"",$G6547/$R6547)</f>
        <v/>
      </c>
      <c r="T6547">
        <f>IF($S6547="","",IF($S6547&lt;Settings!$B$8,"Critical",IF($S6547&lt;Settings!$B$9,"Semi Critical","Non Critical")))</f>
        <v/>
      </c>
      <c r="U6547">
        <f>IF($B6547="","",IFERROR(VLOOKUP($O6547,Leaders!$A:$B,2,0),"Not Mapped"))</f>
        <v/>
      </c>
    </row>
    <row r="6548">
      <c r="A6548" s="16" t="n"/>
      <c r="G6548" s="17" t="n"/>
      <c r="H6548" s="17" t="n"/>
      <c r="I6548" s="17" t="n"/>
      <c r="J6548" s="17" t="n"/>
      <c r="K6548" s="17" t="n"/>
      <c r="L6548" s="17" t="n"/>
      <c r="N6548">
        <f>IF($B6548="","",IF($C6548="SUPERSTORE","Superstore","DH"))</f>
        <v/>
      </c>
      <c r="O6548">
        <f>IF($B6548="","",IFERROR(VLOOKUP($B6548,Mapping!$A:$C,2,0),"Not Mapped"))</f>
        <v/>
      </c>
      <c r="P6548">
        <f>IF($B6548="","",IFERROR(VLOOKUP($B6548,Mapping!$A:$C,3,0),"Not Mapped"))</f>
        <v/>
      </c>
      <c r="Q6548">
        <f>IF($B6548="","",IF(COUNTIF(Exclusions!$A:$A,$B6548)&gt;0,"Yes","No"))</f>
        <v/>
      </c>
      <c r="R6548" s="17">
        <f>IF($B6548="","",MIN(1,DAY($A6548)/IF($N6548="Superstore",Settings!$B$5,Settings!$B$4)))</f>
        <v/>
      </c>
      <c r="S6548" s="17">
        <f>IF(OR($B6548="",$G6548="",$R6548=0),"",$G6548/$R6548)</f>
        <v/>
      </c>
      <c r="T6548">
        <f>IF($S6548="","",IF($S6548&lt;Settings!$B$8,"Critical",IF($S6548&lt;Settings!$B$9,"Semi Critical","Non Critical")))</f>
        <v/>
      </c>
      <c r="U6548">
        <f>IF($B6548="","",IFERROR(VLOOKUP($O6548,Leaders!$A:$B,2,0),"Not Mapped"))</f>
        <v/>
      </c>
    </row>
    <row r="6549">
      <c r="A6549" s="16" t="n"/>
      <c r="G6549" s="17" t="n"/>
      <c r="H6549" s="17" t="n"/>
      <c r="I6549" s="17" t="n"/>
      <c r="J6549" s="17" t="n"/>
      <c r="K6549" s="17" t="n"/>
      <c r="L6549" s="17" t="n"/>
      <c r="N6549">
        <f>IF($B6549="","",IF($C6549="SUPERSTORE","Superstore","DH"))</f>
        <v/>
      </c>
      <c r="O6549">
        <f>IF($B6549="","",IFERROR(VLOOKUP($B6549,Mapping!$A:$C,2,0),"Not Mapped"))</f>
        <v/>
      </c>
      <c r="P6549">
        <f>IF($B6549="","",IFERROR(VLOOKUP($B6549,Mapping!$A:$C,3,0),"Not Mapped"))</f>
        <v/>
      </c>
      <c r="Q6549">
        <f>IF($B6549="","",IF(COUNTIF(Exclusions!$A:$A,$B6549)&gt;0,"Yes","No"))</f>
        <v/>
      </c>
      <c r="R6549" s="17">
        <f>IF($B6549="","",MIN(1,DAY($A6549)/IF($N6549="Superstore",Settings!$B$5,Settings!$B$4)))</f>
        <v/>
      </c>
      <c r="S6549" s="17">
        <f>IF(OR($B6549="",$G6549="",$R6549=0),"",$G6549/$R6549)</f>
        <v/>
      </c>
      <c r="T6549">
        <f>IF($S6549="","",IF($S6549&lt;Settings!$B$8,"Critical",IF($S6549&lt;Settings!$B$9,"Semi Critical","Non Critical")))</f>
        <v/>
      </c>
      <c r="U6549">
        <f>IF($B6549="","",IFERROR(VLOOKUP($O6549,Leaders!$A:$B,2,0),"Not Mapped"))</f>
        <v/>
      </c>
    </row>
    <row r="6550">
      <c r="A6550" s="16" t="n"/>
      <c r="G6550" s="17" t="n"/>
      <c r="H6550" s="17" t="n"/>
      <c r="I6550" s="17" t="n"/>
      <c r="J6550" s="17" t="n"/>
      <c r="K6550" s="17" t="n"/>
      <c r="L6550" s="17" t="n"/>
      <c r="N6550">
        <f>IF($B6550="","",IF($C6550="SUPERSTORE","Superstore","DH"))</f>
        <v/>
      </c>
      <c r="O6550">
        <f>IF($B6550="","",IFERROR(VLOOKUP($B6550,Mapping!$A:$C,2,0),"Not Mapped"))</f>
        <v/>
      </c>
      <c r="P6550">
        <f>IF($B6550="","",IFERROR(VLOOKUP($B6550,Mapping!$A:$C,3,0),"Not Mapped"))</f>
        <v/>
      </c>
      <c r="Q6550">
        <f>IF($B6550="","",IF(COUNTIF(Exclusions!$A:$A,$B6550)&gt;0,"Yes","No"))</f>
        <v/>
      </c>
      <c r="R6550" s="17">
        <f>IF($B6550="","",MIN(1,DAY($A6550)/IF($N6550="Superstore",Settings!$B$5,Settings!$B$4)))</f>
        <v/>
      </c>
      <c r="S6550" s="17">
        <f>IF(OR($B6550="",$G6550="",$R6550=0),"",$G6550/$R6550)</f>
        <v/>
      </c>
      <c r="T6550">
        <f>IF($S6550="","",IF($S6550&lt;Settings!$B$8,"Critical",IF($S6550&lt;Settings!$B$9,"Semi Critical","Non Critical")))</f>
        <v/>
      </c>
      <c r="U6550">
        <f>IF($B6550="","",IFERROR(VLOOKUP($O6550,Leaders!$A:$B,2,0),"Not Mapped"))</f>
        <v/>
      </c>
    </row>
    <row r="6551">
      <c r="A6551" s="16" t="n"/>
      <c r="G6551" s="17" t="n"/>
      <c r="H6551" s="17" t="n"/>
      <c r="I6551" s="17" t="n"/>
      <c r="J6551" s="17" t="n"/>
      <c r="K6551" s="17" t="n"/>
      <c r="L6551" s="17" t="n"/>
      <c r="N6551">
        <f>IF($B6551="","",IF($C6551="SUPERSTORE","Superstore","DH"))</f>
        <v/>
      </c>
      <c r="O6551">
        <f>IF($B6551="","",IFERROR(VLOOKUP($B6551,Mapping!$A:$C,2,0),"Not Mapped"))</f>
        <v/>
      </c>
      <c r="P6551">
        <f>IF($B6551="","",IFERROR(VLOOKUP($B6551,Mapping!$A:$C,3,0),"Not Mapped"))</f>
        <v/>
      </c>
      <c r="Q6551">
        <f>IF($B6551="","",IF(COUNTIF(Exclusions!$A:$A,$B6551)&gt;0,"Yes","No"))</f>
        <v/>
      </c>
      <c r="R6551" s="17">
        <f>IF($B6551="","",MIN(1,DAY($A6551)/IF($N6551="Superstore",Settings!$B$5,Settings!$B$4)))</f>
        <v/>
      </c>
      <c r="S6551" s="17">
        <f>IF(OR($B6551="",$G6551="",$R6551=0),"",$G6551/$R6551)</f>
        <v/>
      </c>
      <c r="T6551">
        <f>IF($S6551="","",IF($S6551&lt;Settings!$B$8,"Critical",IF($S6551&lt;Settings!$B$9,"Semi Critical","Non Critical")))</f>
        <v/>
      </c>
      <c r="U6551">
        <f>IF($B6551="","",IFERROR(VLOOKUP($O6551,Leaders!$A:$B,2,0),"Not Mapped"))</f>
        <v/>
      </c>
    </row>
    <row r="6552">
      <c r="A6552" s="16" t="n"/>
      <c r="G6552" s="17" t="n"/>
      <c r="H6552" s="17" t="n"/>
      <c r="I6552" s="17" t="n"/>
      <c r="J6552" s="17" t="n"/>
      <c r="K6552" s="17" t="n"/>
      <c r="L6552" s="17" t="n"/>
      <c r="N6552">
        <f>IF($B6552="","",IF($C6552="SUPERSTORE","Superstore","DH"))</f>
        <v/>
      </c>
      <c r="O6552">
        <f>IF($B6552="","",IFERROR(VLOOKUP($B6552,Mapping!$A:$C,2,0),"Not Mapped"))</f>
        <v/>
      </c>
      <c r="P6552">
        <f>IF($B6552="","",IFERROR(VLOOKUP($B6552,Mapping!$A:$C,3,0),"Not Mapped"))</f>
        <v/>
      </c>
      <c r="Q6552">
        <f>IF($B6552="","",IF(COUNTIF(Exclusions!$A:$A,$B6552)&gt;0,"Yes","No"))</f>
        <v/>
      </c>
      <c r="R6552" s="17">
        <f>IF($B6552="","",MIN(1,DAY($A6552)/IF($N6552="Superstore",Settings!$B$5,Settings!$B$4)))</f>
        <v/>
      </c>
      <c r="S6552" s="17">
        <f>IF(OR($B6552="",$G6552="",$R6552=0),"",$G6552/$R6552)</f>
        <v/>
      </c>
      <c r="T6552">
        <f>IF($S6552="","",IF($S6552&lt;Settings!$B$8,"Critical",IF($S6552&lt;Settings!$B$9,"Semi Critical","Non Critical")))</f>
        <v/>
      </c>
      <c r="U6552">
        <f>IF($B6552="","",IFERROR(VLOOKUP($O6552,Leaders!$A:$B,2,0),"Not Mapped"))</f>
        <v/>
      </c>
    </row>
    <row r="6553">
      <c r="A6553" s="16" t="n"/>
      <c r="G6553" s="17" t="n"/>
      <c r="H6553" s="17" t="n"/>
      <c r="I6553" s="17" t="n"/>
      <c r="J6553" s="17" t="n"/>
      <c r="K6553" s="17" t="n"/>
      <c r="L6553" s="17" t="n"/>
      <c r="N6553">
        <f>IF($B6553="","",IF($C6553="SUPERSTORE","Superstore","DH"))</f>
        <v/>
      </c>
      <c r="O6553">
        <f>IF($B6553="","",IFERROR(VLOOKUP($B6553,Mapping!$A:$C,2,0),"Not Mapped"))</f>
        <v/>
      </c>
      <c r="P6553">
        <f>IF($B6553="","",IFERROR(VLOOKUP($B6553,Mapping!$A:$C,3,0),"Not Mapped"))</f>
        <v/>
      </c>
      <c r="Q6553">
        <f>IF($B6553="","",IF(COUNTIF(Exclusions!$A:$A,$B6553)&gt;0,"Yes","No"))</f>
        <v/>
      </c>
      <c r="R6553" s="17">
        <f>IF($B6553="","",MIN(1,DAY($A6553)/IF($N6553="Superstore",Settings!$B$5,Settings!$B$4)))</f>
        <v/>
      </c>
      <c r="S6553" s="17">
        <f>IF(OR($B6553="",$G6553="",$R6553=0),"",$G6553/$R6553)</f>
        <v/>
      </c>
      <c r="T6553">
        <f>IF($S6553="","",IF($S6553&lt;Settings!$B$8,"Critical",IF($S6553&lt;Settings!$B$9,"Semi Critical","Non Critical")))</f>
        <v/>
      </c>
      <c r="U6553">
        <f>IF($B6553="","",IFERROR(VLOOKUP($O6553,Leaders!$A:$B,2,0),"Not Mapped"))</f>
        <v/>
      </c>
    </row>
    <row r="6554">
      <c r="A6554" s="16" t="n"/>
      <c r="G6554" s="17" t="n"/>
      <c r="H6554" s="17" t="n"/>
      <c r="I6554" s="17" t="n"/>
      <c r="J6554" s="17" t="n"/>
      <c r="K6554" s="17" t="n"/>
      <c r="L6554" s="17" t="n"/>
      <c r="N6554">
        <f>IF($B6554="","",IF($C6554="SUPERSTORE","Superstore","DH"))</f>
        <v/>
      </c>
      <c r="O6554">
        <f>IF($B6554="","",IFERROR(VLOOKUP($B6554,Mapping!$A:$C,2,0),"Not Mapped"))</f>
        <v/>
      </c>
      <c r="P6554">
        <f>IF($B6554="","",IFERROR(VLOOKUP($B6554,Mapping!$A:$C,3,0),"Not Mapped"))</f>
        <v/>
      </c>
      <c r="Q6554">
        <f>IF($B6554="","",IF(COUNTIF(Exclusions!$A:$A,$B6554)&gt;0,"Yes","No"))</f>
        <v/>
      </c>
      <c r="R6554" s="17">
        <f>IF($B6554="","",MIN(1,DAY($A6554)/IF($N6554="Superstore",Settings!$B$5,Settings!$B$4)))</f>
        <v/>
      </c>
      <c r="S6554" s="17">
        <f>IF(OR($B6554="",$G6554="",$R6554=0),"",$G6554/$R6554)</f>
        <v/>
      </c>
      <c r="T6554">
        <f>IF($S6554="","",IF($S6554&lt;Settings!$B$8,"Critical",IF($S6554&lt;Settings!$B$9,"Semi Critical","Non Critical")))</f>
        <v/>
      </c>
      <c r="U6554">
        <f>IF($B6554="","",IFERROR(VLOOKUP($O6554,Leaders!$A:$B,2,0),"Not Mapped"))</f>
        <v/>
      </c>
    </row>
    <row r="6555">
      <c r="A6555" s="16" t="n"/>
      <c r="G6555" s="17" t="n"/>
      <c r="H6555" s="17" t="n"/>
      <c r="I6555" s="17" t="n"/>
      <c r="J6555" s="17" t="n"/>
      <c r="K6555" s="17" t="n"/>
      <c r="L6555" s="17" t="n"/>
      <c r="N6555">
        <f>IF($B6555="","",IF($C6555="SUPERSTORE","Superstore","DH"))</f>
        <v/>
      </c>
      <c r="O6555">
        <f>IF($B6555="","",IFERROR(VLOOKUP($B6555,Mapping!$A:$C,2,0),"Not Mapped"))</f>
        <v/>
      </c>
      <c r="P6555">
        <f>IF($B6555="","",IFERROR(VLOOKUP($B6555,Mapping!$A:$C,3,0),"Not Mapped"))</f>
        <v/>
      </c>
      <c r="Q6555">
        <f>IF($B6555="","",IF(COUNTIF(Exclusions!$A:$A,$B6555)&gt;0,"Yes","No"))</f>
        <v/>
      </c>
      <c r="R6555" s="17">
        <f>IF($B6555="","",MIN(1,DAY($A6555)/IF($N6555="Superstore",Settings!$B$5,Settings!$B$4)))</f>
        <v/>
      </c>
      <c r="S6555" s="17">
        <f>IF(OR($B6555="",$G6555="",$R6555=0),"",$G6555/$R6555)</f>
        <v/>
      </c>
      <c r="T6555">
        <f>IF($S6555="","",IF($S6555&lt;Settings!$B$8,"Critical",IF($S6555&lt;Settings!$B$9,"Semi Critical","Non Critical")))</f>
        <v/>
      </c>
      <c r="U6555">
        <f>IF($B6555="","",IFERROR(VLOOKUP($O6555,Leaders!$A:$B,2,0),"Not Mapped"))</f>
        <v/>
      </c>
    </row>
    <row r="6556">
      <c r="A6556" s="16" t="n"/>
      <c r="G6556" s="17" t="n"/>
      <c r="H6556" s="17" t="n"/>
      <c r="I6556" s="17" t="n"/>
      <c r="J6556" s="17" t="n"/>
      <c r="K6556" s="17" t="n"/>
      <c r="L6556" s="17" t="n"/>
      <c r="N6556">
        <f>IF($B6556="","",IF($C6556="SUPERSTORE","Superstore","DH"))</f>
        <v/>
      </c>
      <c r="O6556">
        <f>IF($B6556="","",IFERROR(VLOOKUP($B6556,Mapping!$A:$C,2,0),"Not Mapped"))</f>
        <v/>
      </c>
      <c r="P6556">
        <f>IF($B6556="","",IFERROR(VLOOKUP($B6556,Mapping!$A:$C,3,0),"Not Mapped"))</f>
        <v/>
      </c>
      <c r="Q6556">
        <f>IF($B6556="","",IF(COUNTIF(Exclusions!$A:$A,$B6556)&gt;0,"Yes","No"))</f>
        <v/>
      </c>
      <c r="R6556" s="17">
        <f>IF($B6556="","",MIN(1,DAY($A6556)/IF($N6556="Superstore",Settings!$B$5,Settings!$B$4)))</f>
        <v/>
      </c>
      <c r="S6556" s="17">
        <f>IF(OR($B6556="",$G6556="",$R6556=0),"",$G6556/$R6556)</f>
        <v/>
      </c>
      <c r="T6556">
        <f>IF($S6556="","",IF($S6556&lt;Settings!$B$8,"Critical",IF($S6556&lt;Settings!$B$9,"Semi Critical","Non Critical")))</f>
        <v/>
      </c>
      <c r="U6556">
        <f>IF($B6556="","",IFERROR(VLOOKUP($O6556,Leaders!$A:$B,2,0),"Not Mapped"))</f>
        <v/>
      </c>
    </row>
    <row r="6557">
      <c r="A6557" s="16" t="n"/>
      <c r="G6557" s="17" t="n"/>
      <c r="H6557" s="17" t="n"/>
      <c r="I6557" s="17" t="n"/>
      <c r="J6557" s="17" t="n"/>
      <c r="K6557" s="17" t="n"/>
      <c r="L6557" s="17" t="n"/>
      <c r="N6557">
        <f>IF($B6557="","",IF($C6557="SUPERSTORE","Superstore","DH"))</f>
        <v/>
      </c>
      <c r="O6557">
        <f>IF($B6557="","",IFERROR(VLOOKUP($B6557,Mapping!$A:$C,2,0),"Not Mapped"))</f>
        <v/>
      </c>
      <c r="P6557">
        <f>IF($B6557="","",IFERROR(VLOOKUP($B6557,Mapping!$A:$C,3,0),"Not Mapped"))</f>
        <v/>
      </c>
      <c r="Q6557">
        <f>IF($B6557="","",IF(COUNTIF(Exclusions!$A:$A,$B6557)&gt;0,"Yes","No"))</f>
        <v/>
      </c>
      <c r="R6557" s="17">
        <f>IF($B6557="","",MIN(1,DAY($A6557)/IF($N6557="Superstore",Settings!$B$5,Settings!$B$4)))</f>
        <v/>
      </c>
      <c r="S6557" s="17">
        <f>IF(OR($B6557="",$G6557="",$R6557=0),"",$G6557/$R6557)</f>
        <v/>
      </c>
      <c r="T6557">
        <f>IF($S6557="","",IF($S6557&lt;Settings!$B$8,"Critical",IF($S6557&lt;Settings!$B$9,"Semi Critical","Non Critical")))</f>
        <v/>
      </c>
      <c r="U6557">
        <f>IF($B6557="","",IFERROR(VLOOKUP($O6557,Leaders!$A:$B,2,0),"Not Mapped"))</f>
        <v/>
      </c>
    </row>
    <row r="6558">
      <c r="A6558" s="16" t="n"/>
      <c r="G6558" s="17" t="n"/>
      <c r="H6558" s="17" t="n"/>
      <c r="I6558" s="17" t="n"/>
      <c r="J6558" s="17" t="n"/>
      <c r="K6558" s="17" t="n"/>
      <c r="L6558" s="17" t="n"/>
      <c r="N6558">
        <f>IF($B6558="","",IF($C6558="SUPERSTORE","Superstore","DH"))</f>
        <v/>
      </c>
      <c r="O6558">
        <f>IF($B6558="","",IFERROR(VLOOKUP($B6558,Mapping!$A:$C,2,0),"Not Mapped"))</f>
        <v/>
      </c>
      <c r="P6558">
        <f>IF($B6558="","",IFERROR(VLOOKUP($B6558,Mapping!$A:$C,3,0),"Not Mapped"))</f>
        <v/>
      </c>
      <c r="Q6558">
        <f>IF($B6558="","",IF(COUNTIF(Exclusions!$A:$A,$B6558)&gt;0,"Yes","No"))</f>
        <v/>
      </c>
      <c r="R6558" s="17">
        <f>IF($B6558="","",MIN(1,DAY($A6558)/IF($N6558="Superstore",Settings!$B$5,Settings!$B$4)))</f>
        <v/>
      </c>
      <c r="S6558" s="17">
        <f>IF(OR($B6558="",$G6558="",$R6558=0),"",$G6558/$R6558)</f>
        <v/>
      </c>
      <c r="T6558">
        <f>IF($S6558="","",IF($S6558&lt;Settings!$B$8,"Critical",IF($S6558&lt;Settings!$B$9,"Semi Critical","Non Critical")))</f>
        <v/>
      </c>
      <c r="U6558">
        <f>IF($B6558="","",IFERROR(VLOOKUP($O6558,Leaders!$A:$B,2,0),"Not Mapped"))</f>
        <v/>
      </c>
    </row>
    <row r="6559">
      <c r="A6559" s="16" t="n"/>
      <c r="G6559" s="17" t="n"/>
      <c r="H6559" s="17" t="n"/>
      <c r="I6559" s="17" t="n"/>
      <c r="J6559" s="17" t="n"/>
      <c r="K6559" s="17" t="n"/>
      <c r="L6559" s="17" t="n"/>
      <c r="N6559">
        <f>IF($B6559="","",IF($C6559="SUPERSTORE","Superstore","DH"))</f>
        <v/>
      </c>
      <c r="O6559">
        <f>IF($B6559="","",IFERROR(VLOOKUP($B6559,Mapping!$A:$C,2,0),"Not Mapped"))</f>
        <v/>
      </c>
      <c r="P6559">
        <f>IF($B6559="","",IFERROR(VLOOKUP($B6559,Mapping!$A:$C,3,0),"Not Mapped"))</f>
        <v/>
      </c>
      <c r="Q6559">
        <f>IF($B6559="","",IF(COUNTIF(Exclusions!$A:$A,$B6559)&gt;0,"Yes","No"))</f>
        <v/>
      </c>
      <c r="R6559" s="17">
        <f>IF($B6559="","",MIN(1,DAY($A6559)/IF($N6559="Superstore",Settings!$B$5,Settings!$B$4)))</f>
        <v/>
      </c>
      <c r="S6559" s="17">
        <f>IF(OR($B6559="",$G6559="",$R6559=0),"",$G6559/$R6559)</f>
        <v/>
      </c>
      <c r="T6559">
        <f>IF($S6559="","",IF($S6559&lt;Settings!$B$8,"Critical",IF($S6559&lt;Settings!$B$9,"Semi Critical","Non Critical")))</f>
        <v/>
      </c>
      <c r="U6559">
        <f>IF($B6559="","",IFERROR(VLOOKUP($O6559,Leaders!$A:$B,2,0),"Not Mapped"))</f>
        <v/>
      </c>
    </row>
    <row r="6560">
      <c r="A6560" s="16" t="n"/>
      <c r="G6560" s="17" t="n"/>
      <c r="H6560" s="17" t="n"/>
      <c r="I6560" s="17" t="n"/>
      <c r="J6560" s="17" t="n"/>
      <c r="K6560" s="17" t="n"/>
      <c r="L6560" s="17" t="n"/>
      <c r="N6560">
        <f>IF($B6560="","",IF($C6560="SUPERSTORE","Superstore","DH"))</f>
        <v/>
      </c>
      <c r="O6560">
        <f>IF($B6560="","",IFERROR(VLOOKUP($B6560,Mapping!$A:$C,2,0),"Not Mapped"))</f>
        <v/>
      </c>
      <c r="P6560">
        <f>IF($B6560="","",IFERROR(VLOOKUP($B6560,Mapping!$A:$C,3,0),"Not Mapped"))</f>
        <v/>
      </c>
      <c r="Q6560">
        <f>IF($B6560="","",IF(COUNTIF(Exclusions!$A:$A,$B6560)&gt;0,"Yes","No"))</f>
        <v/>
      </c>
      <c r="R6560" s="17">
        <f>IF($B6560="","",MIN(1,DAY($A6560)/IF($N6560="Superstore",Settings!$B$5,Settings!$B$4)))</f>
        <v/>
      </c>
      <c r="S6560" s="17">
        <f>IF(OR($B6560="",$G6560="",$R6560=0),"",$G6560/$R6560)</f>
        <v/>
      </c>
      <c r="T6560">
        <f>IF($S6560="","",IF($S6560&lt;Settings!$B$8,"Critical",IF($S6560&lt;Settings!$B$9,"Semi Critical","Non Critical")))</f>
        <v/>
      </c>
      <c r="U6560">
        <f>IF($B6560="","",IFERROR(VLOOKUP($O6560,Leaders!$A:$B,2,0),"Not Mapped"))</f>
        <v/>
      </c>
    </row>
    <row r="6561">
      <c r="A6561" s="16" t="n"/>
      <c r="G6561" s="17" t="n"/>
      <c r="H6561" s="17" t="n"/>
      <c r="I6561" s="17" t="n"/>
      <c r="J6561" s="17" t="n"/>
      <c r="K6561" s="17" t="n"/>
      <c r="L6561" s="17" t="n"/>
      <c r="N6561">
        <f>IF($B6561="","",IF($C6561="SUPERSTORE","Superstore","DH"))</f>
        <v/>
      </c>
      <c r="O6561">
        <f>IF($B6561="","",IFERROR(VLOOKUP($B6561,Mapping!$A:$C,2,0),"Not Mapped"))</f>
        <v/>
      </c>
      <c r="P6561">
        <f>IF($B6561="","",IFERROR(VLOOKUP($B6561,Mapping!$A:$C,3,0),"Not Mapped"))</f>
        <v/>
      </c>
      <c r="Q6561">
        <f>IF($B6561="","",IF(COUNTIF(Exclusions!$A:$A,$B6561)&gt;0,"Yes","No"))</f>
        <v/>
      </c>
      <c r="R6561" s="17">
        <f>IF($B6561="","",MIN(1,DAY($A6561)/IF($N6561="Superstore",Settings!$B$5,Settings!$B$4)))</f>
        <v/>
      </c>
      <c r="S6561" s="17">
        <f>IF(OR($B6561="",$G6561="",$R6561=0),"",$G6561/$R6561)</f>
        <v/>
      </c>
      <c r="T6561">
        <f>IF($S6561="","",IF($S6561&lt;Settings!$B$8,"Critical",IF($S6561&lt;Settings!$B$9,"Semi Critical","Non Critical")))</f>
        <v/>
      </c>
      <c r="U6561">
        <f>IF($B6561="","",IFERROR(VLOOKUP($O6561,Leaders!$A:$B,2,0),"Not Mapped"))</f>
        <v/>
      </c>
    </row>
    <row r="6562">
      <c r="A6562" s="16" t="n"/>
      <c r="G6562" s="17" t="n"/>
      <c r="H6562" s="17" t="n"/>
      <c r="I6562" s="17" t="n"/>
      <c r="J6562" s="17" t="n"/>
      <c r="K6562" s="17" t="n"/>
      <c r="L6562" s="17" t="n"/>
      <c r="N6562">
        <f>IF($B6562="","",IF($C6562="SUPERSTORE","Superstore","DH"))</f>
        <v/>
      </c>
      <c r="O6562">
        <f>IF($B6562="","",IFERROR(VLOOKUP($B6562,Mapping!$A:$C,2,0),"Not Mapped"))</f>
        <v/>
      </c>
      <c r="P6562">
        <f>IF($B6562="","",IFERROR(VLOOKUP($B6562,Mapping!$A:$C,3,0),"Not Mapped"))</f>
        <v/>
      </c>
      <c r="Q6562">
        <f>IF($B6562="","",IF(COUNTIF(Exclusions!$A:$A,$B6562)&gt;0,"Yes","No"))</f>
        <v/>
      </c>
      <c r="R6562" s="17">
        <f>IF($B6562="","",MIN(1,DAY($A6562)/IF($N6562="Superstore",Settings!$B$5,Settings!$B$4)))</f>
        <v/>
      </c>
      <c r="S6562" s="17">
        <f>IF(OR($B6562="",$G6562="",$R6562=0),"",$G6562/$R6562)</f>
        <v/>
      </c>
      <c r="T6562">
        <f>IF($S6562="","",IF($S6562&lt;Settings!$B$8,"Critical",IF($S6562&lt;Settings!$B$9,"Semi Critical","Non Critical")))</f>
        <v/>
      </c>
      <c r="U6562">
        <f>IF($B6562="","",IFERROR(VLOOKUP($O6562,Leaders!$A:$B,2,0),"Not Mapped"))</f>
        <v/>
      </c>
    </row>
    <row r="6563">
      <c r="A6563" s="16" t="n"/>
      <c r="G6563" s="17" t="n"/>
      <c r="H6563" s="17" t="n"/>
      <c r="I6563" s="17" t="n"/>
      <c r="J6563" s="17" t="n"/>
      <c r="K6563" s="17" t="n"/>
      <c r="L6563" s="17" t="n"/>
      <c r="N6563">
        <f>IF($B6563="","",IF($C6563="SUPERSTORE","Superstore","DH"))</f>
        <v/>
      </c>
      <c r="O6563">
        <f>IF($B6563="","",IFERROR(VLOOKUP($B6563,Mapping!$A:$C,2,0),"Not Mapped"))</f>
        <v/>
      </c>
      <c r="P6563">
        <f>IF($B6563="","",IFERROR(VLOOKUP($B6563,Mapping!$A:$C,3,0),"Not Mapped"))</f>
        <v/>
      </c>
      <c r="Q6563">
        <f>IF($B6563="","",IF(COUNTIF(Exclusions!$A:$A,$B6563)&gt;0,"Yes","No"))</f>
        <v/>
      </c>
      <c r="R6563" s="17">
        <f>IF($B6563="","",MIN(1,DAY($A6563)/IF($N6563="Superstore",Settings!$B$5,Settings!$B$4)))</f>
        <v/>
      </c>
      <c r="S6563" s="17">
        <f>IF(OR($B6563="",$G6563="",$R6563=0),"",$G6563/$R6563)</f>
        <v/>
      </c>
      <c r="T6563">
        <f>IF($S6563="","",IF($S6563&lt;Settings!$B$8,"Critical",IF($S6563&lt;Settings!$B$9,"Semi Critical","Non Critical")))</f>
        <v/>
      </c>
      <c r="U6563">
        <f>IF($B6563="","",IFERROR(VLOOKUP($O6563,Leaders!$A:$B,2,0),"Not Mapped"))</f>
        <v/>
      </c>
    </row>
    <row r="6564">
      <c r="A6564" s="16" t="n"/>
      <c r="G6564" s="17" t="n"/>
      <c r="H6564" s="17" t="n"/>
      <c r="I6564" s="17" t="n"/>
      <c r="J6564" s="17" t="n"/>
      <c r="K6564" s="17" t="n"/>
      <c r="L6564" s="17" t="n"/>
      <c r="N6564">
        <f>IF($B6564="","",IF($C6564="SUPERSTORE","Superstore","DH"))</f>
        <v/>
      </c>
      <c r="O6564">
        <f>IF($B6564="","",IFERROR(VLOOKUP($B6564,Mapping!$A:$C,2,0),"Not Mapped"))</f>
        <v/>
      </c>
      <c r="P6564">
        <f>IF($B6564="","",IFERROR(VLOOKUP($B6564,Mapping!$A:$C,3,0),"Not Mapped"))</f>
        <v/>
      </c>
      <c r="Q6564">
        <f>IF($B6564="","",IF(COUNTIF(Exclusions!$A:$A,$B6564)&gt;0,"Yes","No"))</f>
        <v/>
      </c>
      <c r="R6564" s="17">
        <f>IF($B6564="","",MIN(1,DAY($A6564)/IF($N6564="Superstore",Settings!$B$5,Settings!$B$4)))</f>
        <v/>
      </c>
      <c r="S6564" s="17">
        <f>IF(OR($B6564="",$G6564="",$R6564=0),"",$G6564/$R6564)</f>
        <v/>
      </c>
      <c r="T6564">
        <f>IF($S6564="","",IF($S6564&lt;Settings!$B$8,"Critical",IF($S6564&lt;Settings!$B$9,"Semi Critical","Non Critical")))</f>
        <v/>
      </c>
      <c r="U6564">
        <f>IF($B6564="","",IFERROR(VLOOKUP($O6564,Leaders!$A:$B,2,0),"Not Mapped"))</f>
        <v/>
      </c>
    </row>
    <row r="6565">
      <c r="A6565" s="16" t="n"/>
      <c r="G6565" s="17" t="n"/>
      <c r="H6565" s="17" t="n"/>
      <c r="I6565" s="17" t="n"/>
      <c r="J6565" s="17" t="n"/>
      <c r="K6565" s="17" t="n"/>
      <c r="L6565" s="17" t="n"/>
      <c r="N6565">
        <f>IF($B6565="","",IF($C6565="SUPERSTORE","Superstore","DH"))</f>
        <v/>
      </c>
      <c r="O6565">
        <f>IF($B6565="","",IFERROR(VLOOKUP($B6565,Mapping!$A:$C,2,0),"Not Mapped"))</f>
        <v/>
      </c>
      <c r="P6565">
        <f>IF($B6565="","",IFERROR(VLOOKUP($B6565,Mapping!$A:$C,3,0),"Not Mapped"))</f>
        <v/>
      </c>
      <c r="Q6565">
        <f>IF($B6565="","",IF(COUNTIF(Exclusions!$A:$A,$B6565)&gt;0,"Yes","No"))</f>
        <v/>
      </c>
      <c r="R6565" s="17">
        <f>IF($B6565="","",MIN(1,DAY($A6565)/IF($N6565="Superstore",Settings!$B$5,Settings!$B$4)))</f>
        <v/>
      </c>
      <c r="S6565" s="17">
        <f>IF(OR($B6565="",$G6565="",$R6565=0),"",$G6565/$R6565)</f>
        <v/>
      </c>
      <c r="T6565">
        <f>IF($S6565="","",IF($S6565&lt;Settings!$B$8,"Critical",IF($S6565&lt;Settings!$B$9,"Semi Critical","Non Critical")))</f>
        <v/>
      </c>
      <c r="U6565">
        <f>IF($B6565="","",IFERROR(VLOOKUP($O6565,Leaders!$A:$B,2,0),"Not Mapped"))</f>
        <v/>
      </c>
    </row>
    <row r="6566">
      <c r="A6566" s="16" t="n"/>
      <c r="G6566" s="17" t="n"/>
      <c r="H6566" s="17" t="n"/>
      <c r="I6566" s="17" t="n"/>
      <c r="J6566" s="17" t="n"/>
      <c r="K6566" s="17" t="n"/>
      <c r="L6566" s="17" t="n"/>
      <c r="N6566">
        <f>IF($B6566="","",IF($C6566="SUPERSTORE","Superstore","DH"))</f>
        <v/>
      </c>
      <c r="O6566">
        <f>IF($B6566="","",IFERROR(VLOOKUP($B6566,Mapping!$A:$C,2,0),"Not Mapped"))</f>
        <v/>
      </c>
      <c r="P6566">
        <f>IF($B6566="","",IFERROR(VLOOKUP($B6566,Mapping!$A:$C,3,0),"Not Mapped"))</f>
        <v/>
      </c>
      <c r="Q6566">
        <f>IF($B6566="","",IF(COUNTIF(Exclusions!$A:$A,$B6566)&gt;0,"Yes","No"))</f>
        <v/>
      </c>
      <c r="R6566" s="17">
        <f>IF($B6566="","",MIN(1,DAY($A6566)/IF($N6566="Superstore",Settings!$B$5,Settings!$B$4)))</f>
        <v/>
      </c>
      <c r="S6566" s="17">
        <f>IF(OR($B6566="",$G6566="",$R6566=0),"",$G6566/$R6566)</f>
        <v/>
      </c>
      <c r="T6566">
        <f>IF($S6566="","",IF($S6566&lt;Settings!$B$8,"Critical",IF($S6566&lt;Settings!$B$9,"Semi Critical","Non Critical")))</f>
        <v/>
      </c>
      <c r="U6566">
        <f>IF($B6566="","",IFERROR(VLOOKUP($O6566,Leaders!$A:$B,2,0),"Not Mapped"))</f>
        <v/>
      </c>
    </row>
    <row r="6567">
      <c r="A6567" s="16" t="n"/>
      <c r="G6567" s="17" t="n"/>
      <c r="H6567" s="17" t="n"/>
      <c r="I6567" s="17" t="n"/>
      <c r="J6567" s="17" t="n"/>
      <c r="K6567" s="17" t="n"/>
      <c r="L6567" s="17" t="n"/>
      <c r="N6567">
        <f>IF($B6567="","",IF($C6567="SUPERSTORE","Superstore","DH"))</f>
        <v/>
      </c>
      <c r="O6567">
        <f>IF($B6567="","",IFERROR(VLOOKUP($B6567,Mapping!$A:$C,2,0),"Not Mapped"))</f>
        <v/>
      </c>
      <c r="P6567">
        <f>IF($B6567="","",IFERROR(VLOOKUP($B6567,Mapping!$A:$C,3,0),"Not Mapped"))</f>
        <v/>
      </c>
      <c r="Q6567">
        <f>IF($B6567="","",IF(COUNTIF(Exclusions!$A:$A,$B6567)&gt;0,"Yes","No"))</f>
        <v/>
      </c>
      <c r="R6567" s="17">
        <f>IF($B6567="","",MIN(1,DAY($A6567)/IF($N6567="Superstore",Settings!$B$5,Settings!$B$4)))</f>
        <v/>
      </c>
      <c r="S6567" s="17">
        <f>IF(OR($B6567="",$G6567="",$R6567=0),"",$G6567/$R6567)</f>
        <v/>
      </c>
      <c r="T6567">
        <f>IF($S6567="","",IF($S6567&lt;Settings!$B$8,"Critical",IF($S6567&lt;Settings!$B$9,"Semi Critical","Non Critical")))</f>
        <v/>
      </c>
      <c r="U6567">
        <f>IF($B6567="","",IFERROR(VLOOKUP($O6567,Leaders!$A:$B,2,0),"Not Mapped"))</f>
        <v/>
      </c>
    </row>
    <row r="6568">
      <c r="A6568" s="16" t="n"/>
      <c r="G6568" s="17" t="n"/>
      <c r="H6568" s="17" t="n"/>
      <c r="I6568" s="17" t="n"/>
      <c r="J6568" s="17" t="n"/>
      <c r="K6568" s="17" t="n"/>
      <c r="L6568" s="17" t="n"/>
      <c r="N6568">
        <f>IF($B6568="","",IF($C6568="SUPERSTORE","Superstore","DH"))</f>
        <v/>
      </c>
      <c r="O6568">
        <f>IF($B6568="","",IFERROR(VLOOKUP($B6568,Mapping!$A:$C,2,0),"Not Mapped"))</f>
        <v/>
      </c>
      <c r="P6568">
        <f>IF($B6568="","",IFERROR(VLOOKUP($B6568,Mapping!$A:$C,3,0),"Not Mapped"))</f>
        <v/>
      </c>
      <c r="Q6568">
        <f>IF($B6568="","",IF(COUNTIF(Exclusions!$A:$A,$B6568)&gt;0,"Yes","No"))</f>
        <v/>
      </c>
      <c r="R6568" s="17">
        <f>IF($B6568="","",MIN(1,DAY($A6568)/IF($N6568="Superstore",Settings!$B$5,Settings!$B$4)))</f>
        <v/>
      </c>
      <c r="S6568" s="17">
        <f>IF(OR($B6568="",$G6568="",$R6568=0),"",$G6568/$R6568)</f>
        <v/>
      </c>
      <c r="T6568">
        <f>IF($S6568="","",IF($S6568&lt;Settings!$B$8,"Critical",IF($S6568&lt;Settings!$B$9,"Semi Critical","Non Critical")))</f>
        <v/>
      </c>
      <c r="U6568">
        <f>IF($B6568="","",IFERROR(VLOOKUP($O6568,Leaders!$A:$B,2,0),"Not Mapped"))</f>
        <v/>
      </c>
    </row>
    <row r="6569">
      <c r="A6569" s="16" t="n"/>
      <c r="G6569" s="17" t="n"/>
      <c r="H6569" s="17" t="n"/>
      <c r="I6569" s="17" t="n"/>
      <c r="J6569" s="17" t="n"/>
      <c r="K6569" s="17" t="n"/>
      <c r="L6569" s="17" t="n"/>
      <c r="N6569">
        <f>IF($B6569="","",IF($C6569="SUPERSTORE","Superstore","DH"))</f>
        <v/>
      </c>
      <c r="O6569">
        <f>IF($B6569="","",IFERROR(VLOOKUP($B6569,Mapping!$A:$C,2,0),"Not Mapped"))</f>
        <v/>
      </c>
      <c r="P6569">
        <f>IF($B6569="","",IFERROR(VLOOKUP($B6569,Mapping!$A:$C,3,0),"Not Mapped"))</f>
        <v/>
      </c>
      <c r="Q6569">
        <f>IF($B6569="","",IF(COUNTIF(Exclusions!$A:$A,$B6569)&gt;0,"Yes","No"))</f>
        <v/>
      </c>
      <c r="R6569" s="17">
        <f>IF($B6569="","",MIN(1,DAY($A6569)/IF($N6569="Superstore",Settings!$B$5,Settings!$B$4)))</f>
        <v/>
      </c>
      <c r="S6569" s="17">
        <f>IF(OR($B6569="",$G6569="",$R6569=0),"",$G6569/$R6569)</f>
        <v/>
      </c>
      <c r="T6569">
        <f>IF($S6569="","",IF($S6569&lt;Settings!$B$8,"Critical",IF($S6569&lt;Settings!$B$9,"Semi Critical","Non Critical")))</f>
        <v/>
      </c>
      <c r="U6569">
        <f>IF($B6569="","",IFERROR(VLOOKUP($O6569,Leaders!$A:$B,2,0),"Not Mapped"))</f>
        <v/>
      </c>
    </row>
    <row r="6570">
      <c r="A6570" s="16" t="n"/>
      <c r="G6570" s="17" t="n"/>
      <c r="H6570" s="17" t="n"/>
      <c r="I6570" s="17" t="n"/>
      <c r="J6570" s="17" t="n"/>
      <c r="K6570" s="17" t="n"/>
      <c r="L6570" s="17" t="n"/>
      <c r="N6570">
        <f>IF($B6570="","",IF($C6570="SUPERSTORE","Superstore","DH"))</f>
        <v/>
      </c>
      <c r="O6570">
        <f>IF($B6570="","",IFERROR(VLOOKUP($B6570,Mapping!$A:$C,2,0),"Not Mapped"))</f>
        <v/>
      </c>
      <c r="P6570">
        <f>IF($B6570="","",IFERROR(VLOOKUP($B6570,Mapping!$A:$C,3,0),"Not Mapped"))</f>
        <v/>
      </c>
      <c r="Q6570">
        <f>IF($B6570="","",IF(COUNTIF(Exclusions!$A:$A,$B6570)&gt;0,"Yes","No"))</f>
        <v/>
      </c>
      <c r="R6570" s="17">
        <f>IF($B6570="","",MIN(1,DAY($A6570)/IF($N6570="Superstore",Settings!$B$5,Settings!$B$4)))</f>
        <v/>
      </c>
      <c r="S6570" s="17">
        <f>IF(OR($B6570="",$G6570="",$R6570=0),"",$G6570/$R6570)</f>
        <v/>
      </c>
      <c r="T6570">
        <f>IF($S6570="","",IF($S6570&lt;Settings!$B$8,"Critical",IF($S6570&lt;Settings!$B$9,"Semi Critical","Non Critical")))</f>
        <v/>
      </c>
      <c r="U6570">
        <f>IF($B6570="","",IFERROR(VLOOKUP($O6570,Leaders!$A:$B,2,0),"Not Mapped"))</f>
        <v/>
      </c>
    </row>
    <row r="6571">
      <c r="A6571" s="16" t="n"/>
      <c r="G6571" s="17" t="n"/>
      <c r="H6571" s="17" t="n"/>
      <c r="I6571" s="17" t="n"/>
      <c r="J6571" s="17" t="n"/>
      <c r="K6571" s="17" t="n"/>
      <c r="L6571" s="17" t="n"/>
      <c r="N6571">
        <f>IF($B6571="","",IF($C6571="SUPERSTORE","Superstore","DH"))</f>
        <v/>
      </c>
      <c r="O6571">
        <f>IF($B6571="","",IFERROR(VLOOKUP($B6571,Mapping!$A:$C,2,0),"Not Mapped"))</f>
        <v/>
      </c>
      <c r="P6571">
        <f>IF($B6571="","",IFERROR(VLOOKUP($B6571,Mapping!$A:$C,3,0),"Not Mapped"))</f>
        <v/>
      </c>
      <c r="Q6571">
        <f>IF($B6571="","",IF(COUNTIF(Exclusions!$A:$A,$B6571)&gt;0,"Yes","No"))</f>
        <v/>
      </c>
      <c r="R6571" s="17">
        <f>IF($B6571="","",MIN(1,DAY($A6571)/IF($N6571="Superstore",Settings!$B$5,Settings!$B$4)))</f>
        <v/>
      </c>
      <c r="S6571" s="17">
        <f>IF(OR($B6571="",$G6571="",$R6571=0),"",$G6571/$R6571)</f>
        <v/>
      </c>
      <c r="T6571">
        <f>IF($S6571="","",IF($S6571&lt;Settings!$B$8,"Critical",IF($S6571&lt;Settings!$B$9,"Semi Critical","Non Critical")))</f>
        <v/>
      </c>
      <c r="U6571">
        <f>IF($B6571="","",IFERROR(VLOOKUP($O6571,Leaders!$A:$B,2,0),"Not Mapped"))</f>
        <v/>
      </c>
    </row>
    <row r="6572">
      <c r="A6572" s="16" t="n"/>
      <c r="G6572" s="17" t="n"/>
      <c r="H6572" s="17" t="n"/>
      <c r="I6572" s="17" t="n"/>
      <c r="J6572" s="17" t="n"/>
      <c r="K6572" s="17" t="n"/>
      <c r="L6572" s="17" t="n"/>
      <c r="N6572">
        <f>IF($B6572="","",IF($C6572="SUPERSTORE","Superstore","DH"))</f>
        <v/>
      </c>
      <c r="O6572">
        <f>IF($B6572="","",IFERROR(VLOOKUP($B6572,Mapping!$A:$C,2,0),"Not Mapped"))</f>
        <v/>
      </c>
      <c r="P6572">
        <f>IF($B6572="","",IFERROR(VLOOKUP($B6572,Mapping!$A:$C,3,0),"Not Mapped"))</f>
        <v/>
      </c>
      <c r="Q6572">
        <f>IF($B6572="","",IF(COUNTIF(Exclusions!$A:$A,$B6572)&gt;0,"Yes","No"))</f>
        <v/>
      </c>
      <c r="R6572" s="17">
        <f>IF($B6572="","",MIN(1,DAY($A6572)/IF($N6572="Superstore",Settings!$B$5,Settings!$B$4)))</f>
        <v/>
      </c>
      <c r="S6572" s="17">
        <f>IF(OR($B6572="",$G6572="",$R6572=0),"",$G6572/$R6572)</f>
        <v/>
      </c>
      <c r="T6572">
        <f>IF($S6572="","",IF($S6572&lt;Settings!$B$8,"Critical",IF($S6572&lt;Settings!$B$9,"Semi Critical","Non Critical")))</f>
        <v/>
      </c>
      <c r="U6572">
        <f>IF($B6572="","",IFERROR(VLOOKUP($O6572,Leaders!$A:$B,2,0),"Not Mapped"))</f>
        <v/>
      </c>
    </row>
    <row r="6573">
      <c r="A6573" s="16" t="n"/>
      <c r="G6573" s="17" t="n"/>
      <c r="H6573" s="17" t="n"/>
      <c r="I6573" s="17" t="n"/>
      <c r="J6573" s="17" t="n"/>
      <c r="K6573" s="17" t="n"/>
      <c r="L6573" s="17" t="n"/>
      <c r="N6573">
        <f>IF($B6573="","",IF($C6573="SUPERSTORE","Superstore","DH"))</f>
        <v/>
      </c>
      <c r="O6573">
        <f>IF($B6573="","",IFERROR(VLOOKUP($B6573,Mapping!$A:$C,2,0),"Not Mapped"))</f>
        <v/>
      </c>
      <c r="P6573">
        <f>IF($B6573="","",IFERROR(VLOOKUP($B6573,Mapping!$A:$C,3,0),"Not Mapped"))</f>
        <v/>
      </c>
      <c r="Q6573">
        <f>IF($B6573="","",IF(COUNTIF(Exclusions!$A:$A,$B6573)&gt;0,"Yes","No"))</f>
        <v/>
      </c>
      <c r="R6573" s="17">
        <f>IF($B6573="","",MIN(1,DAY($A6573)/IF($N6573="Superstore",Settings!$B$5,Settings!$B$4)))</f>
        <v/>
      </c>
      <c r="S6573" s="17">
        <f>IF(OR($B6573="",$G6573="",$R6573=0),"",$G6573/$R6573)</f>
        <v/>
      </c>
      <c r="T6573">
        <f>IF($S6573="","",IF($S6573&lt;Settings!$B$8,"Critical",IF($S6573&lt;Settings!$B$9,"Semi Critical","Non Critical")))</f>
        <v/>
      </c>
      <c r="U6573">
        <f>IF($B6573="","",IFERROR(VLOOKUP($O6573,Leaders!$A:$B,2,0),"Not Mapped"))</f>
        <v/>
      </c>
    </row>
    <row r="6574">
      <c r="A6574" s="16" t="n"/>
      <c r="G6574" s="17" t="n"/>
      <c r="H6574" s="17" t="n"/>
      <c r="I6574" s="17" t="n"/>
      <c r="J6574" s="17" t="n"/>
      <c r="K6574" s="17" t="n"/>
      <c r="L6574" s="17" t="n"/>
      <c r="N6574">
        <f>IF($B6574="","",IF($C6574="SUPERSTORE","Superstore","DH"))</f>
        <v/>
      </c>
      <c r="O6574">
        <f>IF($B6574="","",IFERROR(VLOOKUP($B6574,Mapping!$A:$C,2,0),"Not Mapped"))</f>
        <v/>
      </c>
      <c r="P6574">
        <f>IF($B6574="","",IFERROR(VLOOKUP($B6574,Mapping!$A:$C,3,0),"Not Mapped"))</f>
        <v/>
      </c>
      <c r="Q6574">
        <f>IF($B6574="","",IF(COUNTIF(Exclusions!$A:$A,$B6574)&gt;0,"Yes","No"))</f>
        <v/>
      </c>
      <c r="R6574" s="17">
        <f>IF($B6574="","",MIN(1,DAY($A6574)/IF($N6574="Superstore",Settings!$B$5,Settings!$B$4)))</f>
        <v/>
      </c>
      <c r="S6574" s="17">
        <f>IF(OR($B6574="",$G6574="",$R6574=0),"",$G6574/$R6574)</f>
        <v/>
      </c>
      <c r="T6574">
        <f>IF($S6574="","",IF($S6574&lt;Settings!$B$8,"Critical",IF($S6574&lt;Settings!$B$9,"Semi Critical","Non Critical")))</f>
        <v/>
      </c>
      <c r="U6574">
        <f>IF($B6574="","",IFERROR(VLOOKUP($O6574,Leaders!$A:$B,2,0),"Not Mapped"))</f>
        <v/>
      </c>
    </row>
    <row r="6575">
      <c r="A6575" s="16" t="n"/>
      <c r="G6575" s="17" t="n"/>
      <c r="H6575" s="17" t="n"/>
      <c r="I6575" s="17" t="n"/>
      <c r="J6575" s="17" t="n"/>
      <c r="K6575" s="17" t="n"/>
      <c r="L6575" s="17" t="n"/>
      <c r="N6575">
        <f>IF($B6575="","",IF($C6575="SUPERSTORE","Superstore","DH"))</f>
        <v/>
      </c>
      <c r="O6575">
        <f>IF($B6575="","",IFERROR(VLOOKUP($B6575,Mapping!$A:$C,2,0),"Not Mapped"))</f>
        <v/>
      </c>
      <c r="P6575">
        <f>IF($B6575="","",IFERROR(VLOOKUP($B6575,Mapping!$A:$C,3,0),"Not Mapped"))</f>
        <v/>
      </c>
      <c r="Q6575">
        <f>IF($B6575="","",IF(COUNTIF(Exclusions!$A:$A,$B6575)&gt;0,"Yes","No"))</f>
        <v/>
      </c>
      <c r="R6575" s="17">
        <f>IF($B6575="","",MIN(1,DAY($A6575)/IF($N6575="Superstore",Settings!$B$5,Settings!$B$4)))</f>
        <v/>
      </c>
      <c r="S6575" s="17">
        <f>IF(OR($B6575="",$G6575="",$R6575=0),"",$G6575/$R6575)</f>
        <v/>
      </c>
      <c r="T6575">
        <f>IF($S6575="","",IF($S6575&lt;Settings!$B$8,"Critical",IF($S6575&lt;Settings!$B$9,"Semi Critical","Non Critical")))</f>
        <v/>
      </c>
      <c r="U6575">
        <f>IF($B6575="","",IFERROR(VLOOKUP($O6575,Leaders!$A:$B,2,0),"Not Mapped"))</f>
        <v/>
      </c>
    </row>
    <row r="6576">
      <c r="A6576" s="16" t="n"/>
      <c r="G6576" s="17" t="n"/>
      <c r="H6576" s="17" t="n"/>
      <c r="I6576" s="17" t="n"/>
      <c r="J6576" s="17" t="n"/>
      <c r="K6576" s="17" t="n"/>
      <c r="L6576" s="17" t="n"/>
      <c r="N6576">
        <f>IF($B6576="","",IF($C6576="SUPERSTORE","Superstore","DH"))</f>
        <v/>
      </c>
      <c r="O6576">
        <f>IF($B6576="","",IFERROR(VLOOKUP($B6576,Mapping!$A:$C,2,0),"Not Mapped"))</f>
        <v/>
      </c>
      <c r="P6576">
        <f>IF($B6576="","",IFERROR(VLOOKUP($B6576,Mapping!$A:$C,3,0),"Not Mapped"))</f>
        <v/>
      </c>
      <c r="Q6576">
        <f>IF($B6576="","",IF(COUNTIF(Exclusions!$A:$A,$B6576)&gt;0,"Yes","No"))</f>
        <v/>
      </c>
      <c r="R6576" s="17">
        <f>IF($B6576="","",MIN(1,DAY($A6576)/IF($N6576="Superstore",Settings!$B$5,Settings!$B$4)))</f>
        <v/>
      </c>
      <c r="S6576" s="17">
        <f>IF(OR($B6576="",$G6576="",$R6576=0),"",$G6576/$R6576)</f>
        <v/>
      </c>
      <c r="T6576">
        <f>IF($S6576="","",IF($S6576&lt;Settings!$B$8,"Critical",IF($S6576&lt;Settings!$B$9,"Semi Critical","Non Critical")))</f>
        <v/>
      </c>
      <c r="U6576">
        <f>IF($B6576="","",IFERROR(VLOOKUP($O6576,Leaders!$A:$B,2,0),"Not Mapped"))</f>
        <v/>
      </c>
    </row>
    <row r="6577">
      <c r="A6577" s="16" t="n"/>
      <c r="G6577" s="17" t="n"/>
      <c r="H6577" s="17" t="n"/>
      <c r="I6577" s="17" t="n"/>
      <c r="J6577" s="17" t="n"/>
      <c r="K6577" s="17" t="n"/>
      <c r="L6577" s="17" t="n"/>
      <c r="N6577">
        <f>IF($B6577="","",IF($C6577="SUPERSTORE","Superstore","DH"))</f>
        <v/>
      </c>
      <c r="O6577">
        <f>IF($B6577="","",IFERROR(VLOOKUP($B6577,Mapping!$A:$C,2,0),"Not Mapped"))</f>
        <v/>
      </c>
      <c r="P6577">
        <f>IF($B6577="","",IFERROR(VLOOKUP($B6577,Mapping!$A:$C,3,0),"Not Mapped"))</f>
        <v/>
      </c>
      <c r="Q6577">
        <f>IF($B6577="","",IF(COUNTIF(Exclusions!$A:$A,$B6577)&gt;0,"Yes","No"))</f>
        <v/>
      </c>
      <c r="R6577" s="17">
        <f>IF($B6577="","",MIN(1,DAY($A6577)/IF($N6577="Superstore",Settings!$B$5,Settings!$B$4)))</f>
        <v/>
      </c>
      <c r="S6577" s="17">
        <f>IF(OR($B6577="",$G6577="",$R6577=0),"",$G6577/$R6577)</f>
        <v/>
      </c>
      <c r="T6577">
        <f>IF($S6577="","",IF($S6577&lt;Settings!$B$8,"Critical",IF($S6577&lt;Settings!$B$9,"Semi Critical","Non Critical")))</f>
        <v/>
      </c>
      <c r="U6577">
        <f>IF($B6577="","",IFERROR(VLOOKUP($O6577,Leaders!$A:$B,2,0),"Not Mapped"))</f>
        <v/>
      </c>
    </row>
    <row r="6578">
      <c r="A6578" s="16" t="n"/>
      <c r="G6578" s="17" t="n"/>
      <c r="H6578" s="17" t="n"/>
      <c r="I6578" s="17" t="n"/>
      <c r="J6578" s="17" t="n"/>
      <c r="K6578" s="17" t="n"/>
      <c r="L6578" s="17" t="n"/>
      <c r="N6578">
        <f>IF($B6578="","",IF($C6578="SUPERSTORE","Superstore","DH"))</f>
        <v/>
      </c>
      <c r="O6578">
        <f>IF($B6578="","",IFERROR(VLOOKUP($B6578,Mapping!$A:$C,2,0),"Not Mapped"))</f>
        <v/>
      </c>
      <c r="P6578">
        <f>IF($B6578="","",IFERROR(VLOOKUP($B6578,Mapping!$A:$C,3,0),"Not Mapped"))</f>
        <v/>
      </c>
      <c r="Q6578">
        <f>IF($B6578="","",IF(COUNTIF(Exclusions!$A:$A,$B6578)&gt;0,"Yes","No"))</f>
        <v/>
      </c>
      <c r="R6578" s="17">
        <f>IF($B6578="","",MIN(1,DAY($A6578)/IF($N6578="Superstore",Settings!$B$5,Settings!$B$4)))</f>
        <v/>
      </c>
      <c r="S6578" s="17">
        <f>IF(OR($B6578="",$G6578="",$R6578=0),"",$G6578/$R6578)</f>
        <v/>
      </c>
      <c r="T6578">
        <f>IF($S6578="","",IF($S6578&lt;Settings!$B$8,"Critical",IF($S6578&lt;Settings!$B$9,"Semi Critical","Non Critical")))</f>
        <v/>
      </c>
      <c r="U6578">
        <f>IF($B6578="","",IFERROR(VLOOKUP($O6578,Leaders!$A:$B,2,0),"Not Mapped"))</f>
        <v/>
      </c>
    </row>
    <row r="6579">
      <c r="A6579" s="16" t="n"/>
      <c r="G6579" s="17" t="n"/>
      <c r="H6579" s="17" t="n"/>
      <c r="I6579" s="17" t="n"/>
      <c r="J6579" s="17" t="n"/>
      <c r="K6579" s="17" t="n"/>
      <c r="L6579" s="17" t="n"/>
      <c r="N6579">
        <f>IF($B6579="","",IF($C6579="SUPERSTORE","Superstore","DH"))</f>
        <v/>
      </c>
      <c r="O6579">
        <f>IF($B6579="","",IFERROR(VLOOKUP($B6579,Mapping!$A:$C,2,0),"Not Mapped"))</f>
        <v/>
      </c>
      <c r="P6579">
        <f>IF($B6579="","",IFERROR(VLOOKUP($B6579,Mapping!$A:$C,3,0),"Not Mapped"))</f>
        <v/>
      </c>
      <c r="Q6579">
        <f>IF($B6579="","",IF(COUNTIF(Exclusions!$A:$A,$B6579)&gt;0,"Yes","No"))</f>
        <v/>
      </c>
      <c r="R6579" s="17">
        <f>IF($B6579="","",MIN(1,DAY($A6579)/IF($N6579="Superstore",Settings!$B$5,Settings!$B$4)))</f>
        <v/>
      </c>
      <c r="S6579" s="17">
        <f>IF(OR($B6579="",$G6579="",$R6579=0),"",$G6579/$R6579)</f>
        <v/>
      </c>
      <c r="T6579">
        <f>IF($S6579="","",IF($S6579&lt;Settings!$B$8,"Critical",IF($S6579&lt;Settings!$B$9,"Semi Critical","Non Critical")))</f>
        <v/>
      </c>
      <c r="U6579">
        <f>IF($B6579="","",IFERROR(VLOOKUP($O6579,Leaders!$A:$B,2,0),"Not Mapped"))</f>
        <v/>
      </c>
    </row>
    <row r="6580">
      <c r="A6580" s="16" t="n"/>
      <c r="G6580" s="17" t="n"/>
      <c r="H6580" s="17" t="n"/>
      <c r="I6580" s="17" t="n"/>
      <c r="J6580" s="17" t="n"/>
      <c r="K6580" s="17" t="n"/>
      <c r="L6580" s="17" t="n"/>
      <c r="N6580">
        <f>IF($B6580="","",IF($C6580="SUPERSTORE","Superstore","DH"))</f>
        <v/>
      </c>
      <c r="O6580">
        <f>IF($B6580="","",IFERROR(VLOOKUP($B6580,Mapping!$A:$C,2,0),"Not Mapped"))</f>
        <v/>
      </c>
      <c r="P6580">
        <f>IF($B6580="","",IFERROR(VLOOKUP($B6580,Mapping!$A:$C,3,0),"Not Mapped"))</f>
        <v/>
      </c>
      <c r="Q6580">
        <f>IF($B6580="","",IF(COUNTIF(Exclusions!$A:$A,$B6580)&gt;0,"Yes","No"))</f>
        <v/>
      </c>
      <c r="R6580" s="17">
        <f>IF($B6580="","",MIN(1,DAY($A6580)/IF($N6580="Superstore",Settings!$B$5,Settings!$B$4)))</f>
        <v/>
      </c>
      <c r="S6580" s="17">
        <f>IF(OR($B6580="",$G6580="",$R6580=0),"",$G6580/$R6580)</f>
        <v/>
      </c>
      <c r="T6580">
        <f>IF($S6580="","",IF($S6580&lt;Settings!$B$8,"Critical",IF($S6580&lt;Settings!$B$9,"Semi Critical","Non Critical")))</f>
        <v/>
      </c>
      <c r="U6580">
        <f>IF($B6580="","",IFERROR(VLOOKUP($O6580,Leaders!$A:$B,2,0),"Not Mapped"))</f>
        <v/>
      </c>
    </row>
    <row r="6581">
      <c r="A6581" s="16" t="n"/>
      <c r="G6581" s="17" t="n"/>
      <c r="H6581" s="17" t="n"/>
      <c r="I6581" s="17" t="n"/>
      <c r="J6581" s="17" t="n"/>
      <c r="K6581" s="17" t="n"/>
      <c r="L6581" s="17" t="n"/>
      <c r="N6581">
        <f>IF($B6581="","",IF($C6581="SUPERSTORE","Superstore","DH"))</f>
        <v/>
      </c>
      <c r="O6581">
        <f>IF($B6581="","",IFERROR(VLOOKUP($B6581,Mapping!$A:$C,2,0),"Not Mapped"))</f>
        <v/>
      </c>
      <c r="P6581">
        <f>IF($B6581="","",IFERROR(VLOOKUP($B6581,Mapping!$A:$C,3,0),"Not Mapped"))</f>
        <v/>
      </c>
      <c r="Q6581">
        <f>IF($B6581="","",IF(COUNTIF(Exclusions!$A:$A,$B6581)&gt;0,"Yes","No"))</f>
        <v/>
      </c>
      <c r="R6581" s="17">
        <f>IF($B6581="","",MIN(1,DAY($A6581)/IF($N6581="Superstore",Settings!$B$5,Settings!$B$4)))</f>
        <v/>
      </c>
      <c r="S6581" s="17">
        <f>IF(OR($B6581="",$G6581="",$R6581=0),"",$G6581/$R6581)</f>
        <v/>
      </c>
      <c r="T6581">
        <f>IF($S6581="","",IF($S6581&lt;Settings!$B$8,"Critical",IF($S6581&lt;Settings!$B$9,"Semi Critical","Non Critical")))</f>
        <v/>
      </c>
      <c r="U6581">
        <f>IF($B6581="","",IFERROR(VLOOKUP($O6581,Leaders!$A:$B,2,0),"Not Mapped"))</f>
        <v/>
      </c>
    </row>
    <row r="6582">
      <c r="A6582" s="16" t="n"/>
      <c r="G6582" s="17" t="n"/>
      <c r="H6582" s="17" t="n"/>
      <c r="I6582" s="17" t="n"/>
      <c r="J6582" s="17" t="n"/>
      <c r="K6582" s="17" t="n"/>
      <c r="L6582" s="17" t="n"/>
      <c r="N6582">
        <f>IF($B6582="","",IF($C6582="SUPERSTORE","Superstore","DH"))</f>
        <v/>
      </c>
      <c r="O6582">
        <f>IF($B6582="","",IFERROR(VLOOKUP($B6582,Mapping!$A:$C,2,0),"Not Mapped"))</f>
        <v/>
      </c>
      <c r="P6582">
        <f>IF($B6582="","",IFERROR(VLOOKUP($B6582,Mapping!$A:$C,3,0),"Not Mapped"))</f>
        <v/>
      </c>
      <c r="Q6582">
        <f>IF($B6582="","",IF(COUNTIF(Exclusions!$A:$A,$B6582)&gt;0,"Yes","No"))</f>
        <v/>
      </c>
      <c r="R6582" s="17">
        <f>IF($B6582="","",MIN(1,DAY($A6582)/IF($N6582="Superstore",Settings!$B$5,Settings!$B$4)))</f>
        <v/>
      </c>
      <c r="S6582" s="17">
        <f>IF(OR($B6582="",$G6582="",$R6582=0),"",$G6582/$R6582)</f>
        <v/>
      </c>
      <c r="T6582">
        <f>IF($S6582="","",IF($S6582&lt;Settings!$B$8,"Critical",IF($S6582&lt;Settings!$B$9,"Semi Critical","Non Critical")))</f>
        <v/>
      </c>
      <c r="U6582">
        <f>IF($B6582="","",IFERROR(VLOOKUP($O6582,Leaders!$A:$B,2,0),"Not Mapped"))</f>
        <v/>
      </c>
    </row>
    <row r="6583">
      <c r="A6583" s="16" t="n"/>
      <c r="G6583" s="17" t="n"/>
      <c r="H6583" s="17" t="n"/>
      <c r="I6583" s="17" t="n"/>
      <c r="J6583" s="17" t="n"/>
      <c r="K6583" s="17" t="n"/>
      <c r="L6583" s="17" t="n"/>
      <c r="N6583">
        <f>IF($B6583="","",IF($C6583="SUPERSTORE","Superstore","DH"))</f>
        <v/>
      </c>
      <c r="O6583">
        <f>IF($B6583="","",IFERROR(VLOOKUP($B6583,Mapping!$A:$C,2,0),"Not Mapped"))</f>
        <v/>
      </c>
      <c r="P6583">
        <f>IF($B6583="","",IFERROR(VLOOKUP($B6583,Mapping!$A:$C,3,0),"Not Mapped"))</f>
        <v/>
      </c>
      <c r="Q6583">
        <f>IF($B6583="","",IF(COUNTIF(Exclusions!$A:$A,$B6583)&gt;0,"Yes","No"))</f>
        <v/>
      </c>
      <c r="R6583" s="17">
        <f>IF($B6583="","",MIN(1,DAY($A6583)/IF($N6583="Superstore",Settings!$B$5,Settings!$B$4)))</f>
        <v/>
      </c>
      <c r="S6583" s="17">
        <f>IF(OR($B6583="",$G6583="",$R6583=0),"",$G6583/$R6583)</f>
        <v/>
      </c>
      <c r="T6583">
        <f>IF($S6583="","",IF($S6583&lt;Settings!$B$8,"Critical",IF($S6583&lt;Settings!$B$9,"Semi Critical","Non Critical")))</f>
        <v/>
      </c>
      <c r="U6583">
        <f>IF($B6583="","",IFERROR(VLOOKUP($O6583,Leaders!$A:$B,2,0),"Not Mapped"))</f>
        <v/>
      </c>
    </row>
    <row r="6584">
      <c r="A6584" s="16" t="n"/>
      <c r="G6584" s="17" t="n"/>
      <c r="H6584" s="17" t="n"/>
      <c r="I6584" s="17" t="n"/>
      <c r="J6584" s="17" t="n"/>
      <c r="K6584" s="17" t="n"/>
      <c r="L6584" s="17" t="n"/>
      <c r="N6584">
        <f>IF($B6584="","",IF($C6584="SUPERSTORE","Superstore","DH"))</f>
        <v/>
      </c>
      <c r="O6584">
        <f>IF($B6584="","",IFERROR(VLOOKUP($B6584,Mapping!$A:$C,2,0),"Not Mapped"))</f>
        <v/>
      </c>
      <c r="P6584">
        <f>IF($B6584="","",IFERROR(VLOOKUP($B6584,Mapping!$A:$C,3,0),"Not Mapped"))</f>
        <v/>
      </c>
      <c r="Q6584">
        <f>IF($B6584="","",IF(COUNTIF(Exclusions!$A:$A,$B6584)&gt;0,"Yes","No"))</f>
        <v/>
      </c>
      <c r="R6584" s="17">
        <f>IF($B6584="","",MIN(1,DAY($A6584)/IF($N6584="Superstore",Settings!$B$5,Settings!$B$4)))</f>
        <v/>
      </c>
      <c r="S6584" s="17">
        <f>IF(OR($B6584="",$G6584="",$R6584=0),"",$G6584/$R6584)</f>
        <v/>
      </c>
      <c r="T6584">
        <f>IF($S6584="","",IF($S6584&lt;Settings!$B$8,"Critical",IF($S6584&lt;Settings!$B$9,"Semi Critical","Non Critical")))</f>
        <v/>
      </c>
      <c r="U6584">
        <f>IF($B6584="","",IFERROR(VLOOKUP($O6584,Leaders!$A:$B,2,0),"Not Mapped"))</f>
        <v/>
      </c>
    </row>
    <row r="6585">
      <c r="A6585" s="16" t="n"/>
      <c r="G6585" s="17" t="n"/>
      <c r="H6585" s="17" t="n"/>
      <c r="I6585" s="17" t="n"/>
      <c r="J6585" s="17" t="n"/>
      <c r="K6585" s="17" t="n"/>
      <c r="L6585" s="17" t="n"/>
      <c r="N6585">
        <f>IF($B6585="","",IF($C6585="SUPERSTORE","Superstore","DH"))</f>
        <v/>
      </c>
      <c r="O6585">
        <f>IF($B6585="","",IFERROR(VLOOKUP($B6585,Mapping!$A:$C,2,0),"Not Mapped"))</f>
        <v/>
      </c>
      <c r="P6585">
        <f>IF($B6585="","",IFERROR(VLOOKUP($B6585,Mapping!$A:$C,3,0),"Not Mapped"))</f>
        <v/>
      </c>
      <c r="Q6585">
        <f>IF($B6585="","",IF(COUNTIF(Exclusions!$A:$A,$B6585)&gt;0,"Yes","No"))</f>
        <v/>
      </c>
      <c r="R6585" s="17">
        <f>IF($B6585="","",MIN(1,DAY($A6585)/IF($N6585="Superstore",Settings!$B$5,Settings!$B$4)))</f>
        <v/>
      </c>
      <c r="S6585" s="17">
        <f>IF(OR($B6585="",$G6585="",$R6585=0),"",$G6585/$R6585)</f>
        <v/>
      </c>
      <c r="T6585">
        <f>IF($S6585="","",IF($S6585&lt;Settings!$B$8,"Critical",IF($S6585&lt;Settings!$B$9,"Semi Critical","Non Critical")))</f>
        <v/>
      </c>
      <c r="U6585">
        <f>IF($B6585="","",IFERROR(VLOOKUP($O6585,Leaders!$A:$B,2,0),"Not Mapped"))</f>
        <v/>
      </c>
    </row>
    <row r="6586">
      <c r="A6586" s="16" t="n"/>
      <c r="G6586" s="17" t="n"/>
      <c r="H6586" s="17" t="n"/>
      <c r="I6586" s="17" t="n"/>
      <c r="J6586" s="17" t="n"/>
      <c r="K6586" s="17" t="n"/>
      <c r="L6586" s="17" t="n"/>
      <c r="N6586">
        <f>IF($B6586="","",IF($C6586="SUPERSTORE","Superstore","DH"))</f>
        <v/>
      </c>
      <c r="O6586">
        <f>IF($B6586="","",IFERROR(VLOOKUP($B6586,Mapping!$A:$C,2,0),"Not Mapped"))</f>
        <v/>
      </c>
      <c r="P6586">
        <f>IF($B6586="","",IFERROR(VLOOKUP($B6586,Mapping!$A:$C,3,0),"Not Mapped"))</f>
        <v/>
      </c>
      <c r="Q6586">
        <f>IF($B6586="","",IF(COUNTIF(Exclusions!$A:$A,$B6586)&gt;0,"Yes","No"))</f>
        <v/>
      </c>
      <c r="R6586" s="17">
        <f>IF($B6586="","",MIN(1,DAY($A6586)/IF($N6586="Superstore",Settings!$B$5,Settings!$B$4)))</f>
        <v/>
      </c>
      <c r="S6586" s="17">
        <f>IF(OR($B6586="",$G6586="",$R6586=0),"",$G6586/$R6586)</f>
        <v/>
      </c>
      <c r="T6586">
        <f>IF($S6586="","",IF($S6586&lt;Settings!$B$8,"Critical",IF($S6586&lt;Settings!$B$9,"Semi Critical","Non Critical")))</f>
        <v/>
      </c>
      <c r="U6586">
        <f>IF($B6586="","",IFERROR(VLOOKUP($O6586,Leaders!$A:$B,2,0),"Not Mapped"))</f>
        <v/>
      </c>
    </row>
    <row r="6587">
      <c r="A6587" s="16" t="n"/>
      <c r="G6587" s="17" t="n"/>
      <c r="H6587" s="17" t="n"/>
      <c r="I6587" s="17" t="n"/>
      <c r="J6587" s="17" t="n"/>
      <c r="K6587" s="17" t="n"/>
      <c r="L6587" s="17" t="n"/>
      <c r="N6587">
        <f>IF($B6587="","",IF($C6587="SUPERSTORE","Superstore","DH"))</f>
        <v/>
      </c>
      <c r="O6587">
        <f>IF($B6587="","",IFERROR(VLOOKUP($B6587,Mapping!$A:$C,2,0),"Not Mapped"))</f>
        <v/>
      </c>
      <c r="P6587">
        <f>IF($B6587="","",IFERROR(VLOOKUP($B6587,Mapping!$A:$C,3,0),"Not Mapped"))</f>
        <v/>
      </c>
      <c r="Q6587">
        <f>IF($B6587="","",IF(COUNTIF(Exclusions!$A:$A,$B6587)&gt;0,"Yes","No"))</f>
        <v/>
      </c>
      <c r="R6587" s="17">
        <f>IF($B6587="","",MIN(1,DAY($A6587)/IF($N6587="Superstore",Settings!$B$5,Settings!$B$4)))</f>
        <v/>
      </c>
      <c r="S6587" s="17">
        <f>IF(OR($B6587="",$G6587="",$R6587=0),"",$G6587/$R6587)</f>
        <v/>
      </c>
      <c r="T6587">
        <f>IF($S6587="","",IF($S6587&lt;Settings!$B$8,"Critical",IF($S6587&lt;Settings!$B$9,"Semi Critical","Non Critical")))</f>
        <v/>
      </c>
      <c r="U6587">
        <f>IF($B6587="","",IFERROR(VLOOKUP($O6587,Leaders!$A:$B,2,0),"Not Mapped"))</f>
        <v/>
      </c>
    </row>
    <row r="6588">
      <c r="A6588" s="16" t="n"/>
      <c r="G6588" s="17" t="n"/>
      <c r="H6588" s="17" t="n"/>
      <c r="I6588" s="17" t="n"/>
      <c r="J6588" s="17" t="n"/>
      <c r="K6588" s="17" t="n"/>
      <c r="L6588" s="17" t="n"/>
      <c r="N6588">
        <f>IF($B6588="","",IF($C6588="SUPERSTORE","Superstore","DH"))</f>
        <v/>
      </c>
      <c r="O6588">
        <f>IF($B6588="","",IFERROR(VLOOKUP($B6588,Mapping!$A:$C,2,0),"Not Mapped"))</f>
        <v/>
      </c>
      <c r="P6588">
        <f>IF($B6588="","",IFERROR(VLOOKUP($B6588,Mapping!$A:$C,3,0),"Not Mapped"))</f>
        <v/>
      </c>
      <c r="Q6588">
        <f>IF($B6588="","",IF(COUNTIF(Exclusions!$A:$A,$B6588)&gt;0,"Yes","No"))</f>
        <v/>
      </c>
      <c r="R6588" s="17">
        <f>IF($B6588="","",MIN(1,DAY($A6588)/IF($N6588="Superstore",Settings!$B$5,Settings!$B$4)))</f>
        <v/>
      </c>
      <c r="S6588" s="17">
        <f>IF(OR($B6588="",$G6588="",$R6588=0),"",$G6588/$R6588)</f>
        <v/>
      </c>
      <c r="T6588">
        <f>IF($S6588="","",IF($S6588&lt;Settings!$B$8,"Critical",IF($S6588&lt;Settings!$B$9,"Semi Critical","Non Critical")))</f>
        <v/>
      </c>
      <c r="U6588">
        <f>IF($B6588="","",IFERROR(VLOOKUP($O6588,Leaders!$A:$B,2,0),"Not Mapped"))</f>
        <v/>
      </c>
    </row>
    <row r="6589">
      <c r="A6589" s="16" t="n"/>
      <c r="G6589" s="17" t="n"/>
      <c r="H6589" s="17" t="n"/>
      <c r="I6589" s="17" t="n"/>
      <c r="J6589" s="17" t="n"/>
      <c r="K6589" s="17" t="n"/>
      <c r="L6589" s="17" t="n"/>
      <c r="N6589">
        <f>IF($B6589="","",IF($C6589="SUPERSTORE","Superstore","DH"))</f>
        <v/>
      </c>
      <c r="O6589">
        <f>IF($B6589="","",IFERROR(VLOOKUP($B6589,Mapping!$A:$C,2,0),"Not Mapped"))</f>
        <v/>
      </c>
      <c r="P6589">
        <f>IF($B6589="","",IFERROR(VLOOKUP($B6589,Mapping!$A:$C,3,0),"Not Mapped"))</f>
        <v/>
      </c>
      <c r="Q6589">
        <f>IF($B6589="","",IF(COUNTIF(Exclusions!$A:$A,$B6589)&gt;0,"Yes","No"))</f>
        <v/>
      </c>
      <c r="R6589" s="17">
        <f>IF($B6589="","",MIN(1,DAY($A6589)/IF($N6589="Superstore",Settings!$B$5,Settings!$B$4)))</f>
        <v/>
      </c>
      <c r="S6589" s="17">
        <f>IF(OR($B6589="",$G6589="",$R6589=0),"",$G6589/$R6589)</f>
        <v/>
      </c>
      <c r="T6589">
        <f>IF($S6589="","",IF($S6589&lt;Settings!$B$8,"Critical",IF($S6589&lt;Settings!$B$9,"Semi Critical","Non Critical")))</f>
        <v/>
      </c>
      <c r="U6589">
        <f>IF($B6589="","",IFERROR(VLOOKUP($O6589,Leaders!$A:$B,2,0),"Not Mapped"))</f>
        <v/>
      </c>
    </row>
    <row r="6590">
      <c r="A6590" s="16" t="n"/>
      <c r="G6590" s="17" t="n"/>
      <c r="H6590" s="17" t="n"/>
      <c r="I6590" s="17" t="n"/>
      <c r="J6590" s="17" t="n"/>
      <c r="K6590" s="17" t="n"/>
      <c r="L6590" s="17" t="n"/>
      <c r="N6590">
        <f>IF($B6590="","",IF($C6590="SUPERSTORE","Superstore","DH"))</f>
        <v/>
      </c>
      <c r="O6590">
        <f>IF($B6590="","",IFERROR(VLOOKUP($B6590,Mapping!$A:$C,2,0),"Not Mapped"))</f>
        <v/>
      </c>
      <c r="P6590">
        <f>IF($B6590="","",IFERROR(VLOOKUP($B6590,Mapping!$A:$C,3,0),"Not Mapped"))</f>
        <v/>
      </c>
      <c r="Q6590">
        <f>IF($B6590="","",IF(COUNTIF(Exclusions!$A:$A,$B6590)&gt;0,"Yes","No"))</f>
        <v/>
      </c>
      <c r="R6590" s="17">
        <f>IF($B6590="","",MIN(1,DAY($A6590)/IF($N6590="Superstore",Settings!$B$5,Settings!$B$4)))</f>
        <v/>
      </c>
      <c r="S6590" s="17">
        <f>IF(OR($B6590="",$G6590="",$R6590=0),"",$G6590/$R6590)</f>
        <v/>
      </c>
      <c r="T6590">
        <f>IF($S6590="","",IF($S6590&lt;Settings!$B$8,"Critical",IF($S6590&lt;Settings!$B$9,"Semi Critical","Non Critical")))</f>
        <v/>
      </c>
      <c r="U6590">
        <f>IF($B6590="","",IFERROR(VLOOKUP($O6590,Leaders!$A:$B,2,0),"Not Mapped"))</f>
        <v/>
      </c>
    </row>
    <row r="6591">
      <c r="A6591" s="16" t="n"/>
      <c r="G6591" s="17" t="n"/>
      <c r="H6591" s="17" t="n"/>
      <c r="I6591" s="17" t="n"/>
      <c r="J6591" s="17" t="n"/>
      <c r="K6591" s="17" t="n"/>
      <c r="L6591" s="17" t="n"/>
      <c r="N6591">
        <f>IF($B6591="","",IF($C6591="SUPERSTORE","Superstore","DH"))</f>
        <v/>
      </c>
      <c r="O6591">
        <f>IF($B6591="","",IFERROR(VLOOKUP($B6591,Mapping!$A:$C,2,0),"Not Mapped"))</f>
        <v/>
      </c>
      <c r="P6591">
        <f>IF($B6591="","",IFERROR(VLOOKUP($B6591,Mapping!$A:$C,3,0),"Not Mapped"))</f>
        <v/>
      </c>
      <c r="Q6591">
        <f>IF($B6591="","",IF(COUNTIF(Exclusions!$A:$A,$B6591)&gt;0,"Yes","No"))</f>
        <v/>
      </c>
      <c r="R6591" s="17">
        <f>IF($B6591="","",MIN(1,DAY($A6591)/IF($N6591="Superstore",Settings!$B$5,Settings!$B$4)))</f>
        <v/>
      </c>
      <c r="S6591" s="17">
        <f>IF(OR($B6591="",$G6591="",$R6591=0),"",$G6591/$R6591)</f>
        <v/>
      </c>
      <c r="T6591">
        <f>IF($S6591="","",IF($S6591&lt;Settings!$B$8,"Critical",IF($S6591&lt;Settings!$B$9,"Semi Critical","Non Critical")))</f>
        <v/>
      </c>
      <c r="U6591">
        <f>IF($B6591="","",IFERROR(VLOOKUP($O6591,Leaders!$A:$B,2,0),"Not Mapped"))</f>
        <v/>
      </c>
    </row>
    <row r="6592">
      <c r="A6592" s="16" t="n"/>
      <c r="G6592" s="17" t="n"/>
      <c r="H6592" s="17" t="n"/>
      <c r="I6592" s="17" t="n"/>
      <c r="J6592" s="17" t="n"/>
      <c r="K6592" s="17" t="n"/>
      <c r="L6592" s="17" t="n"/>
      <c r="N6592">
        <f>IF($B6592="","",IF($C6592="SUPERSTORE","Superstore","DH"))</f>
        <v/>
      </c>
      <c r="O6592">
        <f>IF($B6592="","",IFERROR(VLOOKUP($B6592,Mapping!$A:$C,2,0),"Not Mapped"))</f>
        <v/>
      </c>
      <c r="P6592">
        <f>IF($B6592="","",IFERROR(VLOOKUP($B6592,Mapping!$A:$C,3,0),"Not Mapped"))</f>
        <v/>
      </c>
      <c r="Q6592">
        <f>IF($B6592="","",IF(COUNTIF(Exclusions!$A:$A,$B6592)&gt;0,"Yes","No"))</f>
        <v/>
      </c>
      <c r="R6592" s="17">
        <f>IF($B6592="","",MIN(1,DAY($A6592)/IF($N6592="Superstore",Settings!$B$5,Settings!$B$4)))</f>
        <v/>
      </c>
      <c r="S6592" s="17">
        <f>IF(OR($B6592="",$G6592="",$R6592=0),"",$G6592/$R6592)</f>
        <v/>
      </c>
      <c r="T6592">
        <f>IF($S6592="","",IF($S6592&lt;Settings!$B$8,"Critical",IF($S6592&lt;Settings!$B$9,"Semi Critical","Non Critical")))</f>
        <v/>
      </c>
      <c r="U6592">
        <f>IF($B6592="","",IFERROR(VLOOKUP($O6592,Leaders!$A:$B,2,0),"Not Mapped"))</f>
        <v/>
      </c>
    </row>
    <row r="6593">
      <c r="A6593" s="16" t="n"/>
      <c r="G6593" s="17" t="n"/>
      <c r="H6593" s="17" t="n"/>
      <c r="I6593" s="17" t="n"/>
      <c r="J6593" s="17" t="n"/>
      <c r="K6593" s="17" t="n"/>
      <c r="L6593" s="17" t="n"/>
      <c r="N6593">
        <f>IF($B6593="","",IF($C6593="SUPERSTORE","Superstore","DH"))</f>
        <v/>
      </c>
      <c r="O6593">
        <f>IF($B6593="","",IFERROR(VLOOKUP($B6593,Mapping!$A:$C,2,0),"Not Mapped"))</f>
        <v/>
      </c>
      <c r="P6593">
        <f>IF($B6593="","",IFERROR(VLOOKUP($B6593,Mapping!$A:$C,3,0),"Not Mapped"))</f>
        <v/>
      </c>
      <c r="Q6593">
        <f>IF($B6593="","",IF(COUNTIF(Exclusions!$A:$A,$B6593)&gt;0,"Yes","No"))</f>
        <v/>
      </c>
      <c r="R6593" s="17">
        <f>IF($B6593="","",MIN(1,DAY($A6593)/IF($N6593="Superstore",Settings!$B$5,Settings!$B$4)))</f>
        <v/>
      </c>
      <c r="S6593" s="17">
        <f>IF(OR($B6593="",$G6593="",$R6593=0),"",$G6593/$R6593)</f>
        <v/>
      </c>
      <c r="T6593">
        <f>IF($S6593="","",IF($S6593&lt;Settings!$B$8,"Critical",IF($S6593&lt;Settings!$B$9,"Semi Critical","Non Critical")))</f>
        <v/>
      </c>
      <c r="U6593">
        <f>IF($B6593="","",IFERROR(VLOOKUP($O6593,Leaders!$A:$B,2,0),"Not Mapped"))</f>
        <v/>
      </c>
    </row>
    <row r="6594">
      <c r="A6594" s="16" t="n"/>
      <c r="G6594" s="17" t="n"/>
      <c r="H6594" s="17" t="n"/>
      <c r="I6594" s="17" t="n"/>
      <c r="J6594" s="17" t="n"/>
      <c r="K6594" s="17" t="n"/>
      <c r="L6594" s="17" t="n"/>
      <c r="N6594">
        <f>IF($B6594="","",IF($C6594="SUPERSTORE","Superstore","DH"))</f>
        <v/>
      </c>
      <c r="O6594">
        <f>IF($B6594="","",IFERROR(VLOOKUP($B6594,Mapping!$A:$C,2,0),"Not Mapped"))</f>
        <v/>
      </c>
      <c r="P6594">
        <f>IF($B6594="","",IFERROR(VLOOKUP($B6594,Mapping!$A:$C,3,0),"Not Mapped"))</f>
        <v/>
      </c>
      <c r="Q6594">
        <f>IF($B6594="","",IF(COUNTIF(Exclusions!$A:$A,$B6594)&gt;0,"Yes","No"))</f>
        <v/>
      </c>
      <c r="R6594" s="17">
        <f>IF($B6594="","",MIN(1,DAY($A6594)/IF($N6594="Superstore",Settings!$B$5,Settings!$B$4)))</f>
        <v/>
      </c>
      <c r="S6594" s="17">
        <f>IF(OR($B6594="",$G6594="",$R6594=0),"",$G6594/$R6594)</f>
        <v/>
      </c>
      <c r="T6594">
        <f>IF($S6594="","",IF($S6594&lt;Settings!$B$8,"Critical",IF($S6594&lt;Settings!$B$9,"Semi Critical","Non Critical")))</f>
        <v/>
      </c>
      <c r="U6594">
        <f>IF($B6594="","",IFERROR(VLOOKUP($O6594,Leaders!$A:$B,2,0),"Not Mapped"))</f>
        <v/>
      </c>
    </row>
    <row r="6595">
      <c r="A6595" s="16" t="n"/>
      <c r="G6595" s="17" t="n"/>
      <c r="H6595" s="17" t="n"/>
      <c r="I6595" s="17" t="n"/>
      <c r="J6595" s="17" t="n"/>
      <c r="K6595" s="17" t="n"/>
      <c r="L6595" s="17" t="n"/>
      <c r="N6595">
        <f>IF($B6595="","",IF($C6595="SUPERSTORE","Superstore","DH"))</f>
        <v/>
      </c>
      <c r="O6595">
        <f>IF($B6595="","",IFERROR(VLOOKUP($B6595,Mapping!$A:$C,2,0),"Not Mapped"))</f>
        <v/>
      </c>
      <c r="P6595">
        <f>IF($B6595="","",IFERROR(VLOOKUP($B6595,Mapping!$A:$C,3,0),"Not Mapped"))</f>
        <v/>
      </c>
      <c r="Q6595">
        <f>IF($B6595="","",IF(COUNTIF(Exclusions!$A:$A,$B6595)&gt;0,"Yes","No"))</f>
        <v/>
      </c>
      <c r="R6595" s="17">
        <f>IF($B6595="","",MIN(1,DAY($A6595)/IF($N6595="Superstore",Settings!$B$5,Settings!$B$4)))</f>
        <v/>
      </c>
      <c r="S6595" s="17">
        <f>IF(OR($B6595="",$G6595="",$R6595=0),"",$G6595/$R6595)</f>
        <v/>
      </c>
      <c r="T6595">
        <f>IF($S6595="","",IF($S6595&lt;Settings!$B$8,"Critical",IF($S6595&lt;Settings!$B$9,"Semi Critical","Non Critical")))</f>
        <v/>
      </c>
      <c r="U6595">
        <f>IF($B6595="","",IFERROR(VLOOKUP($O6595,Leaders!$A:$B,2,0),"Not Mapped"))</f>
        <v/>
      </c>
    </row>
    <row r="6596">
      <c r="A6596" s="16" t="n"/>
      <c r="G6596" s="17" t="n"/>
      <c r="H6596" s="17" t="n"/>
      <c r="I6596" s="17" t="n"/>
      <c r="J6596" s="17" t="n"/>
      <c r="K6596" s="17" t="n"/>
      <c r="L6596" s="17" t="n"/>
      <c r="N6596">
        <f>IF($B6596="","",IF($C6596="SUPERSTORE","Superstore","DH"))</f>
        <v/>
      </c>
      <c r="O6596">
        <f>IF($B6596="","",IFERROR(VLOOKUP($B6596,Mapping!$A:$C,2,0),"Not Mapped"))</f>
        <v/>
      </c>
      <c r="P6596">
        <f>IF($B6596="","",IFERROR(VLOOKUP($B6596,Mapping!$A:$C,3,0),"Not Mapped"))</f>
        <v/>
      </c>
      <c r="Q6596">
        <f>IF($B6596="","",IF(COUNTIF(Exclusions!$A:$A,$B6596)&gt;0,"Yes","No"))</f>
        <v/>
      </c>
      <c r="R6596" s="17">
        <f>IF($B6596="","",MIN(1,DAY($A6596)/IF($N6596="Superstore",Settings!$B$5,Settings!$B$4)))</f>
        <v/>
      </c>
      <c r="S6596" s="17">
        <f>IF(OR($B6596="",$G6596="",$R6596=0),"",$G6596/$R6596)</f>
        <v/>
      </c>
      <c r="T6596">
        <f>IF($S6596="","",IF($S6596&lt;Settings!$B$8,"Critical",IF($S6596&lt;Settings!$B$9,"Semi Critical","Non Critical")))</f>
        <v/>
      </c>
      <c r="U6596">
        <f>IF($B6596="","",IFERROR(VLOOKUP($O6596,Leaders!$A:$B,2,0),"Not Mapped"))</f>
        <v/>
      </c>
    </row>
    <row r="6597">
      <c r="A6597" s="16" t="n"/>
      <c r="G6597" s="17" t="n"/>
      <c r="H6597" s="17" t="n"/>
      <c r="I6597" s="17" t="n"/>
      <c r="J6597" s="17" t="n"/>
      <c r="K6597" s="17" t="n"/>
      <c r="L6597" s="17" t="n"/>
      <c r="N6597">
        <f>IF($B6597="","",IF($C6597="SUPERSTORE","Superstore","DH"))</f>
        <v/>
      </c>
      <c r="O6597">
        <f>IF($B6597="","",IFERROR(VLOOKUP($B6597,Mapping!$A:$C,2,0),"Not Mapped"))</f>
        <v/>
      </c>
      <c r="P6597">
        <f>IF($B6597="","",IFERROR(VLOOKUP($B6597,Mapping!$A:$C,3,0),"Not Mapped"))</f>
        <v/>
      </c>
      <c r="Q6597">
        <f>IF($B6597="","",IF(COUNTIF(Exclusions!$A:$A,$B6597)&gt;0,"Yes","No"))</f>
        <v/>
      </c>
      <c r="R6597" s="17">
        <f>IF($B6597="","",MIN(1,DAY($A6597)/IF($N6597="Superstore",Settings!$B$5,Settings!$B$4)))</f>
        <v/>
      </c>
      <c r="S6597" s="17">
        <f>IF(OR($B6597="",$G6597="",$R6597=0),"",$G6597/$R6597)</f>
        <v/>
      </c>
      <c r="T6597">
        <f>IF($S6597="","",IF($S6597&lt;Settings!$B$8,"Critical",IF($S6597&lt;Settings!$B$9,"Semi Critical","Non Critical")))</f>
        <v/>
      </c>
      <c r="U6597">
        <f>IF($B6597="","",IFERROR(VLOOKUP($O6597,Leaders!$A:$B,2,0),"Not Mapped"))</f>
        <v/>
      </c>
    </row>
    <row r="6598">
      <c r="A6598" s="16" t="n"/>
      <c r="G6598" s="17" t="n"/>
      <c r="H6598" s="17" t="n"/>
      <c r="I6598" s="17" t="n"/>
      <c r="J6598" s="17" t="n"/>
      <c r="K6598" s="17" t="n"/>
      <c r="L6598" s="17" t="n"/>
      <c r="N6598">
        <f>IF($B6598="","",IF($C6598="SUPERSTORE","Superstore","DH"))</f>
        <v/>
      </c>
      <c r="O6598">
        <f>IF($B6598="","",IFERROR(VLOOKUP($B6598,Mapping!$A:$C,2,0),"Not Mapped"))</f>
        <v/>
      </c>
      <c r="P6598">
        <f>IF($B6598="","",IFERROR(VLOOKUP($B6598,Mapping!$A:$C,3,0),"Not Mapped"))</f>
        <v/>
      </c>
      <c r="Q6598">
        <f>IF($B6598="","",IF(COUNTIF(Exclusions!$A:$A,$B6598)&gt;0,"Yes","No"))</f>
        <v/>
      </c>
      <c r="R6598" s="17">
        <f>IF($B6598="","",MIN(1,DAY($A6598)/IF($N6598="Superstore",Settings!$B$5,Settings!$B$4)))</f>
        <v/>
      </c>
      <c r="S6598" s="17">
        <f>IF(OR($B6598="",$G6598="",$R6598=0),"",$G6598/$R6598)</f>
        <v/>
      </c>
      <c r="T6598">
        <f>IF($S6598="","",IF($S6598&lt;Settings!$B$8,"Critical",IF($S6598&lt;Settings!$B$9,"Semi Critical","Non Critical")))</f>
        <v/>
      </c>
      <c r="U6598">
        <f>IF($B6598="","",IFERROR(VLOOKUP($O6598,Leaders!$A:$B,2,0),"Not Mapped"))</f>
        <v/>
      </c>
    </row>
    <row r="6599">
      <c r="A6599" s="16" t="n"/>
      <c r="G6599" s="17" t="n"/>
      <c r="H6599" s="17" t="n"/>
      <c r="I6599" s="17" t="n"/>
      <c r="J6599" s="17" t="n"/>
      <c r="K6599" s="17" t="n"/>
      <c r="L6599" s="17" t="n"/>
      <c r="N6599">
        <f>IF($B6599="","",IF($C6599="SUPERSTORE","Superstore","DH"))</f>
        <v/>
      </c>
      <c r="O6599">
        <f>IF($B6599="","",IFERROR(VLOOKUP($B6599,Mapping!$A:$C,2,0),"Not Mapped"))</f>
        <v/>
      </c>
      <c r="P6599">
        <f>IF($B6599="","",IFERROR(VLOOKUP($B6599,Mapping!$A:$C,3,0),"Not Mapped"))</f>
        <v/>
      </c>
      <c r="Q6599">
        <f>IF($B6599="","",IF(COUNTIF(Exclusions!$A:$A,$B6599)&gt;0,"Yes","No"))</f>
        <v/>
      </c>
      <c r="R6599" s="17">
        <f>IF($B6599="","",MIN(1,DAY($A6599)/IF($N6599="Superstore",Settings!$B$5,Settings!$B$4)))</f>
        <v/>
      </c>
      <c r="S6599" s="17">
        <f>IF(OR($B6599="",$G6599="",$R6599=0),"",$G6599/$R6599)</f>
        <v/>
      </c>
      <c r="T6599">
        <f>IF($S6599="","",IF($S6599&lt;Settings!$B$8,"Critical",IF($S6599&lt;Settings!$B$9,"Semi Critical","Non Critical")))</f>
        <v/>
      </c>
      <c r="U6599">
        <f>IF($B6599="","",IFERROR(VLOOKUP($O6599,Leaders!$A:$B,2,0),"Not Mapped"))</f>
        <v/>
      </c>
    </row>
    <row r="6600">
      <c r="A6600" s="16" t="n"/>
      <c r="G6600" s="17" t="n"/>
      <c r="H6600" s="17" t="n"/>
      <c r="I6600" s="17" t="n"/>
      <c r="J6600" s="17" t="n"/>
      <c r="K6600" s="17" t="n"/>
      <c r="L6600" s="17" t="n"/>
      <c r="N6600">
        <f>IF($B6600="","",IF($C6600="SUPERSTORE","Superstore","DH"))</f>
        <v/>
      </c>
      <c r="O6600">
        <f>IF($B6600="","",IFERROR(VLOOKUP($B6600,Mapping!$A:$C,2,0),"Not Mapped"))</f>
        <v/>
      </c>
      <c r="P6600">
        <f>IF($B6600="","",IFERROR(VLOOKUP($B6600,Mapping!$A:$C,3,0),"Not Mapped"))</f>
        <v/>
      </c>
      <c r="Q6600">
        <f>IF($B6600="","",IF(COUNTIF(Exclusions!$A:$A,$B6600)&gt;0,"Yes","No"))</f>
        <v/>
      </c>
      <c r="R6600" s="17">
        <f>IF($B6600="","",MIN(1,DAY($A6600)/IF($N6600="Superstore",Settings!$B$5,Settings!$B$4)))</f>
        <v/>
      </c>
      <c r="S6600" s="17">
        <f>IF(OR($B6600="",$G6600="",$R6600=0),"",$G6600/$R6600)</f>
        <v/>
      </c>
      <c r="T6600">
        <f>IF($S6600="","",IF($S6600&lt;Settings!$B$8,"Critical",IF($S6600&lt;Settings!$B$9,"Semi Critical","Non Critical")))</f>
        <v/>
      </c>
      <c r="U6600">
        <f>IF($B6600="","",IFERROR(VLOOKUP($O6600,Leaders!$A:$B,2,0),"Not Mapped"))</f>
        <v/>
      </c>
    </row>
    <row r="6601">
      <c r="A6601" s="16" t="n"/>
      <c r="G6601" s="17" t="n"/>
      <c r="H6601" s="17" t="n"/>
      <c r="I6601" s="17" t="n"/>
      <c r="J6601" s="17" t="n"/>
      <c r="K6601" s="17" t="n"/>
      <c r="L6601" s="17" t="n"/>
      <c r="N6601">
        <f>IF($B6601="","",IF($C6601="SUPERSTORE","Superstore","DH"))</f>
        <v/>
      </c>
      <c r="O6601">
        <f>IF($B6601="","",IFERROR(VLOOKUP($B6601,Mapping!$A:$C,2,0),"Not Mapped"))</f>
        <v/>
      </c>
      <c r="P6601">
        <f>IF($B6601="","",IFERROR(VLOOKUP($B6601,Mapping!$A:$C,3,0),"Not Mapped"))</f>
        <v/>
      </c>
      <c r="Q6601">
        <f>IF($B6601="","",IF(COUNTIF(Exclusions!$A:$A,$B6601)&gt;0,"Yes","No"))</f>
        <v/>
      </c>
      <c r="R6601" s="17">
        <f>IF($B6601="","",MIN(1,DAY($A6601)/IF($N6601="Superstore",Settings!$B$5,Settings!$B$4)))</f>
        <v/>
      </c>
      <c r="S6601" s="17">
        <f>IF(OR($B6601="",$G6601="",$R6601=0),"",$G6601/$R6601)</f>
        <v/>
      </c>
      <c r="T6601">
        <f>IF($S6601="","",IF($S6601&lt;Settings!$B$8,"Critical",IF($S6601&lt;Settings!$B$9,"Semi Critical","Non Critical")))</f>
        <v/>
      </c>
      <c r="U6601">
        <f>IF($B6601="","",IFERROR(VLOOKUP($O6601,Leaders!$A:$B,2,0),"Not Mapped"))</f>
        <v/>
      </c>
    </row>
    <row r="6602">
      <c r="A6602" s="16" t="n"/>
      <c r="G6602" s="17" t="n"/>
      <c r="H6602" s="17" t="n"/>
      <c r="I6602" s="17" t="n"/>
      <c r="J6602" s="17" t="n"/>
      <c r="K6602" s="17" t="n"/>
      <c r="L6602" s="17" t="n"/>
      <c r="N6602">
        <f>IF($B6602="","",IF($C6602="SUPERSTORE","Superstore","DH"))</f>
        <v/>
      </c>
      <c r="O6602">
        <f>IF($B6602="","",IFERROR(VLOOKUP($B6602,Mapping!$A:$C,2,0),"Not Mapped"))</f>
        <v/>
      </c>
      <c r="P6602">
        <f>IF($B6602="","",IFERROR(VLOOKUP($B6602,Mapping!$A:$C,3,0),"Not Mapped"))</f>
        <v/>
      </c>
      <c r="Q6602">
        <f>IF($B6602="","",IF(COUNTIF(Exclusions!$A:$A,$B6602)&gt;0,"Yes","No"))</f>
        <v/>
      </c>
      <c r="R6602" s="17">
        <f>IF($B6602="","",MIN(1,DAY($A6602)/IF($N6602="Superstore",Settings!$B$5,Settings!$B$4)))</f>
        <v/>
      </c>
      <c r="S6602" s="17">
        <f>IF(OR($B6602="",$G6602="",$R6602=0),"",$G6602/$R6602)</f>
        <v/>
      </c>
      <c r="T6602">
        <f>IF($S6602="","",IF($S6602&lt;Settings!$B$8,"Critical",IF($S6602&lt;Settings!$B$9,"Semi Critical","Non Critical")))</f>
        <v/>
      </c>
      <c r="U6602">
        <f>IF($B6602="","",IFERROR(VLOOKUP($O6602,Leaders!$A:$B,2,0),"Not Mapped"))</f>
        <v/>
      </c>
    </row>
    <row r="6603">
      <c r="A6603" s="16" t="n"/>
      <c r="G6603" s="17" t="n"/>
      <c r="H6603" s="17" t="n"/>
      <c r="I6603" s="17" t="n"/>
      <c r="J6603" s="17" t="n"/>
      <c r="K6603" s="17" t="n"/>
      <c r="L6603" s="17" t="n"/>
      <c r="N6603">
        <f>IF($B6603="","",IF($C6603="SUPERSTORE","Superstore","DH"))</f>
        <v/>
      </c>
      <c r="O6603">
        <f>IF($B6603="","",IFERROR(VLOOKUP($B6603,Mapping!$A:$C,2,0),"Not Mapped"))</f>
        <v/>
      </c>
      <c r="P6603">
        <f>IF($B6603="","",IFERROR(VLOOKUP($B6603,Mapping!$A:$C,3,0),"Not Mapped"))</f>
        <v/>
      </c>
      <c r="Q6603">
        <f>IF($B6603="","",IF(COUNTIF(Exclusions!$A:$A,$B6603)&gt;0,"Yes","No"))</f>
        <v/>
      </c>
      <c r="R6603" s="17">
        <f>IF($B6603="","",MIN(1,DAY($A6603)/IF($N6603="Superstore",Settings!$B$5,Settings!$B$4)))</f>
        <v/>
      </c>
      <c r="S6603" s="17">
        <f>IF(OR($B6603="",$G6603="",$R6603=0),"",$G6603/$R6603)</f>
        <v/>
      </c>
      <c r="T6603">
        <f>IF($S6603="","",IF($S6603&lt;Settings!$B$8,"Critical",IF($S6603&lt;Settings!$B$9,"Semi Critical","Non Critical")))</f>
        <v/>
      </c>
      <c r="U6603">
        <f>IF($B6603="","",IFERROR(VLOOKUP($O6603,Leaders!$A:$B,2,0),"Not Mapped"))</f>
        <v/>
      </c>
    </row>
    <row r="6604">
      <c r="A6604" s="16" t="n"/>
      <c r="G6604" s="17" t="n"/>
      <c r="H6604" s="17" t="n"/>
      <c r="I6604" s="17" t="n"/>
      <c r="J6604" s="17" t="n"/>
      <c r="K6604" s="17" t="n"/>
      <c r="L6604" s="17" t="n"/>
      <c r="N6604">
        <f>IF($B6604="","",IF($C6604="SUPERSTORE","Superstore","DH"))</f>
        <v/>
      </c>
      <c r="O6604">
        <f>IF($B6604="","",IFERROR(VLOOKUP($B6604,Mapping!$A:$C,2,0),"Not Mapped"))</f>
        <v/>
      </c>
      <c r="P6604">
        <f>IF($B6604="","",IFERROR(VLOOKUP($B6604,Mapping!$A:$C,3,0),"Not Mapped"))</f>
        <v/>
      </c>
      <c r="Q6604">
        <f>IF($B6604="","",IF(COUNTIF(Exclusions!$A:$A,$B6604)&gt;0,"Yes","No"))</f>
        <v/>
      </c>
      <c r="R6604" s="17">
        <f>IF($B6604="","",MIN(1,DAY($A6604)/IF($N6604="Superstore",Settings!$B$5,Settings!$B$4)))</f>
        <v/>
      </c>
      <c r="S6604" s="17">
        <f>IF(OR($B6604="",$G6604="",$R6604=0),"",$G6604/$R6604)</f>
        <v/>
      </c>
      <c r="T6604">
        <f>IF($S6604="","",IF($S6604&lt;Settings!$B$8,"Critical",IF($S6604&lt;Settings!$B$9,"Semi Critical","Non Critical")))</f>
        <v/>
      </c>
      <c r="U6604">
        <f>IF($B6604="","",IFERROR(VLOOKUP($O6604,Leaders!$A:$B,2,0),"Not Mapped"))</f>
        <v/>
      </c>
    </row>
    <row r="6605">
      <c r="A6605" s="16" t="n"/>
      <c r="G6605" s="17" t="n"/>
      <c r="H6605" s="17" t="n"/>
      <c r="I6605" s="17" t="n"/>
      <c r="J6605" s="17" t="n"/>
      <c r="K6605" s="17" t="n"/>
      <c r="L6605" s="17" t="n"/>
      <c r="N6605">
        <f>IF($B6605="","",IF($C6605="SUPERSTORE","Superstore","DH"))</f>
        <v/>
      </c>
      <c r="O6605">
        <f>IF($B6605="","",IFERROR(VLOOKUP($B6605,Mapping!$A:$C,2,0),"Not Mapped"))</f>
        <v/>
      </c>
      <c r="P6605">
        <f>IF($B6605="","",IFERROR(VLOOKUP($B6605,Mapping!$A:$C,3,0),"Not Mapped"))</f>
        <v/>
      </c>
      <c r="Q6605">
        <f>IF($B6605="","",IF(COUNTIF(Exclusions!$A:$A,$B6605)&gt;0,"Yes","No"))</f>
        <v/>
      </c>
      <c r="R6605" s="17">
        <f>IF($B6605="","",MIN(1,DAY($A6605)/IF($N6605="Superstore",Settings!$B$5,Settings!$B$4)))</f>
        <v/>
      </c>
      <c r="S6605" s="17">
        <f>IF(OR($B6605="",$G6605="",$R6605=0),"",$G6605/$R6605)</f>
        <v/>
      </c>
      <c r="T6605">
        <f>IF($S6605="","",IF($S6605&lt;Settings!$B$8,"Critical",IF($S6605&lt;Settings!$B$9,"Semi Critical","Non Critical")))</f>
        <v/>
      </c>
      <c r="U6605">
        <f>IF($B6605="","",IFERROR(VLOOKUP($O6605,Leaders!$A:$B,2,0),"Not Mapped"))</f>
        <v/>
      </c>
    </row>
    <row r="6606">
      <c r="A6606" s="16" t="n"/>
      <c r="G6606" s="17" t="n"/>
      <c r="H6606" s="17" t="n"/>
      <c r="I6606" s="17" t="n"/>
      <c r="J6606" s="17" t="n"/>
      <c r="K6606" s="17" t="n"/>
      <c r="L6606" s="17" t="n"/>
      <c r="N6606">
        <f>IF($B6606="","",IF($C6606="SUPERSTORE","Superstore","DH"))</f>
        <v/>
      </c>
      <c r="O6606">
        <f>IF($B6606="","",IFERROR(VLOOKUP($B6606,Mapping!$A:$C,2,0),"Not Mapped"))</f>
        <v/>
      </c>
      <c r="P6606">
        <f>IF($B6606="","",IFERROR(VLOOKUP($B6606,Mapping!$A:$C,3,0),"Not Mapped"))</f>
        <v/>
      </c>
      <c r="Q6606">
        <f>IF($B6606="","",IF(COUNTIF(Exclusions!$A:$A,$B6606)&gt;0,"Yes","No"))</f>
        <v/>
      </c>
      <c r="R6606" s="17">
        <f>IF($B6606="","",MIN(1,DAY($A6606)/IF($N6606="Superstore",Settings!$B$5,Settings!$B$4)))</f>
        <v/>
      </c>
      <c r="S6606" s="17">
        <f>IF(OR($B6606="",$G6606="",$R6606=0),"",$G6606/$R6606)</f>
        <v/>
      </c>
      <c r="T6606">
        <f>IF($S6606="","",IF($S6606&lt;Settings!$B$8,"Critical",IF($S6606&lt;Settings!$B$9,"Semi Critical","Non Critical")))</f>
        <v/>
      </c>
      <c r="U6606">
        <f>IF($B6606="","",IFERROR(VLOOKUP($O6606,Leaders!$A:$B,2,0),"Not Mapped"))</f>
        <v/>
      </c>
    </row>
    <row r="6607">
      <c r="A6607" s="16" t="n"/>
      <c r="G6607" s="17" t="n"/>
      <c r="H6607" s="17" t="n"/>
      <c r="I6607" s="17" t="n"/>
      <c r="J6607" s="17" t="n"/>
      <c r="K6607" s="17" t="n"/>
      <c r="L6607" s="17" t="n"/>
      <c r="N6607">
        <f>IF($B6607="","",IF($C6607="SUPERSTORE","Superstore","DH"))</f>
        <v/>
      </c>
      <c r="O6607">
        <f>IF($B6607="","",IFERROR(VLOOKUP($B6607,Mapping!$A:$C,2,0),"Not Mapped"))</f>
        <v/>
      </c>
      <c r="P6607">
        <f>IF($B6607="","",IFERROR(VLOOKUP($B6607,Mapping!$A:$C,3,0),"Not Mapped"))</f>
        <v/>
      </c>
      <c r="Q6607">
        <f>IF($B6607="","",IF(COUNTIF(Exclusions!$A:$A,$B6607)&gt;0,"Yes","No"))</f>
        <v/>
      </c>
      <c r="R6607" s="17">
        <f>IF($B6607="","",MIN(1,DAY($A6607)/IF($N6607="Superstore",Settings!$B$5,Settings!$B$4)))</f>
        <v/>
      </c>
      <c r="S6607" s="17">
        <f>IF(OR($B6607="",$G6607="",$R6607=0),"",$G6607/$R6607)</f>
        <v/>
      </c>
      <c r="T6607">
        <f>IF($S6607="","",IF($S6607&lt;Settings!$B$8,"Critical",IF($S6607&lt;Settings!$B$9,"Semi Critical","Non Critical")))</f>
        <v/>
      </c>
      <c r="U6607">
        <f>IF($B6607="","",IFERROR(VLOOKUP($O6607,Leaders!$A:$B,2,0),"Not Mapped"))</f>
        <v/>
      </c>
    </row>
    <row r="6608">
      <c r="A6608" s="16" t="n"/>
      <c r="G6608" s="17" t="n"/>
      <c r="H6608" s="17" t="n"/>
      <c r="I6608" s="17" t="n"/>
      <c r="J6608" s="17" t="n"/>
      <c r="K6608" s="17" t="n"/>
      <c r="L6608" s="17" t="n"/>
      <c r="N6608">
        <f>IF($B6608="","",IF($C6608="SUPERSTORE","Superstore","DH"))</f>
        <v/>
      </c>
      <c r="O6608">
        <f>IF($B6608="","",IFERROR(VLOOKUP($B6608,Mapping!$A:$C,2,0),"Not Mapped"))</f>
        <v/>
      </c>
      <c r="P6608">
        <f>IF($B6608="","",IFERROR(VLOOKUP($B6608,Mapping!$A:$C,3,0),"Not Mapped"))</f>
        <v/>
      </c>
      <c r="Q6608">
        <f>IF($B6608="","",IF(COUNTIF(Exclusions!$A:$A,$B6608)&gt;0,"Yes","No"))</f>
        <v/>
      </c>
      <c r="R6608" s="17">
        <f>IF($B6608="","",MIN(1,DAY($A6608)/IF($N6608="Superstore",Settings!$B$5,Settings!$B$4)))</f>
        <v/>
      </c>
      <c r="S6608" s="17">
        <f>IF(OR($B6608="",$G6608="",$R6608=0),"",$G6608/$R6608)</f>
        <v/>
      </c>
      <c r="T6608">
        <f>IF($S6608="","",IF($S6608&lt;Settings!$B$8,"Critical",IF($S6608&lt;Settings!$B$9,"Semi Critical","Non Critical")))</f>
        <v/>
      </c>
      <c r="U6608">
        <f>IF($B6608="","",IFERROR(VLOOKUP($O6608,Leaders!$A:$B,2,0),"Not Mapped"))</f>
        <v/>
      </c>
    </row>
    <row r="6609">
      <c r="A6609" s="16" t="n"/>
      <c r="G6609" s="17" t="n"/>
      <c r="H6609" s="17" t="n"/>
      <c r="I6609" s="17" t="n"/>
      <c r="J6609" s="17" t="n"/>
      <c r="K6609" s="17" t="n"/>
      <c r="L6609" s="17" t="n"/>
      <c r="N6609">
        <f>IF($B6609="","",IF($C6609="SUPERSTORE","Superstore","DH"))</f>
        <v/>
      </c>
      <c r="O6609">
        <f>IF($B6609="","",IFERROR(VLOOKUP($B6609,Mapping!$A:$C,2,0),"Not Mapped"))</f>
        <v/>
      </c>
      <c r="P6609">
        <f>IF($B6609="","",IFERROR(VLOOKUP($B6609,Mapping!$A:$C,3,0),"Not Mapped"))</f>
        <v/>
      </c>
      <c r="Q6609">
        <f>IF($B6609="","",IF(COUNTIF(Exclusions!$A:$A,$B6609)&gt;0,"Yes","No"))</f>
        <v/>
      </c>
      <c r="R6609" s="17">
        <f>IF($B6609="","",MIN(1,DAY($A6609)/IF($N6609="Superstore",Settings!$B$5,Settings!$B$4)))</f>
        <v/>
      </c>
      <c r="S6609" s="17">
        <f>IF(OR($B6609="",$G6609="",$R6609=0),"",$G6609/$R6609)</f>
        <v/>
      </c>
      <c r="T6609">
        <f>IF($S6609="","",IF($S6609&lt;Settings!$B$8,"Critical",IF($S6609&lt;Settings!$B$9,"Semi Critical","Non Critical")))</f>
        <v/>
      </c>
      <c r="U6609">
        <f>IF($B6609="","",IFERROR(VLOOKUP($O6609,Leaders!$A:$B,2,0),"Not Mapped"))</f>
        <v/>
      </c>
    </row>
    <row r="6610">
      <c r="A6610" s="16" t="n"/>
      <c r="G6610" s="17" t="n"/>
      <c r="H6610" s="17" t="n"/>
      <c r="I6610" s="17" t="n"/>
      <c r="J6610" s="17" t="n"/>
      <c r="K6610" s="17" t="n"/>
      <c r="L6610" s="17" t="n"/>
      <c r="N6610">
        <f>IF($B6610="","",IF($C6610="SUPERSTORE","Superstore","DH"))</f>
        <v/>
      </c>
      <c r="O6610">
        <f>IF($B6610="","",IFERROR(VLOOKUP($B6610,Mapping!$A:$C,2,0),"Not Mapped"))</f>
        <v/>
      </c>
      <c r="P6610">
        <f>IF($B6610="","",IFERROR(VLOOKUP($B6610,Mapping!$A:$C,3,0),"Not Mapped"))</f>
        <v/>
      </c>
      <c r="Q6610">
        <f>IF($B6610="","",IF(COUNTIF(Exclusions!$A:$A,$B6610)&gt;0,"Yes","No"))</f>
        <v/>
      </c>
      <c r="R6610" s="17">
        <f>IF($B6610="","",MIN(1,DAY($A6610)/IF($N6610="Superstore",Settings!$B$5,Settings!$B$4)))</f>
        <v/>
      </c>
      <c r="S6610" s="17">
        <f>IF(OR($B6610="",$G6610="",$R6610=0),"",$G6610/$R6610)</f>
        <v/>
      </c>
      <c r="T6610">
        <f>IF($S6610="","",IF($S6610&lt;Settings!$B$8,"Critical",IF($S6610&lt;Settings!$B$9,"Semi Critical","Non Critical")))</f>
        <v/>
      </c>
      <c r="U6610">
        <f>IF($B6610="","",IFERROR(VLOOKUP($O6610,Leaders!$A:$B,2,0),"Not Mapped"))</f>
        <v/>
      </c>
    </row>
    <row r="6611">
      <c r="A6611" s="16" t="n"/>
      <c r="G6611" s="17" t="n"/>
      <c r="H6611" s="17" t="n"/>
      <c r="I6611" s="17" t="n"/>
      <c r="J6611" s="17" t="n"/>
      <c r="K6611" s="17" t="n"/>
      <c r="L6611" s="17" t="n"/>
      <c r="N6611">
        <f>IF($B6611="","",IF($C6611="SUPERSTORE","Superstore","DH"))</f>
        <v/>
      </c>
      <c r="O6611">
        <f>IF($B6611="","",IFERROR(VLOOKUP($B6611,Mapping!$A:$C,2,0),"Not Mapped"))</f>
        <v/>
      </c>
      <c r="P6611">
        <f>IF($B6611="","",IFERROR(VLOOKUP($B6611,Mapping!$A:$C,3,0),"Not Mapped"))</f>
        <v/>
      </c>
      <c r="Q6611">
        <f>IF($B6611="","",IF(COUNTIF(Exclusions!$A:$A,$B6611)&gt;0,"Yes","No"))</f>
        <v/>
      </c>
      <c r="R6611" s="17">
        <f>IF($B6611="","",MIN(1,DAY($A6611)/IF($N6611="Superstore",Settings!$B$5,Settings!$B$4)))</f>
        <v/>
      </c>
      <c r="S6611" s="17">
        <f>IF(OR($B6611="",$G6611="",$R6611=0),"",$G6611/$R6611)</f>
        <v/>
      </c>
      <c r="T6611">
        <f>IF($S6611="","",IF($S6611&lt;Settings!$B$8,"Critical",IF($S6611&lt;Settings!$B$9,"Semi Critical","Non Critical")))</f>
        <v/>
      </c>
      <c r="U6611">
        <f>IF($B6611="","",IFERROR(VLOOKUP($O6611,Leaders!$A:$B,2,0),"Not Mapped"))</f>
        <v/>
      </c>
    </row>
    <row r="6612">
      <c r="A6612" s="16" t="n"/>
      <c r="G6612" s="17" t="n"/>
      <c r="H6612" s="17" t="n"/>
      <c r="I6612" s="17" t="n"/>
      <c r="J6612" s="17" t="n"/>
      <c r="K6612" s="17" t="n"/>
      <c r="L6612" s="17" t="n"/>
      <c r="N6612">
        <f>IF($B6612="","",IF($C6612="SUPERSTORE","Superstore","DH"))</f>
        <v/>
      </c>
      <c r="O6612">
        <f>IF($B6612="","",IFERROR(VLOOKUP($B6612,Mapping!$A:$C,2,0),"Not Mapped"))</f>
        <v/>
      </c>
      <c r="P6612">
        <f>IF($B6612="","",IFERROR(VLOOKUP($B6612,Mapping!$A:$C,3,0),"Not Mapped"))</f>
        <v/>
      </c>
      <c r="Q6612">
        <f>IF($B6612="","",IF(COUNTIF(Exclusions!$A:$A,$B6612)&gt;0,"Yes","No"))</f>
        <v/>
      </c>
      <c r="R6612" s="17">
        <f>IF($B6612="","",MIN(1,DAY($A6612)/IF($N6612="Superstore",Settings!$B$5,Settings!$B$4)))</f>
        <v/>
      </c>
      <c r="S6612" s="17">
        <f>IF(OR($B6612="",$G6612="",$R6612=0),"",$G6612/$R6612)</f>
        <v/>
      </c>
      <c r="T6612">
        <f>IF($S6612="","",IF($S6612&lt;Settings!$B$8,"Critical",IF($S6612&lt;Settings!$B$9,"Semi Critical","Non Critical")))</f>
        <v/>
      </c>
      <c r="U6612">
        <f>IF($B6612="","",IFERROR(VLOOKUP($O6612,Leaders!$A:$B,2,0),"Not Mapped"))</f>
        <v/>
      </c>
    </row>
    <row r="6613">
      <c r="A6613" s="16" t="n"/>
      <c r="G6613" s="17" t="n"/>
      <c r="H6613" s="17" t="n"/>
      <c r="I6613" s="17" t="n"/>
      <c r="J6613" s="17" t="n"/>
      <c r="K6613" s="17" t="n"/>
      <c r="L6613" s="17" t="n"/>
      <c r="N6613">
        <f>IF($B6613="","",IF($C6613="SUPERSTORE","Superstore","DH"))</f>
        <v/>
      </c>
      <c r="O6613">
        <f>IF($B6613="","",IFERROR(VLOOKUP($B6613,Mapping!$A:$C,2,0),"Not Mapped"))</f>
        <v/>
      </c>
      <c r="P6613">
        <f>IF($B6613="","",IFERROR(VLOOKUP($B6613,Mapping!$A:$C,3,0),"Not Mapped"))</f>
        <v/>
      </c>
      <c r="Q6613">
        <f>IF($B6613="","",IF(COUNTIF(Exclusions!$A:$A,$B6613)&gt;0,"Yes","No"))</f>
        <v/>
      </c>
      <c r="R6613" s="17">
        <f>IF($B6613="","",MIN(1,DAY($A6613)/IF($N6613="Superstore",Settings!$B$5,Settings!$B$4)))</f>
        <v/>
      </c>
      <c r="S6613" s="17">
        <f>IF(OR($B6613="",$G6613="",$R6613=0),"",$G6613/$R6613)</f>
        <v/>
      </c>
      <c r="T6613">
        <f>IF($S6613="","",IF($S6613&lt;Settings!$B$8,"Critical",IF($S6613&lt;Settings!$B$9,"Semi Critical","Non Critical")))</f>
        <v/>
      </c>
      <c r="U6613">
        <f>IF($B6613="","",IFERROR(VLOOKUP($O6613,Leaders!$A:$B,2,0),"Not Mapped"))</f>
        <v/>
      </c>
    </row>
    <row r="6614">
      <c r="A6614" s="16" t="n"/>
      <c r="G6614" s="17" t="n"/>
      <c r="H6614" s="17" t="n"/>
      <c r="I6614" s="17" t="n"/>
      <c r="J6614" s="17" t="n"/>
      <c r="K6614" s="17" t="n"/>
      <c r="L6614" s="17" t="n"/>
      <c r="N6614">
        <f>IF($B6614="","",IF($C6614="SUPERSTORE","Superstore","DH"))</f>
        <v/>
      </c>
      <c r="O6614">
        <f>IF($B6614="","",IFERROR(VLOOKUP($B6614,Mapping!$A:$C,2,0),"Not Mapped"))</f>
        <v/>
      </c>
      <c r="P6614">
        <f>IF($B6614="","",IFERROR(VLOOKUP($B6614,Mapping!$A:$C,3,0),"Not Mapped"))</f>
        <v/>
      </c>
      <c r="Q6614">
        <f>IF($B6614="","",IF(COUNTIF(Exclusions!$A:$A,$B6614)&gt;0,"Yes","No"))</f>
        <v/>
      </c>
      <c r="R6614" s="17">
        <f>IF($B6614="","",MIN(1,DAY($A6614)/IF($N6614="Superstore",Settings!$B$5,Settings!$B$4)))</f>
        <v/>
      </c>
      <c r="S6614" s="17">
        <f>IF(OR($B6614="",$G6614="",$R6614=0),"",$G6614/$R6614)</f>
        <v/>
      </c>
      <c r="T6614">
        <f>IF($S6614="","",IF($S6614&lt;Settings!$B$8,"Critical",IF($S6614&lt;Settings!$B$9,"Semi Critical","Non Critical")))</f>
        <v/>
      </c>
      <c r="U6614">
        <f>IF($B6614="","",IFERROR(VLOOKUP($O6614,Leaders!$A:$B,2,0),"Not Mapped"))</f>
        <v/>
      </c>
    </row>
    <row r="6615">
      <c r="A6615" s="16" t="n"/>
      <c r="G6615" s="17" t="n"/>
      <c r="H6615" s="17" t="n"/>
      <c r="I6615" s="17" t="n"/>
      <c r="J6615" s="17" t="n"/>
      <c r="K6615" s="17" t="n"/>
      <c r="L6615" s="17" t="n"/>
      <c r="N6615">
        <f>IF($B6615="","",IF($C6615="SUPERSTORE","Superstore","DH"))</f>
        <v/>
      </c>
      <c r="O6615">
        <f>IF($B6615="","",IFERROR(VLOOKUP($B6615,Mapping!$A:$C,2,0),"Not Mapped"))</f>
        <v/>
      </c>
      <c r="P6615">
        <f>IF($B6615="","",IFERROR(VLOOKUP($B6615,Mapping!$A:$C,3,0),"Not Mapped"))</f>
        <v/>
      </c>
      <c r="Q6615">
        <f>IF($B6615="","",IF(COUNTIF(Exclusions!$A:$A,$B6615)&gt;0,"Yes","No"))</f>
        <v/>
      </c>
      <c r="R6615" s="17">
        <f>IF($B6615="","",MIN(1,DAY($A6615)/IF($N6615="Superstore",Settings!$B$5,Settings!$B$4)))</f>
        <v/>
      </c>
      <c r="S6615" s="17">
        <f>IF(OR($B6615="",$G6615="",$R6615=0),"",$G6615/$R6615)</f>
        <v/>
      </c>
      <c r="T6615">
        <f>IF($S6615="","",IF($S6615&lt;Settings!$B$8,"Critical",IF($S6615&lt;Settings!$B$9,"Semi Critical","Non Critical")))</f>
        <v/>
      </c>
      <c r="U6615">
        <f>IF($B6615="","",IFERROR(VLOOKUP($O6615,Leaders!$A:$B,2,0),"Not Mapped"))</f>
        <v/>
      </c>
    </row>
    <row r="6616">
      <c r="A6616" s="16" t="n"/>
      <c r="G6616" s="17" t="n"/>
      <c r="H6616" s="17" t="n"/>
      <c r="I6616" s="17" t="n"/>
      <c r="J6616" s="17" t="n"/>
      <c r="K6616" s="17" t="n"/>
      <c r="L6616" s="17" t="n"/>
      <c r="N6616">
        <f>IF($B6616="","",IF($C6616="SUPERSTORE","Superstore","DH"))</f>
        <v/>
      </c>
      <c r="O6616">
        <f>IF($B6616="","",IFERROR(VLOOKUP($B6616,Mapping!$A:$C,2,0),"Not Mapped"))</f>
        <v/>
      </c>
      <c r="P6616">
        <f>IF($B6616="","",IFERROR(VLOOKUP($B6616,Mapping!$A:$C,3,0),"Not Mapped"))</f>
        <v/>
      </c>
      <c r="Q6616">
        <f>IF($B6616="","",IF(COUNTIF(Exclusions!$A:$A,$B6616)&gt;0,"Yes","No"))</f>
        <v/>
      </c>
      <c r="R6616" s="17">
        <f>IF($B6616="","",MIN(1,DAY($A6616)/IF($N6616="Superstore",Settings!$B$5,Settings!$B$4)))</f>
        <v/>
      </c>
      <c r="S6616" s="17">
        <f>IF(OR($B6616="",$G6616="",$R6616=0),"",$G6616/$R6616)</f>
        <v/>
      </c>
      <c r="T6616">
        <f>IF($S6616="","",IF($S6616&lt;Settings!$B$8,"Critical",IF($S6616&lt;Settings!$B$9,"Semi Critical","Non Critical")))</f>
        <v/>
      </c>
      <c r="U6616">
        <f>IF($B6616="","",IFERROR(VLOOKUP($O6616,Leaders!$A:$B,2,0),"Not Mapped"))</f>
        <v/>
      </c>
    </row>
    <row r="6617">
      <c r="A6617" s="16" t="n"/>
      <c r="G6617" s="17" t="n"/>
      <c r="H6617" s="17" t="n"/>
      <c r="I6617" s="17" t="n"/>
      <c r="J6617" s="17" t="n"/>
      <c r="K6617" s="17" t="n"/>
      <c r="L6617" s="17" t="n"/>
      <c r="N6617">
        <f>IF($B6617="","",IF($C6617="SUPERSTORE","Superstore","DH"))</f>
        <v/>
      </c>
      <c r="O6617">
        <f>IF($B6617="","",IFERROR(VLOOKUP($B6617,Mapping!$A:$C,2,0),"Not Mapped"))</f>
        <v/>
      </c>
      <c r="P6617">
        <f>IF($B6617="","",IFERROR(VLOOKUP($B6617,Mapping!$A:$C,3,0),"Not Mapped"))</f>
        <v/>
      </c>
      <c r="Q6617">
        <f>IF($B6617="","",IF(COUNTIF(Exclusions!$A:$A,$B6617)&gt;0,"Yes","No"))</f>
        <v/>
      </c>
      <c r="R6617" s="17">
        <f>IF($B6617="","",MIN(1,DAY($A6617)/IF($N6617="Superstore",Settings!$B$5,Settings!$B$4)))</f>
        <v/>
      </c>
      <c r="S6617" s="17">
        <f>IF(OR($B6617="",$G6617="",$R6617=0),"",$G6617/$R6617)</f>
        <v/>
      </c>
      <c r="T6617">
        <f>IF($S6617="","",IF($S6617&lt;Settings!$B$8,"Critical",IF($S6617&lt;Settings!$B$9,"Semi Critical","Non Critical")))</f>
        <v/>
      </c>
      <c r="U6617">
        <f>IF($B6617="","",IFERROR(VLOOKUP($O6617,Leaders!$A:$B,2,0),"Not Mapped"))</f>
        <v/>
      </c>
    </row>
    <row r="6618">
      <c r="A6618" s="16" t="n"/>
      <c r="G6618" s="17" t="n"/>
      <c r="H6618" s="17" t="n"/>
      <c r="I6618" s="17" t="n"/>
      <c r="J6618" s="17" t="n"/>
      <c r="K6618" s="17" t="n"/>
      <c r="L6618" s="17" t="n"/>
      <c r="N6618">
        <f>IF($B6618="","",IF($C6618="SUPERSTORE","Superstore","DH"))</f>
        <v/>
      </c>
      <c r="O6618">
        <f>IF($B6618="","",IFERROR(VLOOKUP($B6618,Mapping!$A:$C,2,0),"Not Mapped"))</f>
        <v/>
      </c>
      <c r="P6618">
        <f>IF($B6618="","",IFERROR(VLOOKUP($B6618,Mapping!$A:$C,3,0),"Not Mapped"))</f>
        <v/>
      </c>
      <c r="Q6618">
        <f>IF($B6618="","",IF(COUNTIF(Exclusions!$A:$A,$B6618)&gt;0,"Yes","No"))</f>
        <v/>
      </c>
      <c r="R6618" s="17">
        <f>IF($B6618="","",MIN(1,DAY($A6618)/IF($N6618="Superstore",Settings!$B$5,Settings!$B$4)))</f>
        <v/>
      </c>
      <c r="S6618" s="17">
        <f>IF(OR($B6618="",$G6618="",$R6618=0),"",$G6618/$R6618)</f>
        <v/>
      </c>
      <c r="T6618">
        <f>IF($S6618="","",IF($S6618&lt;Settings!$B$8,"Critical",IF($S6618&lt;Settings!$B$9,"Semi Critical","Non Critical")))</f>
        <v/>
      </c>
      <c r="U6618">
        <f>IF($B6618="","",IFERROR(VLOOKUP($O6618,Leaders!$A:$B,2,0),"Not Mapped"))</f>
        <v/>
      </c>
    </row>
    <row r="6619">
      <c r="A6619" s="16" t="n"/>
      <c r="G6619" s="17" t="n"/>
      <c r="H6619" s="17" t="n"/>
      <c r="I6619" s="17" t="n"/>
      <c r="J6619" s="17" t="n"/>
      <c r="K6619" s="17" t="n"/>
      <c r="L6619" s="17" t="n"/>
      <c r="N6619">
        <f>IF($B6619="","",IF($C6619="SUPERSTORE","Superstore","DH"))</f>
        <v/>
      </c>
      <c r="O6619">
        <f>IF($B6619="","",IFERROR(VLOOKUP($B6619,Mapping!$A:$C,2,0),"Not Mapped"))</f>
        <v/>
      </c>
      <c r="P6619">
        <f>IF($B6619="","",IFERROR(VLOOKUP($B6619,Mapping!$A:$C,3,0),"Not Mapped"))</f>
        <v/>
      </c>
      <c r="Q6619">
        <f>IF($B6619="","",IF(COUNTIF(Exclusions!$A:$A,$B6619)&gt;0,"Yes","No"))</f>
        <v/>
      </c>
      <c r="R6619" s="17">
        <f>IF($B6619="","",MIN(1,DAY($A6619)/IF($N6619="Superstore",Settings!$B$5,Settings!$B$4)))</f>
        <v/>
      </c>
      <c r="S6619" s="17">
        <f>IF(OR($B6619="",$G6619="",$R6619=0),"",$G6619/$R6619)</f>
        <v/>
      </c>
      <c r="T6619">
        <f>IF($S6619="","",IF($S6619&lt;Settings!$B$8,"Critical",IF($S6619&lt;Settings!$B$9,"Semi Critical","Non Critical")))</f>
        <v/>
      </c>
      <c r="U6619">
        <f>IF($B6619="","",IFERROR(VLOOKUP($O6619,Leaders!$A:$B,2,0),"Not Mapped"))</f>
        <v/>
      </c>
    </row>
    <row r="6620">
      <c r="A6620" s="16" t="n"/>
      <c r="G6620" s="17" t="n"/>
      <c r="H6620" s="17" t="n"/>
      <c r="I6620" s="17" t="n"/>
      <c r="J6620" s="17" t="n"/>
      <c r="K6620" s="17" t="n"/>
      <c r="L6620" s="17" t="n"/>
      <c r="N6620">
        <f>IF($B6620="","",IF($C6620="SUPERSTORE","Superstore","DH"))</f>
        <v/>
      </c>
      <c r="O6620">
        <f>IF($B6620="","",IFERROR(VLOOKUP($B6620,Mapping!$A:$C,2,0),"Not Mapped"))</f>
        <v/>
      </c>
      <c r="P6620">
        <f>IF($B6620="","",IFERROR(VLOOKUP($B6620,Mapping!$A:$C,3,0),"Not Mapped"))</f>
        <v/>
      </c>
      <c r="Q6620">
        <f>IF($B6620="","",IF(COUNTIF(Exclusions!$A:$A,$B6620)&gt;0,"Yes","No"))</f>
        <v/>
      </c>
      <c r="R6620" s="17">
        <f>IF($B6620="","",MIN(1,DAY($A6620)/IF($N6620="Superstore",Settings!$B$5,Settings!$B$4)))</f>
        <v/>
      </c>
      <c r="S6620" s="17">
        <f>IF(OR($B6620="",$G6620="",$R6620=0),"",$G6620/$R6620)</f>
        <v/>
      </c>
      <c r="T6620">
        <f>IF($S6620="","",IF($S6620&lt;Settings!$B$8,"Critical",IF($S6620&lt;Settings!$B$9,"Semi Critical","Non Critical")))</f>
        <v/>
      </c>
      <c r="U6620">
        <f>IF($B6620="","",IFERROR(VLOOKUP($O6620,Leaders!$A:$B,2,0),"Not Mapped"))</f>
        <v/>
      </c>
    </row>
    <row r="6621">
      <c r="A6621" s="16" t="n"/>
      <c r="G6621" s="17" t="n"/>
      <c r="H6621" s="17" t="n"/>
      <c r="I6621" s="17" t="n"/>
      <c r="J6621" s="17" t="n"/>
      <c r="K6621" s="17" t="n"/>
      <c r="L6621" s="17" t="n"/>
      <c r="N6621">
        <f>IF($B6621="","",IF($C6621="SUPERSTORE","Superstore","DH"))</f>
        <v/>
      </c>
      <c r="O6621">
        <f>IF($B6621="","",IFERROR(VLOOKUP($B6621,Mapping!$A:$C,2,0),"Not Mapped"))</f>
        <v/>
      </c>
      <c r="P6621">
        <f>IF($B6621="","",IFERROR(VLOOKUP($B6621,Mapping!$A:$C,3,0),"Not Mapped"))</f>
        <v/>
      </c>
      <c r="Q6621">
        <f>IF($B6621="","",IF(COUNTIF(Exclusions!$A:$A,$B6621)&gt;0,"Yes","No"))</f>
        <v/>
      </c>
      <c r="R6621" s="17">
        <f>IF($B6621="","",MIN(1,DAY($A6621)/IF($N6621="Superstore",Settings!$B$5,Settings!$B$4)))</f>
        <v/>
      </c>
      <c r="S6621" s="17">
        <f>IF(OR($B6621="",$G6621="",$R6621=0),"",$G6621/$R6621)</f>
        <v/>
      </c>
      <c r="T6621">
        <f>IF($S6621="","",IF($S6621&lt;Settings!$B$8,"Critical",IF($S6621&lt;Settings!$B$9,"Semi Critical","Non Critical")))</f>
        <v/>
      </c>
      <c r="U6621">
        <f>IF($B6621="","",IFERROR(VLOOKUP($O6621,Leaders!$A:$B,2,0),"Not Mapped"))</f>
        <v/>
      </c>
    </row>
    <row r="6622">
      <c r="A6622" s="16" t="n"/>
      <c r="G6622" s="17" t="n"/>
      <c r="H6622" s="17" t="n"/>
      <c r="I6622" s="17" t="n"/>
      <c r="J6622" s="17" t="n"/>
      <c r="K6622" s="17" t="n"/>
      <c r="L6622" s="17" t="n"/>
      <c r="N6622">
        <f>IF($B6622="","",IF($C6622="SUPERSTORE","Superstore","DH"))</f>
        <v/>
      </c>
      <c r="O6622">
        <f>IF($B6622="","",IFERROR(VLOOKUP($B6622,Mapping!$A:$C,2,0),"Not Mapped"))</f>
        <v/>
      </c>
      <c r="P6622">
        <f>IF($B6622="","",IFERROR(VLOOKUP($B6622,Mapping!$A:$C,3,0),"Not Mapped"))</f>
        <v/>
      </c>
      <c r="Q6622">
        <f>IF($B6622="","",IF(COUNTIF(Exclusions!$A:$A,$B6622)&gt;0,"Yes","No"))</f>
        <v/>
      </c>
      <c r="R6622" s="17">
        <f>IF($B6622="","",MIN(1,DAY($A6622)/IF($N6622="Superstore",Settings!$B$5,Settings!$B$4)))</f>
        <v/>
      </c>
      <c r="S6622" s="17">
        <f>IF(OR($B6622="",$G6622="",$R6622=0),"",$G6622/$R6622)</f>
        <v/>
      </c>
      <c r="T6622">
        <f>IF($S6622="","",IF($S6622&lt;Settings!$B$8,"Critical",IF($S6622&lt;Settings!$B$9,"Semi Critical","Non Critical")))</f>
        <v/>
      </c>
      <c r="U6622">
        <f>IF($B6622="","",IFERROR(VLOOKUP($O6622,Leaders!$A:$B,2,0),"Not Mapped"))</f>
        <v/>
      </c>
    </row>
    <row r="6623">
      <c r="A6623" s="16" t="n"/>
      <c r="G6623" s="17" t="n"/>
      <c r="H6623" s="17" t="n"/>
      <c r="I6623" s="17" t="n"/>
      <c r="J6623" s="17" t="n"/>
      <c r="K6623" s="17" t="n"/>
      <c r="L6623" s="17" t="n"/>
      <c r="N6623">
        <f>IF($B6623="","",IF($C6623="SUPERSTORE","Superstore","DH"))</f>
        <v/>
      </c>
      <c r="O6623">
        <f>IF($B6623="","",IFERROR(VLOOKUP($B6623,Mapping!$A:$C,2,0),"Not Mapped"))</f>
        <v/>
      </c>
      <c r="P6623">
        <f>IF($B6623="","",IFERROR(VLOOKUP($B6623,Mapping!$A:$C,3,0),"Not Mapped"))</f>
        <v/>
      </c>
      <c r="Q6623">
        <f>IF($B6623="","",IF(COUNTIF(Exclusions!$A:$A,$B6623)&gt;0,"Yes","No"))</f>
        <v/>
      </c>
      <c r="R6623" s="17">
        <f>IF($B6623="","",MIN(1,DAY($A6623)/IF($N6623="Superstore",Settings!$B$5,Settings!$B$4)))</f>
        <v/>
      </c>
      <c r="S6623" s="17">
        <f>IF(OR($B6623="",$G6623="",$R6623=0),"",$G6623/$R6623)</f>
        <v/>
      </c>
      <c r="T6623">
        <f>IF($S6623="","",IF($S6623&lt;Settings!$B$8,"Critical",IF($S6623&lt;Settings!$B$9,"Semi Critical","Non Critical")))</f>
        <v/>
      </c>
      <c r="U6623">
        <f>IF($B6623="","",IFERROR(VLOOKUP($O6623,Leaders!$A:$B,2,0),"Not Mapped"))</f>
        <v/>
      </c>
    </row>
    <row r="6624">
      <c r="A6624" s="16" t="n"/>
      <c r="G6624" s="17" t="n"/>
      <c r="H6624" s="17" t="n"/>
      <c r="I6624" s="17" t="n"/>
      <c r="J6624" s="17" t="n"/>
      <c r="K6624" s="17" t="n"/>
      <c r="L6624" s="17" t="n"/>
      <c r="N6624">
        <f>IF($B6624="","",IF($C6624="SUPERSTORE","Superstore","DH"))</f>
        <v/>
      </c>
      <c r="O6624">
        <f>IF($B6624="","",IFERROR(VLOOKUP($B6624,Mapping!$A:$C,2,0),"Not Mapped"))</f>
        <v/>
      </c>
      <c r="P6624">
        <f>IF($B6624="","",IFERROR(VLOOKUP($B6624,Mapping!$A:$C,3,0),"Not Mapped"))</f>
        <v/>
      </c>
      <c r="Q6624">
        <f>IF($B6624="","",IF(COUNTIF(Exclusions!$A:$A,$B6624)&gt;0,"Yes","No"))</f>
        <v/>
      </c>
      <c r="R6624" s="17">
        <f>IF($B6624="","",MIN(1,DAY($A6624)/IF($N6624="Superstore",Settings!$B$5,Settings!$B$4)))</f>
        <v/>
      </c>
      <c r="S6624" s="17">
        <f>IF(OR($B6624="",$G6624="",$R6624=0),"",$G6624/$R6624)</f>
        <v/>
      </c>
      <c r="T6624">
        <f>IF($S6624="","",IF($S6624&lt;Settings!$B$8,"Critical",IF($S6624&lt;Settings!$B$9,"Semi Critical","Non Critical")))</f>
        <v/>
      </c>
      <c r="U6624">
        <f>IF($B6624="","",IFERROR(VLOOKUP($O6624,Leaders!$A:$B,2,0),"Not Mapped"))</f>
        <v/>
      </c>
    </row>
    <row r="6625">
      <c r="A6625" s="16" t="n"/>
      <c r="G6625" s="17" t="n"/>
      <c r="H6625" s="17" t="n"/>
      <c r="I6625" s="17" t="n"/>
      <c r="J6625" s="17" t="n"/>
      <c r="K6625" s="17" t="n"/>
      <c r="L6625" s="17" t="n"/>
      <c r="N6625">
        <f>IF($B6625="","",IF($C6625="SUPERSTORE","Superstore","DH"))</f>
        <v/>
      </c>
      <c r="O6625">
        <f>IF($B6625="","",IFERROR(VLOOKUP($B6625,Mapping!$A:$C,2,0),"Not Mapped"))</f>
        <v/>
      </c>
      <c r="P6625">
        <f>IF($B6625="","",IFERROR(VLOOKUP($B6625,Mapping!$A:$C,3,0),"Not Mapped"))</f>
        <v/>
      </c>
      <c r="Q6625">
        <f>IF($B6625="","",IF(COUNTIF(Exclusions!$A:$A,$B6625)&gt;0,"Yes","No"))</f>
        <v/>
      </c>
      <c r="R6625" s="17">
        <f>IF($B6625="","",MIN(1,DAY($A6625)/IF($N6625="Superstore",Settings!$B$5,Settings!$B$4)))</f>
        <v/>
      </c>
      <c r="S6625" s="17">
        <f>IF(OR($B6625="",$G6625="",$R6625=0),"",$G6625/$R6625)</f>
        <v/>
      </c>
      <c r="T6625">
        <f>IF($S6625="","",IF($S6625&lt;Settings!$B$8,"Critical",IF($S6625&lt;Settings!$B$9,"Semi Critical","Non Critical")))</f>
        <v/>
      </c>
      <c r="U6625">
        <f>IF($B6625="","",IFERROR(VLOOKUP($O6625,Leaders!$A:$B,2,0),"Not Mapped"))</f>
        <v/>
      </c>
    </row>
    <row r="6626">
      <c r="A6626" s="16" t="n"/>
      <c r="G6626" s="17" t="n"/>
      <c r="H6626" s="17" t="n"/>
      <c r="I6626" s="17" t="n"/>
      <c r="J6626" s="17" t="n"/>
      <c r="K6626" s="17" t="n"/>
      <c r="L6626" s="17" t="n"/>
      <c r="N6626">
        <f>IF($B6626="","",IF($C6626="SUPERSTORE","Superstore","DH"))</f>
        <v/>
      </c>
      <c r="O6626">
        <f>IF($B6626="","",IFERROR(VLOOKUP($B6626,Mapping!$A:$C,2,0),"Not Mapped"))</f>
        <v/>
      </c>
      <c r="P6626">
        <f>IF($B6626="","",IFERROR(VLOOKUP($B6626,Mapping!$A:$C,3,0),"Not Mapped"))</f>
        <v/>
      </c>
      <c r="Q6626">
        <f>IF($B6626="","",IF(COUNTIF(Exclusions!$A:$A,$B6626)&gt;0,"Yes","No"))</f>
        <v/>
      </c>
      <c r="R6626" s="17">
        <f>IF($B6626="","",MIN(1,DAY($A6626)/IF($N6626="Superstore",Settings!$B$5,Settings!$B$4)))</f>
        <v/>
      </c>
      <c r="S6626" s="17">
        <f>IF(OR($B6626="",$G6626="",$R6626=0),"",$G6626/$R6626)</f>
        <v/>
      </c>
      <c r="T6626">
        <f>IF($S6626="","",IF($S6626&lt;Settings!$B$8,"Critical",IF($S6626&lt;Settings!$B$9,"Semi Critical","Non Critical")))</f>
        <v/>
      </c>
      <c r="U6626">
        <f>IF($B6626="","",IFERROR(VLOOKUP($O6626,Leaders!$A:$B,2,0),"Not Mapped"))</f>
        <v/>
      </c>
    </row>
    <row r="6627">
      <c r="A6627" s="16" t="n"/>
      <c r="G6627" s="17" t="n"/>
      <c r="H6627" s="17" t="n"/>
      <c r="I6627" s="17" t="n"/>
      <c r="J6627" s="17" t="n"/>
      <c r="K6627" s="17" t="n"/>
      <c r="L6627" s="17" t="n"/>
      <c r="N6627">
        <f>IF($B6627="","",IF($C6627="SUPERSTORE","Superstore","DH"))</f>
        <v/>
      </c>
      <c r="O6627">
        <f>IF($B6627="","",IFERROR(VLOOKUP($B6627,Mapping!$A:$C,2,0),"Not Mapped"))</f>
        <v/>
      </c>
      <c r="P6627">
        <f>IF($B6627="","",IFERROR(VLOOKUP($B6627,Mapping!$A:$C,3,0),"Not Mapped"))</f>
        <v/>
      </c>
      <c r="Q6627">
        <f>IF($B6627="","",IF(COUNTIF(Exclusions!$A:$A,$B6627)&gt;0,"Yes","No"))</f>
        <v/>
      </c>
      <c r="R6627" s="17">
        <f>IF($B6627="","",MIN(1,DAY($A6627)/IF($N6627="Superstore",Settings!$B$5,Settings!$B$4)))</f>
        <v/>
      </c>
      <c r="S6627" s="17">
        <f>IF(OR($B6627="",$G6627="",$R6627=0),"",$G6627/$R6627)</f>
        <v/>
      </c>
      <c r="T6627">
        <f>IF($S6627="","",IF($S6627&lt;Settings!$B$8,"Critical",IF($S6627&lt;Settings!$B$9,"Semi Critical","Non Critical")))</f>
        <v/>
      </c>
      <c r="U6627">
        <f>IF($B6627="","",IFERROR(VLOOKUP($O6627,Leaders!$A:$B,2,0),"Not Mapped"))</f>
        <v/>
      </c>
    </row>
    <row r="6628">
      <c r="A6628" s="16" t="n"/>
      <c r="G6628" s="17" t="n"/>
      <c r="H6628" s="17" t="n"/>
      <c r="I6628" s="17" t="n"/>
      <c r="J6628" s="17" t="n"/>
      <c r="K6628" s="17" t="n"/>
      <c r="L6628" s="17" t="n"/>
      <c r="N6628">
        <f>IF($B6628="","",IF($C6628="SUPERSTORE","Superstore","DH"))</f>
        <v/>
      </c>
      <c r="O6628">
        <f>IF($B6628="","",IFERROR(VLOOKUP($B6628,Mapping!$A:$C,2,0),"Not Mapped"))</f>
        <v/>
      </c>
      <c r="P6628">
        <f>IF($B6628="","",IFERROR(VLOOKUP($B6628,Mapping!$A:$C,3,0),"Not Mapped"))</f>
        <v/>
      </c>
      <c r="Q6628">
        <f>IF($B6628="","",IF(COUNTIF(Exclusions!$A:$A,$B6628)&gt;0,"Yes","No"))</f>
        <v/>
      </c>
      <c r="R6628" s="17">
        <f>IF($B6628="","",MIN(1,DAY($A6628)/IF($N6628="Superstore",Settings!$B$5,Settings!$B$4)))</f>
        <v/>
      </c>
      <c r="S6628" s="17">
        <f>IF(OR($B6628="",$G6628="",$R6628=0),"",$G6628/$R6628)</f>
        <v/>
      </c>
      <c r="T6628">
        <f>IF($S6628="","",IF($S6628&lt;Settings!$B$8,"Critical",IF($S6628&lt;Settings!$B$9,"Semi Critical","Non Critical")))</f>
        <v/>
      </c>
      <c r="U6628">
        <f>IF($B6628="","",IFERROR(VLOOKUP($O6628,Leaders!$A:$B,2,0),"Not Mapped"))</f>
        <v/>
      </c>
    </row>
    <row r="6629">
      <c r="A6629" s="16" t="n"/>
      <c r="G6629" s="17" t="n"/>
      <c r="H6629" s="17" t="n"/>
      <c r="I6629" s="17" t="n"/>
      <c r="J6629" s="17" t="n"/>
      <c r="K6629" s="17" t="n"/>
      <c r="L6629" s="17" t="n"/>
      <c r="N6629">
        <f>IF($B6629="","",IF($C6629="SUPERSTORE","Superstore","DH"))</f>
        <v/>
      </c>
      <c r="O6629">
        <f>IF($B6629="","",IFERROR(VLOOKUP($B6629,Mapping!$A:$C,2,0),"Not Mapped"))</f>
        <v/>
      </c>
      <c r="P6629">
        <f>IF($B6629="","",IFERROR(VLOOKUP($B6629,Mapping!$A:$C,3,0),"Not Mapped"))</f>
        <v/>
      </c>
      <c r="Q6629">
        <f>IF($B6629="","",IF(COUNTIF(Exclusions!$A:$A,$B6629)&gt;0,"Yes","No"))</f>
        <v/>
      </c>
      <c r="R6629" s="17">
        <f>IF($B6629="","",MIN(1,DAY($A6629)/IF($N6629="Superstore",Settings!$B$5,Settings!$B$4)))</f>
        <v/>
      </c>
      <c r="S6629" s="17">
        <f>IF(OR($B6629="",$G6629="",$R6629=0),"",$G6629/$R6629)</f>
        <v/>
      </c>
      <c r="T6629">
        <f>IF($S6629="","",IF($S6629&lt;Settings!$B$8,"Critical",IF($S6629&lt;Settings!$B$9,"Semi Critical","Non Critical")))</f>
        <v/>
      </c>
      <c r="U6629">
        <f>IF($B6629="","",IFERROR(VLOOKUP($O6629,Leaders!$A:$B,2,0),"Not Mapped"))</f>
        <v/>
      </c>
    </row>
    <row r="6630">
      <c r="A6630" s="16" t="n"/>
      <c r="G6630" s="17" t="n"/>
      <c r="H6630" s="17" t="n"/>
      <c r="I6630" s="17" t="n"/>
      <c r="J6630" s="17" t="n"/>
      <c r="K6630" s="17" t="n"/>
      <c r="L6630" s="17" t="n"/>
      <c r="N6630">
        <f>IF($B6630="","",IF($C6630="SUPERSTORE","Superstore","DH"))</f>
        <v/>
      </c>
      <c r="O6630">
        <f>IF($B6630="","",IFERROR(VLOOKUP($B6630,Mapping!$A:$C,2,0),"Not Mapped"))</f>
        <v/>
      </c>
      <c r="P6630">
        <f>IF($B6630="","",IFERROR(VLOOKUP($B6630,Mapping!$A:$C,3,0),"Not Mapped"))</f>
        <v/>
      </c>
      <c r="Q6630">
        <f>IF($B6630="","",IF(COUNTIF(Exclusions!$A:$A,$B6630)&gt;0,"Yes","No"))</f>
        <v/>
      </c>
      <c r="R6630" s="17">
        <f>IF($B6630="","",MIN(1,DAY($A6630)/IF($N6630="Superstore",Settings!$B$5,Settings!$B$4)))</f>
        <v/>
      </c>
      <c r="S6630" s="17">
        <f>IF(OR($B6630="",$G6630="",$R6630=0),"",$G6630/$R6630)</f>
        <v/>
      </c>
      <c r="T6630">
        <f>IF($S6630="","",IF($S6630&lt;Settings!$B$8,"Critical",IF($S6630&lt;Settings!$B$9,"Semi Critical","Non Critical")))</f>
        <v/>
      </c>
      <c r="U6630">
        <f>IF($B6630="","",IFERROR(VLOOKUP($O6630,Leaders!$A:$B,2,0),"Not Mapped"))</f>
        <v/>
      </c>
    </row>
    <row r="6631">
      <c r="A6631" s="16" t="n"/>
      <c r="G6631" s="17" t="n"/>
      <c r="H6631" s="17" t="n"/>
      <c r="I6631" s="17" t="n"/>
      <c r="J6631" s="17" t="n"/>
      <c r="K6631" s="17" t="n"/>
      <c r="L6631" s="17" t="n"/>
      <c r="N6631">
        <f>IF($B6631="","",IF($C6631="SUPERSTORE","Superstore","DH"))</f>
        <v/>
      </c>
      <c r="O6631">
        <f>IF($B6631="","",IFERROR(VLOOKUP($B6631,Mapping!$A:$C,2,0),"Not Mapped"))</f>
        <v/>
      </c>
      <c r="P6631">
        <f>IF($B6631="","",IFERROR(VLOOKUP($B6631,Mapping!$A:$C,3,0),"Not Mapped"))</f>
        <v/>
      </c>
      <c r="Q6631">
        <f>IF($B6631="","",IF(COUNTIF(Exclusions!$A:$A,$B6631)&gt;0,"Yes","No"))</f>
        <v/>
      </c>
      <c r="R6631" s="17">
        <f>IF($B6631="","",MIN(1,DAY($A6631)/IF($N6631="Superstore",Settings!$B$5,Settings!$B$4)))</f>
        <v/>
      </c>
      <c r="S6631" s="17">
        <f>IF(OR($B6631="",$G6631="",$R6631=0),"",$G6631/$R6631)</f>
        <v/>
      </c>
      <c r="T6631">
        <f>IF($S6631="","",IF($S6631&lt;Settings!$B$8,"Critical",IF($S6631&lt;Settings!$B$9,"Semi Critical","Non Critical")))</f>
        <v/>
      </c>
      <c r="U6631">
        <f>IF($B6631="","",IFERROR(VLOOKUP($O6631,Leaders!$A:$B,2,0),"Not Mapped"))</f>
        <v/>
      </c>
    </row>
    <row r="6632">
      <c r="A6632" s="16" t="n"/>
      <c r="G6632" s="17" t="n"/>
      <c r="H6632" s="17" t="n"/>
      <c r="I6632" s="17" t="n"/>
      <c r="J6632" s="17" t="n"/>
      <c r="K6632" s="17" t="n"/>
      <c r="L6632" s="17" t="n"/>
      <c r="N6632">
        <f>IF($B6632="","",IF($C6632="SUPERSTORE","Superstore","DH"))</f>
        <v/>
      </c>
      <c r="O6632">
        <f>IF($B6632="","",IFERROR(VLOOKUP($B6632,Mapping!$A:$C,2,0),"Not Mapped"))</f>
        <v/>
      </c>
      <c r="P6632">
        <f>IF($B6632="","",IFERROR(VLOOKUP($B6632,Mapping!$A:$C,3,0),"Not Mapped"))</f>
        <v/>
      </c>
      <c r="Q6632">
        <f>IF($B6632="","",IF(COUNTIF(Exclusions!$A:$A,$B6632)&gt;0,"Yes","No"))</f>
        <v/>
      </c>
      <c r="R6632" s="17">
        <f>IF($B6632="","",MIN(1,DAY($A6632)/IF($N6632="Superstore",Settings!$B$5,Settings!$B$4)))</f>
        <v/>
      </c>
      <c r="S6632" s="17">
        <f>IF(OR($B6632="",$G6632="",$R6632=0),"",$G6632/$R6632)</f>
        <v/>
      </c>
      <c r="T6632">
        <f>IF($S6632="","",IF($S6632&lt;Settings!$B$8,"Critical",IF($S6632&lt;Settings!$B$9,"Semi Critical","Non Critical")))</f>
        <v/>
      </c>
      <c r="U6632">
        <f>IF($B6632="","",IFERROR(VLOOKUP($O6632,Leaders!$A:$B,2,0),"Not Mapped"))</f>
        <v/>
      </c>
    </row>
    <row r="6633">
      <c r="A6633" s="16" t="n"/>
      <c r="G6633" s="17" t="n"/>
      <c r="H6633" s="17" t="n"/>
      <c r="I6633" s="17" t="n"/>
      <c r="J6633" s="17" t="n"/>
      <c r="K6633" s="17" t="n"/>
      <c r="L6633" s="17" t="n"/>
      <c r="N6633">
        <f>IF($B6633="","",IF($C6633="SUPERSTORE","Superstore","DH"))</f>
        <v/>
      </c>
      <c r="O6633">
        <f>IF($B6633="","",IFERROR(VLOOKUP($B6633,Mapping!$A:$C,2,0),"Not Mapped"))</f>
        <v/>
      </c>
      <c r="P6633">
        <f>IF($B6633="","",IFERROR(VLOOKUP($B6633,Mapping!$A:$C,3,0),"Not Mapped"))</f>
        <v/>
      </c>
      <c r="Q6633">
        <f>IF($B6633="","",IF(COUNTIF(Exclusions!$A:$A,$B6633)&gt;0,"Yes","No"))</f>
        <v/>
      </c>
      <c r="R6633" s="17">
        <f>IF($B6633="","",MIN(1,DAY($A6633)/IF($N6633="Superstore",Settings!$B$5,Settings!$B$4)))</f>
        <v/>
      </c>
      <c r="S6633" s="17">
        <f>IF(OR($B6633="",$G6633="",$R6633=0),"",$G6633/$R6633)</f>
        <v/>
      </c>
      <c r="T6633">
        <f>IF($S6633="","",IF($S6633&lt;Settings!$B$8,"Critical",IF($S6633&lt;Settings!$B$9,"Semi Critical","Non Critical")))</f>
        <v/>
      </c>
      <c r="U6633">
        <f>IF($B6633="","",IFERROR(VLOOKUP($O6633,Leaders!$A:$B,2,0),"Not Mapped"))</f>
        <v/>
      </c>
    </row>
    <row r="6634">
      <c r="A6634" s="16" t="n"/>
      <c r="G6634" s="17" t="n"/>
      <c r="H6634" s="17" t="n"/>
      <c r="I6634" s="17" t="n"/>
      <c r="J6634" s="17" t="n"/>
      <c r="K6634" s="17" t="n"/>
      <c r="L6634" s="17" t="n"/>
      <c r="N6634">
        <f>IF($B6634="","",IF($C6634="SUPERSTORE","Superstore","DH"))</f>
        <v/>
      </c>
      <c r="O6634">
        <f>IF($B6634="","",IFERROR(VLOOKUP($B6634,Mapping!$A:$C,2,0),"Not Mapped"))</f>
        <v/>
      </c>
      <c r="P6634">
        <f>IF($B6634="","",IFERROR(VLOOKUP($B6634,Mapping!$A:$C,3,0),"Not Mapped"))</f>
        <v/>
      </c>
      <c r="Q6634">
        <f>IF($B6634="","",IF(COUNTIF(Exclusions!$A:$A,$B6634)&gt;0,"Yes","No"))</f>
        <v/>
      </c>
      <c r="R6634" s="17">
        <f>IF($B6634="","",MIN(1,DAY($A6634)/IF($N6634="Superstore",Settings!$B$5,Settings!$B$4)))</f>
        <v/>
      </c>
      <c r="S6634" s="17">
        <f>IF(OR($B6634="",$G6634="",$R6634=0),"",$G6634/$R6634)</f>
        <v/>
      </c>
      <c r="T6634">
        <f>IF($S6634="","",IF($S6634&lt;Settings!$B$8,"Critical",IF($S6634&lt;Settings!$B$9,"Semi Critical","Non Critical")))</f>
        <v/>
      </c>
      <c r="U6634">
        <f>IF($B6634="","",IFERROR(VLOOKUP($O6634,Leaders!$A:$B,2,0),"Not Mapped"))</f>
        <v/>
      </c>
    </row>
    <row r="6635">
      <c r="A6635" s="16" t="n"/>
      <c r="G6635" s="17" t="n"/>
      <c r="H6635" s="17" t="n"/>
      <c r="I6635" s="17" t="n"/>
      <c r="J6635" s="17" t="n"/>
      <c r="K6635" s="17" t="n"/>
      <c r="L6635" s="17" t="n"/>
      <c r="N6635">
        <f>IF($B6635="","",IF($C6635="SUPERSTORE","Superstore","DH"))</f>
        <v/>
      </c>
      <c r="O6635">
        <f>IF($B6635="","",IFERROR(VLOOKUP($B6635,Mapping!$A:$C,2,0),"Not Mapped"))</f>
        <v/>
      </c>
      <c r="P6635">
        <f>IF($B6635="","",IFERROR(VLOOKUP($B6635,Mapping!$A:$C,3,0),"Not Mapped"))</f>
        <v/>
      </c>
      <c r="Q6635">
        <f>IF($B6635="","",IF(COUNTIF(Exclusions!$A:$A,$B6635)&gt;0,"Yes","No"))</f>
        <v/>
      </c>
      <c r="R6635" s="17">
        <f>IF($B6635="","",MIN(1,DAY($A6635)/IF($N6635="Superstore",Settings!$B$5,Settings!$B$4)))</f>
        <v/>
      </c>
      <c r="S6635" s="17">
        <f>IF(OR($B6635="",$G6635="",$R6635=0),"",$G6635/$R6635)</f>
        <v/>
      </c>
      <c r="T6635">
        <f>IF($S6635="","",IF($S6635&lt;Settings!$B$8,"Critical",IF($S6635&lt;Settings!$B$9,"Semi Critical","Non Critical")))</f>
        <v/>
      </c>
      <c r="U6635">
        <f>IF($B6635="","",IFERROR(VLOOKUP($O6635,Leaders!$A:$B,2,0),"Not Mapped"))</f>
        <v/>
      </c>
    </row>
    <row r="6636">
      <c r="A6636" s="16" t="n"/>
      <c r="G6636" s="17" t="n"/>
      <c r="H6636" s="17" t="n"/>
      <c r="I6636" s="17" t="n"/>
      <c r="J6636" s="17" t="n"/>
      <c r="K6636" s="17" t="n"/>
      <c r="L6636" s="17" t="n"/>
      <c r="N6636">
        <f>IF($B6636="","",IF($C6636="SUPERSTORE","Superstore","DH"))</f>
        <v/>
      </c>
      <c r="O6636">
        <f>IF($B6636="","",IFERROR(VLOOKUP($B6636,Mapping!$A:$C,2,0),"Not Mapped"))</f>
        <v/>
      </c>
      <c r="P6636">
        <f>IF($B6636="","",IFERROR(VLOOKUP($B6636,Mapping!$A:$C,3,0),"Not Mapped"))</f>
        <v/>
      </c>
      <c r="Q6636">
        <f>IF($B6636="","",IF(COUNTIF(Exclusions!$A:$A,$B6636)&gt;0,"Yes","No"))</f>
        <v/>
      </c>
      <c r="R6636" s="17">
        <f>IF($B6636="","",MIN(1,DAY($A6636)/IF($N6636="Superstore",Settings!$B$5,Settings!$B$4)))</f>
        <v/>
      </c>
      <c r="S6636" s="17">
        <f>IF(OR($B6636="",$G6636="",$R6636=0),"",$G6636/$R6636)</f>
        <v/>
      </c>
      <c r="T6636">
        <f>IF($S6636="","",IF($S6636&lt;Settings!$B$8,"Critical",IF($S6636&lt;Settings!$B$9,"Semi Critical","Non Critical")))</f>
        <v/>
      </c>
      <c r="U6636">
        <f>IF($B6636="","",IFERROR(VLOOKUP($O6636,Leaders!$A:$B,2,0),"Not Mapped"))</f>
        <v/>
      </c>
    </row>
    <row r="6637">
      <c r="A6637" s="16" t="n"/>
      <c r="G6637" s="17" t="n"/>
      <c r="H6637" s="17" t="n"/>
      <c r="I6637" s="17" t="n"/>
      <c r="J6637" s="17" t="n"/>
      <c r="K6637" s="17" t="n"/>
      <c r="L6637" s="17" t="n"/>
      <c r="N6637">
        <f>IF($B6637="","",IF($C6637="SUPERSTORE","Superstore","DH"))</f>
        <v/>
      </c>
      <c r="O6637">
        <f>IF($B6637="","",IFERROR(VLOOKUP($B6637,Mapping!$A:$C,2,0),"Not Mapped"))</f>
        <v/>
      </c>
      <c r="P6637">
        <f>IF($B6637="","",IFERROR(VLOOKUP($B6637,Mapping!$A:$C,3,0),"Not Mapped"))</f>
        <v/>
      </c>
      <c r="Q6637">
        <f>IF($B6637="","",IF(COUNTIF(Exclusions!$A:$A,$B6637)&gt;0,"Yes","No"))</f>
        <v/>
      </c>
      <c r="R6637" s="17">
        <f>IF($B6637="","",MIN(1,DAY($A6637)/IF($N6637="Superstore",Settings!$B$5,Settings!$B$4)))</f>
        <v/>
      </c>
      <c r="S6637" s="17">
        <f>IF(OR($B6637="",$G6637="",$R6637=0),"",$G6637/$R6637)</f>
        <v/>
      </c>
      <c r="T6637">
        <f>IF($S6637="","",IF($S6637&lt;Settings!$B$8,"Critical",IF($S6637&lt;Settings!$B$9,"Semi Critical","Non Critical")))</f>
        <v/>
      </c>
      <c r="U6637">
        <f>IF($B6637="","",IFERROR(VLOOKUP($O6637,Leaders!$A:$B,2,0),"Not Mapped"))</f>
        <v/>
      </c>
    </row>
    <row r="6638">
      <c r="A6638" s="16" t="n"/>
      <c r="G6638" s="17" t="n"/>
      <c r="H6638" s="17" t="n"/>
      <c r="I6638" s="17" t="n"/>
      <c r="J6638" s="17" t="n"/>
      <c r="K6638" s="17" t="n"/>
      <c r="L6638" s="17" t="n"/>
      <c r="N6638">
        <f>IF($B6638="","",IF($C6638="SUPERSTORE","Superstore","DH"))</f>
        <v/>
      </c>
      <c r="O6638">
        <f>IF($B6638="","",IFERROR(VLOOKUP($B6638,Mapping!$A:$C,2,0),"Not Mapped"))</f>
        <v/>
      </c>
      <c r="P6638">
        <f>IF($B6638="","",IFERROR(VLOOKUP($B6638,Mapping!$A:$C,3,0),"Not Mapped"))</f>
        <v/>
      </c>
      <c r="Q6638">
        <f>IF($B6638="","",IF(COUNTIF(Exclusions!$A:$A,$B6638)&gt;0,"Yes","No"))</f>
        <v/>
      </c>
      <c r="R6638" s="17">
        <f>IF($B6638="","",MIN(1,DAY($A6638)/IF($N6638="Superstore",Settings!$B$5,Settings!$B$4)))</f>
        <v/>
      </c>
      <c r="S6638" s="17">
        <f>IF(OR($B6638="",$G6638="",$R6638=0),"",$G6638/$R6638)</f>
        <v/>
      </c>
      <c r="T6638">
        <f>IF($S6638="","",IF($S6638&lt;Settings!$B$8,"Critical",IF($S6638&lt;Settings!$B$9,"Semi Critical","Non Critical")))</f>
        <v/>
      </c>
      <c r="U6638">
        <f>IF($B6638="","",IFERROR(VLOOKUP($O6638,Leaders!$A:$B,2,0),"Not Mapped"))</f>
        <v/>
      </c>
    </row>
    <row r="6639">
      <c r="A6639" s="16" t="n"/>
      <c r="G6639" s="17" t="n"/>
      <c r="H6639" s="17" t="n"/>
      <c r="I6639" s="17" t="n"/>
      <c r="J6639" s="17" t="n"/>
      <c r="K6639" s="17" t="n"/>
      <c r="L6639" s="17" t="n"/>
      <c r="N6639">
        <f>IF($B6639="","",IF($C6639="SUPERSTORE","Superstore","DH"))</f>
        <v/>
      </c>
      <c r="O6639">
        <f>IF($B6639="","",IFERROR(VLOOKUP($B6639,Mapping!$A:$C,2,0),"Not Mapped"))</f>
        <v/>
      </c>
      <c r="P6639">
        <f>IF($B6639="","",IFERROR(VLOOKUP($B6639,Mapping!$A:$C,3,0),"Not Mapped"))</f>
        <v/>
      </c>
      <c r="Q6639">
        <f>IF($B6639="","",IF(COUNTIF(Exclusions!$A:$A,$B6639)&gt;0,"Yes","No"))</f>
        <v/>
      </c>
      <c r="R6639" s="17">
        <f>IF($B6639="","",MIN(1,DAY($A6639)/IF($N6639="Superstore",Settings!$B$5,Settings!$B$4)))</f>
        <v/>
      </c>
      <c r="S6639" s="17">
        <f>IF(OR($B6639="",$G6639="",$R6639=0),"",$G6639/$R6639)</f>
        <v/>
      </c>
      <c r="T6639">
        <f>IF($S6639="","",IF($S6639&lt;Settings!$B$8,"Critical",IF($S6639&lt;Settings!$B$9,"Semi Critical","Non Critical")))</f>
        <v/>
      </c>
      <c r="U6639">
        <f>IF($B6639="","",IFERROR(VLOOKUP($O6639,Leaders!$A:$B,2,0),"Not Mapped"))</f>
        <v/>
      </c>
    </row>
    <row r="6640">
      <c r="A6640" s="16" t="n"/>
      <c r="G6640" s="17" t="n"/>
      <c r="H6640" s="17" t="n"/>
      <c r="I6640" s="17" t="n"/>
      <c r="J6640" s="17" t="n"/>
      <c r="K6640" s="17" t="n"/>
      <c r="L6640" s="17" t="n"/>
      <c r="N6640">
        <f>IF($B6640="","",IF($C6640="SUPERSTORE","Superstore","DH"))</f>
        <v/>
      </c>
      <c r="O6640">
        <f>IF($B6640="","",IFERROR(VLOOKUP($B6640,Mapping!$A:$C,2,0),"Not Mapped"))</f>
        <v/>
      </c>
      <c r="P6640">
        <f>IF($B6640="","",IFERROR(VLOOKUP($B6640,Mapping!$A:$C,3,0),"Not Mapped"))</f>
        <v/>
      </c>
      <c r="Q6640">
        <f>IF($B6640="","",IF(COUNTIF(Exclusions!$A:$A,$B6640)&gt;0,"Yes","No"))</f>
        <v/>
      </c>
      <c r="R6640" s="17">
        <f>IF($B6640="","",MIN(1,DAY($A6640)/IF($N6640="Superstore",Settings!$B$5,Settings!$B$4)))</f>
        <v/>
      </c>
      <c r="S6640" s="17">
        <f>IF(OR($B6640="",$G6640="",$R6640=0),"",$G6640/$R6640)</f>
        <v/>
      </c>
      <c r="T6640">
        <f>IF($S6640="","",IF($S6640&lt;Settings!$B$8,"Critical",IF($S6640&lt;Settings!$B$9,"Semi Critical","Non Critical")))</f>
        <v/>
      </c>
      <c r="U6640">
        <f>IF($B6640="","",IFERROR(VLOOKUP($O6640,Leaders!$A:$B,2,0),"Not Mapped"))</f>
        <v/>
      </c>
    </row>
    <row r="6641">
      <c r="A6641" s="16" t="n"/>
      <c r="G6641" s="17" t="n"/>
      <c r="H6641" s="17" t="n"/>
      <c r="I6641" s="17" t="n"/>
      <c r="J6641" s="17" t="n"/>
      <c r="K6641" s="17" t="n"/>
      <c r="L6641" s="17" t="n"/>
      <c r="N6641">
        <f>IF($B6641="","",IF($C6641="SUPERSTORE","Superstore","DH"))</f>
        <v/>
      </c>
      <c r="O6641">
        <f>IF($B6641="","",IFERROR(VLOOKUP($B6641,Mapping!$A:$C,2,0),"Not Mapped"))</f>
        <v/>
      </c>
      <c r="P6641">
        <f>IF($B6641="","",IFERROR(VLOOKUP($B6641,Mapping!$A:$C,3,0),"Not Mapped"))</f>
        <v/>
      </c>
      <c r="Q6641">
        <f>IF($B6641="","",IF(COUNTIF(Exclusions!$A:$A,$B6641)&gt;0,"Yes","No"))</f>
        <v/>
      </c>
      <c r="R6641" s="17">
        <f>IF($B6641="","",MIN(1,DAY($A6641)/IF($N6641="Superstore",Settings!$B$5,Settings!$B$4)))</f>
        <v/>
      </c>
      <c r="S6641" s="17">
        <f>IF(OR($B6641="",$G6641="",$R6641=0),"",$G6641/$R6641)</f>
        <v/>
      </c>
      <c r="T6641">
        <f>IF($S6641="","",IF($S6641&lt;Settings!$B$8,"Critical",IF($S6641&lt;Settings!$B$9,"Semi Critical","Non Critical")))</f>
        <v/>
      </c>
      <c r="U6641">
        <f>IF($B6641="","",IFERROR(VLOOKUP($O6641,Leaders!$A:$B,2,0),"Not Mapped"))</f>
        <v/>
      </c>
    </row>
    <row r="6642">
      <c r="A6642" s="16" t="n"/>
      <c r="G6642" s="17" t="n"/>
      <c r="H6642" s="17" t="n"/>
      <c r="I6642" s="17" t="n"/>
      <c r="J6642" s="17" t="n"/>
      <c r="K6642" s="17" t="n"/>
      <c r="L6642" s="17" t="n"/>
      <c r="N6642">
        <f>IF($B6642="","",IF($C6642="SUPERSTORE","Superstore","DH"))</f>
        <v/>
      </c>
      <c r="O6642">
        <f>IF($B6642="","",IFERROR(VLOOKUP($B6642,Mapping!$A:$C,2,0),"Not Mapped"))</f>
        <v/>
      </c>
      <c r="P6642">
        <f>IF($B6642="","",IFERROR(VLOOKUP($B6642,Mapping!$A:$C,3,0),"Not Mapped"))</f>
        <v/>
      </c>
      <c r="Q6642">
        <f>IF($B6642="","",IF(COUNTIF(Exclusions!$A:$A,$B6642)&gt;0,"Yes","No"))</f>
        <v/>
      </c>
      <c r="R6642" s="17">
        <f>IF($B6642="","",MIN(1,DAY($A6642)/IF($N6642="Superstore",Settings!$B$5,Settings!$B$4)))</f>
        <v/>
      </c>
      <c r="S6642" s="17">
        <f>IF(OR($B6642="",$G6642="",$R6642=0),"",$G6642/$R6642)</f>
        <v/>
      </c>
      <c r="T6642">
        <f>IF($S6642="","",IF($S6642&lt;Settings!$B$8,"Critical",IF($S6642&lt;Settings!$B$9,"Semi Critical","Non Critical")))</f>
        <v/>
      </c>
      <c r="U6642">
        <f>IF($B6642="","",IFERROR(VLOOKUP($O6642,Leaders!$A:$B,2,0),"Not Mapped"))</f>
        <v/>
      </c>
    </row>
    <row r="6643">
      <c r="A6643" s="16" t="n"/>
      <c r="G6643" s="17" t="n"/>
      <c r="H6643" s="17" t="n"/>
      <c r="I6643" s="17" t="n"/>
      <c r="J6643" s="17" t="n"/>
      <c r="K6643" s="17" t="n"/>
      <c r="L6643" s="17" t="n"/>
      <c r="N6643">
        <f>IF($B6643="","",IF($C6643="SUPERSTORE","Superstore","DH"))</f>
        <v/>
      </c>
      <c r="O6643">
        <f>IF($B6643="","",IFERROR(VLOOKUP($B6643,Mapping!$A:$C,2,0),"Not Mapped"))</f>
        <v/>
      </c>
      <c r="P6643">
        <f>IF($B6643="","",IFERROR(VLOOKUP($B6643,Mapping!$A:$C,3,0),"Not Mapped"))</f>
        <v/>
      </c>
      <c r="Q6643">
        <f>IF($B6643="","",IF(COUNTIF(Exclusions!$A:$A,$B6643)&gt;0,"Yes","No"))</f>
        <v/>
      </c>
      <c r="R6643" s="17">
        <f>IF($B6643="","",MIN(1,DAY($A6643)/IF($N6643="Superstore",Settings!$B$5,Settings!$B$4)))</f>
        <v/>
      </c>
      <c r="S6643" s="17">
        <f>IF(OR($B6643="",$G6643="",$R6643=0),"",$G6643/$R6643)</f>
        <v/>
      </c>
      <c r="T6643">
        <f>IF($S6643="","",IF($S6643&lt;Settings!$B$8,"Critical",IF($S6643&lt;Settings!$B$9,"Semi Critical","Non Critical")))</f>
        <v/>
      </c>
      <c r="U6643">
        <f>IF($B6643="","",IFERROR(VLOOKUP($O6643,Leaders!$A:$B,2,0),"Not Mapped"))</f>
        <v/>
      </c>
    </row>
    <row r="6644">
      <c r="A6644" s="16" t="n"/>
      <c r="G6644" s="17" t="n"/>
      <c r="H6644" s="17" t="n"/>
      <c r="I6644" s="17" t="n"/>
      <c r="J6644" s="17" t="n"/>
      <c r="K6644" s="17" t="n"/>
      <c r="L6644" s="17" t="n"/>
      <c r="N6644">
        <f>IF($B6644="","",IF($C6644="SUPERSTORE","Superstore","DH"))</f>
        <v/>
      </c>
      <c r="O6644">
        <f>IF($B6644="","",IFERROR(VLOOKUP($B6644,Mapping!$A:$C,2,0),"Not Mapped"))</f>
        <v/>
      </c>
      <c r="P6644">
        <f>IF($B6644="","",IFERROR(VLOOKUP($B6644,Mapping!$A:$C,3,0),"Not Mapped"))</f>
        <v/>
      </c>
      <c r="Q6644">
        <f>IF($B6644="","",IF(COUNTIF(Exclusions!$A:$A,$B6644)&gt;0,"Yes","No"))</f>
        <v/>
      </c>
      <c r="R6644" s="17">
        <f>IF($B6644="","",MIN(1,DAY($A6644)/IF($N6644="Superstore",Settings!$B$5,Settings!$B$4)))</f>
        <v/>
      </c>
      <c r="S6644" s="17">
        <f>IF(OR($B6644="",$G6644="",$R6644=0),"",$G6644/$R6644)</f>
        <v/>
      </c>
      <c r="T6644">
        <f>IF($S6644="","",IF($S6644&lt;Settings!$B$8,"Critical",IF($S6644&lt;Settings!$B$9,"Semi Critical","Non Critical")))</f>
        <v/>
      </c>
      <c r="U6644">
        <f>IF($B6644="","",IFERROR(VLOOKUP($O6644,Leaders!$A:$B,2,0),"Not Mapped"))</f>
        <v/>
      </c>
    </row>
    <row r="6645">
      <c r="A6645" s="16" t="n"/>
      <c r="G6645" s="17" t="n"/>
      <c r="H6645" s="17" t="n"/>
      <c r="I6645" s="17" t="n"/>
      <c r="J6645" s="17" t="n"/>
      <c r="K6645" s="17" t="n"/>
      <c r="L6645" s="17" t="n"/>
      <c r="N6645">
        <f>IF($B6645="","",IF($C6645="SUPERSTORE","Superstore","DH"))</f>
        <v/>
      </c>
      <c r="O6645">
        <f>IF($B6645="","",IFERROR(VLOOKUP($B6645,Mapping!$A:$C,2,0),"Not Mapped"))</f>
        <v/>
      </c>
      <c r="P6645">
        <f>IF($B6645="","",IFERROR(VLOOKUP($B6645,Mapping!$A:$C,3,0),"Not Mapped"))</f>
        <v/>
      </c>
      <c r="Q6645">
        <f>IF($B6645="","",IF(COUNTIF(Exclusions!$A:$A,$B6645)&gt;0,"Yes","No"))</f>
        <v/>
      </c>
      <c r="R6645" s="17">
        <f>IF($B6645="","",MIN(1,DAY($A6645)/IF($N6645="Superstore",Settings!$B$5,Settings!$B$4)))</f>
        <v/>
      </c>
      <c r="S6645" s="17">
        <f>IF(OR($B6645="",$G6645="",$R6645=0),"",$G6645/$R6645)</f>
        <v/>
      </c>
      <c r="T6645">
        <f>IF($S6645="","",IF($S6645&lt;Settings!$B$8,"Critical",IF($S6645&lt;Settings!$B$9,"Semi Critical","Non Critical")))</f>
        <v/>
      </c>
      <c r="U6645">
        <f>IF($B6645="","",IFERROR(VLOOKUP($O6645,Leaders!$A:$B,2,0),"Not Mapped"))</f>
        <v/>
      </c>
    </row>
    <row r="6646">
      <c r="A6646" s="16" t="n"/>
      <c r="G6646" s="17" t="n"/>
      <c r="H6646" s="17" t="n"/>
      <c r="I6646" s="17" t="n"/>
      <c r="J6646" s="17" t="n"/>
      <c r="K6646" s="17" t="n"/>
      <c r="L6646" s="17" t="n"/>
      <c r="N6646">
        <f>IF($B6646="","",IF($C6646="SUPERSTORE","Superstore","DH"))</f>
        <v/>
      </c>
      <c r="O6646">
        <f>IF($B6646="","",IFERROR(VLOOKUP($B6646,Mapping!$A:$C,2,0),"Not Mapped"))</f>
        <v/>
      </c>
      <c r="P6646">
        <f>IF($B6646="","",IFERROR(VLOOKUP($B6646,Mapping!$A:$C,3,0),"Not Mapped"))</f>
        <v/>
      </c>
      <c r="Q6646">
        <f>IF($B6646="","",IF(COUNTIF(Exclusions!$A:$A,$B6646)&gt;0,"Yes","No"))</f>
        <v/>
      </c>
      <c r="R6646" s="17">
        <f>IF($B6646="","",MIN(1,DAY($A6646)/IF($N6646="Superstore",Settings!$B$5,Settings!$B$4)))</f>
        <v/>
      </c>
      <c r="S6646" s="17">
        <f>IF(OR($B6646="",$G6646="",$R6646=0),"",$G6646/$R6646)</f>
        <v/>
      </c>
      <c r="T6646">
        <f>IF($S6646="","",IF($S6646&lt;Settings!$B$8,"Critical",IF($S6646&lt;Settings!$B$9,"Semi Critical","Non Critical")))</f>
        <v/>
      </c>
      <c r="U6646">
        <f>IF($B6646="","",IFERROR(VLOOKUP($O6646,Leaders!$A:$B,2,0),"Not Mapped"))</f>
        <v/>
      </c>
    </row>
    <row r="6647">
      <c r="A6647" s="16" t="n"/>
      <c r="G6647" s="17" t="n"/>
      <c r="H6647" s="17" t="n"/>
      <c r="I6647" s="17" t="n"/>
      <c r="J6647" s="17" t="n"/>
      <c r="K6647" s="17" t="n"/>
      <c r="L6647" s="17" t="n"/>
      <c r="N6647">
        <f>IF($B6647="","",IF($C6647="SUPERSTORE","Superstore","DH"))</f>
        <v/>
      </c>
      <c r="O6647">
        <f>IF($B6647="","",IFERROR(VLOOKUP($B6647,Mapping!$A:$C,2,0),"Not Mapped"))</f>
        <v/>
      </c>
      <c r="P6647">
        <f>IF($B6647="","",IFERROR(VLOOKUP($B6647,Mapping!$A:$C,3,0),"Not Mapped"))</f>
        <v/>
      </c>
      <c r="Q6647">
        <f>IF($B6647="","",IF(COUNTIF(Exclusions!$A:$A,$B6647)&gt;0,"Yes","No"))</f>
        <v/>
      </c>
      <c r="R6647" s="17">
        <f>IF($B6647="","",MIN(1,DAY($A6647)/IF($N6647="Superstore",Settings!$B$5,Settings!$B$4)))</f>
        <v/>
      </c>
      <c r="S6647" s="17">
        <f>IF(OR($B6647="",$G6647="",$R6647=0),"",$G6647/$R6647)</f>
        <v/>
      </c>
      <c r="T6647">
        <f>IF($S6647="","",IF($S6647&lt;Settings!$B$8,"Critical",IF($S6647&lt;Settings!$B$9,"Semi Critical","Non Critical")))</f>
        <v/>
      </c>
      <c r="U6647">
        <f>IF($B6647="","",IFERROR(VLOOKUP($O6647,Leaders!$A:$B,2,0),"Not Mapped"))</f>
        <v/>
      </c>
    </row>
    <row r="6648">
      <c r="A6648" s="16" t="n"/>
      <c r="G6648" s="17" t="n"/>
      <c r="H6648" s="17" t="n"/>
      <c r="I6648" s="17" t="n"/>
      <c r="J6648" s="17" t="n"/>
      <c r="K6648" s="17" t="n"/>
      <c r="L6648" s="17" t="n"/>
      <c r="N6648">
        <f>IF($B6648="","",IF($C6648="SUPERSTORE","Superstore","DH"))</f>
        <v/>
      </c>
      <c r="O6648">
        <f>IF($B6648="","",IFERROR(VLOOKUP($B6648,Mapping!$A:$C,2,0),"Not Mapped"))</f>
        <v/>
      </c>
      <c r="P6648">
        <f>IF($B6648="","",IFERROR(VLOOKUP($B6648,Mapping!$A:$C,3,0),"Not Mapped"))</f>
        <v/>
      </c>
      <c r="Q6648">
        <f>IF($B6648="","",IF(COUNTIF(Exclusions!$A:$A,$B6648)&gt;0,"Yes","No"))</f>
        <v/>
      </c>
      <c r="R6648" s="17">
        <f>IF($B6648="","",MIN(1,DAY($A6648)/IF($N6648="Superstore",Settings!$B$5,Settings!$B$4)))</f>
        <v/>
      </c>
      <c r="S6648" s="17">
        <f>IF(OR($B6648="",$G6648="",$R6648=0),"",$G6648/$R6648)</f>
        <v/>
      </c>
      <c r="T6648">
        <f>IF($S6648="","",IF($S6648&lt;Settings!$B$8,"Critical",IF($S6648&lt;Settings!$B$9,"Semi Critical","Non Critical")))</f>
        <v/>
      </c>
      <c r="U6648">
        <f>IF($B6648="","",IFERROR(VLOOKUP($O6648,Leaders!$A:$B,2,0),"Not Mapped"))</f>
        <v/>
      </c>
    </row>
    <row r="6649">
      <c r="A6649" s="16" t="n"/>
      <c r="G6649" s="17" t="n"/>
      <c r="H6649" s="17" t="n"/>
      <c r="I6649" s="17" t="n"/>
      <c r="J6649" s="17" t="n"/>
      <c r="K6649" s="17" t="n"/>
      <c r="L6649" s="17" t="n"/>
      <c r="N6649">
        <f>IF($B6649="","",IF($C6649="SUPERSTORE","Superstore","DH"))</f>
        <v/>
      </c>
      <c r="O6649">
        <f>IF($B6649="","",IFERROR(VLOOKUP($B6649,Mapping!$A:$C,2,0),"Not Mapped"))</f>
        <v/>
      </c>
      <c r="P6649">
        <f>IF($B6649="","",IFERROR(VLOOKUP($B6649,Mapping!$A:$C,3,0),"Not Mapped"))</f>
        <v/>
      </c>
      <c r="Q6649">
        <f>IF($B6649="","",IF(COUNTIF(Exclusions!$A:$A,$B6649)&gt;0,"Yes","No"))</f>
        <v/>
      </c>
      <c r="R6649" s="17">
        <f>IF($B6649="","",MIN(1,DAY($A6649)/IF($N6649="Superstore",Settings!$B$5,Settings!$B$4)))</f>
        <v/>
      </c>
      <c r="S6649" s="17">
        <f>IF(OR($B6649="",$G6649="",$R6649=0),"",$G6649/$R6649)</f>
        <v/>
      </c>
      <c r="T6649">
        <f>IF($S6649="","",IF($S6649&lt;Settings!$B$8,"Critical",IF($S6649&lt;Settings!$B$9,"Semi Critical","Non Critical")))</f>
        <v/>
      </c>
      <c r="U6649">
        <f>IF($B6649="","",IFERROR(VLOOKUP($O6649,Leaders!$A:$B,2,0),"Not Mapped"))</f>
        <v/>
      </c>
    </row>
    <row r="6650">
      <c r="A6650" s="16" t="n"/>
      <c r="G6650" s="17" t="n"/>
      <c r="H6650" s="17" t="n"/>
      <c r="I6650" s="17" t="n"/>
      <c r="J6650" s="17" t="n"/>
      <c r="K6650" s="17" t="n"/>
      <c r="L6650" s="17" t="n"/>
      <c r="N6650">
        <f>IF($B6650="","",IF($C6650="SUPERSTORE","Superstore","DH"))</f>
        <v/>
      </c>
      <c r="O6650">
        <f>IF($B6650="","",IFERROR(VLOOKUP($B6650,Mapping!$A:$C,2,0),"Not Mapped"))</f>
        <v/>
      </c>
      <c r="P6650">
        <f>IF($B6650="","",IFERROR(VLOOKUP($B6650,Mapping!$A:$C,3,0),"Not Mapped"))</f>
        <v/>
      </c>
      <c r="Q6650">
        <f>IF($B6650="","",IF(COUNTIF(Exclusions!$A:$A,$B6650)&gt;0,"Yes","No"))</f>
        <v/>
      </c>
      <c r="R6650" s="17">
        <f>IF($B6650="","",MIN(1,DAY($A6650)/IF($N6650="Superstore",Settings!$B$5,Settings!$B$4)))</f>
        <v/>
      </c>
      <c r="S6650" s="17">
        <f>IF(OR($B6650="",$G6650="",$R6650=0),"",$G6650/$R6650)</f>
        <v/>
      </c>
      <c r="T6650">
        <f>IF($S6650="","",IF($S6650&lt;Settings!$B$8,"Critical",IF($S6650&lt;Settings!$B$9,"Semi Critical","Non Critical")))</f>
        <v/>
      </c>
      <c r="U6650">
        <f>IF($B6650="","",IFERROR(VLOOKUP($O6650,Leaders!$A:$B,2,0),"Not Mapped"))</f>
        <v/>
      </c>
    </row>
    <row r="6651">
      <c r="A6651" s="16" t="n"/>
      <c r="G6651" s="17" t="n"/>
      <c r="H6651" s="17" t="n"/>
      <c r="I6651" s="17" t="n"/>
      <c r="J6651" s="17" t="n"/>
      <c r="K6651" s="17" t="n"/>
      <c r="L6651" s="17" t="n"/>
      <c r="N6651">
        <f>IF($B6651="","",IF($C6651="SUPERSTORE","Superstore","DH"))</f>
        <v/>
      </c>
      <c r="O6651">
        <f>IF($B6651="","",IFERROR(VLOOKUP($B6651,Mapping!$A:$C,2,0),"Not Mapped"))</f>
        <v/>
      </c>
      <c r="P6651">
        <f>IF($B6651="","",IFERROR(VLOOKUP($B6651,Mapping!$A:$C,3,0),"Not Mapped"))</f>
        <v/>
      </c>
      <c r="Q6651">
        <f>IF($B6651="","",IF(COUNTIF(Exclusions!$A:$A,$B6651)&gt;0,"Yes","No"))</f>
        <v/>
      </c>
      <c r="R6651" s="17">
        <f>IF($B6651="","",MIN(1,DAY($A6651)/IF($N6651="Superstore",Settings!$B$5,Settings!$B$4)))</f>
        <v/>
      </c>
      <c r="S6651" s="17">
        <f>IF(OR($B6651="",$G6651="",$R6651=0),"",$G6651/$R6651)</f>
        <v/>
      </c>
      <c r="T6651">
        <f>IF($S6651="","",IF($S6651&lt;Settings!$B$8,"Critical",IF($S6651&lt;Settings!$B$9,"Semi Critical","Non Critical")))</f>
        <v/>
      </c>
      <c r="U6651">
        <f>IF($B6651="","",IFERROR(VLOOKUP($O6651,Leaders!$A:$B,2,0),"Not Mapped"))</f>
        <v/>
      </c>
    </row>
    <row r="6652">
      <c r="A6652" s="16" t="n"/>
      <c r="G6652" s="17" t="n"/>
      <c r="H6652" s="17" t="n"/>
      <c r="I6652" s="17" t="n"/>
      <c r="J6652" s="17" t="n"/>
      <c r="K6652" s="17" t="n"/>
      <c r="L6652" s="17" t="n"/>
      <c r="N6652">
        <f>IF($B6652="","",IF($C6652="SUPERSTORE","Superstore","DH"))</f>
        <v/>
      </c>
      <c r="O6652">
        <f>IF($B6652="","",IFERROR(VLOOKUP($B6652,Mapping!$A:$C,2,0),"Not Mapped"))</f>
        <v/>
      </c>
      <c r="P6652">
        <f>IF($B6652="","",IFERROR(VLOOKUP($B6652,Mapping!$A:$C,3,0),"Not Mapped"))</f>
        <v/>
      </c>
      <c r="Q6652">
        <f>IF($B6652="","",IF(COUNTIF(Exclusions!$A:$A,$B6652)&gt;0,"Yes","No"))</f>
        <v/>
      </c>
      <c r="R6652" s="17">
        <f>IF($B6652="","",MIN(1,DAY($A6652)/IF($N6652="Superstore",Settings!$B$5,Settings!$B$4)))</f>
        <v/>
      </c>
      <c r="S6652" s="17">
        <f>IF(OR($B6652="",$G6652="",$R6652=0),"",$G6652/$R6652)</f>
        <v/>
      </c>
      <c r="T6652">
        <f>IF($S6652="","",IF($S6652&lt;Settings!$B$8,"Critical",IF($S6652&lt;Settings!$B$9,"Semi Critical","Non Critical")))</f>
        <v/>
      </c>
      <c r="U6652">
        <f>IF($B6652="","",IFERROR(VLOOKUP($O6652,Leaders!$A:$B,2,0),"Not Mapped"))</f>
        <v/>
      </c>
    </row>
    <row r="6653">
      <c r="A6653" s="16" t="n"/>
      <c r="G6653" s="17" t="n"/>
      <c r="H6653" s="17" t="n"/>
      <c r="I6653" s="17" t="n"/>
      <c r="J6653" s="17" t="n"/>
      <c r="K6653" s="17" t="n"/>
      <c r="L6653" s="17" t="n"/>
      <c r="N6653">
        <f>IF($B6653="","",IF($C6653="SUPERSTORE","Superstore","DH"))</f>
        <v/>
      </c>
      <c r="O6653">
        <f>IF($B6653="","",IFERROR(VLOOKUP($B6653,Mapping!$A:$C,2,0),"Not Mapped"))</f>
        <v/>
      </c>
      <c r="P6653">
        <f>IF($B6653="","",IFERROR(VLOOKUP($B6653,Mapping!$A:$C,3,0),"Not Mapped"))</f>
        <v/>
      </c>
      <c r="Q6653">
        <f>IF($B6653="","",IF(COUNTIF(Exclusions!$A:$A,$B6653)&gt;0,"Yes","No"))</f>
        <v/>
      </c>
      <c r="R6653" s="17">
        <f>IF($B6653="","",MIN(1,DAY($A6653)/IF($N6653="Superstore",Settings!$B$5,Settings!$B$4)))</f>
        <v/>
      </c>
      <c r="S6653" s="17">
        <f>IF(OR($B6653="",$G6653="",$R6653=0),"",$G6653/$R6653)</f>
        <v/>
      </c>
      <c r="T6653">
        <f>IF($S6653="","",IF($S6653&lt;Settings!$B$8,"Critical",IF($S6653&lt;Settings!$B$9,"Semi Critical","Non Critical")))</f>
        <v/>
      </c>
      <c r="U6653">
        <f>IF($B6653="","",IFERROR(VLOOKUP($O6653,Leaders!$A:$B,2,0),"Not Mapped"))</f>
        <v/>
      </c>
    </row>
    <row r="6654">
      <c r="A6654" s="16" t="n"/>
      <c r="G6654" s="17" t="n"/>
      <c r="H6654" s="17" t="n"/>
      <c r="I6654" s="17" t="n"/>
      <c r="J6654" s="17" t="n"/>
      <c r="K6654" s="17" t="n"/>
      <c r="L6654" s="17" t="n"/>
      <c r="N6654">
        <f>IF($B6654="","",IF($C6654="SUPERSTORE","Superstore","DH"))</f>
        <v/>
      </c>
      <c r="O6654">
        <f>IF($B6654="","",IFERROR(VLOOKUP($B6654,Mapping!$A:$C,2,0),"Not Mapped"))</f>
        <v/>
      </c>
      <c r="P6654">
        <f>IF($B6654="","",IFERROR(VLOOKUP($B6654,Mapping!$A:$C,3,0),"Not Mapped"))</f>
        <v/>
      </c>
      <c r="Q6654">
        <f>IF($B6654="","",IF(COUNTIF(Exclusions!$A:$A,$B6654)&gt;0,"Yes","No"))</f>
        <v/>
      </c>
      <c r="R6654" s="17">
        <f>IF($B6654="","",MIN(1,DAY($A6654)/IF($N6654="Superstore",Settings!$B$5,Settings!$B$4)))</f>
        <v/>
      </c>
      <c r="S6654" s="17">
        <f>IF(OR($B6654="",$G6654="",$R6654=0),"",$G6654/$R6654)</f>
        <v/>
      </c>
      <c r="T6654">
        <f>IF($S6654="","",IF($S6654&lt;Settings!$B$8,"Critical",IF($S6654&lt;Settings!$B$9,"Semi Critical","Non Critical")))</f>
        <v/>
      </c>
      <c r="U6654">
        <f>IF($B6654="","",IFERROR(VLOOKUP($O6654,Leaders!$A:$B,2,0),"Not Mapped"))</f>
        <v/>
      </c>
    </row>
    <row r="6655">
      <c r="A6655" s="16" t="n"/>
      <c r="G6655" s="17" t="n"/>
      <c r="H6655" s="17" t="n"/>
      <c r="I6655" s="17" t="n"/>
      <c r="J6655" s="17" t="n"/>
      <c r="K6655" s="17" t="n"/>
      <c r="L6655" s="17" t="n"/>
      <c r="N6655">
        <f>IF($B6655="","",IF($C6655="SUPERSTORE","Superstore","DH"))</f>
        <v/>
      </c>
      <c r="O6655">
        <f>IF($B6655="","",IFERROR(VLOOKUP($B6655,Mapping!$A:$C,2,0),"Not Mapped"))</f>
        <v/>
      </c>
      <c r="P6655">
        <f>IF($B6655="","",IFERROR(VLOOKUP($B6655,Mapping!$A:$C,3,0),"Not Mapped"))</f>
        <v/>
      </c>
      <c r="Q6655">
        <f>IF($B6655="","",IF(COUNTIF(Exclusions!$A:$A,$B6655)&gt;0,"Yes","No"))</f>
        <v/>
      </c>
      <c r="R6655" s="17">
        <f>IF($B6655="","",MIN(1,DAY($A6655)/IF($N6655="Superstore",Settings!$B$5,Settings!$B$4)))</f>
        <v/>
      </c>
      <c r="S6655" s="17">
        <f>IF(OR($B6655="",$G6655="",$R6655=0),"",$G6655/$R6655)</f>
        <v/>
      </c>
      <c r="T6655">
        <f>IF($S6655="","",IF($S6655&lt;Settings!$B$8,"Critical",IF($S6655&lt;Settings!$B$9,"Semi Critical","Non Critical")))</f>
        <v/>
      </c>
      <c r="U6655">
        <f>IF($B6655="","",IFERROR(VLOOKUP($O6655,Leaders!$A:$B,2,0),"Not Mapped"))</f>
        <v/>
      </c>
    </row>
    <row r="6656">
      <c r="A6656" s="16" t="n"/>
      <c r="G6656" s="17" t="n"/>
      <c r="H6656" s="17" t="n"/>
      <c r="I6656" s="17" t="n"/>
      <c r="J6656" s="17" t="n"/>
      <c r="K6656" s="17" t="n"/>
      <c r="L6656" s="17" t="n"/>
      <c r="N6656">
        <f>IF($B6656="","",IF($C6656="SUPERSTORE","Superstore","DH"))</f>
        <v/>
      </c>
      <c r="O6656">
        <f>IF($B6656="","",IFERROR(VLOOKUP($B6656,Mapping!$A:$C,2,0),"Not Mapped"))</f>
        <v/>
      </c>
      <c r="P6656">
        <f>IF($B6656="","",IFERROR(VLOOKUP($B6656,Mapping!$A:$C,3,0),"Not Mapped"))</f>
        <v/>
      </c>
      <c r="Q6656">
        <f>IF($B6656="","",IF(COUNTIF(Exclusions!$A:$A,$B6656)&gt;0,"Yes","No"))</f>
        <v/>
      </c>
      <c r="R6656" s="17">
        <f>IF($B6656="","",MIN(1,DAY($A6656)/IF($N6656="Superstore",Settings!$B$5,Settings!$B$4)))</f>
        <v/>
      </c>
      <c r="S6656" s="17">
        <f>IF(OR($B6656="",$G6656="",$R6656=0),"",$G6656/$R6656)</f>
        <v/>
      </c>
      <c r="T6656">
        <f>IF($S6656="","",IF($S6656&lt;Settings!$B$8,"Critical",IF($S6656&lt;Settings!$B$9,"Semi Critical","Non Critical")))</f>
        <v/>
      </c>
      <c r="U6656">
        <f>IF($B6656="","",IFERROR(VLOOKUP($O6656,Leaders!$A:$B,2,0),"Not Mapped"))</f>
        <v/>
      </c>
    </row>
    <row r="6657">
      <c r="A6657" s="16" t="n"/>
      <c r="G6657" s="17" t="n"/>
      <c r="H6657" s="17" t="n"/>
      <c r="I6657" s="17" t="n"/>
      <c r="J6657" s="17" t="n"/>
      <c r="K6657" s="17" t="n"/>
      <c r="L6657" s="17" t="n"/>
      <c r="N6657">
        <f>IF($B6657="","",IF($C6657="SUPERSTORE","Superstore","DH"))</f>
        <v/>
      </c>
      <c r="O6657">
        <f>IF($B6657="","",IFERROR(VLOOKUP($B6657,Mapping!$A:$C,2,0),"Not Mapped"))</f>
        <v/>
      </c>
      <c r="P6657">
        <f>IF($B6657="","",IFERROR(VLOOKUP($B6657,Mapping!$A:$C,3,0),"Not Mapped"))</f>
        <v/>
      </c>
      <c r="Q6657">
        <f>IF($B6657="","",IF(COUNTIF(Exclusions!$A:$A,$B6657)&gt;0,"Yes","No"))</f>
        <v/>
      </c>
      <c r="R6657" s="17">
        <f>IF($B6657="","",MIN(1,DAY($A6657)/IF($N6657="Superstore",Settings!$B$5,Settings!$B$4)))</f>
        <v/>
      </c>
      <c r="S6657" s="17">
        <f>IF(OR($B6657="",$G6657="",$R6657=0),"",$G6657/$R6657)</f>
        <v/>
      </c>
      <c r="T6657">
        <f>IF($S6657="","",IF($S6657&lt;Settings!$B$8,"Critical",IF($S6657&lt;Settings!$B$9,"Semi Critical","Non Critical")))</f>
        <v/>
      </c>
      <c r="U6657">
        <f>IF($B6657="","",IFERROR(VLOOKUP($O6657,Leaders!$A:$B,2,0),"Not Mapped"))</f>
        <v/>
      </c>
    </row>
    <row r="6658">
      <c r="A6658" s="16" t="n"/>
      <c r="G6658" s="17" t="n"/>
      <c r="H6658" s="17" t="n"/>
      <c r="I6658" s="17" t="n"/>
      <c r="J6658" s="17" t="n"/>
      <c r="K6658" s="17" t="n"/>
      <c r="L6658" s="17" t="n"/>
      <c r="N6658">
        <f>IF($B6658="","",IF($C6658="SUPERSTORE","Superstore","DH"))</f>
        <v/>
      </c>
      <c r="O6658">
        <f>IF($B6658="","",IFERROR(VLOOKUP($B6658,Mapping!$A:$C,2,0),"Not Mapped"))</f>
        <v/>
      </c>
      <c r="P6658">
        <f>IF($B6658="","",IFERROR(VLOOKUP($B6658,Mapping!$A:$C,3,0),"Not Mapped"))</f>
        <v/>
      </c>
      <c r="Q6658">
        <f>IF($B6658="","",IF(COUNTIF(Exclusions!$A:$A,$B6658)&gt;0,"Yes","No"))</f>
        <v/>
      </c>
      <c r="R6658" s="17">
        <f>IF($B6658="","",MIN(1,DAY($A6658)/IF($N6658="Superstore",Settings!$B$5,Settings!$B$4)))</f>
        <v/>
      </c>
      <c r="S6658" s="17">
        <f>IF(OR($B6658="",$G6658="",$R6658=0),"",$G6658/$R6658)</f>
        <v/>
      </c>
      <c r="T6658">
        <f>IF($S6658="","",IF($S6658&lt;Settings!$B$8,"Critical",IF($S6658&lt;Settings!$B$9,"Semi Critical","Non Critical")))</f>
        <v/>
      </c>
      <c r="U6658">
        <f>IF($B6658="","",IFERROR(VLOOKUP($O6658,Leaders!$A:$B,2,0),"Not Mapped"))</f>
        <v/>
      </c>
    </row>
    <row r="6659">
      <c r="A6659" s="16" t="n"/>
      <c r="G6659" s="17" t="n"/>
      <c r="H6659" s="17" t="n"/>
      <c r="I6659" s="17" t="n"/>
      <c r="J6659" s="17" t="n"/>
      <c r="K6659" s="17" t="n"/>
      <c r="L6659" s="17" t="n"/>
      <c r="N6659">
        <f>IF($B6659="","",IF($C6659="SUPERSTORE","Superstore","DH"))</f>
        <v/>
      </c>
      <c r="O6659">
        <f>IF($B6659="","",IFERROR(VLOOKUP($B6659,Mapping!$A:$C,2,0),"Not Mapped"))</f>
        <v/>
      </c>
      <c r="P6659">
        <f>IF($B6659="","",IFERROR(VLOOKUP($B6659,Mapping!$A:$C,3,0),"Not Mapped"))</f>
        <v/>
      </c>
      <c r="Q6659">
        <f>IF($B6659="","",IF(COUNTIF(Exclusions!$A:$A,$B6659)&gt;0,"Yes","No"))</f>
        <v/>
      </c>
      <c r="R6659" s="17">
        <f>IF($B6659="","",MIN(1,DAY($A6659)/IF($N6659="Superstore",Settings!$B$5,Settings!$B$4)))</f>
        <v/>
      </c>
      <c r="S6659" s="17">
        <f>IF(OR($B6659="",$G6659="",$R6659=0),"",$G6659/$R6659)</f>
        <v/>
      </c>
      <c r="T6659">
        <f>IF($S6659="","",IF($S6659&lt;Settings!$B$8,"Critical",IF($S6659&lt;Settings!$B$9,"Semi Critical","Non Critical")))</f>
        <v/>
      </c>
      <c r="U6659">
        <f>IF($B6659="","",IFERROR(VLOOKUP($O6659,Leaders!$A:$B,2,0),"Not Mapped"))</f>
        <v/>
      </c>
    </row>
    <row r="6660">
      <c r="A6660" s="16" t="n"/>
      <c r="G6660" s="17" t="n"/>
      <c r="H6660" s="17" t="n"/>
      <c r="I6660" s="17" t="n"/>
      <c r="J6660" s="17" t="n"/>
      <c r="K6660" s="17" t="n"/>
      <c r="L6660" s="17" t="n"/>
      <c r="N6660">
        <f>IF($B6660="","",IF($C6660="SUPERSTORE","Superstore","DH"))</f>
        <v/>
      </c>
      <c r="O6660">
        <f>IF($B6660="","",IFERROR(VLOOKUP($B6660,Mapping!$A:$C,2,0),"Not Mapped"))</f>
        <v/>
      </c>
      <c r="P6660">
        <f>IF($B6660="","",IFERROR(VLOOKUP($B6660,Mapping!$A:$C,3,0),"Not Mapped"))</f>
        <v/>
      </c>
      <c r="Q6660">
        <f>IF($B6660="","",IF(COUNTIF(Exclusions!$A:$A,$B6660)&gt;0,"Yes","No"))</f>
        <v/>
      </c>
      <c r="R6660" s="17">
        <f>IF($B6660="","",MIN(1,DAY($A6660)/IF($N6660="Superstore",Settings!$B$5,Settings!$B$4)))</f>
        <v/>
      </c>
      <c r="S6660" s="17">
        <f>IF(OR($B6660="",$G6660="",$R6660=0),"",$G6660/$R6660)</f>
        <v/>
      </c>
      <c r="T6660">
        <f>IF($S6660="","",IF($S6660&lt;Settings!$B$8,"Critical",IF($S6660&lt;Settings!$B$9,"Semi Critical","Non Critical")))</f>
        <v/>
      </c>
      <c r="U6660">
        <f>IF($B6660="","",IFERROR(VLOOKUP($O6660,Leaders!$A:$B,2,0),"Not Mapped"))</f>
        <v/>
      </c>
    </row>
    <row r="6661">
      <c r="A6661" s="16" t="n"/>
      <c r="G6661" s="17" t="n"/>
      <c r="H6661" s="17" t="n"/>
      <c r="I6661" s="17" t="n"/>
      <c r="J6661" s="17" t="n"/>
      <c r="K6661" s="17" t="n"/>
      <c r="L6661" s="17" t="n"/>
      <c r="N6661">
        <f>IF($B6661="","",IF($C6661="SUPERSTORE","Superstore","DH"))</f>
        <v/>
      </c>
      <c r="O6661">
        <f>IF($B6661="","",IFERROR(VLOOKUP($B6661,Mapping!$A:$C,2,0),"Not Mapped"))</f>
        <v/>
      </c>
      <c r="P6661">
        <f>IF($B6661="","",IFERROR(VLOOKUP($B6661,Mapping!$A:$C,3,0),"Not Mapped"))</f>
        <v/>
      </c>
      <c r="Q6661">
        <f>IF($B6661="","",IF(COUNTIF(Exclusions!$A:$A,$B6661)&gt;0,"Yes","No"))</f>
        <v/>
      </c>
      <c r="R6661" s="17">
        <f>IF($B6661="","",MIN(1,DAY($A6661)/IF($N6661="Superstore",Settings!$B$5,Settings!$B$4)))</f>
        <v/>
      </c>
      <c r="S6661" s="17">
        <f>IF(OR($B6661="",$G6661="",$R6661=0),"",$G6661/$R6661)</f>
        <v/>
      </c>
      <c r="T6661">
        <f>IF($S6661="","",IF($S6661&lt;Settings!$B$8,"Critical",IF($S6661&lt;Settings!$B$9,"Semi Critical","Non Critical")))</f>
        <v/>
      </c>
      <c r="U6661">
        <f>IF($B6661="","",IFERROR(VLOOKUP($O6661,Leaders!$A:$B,2,0),"Not Mapped"))</f>
        <v/>
      </c>
    </row>
    <row r="6662">
      <c r="A6662" s="16" t="n"/>
      <c r="G6662" s="17" t="n"/>
      <c r="H6662" s="17" t="n"/>
      <c r="I6662" s="17" t="n"/>
      <c r="J6662" s="17" t="n"/>
      <c r="K6662" s="17" t="n"/>
      <c r="L6662" s="17" t="n"/>
      <c r="N6662">
        <f>IF($B6662="","",IF($C6662="SUPERSTORE","Superstore","DH"))</f>
        <v/>
      </c>
      <c r="O6662">
        <f>IF($B6662="","",IFERROR(VLOOKUP($B6662,Mapping!$A:$C,2,0),"Not Mapped"))</f>
        <v/>
      </c>
      <c r="P6662">
        <f>IF($B6662="","",IFERROR(VLOOKUP($B6662,Mapping!$A:$C,3,0),"Not Mapped"))</f>
        <v/>
      </c>
      <c r="Q6662">
        <f>IF($B6662="","",IF(COUNTIF(Exclusions!$A:$A,$B6662)&gt;0,"Yes","No"))</f>
        <v/>
      </c>
      <c r="R6662" s="17">
        <f>IF($B6662="","",MIN(1,DAY($A6662)/IF($N6662="Superstore",Settings!$B$5,Settings!$B$4)))</f>
        <v/>
      </c>
      <c r="S6662" s="17">
        <f>IF(OR($B6662="",$G6662="",$R6662=0),"",$G6662/$R6662)</f>
        <v/>
      </c>
      <c r="T6662">
        <f>IF($S6662="","",IF($S6662&lt;Settings!$B$8,"Critical",IF($S6662&lt;Settings!$B$9,"Semi Critical","Non Critical")))</f>
        <v/>
      </c>
      <c r="U6662">
        <f>IF($B6662="","",IFERROR(VLOOKUP($O6662,Leaders!$A:$B,2,0),"Not Mapped"))</f>
        <v/>
      </c>
    </row>
    <row r="6663">
      <c r="A6663" s="16" t="n"/>
      <c r="G6663" s="17" t="n"/>
      <c r="H6663" s="17" t="n"/>
      <c r="I6663" s="17" t="n"/>
      <c r="J6663" s="17" t="n"/>
      <c r="K6663" s="17" t="n"/>
      <c r="L6663" s="17" t="n"/>
      <c r="N6663">
        <f>IF($B6663="","",IF($C6663="SUPERSTORE","Superstore","DH"))</f>
        <v/>
      </c>
      <c r="O6663">
        <f>IF($B6663="","",IFERROR(VLOOKUP($B6663,Mapping!$A:$C,2,0),"Not Mapped"))</f>
        <v/>
      </c>
      <c r="P6663">
        <f>IF($B6663="","",IFERROR(VLOOKUP($B6663,Mapping!$A:$C,3,0),"Not Mapped"))</f>
        <v/>
      </c>
      <c r="Q6663">
        <f>IF($B6663="","",IF(COUNTIF(Exclusions!$A:$A,$B6663)&gt;0,"Yes","No"))</f>
        <v/>
      </c>
      <c r="R6663" s="17">
        <f>IF($B6663="","",MIN(1,DAY($A6663)/IF($N6663="Superstore",Settings!$B$5,Settings!$B$4)))</f>
        <v/>
      </c>
      <c r="S6663" s="17">
        <f>IF(OR($B6663="",$G6663="",$R6663=0),"",$G6663/$R6663)</f>
        <v/>
      </c>
      <c r="T6663">
        <f>IF($S6663="","",IF($S6663&lt;Settings!$B$8,"Critical",IF($S6663&lt;Settings!$B$9,"Semi Critical","Non Critical")))</f>
        <v/>
      </c>
      <c r="U6663">
        <f>IF($B6663="","",IFERROR(VLOOKUP($O6663,Leaders!$A:$B,2,0),"Not Mapped"))</f>
        <v/>
      </c>
    </row>
    <row r="6664">
      <c r="A6664" s="16" t="n"/>
      <c r="G6664" s="17" t="n"/>
      <c r="H6664" s="17" t="n"/>
      <c r="I6664" s="17" t="n"/>
      <c r="J6664" s="17" t="n"/>
      <c r="K6664" s="17" t="n"/>
      <c r="L6664" s="17" t="n"/>
      <c r="N6664">
        <f>IF($B6664="","",IF($C6664="SUPERSTORE","Superstore","DH"))</f>
        <v/>
      </c>
      <c r="O6664">
        <f>IF($B6664="","",IFERROR(VLOOKUP($B6664,Mapping!$A:$C,2,0),"Not Mapped"))</f>
        <v/>
      </c>
      <c r="P6664">
        <f>IF($B6664="","",IFERROR(VLOOKUP($B6664,Mapping!$A:$C,3,0),"Not Mapped"))</f>
        <v/>
      </c>
      <c r="Q6664">
        <f>IF($B6664="","",IF(COUNTIF(Exclusions!$A:$A,$B6664)&gt;0,"Yes","No"))</f>
        <v/>
      </c>
      <c r="R6664" s="17">
        <f>IF($B6664="","",MIN(1,DAY($A6664)/IF($N6664="Superstore",Settings!$B$5,Settings!$B$4)))</f>
        <v/>
      </c>
      <c r="S6664" s="17">
        <f>IF(OR($B6664="",$G6664="",$R6664=0),"",$G6664/$R6664)</f>
        <v/>
      </c>
      <c r="T6664">
        <f>IF($S6664="","",IF($S6664&lt;Settings!$B$8,"Critical",IF($S6664&lt;Settings!$B$9,"Semi Critical","Non Critical")))</f>
        <v/>
      </c>
      <c r="U6664">
        <f>IF($B6664="","",IFERROR(VLOOKUP($O6664,Leaders!$A:$B,2,0),"Not Mapped"))</f>
        <v/>
      </c>
    </row>
    <row r="6665">
      <c r="A6665" s="16" t="n"/>
      <c r="G6665" s="17" t="n"/>
      <c r="H6665" s="17" t="n"/>
      <c r="I6665" s="17" t="n"/>
      <c r="J6665" s="17" t="n"/>
      <c r="K6665" s="17" t="n"/>
      <c r="L6665" s="17" t="n"/>
      <c r="N6665">
        <f>IF($B6665="","",IF($C6665="SUPERSTORE","Superstore","DH"))</f>
        <v/>
      </c>
      <c r="O6665">
        <f>IF($B6665="","",IFERROR(VLOOKUP($B6665,Mapping!$A:$C,2,0),"Not Mapped"))</f>
        <v/>
      </c>
      <c r="P6665">
        <f>IF($B6665="","",IFERROR(VLOOKUP($B6665,Mapping!$A:$C,3,0),"Not Mapped"))</f>
        <v/>
      </c>
      <c r="Q6665">
        <f>IF($B6665="","",IF(COUNTIF(Exclusions!$A:$A,$B6665)&gt;0,"Yes","No"))</f>
        <v/>
      </c>
      <c r="R6665" s="17">
        <f>IF($B6665="","",MIN(1,DAY($A6665)/IF($N6665="Superstore",Settings!$B$5,Settings!$B$4)))</f>
        <v/>
      </c>
      <c r="S6665" s="17">
        <f>IF(OR($B6665="",$G6665="",$R6665=0),"",$G6665/$R6665)</f>
        <v/>
      </c>
      <c r="T6665">
        <f>IF($S6665="","",IF($S6665&lt;Settings!$B$8,"Critical",IF($S6665&lt;Settings!$B$9,"Semi Critical","Non Critical")))</f>
        <v/>
      </c>
      <c r="U6665">
        <f>IF($B6665="","",IFERROR(VLOOKUP($O6665,Leaders!$A:$B,2,0),"Not Mapped"))</f>
        <v/>
      </c>
    </row>
    <row r="6666">
      <c r="A6666" s="16" t="n"/>
      <c r="G6666" s="17" t="n"/>
      <c r="H6666" s="17" t="n"/>
      <c r="I6666" s="17" t="n"/>
      <c r="J6666" s="17" t="n"/>
      <c r="K6666" s="17" t="n"/>
      <c r="L6666" s="17" t="n"/>
      <c r="N6666">
        <f>IF($B6666="","",IF($C6666="SUPERSTORE","Superstore","DH"))</f>
        <v/>
      </c>
      <c r="O6666">
        <f>IF($B6666="","",IFERROR(VLOOKUP($B6666,Mapping!$A:$C,2,0),"Not Mapped"))</f>
        <v/>
      </c>
      <c r="P6666">
        <f>IF($B6666="","",IFERROR(VLOOKUP($B6666,Mapping!$A:$C,3,0),"Not Mapped"))</f>
        <v/>
      </c>
      <c r="Q6666">
        <f>IF($B6666="","",IF(COUNTIF(Exclusions!$A:$A,$B6666)&gt;0,"Yes","No"))</f>
        <v/>
      </c>
      <c r="R6666" s="17">
        <f>IF($B6666="","",MIN(1,DAY($A6666)/IF($N6666="Superstore",Settings!$B$5,Settings!$B$4)))</f>
        <v/>
      </c>
      <c r="S6666" s="17">
        <f>IF(OR($B6666="",$G6666="",$R6666=0),"",$G6666/$R6666)</f>
        <v/>
      </c>
      <c r="T6666">
        <f>IF($S6666="","",IF($S6666&lt;Settings!$B$8,"Critical",IF($S6666&lt;Settings!$B$9,"Semi Critical","Non Critical")))</f>
        <v/>
      </c>
      <c r="U6666">
        <f>IF($B6666="","",IFERROR(VLOOKUP($O6666,Leaders!$A:$B,2,0),"Not Mapped"))</f>
        <v/>
      </c>
    </row>
    <row r="6667">
      <c r="A6667" s="16" t="n"/>
      <c r="G6667" s="17" t="n"/>
      <c r="H6667" s="17" t="n"/>
      <c r="I6667" s="17" t="n"/>
      <c r="J6667" s="17" t="n"/>
      <c r="K6667" s="17" t="n"/>
      <c r="L6667" s="17" t="n"/>
      <c r="N6667">
        <f>IF($B6667="","",IF($C6667="SUPERSTORE","Superstore","DH"))</f>
        <v/>
      </c>
      <c r="O6667">
        <f>IF($B6667="","",IFERROR(VLOOKUP($B6667,Mapping!$A:$C,2,0),"Not Mapped"))</f>
        <v/>
      </c>
      <c r="P6667">
        <f>IF($B6667="","",IFERROR(VLOOKUP($B6667,Mapping!$A:$C,3,0),"Not Mapped"))</f>
        <v/>
      </c>
      <c r="Q6667">
        <f>IF($B6667="","",IF(COUNTIF(Exclusions!$A:$A,$B6667)&gt;0,"Yes","No"))</f>
        <v/>
      </c>
      <c r="R6667" s="17">
        <f>IF($B6667="","",MIN(1,DAY($A6667)/IF($N6667="Superstore",Settings!$B$5,Settings!$B$4)))</f>
        <v/>
      </c>
      <c r="S6667" s="17">
        <f>IF(OR($B6667="",$G6667="",$R6667=0),"",$G6667/$R6667)</f>
        <v/>
      </c>
      <c r="T6667">
        <f>IF($S6667="","",IF($S6667&lt;Settings!$B$8,"Critical",IF($S6667&lt;Settings!$B$9,"Semi Critical","Non Critical")))</f>
        <v/>
      </c>
      <c r="U6667">
        <f>IF($B6667="","",IFERROR(VLOOKUP($O6667,Leaders!$A:$B,2,0),"Not Mapped"))</f>
        <v/>
      </c>
    </row>
    <row r="6668">
      <c r="A6668" s="16" t="n"/>
      <c r="G6668" s="17" t="n"/>
      <c r="H6668" s="17" t="n"/>
      <c r="I6668" s="17" t="n"/>
      <c r="J6668" s="17" t="n"/>
      <c r="K6668" s="17" t="n"/>
      <c r="L6668" s="17" t="n"/>
      <c r="N6668">
        <f>IF($B6668="","",IF($C6668="SUPERSTORE","Superstore","DH"))</f>
        <v/>
      </c>
      <c r="O6668">
        <f>IF($B6668="","",IFERROR(VLOOKUP($B6668,Mapping!$A:$C,2,0),"Not Mapped"))</f>
        <v/>
      </c>
      <c r="P6668">
        <f>IF($B6668="","",IFERROR(VLOOKUP($B6668,Mapping!$A:$C,3,0),"Not Mapped"))</f>
        <v/>
      </c>
      <c r="Q6668">
        <f>IF($B6668="","",IF(COUNTIF(Exclusions!$A:$A,$B6668)&gt;0,"Yes","No"))</f>
        <v/>
      </c>
      <c r="R6668" s="17">
        <f>IF($B6668="","",MIN(1,DAY($A6668)/IF($N6668="Superstore",Settings!$B$5,Settings!$B$4)))</f>
        <v/>
      </c>
      <c r="S6668" s="17">
        <f>IF(OR($B6668="",$G6668="",$R6668=0),"",$G6668/$R6668)</f>
        <v/>
      </c>
      <c r="T6668">
        <f>IF($S6668="","",IF($S6668&lt;Settings!$B$8,"Critical",IF($S6668&lt;Settings!$B$9,"Semi Critical","Non Critical")))</f>
        <v/>
      </c>
      <c r="U6668">
        <f>IF($B6668="","",IFERROR(VLOOKUP($O6668,Leaders!$A:$B,2,0),"Not Mapped"))</f>
        <v/>
      </c>
    </row>
    <row r="6669">
      <c r="A6669" s="16" t="n"/>
      <c r="G6669" s="17" t="n"/>
      <c r="H6669" s="17" t="n"/>
      <c r="I6669" s="17" t="n"/>
      <c r="J6669" s="17" t="n"/>
      <c r="K6669" s="17" t="n"/>
      <c r="L6669" s="17" t="n"/>
      <c r="N6669">
        <f>IF($B6669="","",IF($C6669="SUPERSTORE","Superstore","DH"))</f>
        <v/>
      </c>
      <c r="O6669">
        <f>IF($B6669="","",IFERROR(VLOOKUP($B6669,Mapping!$A:$C,2,0),"Not Mapped"))</f>
        <v/>
      </c>
      <c r="P6669">
        <f>IF($B6669="","",IFERROR(VLOOKUP($B6669,Mapping!$A:$C,3,0),"Not Mapped"))</f>
        <v/>
      </c>
      <c r="Q6669">
        <f>IF($B6669="","",IF(COUNTIF(Exclusions!$A:$A,$B6669)&gt;0,"Yes","No"))</f>
        <v/>
      </c>
      <c r="R6669" s="17">
        <f>IF($B6669="","",MIN(1,DAY($A6669)/IF($N6669="Superstore",Settings!$B$5,Settings!$B$4)))</f>
        <v/>
      </c>
      <c r="S6669" s="17">
        <f>IF(OR($B6669="",$G6669="",$R6669=0),"",$G6669/$R6669)</f>
        <v/>
      </c>
      <c r="T6669">
        <f>IF($S6669="","",IF($S6669&lt;Settings!$B$8,"Critical",IF($S6669&lt;Settings!$B$9,"Semi Critical","Non Critical")))</f>
        <v/>
      </c>
      <c r="U6669">
        <f>IF($B6669="","",IFERROR(VLOOKUP($O6669,Leaders!$A:$B,2,0),"Not Mapped"))</f>
        <v/>
      </c>
    </row>
    <row r="6670">
      <c r="A6670" s="16" t="n"/>
      <c r="G6670" s="17" t="n"/>
      <c r="H6670" s="17" t="n"/>
      <c r="I6670" s="17" t="n"/>
      <c r="J6670" s="17" t="n"/>
      <c r="K6670" s="17" t="n"/>
      <c r="L6670" s="17" t="n"/>
      <c r="N6670">
        <f>IF($B6670="","",IF($C6670="SUPERSTORE","Superstore","DH"))</f>
        <v/>
      </c>
      <c r="O6670">
        <f>IF($B6670="","",IFERROR(VLOOKUP($B6670,Mapping!$A:$C,2,0),"Not Mapped"))</f>
        <v/>
      </c>
      <c r="P6670">
        <f>IF($B6670="","",IFERROR(VLOOKUP($B6670,Mapping!$A:$C,3,0),"Not Mapped"))</f>
        <v/>
      </c>
      <c r="Q6670">
        <f>IF($B6670="","",IF(COUNTIF(Exclusions!$A:$A,$B6670)&gt;0,"Yes","No"))</f>
        <v/>
      </c>
      <c r="R6670" s="17">
        <f>IF($B6670="","",MIN(1,DAY($A6670)/IF($N6670="Superstore",Settings!$B$5,Settings!$B$4)))</f>
        <v/>
      </c>
      <c r="S6670" s="17">
        <f>IF(OR($B6670="",$G6670="",$R6670=0),"",$G6670/$R6670)</f>
        <v/>
      </c>
      <c r="T6670">
        <f>IF($S6670="","",IF($S6670&lt;Settings!$B$8,"Critical",IF($S6670&lt;Settings!$B$9,"Semi Critical","Non Critical")))</f>
        <v/>
      </c>
      <c r="U6670">
        <f>IF($B6670="","",IFERROR(VLOOKUP($O6670,Leaders!$A:$B,2,0),"Not Mapped"))</f>
        <v/>
      </c>
    </row>
    <row r="6671">
      <c r="A6671" s="16" t="n"/>
      <c r="G6671" s="17" t="n"/>
      <c r="H6671" s="17" t="n"/>
      <c r="I6671" s="17" t="n"/>
      <c r="J6671" s="17" t="n"/>
      <c r="K6671" s="17" t="n"/>
      <c r="L6671" s="17" t="n"/>
      <c r="N6671">
        <f>IF($B6671="","",IF($C6671="SUPERSTORE","Superstore","DH"))</f>
        <v/>
      </c>
      <c r="O6671">
        <f>IF($B6671="","",IFERROR(VLOOKUP($B6671,Mapping!$A:$C,2,0),"Not Mapped"))</f>
        <v/>
      </c>
      <c r="P6671">
        <f>IF($B6671="","",IFERROR(VLOOKUP($B6671,Mapping!$A:$C,3,0),"Not Mapped"))</f>
        <v/>
      </c>
      <c r="Q6671">
        <f>IF($B6671="","",IF(COUNTIF(Exclusions!$A:$A,$B6671)&gt;0,"Yes","No"))</f>
        <v/>
      </c>
      <c r="R6671" s="17">
        <f>IF($B6671="","",MIN(1,DAY($A6671)/IF($N6671="Superstore",Settings!$B$5,Settings!$B$4)))</f>
        <v/>
      </c>
      <c r="S6671" s="17">
        <f>IF(OR($B6671="",$G6671="",$R6671=0),"",$G6671/$R6671)</f>
        <v/>
      </c>
      <c r="T6671">
        <f>IF($S6671="","",IF($S6671&lt;Settings!$B$8,"Critical",IF($S6671&lt;Settings!$B$9,"Semi Critical","Non Critical")))</f>
        <v/>
      </c>
      <c r="U6671">
        <f>IF($B6671="","",IFERROR(VLOOKUP($O6671,Leaders!$A:$B,2,0),"Not Mapped"))</f>
        <v/>
      </c>
    </row>
    <row r="6672">
      <c r="A6672" s="16" t="n"/>
      <c r="G6672" s="17" t="n"/>
      <c r="H6672" s="17" t="n"/>
      <c r="I6672" s="17" t="n"/>
      <c r="J6672" s="17" t="n"/>
      <c r="K6672" s="17" t="n"/>
      <c r="L6672" s="17" t="n"/>
      <c r="N6672">
        <f>IF($B6672="","",IF($C6672="SUPERSTORE","Superstore","DH"))</f>
        <v/>
      </c>
      <c r="O6672">
        <f>IF($B6672="","",IFERROR(VLOOKUP($B6672,Mapping!$A:$C,2,0),"Not Mapped"))</f>
        <v/>
      </c>
      <c r="P6672">
        <f>IF($B6672="","",IFERROR(VLOOKUP($B6672,Mapping!$A:$C,3,0),"Not Mapped"))</f>
        <v/>
      </c>
      <c r="Q6672">
        <f>IF($B6672="","",IF(COUNTIF(Exclusions!$A:$A,$B6672)&gt;0,"Yes","No"))</f>
        <v/>
      </c>
      <c r="R6672" s="17">
        <f>IF($B6672="","",MIN(1,DAY($A6672)/IF($N6672="Superstore",Settings!$B$5,Settings!$B$4)))</f>
        <v/>
      </c>
      <c r="S6672" s="17">
        <f>IF(OR($B6672="",$G6672="",$R6672=0),"",$G6672/$R6672)</f>
        <v/>
      </c>
      <c r="T6672">
        <f>IF($S6672="","",IF($S6672&lt;Settings!$B$8,"Critical",IF($S6672&lt;Settings!$B$9,"Semi Critical","Non Critical")))</f>
        <v/>
      </c>
      <c r="U6672">
        <f>IF($B6672="","",IFERROR(VLOOKUP($O6672,Leaders!$A:$B,2,0),"Not Mapped"))</f>
        <v/>
      </c>
    </row>
    <row r="6673">
      <c r="A6673" s="16" t="n"/>
      <c r="G6673" s="17" t="n"/>
      <c r="H6673" s="17" t="n"/>
      <c r="I6673" s="17" t="n"/>
      <c r="J6673" s="17" t="n"/>
      <c r="K6673" s="17" t="n"/>
      <c r="L6673" s="17" t="n"/>
      <c r="N6673">
        <f>IF($B6673="","",IF($C6673="SUPERSTORE","Superstore","DH"))</f>
        <v/>
      </c>
      <c r="O6673">
        <f>IF($B6673="","",IFERROR(VLOOKUP($B6673,Mapping!$A:$C,2,0),"Not Mapped"))</f>
        <v/>
      </c>
      <c r="P6673">
        <f>IF($B6673="","",IFERROR(VLOOKUP($B6673,Mapping!$A:$C,3,0),"Not Mapped"))</f>
        <v/>
      </c>
      <c r="Q6673">
        <f>IF($B6673="","",IF(COUNTIF(Exclusions!$A:$A,$B6673)&gt;0,"Yes","No"))</f>
        <v/>
      </c>
      <c r="R6673" s="17">
        <f>IF($B6673="","",MIN(1,DAY($A6673)/IF($N6673="Superstore",Settings!$B$5,Settings!$B$4)))</f>
        <v/>
      </c>
      <c r="S6673" s="17">
        <f>IF(OR($B6673="",$G6673="",$R6673=0),"",$G6673/$R6673)</f>
        <v/>
      </c>
      <c r="T6673">
        <f>IF($S6673="","",IF($S6673&lt;Settings!$B$8,"Critical",IF($S6673&lt;Settings!$B$9,"Semi Critical","Non Critical")))</f>
        <v/>
      </c>
      <c r="U6673">
        <f>IF($B6673="","",IFERROR(VLOOKUP($O6673,Leaders!$A:$B,2,0),"Not Mapped"))</f>
        <v/>
      </c>
    </row>
    <row r="6674">
      <c r="A6674" s="16" t="n"/>
      <c r="G6674" s="17" t="n"/>
      <c r="H6674" s="17" t="n"/>
      <c r="I6674" s="17" t="n"/>
      <c r="J6674" s="17" t="n"/>
      <c r="K6674" s="17" t="n"/>
      <c r="L6674" s="17" t="n"/>
      <c r="N6674">
        <f>IF($B6674="","",IF($C6674="SUPERSTORE","Superstore","DH"))</f>
        <v/>
      </c>
      <c r="O6674">
        <f>IF($B6674="","",IFERROR(VLOOKUP($B6674,Mapping!$A:$C,2,0),"Not Mapped"))</f>
        <v/>
      </c>
      <c r="P6674">
        <f>IF($B6674="","",IFERROR(VLOOKUP($B6674,Mapping!$A:$C,3,0),"Not Mapped"))</f>
        <v/>
      </c>
      <c r="Q6674">
        <f>IF($B6674="","",IF(COUNTIF(Exclusions!$A:$A,$B6674)&gt;0,"Yes","No"))</f>
        <v/>
      </c>
      <c r="R6674" s="17">
        <f>IF($B6674="","",MIN(1,DAY($A6674)/IF($N6674="Superstore",Settings!$B$5,Settings!$B$4)))</f>
        <v/>
      </c>
      <c r="S6674" s="17">
        <f>IF(OR($B6674="",$G6674="",$R6674=0),"",$G6674/$R6674)</f>
        <v/>
      </c>
      <c r="T6674">
        <f>IF($S6674="","",IF($S6674&lt;Settings!$B$8,"Critical",IF($S6674&lt;Settings!$B$9,"Semi Critical","Non Critical")))</f>
        <v/>
      </c>
      <c r="U6674">
        <f>IF($B6674="","",IFERROR(VLOOKUP($O6674,Leaders!$A:$B,2,0),"Not Mapped"))</f>
        <v/>
      </c>
    </row>
    <row r="6675">
      <c r="A6675" s="16" t="n"/>
      <c r="G6675" s="17" t="n"/>
      <c r="H6675" s="17" t="n"/>
      <c r="I6675" s="17" t="n"/>
      <c r="J6675" s="17" t="n"/>
      <c r="K6675" s="17" t="n"/>
      <c r="L6675" s="17" t="n"/>
      <c r="N6675">
        <f>IF($B6675="","",IF($C6675="SUPERSTORE","Superstore","DH"))</f>
        <v/>
      </c>
      <c r="O6675">
        <f>IF($B6675="","",IFERROR(VLOOKUP($B6675,Mapping!$A:$C,2,0),"Not Mapped"))</f>
        <v/>
      </c>
      <c r="P6675">
        <f>IF($B6675="","",IFERROR(VLOOKUP($B6675,Mapping!$A:$C,3,0),"Not Mapped"))</f>
        <v/>
      </c>
      <c r="Q6675">
        <f>IF($B6675="","",IF(COUNTIF(Exclusions!$A:$A,$B6675)&gt;0,"Yes","No"))</f>
        <v/>
      </c>
      <c r="R6675" s="17">
        <f>IF($B6675="","",MIN(1,DAY($A6675)/IF($N6675="Superstore",Settings!$B$5,Settings!$B$4)))</f>
        <v/>
      </c>
      <c r="S6675" s="17">
        <f>IF(OR($B6675="",$G6675="",$R6675=0),"",$G6675/$R6675)</f>
        <v/>
      </c>
      <c r="T6675">
        <f>IF($S6675="","",IF($S6675&lt;Settings!$B$8,"Critical",IF($S6675&lt;Settings!$B$9,"Semi Critical","Non Critical")))</f>
        <v/>
      </c>
      <c r="U6675">
        <f>IF($B6675="","",IFERROR(VLOOKUP($O6675,Leaders!$A:$B,2,0),"Not Mapped"))</f>
        <v/>
      </c>
    </row>
    <row r="6676">
      <c r="A6676" s="16" t="n"/>
      <c r="G6676" s="17" t="n"/>
      <c r="H6676" s="17" t="n"/>
      <c r="I6676" s="17" t="n"/>
      <c r="J6676" s="17" t="n"/>
      <c r="K6676" s="17" t="n"/>
      <c r="L6676" s="17" t="n"/>
      <c r="N6676">
        <f>IF($B6676="","",IF($C6676="SUPERSTORE","Superstore","DH"))</f>
        <v/>
      </c>
      <c r="O6676">
        <f>IF($B6676="","",IFERROR(VLOOKUP($B6676,Mapping!$A:$C,2,0),"Not Mapped"))</f>
        <v/>
      </c>
      <c r="P6676">
        <f>IF($B6676="","",IFERROR(VLOOKUP($B6676,Mapping!$A:$C,3,0),"Not Mapped"))</f>
        <v/>
      </c>
      <c r="Q6676">
        <f>IF($B6676="","",IF(COUNTIF(Exclusions!$A:$A,$B6676)&gt;0,"Yes","No"))</f>
        <v/>
      </c>
      <c r="R6676" s="17">
        <f>IF($B6676="","",MIN(1,DAY($A6676)/IF($N6676="Superstore",Settings!$B$5,Settings!$B$4)))</f>
        <v/>
      </c>
      <c r="S6676" s="17">
        <f>IF(OR($B6676="",$G6676="",$R6676=0),"",$G6676/$R6676)</f>
        <v/>
      </c>
      <c r="T6676">
        <f>IF($S6676="","",IF($S6676&lt;Settings!$B$8,"Critical",IF($S6676&lt;Settings!$B$9,"Semi Critical","Non Critical")))</f>
        <v/>
      </c>
      <c r="U6676">
        <f>IF($B6676="","",IFERROR(VLOOKUP($O6676,Leaders!$A:$B,2,0),"Not Mapped"))</f>
        <v/>
      </c>
    </row>
    <row r="6677">
      <c r="A6677" s="16" t="n"/>
      <c r="G6677" s="17" t="n"/>
      <c r="H6677" s="17" t="n"/>
      <c r="I6677" s="17" t="n"/>
      <c r="J6677" s="17" t="n"/>
      <c r="K6677" s="17" t="n"/>
      <c r="L6677" s="17" t="n"/>
      <c r="N6677">
        <f>IF($B6677="","",IF($C6677="SUPERSTORE","Superstore","DH"))</f>
        <v/>
      </c>
      <c r="O6677">
        <f>IF($B6677="","",IFERROR(VLOOKUP($B6677,Mapping!$A:$C,2,0),"Not Mapped"))</f>
        <v/>
      </c>
      <c r="P6677">
        <f>IF($B6677="","",IFERROR(VLOOKUP($B6677,Mapping!$A:$C,3,0),"Not Mapped"))</f>
        <v/>
      </c>
      <c r="Q6677">
        <f>IF($B6677="","",IF(COUNTIF(Exclusions!$A:$A,$B6677)&gt;0,"Yes","No"))</f>
        <v/>
      </c>
      <c r="R6677" s="17">
        <f>IF($B6677="","",MIN(1,DAY($A6677)/IF($N6677="Superstore",Settings!$B$5,Settings!$B$4)))</f>
        <v/>
      </c>
      <c r="S6677" s="17">
        <f>IF(OR($B6677="",$G6677="",$R6677=0),"",$G6677/$R6677)</f>
        <v/>
      </c>
      <c r="T6677">
        <f>IF($S6677="","",IF($S6677&lt;Settings!$B$8,"Critical",IF($S6677&lt;Settings!$B$9,"Semi Critical","Non Critical")))</f>
        <v/>
      </c>
      <c r="U6677">
        <f>IF($B6677="","",IFERROR(VLOOKUP($O6677,Leaders!$A:$B,2,0),"Not Mapped"))</f>
        <v/>
      </c>
    </row>
    <row r="6678">
      <c r="A6678" s="16" t="n"/>
      <c r="G6678" s="17" t="n"/>
      <c r="H6678" s="17" t="n"/>
      <c r="I6678" s="17" t="n"/>
      <c r="J6678" s="17" t="n"/>
      <c r="K6678" s="17" t="n"/>
      <c r="L6678" s="17" t="n"/>
      <c r="N6678">
        <f>IF($B6678="","",IF($C6678="SUPERSTORE","Superstore","DH"))</f>
        <v/>
      </c>
      <c r="O6678">
        <f>IF($B6678="","",IFERROR(VLOOKUP($B6678,Mapping!$A:$C,2,0),"Not Mapped"))</f>
        <v/>
      </c>
      <c r="P6678">
        <f>IF($B6678="","",IFERROR(VLOOKUP($B6678,Mapping!$A:$C,3,0),"Not Mapped"))</f>
        <v/>
      </c>
      <c r="Q6678">
        <f>IF($B6678="","",IF(COUNTIF(Exclusions!$A:$A,$B6678)&gt;0,"Yes","No"))</f>
        <v/>
      </c>
      <c r="R6678" s="17">
        <f>IF($B6678="","",MIN(1,DAY($A6678)/IF($N6678="Superstore",Settings!$B$5,Settings!$B$4)))</f>
        <v/>
      </c>
      <c r="S6678" s="17">
        <f>IF(OR($B6678="",$G6678="",$R6678=0),"",$G6678/$R6678)</f>
        <v/>
      </c>
      <c r="T6678">
        <f>IF($S6678="","",IF($S6678&lt;Settings!$B$8,"Critical",IF($S6678&lt;Settings!$B$9,"Semi Critical","Non Critical")))</f>
        <v/>
      </c>
      <c r="U6678">
        <f>IF($B6678="","",IFERROR(VLOOKUP($O6678,Leaders!$A:$B,2,0),"Not Mapped"))</f>
        <v/>
      </c>
    </row>
    <row r="6679">
      <c r="A6679" s="16" t="n"/>
      <c r="G6679" s="17" t="n"/>
      <c r="H6679" s="17" t="n"/>
      <c r="I6679" s="17" t="n"/>
      <c r="J6679" s="17" t="n"/>
      <c r="K6679" s="17" t="n"/>
      <c r="L6679" s="17" t="n"/>
      <c r="N6679">
        <f>IF($B6679="","",IF($C6679="SUPERSTORE","Superstore","DH"))</f>
        <v/>
      </c>
      <c r="O6679">
        <f>IF($B6679="","",IFERROR(VLOOKUP($B6679,Mapping!$A:$C,2,0),"Not Mapped"))</f>
        <v/>
      </c>
      <c r="P6679">
        <f>IF($B6679="","",IFERROR(VLOOKUP($B6679,Mapping!$A:$C,3,0),"Not Mapped"))</f>
        <v/>
      </c>
      <c r="Q6679">
        <f>IF($B6679="","",IF(COUNTIF(Exclusions!$A:$A,$B6679)&gt;0,"Yes","No"))</f>
        <v/>
      </c>
      <c r="R6679" s="17">
        <f>IF($B6679="","",MIN(1,DAY($A6679)/IF($N6679="Superstore",Settings!$B$5,Settings!$B$4)))</f>
        <v/>
      </c>
      <c r="S6679" s="17">
        <f>IF(OR($B6679="",$G6679="",$R6679=0),"",$G6679/$R6679)</f>
        <v/>
      </c>
      <c r="T6679">
        <f>IF($S6679="","",IF($S6679&lt;Settings!$B$8,"Critical",IF($S6679&lt;Settings!$B$9,"Semi Critical","Non Critical")))</f>
        <v/>
      </c>
      <c r="U6679">
        <f>IF($B6679="","",IFERROR(VLOOKUP($O6679,Leaders!$A:$B,2,0),"Not Mapped"))</f>
        <v/>
      </c>
    </row>
    <row r="6680">
      <c r="A6680" s="16" t="n"/>
      <c r="G6680" s="17" t="n"/>
      <c r="H6680" s="17" t="n"/>
      <c r="I6680" s="17" t="n"/>
      <c r="J6680" s="17" t="n"/>
      <c r="K6680" s="17" t="n"/>
      <c r="L6680" s="17" t="n"/>
      <c r="N6680">
        <f>IF($B6680="","",IF($C6680="SUPERSTORE","Superstore","DH"))</f>
        <v/>
      </c>
      <c r="O6680">
        <f>IF($B6680="","",IFERROR(VLOOKUP($B6680,Mapping!$A:$C,2,0),"Not Mapped"))</f>
        <v/>
      </c>
      <c r="P6680">
        <f>IF($B6680="","",IFERROR(VLOOKUP($B6680,Mapping!$A:$C,3,0),"Not Mapped"))</f>
        <v/>
      </c>
      <c r="Q6680">
        <f>IF($B6680="","",IF(COUNTIF(Exclusions!$A:$A,$B6680)&gt;0,"Yes","No"))</f>
        <v/>
      </c>
      <c r="R6680" s="17">
        <f>IF($B6680="","",MIN(1,DAY($A6680)/IF($N6680="Superstore",Settings!$B$5,Settings!$B$4)))</f>
        <v/>
      </c>
      <c r="S6680" s="17">
        <f>IF(OR($B6680="",$G6680="",$R6680=0),"",$G6680/$R6680)</f>
        <v/>
      </c>
      <c r="T6680">
        <f>IF($S6680="","",IF($S6680&lt;Settings!$B$8,"Critical",IF($S6680&lt;Settings!$B$9,"Semi Critical","Non Critical")))</f>
        <v/>
      </c>
      <c r="U6680">
        <f>IF($B6680="","",IFERROR(VLOOKUP($O6680,Leaders!$A:$B,2,0),"Not Mapped"))</f>
        <v/>
      </c>
    </row>
    <row r="6681">
      <c r="A6681" s="16" t="n"/>
      <c r="G6681" s="17" t="n"/>
      <c r="H6681" s="17" t="n"/>
      <c r="I6681" s="17" t="n"/>
      <c r="J6681" s="17" t="n"/>
      <c r="K6681" s="17" t="n"/>
      <c r="L6681" s="17" t="n"/>
      <c r="N6681">
        <f>IF($B6681="","",IF($C6681="SUPERSTORE","Superstore","DH"))</f>
        <v/>
      </c>
      <c r="O6681">
        <f>IF($B6681="","",IFERROR(VLOOKUP($B6681,Mapping!$A:$C,2,0),"Not Mapped"))</f>
        <v/>
      </c>
      <c r="P6681">
        <f>IF($B6681="","",IFERROR(VLOOKUP($B6681,Mapping!$A:$C,3,0),"Not Mapped"))</f>
        <v/>
      </c>
      <c r="Q6681">
        <f>IF($B6681="","",IF(COUNTIF(Exclusions!$A:$A,$B6681)&gt;0,"Yes","No"))</f>
        <v/>
      </c>
      <c r="R6681" s="17">
        <f>IF($B6681="","",MIN(1,DAY($A6681)/IF($N6681="Superstore",Settings!$B$5,Settings!$B$4)))</f>
        <v/>
      </c>
      <c r="S6681" s="17">
        <f>IF(OR($B6681="",$G6681="",$R6681=0),"",$G6681/$R6681)</f>
        <v/>
      </c>
      <c r="T6681">
        <f>IF($S6681="","",IF($S6681&lt;Settings!$B$8,"Critical",IF($S6681&lt;Settings!$B$9,"Semi Critical","Non Critical")))</f>
        <v/>
      </c>
      <c r="U6681">
        <f>IF($B6681="","",IFERROR(VLOOKUP($O6681,Leaders!$A:$B,2,0),"Not Mapped"))</f>
        <v/>
      </c>
    </row>
    <row r="6682">
      <c r="A6682" s="16" t="n"/>
      <c r="G6682" s="17" t="n"/>
      <c r="H6682" s="17" t="n"/>
      <c r="I6682" s="17" t="n"/>
      <c r="J6682" s="17" t="n"/>
      <c r="K6682" s="17" t="n"/>
      <c r="L6682" s="17" t="n"/>
      <c r="N6682">
        <f>IF($B6682="","",IF($C6682="SUPERSTORE","Superstore","DH"))</f>
        <v/>
      </c>
      <c r="O6682">
        <f>IF($B6682="","",IFERROR(VLOOKUP($B6682,Mapping!$A:$C,2,0),"Not Mapped"))</f>
        <v/>
      </c>
      <c r="P6682">
        <f>IF($B6682="","",IFERROR(VLOOKUP($B6682,Mapping!$A:$C,3,0),"Not Mapped"))</f>
        <v/>
      </c>
      <c r="Q6682">
        <f>IF($B6682="","",IF(COUNTIF(Exclusions!$A:$A,$B6682)&gt;0,"Yes","No"))</f>
        <v/>
      </c>
      <c r="R6682" s="17">
        <f>IF($B6682="","",MIN(1,DAY($A6682)/IF($N6682="Superstore",Settings!$B$5,Settings!$B$4)))</f>
        <v/>
      </c>
      <c r="S6682" s="17">
        <f>IF(OR($B6682="",$G6682="",$R6682=0),"",$G6682/$R6682)</f>
        <v/>
      </c>
      <c r="T6682">
        <f>IF($S6682="","",IF($S6682&lt;Settings!$B$8,"Critical",IF($S6682&lt;Settings!$B$9,"Semi Critical","Non Critical")))</f>
        <v/>
      </c>
      <c r="U6682">
        <f>IF($B6682="","",IFERROR(VLOOKUP($O6682,Leaders!$A:$B,2,0),"Not Mapped"))</f>
        <v/>
      </c>
    </row>
    <row r="6683">
      <c r="A6683" s="16" t="n"/>
      <c r="G6683" s="17" t="n"/>
      <c r="H6683" s="17" t="n"/>
      <c r="I6683" s="17" t="n"/>
      <c r="J6683" s="17" t="n"/>
      <c r="K6683" s="17" t="n"/>
      <c r="L6683" s="17" t="n"/>
      <c r="N6683">
        <f>IF($B6683="","",IF($C6683="SUPERSTORE","Superstore","DH"))</f>
        <v/>
      </c>
      <c r="O6683">
        <f>IF($B6683="","",IFERROR(VLOOKUP($B6683,Mapping!$A:$C,2,0),"Not Mapped"))</f>
        <v/>
      </c>
      <c r="P6683">
        <f>IF($B6683="","",IFERROR(VLOOKUP($B6683,Mapping!$A:$C,3,0),"Not Mapped"))</f>
        <v/>
      </c>
      <c r="Q6683">
        <f>IF($B6683="","",IF(COUNTIF(Exclusions!$A:$A,$B6683)&gt;0,"Yes","No"))</f>
        <v/>
      </c>
      <c r="R6683" s="17">
        <f>IF($B6683="","",MIN(1,DAY($A6683)/IF($N6683="Superstore",Settings!$B$5,Settings!$B$4)))</f>
        <v/>
      </c>
      <c r="S6683" s="17">
        <f>IF(OR($B6683="",$G6683="",$R6683=0),"",$G6683/$R6683)</f>
        <v/>
      </c>
      <c r="T6683">
        <f>IF($S6683="","",IF($S6683&lt;Settings!$B$8,"Critical",IF($S6683&lt;Settings!$B$9,"Semi Critical","Non Critical")))</f>
        <v/>
      </c>
      <c r="U6683">
        <f>IF($B6683="","",IFERROR(VLOOKUP($O6683,Leaders!$A:$B,2,0),"Not Mapped"))</f>
        <v/>
      </c>
    </row>
    <row r="6684">
      <c r="A6684" s="16" t="n"/>
      <c r="G6684" s="17" t="n"/>
      <c r="H6684" s="17" t="n"/>
      <c r="I6684" s="17" t="n"/>
      <c r="J6684" s="17" t="n"/>
      <c r="K6684" s="17" t="n"/>
      <c r="L6684" s="17" t="n"/>
      <c r="N6684">
        <f>IF($B6684="","",IF($C6684="SUPERSTORE","Superstore","DH"))</f>
        <v/>
      </c>
      <c r="O6684">
        <f>IF($B6684="","",IFERROR(VLOOKUP($B6684,Mapping!$A:$C,2,0),"Not Mapped"))</f>
        <v/>
      </c>
      <c r="P6684">
        <f>IF($B6684="","",IFERROR(VLOOKUP($B6684,Mapping!$A:$C,3,0),"Not Mapped"))</f>
        <v/>
      </c>
      <c r="Q6684">
        <f>IF($B6684="","",IF(COUNTIF(Exclusions!$A:$A,$B6684)&gt;0,"Yes","No"))</f>
        <v/>
      </c>
      <c r="R6684" s="17">
        <f>IF($B6684="","",MIN(1,DAY($A6684)/IF($N6684="Superstore",Settings!$B$5,Settings!$B$4)))</f>
        <v/>
      </c>
      <c r="S6684" s="17">
        <f>IF(OR($B6684="",$G6684="",$R6684=0),"",$G6684/$R6684)</f>
        <v/>
      </c>
      <c r="T6684">
        <f>IF($S6684="","",IF($S6684&lt;Settings!$B$8,"Critical",IF($S6684&lt;Settings!$B$9,"Semi Critical","Non Critical")))</f>
        <v/>
      </c>
      <c r="U6684">
        <f>IF($B6684="","",IFERROR(VLOOKUP($O6684,Leaders!$A:$B,2,0),"Not Mapped"))</f>
        <v/>
      </c>
    </row>
    <row r="6685">
      <c r="A6685" s="16" t="n"/>
      <c r="G6685" s="17" t="n"/>
      <c r="H6685" s="17" t="n"/>
      <c r="I6685" s="17" t="n"/>
      <c r="J6685" s="17" t="n"/>
      <c r="K6685" s="17" t="n"/>
      <c r="L6685" s="17" t="n"/>
      <c r="N6685">
        <f>IF($B6685="","",IF($C6685="SUPERSTORE","Superstore","DH"))</f>
        <v/>
      </c>
      <c r="O6685">
        <f>IF($B6685="","",IFERROR(VLOOKUP($B6685,Mapping!$A:$C,2,0),"Not Mapped"))</f>
        <v/>
      </c>
      <c r="P6685">
        <f>IF($B6685="","",IFERROR(VLOOKUP($B6685,Mapping!$A:$C,3,0),"Not Mapped"))</f>
        <v/>
      </c>
      <c r="Q6685">
        <f>IF($B6685="","",IF(COUNTIF(Exclusions!$A:$A,$B6685)&gt;0,"Yes","No"))</f>
        <v/>
      </c>
      <c r="R6685" s="17">
        <f>IF($B6685="","",MIN(1,DAY($A6685)/IF($N6685="Superstore",Settings!$B$5,Settings!$B$4)))</f>
        <v/>
      </c>
      <c r="S6685" s="17">
        <f>IF(OR($B6685="",$G6685="",$R6685=0),"",$G6685/$R6685)</f>
        <v/>
      </c>
      <c r="T6685">
        <f>IF($S6685="","",IF($S6685&lt;Settings!$B$8,"Critical",IF($S6685&lt;Settings!$B$9,"Semi Critical","Non Critical")))</f>
        <v/>
      </c>
      <c r="U6685">
        <f>IF($B6685="","",IFERROR(VLOOKUP($O6685,Leaders!$A:$B,2,0),"Not Mapped"))</f>
        <v/>
      </c>
    </row>
    <row r="6686">
      <c r="A6686" s="16" t="n"/>
      <c r="G6686" s="17" t="n"/>
      <c r="H6686" s="17" t="n"/>
      <c r="I6686" s="17" t="n"/>
      <c r="J6686" s="17" t="n"/>
      <c r="K6686" s="17" t="n"/>
      <c r="L6686" s="17" t="n"/>
      <c r="N6686">
        <f>IF($B6686="","",IF($C6686="SUPERSTORE","Superstore","DH"))</f>
        <v/>
      </c>
      <c r="O6686">
        <f>IF($B6686="","",IFERROR(VLOOKUP($B6686,Mapping!$A:$C,2,0),"Not Mapped"))</f>
        <v/>
      </c>
      <c r="P6686">
        <f>IF($B6686="","",IFERROR(VLOOKUP($B6686,Mapping!$A:$C,3,0),"Not Mapped"))</f>
        <v/>
      </c>
      <c r="Q6686">
        <f>IF($B6686="","",IF(COUNTIF(Exclusions!$A:$A,$B6686)&gt;0,"Yes","No"))</f>
        <v/>
      </c>
      <c r="R6686" s="17">
        <f>IF($B6686="","",MIN(1,DAY($A6686)/IF($N6686="Superstore",Settings!$B$5,Settings!$B$4)))</f>
        <v/>
      </c>
      <c r="S6686" s="17">
        <f>IF(OR($B6686="",$G6686="",$R6686=0),"",$G6686/$R6686)</f>
        <v/>
      </c>
      <c r="T6686">
        <f>IF($S6686="","",IF($S6686&lt;Settings!$B$8,"Critical",IF($S6686&lt;Settings!$B$9,"Semi Critical","Non Critical")))</f>
        <v/>
      </c>
      <c r="U6686">
        <f>IF($B6686="","",IFERROR(VLOOKUP($O6686,Leaders!$A:$B,2,0),"Not Mapped"))</f>
        <v/>
      </c>
    </row>
    <row r="6687">
      <c r="A6687" s="16" t="n"/>
      <c r="G6687" s="17" t="n"/>
      <c r="H6687" s="17" t="n"/>
      <c r="I6687" s="17" t="n"/>
      <c r="J6687" s="17" t="n"/>
      <c r="K6687" s="17" t="n"/>
      <c r="L6687" s="17" t="n"/>
      <c r="N6687">
        <f>IF($B6687="","",IF($C6687="SUPERSTORE","Superstore","DH"))</f>
        <v/>
      </c>
      <c r="O6687">
        <f>IF($B6687="","",IFERROR(VLOOKUP($B6687,Mapping!$A:$C,2,0),"Not Mapped"))</f>
        <v/>
      </c>
      <c r="P6687">
        <f>IF($B6687="","",IFERROR(VLOOKUP($B6687,Mapping!$A:$C,3,0),"Not Mapped"))</f>
        <v/>
      </c>
      <c r="Q6687">
        <f>IF($B6687="","",IF(COUNTIF(Exclusions!$A:$A,$B6687)&gt;0,"Yes","No"))</f>
        <v/>
      </c>
      <c r="R6687" s="17">
        <f>IF($B6687="","",MIN(1,DAY($A6687)/IF($N6687="Superstore",Settings!$B$5,Settings!$B$4)))</f>
        <v/>
      </c>
      <c r="S6687" s="17">
        <f>IF(OR($B6687="",$G6687="",$R6687=0),"",$G6687/$R6687)</f>
        <v/>
      </c>
      <c r="T6687">
        <f>IF($S6687="","",IF($S6687&lt;Settings!$B$8,"Critical",IF($S6687&lt;Settings!$B$9,"Semi Critical","Non Critical")))</f>
        <v/>
      </c>
      <c r="U6687">
        <f>IF($B6687="","",IFERROR(VLOOKUP($O6687,Leaders!$A:$B,2,0),"Not Mapped"))</f>
        <v/>
      </c>
    </row>
    <row r="6688">
      <c r="A6688" s="16" t="n"/>
      <c r="G6688" s="17" t="n"/>
      <c r="H6688" s="17" t="n"/>
      <c r="I6688" s="17" t="n"/>
      <c r="J6688" s="17" t="n"/>
      <c r="K6688" s="17" t="n"/>
      <c r="L6688" s="17" t="n"/>
      <c r="N6688">
        <f>IF($B6688="","",IF($C6688="SUPERSTORE","Superstore","DH"))</f>
        <v/>
      </c>
      <c r="O6688">
        <f>IF($B6688="","",IFERROR(VLOOKUP($B6688,Mapping!$A:$C,2,0),"Not Mapped"))</f>
        <v/>
      </c>
      <c r="P6688">
        <f>IF($B6688="","",IFERROR(VLOOKUP($B6688,Mapping!$A:$C,3,0),"Not Mapped"))</f>
        <v/>
      </c>
      <c r="Q6688">
        <f>IF($B6688="","",IF(COUNTIF(Exclusions!$A:$A,$B6688)&gt;0,"Yes","No"))</f>
        <v/>
      </c>
      <c r="R6688" s="17">
        <f>IF($B6688="","",MIN(1,DAY($A6688)/IF($N6688="Superstore",Settings!$B$5,Settings!$B$4)))</f>
        <v/>
      </c>
      <c r="S6688" s="17">
        <f>IF(OR($B6688="",$G6688="",$R6688=0),"",$G6688/$R6688)</f>
        <v/>
      </c>
      <c r="T6688">
        <f>IF($S6688="","",IF($S6688&lt;Settings!$B$8,"Critical",IF($S6688&lt;Settings!$B$9,"Semi Critical","Non Critical")))</f>
        <v/>
      </c>
      <c r="U6688">
        <f>IF($B6688="","",IFERROR(VLOOKUP($O6688,Leaders!$A:$B,2,0),"Not Mapped"))</f>
        <v/>
      </c>
    </row>
    <row r="6689">
      <c r="A6689" s="16" t="n"/>
      <c r="G6689" s="17" t="n"/>
      <c r="H6689" s="17" t="n"/>
      <c r="I6689" s="17" t="n"/>
      <c r="J6689" s="17" t="n"/>
      <c r="K6689" s="17" t="n"/>
      <c r="L6689" s="17" t="n"/>
      <c r="N6689">
        <f>IF($B6689="","",IF($C6689="SUPERSTORE","Superstore","DH"))</f>
        <v/>
      </c>
      <c r="O6689">
        <f>IF($B6689="","",IFERROR(VLOOKUP($B6689,Mapping!$A:$C,2,0),"Not Mapped"))</f>
        <v/>
      </c>
      <c r="P6689">
        <f>IF($B6689="","",IFERROR(VLOOKUP($B6689,Mapping!$A:$C,3,0),"Not Mapped"))</f>
        <v/>
      </c>
      <c r="Q6689">
        <f>IF($B6689="","",IF(COUNTIF(Exclusions!$A:$A,$B6689)&gt;0,"Yes","No"))</f>
        <v/>
      </c>
      <c r="R6689" s="17">
        <f>IF($B6689="","",MIN(1,DAY($A6689)/IF($N6689="Superstore",Settings!$B$5,Settings!$B$4)))</f>
        <v/>
      </c>
      <c r="S6689" s="17">
        <f>IF(OR($B6689="",$G6689="",$R6689=0),"",$G6689/$R6689)</f>
        <v/>
      </c>
      <c r="T6689">
        <f>IF($S6689="","",IF($S6689&lt;Settings!$B$8,"Critical",IF($S6689&lt;Settings!$B$9,"Semi Critical","Non Critical")))</f>
        <v/>
      </c>
      <c r="U6689">
        <f>IF($B6689="","",IFERROR(VLOOKUP($O6689,Leaders!$A:$B,2,0),"Not Mapped"))</f>
        <v/>
      </c>
    </row>
    <row r="6690">
      <c r="A6690" s="16" t="n"/>
      <c r="G6690" s="17" t="n"/>
      <c r="H6690" s="17" t="n"/>
      <c r="I6690" s="17" t="n"/>
      <c r="J6690" s="17" t="n"/>
      <c r="K6690" s="17" t="n"/>
      <c r="L6690" s="17" t="n"/>
      <c r="N6690">
        <f>IF($B6690="","",IF($C6690="SUPERSTORE","Superstore","DH"))</f>
        <v/>
      </c>
      <c r="O6690">
        <f>IF($B6690="","",IFERROR(VLOOKUP($B6690,Mapping!$A:$C,2,0),"Not Mapped"))</f>
        <v/>
      </c>
      <c r="P6690">
        <f>IF($B6690="","",IFERROR(VLOOKUP($B6690,Mapping!$A:$C,3,0),"Not Mapped"))</f>
        <v/>
      </c>
      <c r="Q6690">
        <f>IF($B6690="","",IF(COUNTIF(Exclusions!$A:$A,$B6690)&gt;0,"Yes","No"))</f>
        <v/>
      </c>
      <c r="R6690" s="17">
        <f>IF($B6690="","",MIN(1,DAY($A6690)/IF($N6690="Superstore",Settings!$B$5,Settings!$B$4)))</f>
        <v/>
      </c>
      <c r="S6690" s="17">
        <f>IF(OR($B6690="",$G6690="",$R6690=0),"",$G6690/$R6690)</f>
        <v/>
      </c>
      <c r="T6690">
        <f>IF($S6690="","",IF($S6690&lt;Settings!$B$8,"Critical",IF($S6690&lt;Settings!$B$9,"Semi Critical","Non Critical")))</f>
        <v/>
      </c>
      <c r="U6690">
        <f>IF($B6690="","",IFERROR(VLOOKUP($O6690,Leaders!$A:$B,2,0),"Not Mapped"))</f>
        <v/>
      </c>
    </row>
    <row r="6691">
      <c r="A6691" s="16" t="n"/>
      <c r="G6691" s="17" t="n"/>
      <c r="H6691" s="17" t="n"/>
      <c r="I6691" s="17" t="n"/>
      <c r="J6691" s="17" t="n"/>
      <c r="K6691" s="17" t="n"/>
      <c r="L6691" s="17" t="n"/>
      <c r="N6691">
        <f>IF($B6691="","",IF($C6691="SUPERSTORE","Superstore","DH"))</f>
        <v/>
      </c>
      <c r="O6691">
        <f>IF($B6691="","",IFERROR(VLOOKUP($B6691,Mapping!$A:$C,2,0),"Not Mapped"))</f>
        <v/>
      </c>
      <c r="P6691">
        <f>IF($B6691="","",IFERROR(VLOOKUP($B6691,Mapping!$A:$C,3,0),"Not Mapped"))</f>
        <v/>
      </c>
      <c r="Q6691">
        <f>IF($B6691="","",IF(COUNTIF(Exclusions!$A:$A,$B6691)&gt;0,"Yes","No"))</f>
        <v/>
      </c>
      <c r="R6691" s="17">
        <f>IF($B6691="","",MIN(1,DAY($A6691)/IF($N6691="Superstore",Settings!$B$5,Settings!$B$4)))</f>
        <v/>
      </c>
      <c r="S6691" s="17">
        <f>IF(OR($B6691="",$G6691="",$R6691=0),"",$G6691/$R6691)</f>
        <v/>
      </c>
      <c r="T6691">
        <f>IF($S6691="","",IF($S6691&lt;Settings!$B$8,"Critical",IF($S6691&lt;Settings!$B$9,"Semi Critical","Non Critical")))</f>
        <v/>
      </c>
      <c r="U6691">
        <f>IF($B6691="","",IFERROR(VLOOKUP($O6691,Leaders!$A:$B,2,0),"Not Mapped"))</f>
        <v/>
      </c>
    </row>
    <row r="6692">
      <c r="A6692" s="16" t="n"/>
      <c r="G6692" s="17" t="n"/>
      <c r="H6692" s="17" t="n"/>
      <c r="I6692" s="17" t="n"/>
      <c r="J6692" s="17" t="n"/>
      <c r="K6692" s="17" t="n"/>
      <c r="L6692" s="17" t="n"/>
      <c r="N6692">
        <f>IF($B6692="","",IF($C6692="SUPERSTORE","Superstore","DH"))</f>
        <v/>
      </c>
      <c r="O6692">
        <f>IF($B6692="","",IFERROR(VLOOKUP($B6692,Mapping!$A:$C,2,0),"Not Mapped"))</f>
        <v/>
      </c>
      <c r="P6692">
        <f>IF($B6692="","",IFERROR(VLOOKUP($B6692,Mapping!$A:$C,3,0),"Not Mapped"))</f>
        <v/>
      </c>
      <c r="Q6692">
        <f>IF($B6692="","",IF(COUNTIF(Exclusions!$A:$A,$B6692)&gt;0,"Yes","No"))</f>
        <v/>
      </c>
      <c r="R6692" s="17">
        <f>IF($B6692="","",MIN(1,DAY($A6692)/IF($N6692="Superstore",Settings!$B$5,Settings!$B$4)))</f>
        <v/>
      </c>
      <c r="S6692" s="17">
        <f>IF(OR($B6692="",$G6692="",$R6692=0),"",$G6692/$R6692)</f>
        <v/>
      </c>
      <c r="T6692">
        <f>IF($S6692="","",IF($S6692&lt;Settings!$B$8,"Critical",IF($S6692&lt;Settings!$B$9,"Semi Critical","Non Critical")))</f>
        <v/>
      </c>
      <c r="U6692">
        <f>IF($B6692="","",IFERROR(VLOOKUP($O6692,Leaders!$A:$B,2,0),"Not Mapped"))</f>
        <v/>
      </c>
    </row>
    <row r="6693">
      <c r="A6693" s="16" t="n"/>
      <c r="G6693" s="17" t="n"/>
      <c r="H6693" s="17" t="n"/>
      <c r="I6693" s="17" t="n"/>
      <c r="J6693" s="17" t="n"/>
      <c r="K6693" s="17" t="n"/>
      <c r="L6693" s="17" t="n"/>
      <c r="N6693">
        <f>IF($B6693="","",IF($C6693="SUPERSTORE","Superstore","DH"))</f>
        <v/>
      </c>
      <c r="O6693">
        <f>IF($B6693="","",IFERROR(VLOOKUP($B6693,Mapping!$A:$C,2,0),"Not Mapped"))</f>
        <v/>
      </c>
      <c r="P6693">
        <f>IF($B6693="","",IFERROR(VLOOKUP($B6693,Mapping!$A:$C,3,0),"Not Mapped"))</f>
        <v/>
      </c>
      <c r="Q6693">
        <f>IF($B6693="","",IF(COUNTIF(Exclusions!$A:$A,$B6693)&gt;0,"Yes","No"))</f>
        <v/>
      </c>
      <c r="R6693" s="17">
        <f>IF($B6693="","",MIN(1,DAY($A6693)/IF($N6693="Superstore",Settings!$B$5,Settings!$B$4)))</f>
        <v/>
      </c>
      <c r="S6693" s="17">
        <f>IF(OR($B6693="",$G6693="",$R6693=0),"",$G6693/$R6693)</f>
        <v/>
      </c>
      <c r="T6693">
        <f>IF($S6693="","",IF($S6693&lt;Settings!$B$8,"Critical",IF($S6693&lt;Settings!$B$9,"Semi Critical","Non Critical")))</f>
        <v/>
      </c>
      <c r="U6693">
        <f>IF($B6693="","",IFERROR(VLOOKUP($O6693,Leaders!$A:$B,2,0),"Not Mapped"))</f>
        <v/>
      </c>
    </row>
    <row r="6694">
      <c r="A6694" s="16" t="n"/>
      <c r="G6694" s="17" t="n"/>
      <c r="H6694" s="17" t="n"/>
      <c r="I6694" s="17" t="n"/>
      <c r="J6694" s="17" t="n"/>
      <c r="K6694" s="17" t="n"/>
      <c r="L6694" s="17" t="n"/>
      <c r="N6694">
        <f>IF($B6694="","",IF($C6694="SUPERSTORE","Superstore","DH"))</f>
        <v/>
      </c>
      <c r="O6694">
        <f>IF($B6694="","",IFERROR(VLOOKUP($B6694,Mapping!$A:$C,2,0),"Not Mapped"))</f>
        <v/>
      </c>
      <c r="P6694">
        <f>IF($B6694="","",IFERROR(VLOOKUP($B6694,Mapping!$A:$C,3,0),"Not Mapped"))</f>
        <v/>
      </c>
      <c r="Q6694">
        <f>IF($B6694="","",IF(COUNTIF(Exclusions!$A:$A,$B6694)&gt;0,"Yes","No"))</f>
        <v/>
      </c>
      <c r="R6694" s="17">
        <f>IF($B6694="","",MIN(1,DAY($A6694)/IF($N6694="Superstore",Settings!$B$5,Settings!$B$4)))</f>
        <v/>
      </c>
      <c r="S6694" s="17">
        <f>IF(OR($B6694="",$G6694="",$R6694=0),"",$G6694/$R6694)</f>
        <v/>
      </c>
      <c r="T6694">
        <f>IF($S6694="","",IF($S6694&lt;Settings!$B$8,"Critical",IF($S6694&lt;Settings!$B$9,"Semi Critical","Non Critical")))</f>
        <v/>
      </c>
      <c r="U6694">
        <f>IF($B6694="","",IFERROR(VLOOKUP($O6694,Leaders!$A:$B,2,0),"Not Mapped"))</f>
        <v/>
      </c>
    </row>
    <row r="6695">
      <c r="A6695" s="16" t="n"/>
      <c r="G6695" s="17" t="n"/>
      <c r="H6695" s="17" t="n"/>
      <c r="I6695" s="17" t="n"/>
      <c r="J6695" s="17" t="n"/>
      <c r="K6695" s="17" t="n"/>
      <c r="L6695" s="17" t="n"/>
      <c r="N6695">
        <f>IF($B6695="","",IF($C6695="SUPERSTORE","Superstore","DH"))</f>
        <v/>
      </c>
      <c r="O6695">
        <f>IF($B6695="","",IFERROR(VLOOKUP($B6695,Mapping!$A:$C,2,0),"Not Mapped"))</f>
        <v/>
      </c>
      <c r="P6695">
        <f>IF($B6695="","",IFERROR(VLOOKUP($B6695,Mapping!$A:$C,3,0),"Not Mapped"))</f>
        <v/>
      </c>
      <c r="Q6695">
        <f>IF($B6695="","",IF(COUNTIF(Exclusions!$A:$A,$B6695)&gt;0,"Yes","No"))</f>
        <v/>
      </c>
      <c r="R6695" s="17">
        <f>IF($B6695="","",MIN(1,DAY($A6695)/IF($N6695="Superstore",Settings!$B$5,Settings!$B$4)))</f>
        <v/>
      </c>
      <c r="S6695" s="17">
        <f>IF(OR($B6695="",$G6695="",$R6695=0),"",$G6695/$R6695)</f>
        <v/>
      </c>
      <c r="T6695">
        <f>IF($S6695="","",IF($S6695&lt;Settings!$B$8,"Critical",IF($S6695&lt;Settings!$B$9,"Semi Critical","Non Critical")))</f>
        <v/>
      </c>
      <c r="U6695">
        <f>IF($B6695="","",IFERROR(VLOOKUP($O6695,Leaders!$A:$B,2,0),"Not Mapped"))</f>
        <v/>
      </c>
    </row>
    <row r="6696">
      <c r="A6696" s="16" t="n"/>
      <c r="G6696" s="17" t="n"/>
      <c r="H6696" s="17" t="n"/>
      <c r="I6696" s="17" t="n"/>
      <c r="J6696" s="17" t="n"/>
      <c r="K6696" s="17" t="n"/>
      <c r="L6696" s="17" t="n"/>
      <c r="N6696">
        <f>IF($B6696="","",IF($C6696="SUPERSTORE","Superstore","DH"))</f>
        <v/>
      </c>
      <c r="O6696">
        <f>IF($B6696="","",IFERROR(VLOOKUP($B6696,Mapping!$A:$C,2,0),"Not Mapped"))</f>
        <v/>
      </c>
      <c r="P6696">
        <f>IF($B6696="","",IFERROR(VLOOKUP($B6696,Mapping!$A:$C,3,0),"Not Mapped"))</f>
        <v/>
      </c>
      <c r="Q6696">
        <f>IF($B6696="","",IF(COUNTIF(Exclusions!$A:$A,$B6696)&gt;0,"Yes","No"))</f>
        <v/>
      </c>
      <c r="R6696" s="17">
        <f>IF($B6696="","",MIN(1,DAY($A6696)/IF($N6696="Superstore",Settings!$B$5,Settings!$B$4)))</f>
        <v/>
      </c>
      <c r="S6696" s="17">
        <f>IF(OR($B6696="",$G6696="",$R6696=0),"",$G6696/$R6696)</f>
        <v/>
      </c>
      <c r="T6696">
        <f>IF($S6696="","",IF($S6696&lt;Settings!$B$8,"Critical",IF($S6696&lt;Settings!$B$9,"Semi Critical","Non Critical")))</f>
        <v/>
      </c>
      <c r="U6696">
        <f>IF($B6696="","",IFERROR(VLOOKUP($O6696,Leaders!$A:$B,2,0),"Not Mapped"))</f>
        <v/>
      </c>
    </row>
    <row r="6697">
      <c r="A6697" s="16" t="n"/>
      <c r="G6697" s="17" t="n"/>
      <c r="H6697" s="17" t="n"/>
      <c r="I6697" s="17" t="n"/>
      <c r="J6697" s="17" t="n"/>
      <c r="K6697" s="17" t="n"/>
      <c r="L6697" s="17" t="n"/>
      <c r="N6697">
        <f>IF($B6697="","",IF($C6697="SUPERSTORE","Superstore","DH"))</f>
        <v/>
      </c>
      <c r="O6697">
        <f>IF($B6697="","",IFERROR(VLOOKUP($B6697,Mapping!$A:$C,2,0),"Not Mapped"))</f>
        <v/>
      </c>
      <c r="P6697">
        <f>IF($B6697="","",IFERROR(VLOOKUP($B6697,Mapping!$A:$C,3,0),"Not Mapped"))</f>
        <v/>
      </c>
      <c r="Q6697">
        <f>IF($B6697="","",IF(COUNTIF(Exclusions!$A:$A,$B6697)&gt;0,"Yes","No"))</f>
        <v/>
      </c>
      <c r="R6697" s="17">
        <f>IF($B6697="","",MIN(1,DAY($A6697)/IF($N6697="Superstore",Settings!$B$5,Settings!$B$4)))</f>
        <v/>
      </c>
      <c r="S6697" s="17">
        <f>IF(OR($B6697="",$G6697="",$R6697=0),"",$G6697/$R6697)</f>
        <v/>
      </c>
      <c r="T6697">
        <f>IF($S6697="","",IF($S6697&lt;Settings!$B$8,"Critical",IF($S6697&lt;Settings!$B$9,"Semi Critical","Non Critical")))</f>
        <v/>
      </c>
      <c r="U6697">
        <f>IF($B6697="","",IFERROR(VLOOKUP($O6697,Leaders!$A:$B,2,0),"Not Mapped"))</f>
        <v/>
      </c>
    </row>
    <row r="6698">
      <c r="A6698" s="16" t="n"/>
      <c r="G6698" s="17" t="n"/>
      <c r="H6698" s="17" t="n"/>
      <c r="I6698" s="17" t="n"/>
      <c r="J6698" s="17" t="n"/>
      <c r="K6698" s="17" t="n"/>
      <c r="L6698" s="17" t="n"/>
      <c r="N6698">
        <f>IF($B6698="","",IF($C6698="SUPERSTORE","Superstore","DH"))</f>
        <v/>
      </c>
      <c r="O6698">
        <f>IF($B6698="","",IFERROR(VLOOKUP($B6698,Mapping!$A:$C,2,0),"Not Mapped"))</f>
        <v/>
      </c>
      <c r="P6698">
        <f>IF($B6698="","",IFERROR(VLOOKUP($B6698,Mapping!$A:$C,3,0),"Not Mapped"))</f>
        <v/>
      </c>
      <c r="Q6698">
        <f>IF($B6698="","",IF(COUNTIF(Exclusions!$A:$A,$B6698)&gt;0,"Yes","No"))</f>
        <v/>
      </c>
      <c r="R6698" s="17">
        <f>IF($B6698="","",MIN(1,DAY($A6698)/IF($N6698="Superstore",Settings!$B$5,Settings!$B$4)))</f>
        <v/>
      </c>
      <c r="S6698" s="17">
        <f>IF(OR($B6698="",$G6698="",$R6698=0),"",$G6698/$R6698)</f>
        <v/>
      </c>
      <c r="T6698">
        <f>IF($S6698="","",IF($S6698&lt;Settings!$B$8,"Critical",IF($S6698&lt;Settings!$B$9,"Semi Critical","Non Critical")))</f>
        <v/>
      </c>
      <c r="U6698">
        <f>IF($B6698="","",IFERROR(VLOOKUP($O6698,Leaders!$A:$B,2,0),"Not Mapped"))</f>
        <v/>
      </c>
    </row>
    <row r="6699">
      <c r="A6699" s="16" t="n"/>
      <c r="G6699" s="17" t="n"/>
      <c r="H6699" s="17" t="n"/>
      <c r="I6699" s="17" t="n"/>
      <c r="J6699" s="17" t="n"/>
      <c r="K6699" s="17" t="n"/>
      <c r="L6699" s="17" t="n"/>
      <c r="N6699">
        <f>IF($B6699="","",IF($C6699="SUPERSTORE","Superstore","DH"))</f>
        <v/>
      </c>
      <c r="O6699">
        <f>IF($B6699="","",IFERROR(VLOOKUP($B6699,Mapping!$A:$C,2,0),"Not Mapped"))</f>
        <v/>
      </c>
      <c r="P6699">
        <f>IF($B6699="","",IFERROR(VLOOKUP($B6699,Mapping!$A:$C,3,0),"Not Mapped"))</f>
        <v/>
      </c>
      <c r="Q6699">
        <f>IF($B6699="","",IF(COUNTIF(Exclusions!$A:$A,$B6699)&gt;0,"Yes","No"))</f>
        <v/>
      </c>
      <c r="R6699" s="17">
        <f>IF($B6699="","",MIN(1,DAY($A6699)/IF($N6699="Superstore",Settings!$B$5,Settings!$B$4)))</f>
        <v/>
      </c>
      <c r="S6699" s="17">
        <f>IF(OR($B6699="",$G6699="",$R6699=0),"",$G6699/$R6699)</f>
        <v/>
      </c>
      <c r="T6699">
        <f>IF($S6699="","",IF($S6699&lt;Settings!$B$8,"Critical",IF($S6699&lt;Settings!$B$9,"Semi Critical","Non Critical")))</f>
        <v/>
      </c>
      <c r="U6699">
        <f>IF($B6699="","",IFERROR(VLOOKUP($O6699,Leaders!$A:$B,2,0),"Not Mapped"))</f>
        <v/>
      </c>
    </row>
    <row r="6700">
      <c r="A6700" s="16" t="n"/>
      <c r="G6700" s="17" t="n"/>
      <c r="H6700" s="17" t="n"/>
      <c r="I6700" s="17" t="n"/>
      <c r="J6700" s="17" t="n"/>
      <c r="K6700" s="17" t="n"/>
      <c r="L6700" s="17" t="n"/>
      <c r="N6700">
        <f>IF($B6700="","",IF($C6700="SUPERSTORE","Superstore","DH"))</f>
        <v/>
      </c>
      <c r="O6700">
        <f>IF($B6700="","",IFERROR(VLOOKUP($B6700,Mapping!$A:$C,2,0),"Not Mapped"))</f>
        <v/>
      </c>
      <c r="P6700">
        <f>IF($B6700="","",IFERROR(VLOOKUP($B6700,Mapping!$A:$C,3,0),"Not Mapped"))</f>
        <v/>
      </c>
      <c r="Q6700">
        <f>IF($B6700="","",IF(COUNTIF(Exclusions!$A:$A,$B6700)&gt;0,"Yes","No"))</f>
        <v/>
      </c>
      <c r="R6700" s="17">
        <f>IF($B6700="","",MIN(1,DAY($A6700)/IF($N6700="Superstore",Settings!$B$5,Settings!$B$4)))</f>
        <v/>
      </c>
      <c r="S6700" s="17">
        <f>IF(OR($B6700="",$G6700="",$R6700=0),"",$G6700/$R6700)</f>
        <v/>
      </c>
      <c r="T6700">
        <f>IF($S6700="","",IF($S6700&lt;Settings!$B$8,"Critical",IF($S6700&lt;Settings!$B$9,"Semi Critical","Non Critical")))</f>
        <v/>
      </c>
      <c r="U6700">
        <f>IF($B6700="","",IFERROR(VLOOKUP($O6700,Leaders!$A:$B,2,0),"Not Mapped"))</f>
        <v/>
      </c>
    </row>
    <row r="6701">
      <c r="A6701" s="16" t="n"/>
      <c r="G6701" s="17" t="n"/>
      <c r="H6701" s="17" t="n"/>
      <c r="I6701" s="17" t="n"/>
      <c r="J6701" s="17" t="n"/>
      <c r="K6701" s="17" t="n"/>
      <c r="L6701" s="17" t="n"/>
      <c r="N6701">
        <f>IF($B6701="","",IF($C6701="SUPERSTORE","Superstore","DH"))</f>
        <v/>
      </c>
      <c r="O6701">
        <f>IF($B6701="","",IFERROR(VLOOKUP($B6701,Mapping!$A:$C,2,0),"Not Mapped"))</f>
        <v/>
      </c>
      <c r="P6701">
        <f>IF($B6701="","",IFERROR(VLOOKUP($B6701,Mapping!$A:$C,3,0),"Not Mapped"))</f>
        <v/>
      </c>
      <c r="Q6701">
        <f>IF($B6701="","",IF(COUNTIF(Exclusions!$A:$A,$B6701)&gt;0,"Yes","No"))</f>
        <v/>
      </c>
      <c r="R6701" s="17">
        <f>IF($B6701="","",MIN(1,DAY($A6701)/IF($N6701="Superstore",Settings!$B$5,Settings!$B$4)))</f>
        <v/>
      </c>
      <c r="S6701" s="17">
        <f>IF(OR($B6701="",$G6701="",$R6701=0),"",$G6701/$R6701)</f>
        <v/>
      </c>
      <c r="T6701">
        <f>IF($S6701="","",IF($S6701&lt;Settings!$B$8,"Critical",IF($S6701&lt;Settings!$B$9,"Semi Critical","Non Critical")))</f>
        <v/>
      </c>
      <c r="U6701">
        <f>IF($B6701="","",IFERROR(VLOOKUP($O6701,Leaders!$A:$B,2,0),"Not Mapped"))</f>
        <v/>
      </c>
    </row>
    <row r="6702">
      <c r="A6702" s="16" t="n"/>
      <c r="G6702" s="17" t="n"/>
      <c r="H6702" s="17" t="n"/>
      <c r="I6702" s="17" t="n"/>
      <c r="J6702" s="17" t="n"/>
      <c r="K6702" s="17" t="n"/>
      <c r="L6702" s="17" t="n"/>
      <c r="N6702">
        <f>IF($B6702="","",IF($C6702="SUPERSTORE","Superstore","DH"))</f>
        <v/>
      </c>
      <c r="O6702">
        <f>IF($B6702="","",IFERROR(VLOOKUP($B6702,Mapping!$A:$C,2,0),"Not Mapped"))</f>
        <v/>
      </c>
      <c r="P6702">
        <f>IF($B6702="","",IFERROR(VLOOKUP($B6702,Mapping!$A:$C,3,0),"Not Mapped"))</f>
        <v/>
      </c>
      <c r="Q6702">
        <f>IF($B6702="","",IF(COUNTIF(Exclusions!$A:$A,$B6702)&gt;0,"Yes","No"))</f>
        <v/>
      </c>
      <c r="R6702" s="17">
        <f>IF($B6702="","",MIN(1,DAY($A6702)/IF($N6702="Superstore",Settings!$B$5,Settings!$B$4)))</f>
        <v/>
      </c>
      <c r="S6702" s="17">
        <f>IF(OR($B6702="",$G6702="",$R6702=0),"",$G6702/$R6702)</f>
        <v/>
      </c>
      <c r="T6702">
        <f>IF($S6702="","",IF($S6702&lt;Settings!$B$8,"Critical",IF($S6702&lt;Settings!$B$9,"Semi Critical","Non Critical")))</f>
        <v/>
      </c>
      <c r="U6702">
        <f>IF($B6702="","",IFERROR(VLOOKUP($O6702,Leaders!$A:$B,2,0),"Not Mapped"))</f>
        <v/>
      </c>
    </row>
    <row r="6703">
      <c r="A6703" s="16" t="n"/>
      <c r="G6703" s="17" t="n"/>
      <c r="H6703" s="17" t="n"/>
      <c r="I6703" s="17" t="n"/>
      <c r="J6703" s="17" t="n"/>
      <c r="K6703" s="17" t="n"/>
      <c r="L6703" s="17" t="n"/>
      <c r="N6703">
        <f>IF($B6703="","",IF($C6703="SUPERSTORE","Superstore","DH"))</f>
        <v/>
      </c>
      <c r="O6703">
        <f>IF($B6703="","",IFERROR(VLOOKUP($B6703,Mapping!$A:$C,2,0),"Not Mapped"))</f>
        <v/>
      </c>
      <c r="P6703">
        <f>IF($B6703="","",IFERROR(VLOOKUP($B6703,Mapping!$A:$C,3,0),"Not Mapped"))</f>
        <v/>
      </c>
      <c r="Q6703">
        <f>IF($B6703="","",IF(COUNTIF(Exclusions!$A:$A,$B6703)&gt;0,"Yes","No"))</f>
        <v/>
      </c>
      <c r="R6703" s="17">
        <f>IF($B6703="","",MIN(1,DAY($A6703)/IF($N6703="Superstore",Settings!$B$5,Settings!$B$4)))</f>
        <v/>
      </c>
      <c r="S6703" s="17">
        <f>IF(OR($B6703="",$G6703="",$R6703=0),"",$G6703/$R6703)</f>
        <v/>
      </c>
      <c r="T6703">
        <f>IF($S6703="","",IF($S6703&lt;Settings!$B$8,"Critical",IF($S6703&lt;Settings!$B$9,"Semi Critical","Non Critical")))</f>
        <v/>
      </c>
      <c r="U6703">
        <f>IF($B6703="","",IFERROR(VLOOKUP($O6703,Leaders!$A:$B,2,0),"Not Mapped"))</f>
        <v/>
      </c>
    </row>
    <row r="6704">
      <c r="A6704" s="16" t="n"/>
      <c r="G6704" s="17" t="n"/>
      <c r="H6704" s="17" t="n"/>
      <c r="I6704" s="17" t="n"/>
      <c r="J6704" s="17" t="n"/>
      <c r="K6704" s="17" t="n"/>
      <c r="L6704" s="17" t="n"/>
      <c r="N6704">
        <f>IF($B6704="","",IF($C6704="SUPERSTORE","Superstore","DH"))</f>
        <v/>
      </c>
      <c r="O6704">
        <f>IF($B6704="","",IFERROR(VLOOKUP($B6704,Mapping!$A:$C,2,0),"Not Mapped"))</f>
        <v/>
      </c>
      <c r="P6704">
        <f>IF($B6704="","",IFERROR(VLOOKUP($B6704,Mapping!$A:$C,3,0),"Not Mapped"))</f>
        <v/>
      </c>
      <c r="Q6704">
        <f>IF($B6704="","",IF(COUNTIF(Exclusions!$A:$A,$B6704)&gt;0,"Yes","No"))</f>
        <v/>
      </c>
      <c r="R6704" s="17">
        <f>IF($B6704="","",MIN(1,DAY($A6704)/IF($N6704="Superstore",Settings!$B$5,Settings!$B$4)))</f>
        <v/>
      </c>
      <c r="S6704" s="17">
        <f>IF(OR($B6704="",$G6704="",$R6704=0),"",$G6704/$R6704)</f>
        <v/>
      </c>
      <c r="T6704">
        <f>IF($S6704="","",IF($S6704&lt;Settings!$B$8,"Critical",IF($S6704&lt;Settings!$B$9,"Semi Critical","Non Critical")))</f>
        <v/>
      </c>
      <c r="U6704">
        <f>IF($B6704="","",IFERROR(VLOOKUP($O6704,Leaders!$A:$B,2,0),"Not Mapped"))</f>
        <v/>
      </c>
    </row>
    <row r="6705">
      <c r="A6705" s="16" t="n"/>
      <c r="G6705" s="17" t="n"/>
      <c r="H6705" s="17" t="n"/>
      <c r="I6705" s="17" t="n"/>
      <c r="J6705" s="17" t="n"/>
      <c r="K6705" s="17" t="n"/>
      <c r="L6705" s="17" t="n"/>
      <c r="N6705">
        <f>IF($B6705="","",IF($C6705="SUPERSTORE","Superstore","DH"))</f>
        <v/>
      </c>
      <c r="O6705">
        <f>IF($B6705="","",IFERROR(VLOOKUP($B6705,Mapping!$A:$C,2,0),"Not Mapped"))</f>
        <v/>
      </c>
      <c r="P6705">
        <f>IF($B6705="","",IFERROR(VLOOKUP($B6705,Mapping!$A:$C,3,0),"Not Mapped"))</f>
        <v/>
      </c>
      <c r="Q6705">
        <f>IF($B6705="","",IF(COUNTIF(Exclusions!$A:$A,$B6705)&gt;0,"Yes","No"))</f>
        <v/>
      </c>
      <c r="R6705" s="17">
        <f>IF($B6705="","",MIN(1,DAY($A6705)/IF($N6705="Superstore",Settings!$B$5,Settings!$B$4)))</f>
        <v/>
      </c>
      <c r="S6705" s="17">
        <f>IF(OR($B6705="",$G6705="",$R6705=0),"",$G6705/$R6705)</f>
        <v/>
      </c>
      <c r="T6705">
        <f>IF($S6705="","",IF($S6705&lt;Settings!$B$8,"Critical",IF($S6705&lt;Settings!$B$9,"Semi Critical","Non Critical")))</f>
        <v/>
      </c>
      <c r="U6705">
        <f>IF($B6705="","",IFERROR(VLOOKUP($O6705,Leaders!$A:$B,2,0),"Not Mapped"))</f>
        <v/>
      </c>
    </row>
    <row r="6706">
      <c r="A6706" s="16" t="n"/>
      <c r="G6706" s="17" t="n"/>
      <c r="H6706" s="17" t="n"/>
      <c r="I6706" s="17" t="n"/>
      <c r="J6706" s="17" t="n"/>
      <c r="K6706" s="17" t="n"/>
      <c r="L6706" s="17" t="n"/>
      <c r="N6706">
        <f>IF($B6706="","",IF($C6706="SUPERSTORE","Superstore","DH"))</f>
        <v/>
      </c>
      <c r="O6706">
        <f>IF($B6706="","",IFERROR(VLOOKUP($B6706,Mapping!$A:$C,2,0),"Not Mapped"))</f>
        <v/>
      </c>
      <c r="P6706">
        <f>IF($B6706="","",IFERROR(VLOOKUP($B6706,Mapping!$A:$C,3,0),"Not Mapped"))</f>
        <v/>
      </c>
      <c r="Q6706">
        <f>IF($B6706="","",IF(COUNTIF(Exclusions!$A:$A,$B6706)&gt;0,"Yes","No"))</f>
        <v/>
      </c>
      <c r="R6706" s="17">
        <f>IF($B6706="","",MIN(1,DAY($A6706)/IF($N6706="Superstore",Settings!$B$5,Settings!$B$4)))</f>
        <v/>
      </c>
      <c r="S6706" s="17">
        <f>IF(OR($B6706="",$G6706="",$R6706=0),"",$G6706/$R6706)</f>
        <v/>
      </c>
      <c r="T6706">
        <f>IF($S6706="","",IF($S6706&lt;Settings!$B$8,"Critical",IF($S6706&lt;Settings!$B$9,"Semi Critical","Non Critical")))</f>
        <v/>
      </c>
      <c r="U6706">
        <f>IF($B6706="","",IFERROR(VLOOKUP($O6706,Leaders!$A:$B,2,0),"Not Mapped"))</f>
        <v/>
      </c>
    </row>
    <row r="6707">
      <c r="A6707" s="16" t="n"/>
      <c r="G6707" s="17" t="n"/>
      <c r="H6707" s="17" t="n"/>
      <c r="I6707" s="17" t="n"/>
      <c r="J6707" s="17" t="n"/>
      <c r="K6707" s="17" t="n"/>
      <c r="L6707" s="17" t="n"/>
      <c r="N6707">
        <f>IF($B6707="","",IF($C6707="SUPERSTORE","Superstore","DH"))</f>
        <v/>
      </c>
      <c r="O6707">
        <f>IF($B6707="","",IFERROR(VLOOKUP($B6707,Mapping!$A:$C,2,0),"Not Mapped"))</f>
        <v/>
      </c>
      <c r="P6707">
        <f>IF($B6707="","",IFERROR(VLOOKUP($B6707,Mapping!$A:$C,3,0),"Not Mapped"))</f>
        <v/>
      </c>
      <c r="Q6707">
        <f>IF($B6707="","",IF(COUNTIF(Exclusions!$A:$A,$B6707)&gt;0,"Yes","No"))</f>
        <v/>
      </c>
      <c r="R6707" s="17">
        <f>IF($B6707="","",MIN(1,DAY($A6707)/IF($N6707="Superstore",Settings!$B$5,Settings!$B$4)))</f>
        <v/>
      </c>
      <c r="S6707" s="17">
        <f>IF(OR($B6707="",$G6707="",$R6707=0),"",$G6707/$R6707)</f>
        <v/>
      </c>
      <c r="T6707">
        <f>IF($S6707="","",IF($S6707&lt;Settings!$B$8,"Critical",IF($S6707&lt;Settings!$B$9,"Semi Critical","Non Critical")))</f>
        <v/>
      </c>
      <c r="U6707">
        <f>IF($B6707="","",IFERROR(VLOOKUP($O6707,Leaders!$A:$B,2,0),"Not Mapped"))</f>
        <v/>
      </c>
    </row>
    <row r="6708">
      <c r="A6708" s="16" t="n"/>
      <c r="G6708" s="17" t="n"/>
      <c r="H6708" s="17" t="n"/>
      <c r="I6708" s="17" t="n"/>
      <c r="J6708" s="17" t="n"/>
      <c r="K6708" s="17" t="n"/>
      <c r="L6708" s="17" t="n"/>
      <c r="N6708">
        <f>IF($B6708="","",IF($C6708="SUPERSTORE","Superstore","DH"))</f>
        <v/>
      </c>
      <c r="O6708">
        <f>IF($B6708="","",IFERROR(VLOOKUP($B6708,Mapping!$A:$C,2,0),"Not Mapped"))</f>
        <v/>
      </c>
      <c r="P6708">
        <f>IF($B6708="","",IFERROR(VLOOKUP($B6708,Mapping!$A:$C,3,0),"Not Mapped"))</f>
        <v/>
      </c>
      <c r="Q6708">
        <f>IF($B6708="","",IF(COUNTIF(Exclusions!$A:$A,$B6708)&gt;0,"Yes","No"))</f>
        <v/>
      </c>
      <c r="R6708" s="17">
        <f>IF($B6708="","",MIN(1,DAY($A6708)/IF($N6708="Superstore",Settings!$B$5,Settings!$B$4)))</f>
        <v/>
      </c>
      <c r="S6708" s="17">
        <f>IF(OR($B6708="",$G6708="",$R6708=0),"",$G6708/$R6708)</f>
        <v/>
      </c>
      <c r="T6708">
        <f>IF($S6708="","",IF($S6708&lt;Settings!$B$8,"Critical",IF($S6708&lt;Settings!$B$9,"Semi Critical","Non Critical")))</f>
        <v/>
      </c>
      <c r="U6708">
        <f>IF($B6708="","",IFERROR(VLOOKUP($O6708,Leaders!$A:$B,2,0),"Not Mapped"))</f>
        <v/>
      </c>
    </row>
    <row r="6709">
      <c r="A6709" s="16" t="n"/>
      <c r="G6709" s="17" t="n"/>
      <c r="H6709" s="17" t="n"/>
      <c r="I6709" s="17" t="n"/>
      <c r="J6709" s="17" t="n"/>
      <c r="K6709" s="17" t="n"/>
      <c r="L6709" s="17" t="n"/>
      <c r="N6709">
        <f>IF($B6709="","",IF($C6709="SUPERSTORE","Superstore","DH"))</f>
        <v/>
      </c>
      <c r="O6709">
        <f>IF($B6709="","",IFERROR(VLOOKUP($B6709,Mapping!$A:$C,2,0),"Not Mapped"))</f>
        <v/>
      </c>
      <c r="P6709">
        <f>IF($B6709="","",IFERROR(VLOOKUP($B6709,Mapping!$A:$C,3,0),"Not Mapped"))</f>
        <v/>
      </c>
      <c r="Q6709">
        <f>IF($B6709="","",IF(COUNTIF(Exclusions!$A:$A,$B6709)&gt;0,"Yes","No"))</f>
        <v/>
      </c>
      <c r="R6709" s="17">
        <f>IF($B6709="","",MIN(1,DAY($A6709)/IF($N6709="Superstore",Settings!$B$5,Settings!$B$4)))</f>
        <v/>
      </c>
      <c r="S6709" s="17">
        <f>IF(OR($B6709="",$G6709="",$R6709=0),"",$G6709/$R6709)</f>
        <v/>
      </c>
      <c r="T6709">
        <f>IF($S6709="","",IF($S6709&lt;Settings!$B$8,"Critical",IF($S6709&lt;Settings!$B$9,"Semi Critical","Non Critical")))</f>
        <v/>
      </c>
      <c r="U6709">
        <f>IF($B6709="","",IFERROR(VLOOKUP($O6709,Leaders!$A:$B,2,0),"Not Mapped"))</f>
        <v/>
      </c>
    </row>
    <row r="6710">
      <c r="A6710" s="16" t="n"/>
      <c r="G6710" s="17" t="n"/>
      <c r="H6710" s="17" t="n"/>
      <c r="I6710" s="17" t="n"/>
      <c r="J6710" s="17" t="n"/>
      <c r="K6710" s="17" t="n"/>
      <c r="L6710" s="17" t="n"/>
      <c r="N6710">
        <f>IF($B6710="","",IF($C6710="SUPERSTORE","Superstore","DH"))</f>
        <v/>
      </c>
      <c r="O6710">
        <f>IF($B6710="","",IFERROR(VLOOKUP($B6710,Mapping!$A:$C,2,0),"Not Mapped"))</f>
        <v/>
      </c>
      <c r="P6710">
        <f>IF($B6710="","",IFERROR(VLOOKUP($B6710,Mapping!$A:$C,3,0),"Not Mapped"))</f>
        <v/>
      </c>
      <c r="Q6710">
        <f>IF($B6710="","",IF(COUNTIF(Exclusions!$A:$A,$B6710)&gt;0,"Yes","No"))</f>
        <v/>
      </c>
      <c r="R6710" s="17">
        <f>IF($B6710="","",MIN(1,DAY($A6710)/IF($N6710="Superstore",Settings!$B$5,Settings!$B$4)))</f>
        <v/>
      </c>
      <c r="S6710" s="17">
        <f>IF(OR($B6710="",$G6710="",$R6710=0),"",$G6710/$R6710)</f>
        <v/>
      </c>
      <c r="T6710">
        <f>IF($S6710="","",IF($S6710&lt;Settings!$B$8,"Critical",IF($S6710&lt;Settings!$B$9,"Semi Critical","Non Critical")))</f>
        <v/>
      </c>
      <c r="U6710">
        <f>IF($B6710="","",IFERROR(VLOOKUP($O6710,Leaders!$A:$B,2,0),"Not Mapped"))</f>
        <v/>
      </c>
    </row>
    <row r="6711">
      <c r="A6711" s="16" t="n"/>
      <c r="G6711" s="17" t="n"/>
      <c r="H6711" s="17" t="n"/>
      <c r="I6711" s="17" t="n"/>
      <c r="J6711" s="17" t="n"/>
      <c r="K6711" s="17" t="n"/>
      <c r="L6711" s="17" t="n"/>
      <c r="N6711">
        <f>IF($B6711="","",IF($C6711="SUPERSTORE","Superstore","DH"))</f>
        <v/>
      </c>
      <c r="O6711">
        <f>IF($B6711="","",IFERROR(VLOOKUP($B6711,Mapping!$A:$C,2,0),"Not Mapped"))</f>
        <v/>
      </c>
      <c r="P6711">
        <f>IF($B6711="","",IFERROR(VLOOKUP($B6711,Mapping!$A:$C,3,0),"Not Mapped"))</f>
        <v/>
      </c>
      <c r="Q6711">
        <f>IF($B6711="","",IF(COUNTIF(Exclusions!$A:$A,$B6711)&gt;0,"Yes","No"))</f>
        <v/>
      </c>
      <c r="R6711" s="17">
        <f>IF($B6711="","",MIN(1,DAY($A6711)/IF($N6711="Superstore",Settings!$B$5,Settings!$B$4)))</f>
        <v/>
      </c>
      <c r="S6711" s="17">
        <f>IF(OR($B6711="",$G6711="",$R6711=0),"",$G6711/$R6711)</f>
        <v/>
      </c>
      <c r="T6711">
        <f>IF($S6711="","",IF($S6711&lt;Settings!$B$8,"Critical",IF($S6711&lt;Settings!$B$9,"Semi Critical","Non Critical")))</f>
        <v/>
      </c>
      <c r="U6711">
        <f>IF($B6711="","",IFERROR(VLOOKUP($O6711,Leaders!$A:$B,2,0),"Not Mapped"))</f>
        <v/>
      </c>
    </row>
    <row r="6712">
      <c r="A6712" s="16" t="n"/>
      <c r="G6712" s="17" t="n"/>
      <c r="H6712" s="17" t="n"/>
      <c r="I6712" s="17" t="n"/>
      <c r="J6712" s="17" t="n"/>
      <c r="K6712" s="17" t="n"/>
      <c r="L6712" s="17" t="n"/>
      <c r="N6712">
        <f>IF($B6712="","",IF($C6712="SUPERSTORE","Superstore","DH"))</f>
        <v/>
      </c>
      <c r="O6712">
        <f>IF($B6712="","",IFERROR(VLOOKUP($B6712,Mapping!$A:$C,2,0),"Not Mapped"))</f>
        <v/>
      </c>
      <c r="P6712">
        <f>IF($B6712="","",IFERROR(VLOOKUP($B6712,Mapping!$A:$C,3,0),"Not Mapped"))</f>
        <v/>
      </c>
      <c r="Q6712">
        <f>IF($B6712="","",IF(COUNTIF(Exclusions!$A:$A,$B6712)&gt;0,"Yes","No"))</f>
        <v/>
      </c>
      <c r="R6712" s="17">
        <f>IF($B6712="","",MIN(1,DAY($A6712)/IF($N6712="Superstore",Settings!$B$5,Settings!$B$4)))</f>
        <v/>
      </c>
      <c r="S6712" s="17">
        <f>IF(OR($B6712="",$G6712="",$R6712=0),"",$G6712/$R6712)</f>
        <v/>
      </c>
      <c r="T6712">
        <f>IF($S6712="","",IF($S6712&lt;Settings!$B$8,"Critical",IF($S6712&lt;Settings!$B$9,"Semi Critical","Non Critical")))</f>
        <v/>
      </c>
      <c r="U6712">
        <f>IF($B6712="","",IFERROR(VLOOKUP($O6712,Leaders!$A:$B,2,0),"Not Mapped"))</f>
        <v/>
      </c>
    </row>
    <row r="6713">
      <c r="A6713" s="16" t="n"/>
      <c r="G6713" s="17" t="n"/>
      <c r="H6713" s="17" t="n"/>
      <c r="I6713" s="17" t="n"/>
      <c r="J6713" s="17" t="n"/>
      <c r="K6713" s="17" t="n"/>
      <c r="L6713" s="17" t="n"/>
      <c r="N6713">
        <f>IF($B6713="","",IF($C6713="SUPERSTORE","Superstore","DH"))</f>
        <v/>
      </c>
      <c r="O6713">
        <f>IF($B6713="","",IFERROR(VLOOKUP($B6713,Mapping!$A:$C,2,0),"Not Mapped"))</f>
        <v/>
      </c>
      <c r="P6713">
        <f>IF($B6713="","",IFERROR(VLOOKUP($B6713,Mapping!$A:$C,3,0),"Not Mapped"))</f>
        <v/>
      </c>
      <c r="Q6713">
        <f>IF($B6713="","",IF(COUNTIF(Exclusions!$A:$A,$B6713)&gt;0,"Yes","No"))</f>
        <v/>
      </c>
      <c r="R6713" s="17">
        <f>IF($B6713="","",MIN(1,DAY($A6713)/IF($N6713="Superstore",Settings!$B$5,Settings!$B$4)))</f>
        <v/>
      </c>
      <c r="S6713" s="17">
        <f>IF(OR($B6713="",$G6713="",$R6713=0),"",$G6713/$R6713)</f>
        <v/>
      </c>
      <c r="T6713">
        <f>IF($S6713="","",IF($S6713&lt;Settings!$B$8,"Critical",IF($S6713&lt;Settings!$B$9,"Semi Critical","Non Critical")))</f>
        <v/>
      </c>
      <c r="U6713">
        <f>IF($B6713="","",IFERROR(VLOOKUP($O6713,Leaders!$A:$B,2,0),"Not Mapped"))</f>
        <v/>
      </c>
    </row>
    <row r="6714">
      <c r="A6714" s="16" t="n"/>
      <c r="G6714" s="17" t="n"/>
      <c r="H6714" s="17" t="n"/>
      <c r="I6714" s="17" t="n"/>
      <c r="J6714" s="17" t="n"/>
      <c r="K6714" s="17" t="n"/>
      <c r="L6714" s="17" t="n"/>
      <c r="N6714">
        <f>IF($B6714="","",IF($C6714="SUPERSTORE","Superstore","DH"))</f>
        <v/>
      </c>
      <c r="O6714">
        <f>IF($B6714="","",IFERROR(VLOOKUP($B6714,Mapping!$A:$C,2,0),"Not Mapped"))</f>
        <v/>
      </c>
      <c r="P6714">
        <f>IF($B6714="","",IFERROR(VLOOKUP($B6714,Mapping!$A:$C,3,0),"Not Mapped"))</f>
        <v/>
      </c>
      <c r="Q6714">
        <f>IF($B6714="","",IF(COUNTIF(Exclusions!$A:$A,$B6714)&gt;0,"Yes","No"))</f>
        <v/>
      </c>
      <c r="R6714" s="17">
        <f>IF($B6714="","",MIN(1,DAY($A6714)/IF($N6714="Superstore",Settings!$B$5,Settings!$B$4)))</f>
        <v/>
      </c>
      <c r="S6714" s="17">
        <f>IF(OR($B6714="",$G6714="",$R6714=0),"",$G6714/$R6714)</f>
        <v/>
      </c>
      <c r="T6714">
        <f>IF($S6714="","",IF($S6714&lt;Settings!$B$8,"Critical",IF($S6714&lt;Settings!$B$9,"Semi Critical","Non Critical")))</f>
        <v/>
      </c>
      <c r="U6714">
        <f>IF($B6714="","",IFERROR(VLOOKUP($O6714,Leaders!$A:$B,2,0),"Not Mapped"))</f>
        <v/>
      </c>
    </row>
    <row r="6715">
      <c r="A6715" s="16" t="n"/>
      <c r="G6715" s="17" t="n"/>
      <c r="H6715" s="17" t="n"/>
      <c r="I6715" s="17" t="n"/>
      <c r="J6715" s="17" t="n"/>
      <c r="K6715" s="17" t="n"/>
      <c r="L6715" s="17" t="n"/>
      <c r="N6715">
        <f>IF($B6715="","",IF($C6715="SUPERSTORE","Superstore","DH"))</f>
        <v/>
      </c>
      <c r="O6715">
        <f>IF($B6715="","",IFERROR(VLOOKUP($B6715,Mapping!$A:$C,2,0),"Not Mapped"))</f>
        <v/>
      </c>
      <c r="P6715">
        <f>IF($B6715="","",IFERROR(VLOOKUP($B6715,Mapping!$A:$C,3,0),"Not Mapped"))</f>
        <v/>
      </c>
      <c r="Q6715">
        <f>IF($B6715="","",IF(COUNTIF(Exclusions!$A:$A,$B6715)&gt;0,"Yes","No"))</f>
        <v/>
      </c>
      <c r="R6715" s="17">
        <f>IF($B6715="","",MIN(1,DAY($A6715)/IF($N6715="Superstore",Settings!$B$5,Settings!$B$4)))</f>
        <v/>
      </c>
      <c r="S6715" s="17">
        <f>IF(OR($B6715="",$G6715="",$R6715=0),"",$G6715/$R6715)</f>
        <v/>
      </c>
      <c r="T6715">
        <f>IF($S6715="","",IF($S6715&lt;Settings!$B$8,"Critical",IF($S6715&lt;Settings!$B$9,"Semi Critical","Non Critical")))</f>
        <v/>
      </c>
      <c r="U6715">
        <f>IF($B6715="","",IFERROR(VLOOKUP($O6715,Leaders!$A:$B,2,0),"Not Mapped"))</f>
        <v/>
      </c>
    </row>
    <row r="6716">
      <c r="A6716" s="16" t="n"/>
      <c r="G6716" s="17" t="n"/>
      <c r="H6716" s="17" t="n"/>
      <c r="I6716" s="17" t="n"/>
      <c r="J6716" s="17" t="n"/>
      <c r="K6716" s="17" t="n"/>
      <c r="L6716" s="17" t="n"/>
      <c r="N6716">
        <f>IF($B6716="","",IF($C6716="SUPERSTORE","Superstore","DH"))</f>
        <v/>
      </c>
      <c r="O6716">
        <f>IF($B6716="","",IFERROR(VLOOKUP($B6716,Mapping!$A:$C,2,0),"Not Mapped"))</f>
        <v/>
      </c>
      <c r="P6716">
        <f>IF($B6716="","",IFERROR(VLOOKUP($B6716,Mapping!$A:$C,3,0),"Not Mapped"))</f>
        <v/>
      </c>
      <c r="Q6716">
        <f>IF($B6716="","",IF(COUNTIF(Exclusions!$A:$A,$B6716)&gt;0,"Yes","No"))</f>
        <v/>
      </c>
      <c r="R6716" s="17">
        <f>IF($B6716="","",MIN(1,DAY($A6716)/IF($N6716="Superstore",Settings!$B$5,Settings!$B$4)))</f>
        <v/>
      </c>
      <c r="S6716" s="17">
        <f>IF(OR($B6716="",$G6716="",$R6716=0),"",$G6716/$R6716)</f>
        <v/>
      </c>
      <c r="T6716">
        <f>IF($S6716="","",IF($S6716&lt;Settings!$B$8,"Critical",IF($S6716&lt;Settings!$B$9,"Semi Critical","Non Critical")))</f>
        <v/>
      </c>
      <c r="U6716">
        <f>IF($B6716="","",IFERROR(VLOOKUP($O6716,Leaders!$A:$B,2,0),"Not Mapped"))</f>
        <v/>
      </c>
    </row>
    <row r="6717">
      <c r="A6717" s="16" t="n"/>
      <c r="G6717" s="17" t="n"/>
      <c r="H6717" s="17" t="n"/>
      <c r="I6717" s="17" t="n"/>
      <c r="J6717" s="17" t="n"/>
      <c r="K6717" s="17" t="n"/>
      <c r="L6717" s="17" t="n"/>
      <c r="N6717">
        <f>IF($B6717="","",IF($C6717="SUPERSTORE","Superstore","DH"))</f>
        <v/>
      </c>
      <c r="O6717">
        <f>IF($B6717="","",IFERROR(VLOOKUP($B6717,Mapping!$A:$C,2,0),"Not Mapped"))</f>
        <v/>
      </c>
      <c r="P6717">
        <f>IF($B6717="","",IFERROR(VLOOKUP($B6717,Mapping!$A:$C,3,0),"Not Mapped"))</f>
        <v/>
      </c>
      <c r="Q6717">
        <f>IF($B6717="","",IF(COUNTIF(Exclusions!$A:$A,$B6717)&gt;0,"Yes","No"))</f>
        <v/>
      </c>
      <c r="R6717" s="17">
        <f>IF($B6717="","",MIN(1,DAY($A6717)/IF($N6717="Superstore",Settings!$B$5,Settings!$B$4)))</f>
        <v/>
      </c>
      <c r="S6717" s="17">
        <f>IF(OR($B6717="",$G6717="",$R6717=0),"",$G6717/$R6717)</f>
        <v/>
      </c>
      <c r="T6717">
        <f>IF($S6717="","",IF($S6717&lt;Settings!$B$8,"Critical",IF($S6717&lt;Settings!$B$9,"Semi Critical","Non Critical")))</f>
        <v/>
      </c>
      <c r="U6717">
        <f>IF($B6717="","",IFERROR(VLOOKUP($O6717,Leaders!$A:$B,2,0),"Not Mapped"))</f>
        <v/>
      </c>
    </row>
    <row r="6718">
      <c r="A6718" s="16" t="n"/>
      <c r="G6718" s="17" t="n"/>
      <c r="H6718" s="17" t="n"/>
      <c r="I6718" s="17" t="n"/>
      <c r="J6718" s="17" t="n"/>
      <c r="K6718" s="17" t="n"/>
      <c r="L6718" s="17" t="n"/>
      <c r="N6718">
        <f>IF($B6718="","",IF($C6718="SUPERSTORE","Superstore","DH"))</f>
        <v/>
      </c>
      <c r="O6718">
        <f>IF($B6718="","",IFERROR(VLOOKUP($B6718,Mapping!$A:$C,2,0),"Not Mapped"))</f>
        <v/>
      </c>
      <c r="P6718">
        <f>IF($B6718="","",IFERROR(VLOOKUP($B6718,Mapping!$A:$C,3,0),"Not Mapped"))</f>
        <v/>
      </c>
      <c r="Q6718">
        <f>IF($B6718="","",IF(COUNTIF(Exclusions!$A:$A,$B6718)&gt;0,"Yes","No"))</f>
        <v/>
      </c>
      <c r="R6718" s="17">
        <f>IF($B6718="","",MIN(1,DAY($A6718)/IF($N6718="Superstore",Settings!$B$5,Settings!$B$4)))</f>
        <v/>
      </c>
      <c r="S6718" s="17">
        <f>IF(OR($B6718="",$G6718="",$R6718=0),"",$G6718/$R6718)</f>
        <v/>
      </c>
      <c r="T6718">
        <f>IF($S6718="","",IF($S6718&lt;Settings!$B$8,"Critical",IF($S6718&lt;Settings!$B$9,"Semi Critical","Non Critical")))</f>
        <v/>
      </c>
      <c r="U6718">
        <f>IF($B6718="","",IFERROR(VLOOKUP($O6718,Leaders!$A:$B,2,0),"Not Mapped"))</f>
        <v/>
      </c>
    </row>
    <row r="6719">
      <c r="A6719" s="16" t="n"/>
      <c r="G6719" s="17" t="n"/>
      <c r="H6719" s="17" t="n"/>
      <c r="I6719" s="17" t="n"/>
      <c r="J6719" s="17" t="n"/>
      <c r="K6719" s="17" t="n"/>
      <c r="L6719" s="17" t="n"/>
      <c r="N6719">
        <f>IF($B6719="","",IF($C6719="SUPERSTORE","Superstore","DH"))</f>
        <v/>
      </c>
      <c r="O6719">
        <f>IF($B6719="","",IFERROR(VLOOKUP($B6719,Mapping!$A:$C,2,0),"Not Mapped"))</f>
        <v/>
      </c>
      <c r="P6719">
        <f>IF($B6719="","",IFERROR(VLOOKUP($B6719,Mapping!$A:$C,3,0),"Not Mapped"))</f>
        <v/>
      </c>
      <c r="Q6719">
        <f>IF($B6719="","",IF(COUNTIF(Exclusions!$A:$A,$B6719)&gt;0,"Yes","No"))</f>
        <v/>
      </c>
      <c r="R6719" s="17">
        <f>IF($B6719="","",MIN(1,DAY($A6719)/IF($N6719="Superstore",Settings!$B$5,Settings!$B$4)))</f>
        <v/>
      </c>
      <c r="S6719" s="17">
        <f>IF(OR($B6719="",$G6719="",$R6719=0),"",$G6719/$R6719)</f>
        <v/>
      </c>
      <c r="T6719">
        <f>IF($S6719="","",IF($S6719&lt;Settings!$B$8,"Critical",IF($S6719&lt;Settings!$B$9,"Semi Critical","Non Critical")))</f>
        <v/>
      </c>
      <c r="U6719">
        <f>IF($B6719="","",IFERROR(VLOOKUP($O6719,Leaders!$A:$B,2,0),"Not Mapped"))</f>
        <v/>
      </c>
    </row>
    <row r="6720">
      <c r="A6720" s="16" t="n"/>
      <c r="G6720" s="17" t="n"/>
      <c r="H6720" s="17" t="n"/>
      <c r="I6720" s="17" t="n"/>
      <c r="J6720" s="17" t="n"/>
      <c r="K6720" s="17" t="n"/>
      <c r="L6720" s="17" t="n"/>
      <c r="N6720">
        <f>IF($B6720="","",IF($C6720="SUPERSTORE","Superstore","DH"))</f>
        <v/>
      </c>
      <c r="O6720">
        <f>IF($B6720="","",IFERROR(VLOOKUP($B6720,Mapping!$A:$C,2,0),"Not Mapped"))</f>
        <v/>
      </c>
      <c r="P6720">
        <f>IF($B6720="","",IFERROR(VLOOKUP($B6720,Mapping!$A:$C,3,0),"Not Mapped"))</f>
        <v/>
      </c>
      <c r="Q6720">
        <f>IF($B6720="","",IF(COUNTIF(Exclusions!$A:$A,$B6720)&gt;0,"Yes","No"))</f>
        <v/>
      </c>
      <c r="R6720" s="17">
        <f>IF($B6720="","",MIN(1,DAY($A6720)/IF($N6720="Superstore",Settings!$B$5,Settings!$B$4)))</f>
        <v/>
      </c>
      <c r="S6720" s="17">
        <f>IF(OR($B6720="",$G6720="",$R6720=0),"",$G6720/$R6720)</f>
        <v/>
      </c>
      <c r="T6720">
        <f>IF($S6720="","",IF($S6720&lt;Settings!$B$8,"Critical",IF($S6720&lt;Settings!$B$9,"Semi Critical","Non Critical")))</f>
        <v/>
      </c>
      <c r="U6720">
        <f>IF($B6720="","",IFERROR(VLOOKUP($O6720,Leaders!$A:$B,2,0),"Not Mapped"))</f>
        <v/>
      </c>
    </row>
    <row r="6721">
      <c r="A6721" s="16" t="n"/>
      <c r="G6721" s="17" t="n"/>
      <c r="H6721" s="17" t="n"/>
      <c r="I6721" s="17" t="n"/>
      <c r="J6721" s="17" t="n"/>
      <c r="K6721" s="17" t="n"/>
      <c r="L6721" s="17" t="n"/>
      <c r="N6721">
        <f>IF($B6721="","",IF($C6721="SUPERSTORE","Superstore","DH"))</f>
        <v/>
      </c>
      <c r="O6721">
        <f>IF($B6721="","",IFERROR(VLOOKUP($B6721,Mapping!$A:$C,2,0),"Not Mapped"))</f>
        <v/>
      </c>
      <c r="P6721">
        <f>IF($B6721="","",IFERROR(VLOOKUP($B6721,Mapping!$A:$C,3,0),"Not Mapped"))</f>
        <v/>
      </c>
      <c r="Q6721">
        <f>IF($B6721="","",IF(COUNTIF(Exclusions!$A:$A,$B6721)&gt;0,"Yes","No"))</f>
        <v/>
      </c>
      <c r="R6721" s="17">
        <f>IF($B6721="","",MIN(1,DAY($A6721)/IF($N6721="Superstore",Settings!$B$5,Settings!$B$4)))</f>
        <v/>
      </c>
      <c r="S6721" s="17">
        <f>IF(OR($B6721="",$G6721="",$R6721=0),"",$G6721/$R6721)</f>
        <v/>
      </c>
      <c r="T6721">
        <f>IF($S6721="","",IF($S6721&lt;Settings!$B$8,"Critical",IF($S6721&lt;Settings!$B$9,"Semi Critical","Non Critical")))</f>
        <v/>
      </c>
      <c r="U6721">
        <f>IF($B6721="","",IFERROR(VLOOKUP($O6721,Leaders!$A:$B,2,0),"Not Mapped"))</f>
        <v/>
      </c>
    </row>
    <row r="6722">
      <c r="A6722" s="16" t="n"/>
      <c r="G6722" s="17" t="n"/>
      <c r="H6722" s="17" t="n"/>
      <c r="I6722" s="17" t="n"/>
      <c r="J6722" s="17" t="n"/>
      <c r="K6722" s="17" t="n"/>
      <c r="L6722" s="17" t="n"/>
      <c r="N6722">
        <f>IF($B6722="","",IF($C6722="SUPERSTORE","Superstore","DH"))</f>
        <v/>
      </c>
      <c r="O6722">
        <f>IF($B6722="","",IFERROR(VLOOKUP($B6722,Mapping!$A:$C,2,0),"Not Mapped"))</f>
        <v/>
      </c>
      <c r="P6722">
        <f>IF($B6722="","",IFERROR(VLOOKUP($B6722,Mapping!$A:$C,3,0),"Not Mapped"))</f>
        <v/>
      </c>
      <c r="Q6722">
        <f>IF($B6722="","",IF(COUNTIF(Exclusions!$A:$A,$B6722)&gt;0,"Yes","No"))</f>
        <v/>
      </c>
      <c r="R6722" s="17">
        <f>IF($B6722="","",MIN(1,DAY($A6722)/IF($N6722="Superstore",Settings!$B$5,Settings!$B$4)))</f>
        <v/>
      </c>
      <c r="S6722" s="17">
        <f>IF(OR($B6722="",$G6722="",$R6722=0),"",$G6722/$R6722)</f>
        <v/>
      </c>
      <c r="T6722">
        <f>IF($S6722="","",IF($S6722&lt;Settings!$B$8,"Critical",IF($S6722&lt;Settings!$B$9,"Semi Critical","Non Critical")))</f>
        <v/>
      </c>
      <c r="U6722">
        <f>IF($B6722="","",IFERROR(VLOOKUP($O6722,Leaders!$A:$B,2,0),"Not Mapped"))</f>
        <v/>
      </c>
    </row>
    <row r="6723">
      <c r="A6723" s="16" t="n"/>
      <c r="G6723" s="17" t="n"/>
      <c r="H6723" s="17" t="n"/>
      <c r="I6723" s="17" t="n"/>
      <c r="J6723" s="17" t="n"/>
      <c r="K6723" s="17" t="n"/>
      <c r="L6723" s="17" t="n"/>
      <c r="N6723">
        <f>IF($B6723="","",IF($C6723="SUPERSTORE","Superstore","DH"))</f>
        <v/>
      </c>
      <c r="O6723">
        <f>IF($B6723="","",IFERROR(VLOOKUP($B6723,Mapping!$A:$C,2,0),"Not Mapped"))</f>
        <v/>
      </c>
      <c r="P6723">
        <f>IF($B6723="","",IFERROR(VLOOKUP($B6723,Mapping!$A:$C,3,0),"Not Mapped"))</f>
        <v/>
      </c>
      <c r="Q6723">
        <f>IF($B6723="","",IF(COUNTIF(Exclusions!$A:$A,$B6723)&gt;0,"Yes","No"))</f>
        <v/>
      </c>
      <c r="R6723" s="17">
        <f>IF($B6723="","",MIN(1,DAY($A6723)/IF($N6723="Superstore",Settings!$B$5,Settings!$B$4)))</f>
        <v/>
      </c>
      <c r="S6723" s="17">
        <f>IF(OR($B6723="",$G6723="",$R6723=0),"",$G6723/$R6723)</f>
        <v/>
      </c>
      <c r="T6723">
        <f>IF($S6723="","",IF($S6723&lt;Settings!$B$8,"Critical",IF($S6723&lt;Settings!$B$9,"Semi Critical","Non Critical")))</f>
        <v/>
      </c>
      <c r="U6723">
        <f>IF($B6723="","",IFERROR(VLOOKUP($O6723,Leaders!$A:$B,2,0),"Not Mapped"))</f>
        <v/>
      </c>
    </row>
    <row r="6724">
      <c r="A6724" s="16" t="n"/>
      <c r="G6724" s="17" t="n"/>
      <c r="H6724" s="17" t="n"/>
      <c r="I6724" s="17" t="n"/>
      <c r="J6724" s="17" t="n"/>
      <c r="K6724" s="17" t="n"/>
      <c r="L6724" s="17" t="n"/>
      <c r="N6724">
        <f>IF($B6724="","",IF($C6724="SUPERSTORE","Superstore","DH"))</f>
        <v/>
      </c>
      <c r="O6724">
        <f>IF($B6724="","",IFERROR(VLOOKUP($B6724,Mapping!$A:$C,2,0),"Not Mapped"))</f>
        <v/>
      </c>
      <c r="P6724">
        <f>IF($B6724="","",IFERROR(VLOOKUP($B6724,Mapping!$A:$C,3,0),"Not Mapped"))</f>
        <v/>
      </c>
      <c r="Q6724">
        <f>IF($B6724="","",IF(COUNTIF(Exclusions!$A:$A,$B6724)&gt;0,"Yes","No"))</f>
        <v/>
      </c>
      <c r="R6724" s="17">
        <f>IF($B6724="","",MIN(1,DAY($A6724)/IF($N6724="Superstore",Settings!$B$5,Settings!$B$4)))</f>
        <v/>
      </c>
      <c r="S6724" s="17">
        <f>IF(OR($B6724="",$G6724="",$R6724=0),"",$G6724/$R6724)</f>
        <v/>
      </c>
      <c r="T6724">
        <f>IF($S6724="","",IF($S6724&lt;Settings!$B$8,"Critical",IF($S6724&lt;Settings!$B$9,"Semi Critical","Non Critical")))</f>
        <v/>
      </c>
      <c r="U6724">
        <f>IF($B6724="","",IFERROR(VLOOKUP($O6724,Leaders!$A:$B,2,0),"Not Mapped"))</f>
        <v/>
      </c>
    </row>
    <row r="6725">
      <c r="A6725" s="16" t="n"/>
      <c r="G6725" s="17" t="n"/>
      <c r="H6725" s="17" t="n"/>
      <c r="I6725" s="17" t="n"/>
      <c r="J6725" s="17" t="n"/>
      <c r="K6725" s="17" t="n"/>
      <c r="L6725" s="17" t="n"/>
      <c r="N6725">
        <f>IF($B6725="","",IF($C6725="SUPERSTORE","Superstore","DH"))</f>
        <v/>
      </c>
      <c r="O6725">
        <f>IF($B6725="","",IFERROR(VLOOKUP($B6725,Mapping!$A:$C,2,0),"Not Mapped"))</f>
        <v/>
      </c>
      <c r="P6725">
        <f>IF($B6725="","",IFERROR(VLOOKUP($B6725,Mapping!$A:$C,3,0),"Not Mapped"))</f>
        <v/>
      </c>
      <c r="Q6725">
        <f>IF($B6725="","",IF(COUNTIF(Exclusions!$A:$A,$B6725)&gt;0,"Yes","No"))</f>
        <v/>
      </c>
      <c r="R6725" s="17">
        <f>IF($B6725="","",MIN(1,DAY($A6725)/IF($N6725="Superstore",Settings!$B$5,Settings!$B$4)))</f>
        <v/>
      </c>
      <c r="S6725" s="17">
        <f>IF(OR($B6725="",$G6725="",$R6725=0),"",$G6725/$R6725)</f>
        <v/>
      </c>
      <c r="T6725">
        <f>IF($S6725="","",IF($S6725&lt;Settings!$B$8,"Critical",IF($S6725&lt;Settings!$B$9,"Semi Critical","Non Critical")))</f>
        <v/>
      </c>
      <c r="U6725">
        <f>IF($B6725="","",IFERROR(VLOOKUP($O6725,Leaders!$A:$B,2,0),"Not Mapped"))</f>
        <v/>
      </c>
    </row>
    <row r="6726">
      <c r="A6726" s="16" t="n"/>
      <c r="G6726" s="17" t="n"/>
      <c r="H6726" s="17" t="n"/>
      <c r="I6726" s="17" t="n"/>
      <c r="J6726" s="17" t="n"/>
      <c r="K6726" s="17" t="n"/>
      <c r="L6726" s="17" t="n"/>
      <c r="N6726">
        <f>IF($B6726="","",IF($C6726="SUPERSTORE","Superstore","DH"))</f>
        <v/>
      </c>
      <c r="O6726">
        <f>IF($B6726="","",IFERROR(VLOOKUP($B6726,Mapping!$A:$C,2,0),"Not Mapped"))</f>
        <v/>
      </c>
      <c r="P6726">
        <f>IF($B6726="","",IFERROR(VLOOKUP($B6726,Mapping!$A:$C,3,0),"Not Mapped"))</f>
        <v/>
      </c>
      <c r="Q6726">
        <f>IF($B6726="","",IF(COUNTIF(Exclusions!$A:$A,$B6726)&gt;0,"Yes","No"))</f>
        <v/>
      </c>
      <c r="R6726" s="17">
        <f>IF($B6726="","",MIN(1,DAY($A6726)/IF($N6726="Superstore",Settings!$B$5,Settings!$B$4)))</f>
        <v/>
      </c>
      <c r="S6726" s="17">
        <f>IF(OR($B6726="",$G6726="",$R6726=0),"",$G6726/$R6726)</f>
        <v/>
      </c>
      <c r="T6726">
        <f>IF($S6726="","",IF($S6726&lt;Settings!$B$8,"Critical",IF($S6726&lt;Settings!$B$9,"Semi Critical","Non Critical")))</f>
        <v/>
      </c>
      <c r="U6726">
        <f>IF($B6726="","",IFERROR(VLOOKUP($O6726,Leaders!$A:$B,2,0),"Not Mapped"))</f>
        <v/>
      </c>
    </row>
    <row r="6727">
      <c r="A6727" s="16" t="n"/>
      <c r="G6727" s="17" t="n"/>
      <c r="H6727" s="17" t="n"/>
      <c r="I6727" s="17" t="n"/>
      <c r="J6727" s="17" t="n"/>
      <c r="K6727" s="17" t="n"/>
      <c r="L6727" s="17" t="n"/>
      <c r="N6727">
        <f>IF($B6727="","",IF($C6727="SUPERSTORE","Superstore","DH"))</f>
        <v/>
      </c>
      <c r="O6727">
        <f>IF($B6727="","",IFERROR(VLOOKUP($B6727,Mapping!$A:$C,2,0),"Not Mapped"))</f>
        <v/>
      </c>
      <c r="P6727">
        <f>IF($B6727="","",IFERROR(VLOOKUP($B6727,Mapping!$A:$C,3,0),"Not Mapped"))</f>
        <v/>
      </c>
      <c r="Q6727">
        <f>IF($B6727="","",IF(COUNTIF(Exclusions!$A:$A,$B6727)&gt;0,"Yes","No"))</f>
        <v/>
      </c>
      <c r="R6727" s="17">
        <f>IF($B6727="","",MIN(1,DAY($A6727)/IF($N6727="Superstore",Settings!$B$5,Settings!$B$4)))</f>
        <v/>
      </c>
      <c r="S6727" s="17">
        <f>IF(OR($B6727="",$G6727="",$R6727=0),"",$G6727/$R6727)</f>
        <v/>
      </c>
      <c r="T6727">
        <f>IF($S6727="","",IF($S6727&lt;Settings!$B$8,"Critical",IF($S6727&lt;Settings!$B$9,"Semi Critical","Non Critical")))</f>
        <v/>
      </c>
      <c r="U6727">
        <f>IF($B6727="","",IFERROR(VLOOKUP($O6727,Leaders!$A:$B,2,0),"Not Mapped"))</f>
        <v/>
      </c>
    </row>
    <row r="6728">
      <c r="A6728" s="16" t="n"/>
      <c r="G6728" s="17" t="n"/>
      <c r="H6728" s="17" t="n"/>
      <c r="I6728" s="17" t="n"/>
      <c r="J6728" s="17" t="n"/>
      <c r="K6728" s="17" t="n"/>
      <c r="L6728" s="17" t="n"/>
      <c r="N6728">
        <f>IF($B6728="","",IF($C6728="SUPERSTORE","Superstore","DH"))</f>
        <v/>
      </c>
      <c r="O6728">
        <f>IF($B6728="","",IFERROR(VLOOKUP($B6728,Mapping!$A:$C,2,0),"Not Mapped"))</f>
        <v/>
      </c>
      <c r="P6728">
        <f>IF($B6728="","",IFERROR(VLOOKUP($B6728,Mapping!$A:$C,3,0),"Not Mapped"))</f>
        <v/>
      </c>
      <c r="Q6728">
        <f>IF($B6728="","",IF(COUNTIF(Exclusions!$A:$A,$B6728)&gt;0,"Yes","No"))</f>
        <v/>
      </c>
      <c r="R6728" s="17">
        <f>IF($B6728="","",MIN(1,DAY($A6728)/IF($N6728="Superstore",Settings!$B$5,Settings!$B$4)))</f>
        <v/>
      </c>
      <c r="S6728" s="17">
        <f>IF(OR($B6728="",$G6728="",$R6728=0),"",$G6728/$R6728)</f>
        <v/>
      </c>
      <c r="T6728">
        <f>IF($S6728="","",IF($S6728&lt;Settings!$B$8,"Critical",IF($S6728&lt;Settings!$B$9,"Semi Critical","Non Critical")))</f>
        <v/>
      </c>
      <c r="U6728">
        <f>IF($B6728="","",IFERROR(VLOOKUP($O6728,Leaders!$A:$B,2,0),"Not Mapped"))</f>
        <v/>
      </c>
    </row>
    <row r="6729">
      <c r="A6729" s="16" t="n"/>
      <c r="G6729" s="17" t="n"/>
      <c r="H6729" s="17" t="n"/>
      <c r="I6729" s="17" t="n"/>
      <c r="J6729" s="17" t="n"/>
      <c r="K6729" s="17" t="n"/>
      <c r="L6729" s="17" t="n"/>
      <c r="N6729">
        <f>IF($B6729="","",IF($C6729="SUPERSTORE","Superstore","DH"))</f>
        <v/>
      </c>
      <c r="O6729">
        <f>IF($B6729="","",IFERROR(VLOOKUP($B6729,Mapping!$A:$C,2,0),"Not Mapped"))</f>
        <v/>
      </c>
      <c r="P6729">
        <f>IF($B6729="","",IFERROR(VLOOKUP($B6729,Mapping!$A:$C,3,0),"Not Mapped"))</f>
        <v/>
      </c>
      <c r="Q6729">
        <f>IF($B6729="","",IF(COUNTIF(Exclusions!$A:$A,$B6729)&gt;0,"Yes","No"))</f>
        <v/>
      </c>
      <c r="R6729" s="17">
        <f>IF($B6729="","",MIN(1,DAY($A6729)/IF($N6729="Superstore",Settings!$B$5,Settings!$B$4)))</f>
        <v/>
      </c>
      <c r="S6729" s="17">
        <f>IF(OR($B6729="",$G6729="",$R6729=0),"",$G6729/$R6729)</f>
        <v/>
      </c>
      <c r="T6729">
        <f>IF($S6729="","",IF($S6729&lt;Settings!$B$8,"Critical",IF($S6729&lt;Settings!$B$9,"Semi Critical","Non Critical")))</f>
        <v/>
      </c>
      <c r="U6729">
        <f>IF($B6729="","",IFERROR(VLOOKUP($O6729,Leaders!$A:$B,2,0),"Not Mapped"))</f>
        <v/>
      </c>
    </row>
    <row r="6730">
      <c r="A6730" s="16" t="n"/>
      <c r="G6730" s="17" t="n"/>
      <c r="H6730" s="17" t="n"/>
      <c r="I6730" s="17" t="n"/>
      <c r="J6730" s="17" t="n"/>
      <c r="K6730" s="17" t="n"/>
      <c r="L6730" s="17" t="n"/>
      <c r="N6730">
        <f>IF($B6730="","",IF($C6730="SUPERSTORE","Superstore","DH"))</f>
        <v/>
      </c>
      <c r="O6730">
        <f>IF($B6730="","",IFERROR(VLOOKUP($B6730,Mapping!$A:$C,2,0),"Not Mapped"))</f>
        <v/>
      </c>
      <c r="P6730">
        <f>IF($B6730="","",IFERROR(VLOOKUP($B6730,Mapping!$A:$C,3,0),"Not Mapped"))</f>
        <v/>
      </c>
      <c r="Q6730">
        <f>IF($B6730="","",IF(COUNTIF(Exclusions!$A:$A,$B6730)&gt;0,"Yes","No"))</f>
        <v/>
      </c>
      <c r="R6730" s="17">
        <f>IF($B6730="","",MIN(1,DAY($A6730)/IF($N6730="Superstore",Settings!$B$5,Settings!$B$4)))</f>
        <v/>
      </c>
      <c r="S6730" s="17">
        <f>IF(OR($B6730="",$G6730="",$R6730=0),"",$G6730/$R6730)</f>
        <v/>
      </c>
      <c r="T6730">
        <f>IF($S6730="","",IF($S6730&lt;Settings!$B$8,"Critical",IF($S6730&lt;Settings!$B$9,"Semi Critical","Non Critical")))</f>
        <v/>
      </c>
      <c r="U6730">
        <f>IF($B6730="","",IFERROR(VLOOKUP($O6730,Leaders!$A:$B,2,0),"Not Mapped"))</f>
        <v/>
      </c>
    </row>
    <row r="6731">
      <c r="A6731" s="16" t="n"/>
      <c r="G6731" s="17" t="n"/>
      <c r="H6731" s="17" t="n"/>
      <c r="I6731" s="17" t="n"/>
      <c r="J6731" s="17" t="n"/>
      <c r="K6731" s="17" t="n"/>
      <c r="L6731" s="17" t="n"/>
      <c r="N6731">
        <f>IF($B6731="","",IF($C6731="SUPERSTORE","Superstore","DH"))</f>
        <v/>
      </c>
      <c r="O6731">
        <f>IF($B6731="","",IFERROR(VLOOKUP($B6731,Mapping!$A:$C,2,0),"Not Mapped"))</f>
        <v/>
      </c>
      <c r="P6731">
        <f>IF($B6731="","",IFERROR(VLOOKUP($B6731,Mapping!$A:$C,3,0),"Not Mapped"))</f>
        <v/>
      </c>
      <c r="Q6731">
        <f>IF($B6731="","",IF(COUNTIF(Exclusions!$A:$A,$B6731)&gt;0,"Yes","No"))</f>
        <v/>
      </c>
      <c r="R6731" s="17">
        <f>IF($B6731="","",MIN(1,DAY($A6731)/IF($N6731="Superstore",Settings!$B$5,Settings!$B$4)))</f>
        <v/>
      </c>
      <c r="S6731" s="17">
        <f>IF(OR($B6731="",$G6731="",$R6731=0),"",$G6731/$R6731)</f>
        <v/>
      </c>
      <c r="T6731">
        <f>IF($S6731="","",IF($S6731&lt;Settings!$B$8,"Critical",IF($S6731&lt;Settings!$B$9,"Semi Critical","Non Critical")))</f>
        <v/>
      </c>
      <c r="U6731">
        <f>IF($B6731="","",IFERROR(VLOOKUP($O6731,Leaders!$A:$B,2,0),"Not Mapped"))</f>
        <v/>
      </c>
    </row>
    <row r="6732">
      <c r="A6732" s="16" t="n"/>
      <c r="G6732" s="17" t="n"/>
      <c r="H6732" s="17" t="n"/>
      <c r="I6732" s="17" t="n"/>
      <c r="J6732" s="17" t="n"/>
      <c r="K6732" s="17" t="n"/>
      <c r="L6732" s="17" t="n"/>
      <c r="N6732">
        <f>IF($B6732="","",IF($C6732="SUPERSTORE","Superstore","DH"))</f>
        <v/>
      </c>
      <c r="O6732">
        <f>IF($B6732="","",IFERROR(VLOOKUP($B6732,Mapping!$A:$C,2,0),"Not Mapped"))</f>
        <v/>
      </c>
      <c r="P6732">
        <f>IF($B6732="","",IFERROR(VLOOKUP($B6732,Mapping!$A:$C,3,0),"Not Mapped"))</f>
        <v/>
      </c>
      <c r="Q6732">
        <f>IF($B6732="","",IF(COUNTIF(Exclusions!$A:$A,$B6732)&gt;0,"Yes","No"))</f>
        <v/>
      </c>
      <c r="R6732" s="17">
        <f>IF($B6732="","",MIN(1,DAY($A6732)/IF($N6732="Superstore",Settings!$B$5,Settings!$B$4)))</f>
        <v/>
      </c>
      <c r="S6732" s="17">
        <f>IF(OR($B6732="",$G6732="",$R6732=0),"",$G6732/$R6732)</f>
        <v/>
      </c>
      <c r="T6732">
        <f>IF($S6732="","",IF($S6732&lt;Settings!$B$8,"Critical",IF($S6732&lt;Settings!$B$9,"Semi Critical","Non Critical")))</f>
        <v/>
      </c>
      <c r="U6732">
        <f>IF($B6732="","",IFERROR(VLOOKUP($O6732,Leaders!$A:$B,2,0),"Not Mapped"))</f>
        <v/>
      </c>
    </row>
    <row r="6733">
      <c r="A6733" s="16" t="n"/>
      <c r="G6733" s="17" t="n"/>
      <c r="H6733" s="17" t="n"/>
      <c r="I6733" s="17" t="n"/>
      <c r="J6733" s="17" t="n"/>
      <c r="K6733" s="17" t="n"/>
      <c r="L6733" s="17" t="n"/>
      <c r="N6733">
        <f>IF($B6733="","",IF($C6733="SUPERSTORE","Superstore","DH"))</f>
        <v/>
      </c>
      <c r="O6733">
        <f>IF($B6733="","",IFERROR(VLOOKUP($B6733,Mapping!$A:$C,2,0),"Not Mapped"))</f>
        <v/>
      </c>
      <c r="P6733">
        <f>IF($B6733="","",IFERROR(VLOOKUP($B6733,Mapping!$A:$C,3,0),"Not Mapped"))</f>
        <v/>
      </c>
      <c r="Q6733">
        <f>IF($B6733="","",IF(COUNTIF(Exclusions!$A:$A,$B6733)&gt;0,"Yes","No"))</f>
        <v/>
      </c>
      <c r="R6733" s="17">
        <f>IF($B6733="","",MIN(1,DAY($A6733)/IF($N6733="Superstore",Settings!$B$5,Settings!$B$4)))</f>
        <v/>
      </c>
      <c r="S6733" s="17">
        <f>IF(OR($B6733="",$G6733="",$R6733=0),"",$G6733/$R6733)</f>
        <v/>
      </c>
      <c r="T6733">
        <f>IF($S6733="","",IF($S6733&lt;Settings!$B$8,"Critical",IF($S6733&lt;Settings!$B$9,"Semi Critical","Non Critical")))</f>
        <v/>
      </c>
      <c r="U6733">
        <f>IF($B6733="","",IFERROR(VLOOKUP($O6733,Leaders!$A:$B,2,0),"Not Mapped"))</f>
        <v/>
      </c>
    </row>
    <row r="6734">
      <c r="A6734" s="16" t="n"/>
      <c r="G6734" s="17" t="n"/>
      <c r="H6734" s="17" t="n"/>
      <c r="I6734" s="17" t="n"/>
      <c r="J6734" s="17" t="n"/>
      <c r="K6734" s="17" t="n"/>
      <c r="L6734" s="17" t="n"/>
      <c r="N6734">
        <f>IF($B6734="","",IF($C6734="SUPERSTORE","Superstore","DH"))</f>
        <v/>
      </c>
      <c r="O6734">
        <f>IF($B6734="","",IFERROR(VLOOKUP($B6734,Mapping!$A:$C,2,0),"Not Mapped"))</f>
        <v/>
      </c>
      <c r="P6734">
        <f>IF($B6734="","",IFERROR(VLOOKUP($B6734,Mapping!$A:$C,3,0),"Not Mapped"))</f>
        <v/>
      </c>
      <c r="Q6734">
        <f>IF($B6734="","",IF(COUNTIF(Exclusions!$A:$A,$B6734)&gt;0,"Yes","No"))</f>
        <v/>
      </c>
      <c r="R6734" s="17">
        <f>IF($B6734="","",MIN(1,DAY($A6734)/IF($N6734="Superstore",Settings!$B$5,Settings!$B$4)))</f>
        <v/>
      </c>
      <c r="S6734" s="17">
        <f>IF(OR($B6734="",$G6734="",$R6734=0),"",$G6734/$R6734)</f>
        <v/>
      </c>
      <c r="T6734">
        <f>IF($S6734="","",IF($S6734&lt;Settings!$B$8,"Critical",IF($S6734&lt;Settings!$B$9,"Semi Critical","Non Critical")))</f>
        <v/>
      </c>
      <c r="U6734">
        <f>IF($B6734="","",IFERROR(VLOOKUP($O6734,Leaders!$A:$B,2,0),"Not Mapped"))</f>
        <v/>
      </c>
    </row>
    <row r="6735">
      <c r="A6735" s="16" t="n"/>
      <c r="G6735" s="17" t="n"/>
      <c r="H6735" s="17" t="n"/>
      <c r="I6735" s="17" t="n"/>
      <c r="J6735" s="17" t="n"/>
      <c r="K6735" s="17" t="n"/>
      <c r="L6735" s="17" t="n"/>
      <c r="N6735">
        <f>IF($B6735="","",IF($C6735="SUPERSTORE","Superstore","DH"))</f>
        <v/>
      </c>
      <c r="O6735">
        <f>IF($B6735="","",IFERROR(VLOOKUP($B6735,Mapping!$A:$C,2,0),"Not Mapped"))</f>
        <v/>
      </c>
      <c r="P6735">
        <f>IF($B6735="","",IFERROR(VLOOKUP($B6735,Mapping!$A:$C,3,0),"Not Mapped"))</f>
        <v/>
      </c>
      <c r="Q6735">
        <f>IF($B6735="","",IF(COUNTIF(Exclusions!$A:$A,$B6735)&gt;0,"Yes","No"))</f>
        <v/>
      </c>
      <c r="R6735" s="17">
        <f>IF($B6735="","",MIN(1,DAY($A6735)/IF($N6735="Superstore",Settings!$B$5,Settings!$B$4)))</f>
        <v/>
      </c>
      <c r="S6735" s="17">
        <f>IF(OR($B6735="",$G6735="",$R6735=0),"",$G6735/$R6735)</f>
        <v/>
      </c>
      <c r="T6735">
        <f>IF($S6735="","",IF($S6735&lt;Settings!$B$8,"Critical",IF($S6735&lt;Settings!$B$9,"Semi Critical","Non Critical")))</f>
        <v/>
      </c>
      <c r="U6735">
        <f>IF($B6735="","",IFERROR(VLOOKUP($O6735,Leaders!$A:$B,2,0),"Not Mapped"))</f>
        <v/>
      </c>
    </row>
    <row r="6736">
      <c r="A6736" s="16" t="n"/>
      <c r="G6736" s="17" t="n"/>
      <c r="H6736" s="17" t="n"/>
      <c r="I6736" s="17" t="n"/>
      <c r="J6736" s="17" t="n"/>
      <c r="K6736" s="17" t="n"/>
      <c r="L6736" s="17" t="n"/>
      <c r="N6736">
        <f>IF($B6736="","",IF($C6736="SUPERSTORE","Superstore","DH"))</f>
        <v/>
      </c>
      <c r="O6736">
        <f>IF($B6736="","",IFERROR(VLOOKUP($B6736,Mapping!$A:$C,2,0),"Not Mapped"))</f>
        <v/>
      </c>
      <c r="P6736">
        <f>IF($B6736="","",IFERROR(VLOOKUP($B6736,Mapping!$A:$C,3,0),"Not Mapped"))</f>
        <v/>
      </c>
      <c r="Q6736">
        <f>IF($B6736="","",IF(COUNTIF(Exclusions!$A:$A,$B6736)&gt;0,"Yes","No"))</f>
        <v/>
      </c>
      <c r="R6736" s="17">
        <f>IF($B6736="","",MIN(1,DAY($A6736)/IF($N6736="Superstore",Settings!$B$5,Settings!$B$4)))</f>
        <v/>
      </c>
      <c r="S6736" s="17">
        <f>IF(OR($B6736="",$G6736="",$R6736=0),"",$G6736/$R6736)</f>
        <v/>
      </c>
      <c r="T6736">
        <f>IF($S6736="","",IF($S6736&lt;Settings!$B$8,"Critical",IF($S6736&lt;Settings!$B$9,"Semi Critical","Non Critical")))</f>
        <v/>
      </c>
      <c r="U6736">
        <f>IF($B6736="","",IFERROR(VLOOKUP($O6736,Leaders!$A:$B,2,0),"Not Mapped"))</f>
        <v/>
      </c>
    </row>
    <row r="6737">
      <c r="A6737" s="16" t="n"/>
      <c r="G6737" s="17" t="n"/>
      <c r="H6737" s="17" t="n"/>
      <c r="I6737" s="17" t="n"/>
      <c r="J6737" s="17" t="n"/>
      <c r="K6737" s="17" t="n"/>
      <c r="L6737" s="17" t="n"/>
      <c r="N6737">
        <f>IF($B6737="","",IF($C6737="SUPERSTORE","Superstore","DH"))</f>
        <v/>
      </c>
      <c r="O6737">
        <f>IF($B6737="","",IFERROR(VLOOKUP($B6737,Mapping!$A:$C,2,0),"Not Mapped"))</f>
        <v/>
      </c>
      <c r="P6737">
        <f>IF($B6737="","",IFERROR(VLOOKUP($B6737,Mapping!$A:$C,3,0),"Not Mapped"))</f>
        <v/>
      </c>
      <c r="Q6737">
        <f>IF($B6737="","",IF(COUNTIF(Exclusions!$A:$A,$B6737)&gt;0,"Yes","No"))</f>
        <v/>
      </c>
      <c r="R6737" s="17">
        <f>IF($B6737="","",MIN(1,DAY($A6737)/IF($N6737="Superstore",Settings!$B$5,Settings!$B$4)))</f>
        <v/>
      </c>
      <c r="S6737" s="17">
        <f>IF(OR($B6737="",$G6737="",$R6737=0),"",$G6737/$R6737)</f>
        <v/>
      </c>
      <c r="T6737">
        <f>IF($S6737="","",IF($S6737&lt;Settings!$B$8,"Critical",IF($S6737&lt;Settings!$B$9,"Semi Critical","Non Critical")))</f>
        <v/>
      </c>
      <c r="U6737">
        <f>IF($B6737="","",IFERROR(VLOOKUP($O6737,Leaders!$A:$B,2,0),"Not Mapped"))</f>
        <v/>
      </c>
    </row>
    <row r="6738">
      <c r="A6738" s="16" t="n"/>
      <c r="G6738" s="17" t="n"/>
      <c r="H6738" s="17" t="n"/>
      <c r="I6738" s="17" t="n"/>
      <c r="J6738" s="17" t="n"/>
      <c r="K6738" s="17" t="n"/>
      <c r="L6738" s="17" t="n"/>
      <c r="N6738">
        <f>IF($B6738="","",IF($C6738="SUPERSTORE","Superstore","DH"))</f>
        <v/>
      </c>
      <c r="O6738">
        <f>IF($B6738="","",IFERROR(VLOOKUP($B6738,Mapping!$A:$C,2,0),"Not Mapped"))</f>
        <v/>
      </c>
      <c r="P6738">
        <f>IF($B6738="","",IFERROR(VLOOKUP($B6738,Mapping!$A:$C,3,0),"Not Mapped"))</f>
        <v/>
      </c>
      <c r="Q6738">
        <f>IF($B6738="","",IF(COUNTIF(Exclusions!$A:$A,$B6738)&gt;0,"Yes","No"))</f>
        <v/>
      </c>
      <c r="R6738" s="17">
        <f>IF($B6738="","",MIN(1,DAY($A6738)/IF($N6738="Superstore",Settings!$B$5,Settings!$B$4)))</f>
        <v/>
      </c>
      <c r="S6738" s="17">
        <f>IF(OR($B6738="",$G6738="",$R6738=0),"",$G6738/$R6738)</f>
        <v/>
      </c>
      <c r="T6738">
        <f>IF($S6738="","",IF($S6738&lt;Settings!$B$8,"Critical",IF($S6738&lt;Settings!$B$9,"Semi Critical","Non Critical")))</f>
        <v/>
      </c>
      <c r="U6738">
        <f>IF($B6738="","",IFERROR(VLOOKUP($O6738,Leaders!$A:$B,2,0),"Not Mapped"))</f>
        <v/>
      </c>
    </row>
    <row r="6739">
      <c r="A6739" s="16" t="n"/>
      <c r="G6739" s="17" t="n"/>
      <c r="H6739" s="17" t="n"/>
      <c r="I6739" s="17" t="n"/>
      <c r="J6739" s="17" t="n"/>
      <c r="K6739" s="17" t="n"/>
      <c r="L6739" s="17" t="n"/>
      <c r="N6739">
        <f>IF($B6739="","",IF($C6739="SUPERSTORE","Superstore","DH"))</f>
        <v/>
      </c>
      <c r="O6739">
        <f>IF($B6739="","",IFERROR(VLOOKUP($B6739,Mapping!$A:$C,2,0),"Not Mapped"))</f>
        <v/>
      </c>
      <c r="P6739">
        <f>IF($B6739="","",IFERROR(VLOOKUP($B6739,Mapping!$A:$C,3,0),"Not Mapped"))</f>
        <v/>
      </c>
      <c r="Q6739">
        <f>IF($B6739="","",IF(COUNTIF(Exclusions!$A:$A,$B6739)&gt;0,"Yes","No"))</f>
        <v/>
      </c>
      <c r="R6739" s="17">
        <f>IF($B6739="","",MIN(1,DAY($A6739)/IF($N6739="Superstore",Settings!$B$5,Settings!$B$4)))</f>
        <v/>
      </c>
      <c r="S6739" s="17">
        <f>IF(OR($B6739="",$G6739="",$R6739=0),"",$G6739/$R6739)</f>
        <v/>
      </c>
      <c r="T6739">
        <f>IF($S6739="","",IF($S6739&lt;Settings!$B$8,"Critical",IF($S6739&lt;Settings!$B$9,"Semi Critical","Non Critical")))</f>
        <v/>
      </c>
      <c r="U6739">
        <f>IF($B6739="","",IFERROR(VLOOKUP($O6739,Leaders!$A:$B,2,0),"Not Mapped"))</f>
        <v/>
      </c>
    </row>
    <row r="6740">
      <c r="A6740" s="16" t="n"/>
      <c r="G6740" s="17" t="n"/>
      <c r="H6740" s="17" t="n"/>
      <c r="I6740" s="17" t="n"/>
      <c r="J6740" s="17" t="n"/>
      <c r="K6740" s="17" t="n"/>
      <c r="L6740" s="17" t="n"/>
      <c r="N6740">
        <f>IF($B6740="","",IF($C6740="SUPERSTORE","Superstore","DH"))</f>
        <v/>
      </c>
      <c r="O6740">
        <f>IF($B6740="","",IFERROR(VLOOKUP($B6740,Mapping!$A:$C,2,0),"Not Mapped"))</f>
        <v/>
      </c>
      <c r="P6740">
        <f>IF($B6740="","",IFERROR(VLOOKUP($B6740,Mapping!$A:$C,3,0),"Not Mapped"))</f>
        <v/>
      </c>
      <c r="Q6740">
        <f>IF($B6740="","",IF(COUNTIF(Exclusions!$A:$A,$B6740)&gt;0,"Yes","No"))</f>
        <v/>
      </c>
      <c r="R6740" s="17">
        <f>IF($B6740="","",MIN(1,DAY($A6740)/IF($N6740="Superstore",Settings!$B$5,Settings!$B$4)))</f>
        <v/>
      </c>
      <c r="S6740" s="17">
        <f>IF(OR($B6740="",$G6740="",$R6740=0),"",$G6740/$R6740)</f>
        <v/>
      </c>
      <c r="T6740">
        <f>IF($S6740="","",IF($S6740&lt;Settings!$B$8,"Critical",IF($S6740&lt;Settings!$B$9,"Semi Critical","Non Critical")))</f>
        <v/>
      </c>
      <c r="U6740">
        <f>IF($B6740="","",IFERROR(VLOOKUP($O6740,Leaders!$A:$B,2,0),"Not Mapped"))</f>
        <v/>
      </c>
    </row>
    <row r="6741">
      <c r="A6741" s="16" t="n"/>
      <c r="G6741" s="17" t="n"/>
      <c r="H6741" s="17" t="n"/>
      <c r="I6741" s="17" t="n"/>
      <c r="J6741" s="17" t="n"/>
      <c r="K6741" s="17" t="n"/>
      <c r="L6741" s="17" t="n"/>
      <c r="N6741">
        <f>IF($B6741="","",IF($C6741="SUPERSTORE","Superstore","DH"))</f>
        <v/>
      </c>
      <c r="O6741">
        <f>IF($B6741="","",IFERROR(VLOOKUP($B6741,Mapping!$A:$C,2,0),"Not Mapped"))</f>
        <v/>
      </c>
      <c r="P6741">
        <f>IF($B6741="","",IFERROR(VLOOKUP($B6741,Mapping!$A:$C,3,0),"Not Mapped"))</f>
        <v/>
      </c>
      <c r="Q6741">
        <f>IF($B6741="","",IF(COUNTIF(Exclusions!$A:$A,$B6741)&gt;0,"Yes","No"))</f>
        <v/>
      </c>
      <c r="R6741" s="17">
        <f>IF($B6741="","",MIN(1,DAY($A6741)/IF($N6741="Superstore",Settings!$B$5,Settings!$B$4)))</f>
        <v/>
      </c>
      <c r="S6741" s="17">
        <f>IF(OR($B6741="",$G6741="",$R6741=0),"",$G6741/$R6741)</f>
        <v/>
      </c>
      <c r="T6741">
        <f>IF($S6741="","",IF($S6741&lt;Settings!$B$8,"Critical",IF($S6741&lt;Settings!$B$9,"Semi Critical","Non Critical")))</f>
        <v/>
      </c>
      <c r="U6741">
        <f>IF($B6741="","",IFERROR(VLOOKUP($O6741,Leaders!$A:$B,2,0),"Not Mapped"))</f>
        <v/>
      </c>
    </row>
    <row r="6742">
      <c r="A6742" s="16" t="n"/>
      <c r="G6742" s="17" t="n"/>
      <c r="H6742" s="17" t="n"/>
      <c r="I6742" s="17" t="n"/>
      <c r="J6742" s="17" t="n"/>
      <c r="K6742" s="17" t="n"/>
      <c r="L6742" s="17" t="n"/>
      <c r="N6742">
        <f>IF($B6742="","",IF($C6742="SUPERSTORE","Superstore","DH"))</f>
        <v/>
      </c>
      <c r="O6742">
        <f>IF($B6742="","",IFERROR(VLOOKUP($B6742,Mapping!$A:$C,2,0),"Not Mapped"))</f>
        <v/>
      </c>
      <c r="P6742">
        <f>IF($B6742="","",IFERROR(VLOOKUP($B6742,Mapping!$A:$C,3,0),"Not Mapped"))</f>
        <v/>
      </c>
      <c r="Q6742">
        <f>IF($B6742="","",IF(COUNTIF(Exclusions!$A:$A,$B6742)&gt;0,"Yes","No"))</f>
        <v/>
      </c>
      <c r="R6742" s="17">
        <f>IF($B6742="","",MIN(1,DAY($A6742)/IF($N6742="Superstore",Settings!$B$5,Settings!$B$4)))</f>
        <v/>
      </c>
      <c r="S6742" s="17">
        <f>IF(OR($B6742="",$G6742="",$R6742=0),"",$G6742/$R6742)</f>
        <v/>
      </c>
      <c r="T6742">
        <f>IF($S6742="","",IF($S6742&lt;Settings!$B$8,"Critical",IF($S6742&lt;Settings!$B$9,"Semi Critical","Non Critical")))</f>
        <v/>
      </c>
      <c r="U6742">
        <f>IF($B6742="","",IFERROR(VLOOKUP($O6742,Leaders!$A:$B,2,0),"Not Mapped"))</f>
        <v/>
      </c>
    </row>
    <row r="6743">
      <c r="A6743" s="16" t="n"/>
      <c r="G6743" s="17" t="n"/>
      <c r="H6743" s="17" t="n"/>
      <c r="I6743" s="17" t="n"/>
      <c r="J6743" s="17" t="n"/>
      <c r="K6743" s="17" t="n"/>
      <c r="L6743" s="17" t="n"/>
      <c r="N6743">
        <f>IF($B6743="","",IF($C6743="SUPERSTORE","Superstore","DH"))</f>
        <v/>
      </c>
      <c r="O6743">
        <f>IF($B6743="","",IFERROR(VLOOKUP($B6743,Mapping!$A:$C,2,0),"Not Mapped"))</f>
        <v/>
      </c>
      <c r="P6743">
        <f>IF($B6743="","",IFERROR(VLOOKUP($B6743,Mapping!$A:$C,3,0),"Not Mapped"))</f>
        <v/>
      </c>
      <c r="Q6743">
        <f>IF($B6743="","",IF(COUNTIF(Exclusions!$A:$A,$B6743)&gt;0,"Yes","No"))</f>
        <v/>
      </c>
      <c r="R6743" s="17">
        <f>IF($B6743="","",MIN(1,DAY($A6743)/IF($N6743="Superstore",Settings!$B$5,Settings!$B$4)))</f>
        <v/>
      </c>
      <c r="S6743" s="17">
        <f>IF(OR($B6743="",$G6743="",$R6743=0),"",$G6743/$R6743)</f>
        <v/>
      </c>
      <c r="T6743">
        <f>IF($S6743="","",IF($S6743&lt;Settings!$B$8,"Critical",IF($S6743&lt;Settings!$B$9,"Semi Critical","Non Critical")))</f>
        <v/>
      </c>
      <c r="U6743">
        <f>IF($B6743="","",IFERROR(VLOOKUP($O6743,Leaders!$A:$B,2,0),"Not Mapped"))</f>
        <v/>
      </c>
    </row>
    <row r="6744">
      <c r="A6744" s="16" t="n"/>
      <c r="G6744" s="17" t="n"/>
      <c r="H6744" s="17" t="n"/>
      <c r="I6744" s="17" t="n"/>
      <c r="J6744" s="17" t="n"/>
      <c r="K6744" s="17" t="n"/>
      <c r="L6744" s="17" t="n"/>
      <c r="N6744">
        <f>IF($B6744="","",IF($C6744="SUPERSTORE","Superstore","DH"))</f>
        <v/>
      </c>
      <c r="O6744">
        <f>IF($B6744="","",IFERROR(VLOOKUP($B6744,Mapping!$A:$C,2,0),"Not Mapped"))</f>
        <v/>
      </c>
      <c r="P6744">
        <f>IF($B6744="","",IFERROR(VLOOKUP($B6744,Mapping!$A:$C,3,0),"Not Mapped"))</f>
        <v/>
      </c>
      <c r="Q6744">
        <f>IF($B6744="","",IF(COUNTIF(Exclusions!$A:$A,$B6744)&gt;0,"Yes","No"))</f>
        <v/>
      </c>
      <c r="R6744" s="17">
        <f>IF($B6744="","",MIN(1,DAY($A6744)/IF($N6744="Superstore",Settings!$B$5,Settings!$B$4)))</f>
        <v/>
      </c>
      <c r="S6744" s="17">
        <f>IF(OR($B6744="",$G6744="",$R6744=0),"",$G6744/$R6744)</f>
        <v/>
      </c>
      <c r="T6744">
        <f>IF($S6744="","",IF($S6744&lt;Settings!$B$8,"Critical",IF($S6744&lt;Settings!$B$9,"Semi Critical","Non Critical")))</f>
        <v/>
      </c>
      <c r="U6744">
        <f>IF($B6744="","",IFERROR(VLOOKUP($O6744,Leaders!$A:$B,2,0),"Not Mapped"))</f>
        <v/>
      </c>
    </row>
    <row r="6745">
      <c r="A6745" s="16" t="n"/>
      <c r="G6745" s="17" t="n"/>
      <c r="H6745" s="17" t="n"/>
      <c r="I6745" s="17" t="n"/>
      <c r="J6745" s="17" t="n"/>
      <c r="K6745" s="17" t="n"/>
      <c r="L6745" s="17" t="n"/>
      <c r="N6745">
        <f>IF($B6745="","",IF($C6745="SUPERSTORE","Superstore","DH"))</f>
        <v/>
      </c>
      <c r="O6745">
        <f>IF($B6745="","",IFERROR(VLOOKUP($B6745,Mapping!$A:$C,2,0),"Not Mapped"))</f>
        <v/>
      </c>
      <c r="P6745">
        <f>IF($B6745="","",IFERROR(VLOOKUP($B6745,Mapping!$A:$C,3,0),"Not Mapped"))</f>
        <v/>
      </c>
      <c r="Q6745">
        <f>IF($B6745="","",IF(COUNTIF(Exclusions!$A:$A,$B6745)&gt;0,"Yes","No"))</f>
        <v/>
      </c>
      <c r="R6745" s="17">
        <f>IF($B6745="","",MIN(1,DAY($A6745)/IF($N6745="Superstore",Settings!$B$5,Settings!$B$4)))</f>
        <v/>
      </c>
      <c r="S6745" s="17">
        <f>IF(OR($B6745="",$G6745="",$R6745=0),"",$G6745/$R6745)</f>
        <v/>
      </c>
      <c r="T6745">
        <f>IF($S6745="","",IF($S6745&lt;Settings!$B$8,"Critical",IF($S6745&lt;Settings!$B$9,"Semi Critical","Non Critical")))</f>
        <v/>
      </c>
      <c r="U6745">
        <f>IF($B6745="","",IFERROR(VLOOKUP($O6745,Leaders!$A:$B,2,0),"Not Mapped"))</f>
        <v/>
      </c>
    </row>
    <row r="6746">
      <c r="A6746" s="16" t="n"/>
      <c r="G6746" s="17" t="n"/>
      <c r="H6746" s="17" t="n"/>
      <c r="I6746" s="17" t="n"/>
      <c r="J6746" s="17" t="n"/>
      <c r="K6746" s="17" t="n"/>
      <c r="L6746" s="17" t="n"/>
      <c r="N6746">
        <f>IF($B6746="","",IF($C6746="SUPERSTORE","Superstore","DH"))</f>
        <v/>
      </c>
      <c r="O6746">
        <f>IF($B6746="","",IFERROR(VLOOKUP($B6746,Mapping!$A:$C,2,0),"Not Mapped"))</f>
        <v/>
      </c>
      <c r="P6746">
        <f>IF($B6746="","",IFERROR(VLOOKUP($B6746,Mapping!$A:$C,3,0),"Not Mapped"))</f>
        <v/>
      </c>
      <c r="Q6746">
        <f>IF($B6746="","",IF(COUNTIF(Exclusions!$A:$A,$B6746)&gt;0,"Yes","No"))</f>
        <v/>
      </c>
      <c r="R6746" s="17">
        <f>IF($B6746="","",MIN(1,DAY($A6746)/IF($N6746="Superstore",Settings!$B$5,Settings!$B$4)))</f>
        <v/>
      </c>
      <c r="S6746" s="17">
        <f>IF(OR($B6746="",$G6746="",$R6746=0),"",$G6746/$R6746)</f>
        <v/>
      </c>
      <c r="T6746">
        <f>IF($S6746="","",IF($S6746&lt;Settings!$B$8,"Critical",IF($S6746&lt;Settings!$B$9,"Semi Critical","Non Critical")))</f>
        <v/>
      </c>
      <c r="U6746">
        <f>IF($B6746="","",IFERROR(VLOOKUP($O6746,Leaders!$A:$B,2,0),"Not Mapped"))</f>
        <v/>
      </c>
    </row>
    <row r="6747">
      <c r="A6747" s="16" t="n"/>
      <c r="G6747" s="17" t="n"/>
      <c r="H6747" s="17" t="n"/>
      <c r="I6747" s="17" t="n"/>
      <c r="J6747" s="17" t="n"/>
      <c r="K6747" s="17" t="n"/>
      <c r="L6747" s="17" t="n"/>
      <c r="N6747">
        <f>IF($B6747="","",IF($C6747="SUPERSTORE","Superstore","DH"))</f>
        <v/>
      </c>
      <c r="O6747">
        <f>IF($B6747="","",IFERROR(VLOOKUP($B6747,Mapping!$A:$C,2,0),"Not Mapped"))</f>
        <v/>
      </c>
      <c r="P6747">
        <f>IF($B6747="","",IFERROR(VLOOKUP($B6747,Mapping!$A:$C,3,0),"Not Mapped"))</f>
        <v/>
      </c>
      <c r="Q6747">
        <f>IF($B6747="","",IF(COUNTIF(Exclusions!$A:$A,$B6747)&gt;0,"Yes","No"))</f>
        <v/>
      </c>
      <c r="R6747" s="17">
        <f>IF($B6747="","",MIN(1,DAY($A6747)/IF($N6747="Superstore",Settings!$B$5,Settings!$B$4)))</f>
        <v/>
      </c>
      <c r="S6747" s="17">
        <f>IF(OR($B6747="",$G6747="",$R6747=0),"",$G6747/$R6747)</f>
        <v/>
      </c>
      <c r="T6747">
        <f>IF($S6747="","",IF($S6747&lt;Settings!$B$8,"Critical",IF($S6747&lt;Settings!$B$9,"Semi Critical","Non Critical")))</f>
        <v/>
      </c>
      <c r="U6747">
        <f>IF($B6747="","",IFERROR(VLOOKUP($O6747,Leaders!$A:$B,2,0),"Not Mapped"))</f>
        <v/>
      </c>
    </row>
    <row r="6748">
      <c r="A6748" s="16" t="n"/>
      <c r="G6748" s="17" t="n"/>
      <c r="H6748" s="17" t="n"/>
      <c r="I6748" s="17" t="n"/>
      <c r="J6748" s="17" t="n"/>
      <c r="K6748" s="17" t="n"/>
      <c r="L6748" s="17" t="n"/>
      <c r="N6748">
        <f>IF($B6748="","",IF($C6748="SUPERSTORE","Superstore","DH"))</f>
        <v/>
      </c>
      <c r="O6748">
        <f>IF($B6748="","",IFERROR(VLOOKUP($B6748,Mapping!$A:$C,2,0),"Not Mapped"))</f>
        <v/>
      </c>
      <c r="P6748">
        <f>IF($B6748="","",IFERROR(VLOOKUP($B6748,Mapping!$A:$C,3,0),"Not Mapped"))</f>
        <v/>
      </c>
      <c r="Q6748">
        <f>IF($B6748="","",IF(COUNTIF(Exclusions!$A:$A,$B6748)&gt;0,"Yes","No"))</f>
        <v/>
      </c>
      <c r="R6748" s="17">
        <f>IF($B6748="","",MIN(1,DAY($A6748)/IF($N6748="Superstore",Settings!$B$5,Settings!$B$4)))</f>
        <v/>
      </c>
      <c r="S6748" s="17">
        <f>IF(OR($B6748="",$G6748="",$R6748=0),"",$G6748/$R6748)</f>
        <v/>
      </c>
      <c r="T6748">
        <f>IF($S6748="","",IF($S6748&lt;Settings!$B$8,"Critical",IF($S6748&lt;Settings!$B$9,"Semi Critical","Non Critical")))</f>
        <v/>
      </c>
      <c r="U6748">
        <f>IF($B6748="","",IFERROR(VLOOKUP($O6748,Leaders!$A:$B,2,0),"Not Mapped"))</f>
        <v/>
      </c>
    </row>
    <row r="6749">
      <c r="A6749" s="16" t="n"/>
      <c r="G6749" s="17" t="n"/>
      <c r="H6749" s="17" t="n"/>
      <c r="I6749" s="17" t="n"/>
      <c r="J6749" s="17" t="n"/>
      <c r="K6749" s="17" t="n"/>
      <c r="L6749" s="17" t="n"/>
      <c r="N6749">
        <f>IF($B6749="","",IF($C6749="SUPERSTORE","Superstore","DH"))</f>
        <v/>
      </c>
      <c r="O6749">
        <f>IF($B6749="","",IFERROR(VLOOKUP($B6749,Mapping!$A:$C,2,0),"Not Mapped"))</f>
        <v/>
      </c>
      <c r="P6749">
        <f>IF($B6749="","",IFERROR(VLOOKUP($B6749,Mapping!$A:$C,3,0),"Not Mapped"))</f>
        <v/>
      </c>
      <c r="Q6749">
        <f>IF($B6749="","",IF(COUNTIF(Exclusions!$A:$A,$B6749)&gt;0,"Yes","No"))</f>
        <v/>
      </c>
      <c r="R6749" s="17">
        <f>IF($B6749="","",MIN(1,DAY($A6749)/IF($N6749="Superstore",Settings!$B$5,Settings!$B$4)))</f>
        <v/>
      </c>
      <c r="S6749" s="17">
        <f>IF(OR($B6749="",$G6749="",$R6749=0),"",$G6749/$R6749)</f>
        <v/>
      </c>
      <c r="T6749">
        <f>IF($S6749="","",IF($S6749&lt;Settings!$B$8,"Critical",IF($S6749&lt;Settings!$B$9,"Semi Critical","Non Critical")))</f>
        <v/>
      </c>
      <c r="U6749">
        <f>IF($B6749="","",IFERROR(VLOOKUP($O6749,Leaders!$A:$B,2,0),"Not Mapped"))</f>
        <v/>
      </c>
    </row>
    <row r="6750">
      <c r="A6750" s="16" t="n"/>
      <c r="G6750" s="17" t="n"/>
      <c r="H6750" s="17" t="n"/>
      <c r="I6750" s="17" t="n"/>
      <c r="J6750" s="17" t="n"/>
      <c r="K6750" s="17" t="n"/>
      <c r="L6750" s="17" t="n"/>
      <c r="N6750">
        <f>IF($B6750="","",IF($C6750="SUPERSTORE","Superstore","DH"))</f>
        <v/>
      </c>
      <c r="O6750">
        <f>IF($B6750="","",IFERROR(VLOOKUP($B6750,Mapping!$A:$C,2,0),"Not Mapped"))</f>
        <v/>
      </c>
      <c r="P6750">
        <f>IF($B6750="","",IFERROR(VLOOKUP($B6750,Mapping!$A:$C,3,0),"Not Mapped"))</f>
        <v/>
      </c>
      <c r="Q6750">
        <f>IF($B6750="","",IF(COUNTIF(Exclusions!$A:$A,$B6750)&gt;0,"Yes","No"))</f>
        <v/>
      </c>
      <c r="R6750" s="17">
        <f>IF($B6750="","",MIN(1,DAY($A6750)/IF($N6750="Superstore",Settings!$B$5,Settings!$B$4)))</f>
        <v/>
      </c>
      <c r="S6750" s="17">
        <f>IF(OR($B6750="",$G6750="",$R6750=0),"",$G6750/$R6750)</f>
        <v/>
      </c>
      <c r="T6750">
        <f>IF($S6750="","",IF($S6750&lt;Settings!$B$8,"Critical",IF($S6750&lt;Settings!$B$9,"Semi Critical","Non Critical")))</f>
        <v/>
      </c>
      <c r="U6750">
        <f>IF($B6750="","",IFERROR(VLOOKUP($O6750,Leaders!$A:$B,2,0),"Not Mapped"))</f>
        <v/>
      </c>
    </row>
    <row r="6751">
      <c r="A6751" s="16" t="n"/>
      <c r="G6751" s="17" t="n"/>
      <c r="H6751" s="17" t="n"/>
      <c r="I6751" s="17" t="n"/>
      <c r="J6751" s="17" t="n"/>
      <c r="K6751" s="17" t="n"/>
      <c r="L6751" s="17" t="n"/>
      <c r="N6751">
        <f>IF($B6751="","",IF($C6751="SUPERSTORE","Superstore","DH"))</f>
        <v/>
      </c>
      <c r="O6751">
        <f>IF($B6751="","",IFERROR(VLOOKUP($B6751,Mapping!$A:$C,2,0),"Not Mapped"))</f>
        <v/>
      </c>
      <c r="P6751">
        <f>IF($B6751="","",IFERROR(VLOOKUP($B6751,Mapping!$A:$C,3,0),"Not Mapped"))</f>
        <v/>
      </c>
      <c r="Q6751">
        <f>IF($B6751="","",IF(COUNTIF(Exclusions!$A:$A,$B6751)&gt;0,"Yes","No"))</f>
        <v/>
      </c>
      <c r="R6751" s="17">
        <f>IF($B6751="","",MIN(1,DAY($A6751)/IF($N6751="Superstore",Settings!$B$5,Settings!$B$4)))</f>
        <v/>
      </c>
      <c r="S6751" s="17">
        <f>IF(OR($B6751="",$G6751="",$R6751=0),"",$G6751/$R6751)</f>
        <v/>
      </c>
      <c r="T6751">
        <f>IF($S6751="","",IF($S6751&lt;Settings!$B$8,"Critical",IF($S6751&lt;Settings!$B$9,"Semi Critical","Non Critical")))</f>
        <v/>
      </c>
      <c r="U6751">
        <f>IF($B6751="","",IFERROR(VLOOKUP($O6751,Leaders!$A:$B,2,0),"Not Mapped"))</f>
        <v/>
      </c>
    </row>
    <row r="6752">
      <c r="A6752" s="16" t="n"/>
      <c r="G6752" s="17" t="n"/>
      <c r="H6752" s="17" t="n"/>
      <c r="I6752" s="17" t="n"/>
      <c r="J6752" s="17" t="n"/>
      <c r="K6752" s="17" t="n"/>
      <c r="L6752" s="17" t="n"/>
      <c r="N6752">
        <f>IF($B6752="","",IF($C6752="SUPERSTORE","Superstore","DH"))</f>
        <v/>
      </c>
      <c r="O6752">
        <f>IF($B6752="","",IFERROR(VLOOKUP($B6752,Mapping!$A:$C,2,0),"Not Mapped"))</f>
        <v/>
      </c>
      <c r="P6752">
        <f>IF($B6752="","",IFERROR(VLOOKUP($B6752,Mapping!$A:$C,3,0),"Not Mapped"))</f>
        <v/>
      </c>
      <c r="Q6752">
        <f>IF($B6752="","",IF(COUNTIF(Exclusions!$A:$A,$B6752)&gt;0,"Yes","No"))</f>
        <v/>
      </c>
      <c r="R6752" s="17">
        <f>IF($B6752="","",MIN(1,DAY($A6752)/IF($N6752="Superstore",Settings!$B$5,Settings!$B$4)))</f>
        <v/>
      </c>
      <c r="S6752" s="17">
        <f>IF(OR($B6752="",$G6752="",$R6752=0),"",$G6752/$R6752)</f>
        <v/>
      </c>
      <c r="T6752">
        <f>IF($S6752="","",IF($S6752&lt;Settings!$B$8,"Critical",IF($S6752&lt;Settings!$B$9,"Semi Critical","Non Critical")))</f>
        <v/>
      </c>
      <c r="U6752">
        <f>IF($B6752="","",IFERROR(VLOOKUP($O6752,Leaders!$A:$B,2,0),"Not Mapped"))</f>
        <v/>
      </c>
    </row>
    <row r="6753">
      <c r="A6753" s="16" t="n"/>
      <c r="G6753" s="17" t="n"/>
      <c r="H6753" s="17" t="n"/>
      <c r="I6753" s="17" t="n"/>
      <c r="J6753" s="17" t="n"/>
      <c r="K6753" s="17" t="n"/>
      <c r="L6753" s="17" t="n"/>
      <c r="N6753">
        <f>IF($B6753="","",IF($C6753="SUPERSTORE","Superstore","DH"))</f>
        <v/>
      </c>
      <c r="O6753">
        <f>IF($B6753="","",IFERROR(VLOOKUP($B6753,Mapping!$A:$C,2,0),"Not Mapped"))</f>
        <v/>
      </c>
      <c r="P6753">
        <f>IF($B6753="","",IFERROR(VLOOKUP($B6753,Mapping!$A:$C,3,0),"Not Mapped"))</f>
        <v/>
      </c>
      <c r="Q6753">
        <f>IF($B6753="","",IF(COUNTIF(Exclusions!$A:$A,$B6753)&gt;0,"Yes","No"))</f>
        <v/>
      </c>
      <c r="R6753" s="17">
        <f>IF($B6753="","",MIN(1,DAY($A6753)/IF($N6753="Superstore",Settings!$B$5,Settings!$B$4)))</f>
        <v/>
      </c>
      <c r="S6753" s="17">
        <f>IF(OR($B6753="",$G6753="",$R6753=0),"",$G6753/$R6753)</f>
        <v/>
      </c>
      <c r="T6753">
        <f>IF($S6753="","",IF($S6753&lt;Settings!$B$8,"Critical",IF($S6753&lt;Settings!$B$9,"Semi Critical","Non Critical")))</f>
        <v/>
      </c>
      <c r="U6753">
        <f>IF($B6753="","",IFERROR(VLOOKUP($O6753,Leaders!$A:$B,2,0),"Not Mapped"))</f>
        <v/>
      </c>
    </row>
    <row r="6754">
      <c r="A6754" s="16" t="n"/>
      <c r="G6754" s="17" t="n"/>
      <c r="H6754" s="17" t="n"/>
      <c r="I6754" s="17" t="n"/>
      <c r="J6754" s="17" t="n"/>
      <c r="K6754" s="17" t="n"/>
      <c r="L6754" s="17" t="n"/>
      <c r="N6754">
        <f>IF($B6754="","",IF($C6754="SUPERSTORE","Superstore","DH"))</f>
        <v/>
      </c>
      <c r="O6754">
        <f>IF($B6754="","",IFERROR(VLOOKUP($B6754,Mapping!$A:$C,2,0),"Not Mapped"))</f>
        <v/>
      </c>
      <c r="P6754">
        <f>IF($B6754="","",IFERROR(VLOOKUP($B6754,Mapping!$A:$C,3,0),"Not Mapped"))</f>
        <v/>
      </c>
      <c r="Q6754">
        <f>IF($B6754="","",IF(COUNTIF(Exclusions!$A:$A,$B6754)&gt;0,"Yes","No"))</f>
        <v/>
      </c>
      <c r="R6754" s="17">
        <f>IF($B6754="","",MIN(1,DAY($A6754)/IF($N6754="Superstore",Settings!$B$5,Settings!$B$4)))</f>
        <v/>
      </c>
      <c r="S6754" s="17">
        <f>IF(OR($B6754="",$G6754="",$R6754=0),"",$G6754/$R6754)</f>
        <v/>
      </c>
      <c r="T6754">
        <f>IF($S6754="","",IF($S6754&lt;Settings!$B$8,"Critical",IF($S6754&lt;Settings!$B$9,"Semi Critical","Non Critical")))</f>
        <v/>
      </c>
      <c r="U6754">
        <f>IF($B6754="","",IFERROR(VLOOKUP($O6754,Leaders!$A:$B,2,0),"Not Mapped"))</f>
        <v/>
      </c>
    </row>
    <row r="6755">
      <c r="A6755" s="16" t="n"/>
      <c r="G6755" s="17" t="n"/>
      <c r="H6755" s="17" t="n"/>
      <c r="I6755" s="17" t="n"/>
      <c r="J6755" s="17" t="n"/>
      <c r="K6755" s="17" t="n"/>
      <c r="L6755" s="17" t="n"/>
      <c r="N6755">
        <f>IF($B6755="","",IF($C6755="SUPERSTORE","Superstore","DH"))</f>
        <v/>
      </c>
      <c r="O6755">
        <f>IF($B6755="","",IFERROR(VLOOKUP($B6755,Mapping!$A:$C,2,0),"Not Mapped"))</f>
        <v/>
      </c>
      <c r="P6755">
        <f>IF($B6755="","",IFERROR(VLOOKUP($B6755,Mapping!$A:$C,3,0),"Not Mapped"))</f>
        <v/>
      </c>
      <c r="Q6755">
        <f>IF($B6755="","",IF(COUNTIF(Exclusions!$A:$A,$B6755)&gt;0,"Yes","No"))</f>
        <v/>
      </c>
      <c r="R6755" s="17">
        <f>IF($B6755="","",MIN(1,DAY($A6755)/IF($N6755="Superstore",Settings!$B$5,Settings!$B$4)))</f>
        <v/>
      </c>
      <c r="S6755" s="17">
        <f>IF(OR($B6755="",$G6755="",$R6755=0),"",$G6755/$R6755)</f>
        <v/>
      </c>
      <c r="T6755">
        <f>IF($S6755="","",IF($S6755&lt;Settings!$B$8,"Critical",IF($S6755&lt;Settings!$B$9,"Semi Critical","Non Critical")))</f>
        <v/>
      </c>
      <c r="U6755">
        <f>IF($B6755="","",IFERROR(VLOOKUP($O6755,Leaders!$A:$B,2,0),"Not Mapped"))</f>
        <v/>
      </c>
    </row>
    <row r="6756">
      <c r="A6756" s="16" t="n"/>
      <c r="G6756" s="17" t="n"/>
      <c r="H6756" s="17" t="n"/>
      <c r="I6756" s="17" t="n"/>
      <c r="J6756" s="17" t="n"/>
      <c r="K6756" s="17" t="n"/>
      <c r="L6756" s="17" t="n"/>
      <c r="N6756">
        <f>IF($B6756="","",IF($C6756="SUPERSTORE","Superstore","DH"))</f>
        <v/>
      </c>
      <c r="O6756">
        <f>IF($B6756="","",IFERROR(VLOOKUP($B6756,Mapping!$A:$C,2,0),"Not Mapped"))</f>
        <v/>
      </c>
      <c r="P6756">
        <f>IF($B6756="","",IFERROR(VLOOKUP($B6756,Mapping!$A:$C,3,0),"Not Mapped"))</f>
        <v/>
      </c>
      <c r="Q6756">
        <f>IF($B6756="","",IF(COUNTIF(Exclusions!$A:$A,$B6756)&gt;0,"Yes","No"))</f>
        <v/>
      </c>
      <c r="R6756" s="17">
        <f>IF($B6756="","",MIN(1,DAY($A6756)/IF($N6756="Superstore",Settings!$B$5,Settings!$B$4)))</f>
        <v/>
      </c>
      <c r="S6756" s="17">
        <f>IF(OR($B6756="",$G6756="",$R6756=0),"",$G6756/$R6756)</f>
        <v/>
      </c>
      <c r="T6756">
        <f>IF($S6756="","",IF($S6756&lt;Settings!$B$8,"Critical",IF($S6756&lt;Settings!$B$9,"Semi Critical","Non Critical")))</f>
        <v/>
      </c>
      <c r="U6756">
        <f>IF($B6756="","",IFERROR(VLOOKUP($O6756,Leaders!$A:$B,2,0),"Not Mapped"))</f>
        <v/>
      </c>
    </row>
    <row r="6757">
      <c r="A6757" s="16" t="n"/>
      <c r="G6757" s="17" t="n"/>
      <c r="H6757" s="17" t="n"/>
      <c r="I6757" s="17" t="n"/>
      <c r="J6757" s="17" t="n"/>
      <c r="K6757" s="17" t="n"/>
      <c r="L6757" s="17" t="n"/>
      <c r="N6757">
        <f>IF($B6757="","",IF($C6757="SUPERSTORE","Superstore","DH"))</f>
        <v/>
      </c>
      <c r="O6757">
        <f>IF($B6757="","",IFERROR(VLOOKUP($B6757,Mapping!$A:$C,2,0),"Not Mapped"))</f>
        <v/>
      </c>
      <c r="P6757">
        <f>IF($B6757="","",IFERROR(VLOOKUP($B6757,Mapping!$A:$C,3,0),"Not Mapped"))</f>
        <v/>
      </c>
      <c r="Q6757">
        <f>IF($B6757="","",IF(COUNTIF(Exclusions!$A:$A,$B6757)&gt;0,"Yes","No"))</f>
        <v/>
      </c>
      <c r="R6757" s="17">
        <f>IF($B6757="","",MIN(1,DAY($A6757)/IF($N6757="Superstore",Settings!$B$5,Settings!$B$4)))</f>
        <v/>
      </c>
      <c r="S6757" s="17">
        <f>IF(OR($B6757="",$G6757="",$R6757=0),"",$G6757/$R6757)</f>
        <v/>
      </c>
      <c r="T6757">
        <f>IF($S6757="","",IF($S6757&lt;Settings!$B$8,"Critical",IF($S6757&lt;Settings!$B$9,"Semi Critical","Non Critical")))</f>
        <v/>
      </c>
      <c r="U6757">
        <f>IF($B6757="","",IFERROR(VLOOKUP($O6757,Leaders!$A:$B,2,0),"Not Mapped"))</f>
        <v/>
      </c>
    </row>
    <row r="6758">
      <c r="A6758" s="16" t="n"/>
      <c r="G6758" s="17" t="n"/>
      <c r="H6758" s="17" t="n"/>
      <c r="I6758" s="17" t="n"/>
      <c r="J6758" s="17" t="n"/>
      <c r="K6758" s="17" t="n"/>
      <c r="L6758" s="17" t="n"/>
      <c r="N6758">
        <f>IF($B6758="","",IF($C6758="SUPERSTORE","Superstore","DH"))</f>
        <v/>
      </c>
      <c r="O6758">
        <f>IF($B6758="","",IFERROR(VLOOKUP($B6758,Mapping!$A:$C,2,0),"Not Mapped"))</f>
        <v/>
      </c>
      <c r="P6758">
        <f>IF($B6758="","",IFERROR(VLOOKUP($B6758,Mapping!$A:$C,3,0),"Not Mapped"))</f>
        <v/>
      </c>
      <c r="Q6758">
        <f>IF($B6758="","",IF(COUNTIF(Exclusions!$A:$A,$B6758)&gt;0,"Yes","No"))</f>
        <v/>
      </c>
      <c r="R6758" s="17">
        <f>IF($B6758="","",MIN(1,DAY($A6758)/IF($N6758="Superstore",Settings!$B$5,Settings!$B$4)))</f>
        <v/>
      </c>
      <c r="S6758" s="17">
        <f>IF(OR($B6758="",$G6758="",$R6758=0),"",$G6758/$R6758)</f>
        <v/>
      </c>
      <c r="T6758">
        <f>IF($S6758="","",IF($S6758&lt;Settings!$B$8,"Critical",IF($S6758&lt;Settings!$B$9,"Semi Critical","Non Critical")))</f>
        <v/>
      </c>
      <c r="U6758">
        <f>IF($B6758="","",IFERROR(VLOOKUP($O6758,Leaders!$A:$B,2,0),"Not Mapped"))</f>
        <v/>
      </c>
    </row>
    <row r="6759">
      <c r="A6759" s="16" t="n"/>
      <c r="G6759" s="17" t="n"/>
      <c r="H6759" s="17" t="n"/>
      <c r="I6759" s="17" t="n"/>
      <c r="J6759" s="17" t="n"/>
      <c r="K6759" s="17" t="n"/>
      <c r="L6759" s="17" t="n"/>
      <c r="N6759">
        <f>IF($B6759="","",IF($C6759="SUPERSTORE","Superstore","DH"))</f>
        <v/>
      </c>
      <c r="O6759">
        <f>IF($B6759="","",IFERROR(VLOOKUP($B6759,Mapping!$A:$C,2,0),"Not Mapped"))</f>
        <v/>
      </c>
      <c r="P6759">
        <f>IF($B6759="","",IFERROR(VLOOKUP($B6759,Mapping!$A:$C,3,0),"Not Mapped"))</f>
        <v/>
      </c>
      <c r="Q6759">
        <f>IF($B6759="","",IF(COUNTIF(Exclusions!$A:$A,$B6759)&gt;0,"Yes","No"))</f>
        <v/>
      </c>
      <c r="R6759" s="17">
        <f>IF($B6759="","",MIN(1,DAY($A6759)/IF($N6759="Superstore",Settings!$B$5,Settings!$B$4)))</f>
        <v/>
      </c>
      <c r="S6759" s="17">
        <f>IF(OR($B6759="",$G6759="",$R6759=0),"",$G6759/$R6759)</f>
        <v/>
      </c>
      <c r="T6759">
        <f>IF($S6759="","",IF($S6759&lt;Settings!$B$8,"Critical",IF($S6759&lt;Settings!$B$9,"Semi Critical","Non Critical")))</f>
        <v/>
      </c>
      <c r="U6759">
        <f>IF($B6759="","",IFERROR(VLOOKUP($O6759,Leaders!$A:$B,2,0),"Not Mapped"))</f>
        <v/>
      </c>
    </row>
    <row r="6760">
      <c r="A6760" s="16" t="n"/>
      <c r="G6760" s="17" t="n"/>
      <c r="H6760" s="17" t="n"/>
      <c r="I6760" s="17" t="n"/>
      <c r="J6760" s="17" t="n"/>
      <c r="K6760" s="17" t="n"/>
      <c r="L6760" s="17" t="n"/>
      <c r="N6760">
        <f>IF($B6760="","",IF($C6760="SUPERSTORE","Superstore","DH"))</f>
        <v/>
      </c>
      <c r="O6760">
        <f>IF($B6760="","",IFERROR(VLOOKUP($B6760,Mapping!$A:$C,2,0),"Not Mapped"))</f>
        <v/>
      </c>
      <c r="P6760">
        <f>IF($B6760="","",IFERROR(VLOOKUP($B6760,Mapping!$A:$C,3,0),"Not Mapped"))</f>
        <v/>
      </c>
      <c r="Q6760">
        <f>IF($B6760="","",IF(COUNTIF(Exclusions!$A:$A,$B6760)&gt;0,"Yes","No"))</f>
        <v/>
      </c>
      <c r="R6760" s="17">
        <f>IF($B6760="","",MIN(1,DAY($A6760)/IF($N6760="Superstore",Settings!$B$5,Settings!$B$4)))</f>
        <v/>
      </c>
      <c r="S6760" s="17">
        <f>IF(OR($B6760="",$G6760="",$R6760=0),"",$G6760/$R6760)</f>
        <v/>
      </c>
      <c r="T6760">
        <f>IF($S6760="","",IF($S6760&lt;Settings!$B$8,"Critical",IF($S6760&lt;Settings!$B$9,"Semi Critical","Non Critical")))</f>
        <v/>
      </c>
      <c r="U6760">
        <f>IF($B6760="","",IFERROR(VLOOKUP($O6760,Leaders!$A:$B,2,0),"Not Mapped"))</f>
        <v/>
      </c>
    </row>
    <row r="6761">
      <c r="A6761" s="16" t="n"/>
      <c r="G6761" s="17" t="n"/>
      <c r="H6761" s="17" t="n"/>
      <c r="I6761" s="17" t="n"/>
      <c r="J6761" s="17" t="n"/>
      <c r="K6761" s="17" t="n"/>
      <c r="L6761" s="17" t="n"/>
      <c r="N6761">
        <f>IF($B6761="","",IF($C6761="SUPERSTORE","Superstore","DH"))</f>
        <v/>
      </c>
      <c r="O6761">
        <f>IF($B6761="","",IFERROR(VLOOKUP($B6761,Mapping!$A:$C,2,0),"Not Mapped"))</f>
        <v/>
      </c>
      <c r="P6761">
        <f>IF($B6761="","",IFERROR(VLOOKUP($B6761,Mapping!$A:$C,3,0),"Not Mapped"))</f>
        <v/>
      </c>
      <c r="Q6761">
        <f>IF($B6761="","",IF(COUNTIF(Exclusions!$A:$A,$B6761)&gt;0,"Yes","No"))</f>
        <v/>
      </c>
      <c r="R6761" s="17">
        <f>IF($B6761="","",MIN(1,DAY($A6761)/IF($N6761="Superstore",Settings!$B$5,Settings!$B$4)))</f>
        <v/>
      </c>
      <c r="S6761" s="17">
        <f>IF(OR($B6761="",$G6761="",$R6761=0),"",$G6761/$R6761)</f>
        <v/>
      </c>
      <c r="T6761">
        <f>IF($S6761="","",IF($S6761&lt;Settings!$B$8,"Critical",IF($S6761&lt;Settings!$B$9,"Semi Critical","Non Critical")))</f>
        <v/>
      </c>
      <c r="U6761">
        <f>IF($B6761="","",IFERROR(VLOOKUP($O6761,Leaders!$A:$B,2,0),"Not Mapped"))</f>
        <v/>
      </c>
    </row>
    <row r="6762">
      <c r="A6762" s="16" t="n"/>
      <c r="G6762" s="17" t="n"/>
      <c r="H6762" s="17" t="n"/>
      <c r="I6762" s="17" t="n"/>
      <c r="J6762" s="17" t="n"/>
      <c r="K6762" s="17" t="n"/>
      <c r="L6762" s="17" t="n"/>
      <c r="N6762">
        <f>IF($B6762="","",IF($C6762="SUPERSTORE","Superstore","DH"))</f>
        <v/>
      </c>
      <c r="O6762">
        <f>IF($B6762="","",IFERROR(VLOOKUP($B6762,Mapping!$A:$C,2,0),"Not Mapped"))</f>
        <v/>
      </c>
      <c r="P6762">
        <f>IF($B6762="","",IFERROR(VLOOKUP($B6762,Mapping!$A:$C,3,0),"Not Mapped"))</f>
        <v/>
      </c>
      <c r="Q6762">
        <f>IF($B6762="","",IF(COUNTIF(Exclusions!$A:$A,$B6762)&gt;0,"Yes","No"))</f>
        <v/>
      </c>
      <c r="R6762" s="17">
        <f>IF($B6762="","",MIN(1,DAY($A6762)/IF($N6762="Superstore",Settings!$B$5,Settings!$B$4)))</f>
        <v/>
      </c>
      <c r="S6762" s="17">
        <f>IF(OR($B6762="",$G6762="",$R6762=0),"",$G6762/$R6762)</f>
        <v/>
      </c>
      <c r="T6762">
        <f>IF($S6762="","",IF($S6762&lt;Settings!$B$8,"Critical",IF($S6762&lt;Settings!$B$9,"Semi Critical","Non Critical")))</f>
        <v/>
      </c>
      <c r="U6762">
        <f>IF($B6762="","",IFERROR(VLOOKUP($O6762,Leaders!$A:$B,2,0),"Not Mapped"))</f>
        <v/>
      </c>
    </row>
    <row r="6763">
      <c r="A6763" s="16" t="n"/>
      <c r="G6763" s="17" t="n"/>
      <c r="H6763" s="17" t="n"/>
      <c r="I6763" s="17" t="n"/>
      <c r="J6763" s="17" t="n"/>
      <c r="K6763" s="17" t="n"/>
      <c r="L6763" s="17" t="n"/>
      <c r="N6763">
        <f>IF($B6763="","",IF($C6763="SUPERSTORE","Superstore","DH"))</f>
        <v/>
      </c>
      <c r="O6763">
        <f>IF($B6763="","",IFERROR(VLOOKUP($B6763,Mapping!$A:$C,2,0),"Not Mapped"))</f>
        <v/>
      </c>
      <c r="P6763">
        <f>IF($B6763="","",IFERROR(VLOOKUP($B6763,Mapping!$A:$C,3,0),"Not Mapped"))</f>
        <v/>
      </c>
      <c r="Q6763">
        <f>IF($B6763="","",IF(COUNTIF(Exclusions!$A:$A,$B6763)&gt;0,"Yes","No"))</f>
        <v/>
      </c>
      <c r="R6763" s="17">
        <f>IF($B6763="","",MIN(1,DAY($A6763)/IF($N6763="Superstore",Settings!$B$5,Settings!$B$4)))</f>
        <v/>
      </c>
      <c r="S6763" s="17">
        <f>IF(OR($B6763="",$G6763="",$R6763=0),"",$G6763/$R6763)</f>
        <v/>
      </c>
      <c r="T6763">
        <f>IF($S6763="","",IF($S6763&lt;Settings!$B$8,"Critical",IF($S6763&lt;Settings!$B$9,"Semi Critical","Non Critical")))</f>
        <v/>
      </c>
      <c r="U6763">
        <f>IF($B6763="","",IFERROR(VLOOKUP($O6763,Leaders!$A:$B,2,0),"Not Mapped"))</f>
        <v/>
      </c>
    </row>
    <row r="6764">
      <c r="A6764" s="16" t="n"/>
      <c r="G6764" s="17" t="n"/>
      <c r="H6764" s="17" t="n"/>
      <c r="I6764" s="17" t="n"/>
      <c r="J6764" s="17" t="n"/>
      <c r="K6764" s="17" t="n"/>
      <c r="L6764" s="17" t="n"/>
      <c r="N6764">
        <f>IF($B6764="","",IF($C6764="SUPERSTORE","Superstore","DH"))</f>
        <v/>
      </c>
      <c r="O6764">
        <f>IF($B6764="","",IFERROR(VLOOKUP($B6764,Mapping!$A:$C,2,0),"Not Mapped"))</f>
        <v/>
      </c>
      <c r="P6764">
        <f>IF($B6764="","",IFERROR(VLOOKUP($B6764,Mapping!$A:$C,3,0),"Not Mapped"))</f>
        <v/>
      </c>
      <c r="Q6764">
        <f>IF($B6764="","",IF(COUNTIF(Exclusions!$A:$A,$B6764)&gt;0,"Yes","No"))</f>
        <v/>
      </c>
      <c r="R6764" s="17">
        <f>IF($B6764="","",MIN(1,DAY($A6764)/IF($N6764="Superstore",Settings!$B$5,Settings!$B$4)))</f>
        <v/>
      </c>
      <c r="S6764" s="17">
        <f>IF(OR($B6764="",$G6764="",$R6764=0),"",$G6764/$R6764)</f>
        <v/>
      </c>
      <c r="T6764">
        <f>IF($S6764="","",IF($S6764&lt;Settings!$B$8,"Critical",IF($S6764&lt;Settings!$B$9,"Semi Critical","Non Critical")))</f>
        <v/>
      </c>
      <c r="U6764">
        <f>IF($B6764="","",IFERROR(VLOOKUP($O6764,Leaders!$A:$B,2,0),"Not Mapped"))</f>
        <v/>
      </c>
    </row>
    <row r="6765">
      <c r="A6765" s="16" t="n"/>
      <c r="G6765" s="17" t="n"/>
      <c r="H6765" s="17" t="n"/>
      <c r="I6765" s="17" t="n"/>
      <c r="J6765" s="17" t="n"/>
      <c r="K6765" s="17" t="n"/>
      <c r="L6765" s="17" t="n"/>
      <c r="N6765">
        <f>IF($B6765="","",IF($C6765="SUPERSTORE","Superstore","DH"))</f>
        <v/>
      </c>
      <c r="O6765">
        <f>IF($B6765="","",IFERROR(VLOOKUP($B6765,Mapping!$A:$C,2,0),"Not Mapped"))</f>
        <v/>
      </c>
      <c r="P6765">
        <f>IF($B6765="","",IFERROR(VLOOKUP($B6765,Mapping!$A:$C,3,0),"Not Mapped"))</f>
        <v/>
      </c>
      <c r="Q6765">
        <f>IF($B6765="","",IF(COUNTIF(Exclusions!$A:$A,$B6765)&gt;0,"Yes","No"))</f>
        <v/>
      </c>
      <c r="R6765" s="17">
        <f>IF($B6765="","",MIN(1,DAY($A6765)/IF($N6765="Superstore",Settings!$B$5,Settings!$B$4)))</f>
        <v/>
      </c>
      <c r="S6765" s="17">
        <f>IF(OR($B6765="",$G6765="",$R6765=0),"",$G6765/$R6765)</f>
        <v/>
      </c>
      <c r="T6765">
        <f>IF($S6765="","",IF($S6765&lt;Settings!$B$8,"Critical",IF($S6765&lt;Settings!$B$9,"Semi Critical","Non Critical")))</f>
        <v/>
      </c>
      <c r="U6765">
        <f>IF($B6765="","",IFERROR(VLOOKUP($O6765,Leaders!$A:$B,2,0),"Not Mapped"))</f>
        <v/>
      </c>
    </row>
    <row r="6766">
      <c r="A6766" s="16" t="n"/>
      <c r="G6766" s="17" t="n"/>
      <c r="H6766" s="17" t="n"/>
      <c r="I6766" s="17" t="n"/>
      <c r="J6766" s="17" t="n"/>
      <c r="K6766" s="17" t="n"/>
      <c r="L6766" s="17" t="n"/>
      <c r="N6766">
        <f>IF($B6766="","",IF($C6766="SUPERSTORE","Superstore","DH"))</f>
        <v/>
      </c>
      <c r="O6766">
        <f>IF($B6766="","",IFERROR(VLOOKUP($B6766,Mapping!$A:$C,2,0),"Not Mapped"))</f>
        <v/>
      </c>
      <c r="P6766">
        <f>IF($B6766="","",IFERROR(VLOOKUP($B6766,Mapping!$A:$C,3,0),"Not Mapped"))</f>
        <v/>
      </c>
      <c r="Q6766">
        <f>IF($B6766="","",IF(COUNTIF(Exclusions!$A:$A,$B6766)&gt;0,"Yes","No"))</f>
        <v/>
      </c>
      <c r="R6766" s="17">
        <f>IF($B6766="","",MIN(1,DAY($A6766)/IF($N6766="Superstore",Settings!$B$5,Settings!$B$4)))</f>
        <v/>
      </c>
      <c r="S6766" s="17">
        <f>IF(OR($B6766="",$G6766="",$R6766=0),"",$G6766/$R6766)</f>
        <v/>
      </c>
      <c r="T6766">
        <f>IF($S6766="","",IF($S6766&lt;Settings!$B$8,"Critical",IF($S6766&lt;Settings!$B$9,"Semi Critical","Non Critical")))</f>
        <v/>
      </c>
      <c r="U6766">
        <f>IF($B6766="","",IFERROR(VLOOKUP($O6766,Leaders!$A:$B,2,0),"Not Mapped"))</f>
        <v/>
      </c>
    </row>
    <row r="6767">
      <c r="A6767" s="16" t="n"/>
      <c r="G6767" s="17" t="n"/>
      <c r="H6767" s="17" t="n"/>
      <c r="I6767" s="17" t="n"/>
      <c r="J6767" s="17" t="n"/>
      <c r="K6767" s="17" t="n"/>
      <c r="L6767" s="17" t="n"/>
      <c r="N6767">
        <f>IF($B6767="","",IF($C6767="SUPERSTORE","Superstore","DH"))</f>
        <v/>
      </c>
      <c r="O6767">
        <f>IF($B6767="","",IFERROR(VLOOKUP($B6767,Mapping!$A:$C,2,0),"Not Mapped"))</f>
        <v/>
      </c>
      <c r="P6767">
        <f>IF($B6767="","",IFERROR(VLOOKUP($B6767,Mapping!$A:$C,3,0),"Not Mapped"))</f>
        <v/>
      </c>
      <c r="Q6767">
        <f>IF($B6767="","",IF(COUNTIF(Exclusions!$A:$A,$B6767)&gt;0,"Yes","No"))</f>
        <v/>
      </c>
      <c r="R6767" s="17">
        <f>IF($B6767="","",MIN(1,DAY($A6767)/IF($N6767="Superstore",Settings!$B$5,Settings!$B$4)))</f>
        <v/>
      </c>
      <c r="S6767" s="17">
        <f>IF(OR($B6767="",$G6767="",$R6767=0),"",$G6767/$R6767)</f>
        <v/>
      </c>
      <c r="T6767">
        <f>IF($S6767="","",IF($S6767&lt;Settings!$B$8,"Critical",IF($S6767&lt;Settings!$B$9,"Semi Critical","Non Critical")))</f>
        <v/>
      </c>
      <c r="U6767">
        <f>IF($B6767="","",IFERROR(VLOOKUP($O6767,Leaders!$A:$B,2,0),"Not Mapped"))</f>
        <v/>
      </c>
    </row>
    <row r="6768">
      <c r="A6768" s="16" t="n"/>
      <c r="G6768" s="17" t="n"/>
      <c r="H6768" s="17" t="n"/>
      <c r="I6768" s="17" t="n"/>
      <c r="J6768" s="17" t="n"/>
      <c r="K6768" s="17" t="n"/>
      <c r="L6768" s="17" t="n"/>
      <c r="N6768">
        <f>IF($B6768="","",IF($C6768="SUPERSTORE","Superstore","DH"))</f>
        <v/>
      </c>
      <c r="O6768">
        <f>IF($B6768="","",IFERROR(VLOOKUP($B6768,Mapping!$A:$C,2,0),"Not Mapped"))</f>
        <v/>
      </c>
      <c r="P6768">
        <f>IF($B6768="","",IFERROR(VLOOKUP($B6768,Mapping!$A:$C,3,0),"Not Mapped"))</f>
        <v/>
      </c>
      <c r="Q6768">
        <f>IF($B6768="","",IF(COUNTIF(Exclusions!$A:$A,$B6768)&gt;0,"Yes","No"))</f>
        <v/>
      </c>
      <c r="R6768" s="17">
        <f>IF($B6768="","",MIN(1,DAY($A6768)/IF($N6768="Superstore",Settings!$B$5,Settings!$B$4)))</f>
        <v/>
      </c>
      <c r="S6768" s="17">
        <f>IF(OR($B6768="",$G6768="",$R6768=0),"",$G6768/$R6768)</f>
        <v/>
      </c>
      <c r="T6768">
        <f>IF($S6768="","",IF($S6768&lt;Settings!$B$8,"Critical",IF($S6768&lt;Settings!$B$9,"Semi Critical","Non Critical")))</f>
        <v/>
      </c>
      <c r="U6768">
        <f>IF($B6768="","",IFERROR(VLOOKUP($O6768,Leaders!$A:$B,2,0),"Not Mapped"))</f>
        <v/>
      </c>
    </row>
    <row r="6769">
      <c r="A6769" s="16" t="n"/>
      <c r="G6769" s="17" t="n"/>
      <c r="H6769" s="17" t="n"/>
      <c r="I6769" s="17" t="n"/>
      <c r="J6769" s="17" t="n"/>
      <c r="K6769" s="17" t="n"/>
      <c r="L6769" s="17" t="n"/>
      <c r="N6769">
        <f>IF($B6769="","",IF($C6769="SUPERSTORE","Superstore","DH"))</f>
        <v/>
      </c>
      <c r="O6769">
        <f>IF($B6769="","",IFERROR(VLOOKUP($B6769,Mapping!$A:$C,2,0),"Not Mapped"))</f>
        <v/>
      </c>
      <c r="P6769">
        <f>IF($B6769="","",IFERROR(VLOOKUP($B6769,Mapping!$A:$C,3,0),"Not Mapped"))</f>
        <v/>
      </c>
      <c r="Q6769">
        <f>IF($B6769="","",IF(COUNTIF(Exclusions!$A:$A,$B6769)&gt;0,"Yes","No"))</f>
        <v/>
      </c>
      <c r="R6769" s="17">
        <f>IF($B6769="","",MIN(1,DAY($A6769)/IF($N6769="Superstore",Settings!$B$5,Settings!$B$4)))</f>
        <v/>
      </c>
      <c r="S6769" s="17">
        <f>IF(OR($B6769="",$G6769="",$R6769=0),"",$G6769/$R6769)</f>
        <v/>
      </c>
      <c r="T6769">
        <f>IF($S6769="","",IF($S6769&lt;Settings!$B$8,"Critical",IF($S6769&lt;Settings!$B$9,"Semi Critical","Non Critical")))</f>
        <v/>
      </c>
      <c r="U6769">
        <f>IF($B6769="","",IFERROR(VLOOKUP($O6769,Leaders!$A:$B,2,0),"Not Mapped"))</f>
        <v/>
      </c>
    </row>
    <row r="6770">
      <c r="A6770" s="16" t="n"/>
      <c r="G6770" s="17" t="n"/>
      <c r="H6770" s="17" t="n"/>
      <c r="I6770" s="17" t="n"/>
      <c r="J6770" s="17" t="n"/>
      <c r="K6770" s="17" t="n"/>
      <c r="L6770" s="17" t="n"/>
      <c r="N6770">
        <f>IF($B6770="","",IF($C6770="SUPERSTORE","Superstore","DH"))</f>
        <v/>
      </c>
      <c r="O6770">
        <f>IF($B6770="","",IFERROR(VLOOKUP($B6770,Mapping!$A:$C,2,0),"Not Mapped"))</f>
        <v/>
      </c>
      <c r="P6770">
        <f>IF($B6770="","",IFERROR(VLOOKUP($B6770,Mapping!$A:$C,3,0),"Not Mapped"))</f>
        <v/>
      </c>
      <c r="Q6770">
        <f>IF($B6770="","",IF(COUNTIF(Exclusions!$A:$A,$B6770)&gt;0,"Yes","No"))</f>
        <v/>
      </c>
      <c r="R6770" s="17">
        <f>IF($B6770="","",MIN(1,DAY($A6770)/IF($N6770="Superstore",Settings!$B$5,Settings!$B$4)))</f>
        <v/>
      </c>
      <c r="S6770" s="17">
        <f>IF(OR($B6770="",$G6770="",$R6770=0),"",$G6770/$R6770)</f>
        <v/>
      </c>
      <c r="T6770">
        <f>IF($S6770="","",IF($S6770&lt;Settings!$B$8,"Critical",IF($S6770&lt;Settings!$B$9,"Semi Critical","Non Critical")))</f>
        <v/>
      </c>
      <c r="U6770">
        <f>IF($B6770="","",IFERROR(VLOOKUP($O6770,Leaders!$A:$B,2,0),"Not Mapped"))</f>
        <v/>
      </c>
    </row>
    <row r="6771">
      <c r="A6771" s="16" t="n"/>
      <c r="G6771" s="17" t="n"/>
      <c r="H6771" s="17" t="n"/>
      <c r="I6771" s="17" t="n"/>
      <c r="J6771" s="17" t="n"/>
      <c r="K6771" s="17" t="n"/>
      <c r="L6771" s="17" t="n"/>
      <c r="N6771">
        <f>IF($B6771="","",IF($C6771="SUPERSTORE","Superstore","DH"))</f>
        <v/>
      </c>
      <c r="O6771">
        <f>IF($B6771="","",IFERROR(VLOOKUP($B6771,Mapping!$A:$C,2,0),"Not Mapped"))</f>
        <v/>
      </c>
      <c r="P6771">
        <f>IF($B6771="","",IFERROR(VLOOKUP($B6771,Mapping!$A:$C,3,0),"Not Mapped"))</f>
        <v/>
      </c>
      <c r="Q6771">
        <f>IF($B6771="","",IF(COUNTIF(Exclusions!$A:$A,$B6771)&gt;0,"Yes","No"))</f>
        <v/>
      </c>
      <c r="R6771" s="17">
        <f>IF($B6771="","",MIN(1,DAY($A6771)/IF($N6771="Superstore",Settings!$B$5,Settings!$B$4)))</f>
        <v/>
      </c>
      <c r="S6771" s="17">
        <f>IF(OR($B6771="",$G6771="",$R6771=0),"",$G6771/$R6771)</f>
        <v/>
      </c>
      <c r="T6771">
        <f>IF($S6771="","",IF($S6771&lt;Settings!$B$8,"Critical",IF($S6771&lt;Settings!$B$9,"Semi Critical","Non Critical")))</f>
        <v/>
      </c>
      <c r="U6771">
        <f>IF($B6771="","",IFERROR(VLOOKUP($O6771,Leaders!$A:$B,2,0),"Not Mapped"))</f>
        <v/>
      </c>
    </row>
    <row r="6772">
      <c r="A6772" s="16" t="n"/>
      <c r="G6772" s="17" t="n"/>
      <c r="H6772" s="17" t="n"/>
      <c r="I6772" s="17" t="n"/>
      <c r="J6772" s="17" t="n"/>
      <c r="K6772" s="17" t="n"/>
      <c r="L6772" s="17" t="n"/>
      <c r="N6772">
        <f>IF($B6772="","",IF($C6772="SUPERSTORE","Superstore","DH"))</f>
        <v/>
      </c>
      <c r="O6772">
        <f>IF($B6772="","",IFERROR(VLOOKUP($B6772,Mapping!$A:$C,2,0),"Not Mapped"))</f>
        <v/>
      </c>
      <c r="P6772">
        <f>IF($B6772="","",IFERROR(VLOOKUP($B6772,Mapping!$A:$C,3,0),"Not Mapped"))</f>
        <v/>
      </c>
      <c r="Q6772">
        <f>IF($B6772="","",IF(COUNTIF(Exclusions!$A:$A,$B6772)&gt;0,"Yes","No"))</f>
        <v/>
      </c>
      <c r="R6772" s="17">
        <f>IF($B6772="","",MIN(1,DAY($A6772)/IF($N6772="Superstore",Settings!$B$5,Settings!$B$4)))</f>
        <v/>
      </c>
      <c r="S6772" s="17">
        <f>IF(OR($B6772="",$G6772="",$R6772=0),"",$G6772/$R6772)</f>
        <v/>
      </c>
      <c r="T6772">
        <f>IF($S6772="","",IF($S6772&lt;Settings!$B$8,"Critical",IF($S6772&lt;Settings!$B$9,"Semi Critical","Non Critical")))</f>
        <v/>
      </c>
      <c r="U6772">
        <f>IF($B6772="","",IFERROR(VLOOKUP($O6772,Leaders!$A:$B,2,0),"Not Mapped"))</f>
        <v/>
      </c>
    </row>
    <row r="6773">
      <c r="A6773" s="16" t="n"/>
      <c r="G6773" s="17" t="n"/>
      <c r="H6773" s="17" t="n"/>
      <c r="I6773" s="17" t="n"/>
      <c r="J6773" s="17" t="n"/>
      <c r="K6773" s="17" t="n"/>
      <c r="L6773" s="17" t="n"/>
      <c r="N6773">
        <f>IF($B6773="","",IF($C6773="SUPERSTORE","Superstore","DH"))</f>
        <v/>
      </c>
      <c r="O6773">
        <f>IF($B6773="","",IFERROR(VLOOKUP($B6773,Mapping!$A:$C,2,0),"Not Mapped"))</f>
        <v/>
      </c>
      <c r="P6773">
        <f>IF($B6773="","",IFERROR(VLOOKUP($B6773,Mapping!$A:$C,3,0),"Not Mapped"))</f>
        <v/>
      </c>
      <c r="Q6773">
        <f>IF($B6773="","",IF(COUNTIF(Exclusions!$A:$A,$B6773)&gt;0,"Yes","No"))</f>
        <v/>
      </c>
      <c r="R6773" s="17">
        <f>IF($B6773="","",MIN(1,DAY($A6773)/IF($N6773="Superstore",Settings!$B$5,Settings!$B$4)))</f>
        <v/>
      </c>
      <c r="S6773" s="17">
        <f>IF(OR($B6773="",$G6773="",$R6773=0),"",$G6773/$R6773)</f>
        <v/>
      </c>
      <c r="T6773">
        <f>IF($S6773="","",IF($S6773&lt;Settings!$B$8,"Critical",IF($S6773&lt;Settings!$B$9,"Semi Critical","Non Critical")))</f>
        <v/>
      </c>
      <c r="U6773">
        <f>IF($B6773="","",IFERROR(VLOOKUP($O6773,Leaders!$A:$B,2,0),"Not Mapped"))</f>
        <v/>
      </c>
    </row>
    <row r="6774">
      <c r="A6774" s="16" t="n"/>
      <c r="G6774" s="17" t="n"/>
      <c r="H6774" s="17" t="n"/>
      <c r="I6774" s="17" t="n"/>
      <c r="J6774" s="17" t="n"/>
      <c r="K6774" s="17" t="n"/>
      <c r="L6774" s="17" t="n"/>
      <c r="N6774">
        <f>IF($B6774="","",IF($C6774="SUPERSTORE","Superstore","DH"))</f>
        <v/>
      </c>
      <c r="O6774">
        <f>IF($B6774="","",IFERROR(VLOOKUP($B6774,Mapping!$A:$C,2,0),"Not Mapped"))</f>
        <v/>
      </c>
      <c r="P6774">
        <f>IF($B6774="","",IFERROR(VLOOKUP($B6774,Mapping!$A:$C,3,0),"Not Mapped"))</f>
        <v/>
      </c>
      <c r="Q6774">
        <f>IF($B6774="","",IF(COUNTIF(Exclusions!$A:$A,$B6774)&gt;0,"Yes","No"))</f>
        <v/>
      </c>
      <c r="R6774" s="17">
        <f>IF($B6774="","",MIN(1,DAY($A6774)/IF($N6774="Superstore",Settings!$B$5,Settings!$B$4)))</f>
        <v/>
      </c>
      <c r="S6774" s="17">
        <f>IF(OR($B6774="",$G6774="",$R6774=0),"",$G6774/$R6774)</f>
        <v/>
      </c>
      <c r="T6774">
        <f>IF($S6774="","",IF($S6774&lt;Settings!$B$8,"Critical",IF($S6774&lt;Settings!$B$9,"Semi Critical","Non Critical")))</f>
        <v/>
      </c>
      <c r="U6774">
        <f>IF($B6774="","",IFERROR(VLOOKUP($O6774,Leaders!$A:$B,2,0),"Not Mapped"))</f>
        <v/>
      </c>
    </row>
    <row r="6775">
      <c r="A6775" s="16" t="n"/>
      <c r="G6775" s="17" t="n"/>
      <c r="H6775" s="17" t="n"/>
      <c r="I6775" s="17" t="n"/>
      <c r="J6775" s="17" t="n"/>
      <c r="K6775" s="17" t="n"/>
      <c r="L6775" s="17" t="n"/>
      <c r="N6775">
        <f>IF($B6775="","",IF($C6775="SUPERSTORE","Superstore","DH"))</f>
        <v/>
      </c>
      <c r="O6775">
        <f>IF($B6775="","",IFERROR(VLOOKUP($B6775,Mapping!$A:$C,2,0),"Not Mapped"))</f>
        <v/>
      </c>
      <c r="P6775">
        <f>IF($B6775="","",IFERROR(VLOOKUP($B6775,Mapping!$A:$C,3,0),"Not Mapped"))</f>
        <v/>
      </c>
      <c r="Q6775">
        <f>IF($B6775="","",IF(COUNTIF(Exclusions!$A:$A,$B6775)&gt;0,"Yes","No"))</f>
        <v/>
      </c>
      <c r="R6775" s="17">
        <f>IF($B6775="","",MIN(1,DAY($A6775)/IF($N6775="Superstore",Settings!$B$5,Settings!$B$4)))</f>
        <v/>
      </c>
      <c r="S6775" s="17">
        <f>IF(OR($B6775="",$G6775="",$R6775=0),"",$G6775/$R6775)</f>
        <v/>
      </c>
      <c r="T6775">
        <f>IF($S6775="","",IF($S6775&lt;Settings!$B$8,"Critical",IF($S6775&lt;Settings!$B$9,"Semi Critical","Non Critical")))</f>
        <v/>
      </c>
      <c r="U6775">
        <f>IF($B6775="","",IFERROR(VLOOKUP($O6775,Leaders!$A:$B,2,0),"Not Mapped"))</f>
        <v/>
      </c>
    </row>
    <row r="6776">
      <c r="A6776" s="16" t="n"/>
      <c r="G6776" s="17" t="n"/>
      <c r="H6776" s="17" t="n"/>
      <c r="I6776" s="17" t="n"/>
      <c r="J6776" s="17" t="n"/>
      <c r="K6776" s="17" t="n"/>
      <c r="L6776" s="17" t="n"/>
      <c r="N6776">
        <f>IF($B6776="","",IF($C6776="SUPERSTORE","Superstore","DH"))</f>
        <v/>
      </c>
      <c r="O6776">
        <f>IF($B6776="","",IFERROR(VLOOKUP($B6776,Mapping!$A:$C,2,0),"Not Mapped"))</f>
        <v/>
      </c>
      <c r="P6776">
        <f>IF($B6776="","",IFERROR(VLOOKUP($B6776,Mapping!$A:$C,3,0),"Not Mapped"))</f>
        <v/>
      </c>
      <c r="Q6776">
        <f>IF($B6776="","",IF(COUNTIF(Exclusions!$A:$A,$B6776)&gt;0,"Yes","No"))</f>
        <v/>
      </c>
      <c r="R6776" s="17">
        <f>IF($B6776="","",MIN(1,DAY($A6776)/IF($N6776="Superstore",Settings!$B$5,Settings!$B$4)))</f>
        <v/>
      </c>
      <c r="S6776" s="17">
        <f>IF(OR($B6776="",$G6776="",$R6776=0),"",$G6776/$R6776)</f>
        <v/>
      </c>
      <c r="T6776">
        <f>IF($S6776="","",IF($S6776&lt;Settings!$B$8,"Critical",IF($S6776&lt;Settings!$B$9,"Semi Critical","Non Critical")))</f>
        <v/>
      </c>
      <c r="U6776">
        <f>IF($B6776="","",IFERROR(VLOOKUP($O6776,Leaders!$A:$B,2,0),"Not Mapped"))</f>
        <v/>
      </c>
    </row>
    <row r="6777">
      <c r="A6777" s="16" t="n"/>
      <c r="G6777" s="17" t="n"/>
      <c r="H6777" s="17" t="n"/>
      <c r="I6777" s="17" t="n"/>
      <c r="J6777" s="17" t="n"/>
      <c r="K6777" s="17" t="n"/>
      <c r="L6777" s="17" t="n"/>
      <c r="N6777">
        <f>IF($B6777="","",IF($C6777="SUPERSTORE","Superstore","DH"))</f>
        <v/>
      </c>
      <c r="O6777">
        <f>IF($B6777="","",IFERROR(VLOOKUP($B6777,Mapping!$A:$C,2,0),"Not Mapped"))</f>
        <v/>
      </c>
      <c r="P6777">
        <f>IF($B6777="","",IFERROR(VLOOKUP($B6777,Mapping!$A:$C,3,0),"Not Mapped"))</f>
        <v/>
      </c>
      <c r="Q6777">
        <f>IF($B6777="","",IF(COUNTIF(Exclusions!$A:$A,$B6777)&gt;0,"Yes","No"))</f>
        <v/>
      </c>
      <c r="R6777" s="17">
        <f>IF($B6777="","",MIN(1,DAY($A6777)/IF($N6777="Superstore",Settings!$B$5,Settings!$B$4)))</f>
        <v/>
      </c>
      <c r="S6777" s="17">
        <f>IF(OR($B6777="",$G6777="",$R6777=0),"",$G6777/$R6777)</f>
        <v/>
      </c>
      <c r="T6777">
        <f>IF($S6777="","",IF($S6777&lt;Settings!$B$8,"Critical",IF($S6777&lt;Settings!$B$9,"Semi Critical","Non Critical")))</f>
        <v/>
      </c>
      <c r="U6777">
        <f>IF($B6777="","",IFERROR(VLOOKUP($O6777,Leaders!$A:$B,2,0),"Not Mapped"))</f>
        <v/>
      </c>
    </row>
    <row r="6778">
      <c r="A6778" s="16" t="n"/>
      <c r="G6778" s="17" t="n"/>
      <c r="H6778" s="17" t="n"/>
      <c r="I6778" s="17" t="n"/>
      <c r="J6778" s="17" t="n"/>
      <c r="K6778" s="17" t="n"/>
      <c r="L6778" s="17" t="n"/>
      <c r="N6778">
        <f>IF($B6778="","",IF($C6778="SUPERSTORE","Superstore","DH"))</f>
        <v/>
      </c>
      <c r="O6778">
        <f>IF($B6778="","",IFERROR(VLOOKUP($B6778,Mapping!$A:$C,2,0),"Not Mapped"))</f>
        <v/>
      </c>
      <c r="P6778">
        <f>IF($B6778="","",IFERROR(VLOOKUP($B6778,Mapping!$A:$C,3,0),"Not Mapped"))</f>
        <v/>
      </c>
      <c r="Q6778">
        <f>IF($B6778="","",IF(COUNTIF(Exclusions!$A:$A,$B6778)&gt;0,"Yes","No"))</f>
        <v/>
      </c>
      <c r="R6778" s="17">
        <f>IF($B6778="","",MIN(1,DAY($A6778)/IF($N6778="Superstore",Settings!$B$5,Settings!$B$4)))</f>
        <v/>
      </c>
      <c r="S6778" s="17">
        <f>IF(OR($B6778="",$G6778="",$R6778=0),"",$G6778/$R6778)</f>
        <v/>
      </c>
      <c r="T6778">
        <f>IF($S6778="","",IF($S6778&lt;Settings!$B$8,"Critical",IF($S6778&lt;Settings!$B$9,"Semi Critical","Non Critical")))</f>
        <v/>
      </c>
      <c r="U6778">
        <f>IF($B6778="","",IFERROR(VLOOKUP($O6778,Leaders!$A:$B,2,0),"Not Mapped"))</f>
        <v/>
      </c>
    </row>
    <row r="6779">
      <c r="A6779" s="16" t="n"/>
      <c r="G6779" s="17" t="n"/>
      <c r="H6779" s="17" t="n"/>
      <c r="I6779" s="17" t="n"/>
      <c r="J6779" s="17" t="n"/>
      <c r="K6779" s="17" t="n"/>
      <c r="L6779" s="17" t="n"/>
      <c r="N6779">
        <f>IF($B6779="","",IF($C6779="SUPERSTORE","Superstore","DH"))</f>
        <v/>
      </c>
      <c r="O6779">
        <f>IF($B6779="","",IFERROR(VLOOKUP($B6779,Mapping!$A:$C,2,0),"Not Mapped"))</f>
        <v/>
      </c>
      <c r="P6779">
        <f>IF($B6779="","",IFERROR(VLOOKUP($B6779,Mapping!$A:$C,3,0),"Not Mapped"))</f>
        <v/>
      </c>
      <c r="Q6779">
        <f>IF($B6779="","",IF(COUNTIF(Exclusions!$A:$A,$B6779)&gt;0,"Yes","No"))</f>
        <v/>
      </c>
      <c r="R6779" s="17">
        <f>IF($B6779="","",MIN(1,DAY($A6779)/IF($N6779="Superstore",Settings!$B$5,Settings!$B$4)))</f>
        <v/>
      </c>
      <c r="S6779" s="17">
        <f>IF(OR($B6779="",$G6779="",$R6779=0),"",$G6779/$R6779)</f>
        <v/>
      </c>
      <c r="T6779">
        <f>IF($S6779="","",IF($S6779&lt;Settings!$B$8,"Critical",IF($S6779&lt;Settings!$B$9,"Semi Critical","Non Critical")))</f>
        <v/>
      </c>
      <c r="U6779">
        <f>IF($B6779="","",IFERROR(VLOOKUP($O6779,Leaders!$A:$B,2,0),"Not Mapped"))</f>
        <v/>
      </c>
    </row>
    <row r="6780">
      <c r="A6780" s="16" t="n"/>
      <c r="G6780" s="17" t="n"/>
      <c r="H6780" s="17" t="n"/>
      <c r="I6780" s="17" t="n"/>
      <c r="J6780" s="17" t="n"/>
      <c r="K6780" s="17" t="n"/>
      <c r="L6780" s="17" t="n"/>
      <c r="N6780">
        <f>IF($B6780="","",IF($C6780="SUPERSTORE","Superstore","DH"))</f>
        <v/>
      </c>
      <c r="O6780">
        <f>IF($B6780="","",IFERROR(VLOOKUP($B6780,Mapping!$A:$C,2,0),"Not Mapped"))</f>
        <v/>
      </c>
      <c r="P6780">
        <f>IF($B6780="","",IFERROR(VLOOKUP($B6780,Mapping!$A:$C,3,0),"Not Mapped"))</f>
        <v/>
      </c>
      <c r="Q6780">
        <f>IF($B6780="","",IF(COUNTIF(Exclusions!$A:$A,$B6780)&gt;0,"Yes","No"))</f>
        <v/>
      </c>
      <c r="R6780" s="17">
        <f>IF($B6780="","",MIN(1,DAY($A6780)/IF($N6780="Superstore",Settings!$B$5,Settings!$B$4)))</f>
        <v/>
      </c>
      <c r="S6780" s="17">
        <f>IF(OR($B6780="",$G6780="",$R6780=0),"",$G6780/$R6780)</f>
        <v/>
      </c>
      <c r="T6780">
        <f>IF($S6780="","",IF($S6780&lt;Settings!$B$8,"Critical",IF($S6780&lt;Settings!$B$9,"Semi Critical","Non Critical")))</f>
        <v/>
      </c>
      <c r="U6780">
        <f>IF($B6780="","",IFERROR(VLOOKUP($O6780,Leaders!$A:$B,2,0),"Not Mapped"))</f>
        <v/>
      </c>
    </row>
    <row r="6781">
      <c r="A6781" s="16" t="n"/>
      <c r="G6781" s="17" t="n"/>
      <c r="H6781" s="17" t="n"/>
      <c r="I6781" s="17" t="n"/>
      <c r="J6781" s="17" t="n"/>
      <c r="K6781" s="17" t="n"/>
      <c r="L6781" s="17" t="n"/>
      <c r="N6781">
        <f>IF($B6781="","",IF($C6781="SUPERSTORE","Superstore","DH"))</f>
        <v/>
      </c>
      <c r="O6781">
        <f>IF($B6781="","",IFERROR(VLOOKUP($B6781,Mapping!$A:$C,2,0),"Not Mapped"))</f>
        <v/>
      </c>
      <c r="P6781">
        <f>IF($B6781="","",IFERROR(VLOOKUP($B6781,Mapping!$A:$C,3,0),"Not Mapped"))</f>
        <v/>
      </c>
      <c r="Q6781">
        <f>IF($B6781="","",IF(COUNTIF(Exclusions!$A:$A,$B6781)&gt;0,"Yes","No"))</f>
        <v/>
      </c>
      <c r="R6781" s="17">
        <f>IF($B6781="","",MIN(1,DAY($A6781)/IF($N6781="Superstore",Settings!$B$5,Settings!$B$4)))</f>
        <v/>
      </c>
      <c r="S6781" s="17">
        <f>IF(OR($B6781="",$G6781="",$R6781=0),"",$G6781/$R6781)</f>
        <v/>
      </c>
      <c r="T6781">
        <f>IF($S6781="","",IF($S6781&lt;Settings!$B$8,"Critical",IF($S6781&lt;Settings!$B$9,"Semi Critical","Non Critical")))</f>
        <v/>
      </c>
      <c r="U6781">
        <f>IF($B6781="","",IFERROR(VLOOKUP($O6781,Leaders!$A:$B,2,0),"Not Mapped"))</f>
        <v/>
      </c>
    </row>
    <row r="6782">
      <c r="A6782" s="16" t="n"/>
      <c r="G6782" s="17" t="n"/>
      <c r="H6782" s="17" t="n"/>
      <c r="I6782" s="17" t="n"/>
      <c r="J6782" s="17" t="n"/>
      <c r="K6782" s="17" t="n"/>
      <c r="L6782" s="17" t="n"/>
      <c r="N6782">
        <f>IF($B6782="","",IF($C6782="SUPERSTORE","Superstore","DH"))</f>
        <v/>
      </c>
      <c r="O6782">
        <f>IF($B6782="","",IFERROR(VLOOKUP($B6782,Mapping!$A:$C,2,0),"Not Mapped"))</f>
        <v/>
      </c>
      <c r="P6782">
        <f>IF($B6782="","",IFERROR(VLOOKUP($B6782,Mapping!$A:$C,3,0),"Not Mapped"))</f>
        <v/>
      </c>
      <c r="Q6782">
        <f>IF($B6782="","",IF(COUNTIF(Exclusions!$A:$A,$B6782)&gt;0,"Yes","No"))</f>
        <v/>
      </c>
      <c r="R6782" s="17">
        <f>IF($B6782="","",MIN(1,DAY($A6782)/IF($N6782="Superstore",Settings!$B$5,Settings!$B$4)))</f>
        <v/>
      </c>
      <c r="S6782" s="17">
        <f>IF(OR($B6782="",$G6782="",$R6782=0),"",$G6782/$R6782)</f>
        <v/>
      </c>
      <c r="T6782">
        <f>IF($S6782="","",IF($S6782&lt;Settings!$B$8,"Critical",IF($S6782&lt;Settings!$B$9,"Semi Critical","Non Critical")))</f>
        <v/>
      </c>
      <c r="U6782">
        <f>IF($B6782="","",IFERROR(VLOOKUP($O6782,Leaders!$A:$B,2,0),"Not Mapped"))</f>
        <v/>
      </c>
    </row>
    <row r="6783">
      <c r="A6783" s="16" t="n"/>
      <c r="G6783" s="17" t="n"/>
      <c r="H6783" s="17" t="n"/>
      <c r="I6783" s="17" t="n"/>
      <c r="J6783" s="17" t="n"/>
      <c r="K6783" s="17" t="n"/>
      <c r="L6783" s="17" t="n"/>
      <c r="N6783">
        <f>IF($B6783="","",IF($C6783="SUPERSTORE","Superstore","DH"))</f>
        <v/>
      </c>
      <c r="O6783">
        <f>IF($B6783="","",IFERROR(VLOOKUP($B6783,Mapping!$A:$C,2,0),"Not Mapped"))</f>
        <v/>
      </c>
      <c r="P6783">
        <f>IF($B6783="","",IFERROR(VLOOKUP($B6783,Mapping!$A:$C,3,0),"Not Mapped"))</f>
        <v/>
      </c>
      <c r="Q6783">
        <f>IF($B6783="","",IF(COUNTIF(Exclusions!$A:$A,$B6783)&gt;0,"Yes","No"))</f>
        <v/>
      </c>
      <c r="R6783" s="17">
        <f>IF($B6783="","",MIN(1,DAY($A6783)/IF($N6783="Superstore",Settings!$B$5,Settings!$B$4)))</f>
        <v/>
      </c>
      <c r="S6783" s="17">
        <f>IF(OR($B6783="",$G6783="",$R6783=0),"",$G6783/$R6783)</f>
        <v/>
      </c>
      <c r="T6783">
        <f>IF($S6783="","",IF($S6783&lt;Settings!$B$8,"Critical",IF($S6783&lt;Settings!$B$9,"Semi Critical","Non Critical")))</f>
        <v/>
      </c>
      <c r="U6783">
        <f>IF($B6783="","",IFERROR(VLOOKUP($O6783,Leaders!$A:$B,2,0),"Not Mapped"))</f>
        <v/>
      </c>
    </row>
    <row r="6784">
      <c r="A6784" s="16" t="n"/>
      <c r="G6784" s="17" t="n"/>
      <c r="H6784" s="17" t="n"/>
      <c r="I6784" s="17" t="n"/>
      <c r="J6784" s="17" t="n"/>
      <c r="K6784" s="17" t="n"/>
      <c r="L6784" s="17" t="n"/>
      <c r="N6784">
        <f>IF($B6784="","",IF($C6784="SUPERSTORE","Superstore","DH"))</f>
        <v/>
      </c>
      <c r="O6784">
        <f>IF($B6784="","",IFERROR(VLOOKUP($B6784,Mapping!$A:$C,2,0),"Not Mapped"))</f>
        <v/>
      </c>
      <c r="P6784">
        <f>IF($B6784="","",IFERROR(VLOOKUP($B6784,Mapping!$A:$C,3,0),"Not Mapped"))</f>
        <v/>
      </c>
      <c r="Q6784">
        <f>IF($B6784="","",IF(COUNTIF(Exclusions!$A:$A,$B6784)&gt;0,"Yes","No"))</f>
        <v/>
      </c>
      <c r="R6784" s="17">
        <f>IF($B6784="","",MIN(1,DAY($A6784)/IF($N6784="Superstore",Settings!$B$5,Settings!$B$4)))</f>
        <v/>
      </c>
      <c r="S6784" s="17">
        <f>IF(OR($B6784="",$G6784="",$R6784=0),"",$G6784/$R6784)</f>
        <v/>
      </c>
      <c r="T6784">
        <f>IF($S6784="","",IF($S6784&lt;Settings!$B$8,"Critical",IF($S6784&lt;Settings!$B$9,"Semi Critical","Non Critical")))</f>
        <v/>
      </c>
      <c r="U6784">
        <f>IF($B6784="","",IFERROR(VLOOKUP($O6784,Leaders!$A:$B,2,0),"Not Mapped"))</f>
        <v/>
      </c>
    </row>
    <row r="6785">
      <c r="A6785" s="16" t="n"/>
      <c r="G6785" s="17" t="n"/>
      <c r="H6785" s="17" t="n"/>
      <c r="I6785" s="17" t="n"/>
      <c r="J6785" s="17" t="n"/>
      <c r="K6785" s="17" t="n"/>
      <c r="L6785" s="17" t="n"/>
      <c r="N6785">
        <f>IF($B6785="","",IF($C6785="SUPERSTORE","Superstore","DH"))</f>
        <v/>
      </c>
      <c r="O6785">
        <f>IF($B6785="","",IFERROR(VLOOKUP($B6785,Mapping!$A:$C,2,0),"Not Mapped"))</f>
        <v/>
      </c>
      <c r="P6785">
        <f>IF($B6785="","",IFERROR(VLOOKUP($B6785,Mapping!$A:$C,3,0),"Not Mapped"))</f>
        <v/>
      </c>
      <c r="Q6785">
        <f>IF($B6785="","",IF(COUNTIF(Exclusions!$A:$A,$B6785)&gt;0,"Yes","No"))</f>
        <v/>
      </c>
      <c r="R6785" s="17">
        <f>IF($B6785="","",MIN(1,DAY($A6785)/IF($N6785="Superstore",Settings!$B$5,Settings!$B$4)))</f>
        <v/>
      </c>
      <c r="S6785" s="17">
        <f>IF(OR($B6785="",$G6785="",$R6785=0),"",$G6785/$R6785)</f>
        <v/>
      </c>
      <c r="T6785">
        <f>IF($S6785="","",IF($S6785&lt;Settings!$B$8,"Critical",IF($S6785&lt;Settings!$B$9,"Semi Critical","Non Critical")))</f>
        <v/>
      </c>
      <c r="U6785">
        <f>IF($B6785="","",IFERROR(VLOOKUP($O6785,Leaders!$A:$B,2,0),"Not Mapped"))</f>
        <v/>
      </c>
    </row>
    <row r="6786">
      <c r="A6786" s="16" t="n"/>
      <c r="G6786" s="17" t="n"/>
      <c r="H6786" s="17" t="n"/>
      <c r="I6786" s="17" t="n"/>
      <c r="J6786" s="17" t="n"/>
      <c r="K6786" s="17" t="n"/>
      <c r="L6786" s="17" t="n"/>
      <c r="N6786">
        <f>IF($B6786="","",IF($C6786="SUPERSTORE","Superstore","DH"))</f>
        <v/>
      </c>
      <c r="O6786">
        <f>IF($B6786="","",IFERROR(VLOOKUP($B6786,Mapping!$A:$C,2,0),"Not Mapped"))</f>
        <v/>
      </c>
      <c r="P6786">
        <f>IF($B6786="","",IFERROR(VLOOKUP($B6786,Mapping!$A:$C,3,0),"Not Mapped"))</f>
        <v/>
      </c>
      <c r="Q6786">
        <f>IF($B6786="","",IF(COUNTIF(Exclusions!$A:$A,$B6786)&gt;0,"Yes","No"))</f>
        <v/>
      </c>
      <c r="R6786" s="17">
        <f>IF($B6786="","",MIN(1,DAY($A6786)/IF($N6786="Superstore",Settings!$B$5,Settings!$B$4)))</f>
        <v/>
      </c>
      <c r="S6786" s="17">
        <f>IF(OR($B6786="",$G6786="",$R6786=0),"",$G6786/$R6786)</f>
        <v/>
      </c>
      <c r="T6786">
        <f>IF($S6786="","",IF($S6786&lt;Settings!$B$8,"Critical",IF($S6786&lt;Settings!$B$9,"Semi Critical","Non Critical")))</f>
        <v/>
      </c>
      <c r="U6786">
        <f>IF($B6786="","",IFERROR(VLOOKUP($O6786,Leaders!$A:$B,2,0),"Not Mapped"))</f>
        <v/>
      </c>
    </row>
    <row r="6787">
      <c r="A6787" s="16" t="n"/>
      <c r="G6787" s="17" t="n"/>
      <c r="H6787" s="17" t="n"/>
      <c r="I6787" s="17" t="n"/>
      <c r="J6787" s="17" t="n"/>
      <c r="K6787" s="17" t="n"/>
      <c r="L6787" s="17" t="n"/>
      <c r="N6787">
        <f>IF($B6787="","",IF($C6787="SUPERSTORE","Superstore","DH"))</f>
        <v/>
      </c>
      <c r="O6787">
        <f>IF($B6787="","",IFERROR(VLOOKUP($B6787,Mapping!$A:$C,2,0),"Not Mapped"))</f>
        <v/>
      </c>
      <c r="P6787">
        <f>IF($B6787="","",IFERROR(VLOOKUP($B6787,Mapping!$A:$C,3,0),"Not Mapped"))</f>
        <v/>
      </c>
      <c r="Q6787">
        <f>IF($B6787="","",IF(COUNTIF(Exclusions!$A:$A,$B6787)&gt;0,"Yes","No"))</f>
        <v/>
      </c>
      <c r="R6787" s="17">
        <f>IF($B6787="","",MIN(1,DAY($A6787)/IF($N6787="Superstore",Settings!$B$5,Settings!$B$4)))</f>
        <v/>
      </c>
      <c r="S6787" s="17">
        <f>IF(OR($B6787="",$G6787="",$R6787=0),"",$G6787/$R6787)</f>
        <v/>
      </c>
      <c r="T6787">
        <f>IF($S6787="","",IF($S6787&lt;Settings!$B$8,"Critical",IF($S6787&lt;Settings!$B$9,"Semi Critical","Non Critical")))</f>
        <v/>
      </c>
      <c r="U6787">
        <f>IF($B6787="","",IFERROR(VLOOKUP($O6787,Leaders!$A:$B,2,0),"Not Mapped"))</f>
        <v/>
      </c>
    </row>
    <row r="6788">
      <c r="A6788" s="16" t="n"/>
      <c r="G6788" s="17" t="n"/>
      <c r="H6788" s="17" t="n"/>
      <c r="I6788" s="17" t="n"/>
      <c r="J6788" s="17" t="n"/>
      <c r="K6788" s="17" t="n"/>
      <c r="L6788" s="17" t="n"/>
      <c r="N6788">
        <f>IF($B6788="","",IF($C6788="SUPERSTORE","Superstore","DH"))</f>
        <v/>
      </c>
      <c r="O6788">
        <f>IF($B6788="","",IFERROR(VLOOKUP($B6788,Mapping!$A:$C,2,0),"Not Mapped"))</f>
        <v/>
      </c>
      <c r="P6788">
        <f>IF($B6788="","",IFERROR(VLOOKUP($B6788,Mapping!$A:$C,3,0),"Not Mapped"))</f>
        <v/>
      </c>
      <c r="Q6788">
        <f>IF($B6788="","",IF(COUNTIF(Exclusions!$A:$A,$B6788)&gt;0,"Yes","No"))</f>
        <v/>
      </c>
      <c r="R6788" s="17">
        <f>IF($B6788="","",MIN(1,DAY($A6788)/IF($N6788="Superstore",Settings!$B$5,Settings!$B$4)))</f>
        <v/>
      </c>
      <c r="S6788" s="17">
        <f>IF(OR($B6788="",$G6788="",$R6788=0),"",$G6788/$R6788)</f>
        <v/>
      </c>
      <c r="T6788">
        <f>IF($S6788="","",IF($S6788&lt;Settings!$B$8,"Critical",IF($S6788&lt;Settings!$B$9,"Semi Critical","Non Critical")))</f>
        <v/>
      </c>
      <c r="U6788">
        <f>IF($B6788="","",IFERROR(VLOOKUP($O6788,Leaders!$A:$B,2,0),"Not Mapped"))</f>
        <v/>
      </c>
    </row>
    <row r="6789">
      <c r="A6789" s="16" t="n"/>
      <c r="G6789" s="17" t="n"/>
      <c r="H6789" s="17" t="n"/>
      <c r="I6789" s="17" t="n"/>
      <c r="J6789" s="17" t="n"/>
      <c r="K6789" s="17" t="n"/>
      <c r="L6789" s="17" t="n"/>
      <c r="N6789">
        <f>IF($B6789="","",IF($C6789="SUPERSTORE","Superstore","DH"))</f>
        <v/>
      </c>
      <c r="O6789">
        <f>IF($B6789="","",IFERROR(VLOOKUP($B6789,Mapping!$A:$C,2,0),"Not Mapped"))</f>
        <v/>
      </c>
      <c r="P6789">
        <f>IF($B6789="","",IFERROR(VLOOKUP($B6789,Mapping!$A:$C,3,0),"Not Mapped"))</f>
        <v/>
      </c>
      <c r="Q6789">
        <f>IF($B6789="","",IF(COUNTIF(Exclusions!$A:$A,$B6789)&gt;0,"Yes","No"))</f>
        <v/>
      </c>
      <c r="R6789" s="17">
        <f>IF($B6789="","",MIN(1,DAY($A6789)/IF($N6789="Superstore",Settings!$B$5,Settings!$B$4)))</f>
        <v/>
      </c>
      <c r="S6789" s="17">
        <f>IF(OR($B6789="",$G6789="",$R6789=0),"",$G6789/$R6789)</f>
        <v/>
      </c>
      <c r="T6789">
        <f>IF($S6789="","",IF($S6789&lt;Settings!$B$8,"Critical",IF($S6789&lt;Settings!$B$9,"Semi Critical","Non Critical")))</f>
        <v/>
      </c>
      <c r="U6789">
        <f>IF($B6789="","",IFERROR(VLOOKUP($O6789,Leaders!$A:$B,2,0),"Not Mapped"))</f>
        <v/>
      </c>
    </row>
    <row r="6790">
      <c r="A6790" s="16" t="n"/>
      <c r="G6790" s="17" t="n"/>
      <c r="H6790" s="17" t="n"/>
      <c r="I6790" s="17" t="n"/>
      <c r="J6790" s="17" t="n"/>
      <c r="K6790" s="17" t="n"/>
      <c r="L6790" s="17" t="n"/>
      <c r="N6790">
        <f>IF($B6790="","",IF($C6790="SUPERSTORE","Superstore","DH"))</f>
        <v/>
      </c>
      <c r="O6790">
        <f>IF($B6790="","",IFERROR(VLOOKUP($B6790,Mapping!$A:$C,2,0),"Not Mapped"))</f>
        <v/>
      </c>
      <c r="P6790">
        <f>IF($B6790="","",IFERROR(VLOOKUP($B6790,Mapping!$A:$C,3,0),"Not Mapped"))</f>
        <v/>
      </c>
      <c r="Q6790">
        <f>IF($B6790="","",IF(COUNTIF(Exclusions!$A:$A,$B6790)&gt;0,"Yes","No"))</f>
        <v/>
      </c>
      <c r="R6790" s="17">
        <f>IF($B6790="","",MIN(1,DAY($A6790)/IF($N6790="Superstore",Settings!$B$5,Settings!$B$4)))</f>
        <v/>
      </c>
      <c r="S6790" s="17">
        <f>IF(OR($B6790="",$G6790="",$R6790=0),"",$G6790/$R6790)</f>
        <v/>
      </c>
      <c r="T6790">
        <f>IF($S6790="","",IF($S6790&lt;Settings!$B$8,"Critical",IF($S6790&lt;Settings!$B$9,"Semi Critical","Non Critical")))</f>
        <v/>
      </c>
      <c r="U6790">
        <f>IF($B6790="","",IFERROR(VLOOKUP($O6790,Leaders!$A:$B,2,0),"Not Mapped"))</f>
        <v/>
      </c>
    </row>
    <row r="6791">
      <c r="A6791" s="16" t="n"/>
      <c r="G6791" s="17" t="n"/>
      <c r="H6791" s="17" t="n"/>
      <c r="I6791" s="17" t="n"/>
      <c r="J6791" s="17" t="n"/>
      <c r="K6791" s="17" t="n"/>
      <c r="L6791" s="17" t="n"/>
      <c r="N6791">
        <f>IF($B6791="","",IF($C6791="SUPERSTORE","Superstore","DH"))</f>
        <v/>
      </c>
      <c r="O6791">
        <f>IF($B6791="","",IFERROR(VLOOKUP($B6791,Mapping!$A:$C,2,0),"Not Mapped"))</f>
        <v/>
      </c>
      <c r="P6791">
        <f>IF($B6791="","",IFERROR(VLOOKUP($B6791,Mapping!$A:$C,3,0),"Not Mapped"))</f>
        <v/>
      </c>
      <c r="Q6791">
        <f>IF($B6791="","",IF(COUNTIF(Exclusions!$A:$A,$B6791)&gt;0,"Yes","No"))</f>
        <v/>
      </c>
      <c r="R6791" s="17">
        <f>IF($B6791="","",MIN(1,DAY($A6791)/IF($N6791="Superstore",Settings!$B$5,Settings!$B$4)))</f>
        <v/>
      </c>
      <c r="S6791" s="17">
        <f>IF(OR($B6791="",$G6791="",$R6791=0),"",$G6791/$R6791)</f>
        <v/>
      </c>
      <c r="T6791">
        <f>IF($S6791="","",IF($S6791&lt;Settings!$B$8,"Critical",IF($S6791&lt;Settings!$B$9,"Semi Critical","Non Critical")))</f>
        <v/>
      </c>
      <c r="U6791">
        <f>IF($B6791="","",IFERROR(VLOOKUP($O6791,Leaders!$A:$B,2,0),"Not Mapped"))</f>
        <v/>
      </c>
    </row>
    <row r="6792">
      <c r="A6792" s="16" t="n"/>
      <c r="G6792" s="17" t="n"/>
      <c r="H6792" s="17" t="n"/>
      <c r="I6792" s="17" t="n"/>
      <c r="J6792" s="17" t="n"/>
      <c r="K6792" s="17" t="n"/>
      <c r="L6792" s="17" t="n"/>
      <c r="N6792">
        <f>IF($B6792="","",IF($C6792="SUPERSTORE","Superstore","DH"))</f>
        <v/>
      </c>
      <c r="O6792">
        <f>IF($B6792="","",IFERROR(VLOOKUP($B6792,Mapping!$A:$C,2,0),"Not Mapped"))</f>
        <v/>
      </c>
      <c r="P6792">
        <f>IF($B6792="","",IFERROR(VLOOKUP($B6792,Mapping!$A:$C,3,0),"Not Mapped"))</f>
        <v/>
      </c>
      <c r="Q6792">
        <f>IF($B6792="","",IF(COUNTIF(Exclusions!$A:$A,$B6792)&gt;0,"Yes","No"))</f>
        <v/>
      </c>
      <c r="R6792" s="17">
        <f>IF($B6792="","",MIN(1,DAY($A6792)/IF($N6792="Superstore",Settings!$B$5,Settings!$B$4)))</f>
        <v/>
      </c>
      <c r="S6792" s="17">
        <f>IF(OR($B6792="",$G6792="",$R6792=0),"",$G6792/$R6792)</f>
        <v/>
      </c>
      <c r="T6792">
        <f>IF($S6792="","",IF($S6792&lt;Settings!$B$8,"Critical",IF($S6792&lt;Settings!$B$9,"Semi Critical","Non Critical")))</f>
        <v/>
      </c>
      <c r="U6792">
        <f>IF($B6792="","",IFERROR(VLOOKUP($O6792,Leaders!$A:$B,2,0),"Not Mapped"))</f>
        <v/>
      </c>
    </row>
    <row r="6793">
      <c r="A6793" s="16" t="n"/>
      <c r="G6793" s="17" t="n"/>
      <c r="H6793" s="17" t="n"/>
      <c r="I6793" s="17" t="n"/>
      <c r="J6793" s="17" t="n"/>
      <c r="K6793" s="17" t="n"/>
      <c r="L6793" s="17" t="n"/>
      <c r="N6793">
        <f>IF($B6793="","",IF($C6793="SUPERSTORE","Superstore","DH"))</f>
        <v/>
      </c>
      <c r="O6793">
        <f>IF($B6793="","",IFERROR(VLOOKUP($B6793,Mapping!$A:$C,2,0),"Not Mapped"))</f>
        <v/>
      </c>
      <c r="P6793">
        <f>IF($B6793="","",IFERROR(VLOOKUP($B6793,Mapping!$A:$C,3,0),"Not Mapped"))</f>
        <v/>
      </c>
      <c r="Q6793">
        <f>IF($B6793="","",IF(COUNTIF(Exclusions!$A:$A,$B6793)&gt;0,"Yes","No"))</f>
        <v/>
      </c>
      <c r="R6793" s="17">
        <f>IF($B6793="","",MIN(1,DAY($A6793)/IF($N6793="Superstore",Settings!$B$5,Settings!$B$4)))</f>
        <v/>
      </c>
      <c r="S6793" s="17">
        <f>IF(OR($B6793="",$G6793="",$R6793=0),"",$G6793/$R6793)</f>
        <v/>
      </c>
      <c r="T6793">
        <f>IF($S6793="","",IF($S6793&lt;Settings!$B$8,"Critical",IF($S6793&lt;Settings!$B$9,"Semi Critical","Non Critical")))</f>
        <v/>
      </c>
      <c r="U6793">
        <f>IF($B6793="","",IFERROR(VLOOKUP($O6793,Leaders!$A:$B,2,0),"Not Mapped"))</f>
        <v/>
      </c>
    </row>
    <row r="6794">
      <c r="A6794" s="16" t="n"/>
      <c r="G6794" s="17" t="n"/>
      <c r="H6794" s="17" t="n"/>
      <c r="I6794" s="17" t="n"/>
      <c r="J6794" s="17" t="n"/>
      <c r="K6794" s="17" t="n"/>
      <c r="L6794" s="17" t="n"/>
      <c r="N6794">
        <f>IF($B6794="","",IF($C6794="SUPERSTORE","Superstore","DH"))</f>
        <v/>
      </c>
      <c r="O6794">
        <f>IF($B6794="","",IFERROR(VLOOKUP($B6794,Mapping!$A:$C,2,0),"Not Mapped"))</f>
        <v/>
      </c>
      <c r="P6794">
        <f>IF($B6794="","",IFERROR(VLOOKUP($B6794,Mapping!$A:$C,3,0),"Not Mapped"))</f>
        <v/>
      </c>
      <c r="Q6794">
        <f>IF($B6794="","",IF(COUNTIF(Exclusions!$A:$A,$B6794)&gt;0,"Yes","No"))</f>
        <v/>
      </c>
      <c r="R6794" s="17">
        <f>IF($B6794="","",MIN(1,DAY($A6794)/IF($N6794="Superstore",Settings!$B$5,Settings!$B$4)))</f>
        <v/>
      </c>
      <c r="S6794" s="17">
        <f>IF(OR($B6794="",$G6794="",$R6794=0),"",$G6794/$R6794)</f>
        <v/>
      </c>
      <c r="T6794">
        <f>IF($S6794="","",IF($S6794&lt;Settings!$B$8,"Critical",IF($S6794&lt;Settings!$B$9,"Semi Critical","Non Critical")))</f>
        <v/>
      </c>
      <c r="U6794">
        <f>IF($B6794="","",IFERROR(VLOOKUP($O6794,Leaders!$A:$B,2,0),"Not Mapped"))</f>
        <v/>
      </c>
    </row>
    <row r="6795">
      <c r="A6795" s="16" t="n"/>
      <c r="G6795" s="17" t="n"/>
      <c r="H6795" s="17" t="n"/>
      <c r="I6795" s="17" t="n"/>
      <c r="J6795" s="17" t="n"/>
      <c r="K6795" s="17" t="n"/>
      <c r="L6795" s="17" t="n"/>
      <c r="N6795">
        <f>IF($B6795="","",IF($C6795="SUPERSTORE","Superstore","DH"))</f>
        <v/>
      </c>
      <c r="O6795">
        <f>IF($B6795="","",IFERROR(VLOOKUP($B6795,Mapping!$A:$C,2,0),"Not Mapped"))</f>
        <v/>
      </c>
      <c r="P6795">
        <f>IF($B6795="","",IFERROR(VLOOKUP($B6795,Mapping!$A:$C,3,0),"Not Mapped"))</f>
        <v/>
      </c>
      <c r="Q6795">
        <f>IF($B6795="","",IF(COUNTIF(Exclusions!$A:$A,$B6795)&gt;0,"Yes","No"))</f>
        <v/>
      </c>
      <c r="R6795" s="17">
        <f>IF($B6795="","",MIN(1,DAY($A6795)/IF($N6795="Superstore",Settings!$B$5,Settings!$B$4)))</f>
        <v/>
      </c>
      <c r="S6795" s="17">
        <f>IF(OR($B6795="",$G6795="",$R6795=0),"",$G6795/$R6795)</f>
        <v/>
      </c>
      <c r="T6795">
        <f>IF($S6795="","",IF($S6795&lt;Settings!$B$8,"Critical",IF($S6795&lt;Settings!$B$9,"Semi Critical","Non Critical")))</f>
        <v/>
      </c>
      <c r="U6795">
        <f>IF($B6795="","",IFERROR(VLOOKUP($O6795,Leaders!$A:$B,2,0),"Not Mapped"))</f>
        <v/>
      </c>
    </row>
    <row r="6796">
      <c r="A6796" s="16" t="n"/>
      <c r="G6796" s="17" t="n"/>
      <c r="H6796" s="17" t="n"/>
      <c r="I6796" s="17" t="n"/>
      <c r="J6796" s="17" t="n"/>
      <c r="K6796" s="17" t="n"/>
      <c r="L6796" s="17" t="n"/>
      <c r="N6796">
        <f>IF($B6796="","",IF($C6796="SUPERSTORE","Superstore","DH"))</f>
        <v/>
      </c>
      <c r="O6796">
        <f>IF($B6796="","",IFERROR(VLOOKUP($B6796,Mapping!$A:$C,2,0),"Not Mapped"))</f>
        <v/>
      </c>
      <c r="P6796">
        <f>IF($B6796="","",IFERROR(VLOOKUP($B6796,Mapping!$A:$C,3,0),"Not Mapped"))</f>
        <v/>
      </c>
      <c r="Q6796">
        <f>IF($B6796="","",IF(COUNTIF(Exclusions!$A:$A,$B6796)&gt;0,"Yes","No"))</f>
        <v/>
      </c>
      <c r="R6796" s="17">
        <f>IF($B6796="","",MIN(1,DAY($A6796)/IF($N6796="Superstore",Settings!$B$5,Settings!$B$4)))</f>
        <v/>
      </c>
      <c r="S6796" s="17">
        <f>IF(OR($B6796="",$G6796="",$R6796=0),"",$G6796/$R6796)</f>
        <v/>
      </c>
      <c r="T6796">
        <f>IF($S6796="","",IF($S6796&lt;Settings!$B$8,"Critical",IF($S6796&lt;Settings!$B$9,"Semi Critical","Non Critical")))</f>
        <v/>
      </c>
      <c r="U6796">
        <f>IF($B6796="","",IFERROR(VLOOKUP($O6796,Leaders!$A:$B,2,0),"Not Mapped"))</f>
        <v/>
      </c>
    </row>
    <row r="6797">
      <c r="A6797" s="16" t="n"/>
      <c r="G6797" s="17" t="n"/>
      <c r="H6797" s="17" t="n"/>
      <c r="I6797" s="17" t="n"/>
      <c r="J6797" s="17" t="n"/>
      <c r="K6797" s="17" t="n"/>
      <c r="L6797" s="17" t="n"/>
      <c r="N6797">
        <f>IF($B6797="","",IF($C6797="SUPERSTORE","Superstore","DH"))</f>
        <v/>
      </c>
      <c r="O6797">
        <f>IF($B6797="","",IFERROR(VLOOKUP($B6797,Mapping!$A:$C,2,0),"Not Mapped"))</f>
        <v/>
      </c>
      <c r="P6797">
        <f>IF($B6797="","",IFERROR(VLOOKUP($B6797,Mapping!$A:$C,3,0),"Not Mapped"))</f>
        <v/>
      </c>
      <c r="Q6797">
        <f>IF($B6797="","",IF(COUNTIF(Exclusions!$A:$A,$B6797)&gt;0,"Yes","No"))</f>
        <v/>
      </c>
      <c r="R6797" s="17">
        <f>IF($B6797="","",MIN(1,DAY($A6797)/IF($N6797="Superstore",Settings!$B$5,Settings!$B$4)))</f>
        <v/>
      </c>
      <c r="S6797" s="17">
        <f>IF(OR($B6797="",$G6797="",$R6797=0),"",$G6797/$R6797)</f>
        <v/>
      </c>
      <c r="T6797">
        <f>IF($S6797="","",IF($S6797&lt;Settings!$B$8,"Critical",IF($S6797&lt;Settings!$B$9,"Semi Critical","Non Critical")))</f>
        <v/>
      </c>
      <c r="U6797">
        <f>IF($B6797="","",IFERROR(VLOOKUP($O6797,Leaders!$A:$B,2,0),"Not Mapped"))</f>
        <v/>
      </c>
    </row>
    <row r="6798">
      <c r="A6798" s="16" t="n"/>
      <c r="G6798" s="17" t="n"/>
      <c r="H6798" s="17" t="n"/>
      <c r="I6798" s="17" t="n"/>
      <c r="J6798" s="17" t="n"/>
      <c r="K6798" s="17" t="n"/>
      <c r="L6798" s="17" t="n"/>
      <c r="N6798">
        <f>IF($B6798="","",IF($C6798="SUPERSTORE","Superstore","DH"))</f>
        <v/>
      </c>
      <c r="O6798">
        <f>IF($B6798="","",IFERROR(VLOOKUP($B6798,Mapping!$A:$C,2,0),"Not Mapped"))</f>
        <v/>
      </c>
      <c r="P6798">
        <f>IF($B6798="","",IFERROR(VLOOKUP($B6798,Mapping!$A:$C,3,0),"Not Mapped"))</f>
        <v/>
      </c>
      <c r="Q6798">
        <f>IF($B6798="","",IF(COUNTIF(Exclusions!$A:$A,$B6798)&gt;0,"Yes","No"))</f>
        <v/>
      </c>
      <c r="R6798" s="17">
        <f>IF($B6798="","",MIN(1,DAY($A6798)/IF($N6798="Superstore",Settings!$B$5,Settings!$B$4)))</f>
        <v/>
      </c>
      <c r="S6798" s="17">
        <f>IF(OR($B6798="",$G6798="",$R6798=0),"",$G6798/$R6798)</f>
        <v/>
      </c>
      <c r="T6798">
        <f>IF($S6798="","",IF($S6798&lt;Settings!$B$8,"Critical",IF($S6798&lt;Settings!$B$9,"Semi Critical","Non Critical")))</f>
        <v/>
      </c>
      <c r="U6798">
        <f>IF($B6798="","",IFERROR(VLOOKUP($O6798,Leaders!$A:$B,2,0),"Not Mapped"))</f>
        <v/>
      </c>
    </row>
    <row r="6799">
      <c r="A6799" s="16" t="n"/>
      <c r="G6799" s="17" t="n"/>
      <c r="H6799" s="17" t="n"/>
      <c r="I6799" s="17" t="n"/>
      <c r="J6799" s="17" t="n"/>
      <c r="K6799" s="17" t="n"/>
      <c r="L6799" s="17" t="n"/>
      <c r="N6799">
        <f>IF($B6799="","",IF($C6799="SUPERSTORE","Superstore","DH"))</f>
        <v/>
      </c>
      <c r="O6799">
        <f>IF($B6799="","",IFERROR(VLOOKUP($B6799,Mapping!$A:$C,2,0),"Not Mapped"))</f>
        <v/>
      </c>
      <c r="P6799">
        <f>IF($B6799="","",IFERROR(VLOOKUP($B6799,Mapping!$A:$C,3,0),"Not Mapped"))</f>
        <v/>
      </c>
      <c r="Q6799">
        <f>IF($B6799="","",IF(COUNTIF(Exclusions!$A:$A,$B6799)&gt;0,"Yes","No"))</f>
        <v/>
      </c>
      <c r="R6799" s="17">
        <f>IF($B6799="","",MIN(1,DAY($A6799)/IF($N6799="Superstore",Settings!$B$5,Settings!$B$4)))</f>
        <v/>
      </c>
      <c r="S6799" s="17">
        <f>IF(OR($B6799="",$G6799="",$R6799=0),"",$G6799/$R6799)</f>
        <v/>
      </c>
      <c r="T6799">
        <f>IF($S6799="","",IF($S6799&lt;Settings!$B$8,"Critical",IF($S6799&lt;Settings!$B$9,"Semi Critical","Non Critical")))</f>
        <v/>
      </c>
      <c r="U6799">
        <f>IF($B6799="","",IFERROR(VLOOKUP($O6799,Leaders!$A:$B,2,0),"Not Mapped"))</f>
        <v/>
      </c>
    </row>
    <row r="6800">
      <c r="A6800" s="16" t="n"/>
      <c r="G6800" s="17" t="n"/>
      <c r="H6800" s="17" t="n"/>
      <c r="I6800" s="17" t="n"/>
      <c r="J6800" s="17" t="n"/>
      <c r="K6800" s="17" t="n"/>
      <c r="L6800" s="17" t="n"/>
      <c r="N6800">
        <f>IF($B6800="","",IF($C6800="SUPERSTORE","Superstore","DH"))</f>
        <v/>
      </c>
      <c r="O6800">
        <f>IF($B6800="","",IFERROR(VLOOKUP($B6800,Mapping!$A:$C,2,0),"Not Mapped"))</f>
        <v/>
      </c>
      <c r="P6800">
        <f>IF($B6800="","",IFERROR(VLOOKUP($B6800,Mapping!$A:$C,3,0),"Not Mapped"))</f>
        <v/>
      </c>
      <c r="Q6800">
        <f>IF($B6800="","",IF(COUNTIF(Exclusions!$A:$A,$B6800)&gt;0,"Yes","No"))</f>
        <v/>
      </c>
      <c r="R6800" s="17">
        <f>IF($B6800="","",MIN(1,DAY($A6800)/IF($N6800="Superstore",Settings!$B$5,Settings!$B$4)))</f>
        <v/>
      </c>
      <c r="S6800" s="17">
        <f>IF(OR($B6800="",$G6800="",$R6800=0),"",$G6800/$R6800)</f>
        <v/>
      </c>
      <c r="T6800">
        <f>IF($S6800="","",IF($S6800&lt;Settings!$B$8,"Critical",IF($S6800&lt;Settings!$B$9,"Semi Critical","Non Critical")))</f>
        <v/>
      </c>
      <c r="U6800">
        <f>IF($B6800="","",IFERROR(VLOOKUP($O6800,Leaders!$A:$B,2,0),"Not Mapped"))</f>
        <v/>
      </c>
    </row>
    <row r="6801">
      <c r="A6801" s="16" t="n"/>
      <c r="G6801" s="17" t="n"/>
      <c r="H6801" s="17" t="n"/>
      <c r="I6801" s="17" t="n"/>
      <c r="J6801" s="17" t="n"/>
      <c r="K6801" s="17" t="n"/>
      <c r="L6801" s="17" t="n"/>
      <c r="N6801">
        <f>IF($B6801="","",IF($C6801="SUPERSTORE","Superstore","DH"))</f>
        <v/>
      </c>
      <c r="O6801">
        <f>IF($B6801="","",IFERROR(VLOOKUP($B6801,Mapping!$A:$C,2,0),"Not Mapped"))</f>
        <v/>
      </c>
      <c r="P6801">
        <f>IF($B6801="","",IFERROR(VLOOKUP($B6801,Mapping!$A:$C,3,0),"Not Mapped"))</f>
        <v/>
      </c>
      <c r="Q6801">
        <f>IF($B6801="","",IF(COUNTIF(Exclusions!$A:$A,$B6801)&gt;0,"Yes","No"))</f>
        <v/>
      </c>
      <c r="R6801" s="17">
        <f>IF($B6801="","",MIN(1,DAY($A6801)/IF($N6801="Superstore",Settings!$B$5,Settings!$B$4)))</f>
        <v/>
      </c>
      <c r="S6801" s="17">
        <f>IF(OR($B6801="",$G6801="",$R6801=0),"",$G6801/$R6801)</f>
        <v/>
      </c>
      <c r="T6801">
        <f>IF($S6801="","",IF($S6801&lt;Settings!$B$8,"Critical",IF($S6801&lt;Settings!$B$9,"Semi Critical","Non Critical")))</f>
        <v/>
      </c>
      <c r="U6801">
        <f>IF($B6801="","",IFERROR(VLOOKUP($O6801,Leaders!$A:$B,2,0),"Not Mapped"))</f>
        <v/>
      </c>
    </row>
    <row r="6802">
      <c r="A6802" s="16" t="n"/>
      <c r="G6802" s="17" t="n"/>
      <c r="H6802" s="17" t="n"/>
      <c r="I6802" s="17" t="n"/>
      <c r="J6802" s="17" t="n"/>
      <c r="K6802" s="17" t="n"/>
      <c r="L6802" s="17" t="n"/>
      <c r="N6802">
        <f>IF($B6802="","",IF($C6802="SUPERSTORE","Superstore","DH"))</f>
        <v/>
      </c>
      <c r="O6802">
        <f>IF($B6802="","",IFERROR(VLOOKUP($B6802,Mapping!$A:$C,2,0),"Not Mapped"))</f>
        <v/>
      </c>
      <c r="P6802">
        <f>IF($B6802="","",IFERROR(VLOOKUP($B6802,Mapping!$A:$C,3,0),"Not Mapped"))</f>
        <v/>
      </c>
      <c r="Q6802">
        <f>IF($B6802="","",IF(COUNTIF(Exclusions!$A:$A,$B6802)&gt;0,"Yes","No"))</f>
        <v/>
      </c>
      <c r="R6802" s="17">
        <f>IF($B6802="","",MIN(1,DAY($A6802)/IF($N6802="Superstore",Settings!$B$5,Settings!$B$4)))</f>
        <v/>
      </c>
      <c r="S6802" s="17">
        <f>IF(OR($B6802="",$G6802="",$R6802=0),"",$G6802/$R6802)</f>
        <v/>
      </c>
      <c r="T6802">
        <f>IF($S6802="","",IF($S6802&lt;Settings!$B$8,"Critical",IF($S6802&lt;Settings!$B$9,"Semi Critical","Non Critical")))</f>
        <v/>
      </c>
      <c r="U6802">
        <f>IF($B6802="","",IFERROR(VLOOKUP($O6802,Leaders!$A:$B,2,0),"Not Mapped"))</f>
        <v/>
      </c>
    </row>
    <row r="6803">
      <c r="A6803" s="16" t="n"/>
      <c r="G6803" s="17" t="n"/>
      <c r="H6803" s="17" t="n"/>
      <c r="I6803" s="17" t="n"/>
      <c r="J6803" s="17" t="n"/>
      <c r="K6803" s="17" t="n"/>
      <c r="L6803" s="17" t="n"/>
      <c r="N6803">
        <f>IF($B6803="","",IF($C6803="SUPERSTORE","Superstore","DH"))</f>
        <v/>
      </c>
      <c r="O6803">
        <f>IF($B6803="","",IFERROR(VLOOKUP($B6803,Mapping!$A:$C,2,0),"Not Mapped"))</f>
        <v/>
      </c>
      <c r="P6803">
        <f>IF($B6803="","",IFERROR(VLOOKUP($B6803,Mapping!$A:$C,3,0),"Not Mapped"))</f>
        <v/>
      </c>
      <c r="Q6803">
        <f>IF($B6803="","",IF(COUNTIF(Exclusions!$A:$A,$B6803)&gt;0,"Yes","No"))</f>
        <v/>
      </c>
      <c r="R6803" s="17">
        <f>IF($B6803="","",MIN(1,DAY($A6803)/IF($N6803="Superstore",Settings!$B$5,Settings!$B$4)))</f>
        <v/>
      </c>
      <c r="S6803" s="17">
        <f>IF(OR($B6803="",$G6803="",$R6803=0),"",$G6803/$R6803)</f>
        <v/>
      </c>
      <c r="T6803">
        <f>IF($S6803="","",IF($S6803&lt;Settings!$B$8,"Critical",IF($S6803&lt;Settings!$B$9,"Semi Critical","Non Critical")))</f>
        <v/>
      </c>
      <c r="U6803">
        <f>IF($B6803="","",IFERROR(VLOOKUP($O6803,Leaders!$A:$B,2,0),"Not Mapped"))</f>
        <v/>
      </c>
    </row>
    <row r="6804">
      <c r="A6804" s="16" t="n"/>
      <c r="G6804" s="17" t="n"/>
      <c r="H6804" s="17" t="n"/>
      <c r="I6804" s="17" t="n"/>
      <c r="J6804" s="17" t="n"/>
      <c r="K6804" s="17" t="n"/>
      <c r="L6804" s="17" t="n"/>
      <c r="N6804">
        <f>IF($B6804="","",IF($C6804="SUPERSTORE","Superstore","DH"))</f>
        <v/>
      </c>
      <c r="O6804">
        <f>IF($B6804="","",IFERROR(VLOOKUP($B6804,Mapping!$A:$C,2,0),"Not Mapped"))</f>
        <v/>
      </c>
      <c r="P6804">
        <f>IF($B6804="","",IFERROR(VLOOKUP($B6804,Mapping!$A:$C,3,0),"Not Mapped"))</f>
        <v/>
      </c>
      <c r="Q6804">
        <f>IF($B6804="","",IF(COUNTIF(Exclusions!$A:$A,$B6804)&gt;0,"Yes","No"))</f>
        <v/>
      </c>
      <c r="R6804" s="17">
        <f>IF($B6804="","",MIN(1,DAY($A6804)/IF($N6804="Superstore",Settings!$B$5,Settings!$B$4)))</f>
        <v/>
      </c>
      <c r="S6804" s="17">
        <f>IF(OR($B6804="",$G6804="",$R6804=0),"",$G6804/$R6804)</f>
        <v/>
      </c>
      <c r="T6804">
        <f>IF($S6804="","",IF($S6804&lt;Settings!$B$8,"Critical",IF($S6804&lt;Settings!$B$9,"Semi Critical","Non Critical")))</f>
        <v/>
      </c>
      <c r="U6804">
        <f>IF($B6804="","",IFERROR(VLOOKUP($O6804,Leaders!$A:$B,2,0),"Not Mapped"))</f>
        <v/>
      </c>
    </row>
    <row r="6805">
      <c r="A6805" s="16" t="n"/>
      <c r="G6805" s="17" t="n"/>
      <c r="H6805" s="17" t="n"/>
      <c r="I6805" s="17" t="n"/>
      <c r="J6805" s="17" t="n"/>
      <c r="K6805" s="17" t="n"/>
      <c r="L6805" s="17" t="n"/>
      <c r="N6805">
        <f>IF($B6805="","",IF($C6805="SUPERSTORE","Superstore","DH"))</f>
        <v/>
      </c>
      <c r="O6805">
        <f>IF($B6805="","",IFERROR(VLOOKUP($B6805,Mapping!$A:$C,2,0),"Not Mapped"))</f>
        <v/>
      </c>
      <c r="P6805">
        <f>IF($B6805="","",IFERROR(VLOOKUP($B6805,Mapping!$A:$C,3,0),"Not Mapped"))</f>
        <v/>
      </c>
      <c r="Q6805">
        <f>IF($B6805="","",IF(COUNTIF(Exclusions!$A:$A,$B6805)&gt;0,"Yes","No"))</f>
        <v/>
      </c>
      <c r="R6805" s="17">
        <f>IF($B6805="","",MIN(1,DAY($A6805)/IF($N6805="Superstore",Settings!$B$5,Settings!$B$4)))</f>
        <v/>
      </c>
      <c r="S6805" s="17">
        <f>IF(OR($B6805="",$G6805="",$R6805=0),"",$G6805/$R6805)</f>
        <v/>
      </c>
      <c r="T6805">
        <f>IF($S6805="","",IF($S6805&lt;Settings!$B$8,"Critical",IF($S6805&lt;Settings!$B$9,"Semi Critical","Non Critical")))</f>
        <v/>
      </c>
      <c r="U6805">
        <f>IF($B6805="","",IFERROR(VLOOKUP($O6805,Leaders!$A:$B,2,0),"Not Mapped"))</f>
        <v/>
      </c>
    </row>
    <row r="6806">
      <c r="A6806" s="16" t="n"/>
      <c r="G6806" s="17" t="n"/>
      <c r="H6806" s="17" t="n"/>
      <c r="I6806" s="17" t="n"/>
      <c r="J6806" s="17" t="n"/>
      <c r="K6806" s="17" t="n"/>
      <c r="L6806" s="17" t="n"/>
      <c r="N6806">
        <f>IF($B6806="","",IF($C6806="SUPERSTORE","Superstore","DH"))</f>
        <v/>
      </c>
      <c r="O6806">
        <f>IF($B6806="","",IFERROR(VLOOKUP($B6806,Mapping!$A:$C,2,0),"Not Mapped"))</f>
        <v/>
      </c>
      <c r="P6806">
        <f>IF($B6806="","",IFERROR(VLOOKUP($B6806,Mapping!$A:$C,3,0),"Not Mapped"))</f>
        <v/>
      </c>
      <c r="Q6806">
        <f>IF($B6806="","",IF(COUNTIF(Exclusions!$A:$A,$B6806)&gt;0,"Yes","No"))</f>
        <v/>
      </c>
      <c r="R6806" s="17">
        <f>IF($B6806="","",MIN(1,DAY($A6806)/IF($N6806="Superstore",Settings!$B$5,Settings!$B$4)))</f>
        <v/>
      </c>
      <c r="S6806" s="17">
        <f>IF(OR($B6806="",$G6806="",$R6806=0),"",$G6806/$R6806)</f>
        <v/>
      </c>
      <c r="T6806">
        <f>IF($S6806="","",IF($S6806&lt;Settings!$B$8,"Critical",IF($S6806&lt;Settings!$B$9,"Semi Critical","Non Critical")))</f>
        <v/>
      </c>
      <c r="U6806">
        <f>IF($B6806="","",IFERROR(VLOOKUP($O6806,Leaders!$A:$B,2,0),"Not Mapped"))</f>
        <v/>
      </c>
    </row>
    <row r="6807">
      <c r="A6807" s="16" t="n"/>
      <c r="G6807" s="17" t="n"/>
      <c r="H6807" s="17" t="n"/>
      <c r="I6807" s="17" t="n"/>
      <c r="J6807" s="17" t="n"/>
      <c r="K6807" s="17" t="n"/>
      <c r="L6807" s="17" t="n"/>
      <c r="N6807">
        <f>IF($B6807="","",IF($C6807="SUPERSTORE","Superstore","DH"))</f>
        <v/>
      </c>
      <c r="O6807">
        <f>IF($B6807="","",IFERROR(VLOOKUP($B6807,Mapping!$A:$C,2,0),"Not Mapped"))</f>
        <v/>
      </c>
      <c r="P6807">
        <f>IF($B6807="","",IFERROR(VLOOKUP($B6807,Mapping!$A:$C,3,0),"Not Mapped"))</f>
        <v/>
      </c>
      <c r="Q6807">
        <f>IF($B6807="","",IF(COUNTIF(Exclusions!$A:$A,$B6807)&gt;0,"Yes","No"))</f>
        <v/>
      </c>
      <c r="R6807" s="17">
        <f>IF($B6807="","",MIN(1,DAY($A6807)/IF($N6807="Superstore",Settings!$B$5,Settings!$B$4)))</f>
        <v/>
      </c>
      <c r="S6807" s="17">
        <f>IF(OR($B6807="",$G6807="",$R6807=0),"",$G6807/$R6807)</f>
        <v/>
      </c>
      <c r="T6807">
        <f>IF($S6807="","",IF($S6807&lt;Settings!$B$8,"Critical",IF($S6807&lt;Settings!$B$9,"Semi Critical","Non Critical")))</f>
        <v/>
      </c>
      <c r="U6807">
        <f>IF($B6807="","",IFERROR(VLOOKUP($O6807,Leaders!$A:$B,2,0),"Not Mapped"))</f>
        <v/>
      </c>
    </row>
    <row r="6808">
      <c r="A6808" s="16" t="n"/>
      <c r="G6808" s="17" t="n"/>
      <c r="H6808" s="17" t="n"/>
      <c r="I6808" s="17" t="n"/>
      <c r="J6808" s="17" t="n"/>
      <c r="K6808" s="17" t="n"/>
      <c r="L6808" s="17" t="n"/>
      <c r="N6808">
        <f>IF($B6808="","",IF($C6808="SUPERSTORE","Superstore","DH"))</f>
        <v/>
      </c>
      <c r="O6808">
        <f>IF($B6808="","",IFERROR(VLOOKUP($B6808,Mapping!$A:$C,2,0),"Not Mapped"))</f>
        <v/>
      </c>
      <c r="P6808">
        <f>IF($B6808="","",IFERROR(VLOOKUP($B6808,Mapping!$A:$C,3,0),"Not Mapped"))</f>
        <v/>
      </c>
      <c r="Q6808">
        <f>IF($B6808="","",IF(COUNTIF(Exclusions!$A:$A,$B6808)&gt;0,"Yes","No"))</f>
        <v/>
      </c>
      <c r="R6808" s="17">
        <f>IF($B6808="","",MIN(1,DAY($A6808)/IF($N6808="Superstore",Settings!$B$5,Settings!$B$4)))</f>
        <v/>
      </c>
      <c r="S6808" s="17">
        <f>IF(OR($B6808="",$G6808="",$R6808=0),"",$G6808/$R6808)</f>
        <v/>
      </c>
      <c r="T6808">
        <f>IF($S6808="","",IF($S6808&lt;Settings!$B$8,"Critical",IF($S6808&lt;Settings!$B$9,"Semi Critical","Non Critical")))</f>
        <v/>
      </c>
      <c r="U6808">
        <f>IF($B6808="","",IFERROR(VLOOKUP($O6808,Leaders!$A:$B,2,0),"Not Mapped"))</f>
        <v/>
      </c>
    </row>
    <row r="6809">
      <c r="A6809" s="16" t="n"/>
      <c r="G6809" s="17" t="n"/>
      <c r="H6809" s="17" t="n"/>
      <c r="I6809" s="17" t="n"/>
      <c r="J6809" s="17" t="n"/>
      <c r="K6809" s="17" t="n"/>
      <c r="L6809" s="17" t="n"/>
      <c r="N6809">
        <f>IF($B6809="","",IF($C6809="SUPERSTORE","Superstore","DH"))</f>
        <v/>
      </c>
      <c r="O6809">
        <f>IF($B6809="","",IFERROR(VLOOKUP($B6809,Mapping!$A:$C,2,0),"Not Mapped"))</f>
        <v/>
      </c>
      <c r="P6809">
        <f>IF($B6809="","",IFERROR(VLOOKUP($B6809,Mapping!$A:$C,3,0),"Not Mapped"))</f>
        <v/>
      </c>
      <c r="Q6809">
        <f>IF($B6809="","",IF(COUNTIF(Exclusions!$A:$A,$B6809)&gt;0,"Yes","No"))</f>
        <v/>
      </c>
      <c r="R6809" s="17">
        <f>IF($B6809="","",MIN(1,DAY($A6809)/IF($N6809="Superstore",Settings!$B$5,Settings!$B$4)))</f>
        <v/>
      </c>
      <c r="S6809" s="17">
        <f>IF(OR($B6809="",$G6809="",$R6809=0),"",$G6809/$R6809)</f>
        <v/>
      </c>
      <c r="T6809">
        <f>IF($S6809="","",IF($S6809&lt;Settings!$B$8,"Critical",IF($S6809&lt;Settings!$B$9,"Semi Critical","Non Critical")))</f>
        <v/>
      </c>
      <c r="U6809">
        <f>IF($B6809="","",IFERROR(VLOOKUP($O6809,Leaders!$A:$B,2,0),"Not Mapped"))</f>
        <v/>
      </c>
    </row>
    <row r="6810">
      <c r="A6810" s="16" t="n"/>
      <c r="G6810" s="17" t="n"/>
      <c r="H6810" s="17" t="n"/>
      <c r="I6810" s="17" t="n"/>
      <c r="J6810" s="17" t="n"/>
      <c r="K6810" s="17" t="n"/>
      <c r="L6810" s="17" t="n"/>
      <c r="N6810">
        <f>IF($B6810="","",IF($C6810="SUPERSTORE","Superstore","DH"))</f>
        <v/>
      </c>
      <c r="O6810">
        <f>IF($B6810="","",IFERROR(VLOOKUP($B6810,Mapping!$A:$C,2,0),"Not Mapped"))</f>
        <v/>
      </c>
      <c r="P6810">
        <f>IF($B6810="","",IFERROR(VLOOKUP($B6810,Mapping!$A:$C,3,0),"Not Mapped"))</f>
        <v/>
      </c>
      <c r="Q6810">
        <f>IF($B6810="","",IF(COUNTIF(Exclusions!$A:$A,$B6810)&gt;0,"Yes","No"))</f>
        <v/>
      </c>
      <c r="R6810" s="17">
        <f>IF($B6810="","",MIN(1,DAY($A6810)/IF($N6810="Superstore",Settings!$B$5,Settings!$B$4)))</f>
        <v/>
      </c>
      <c r="S6810" s="17">
        <f>IF(OR($B6810="",$G6810="",$R6810=0),"",$G6810/$R6810)</f>
        <v/>
      </c>
      <c r="T6810">
        <f>IF($S6810="","",IF($S6810&lt;Settings!$B$8,"Critical",IF($S6810&lt;Settings!$B$9,"Semi Critical","Non Critical")))</f>
        <v/>
      </c>
      <c r="U6810">
        <f>IF($B6810="","",IFERROR(VLOOKUP($O6810,Leaders!$A:$B,2,0),"Not Mapped"))</f>
        <v/>
      </c>
    </row>
    <row r="6811">
      <c r="A6811" s="16" t="n"/>
      <c r="G6811" s="17" t="n"/>
      <c r="H6811" s="17" t="n"/>
      <c r="I6811" s="17" t="n"/>
      <c r="J6811" s="17" t="n"/>
      <c r="K6811" s="17" t="n"/>
      <c r="L6811" s="17" t="n"/>
      <c r="N6811">
        <f>IF($B6811="","",IF($C6811="SUPERSTORE","Superstore","DH"))</f>
        <v/>
      </c>
      <c r="O6811">
        <f>IF($B6811="","",IFERROR(VLOOKUP($B6811,Mapping!$A:$C,2,0),"Not Mapped"))</f>
        <v/>
      </c>
      <c r="P6811">
        <f>IF($B6811="","",IFERROR(VLOOKUP($B6811,Mapping!$A:$C,3,0),"Not Mapped"))</f>
        <v/>
      </c>
      <c r="Q6811">
        <f>IF($B6811="","",IF(COUNTIF(Exclusions!$A:$A,$B6811)&gt;0,"Yes","No"))</f>
        <v/>
      </c>
      <c r="R6811" s="17">
        <f>IF($B6811="","",MIN(1,DAY($A6811)/IF($N6811="Superstore",Settings!$B$5,Settings!$B$4)))</f>
        <v/>
      </c>
      <c r="S6811" s="17">
        <f>IF(OR($B6811="",$G6811="",$R6811=0),"",$G6811/$R6811)</f>
        <v/>
      </c>
      <c r="T6811">
        <f>IF($S6811="","",IF($S6811&lt;Settings!$B$8,"Critical",IF($S6811&lt;Settings!$B$9,"Semi Critical","Non Critical")))</f>
        <v/>
      </c>
      <c r="U6811">
        <f>IF($B6811="","",IFERROR(VLOOKUP($O6811,Leaders!$A:$B,2,0),"Not Mapped"))</f>
        <v/>
      </c>
    </row>
    <row r="6812">
      <c r="A6812" s="16" t="n"/>
      <c r="G6812" s="17" t="n"/>
      <c r="H6812" s="17" t="n"/>
      <c r="I6812" s="17" t="n"/>
      <c r="J6812" s="17" t="n"/>
      <c r="K6812" s="17" t="n"/>
      <c r="L6812" s="17" t="n"/>
      <c r="N6812">
        <f>IF($B6812="","",IF($C6812="SUPERSTORE","Superstore","DH"))</f>
        <v/>
      </c>
      <c r="O6812">
        <f>IF($B6812="","",IFERROR(VLOOKUP($B6812,Mapping!$A:$C,2,0),"Not Mapped"))</f>
        <v/>
      </c>
      <c r="P6812">
        <f>IF($B6812="","",IFERROR(VLOOKUP($B6812,Mapping!$A:$C,3,0),"Not Mapped"))</f>
        <v/>
      </c>
      <c r="Q6812">
        <f>IF($B6812="","",IF(COUNTIF(Exclusions!$A:$A,$B6812)&gt;0,"Yes","No"))</f>
        <v/>
      </c>
      <c r="R6812" s="17">
        <f>IF($B6812="","",MIN(1,DAY($A6812)/IF($N6812="Superstore",Settings!$B$5,Settings!$B$4)))</f>
        <v/>
      </c>
      <c r="S6812" s="17">
        <f>IF(OR($B6812="",$G6812="",$R6812=0),"",$G6812/$R6812)</f>
        <v/>
      </c>
      <c r="T6812">
        <f>IF($S6812="","",IF($S6812&lt;Settings!$B$8,"Critical",IF($S6812&lt;Settings!$B$9,"Semi Critical","Non Critical")))</f>
        <v/>
      </c>
      <c r="U6812">
        <f>IF($B6812="","",IFERROR(VLOOKUP($O6812,Leaders!$A:$B,2,0),"Not Mapped"))</f>
        <v/>
      </c>
    </row>
    <row r="6813">
      <c r="A6813" s="16" t="n"/>
      <c r="G6813" s="17" t="n"/>
      <c r="H6813" s="17" t="n"/>
      <c r="I6813" s="17" t="n"/>
      <c r="J6813" s="17" t="n"/>
      <c r="K6813" s="17" t="n"/>
      <c r="L6813" s="17" t="n"/>
      <c r="N6813">
        <f>IF($B6813="","",IF($C6813="SUPERSTORE","Superstore","DH"))</f>
        <v/>
      </c>
      <c r="O6813">
        <f>IF($B6813="","",IFERROR(VLOOKUP($B6813,Mapping!$A:$C,2,0),"Not Mapped"))</f>
        <v/>
      </c>
      <c r="P6813">
        <f>IF($B6813="","",IFERROR(VLOOKUP($B6813,Mapping!$A:$C,3,0),"Not Mapped"))</f>
        <v/>
      </c>
      <c r="Q6813">
        <f>IF($B6813="","",IF(COUNTIF(Exclusions!$A:$A,$B6813)&gt;0,"Yes","No"))</f>
        <v/>
      </c>
      <c r="R6813" s="17">
        <f>IF($B6813="","",MIN(1,DAY($A6813)/IF($N6813="Superstore",Settings!$B$5,Settings!$B$4)))</f>
        <v/>
      </c>
      <c r="S6813" s="17">
        <f>IF(OR($B6813="",$G6813="",$R6813=0),"",$G6813/$R6813)</f>
        <v/>
      </c>
      <c r="T6813">
        <f>IF($S6813="","",IF($S6813&lt;Settings!$B$8,"Critical",IF($S6813&lt;Settings!$B$9,"Semi Critical","Non Critical")))</f>
        <v/>
      </c>
      <c r="U6813">
        <f>IF($B6813="","",IFERROR(VLOOKUP($O6813,Leaders!$A:$B,2,0),"Not Mapped"))</f>
        <v/>
      </c>
    </row>
    <row r="6814">
      <c r="A6814" s="16" t="n"/>
      <c r="G6814" s="17" t="n"/>
      <c r="H6814" s="17" t="n"/>
      <c r="I6814" s="17" t="n"/>
      <c r="J6814" s="17" t="n"/>
      <c r="K6814" s="17" t="n"/>
      <c r="L6814" s="17" t="n"/>
      <c r="N6814">
        <f>IF($B6814="","",IF($C6814="SUPERSTORE","Superstore","DH"))</f>
        <v/>
      </c>
      <c r="O6814">
        <f>IF($B6814="","",IFERROR(VLOOKUP($B6814,Mapping!$A:$C,2,0),"Not Mapped"))</f>
        <v/>
      </c>
      <c r="P6814">
        <f>IF($B6814="","",IFERROR(VLOOKUP($B6814,Mapping!$A:$C,3,0),"Not Mapped"))</f>
        <v/>
      </c>
      <c r="Q6814">
        <f>IF($B6814="","",IF(COUNTIF(Exclusions!$A:$A,$B6814)&gt;0,"Yes","No"))</f>
        <v/>
      </c>
      <c r="R6814" s="17">
        <f>IF($B6814="","",MIN(1,DAY($A6814)/IF($N6814="Superstore",Settings!$B$5,Settings!$B$4)))</f>
        <v/>
      </c>
      <c r="S6814" s="17">
        <f>IF(OR($B6814="",$G6814="",$R6814=0),"",$G6814/$R6814)</f>
        <v/>
      </c>
      <c r="T6814">
        <f>IF($S6814="","",IF($S6814&lt;Settings!$B$8,"Critical",IF($S6814&lt;Settings!$B$9,"Semi Critical","Non Critical")))</f>
        <v/>
      </c>
      <c r="U6814">
        <f>IF($B6814="","",IFERROR(VLOOKUP($O6814,Leaders!$A:$B,2,0),"Not Mapped"))</f>
        <v/>
      </c>
    </row>
    <row r="6815">
      <c r="A6815" s="16" t="n"/>
      <c r="G6815" s="17" t="n"/>
      <c r="H6815" s="17" t="n"/>
      <c r="I6815" s="17" t="n"/>
      <c r="J6815" s="17" t="n"/>
      <c r="K6815" s="17" t="n"/>
      <c r="L6815" s="17" t="n"/>
      <c r="N6815">
        <f>IF($B6815="","",IF($C6815="SUPERSTORE","Superstore","DH"))</f>
        <v/>
      </c>
      <c r="O6815">
        <f>IF($B6815="","",IFERROR(VLOOKUP($B6815,Mapping!$A:$C,2,0),"Not Mapped"))</f>
        <v/>
      </c>
      <c r="P6815">
        <f>IF($B6815="","",IFERROR(VLOOKUP($B6815,Mapping!$A:$C,3,0),"Not Mapped"))</f>
        <v/>
      </c>
      <c r="Q6815">
        <f>IF($B6815="","",IF(COUNTIF(Exclusions!$A:$A,$B6815)&gt;0,"Yes","No"))</f>
        <v/>
      </c>
      <c r="R6815" s="17">
        <f>IF($B6815="","",MIN(1,DAY($A6815)/IF($N6815="Superstore",Settings!$B$5,Settings!$B$4)))</f>
        <v/>
      </c>
      <c r="S6815" s="17">
        <f>IF(OR($B6815="",$G6815="",$R6815=0),"",$G6815/$R6815)</f>
        <v/>
      </c>
      <c r="T6815">
        <f>IF($S6815="","",IF($S6815&lt;Settings!$B$8,"Critical",IF($S6815&lt;Settings!$B$9,"Semi Critical","Non Critical")))</f>
        <v/>
      </c>
      <c r="U6815">
        <f>IF($B6815="","",IFERROR(VLOOKUP($O6815,Leaders!$A:$B,2,0),"Not Mapped"))</f>
        <v/>
      </c>
    </row>
    <row r="6816">
      <c r="A6816" s="16" t="n"/>
      <c r="G6816" s="17" t="n"/>
      <c r="H6816" s="17" t="n"/>
      <c r="I6816" s="17" t="n"/>
      <c r="J6816" s="17" t="n"/>
      <c r="K6816" s="17" t="n"/>
      <c r="L6816" s="17" t="n"/>
      <c r="N6816">
        <f>IF($B6816="","",IF($C6816="SUPERSTORE","Superstore","DH"))</f>
        <v/>
      </c>
      <c r="O6816">
        <f>IF($B6816="","",IFERROR(VLOOKUP($B6816,Mapping!$A:$C,2,0),"Not Mapped"))</f>
        <v/>
      </c>
      <c r="P6816">
        <f>IF($B6816="","",IFERROR(VLOOKUP($B6816,Mapping!$A:$C,3,0),"Not Mapped"))</f>
        <v/>
      </c>
      <c r="Q6816">
        <f>IF($B6816="","",IF(COUNTIF(Exclusions!$A:$A,$B6816)&gt;0,"Yes","No"))</f>
        <v/>
      </c>
      <c r="R6816" s="17">
        <f>IF($B6816="","",MIN(1,DAY($A6816)/IF($N6816="Superstore",Settings!$B$5,Settings!$B$4)))</f>
        <v/>
      </c>
      <c r="S6816" s="17">
        <f>IF(OR($B6816="",$G6816="",$R6816=0),"",$G6816/$R6816)</f>
        <v/>
      </c>
      <c r="T6816">
        <f>IF($S6816="","",IF($S6816&lt;Settings!$B$8,"Critical",IF($S6816&lt;Settings!$B$9,"Semi Critical","Non Critical")))</f>
        <v/>
      </c>
      <c r="U6816">
        <f>IF($B6816="","",IFERROR(VLOOKUP($O6816,Leaders!$A:$B,2,0),"Not Mapped"))</f>
        <v/>
      </c>
    </row>
    <row r="6817">
      <c r="A6817" s="16" t="n"/>
      <c r="G6817" s="17" t="n"/>
      <c r="H6817" s="17" t="n"/>
      <c r="I6817" s="17" t="n"/>
      <c r="J6817" s="17" t="n"/>
      <c r="K6817" s="17" t="n"/>
      <c r="L6817" s="17" t="n"/>
      <c r="N6817">
        <f>IF($B6817="","",IF($C6817="SUPERSTORE","Superstore","DH"))</f>
        <v/>
      </c>
      <c r="O6817">
        <f>IF($B6817="","",IFERROR(VLOOKUP($B6817,Mapping!$A:$C,2,0),"Not Mapped"))</f>
        <v/>
      </c>
      <c r="P6817">
        <f>IF($B6817="","",IFERROR(VLOOKUP($B6817,Mapping!$A:$C,3,0),"Not Mapped"))</f>
        <v/>
      </c>
      <c r="Q6817">
        <f>IF($B6817="","",IF(COUNTIF(Exclusions!$A:$A,$B6817)&gt;0,"Yes","No"))</f>
        <v/>
      </c>
      <c r="R6817" s="17">
        <f>IF($B6817="","",MIN(1,DAY($A6817)/IF($N6817="Superstore",Settings!$B$5,Settings!$B$4)))</f>
        <v/>
      </c>
      <c r="S6817" s="17">
        <f>IF(OR($B6817="",$G6817="",$R6817=0),"",$G6817/$R6817)</f>
        <v/>
      </c>
      <c r="T6817">
        <f>IF($S6817="","",IF($S6817&lt;Settings!$B$8,"Critical",IF($S6817&lt;Settings!$B$9,"Semi Critical","Non Critical")))</f>
        <v/>
      </c>
      <c r="U6817">
        <f>IF($B6817="","",IFERROR(VLOOKUP($O6817,Leaders!$A:$B,2,0),"Not Mapped"))</f>
        <v/>
      </c>
    </row>
    <row r="6818">
      <c r="A6818" s="16" t="n"/>
      <c r="G6818" s="17" t="n"/>
      <c r="H6818" s="17" t="n"/>
      <c r="I6818" s="17" t="n"/>
      <c r="J6818" s="17" t="n"/>
      <c r="K6818" s="17" t="n"/>
      <c r="L6818" s="17" t="n"/>
      <c r="N6818">
        <f>IF($B6818="","",IF($C6818="SUPERSTORE","Superstore","DH"))</f>
        <v/>
      </c>
      <c r="O6818">
        <f>IF($B6818="","",IFERROR(VLOOKUP($B6818,Mapping!$A:$C,2,0),"Not Mapped"))</f>
        <v/>
      </c>
      <c r="P6818">
        <f>IF($B6818="","",IFERROR(VLOOKUP($B6818,Mapping!$A:$C,3,0),"Not Mapped"))</f>
        <v/>
      </c>
      <c r="Q6818">
        <f>IF($B6818="","",IF(COUNTIF(Exclusions!$A:$A,$B6818)&gt;0,"Yes","No"))</f>
        <v/>
      </c>
      <c r="R6818" s="17">
        <f>IF($B6818="","",MIN(1,DAY($A6818)/IF($N6818="Superstore",Settings!$B$5,Settings!$B$4)))</f>
        <v/>
      </c>
      <c r="S6818" s="17">
        <f>IF(OR($B6818="",$G6818="",$R6818=0),"",$G6818/$R6818)</f>
        <v/>
      </c>
      <c r="T6818">
        <f>IF($S6818="","",IF($S6818&lt;Settings!$B$8,"Critical",IF($S6818&lt;Settings!$B$9,"Semi Critical","Non Critical")))</f>
        <v/>
      </c>
      <c r="U6818">
        <f>IF($B6818="","",IFERROR(VLOOKUP($O6818,Leaders!$A:$B,2,0),"Not Mapped"))</f>
        <v/>
      </c>
    </row>
    <row r="6819">
      <c r="A6819" s="16" t="n"/>
      <c r="G6819" s="17" t="n"/>
      <c r="H6819" s="17" t="n"/>
      <c r="I6819" s="17" t="n"/>
      <c r="J6819" s="17" t="n"/>
      <c r="K6819" s="17" t="n"/>
      <c r="L6819" s="17" t="n"/>
      <c r="N6819">
        <f>IF($B6819="","",IF($C6819="SUPERSTORE","Superstore","DH"))</f>
        <v/>
      </c>
      <c r="O6819">
        <f>IF($B6819="","",IFERROR(VLOOKUP($B6819,Mapping!$A:$C,2,0),"Not Mapped"))</f>
        <v/>
      </c>
      <c r="P6819">
        <f>IF($B6819="","",IFERROR(VLOOKUP($B6819,Mapping!$A:$C,3,0),"Not Mapped"))</f>
        <v/>
      </c>
      <c r="Q6819">
        <f>IF($B6819="","",IF(COUNTIF(Exclusions!$A:$A,$B6819)&gt;0,"Yes","No"))</f>
        <v/>
      </c>
      <c r="R6819" s="17">
        <f>IF($B6819="","",MIN(1,DAY($A6819)/IF($N6819="Superstore",Settings!$B$5,Settings!$B$4)))</f>
        <v/>
      </c>
      <c r="S6819" s="17">
        <f>IF(OR($B6819="",$G6819="",$R6819=0),"",$G6819/$R6819)</f>
        <v/>
      </c>
      <c r="T6819">
        <f>IF($S6819="","",IF($S6819&lt;Settings!$B$8,"Critical",IF($S6819&lt;Settings!$B$9,"Semi Critical","Non Critical")))</f>
        <v/>
      </c>
      <c r="U6819">
        <f>IF($B6819="","",IFERROR(VLOOKUP($O6819,Leaders!$A:$B,2,0),"Not Mapped"))</f>
        <v/>
      </c>
    </row>
    <row r="6820">
      <c r="A6820" s="16" t="n"/>
      <c r="G6820" s="17" t="n"/>
      <c r="H6820" s="17" t="n"/>
      <c r="I6820" s="17" t="n"/>
      <c r="J6820" s="17" t="n"/>
      <c r="K6820" s="17" t="n"/>
      <c r="L6820" s="17" t="n"/>
      <c r="N6820">
        <f>IF($B6820="","",IF($C6820="SUPERSTORE","Superstore","DH"))</f>
        <v/>
      </c>
      <c r="O6820">
        <f>IF($B6820="","",IFERROR(VLOOKUP($B6820,Mapping!$A:$C,2,0),"Not Mapped"))</f>
        <v/>
      </c>
      <c r="P6820">
        <f>IF($B6820="","",IFERROR(VLOOKUP($B6820,Mapping!$A:$C,3,0),"Not Mapped"))</f>
        <v/>
      </c>
      <c r="Q6820">
        <f>IF($B6820="","",IF(COUNTIF(Exclusions!$A:$A,$B6820)&gt;0,"Yes","No"))</f>
        <v/>
      </c>
      <c r="R6820" s="17">
        <f>IF($B6820="","",MIN(1,DAY($A6820)/IF($N6820="Superstore",Settings!$B$5,Settings!$B$4)))</f>
        <v/>
      </c>
      <c r="S6820" s="17">
        <f>IF(OR($B6820="",$G6820="",$R6820=0),"",$G6820/$R6820)</f>
        <v/>
      </c>
      <c r="T6820">
        <f>IF($S6820="","",IF($S6820&lt;Settings!$B$8,"Critical",IF($S6820&lt;Settings!$B$9,"Semi Critical","Non Critical")))</f>
        <v/>
      </c>
      <c r="U6820">
        <f>IF($B6820="","",IFERROR(VLOOKUP($O6820,Leaders!$A:$B,2,0),"Not Mapped"))</f>
        <v/>
      </c>
    </row>
    <row r="6821">
      <c r="A6821" s="16" t="n"/>
      <c r="G6821" s="17" t="n"/>
      <c r="H6821" s="17" t="n"/>
      <c r="I6821" s="17" t="n"/>
      <c r="J6821" s="17" t="n"/>
      <c r="K6821" s="17" t="n"/>
      <c r="L6821" s="17" t="n"/>
      <c r="N6821">
        <f>IF($B6821="","",IF($C6821="SUPERSTORE","Superstore","DH"))</f>
        <v/>
      </c>
      <c r="O6821">
        <f>IF($B6821="","",IFERROR(VLOOKUP($B6821,Mapping!$A:$C,2,0),"Not Mapped"))</f>
        <v/>
      </c>
      <c r="P6821">
        <f>IF($B6821="","",IFERROR(VLOOKUP($B6821,Mapping!$A:$C,3,0),"Not Mapped"))</f>
        <v/>
      </c>
      <c r="Q6821">
        <f>IF($B6821="","",IF(COUNTIF(Exclusions!$A:$A,$B6821)&gt;0,"Yes","No"))</f>
        <v/>
      </c>
      <c r="R6821" s="17">
        <f>IF($B6821="","",MIN(1,DAY($A6821)/IF($N6821="Superstore",Settings!$B$5,Settings!$B$4)))</f>
        <v/>
      </c>
      <c r="S6821" s="17">
        <f>IF(OR($B6821="",$G6821="",$R6821=0),"",$G6821/$R6821)</f>
        <v/>
      </c>
      <c r="T6821">
        <f>IF($S6821="","",IF($S6821&lt;Settings!$B$8,"Critical",IF($S6821&lt;Settings!$B$9,"Semi Critical","Non Critical")))</f>
        <v/>
      </c>
      <c r="U6821">
        <f>IF($B6821="","",IFERROR(VLOOKUP($O6821,Leaders!$A:$B,2,0),"Not Mapped"))</f>
        <v/>
      </c>
    </row>
    <row r="6822">
      <c r="A6822" s="16" t="n"/>
      <c r="G6822" s="17" t="n"/>
      <c r="H6822" s="17" t="n"/>
      <c r="I6822" s="17" t="n"/>
      <c r="J6822" s="17" t="n"/>
      <c r="K6822" s="17" t="n"/>
      <c r="L6822" s="17" t="n"/>
      <c r="N6822">
        <f>IF($B6822="","",IF($C6822="SUPERSTORE","Superstore","DH"))</f>
        <v/>
      </c>
      <c r="O6822">
        <f>IF($B6822="","",IFERROR(VLOOKUP($B6822,Mapping!$A:$C,2,0),"Not Mapped"))</f>
        <v/>
      </c>
      <c r="P6822">
        <f>IF($B6822="","",IFERROR(VLOOKUP($B6822,Mapping!$A:$C,3,0),"Not Mapped"))</f>
        <v/>
      </c>
      <c r="Q6822">
        <f>IF($B6822="","",IF(COUNTIF(Exclusions!$A:$A,$B6822)&gt;0,"Yes","No"))</f>
        <v/>
      </c>
      <c r="R6822" s="17">
        <f>IF($B6822="","",MIN(1,DAY($A6822)/IF($N6822="Superstore",Settings!$B$5,Settings!$B$4)))</f>
        <v/>
      </c>
      <c r="S6822" s="17">
        <f>IF(OR($B6822="",$G6822="",$R6822=0),"",$G6822/$R6822)</f>
        <v/>
      </c>
      <c r="T6822">
        <f>IF($S6822="","",IF($S6822&lt;Settings!$B$8,"Critical",IF($S6822&lt;Settings!$B$9,"Semi Critical","Non Critical")))</f>
        <v/>
      </c>
      <c r="U6822">
        <f>IF($B6822="","",IFERROR(VLOOKUP($O6822,Leaders!$A:$B,2,0),"Not Mapped"))</f>
        <v/>
      </c>
    </row>
    <row r="6823">
      <c r="A6823" s="16" t="n"/>
      <c r="G6823" s="17" t="n"/>
      <c r="H6823" s="17" t="n"/>
      <c r="I6823" s="17" t="n"/>
      <c r="J6823" s="17" t="n"/>
      <c r="K6823" s="17" t="n"/>
      <c r="L6823" s="17" t="n"/>
      <c r="N6823">
        <f>IF($B6823="","",IF($C6823="SUPERSTORE","Superstore","DH"))</f>
        <v/>
      </c>
      <c r="O6823">
        <f>IF($B6823="","",IFERROR(VLOOKUP($B6823,Mapping!$A:$C,2,0),"Not Mapped"))</f>
        <v/>
      </c>
      <c r="P6823">
        <f>IF($B6823="","",IFERROR(VLOOKUP($B6823,Mapping!$A:$C,3,0),"Not Mapped"))</f>
        <v/>
      </c>
      <c r="Q6823">
        <f>IF($B6823="","",IF(COUNTIF(Exclusions!$A:$A,$B6823)&gt;0,"Yes","No"))</f>
        <v/>
      </c>
      <c r="R6823" s="17">
        <f>IF($B6823="","",MIN(1,DAY($A6823)/IF($N6823="Superstore",Settings!$B$5,Settings!$B$4)))</f>
        <v/>
      </c>
      <c r="S6823" s="17">
        <f>IF(OR($B6823="",$G6823="",$R6823=0),"",$G6823/$R6823)</f>
        <v/>
      </c>
      <c r="T6823">
        <f>IF($S6823="","",IF($S6823&lt;Settings!$B$8,"Critical",IF($S6823&lt;Settings!$B$9,"Semi Critical","Non Critical")))</f>
        <v/>
      </c>
      <c r="U6823">
        <f>IF($B6823="","",IFERROR(VLOOKUP($O6823,Leaders!$A:$B,2,0),"Not Mapped"))</f>
        <v/>
      </c>
    </row>
    <row r="6824">
      <c r="A6824" s="16" t="n"/>
      <c r="G6824" s="17" t="n"/>
      <c r="H6824" s="17" t="n"/>
      <c r="I6824" s="17" t="n"/>
      <c r="J6824" s="17" t="n"/>
      <c r="K6824" s="17" t="n"/>
      <c r="L6824" s="17" t="n"/>
      <c r="N6824">
        <f>IF($B6824="","",IF($C6824="SUPERSTORE","Superstore","DH"))</f>
        <v/>
      </c>
      <c r="O6824">
        <f>IF($B6824="","",IFERROR(VLOOKUP($B6824,Mapping!$A:$C,2,0),"Not Mapped"))</f>
        <v/>
      </c>
      <c r="P6824">
        <f>IF($B6824="","",IFERROR(VLOOKUP($B6824,Mapping!$A:$C,3,0),"Not Mapped"))</f>
        <v/>
      </c>
      <c r="Q6824">
        <f>IF($B6824="","",IF(COUNTIF(Exclusions!$A:$A,$B6824)&gt;0,"Yes","No"))</f>
        <v/>
      </c>
      <c r="R6824" s="17">
        <f>IF($B6824="","",MIN(1,DAY($A6824)/IF($N6824="Superstore",Settings!$B$5,Settings!$B$4)))</f>
        <v/>
      </c>
      <c r="S6824" s="17">
        <f>IF(OR($B6824="",$G6824="",$R6824=0),"",$G6824/$R6824)</f>
        <v/>
      </c>
      <c r="T6824">
        <f>IF($S6824="","",IF($S6824&lt;Settings!$B$8,"Critical",IF($S6824&lt;Settings!$B$9,"Semi Critical","Non Critical")))</f>
        <v/>
      </c>
      <c r="U6824">
        <f>IF($B6824="","",IFERROR(VLOOKUP($O6824,Leaders!$A:$B,2,0),"Not Mapped"))</f>
        <v/>
      </c>
    </row>
    <row r="6825">
      <c r="A6825" s="16" t="n"/>
      <c r="G6825" s="17" t="n"/>
      <c r="H6825" s="17" t="n"/>
      <c r="I6825" s="17" t="n"/>
      <c r="J6825" s="17" t="n"/>
      <c r="K6825" s="17" t="n"/>
      <c r="L6825" s="17" t="n"/>
      <c r="N6825">
        <f>IF($B6825="","",IF($C6825="SUPERSTORE","Superstore","DH"))</f>
        <v/>
      </c>
      <c r="O6825">
        <f>IF($B6825="","",IFERROR(VLOOKUP($B6825,Mapping!$A:$C,2,0),"Not Mapped"))</f>
        <v/>
      </c>
      <c r="P6825">
        <f>IF($B6825="","",IFERROR(VLOOKUP($B6825,Mapping!$A:$C,3,0),"Not Mapped"))</f>
        <v/>
      </c>
      <c r="Q6825">
        <f>IF($B6825="","",IF(COUNTIF(Exclusions!$A:$A,$B6825)&gt;0,"Yes","No"))</f>
        <v/>
      </c>
      <c r="R6825" s="17">
        <f>IF($B6825="","",MIN(1,DAY($A6825)/IF($N6825="Superstore",Settings!$B$5,Settings!$B$4)))</f>
        <v/>
      </c>
      <c r="S6825" s="17">
        <f>IF(OR($B6825="",$G6825="",$R6825=0),"",$G6825/$R6825)</f>
        <v/>
      </c>
      <c r="T6825">
        <f>IF($S6825="","",IF($S6825&lt;Settings!$B$8,"Critical",IF($S6825&lt;Settings!$B$9,"Semi Critical","Non Critical")))</f>
        <v/>
      </c>
      <c r="U6825">
        <f>IF($B6825="","",IFERROR(VLOOKUP($O6825,Leaders!$A:$B,2,0),"Not Mapped"))</f>
        <v/>
      </c>
    </row>
    <row r="6826">
      <c r="A6826" s="16" t="n"/>
      <c r="G6826" s="17" t="n"/>
      <c r="H6826" s="17" t="n"/>
      <c r="I6826" s="17" t="n"/>
      <c r="J6826" s="17" t="n"/>
      <c r="K6826" s="17" t="n"/>
      <c r="L6826" s="17" t="n"/>
      <c r="N6826">
        <f>IF($B6826="","",IF($C6826="SUPERSTORE","Superstore","DH"))</f>
        <v/>
      </c>
      <c r="O6826">
        <f>IF($B6826="","",IFERROR(VLOOKUP($B6826,Mapping!$A:$C,2,0),"Not Mapped"))</f>
        <v/>
      </c>
      <c r="P6826">
        <f>IF($B6826="","",IFERROR(VLOOKUP($B6826,Mapping!$A:$C,3,0),"Not Mapped"))</f>
        <v/>
      </c>
      <c r="Q6826">
        <f>IF($B6826="","",IF(COUNTIF(Exclusions!$A:$A,$B6826)&gt;0,"Yes","No"))</f>
        <v/>
      </c>
      <c r="R6826" s="17">
        <f>IF($B6826="","",MIN(1,DAY($A6826)/IF($N6826="Superstore",Settings!$B$5,Settings!$B$4)))</f>
        <v/>
      </c>
      <c r="S6826" s="17">
        <f>IF(OR($B6826="",$G6826="",$R6826=0),"",$G6826/$R6826)</f>
        <v/>
      </c>
      <c r="T6826">
        <f>IF($S6826="","",IF($S6826&lt;Settings!$B$8,"Critical",IF($S6826&lt;Settings!$B$9,"Semi Critical","Non Critical")))</f>
        <v/>
      </c>
      <c r="U6826">
        <f>IF($B6826="","",IFERROR(VLOOKUP($O6826,Leaders!$A:$B,2,0),"Not Mapped"))</f>
        <v/>
      </c>
    </row>
    <row r="6827">
      <c r="A6827" s="16" t="n"/>
      <c r="G6827" s="17" t="n"/>
      <c r="H6827" s="17" t="n"/>
      <c r="I6827" s="17" t="n"/>
      <c r="J6827" s="17" t="n"/>
      <c r="K6827" s="17" t="n"/>
      <c r="L6827" s="17" t="n"/>
      <c r="N6827">
        <f>IF($B6827="","",IF($C6827="SUPERSTORE","Superstore","DH"))</f>
        <v/>
      </c>
      <c r="O6827">
        <f>IF($B6827="","",IFERROR(VLOOKUP($B6827,Mapping!$A:$C,2,0),"Not Mapped"))</f>
        <v/>
      </c>
      <c r="P6827">
        <f>IF($B6827="","",IFERROR(VLOOKUP($B6827,Mapping!$A:$C,3,0),"Not Mapped"))</f>
        <v/>
      </c>
      <c r="Q6827">
        <f>IF($B6827="","",IF(COUNTIF(Exclusions!$A:$A,$B6827)&gt;0,"Yes","No"))</f>
        <v/>
      </c>
      <c r="R6827" s="17">
        <f>IF($B6827="","",MIN(1,DAY($A6827)/IF($N6827="Superstore",Settings!$B$5,Settings!$B$4)))</f>
        <v/>
      </c>
      <c r="S6827" s="17">
        <f>IF(OR($B6827="",$G6827="",$R6827=0),"",$G6827/$R6827)</f>
        <v/>
      </c>
      <c r="T6827">
        <f>IF($S6827="","",IF($S6827&lt;Settings!$B$8,"Critical",IF($S6827&lt;Settings!$B$9,"Semi Critical","Non Critical")))</f>
        <v/>
      </c>
      <c r="U6827">
        <f>IF($B6827="","",IFERROR(VLOOKUP($O6827,Leaders!$A:$B,2,0),"Not Mapped"))</f>
        <v/>
      </c>
    </row>
    <row r="6828">
      <c r="A6828" s="16" t="n"/>
      <c r="G6828" s="17" t="n"/>
      <c r="H6828" s="17" t="n"/>
      <c r="I6828" s="17" t="n"/>
      <c r="J6828" s="17" t="n"/>
      <c r="K6828" s="17" t="n"/>
      <c r="L6828" s="17" t="n"/>
      <c r="N6828">
        <f>IF($B6828="","",IF($C6828="SUPERSTORE","Superstore","DH"))</f>
        <v/>
      </c>
      <c r="O6828">
        <f>IF($B6828="","",IFERROR(VLOOKUP($B6828,Mapping!$A:$C,2,0),"Not Mapped"))</f>
        <v/>
      </c>
      <c r="P6828">
        <f>IF($B6828="","",IFERROR(VLOOKUP($B6828,Mapping!$A:$C,3,0),"Not Mapped"))</f>
        <v/>
      </c>
      <c r="Q6828">
        <f>IF($B6828="","",IF(COUNTIF(Exclusions!$A:$A,$B6828)&gt;0,"Yes","No"))</f>
        <v/>
      </c>
      <c r="R6828" s="17">
        <f>IF($B6828="","",MIN(1,DAY($A6828)/IF($N6828="Superstore",Settings!$B$5,Settings!$B$4)))</f>
        <v/>
      </c>
      <c r="S6828" s="17">
        <f>IF(OR($B6828="",$G6828="",$R6828=0),"",$G6828/$R6828)</f>
        <v/>
      </c>
      <c r="T6828">
        <f>IF($S6828="","",IF($S6828&lt;Settings!$B$8,"Critical",IF($S6828&lt;Settings!$B$9,"Semi Critical","Non Critical")))</f>
        <v/>
      </c>
      <c r="U6828">
        <f>IF($B6828="","",IFERROR(VLOOKUP($O6828,Leaders!$A:$B,2,0),"Not Mapped"))</f>
        <v/>
      </c>
    </row>
    <row r="6829">
      <c r="A6829" s="16" t="n"/>
      <c r="G6829" s="17" t="n"/>
      <c r="H6829" s="17" t="n"/>
      <c r="I6829" s="17" t="n"/>
      <c r="J6829" s="17" t="n"/>
      <c r="K6829" s="17" t="n"/>
      <c r="L6829" s="17" t="n"/>
      <c r="N6829">
        <f>IF($B6829="","",IF($C6829="SUPERSTORE","Superstore","DH"))</f>
        <v/>
      </c>
      <c r="O6829">
        <f>IF($B6829="","",IFERROR(VLOOKUP($B6829,Mapping!$A:$C,2,0),"Not Mapped"))</f>
        <v/>
      </c>
      <c r="P6829">
        <f>IF($B6829="","",IFERROR(VLOOKUP($B6829,Mapping!$A:$C,3,0),"Not Mapped"))</f>
        <v/>
      </c>
      <c r="Q6829">
        <f>IF($B6829="","",IF(COUNTIF(Exclusions!$A:$A,$B6829)&gt;0,"Yes","No"))</f>
        <v/>
      </c>
      <c r="R6829" s="17">
        <f>IF($B6829="","",MIN(1,DAY($A6829)/IF($N6829="Superstore",Settings!$B$5,Settings!$B$4)))</f>
        <v/>
      </c>
      <c r="S6829" s="17">
        <f>IF(OR($B6829="",$G6829="",$R6829=0),"",$G6829/$R6829)</f>
        <v/>
      </c>
      <c r="T6829">
        <f>IF($S6829="","",IF($S6829&lt;Settings!$B$8,"Critical",IF($S6829&lt;Settings!$B$9,"Semi Critical","Non Critical")))</f>
        <v/>
      </c>
      <c r="U6829">
        <f>IF($B6829="","",IFERROR(VLOOKUP($O6829,Leaders!$A:$B,2,0),"Not Mapped"))</f>
        <v/>
      </c>
    </row>
    <row r="6830">
      <c r="A6830" s="16" t="n"/>
      <c r="G6830" s="17" t="n"/>
      <c r="H6830" s="17" t="n"/>
      <c r="I6830" s="17" t="n"/>
      <c r="J6830" s="17" t="n"/>
      <c r="K6830" s="17" t="n"/>
      <c r="L6830" s="17" t="n"/>
      <c r="N6830">
        <f>IF($B6830="","",IF($C6830="SUPERSTORE","Superstore","DH"))</f>
        <v/>
      </c>
      <c r="O6830">
        <f>IF($B6830="","",IFERROR(VLOOKUP($B6830,Mapping!$A:$C,2,0),"Not Mapped"))</f>
        <v/>
      </c>
      <c r="P6830">
        <f>IF($B6830="","",IFERROR(VLOOKUP($B6830,Mapping!$A:$C,3,0),"Not Mapped"))</f>
        <v/>
      </c>
      <c r="Q6830">
        <f>IF($B6830="","",IF(COUNTIF(Exclusions!$A:$A,$B6830)&gt;0,"Yes","No"))</f>
        <v/>
      </c>
      <c r="R6830" s="17">
        <f>IF($B6830="","",MIN(1,DAY($A6830)/IF($N6830="Superstore",Settings!$B$5,Settings!$B$4)))</f>
        <v/>
      </c>
      <c r="S6830" s="17">
        <f>IF(OR($B6830="",$G6830="",$R6830=0),"",$G6830/$R6830)</f>
        <v/>
      </c>
      <c r="T6830">
        <f>IF($S6830="","",IF($S6830&lt;Settings!$B$8,"Critical",IF($S6830&lt;Settings!$B$9,"Semi Critical","Non Critical")))</f>
        <v/>
      </c>
      <c r="U6830">
        <f>IF($B6830="","",IFERROR(VLOOKUP($O6830,Leaders!$A:$B,2,0),"Not Mapped"))</f>
        <v/>
      </c>
    </row>
    <row r="6831">
      <c r="A6831" s="16" t="n"/>
      <c r="G6831" s="17" t="n"/>
      <c r="H6831" s="17" t="n"/>
      <c r="I6831" s="17" t="n"/>
      <c r="J6831" s="17" t="n"/>
      <c r="K6831" s="17" t="n"/>
      <c r="L6831" s="17" t="n"/>
      <c r="N6831">
        <f>IF($B6831="","",IF($C6831="SUPERSTORE","Superstore","DH"))</f>
        <v/>
      </c>
      <c r="O6831">
        <f>IF($B6831="","",IFERROR(VLOOKUP($B6831,Mapping!$A:$C,2,0),"Not Mapped"))</f>
        <v/>
      </c>
      <c r="P6831">
        <f>IF($B6831="","",IFERROR(VLOOKUP($B6831,Mapping!$A:$C,3,0),"Not Mapped"))</f>
        <v/>
      </c>
      <c r="Q6831">
        <f>IF($B6831="","",IF(COUNTIF(Exclusions!$A:$A,$B6831)&gt;0,"Yes","No"))</f>
        <v/>
      </c>
      <c r="R6831" s="17">
        <f>IF($B6831="","",MIN(1,DAY($A6831)/IF($N6831="Superstore",Settings!$B$5,Settings!$B$4)))</f>
        <v/>
      </c>
      <c r="S6831" s="17">
        <f>IF(OR($B6831="",$G6831="",$R6831=0),"",$G6831/$R6831)</f>
        <v/>
      </c>
      <c r="T6831">
        <f>IF($S6831="","",IF($S6831&lt;Settings!$B$8,"Critical",IF($S6831&lt;Settings!$B$9,"Semi Critical","Non Critical")))</f>
        <v/>
      </c>
      <c r="U6831">
        <f>IF($B6831="","",IFERROR(VLOOKUP($O6831,Leaders!$A:$B,2,0),"Not Mapped"))</f>
        <v/>
      </c>
    </row>
    <row r="6832">
      <c r="A6832" s="16" t="n"/>
      <c r="G6832" s="17" t="n"/>
      <c r="H6832" s="17" t="n"/>
      <c r="I6832" s="17" t="n"/>
      <c r="J6832" s="17" t="n"/>
      <c r="K6832" s="17" t="n"/>
      <c r="L6832" s="17" t="n"/>
      <c r="N6832">
        <f>IF($B6832="","",IF($C6832="SUPERSTORE","Superstore","DH"))</f>
        <v/>
      </c>
      <c r="O6832">
        <f>IF($B6832="","",IFERROR(VLOOKUP($B6832,Mapping!$A:$C,2,0),"Not Mapped"))</f>
        <v/>
      </c>
      <c r="P6832">
        <f>IF($B6832="","",IFERROR(VLOOKUP($B6832,Mapping!$A:$C,3,0),"Not Mapped"))</f>
        <v/>
      </c>
      <c r="Q6832">
        <f>IF($B6832="","",IF(COUNTIF(Exclusions!$A:$A,$B6832)&gt;0,"Yes","No"))</f>
        <v/>
      </c>
      <c r="R6832" s="17">
        <f>IF($B6832="","",MIN(1,DAY($A6832)/IF($N6832="Superstore",Settings!$B$5,Settings!$B$4)))</f>
        <v/>
      </c>
      <c r="S6832" s="17">
        <f>IF(OR($B6832="",$G6832="",$R6832=0),"",$G6832/$R6832)</f>
        <v/>
      </c>
      <c r="T6832">
        <f>IF($S6832="","",IF($S6832&lt;Settings!$B$8,"Critical",IF($S6832&lt;Settings!$B$9,"Semi Critical","Non Critical")))</f>
        <v/>
      </c>
      <c r="U6832">
        <f>IF($B6832="","",IFERROR(VLOOKUP($O6832,Leaders!$A:$B,2,0),"Not Mapped"))</f>
        <v/>
      </c>
    </row>
    <row r="6833">
      <c r="A6833" s="16" t="n"/>
      <c r="G6833" s="17" t="n"/>
      <c r="H6833" s="17" t="n"/>
      <c r="I6833" s="17" t="n"/>
      <c r="J6833" s="17" t="n"/>
      <c r="K6833" s="17" t="n"/>
      <c r="L6833" s="17" t="n"/>
      <c r="N6833">
        <f>IF($B6833="","",IF($C6833="SUPERSTORE","Superstore","DH"))</f>
        <v/>
      </c>
      <c r="O6833">
        <f>IF($B6833="","",IFERROR(VLOOKUP($B6833,Mapping!$A:$C,2,0),"Not Mapped"))</f>
        <v/>
      </c>
      <c r="P6833">
        <f>IF($B6833="","",IFERROR(VLOOKUP($B6833,Mapping!$A:$C,3,0),"Not Mapped"))</f>
        <v/>
      </c>
      <c r="Q6833">
        <f>IF($B6833="","",IF(COUNTIF(Exclusions!$A:$A,$B6833)&gt;0,"Yes","No"))</f>
        <v/>
      </c>
      <c r="R6833" s="17">
        <f>IF($B6833="","",MIN(1,DAY($A6833)/IF($N6833="Superstore",Settings!$B$5,Settings!$B$4)))</f>
        <v/>
      </c>
      <c r="S6833" s="17">
        <f>IF(OR($B6833="",$G6833="",$R6833=0),"",$G6833/$R6833)</f>
        <v/>
      </c>
      <c r="T6833">
        <f>IF($S6833="","",IF($S6833&lt;Settings!$B$8,"Critical",IF($S6833&lt;Settings!$B$9,"Semi Critical","Non Critical")))</f>
        <v/>
      </c>
      <c r="U6833">
        <f>IF($B6833="","",IFERROR(VLOOKUP($O6833,Leaders!$A:$B,2,0),"Not Mapped"))</f>
        <v/>
      </c>
    </row>
    <row r="6834">
      <c r="A6834" s="16" t="n"/>
      <c r="G6834" s="17" t="n"/>
      <c r="H6834" s="17" t="n"/>
      <c r="I6834" s="17" t="n"/>
      <c r="J6834" s="17" t="n"/>
      <c r="K6834" s="17" t="n"/>
      <c r="L6834" s="17" t="n"/>
      <c r="N6834">
        <f>IF($B6834="","",IF($C6834="SUPERSTORE","Superstore","DH"))</f>
        <v/>
      </c>
      <c r="O6834">
        <f>IF($B6834="","",IFERROR(VLOOKUP($B6834,Mapping!$A:$C,2,0),"Not Mapped"))</f>
        <v/>
      </c>
      <c r="P6834">
        <f>IF($B6834="","",IFERROR(VLOOKUP($B6834,Mapping!$A:$C,3,0),"Not Mapped"))</f>
        <v/>
      </c>
      <c r="Q6834">
        <f>IF($B6834="","",IF(COUNTIF(Exclusions!$A:$A,$B6834)&gt;0,"Yes","No"))</f>
        <v/>
      </c>
      <c r="R6834" s="17">
        <f>IF($B6834="","",MIN(1,DAY($A6834)/IF($N6834="Superstore",Settings!$B$5,Settings!$B$4)))</f>
        <v/>
      </c>
      <c r="S6834" s="17">
        <f>IF(OR($B6834="",$G6834="",$R6834=0),"",$G6834/$R6834)</f>
        <v/>
      </c>
      <c r="T6834">
        <f>IF($S6834="","",IF($S6834&lt;Settings!$B$8,"Critical",IF($S6834&lt;Settings!$B$9,"Semi Critical","Non Critical")))</f>
        <v/>
      </c>
      <c r="U6834">
        <f>IF($B6834="","",IFERROR(VLOOKUP($O6834,Leaders!$A:$B,2,0),"Not Mapped"))</f>
        <v/>
      </c>
    </row>
    <row r="6835">
      <c r="A6835" s="16" t="n"/>
      <c r="G6835" s="17" t="n"/>
      <c r="H6835" s="17" t="n"/>
      <c r="I6835" s="17" t="n"/>
      <c r="J6835" s="17" t="n"/>
      <c r="K6835" s="17" t="n"/>
      <c r="L6835" s="17" t="n"/>
      <c r="N6835">
        <f>IF($B6835="","",IF($C6835="SUPERSTORE","Superstore","DH"))</f>
        <v/>
      </c>
      <c r="O6835">
        <f>IF($B6835="","",IFERROR(VLOOKUP($B6835,Mapping!$A:$C,2,0),"Not Mapped"))</f>
        <v/>
      </c>
      <c r="P6835">
        <f>IF($B6835="","",IFERROR(VLOOKUP($B6835,Mapping!$A:$C,3,0),"Not Mapped"))</f>
        <v/>
      </c>
      <c r="Q6835">
        <f>IF($B6835="","",IF(COUNTIF(Exclusions!$A:$A,$B6835)&gt;0,"Yes","No"))</f>
        <v/>
      </c>
      <c r="R6835" s="17">
        <f>IF($B6835="","",MIN(1,DAY($A6835)/IF($N6835="Superstore",Settings!$B$5,Settings!$B$4)))</f>
        <v/>
      </c>
      <c r="S6835" s="17">
        <f>IF(OR($B6835="",$G6835="",$R6835=0),"",$G6835/$R6835)</f>
        <v/>
      </c>
      <c r="T6835">
        <f>IF($S6835="","",IF($S6835&lt;Settings!$B$8,"Critical",IF($S6835&lt;Settings!$B$9,"Semi Critical","Non Critical")))</f>
        <v/>
      </c>
      <c r="U6835">
        <f>IF($B6835="","",IFERROR(VLOOKUP($O6835,Leaders!$A:$B,2,0),"Not Mapped"))</f>
        <v/>
      </c>
    </row>
    <row r="6836">
      <c r="A6836" s="16" t="n"/>
      <c r="G6836" s="17" t="n"/>
      <c r="H6836" s="17" t="n"/>
      <c r="I6836" s="17" t="n"/>
      <c r="J6836" s="17" t="n"/>
      <c r="K6836" s="17" t="n"/>
      <c r="L6836" s="17" t="n"/>
      <c r="N6836">
        <f>IF($B6836="","",IF($C6836="SUPERSTORE","Superstore","DH"))</f>
        <v/>
      </c>
      <c r="O6836">
        <f>IF($B6836="","",IFERROR(VLOOKUP($B6836,Mapping!$A:$C,2,0),"Not Mapped"))</f>
        <v/>
      </c>
      <c r="P6836">
        <f>IF($B6836="","",IFERROR(VLOOKUP($B6836,Mapping!$A:$C,3,0),"Not Mapped"))</f>
        <v/>
      </c>
      <c r="Q6836">
        <f>IF($B6836="","",IF(COUNTIF(Exclusions!$A:$A,$B6836)&gt;0,"Yes","No"))</f>
        <v/>
      </c>
      <c r="R6836" s="17">
        <f>IF($B6836="","",MIN(1,DAY($A6836)/IF($N6836="Superstore",Settings!$B$5,Settings!$B$4)))</f>
        <v/>
      </c>
      <c r="S6836" s="17">
        <f>IF(OR($B6836="",$G6836="",$R6836=0),"",$G6836/$R6836)</f>
        <v/>
      </c>
      <c r="T6836">
        <f>IF($S6836="","",IF($S6836&lt;Settings!$B$8,"Critical",IF($S6836&lt;Settings!$B$9,"Semi Critical","Non Critical")))</f>
        <v/>
      </c>
      <c r="U6836">
        <f>IF($B6836="","",IFERROR(VLOOKUP($O6836,Leaders!$A:$B,2,0),"Not Mapped"))</f>
        <v/>
      </c>
    </row>
    <row r="6837">
      <c r="A6837" s="16" t="n"/>
      <c r="G6837" s="17" t="n"/>
      <c r="H6837" s="17" t="n"/>
      <c r="I6837" s="17" t="n"/>
      <c r="J6837" s="17" t="n"/>
      <c r="K6837" s="17" t="n"/>
      <c r="L6837" s="17" t="n"/>
      <c r="N6837">
        <f>IF($B6837="","",IF($C6837="SUPERSTORE","Superstore","DH"))</f>
        <v/>
      </c>
      <c r="O6837">
        <f>IF($B6837="","",IFERROR(VLOOKUP($B6837,Mapping!$A:$C,2,0),"Not Mapped"))</f>
        <v/>
      </c>
      <c r="P6837">
        <f>IF($B6837="","",IFERROR(VLOOKUP($B6837,Mapping!$A:$C,3,0),"Not Mapped"))</f>
        <v/>
      </c>
      <c r="Q6837">
        <f>IF($B6837="","",IF(COUNTIF(Exclusions!$A:$A,$B6837)&gt;0,"Yes","No"))</f>
        <v/>
      </c>
      <c r="R6837" s="17">
        <f>IF($B6837="","",MIN(1,DAY($A6837)/IF($N6837="Superstore",Settings!$B$5,Settings!$B$4)))</f>
        <v/>
      </c>
      <c r="S6837" s="17">
        <f>IF(OR($B6837="",$G6837="",$R6837=0),"",$G6837/$R6837)</f>
        <v/>
      </c>
      <c r="T6837">
        <f>IF($S6837="","",IF($S6837&lt;Settings!$B$8,"Critical",IF($S6837&lt;Settings!$B$9,"Semi Critical","Non Critical")))</f>
        <v/>
      </c>
      <c r="U6837">
        <f>IF($B6837="","",IFERROR(VLOOKUP($O6837,Leaders!$A:$B,2,0),"Not Mapped"))</f>
        <v/>
      </c>
    </row>
    <row r="6838">
      <c r="A6838" s="16" t="n"/>
      <c r="G6838" s="17" t="n"/>
      <c r="H6838" s="17" t="n"/>
      <c r="I6838" s="17" t="n"/>
      <c r="J6838" s="17" t="n"/>
      <c r="K6838" s="17" t="n"/>
      <c r="L6838" s="17" t="n"/>
      <c r="N6838">
        <f>IF($B6838="","",IF($C6838="SUPERSTORE","Superstore","DH"))</f>
        <v/>
      </c>
      <c r="O6838">
        <f>IF($B6838="","",IFERROR(VLOOKUP($B6838,Mapping!$A:$C,2,0),"Not Mapped"))</f>
        <v/>
      </c>
      <c r="P6838">
        <f>IF($B6838="","",IFERROR(VLOOKUP($B6838,Mapping!$A:$C,3,0),"Not Mapped"))</f>
        <v/>
      </c>
      <c r="Q6838">
        <f>IF($B6838="","",IF(COUNTIF(Exclusions!$A:$A,$B6838)&gt;0,"Yes","No"))</f>
        <v/>
      </c>
      <c r="R6838" s="17">
        <f>IF($B6838="","",MIN(1,DAY($A6838)/IF($N6838="Superstore",Settings!$B$5,Settings!$B$4)))</f>
        <v/>
      </c>
      <c r="S6838" s="17">
        <f>IF(OR($B6838="",$G6838="",$R6838=0),"",$G6838/$R6838)</f>
        <v/>
      </c>
      <c r="T6838">
        <f>IF($S6838="","",IF($S6838&lt;Settings!$B$8,"Critical",IF($S6838&lt;Settings!$B$9,"Semi Critical","Non Critical")))</f>
        <v/>
      </c>
      <c r="U6838">
        <f>IF($B6838="","",IFERROR(VLOOKUP($O6838,Leaders!$A:$B,2,0),"Not Mapped"))</f>
        <v/>
      </c>
    </row>
    <row r="6839">
      <c r="A6839" s="16" t="n"/>
      <c r="G6839" s="17" t="n"/>
      <c r="H6839" s="17" t="n"/>
      <c r="I6839" s="17" t="n"/>
      <c r="J6839" s="17" t="n"/>
      <c r="K6839" s="17" t="n"/>
      <c r="L6839" s="17" t="n"/>
      <c r="N6839">
        <f>IF($B6839="","",IF($C6839="SUPERSTORE","Superstore","DH"))</f>
        <v/>
      </c>
      <c r="O6839">
        <f>IF($B6839="","",IFERROR(VLOOKUP($B6839,Mapping!$A:$C,2,0),"Not Mapped"))</f>
        <v/>
      </c>
      <c r="P6839">
        <f>IF($B6839="","",IFERROR(VLOOKUP($B6839,Mapping!$A:$C,3,0),"Not Mapped"))</f>
        <v/>
      </c>
      <c r="Q6839">
        <f>IF($B6839="","",IF(COUNTIF(Exclusions!$A:$A,$B6839)&gt;0,"Yes","No"))</f>
        <v/>
      </c>
      <c r="R6839" s="17">
        <f>IF($B6839="","",MIN(1,DAY($A6839)/IF($N6839="Superstore",Settings!$B$5,Settings!$B$4)))</f>
        <v/>
      </c>
      <c r="S6839" s="17">
        <f>IF(OR($B6839="",$G6839="",$R6839=0),"",$G6839/$R6839)</f>
        <v/>
      </c>
      <c r="T6839">
        <f>IF($S6839="","",IF($S6839&lt;Settings!$B$8,"Critical",IF($S6839&lt;Settings!$B$9,"Semi Critical","Non Critical")))</f>
        <v/>
      </c>
      <c r="U6839">
        <f>IF($B6839="","",IFERROR(VLOOKUP($O6839,Leaders!$A:$B,2,0),"Not Mapped"))</f>
        <v/>
      </c>
    </row>
    <row r="6840">
      <c r="A6840" s="16" t="n"/>
      <c r="G6840" s="17" t="n"/>
      <c r="H6840" s="17" t="n"/>
      <c r="I6840" s="17" t="n"/>
      <c r="J6840" s="17" t="n"/>
      <c r="K6840" s="17" t="n"/>
      <c r="L6840" s="17" t="n"/>
      <c r="N6840">
        <f>IF($B6840="","",IF($C6840="SUPERSTORE","Superstore","DH"))</f>
        <v/>
      </c>
      <c r="O6840">
        <f>IF($B6840="","",IFERROR(VLOOKUP($B6840,Mapping!$A:$C,2,0),"Not Mapped"))</f>
        <v/>
      </c>
      <c r="P6840">
        <f>IF($B6840="","",IFERROR(VLOOKUP($B6840,Mapping!$A:$C,3,0),"Not Mapped"))</f>
        <v/>
      </c>
      <c r="Q6840">
        <f>IF($B6840="","",IF(COUNTIF(Exclusions!$A:$A,$B6840)&gt;0,"Yes","No"))</f>
        <v/>
      </c>
      <c r="R6840" s="17">
        <f>IF($B6840="","",MIN(1,DAY($A6840)/IF($N6840="Superstore",Settings!$B$5,Settings!$B$4)))</f>
        <v/>
      </c>
      <c r="S6840" s="17">
        <f>IF(OR($B6840="",$G6840="",$R6840=0),"",$G6840/$R6840)</f>
        <v/>
      </c>
      <c r="T6840">
        <f>IF($S6840="","",IF($S6840&lt;Settings!$B$8,"Critical",IF($S6840&lt;Settings!$B$9,"Semi Critical","Non Critical")))</f>
        <v/>
      </c>
      <c r="U6840">
        <f>IF($B6840="","",IFERROR(VLOOKUP($O6840,Leaders!$A:$B,2,0),"Not Mapped"))</f>
        <v/>
      </c>
    </row>
    <row r="6841">
      <c r="A6841" s="16" t="n"/>
      <c r="G6841" s="17" t="n"/>
      <c r="H6841" s="17" t="n"/>
      <c r="I6841" s="17" t="n"/>
      <c r="J6841" s="17" t="n"/>
      <c r="K6841" s="17" t="n"/>
      <c r="L6841" s="17" t="n"/>
      <c r="N6841">
        <f>IF($B6841="","",IF($C6841="SUPERSTORE","Superstore","DH"))</f>
        <v/>
      </c>
      <c r="O6841">
        <f>IF($B6841="","",IFERROR(VLOOKUP($B6841,Mapping!$A:$C,2,0),"Not Mapped"))</f>
        <v/>
      </c>
      <c r="P6841">
        <f>IF($B6841="","",IFERROR(VLOOKUP($B6841,Mapping!$A:$C,3,0),"Not Mapped"))</f>
        <v/>
      </c>
      <c r="Q6841">
        <f>IF($B6841="","",IF(COUNTIF(Exclusions!$A:$A,$B6841)&gt;0,"Yes","No"))</f>
        <v/>
      </c>
      <c r="R6841" s="17">
        <f>IF($B6841="","",MIN(1,DAY($A6841)/IF($N6841="Superstore",Settings!$B$5,Settings!$B$4)))</f>
        <v/>
      </c>
      <c r="S6841" s="17">
        <f>IF(OR($B6841="",$G6841="",$R6841=0),"",$G6841/$R6841)</f>
        <v/>
      </c>
      <c r="T6841">
        <f>IF($S6841="","",IF($S6841&lt;Settings!$B$8,"Critical",IF($S6841&lt;Settings!$B$9,"Semi Critical","Non Critical")))</f>
        <v/>
      </c>
      <c r="U6841">
        <f>IF($B6841="","",IFERROR(VLOOKUP($O6841,Leaders!$A:$B,2,0),"Not Mapped"))</f>
        <v/>
      </c>
    </row>
    <row r="6842">
      <c r="A6842" s="16" t="n"/>
      <c r="G6842" s="17" t="n"/>
      <c r="H6842" s="17" t="n"/>
      <c r="I6842" s="17" t="n"/>
      <c r="J6842" s="17" t="n"/>
      <c r="K6842" s="17" t="n"/>
      <c r="L6842" s="17" t="n"/>
      <c r="N6842">
        <f>IF($B6842="","",IF($C6842="SUPERSTORE","Superstore","DH"))</f>
        <v/>
      </c>
      <c r="O6842">
        <f>IF($B6842="","",IFERROR(VLOOKUP($B6842,Mapping!$A:$C,2,0),"Not Mapped"))</f>
        <v/>
      </c>
      <c r="P6842">
        <f>IF($B6842="","",IFERROR(VLOOKUP($B6842,Mapping!$A:$C,3,0),"Not Mapped"))</f>
        <v/>
      </c>
      <c r="Q6842">
        <f>IF($B6842="","",IF(COUNTIF(Exclusions!$A:$A,$B6842)&gt;0,"Yes","No"))</f>
        <v/>
      </c>
      <c r="R6842" s="17">
        <f>IF($B6842="","",MIN(1,DAY($A6842)/IF($N6842="Superstore",Settings!$B$5,Settings!$B$4)))</f>
        <v/>
      </c>
      <c r="S6842" s="17">
        <f>IF(OR($B6842="",$G6842="",$R6842=0),"",$G6842/$R6842)</f>
        <v/>
      </c>
      <c r="T6842">
        <f>IF($S6842="","",IF($S6842&lt;Settings!$B$8,"Critical",IF($S6842&lt;Settings!$B$9,"Semi Critical","Non Critical")))</f>
        <v/>
      </c>
      <c r="U6842">
        <f>IF($B6842="","",IFERROR(VLOOKUP($O6842,Leaders!$A:$B,2,0),"Not Mapped"))</f>
        <v/>
      </c>
    </row>
    <row r="6843">
      <c r="A6843" s="16" t="n"/>
      <c r="G6843" s="17" t="n"/>
      <c r="H6843" s="17" t="n"/>
      <c r="I6843" s="17" t="n"/>
      <c r="J6843" s="17" t="n"/>
      <c r="K6843" s="17" t="n"/>
      <c r="L6843" s="17" t="n"/>
      <c r="N6843">
        <f>IF($B6843="","",IF($C6843="SUPERSTORE","Superstore","DH"))</f>
        <v/>
      </c>
      <c r="O6843">
        <f>IF($B6843="","",IFERROR(VLOOKUP($B6843,Mapping!$A:$C,2,0),"Not Mapped"))</f>
        <v/>
      </c>
      <c r="P6843">
        <f>IF($B6843="","",IFERROR(VLOOKUP($B6843,Mapping!$A:$C,3,0),"Not Mapped"))</f>
        <v/>
      </c>
      <c r="Q6843">
        <f>IF($B6843="","",IF(COUNTIF(Exclusions!$A:$A,$B6843)&gt;0,"Yes","No"))</f>
        <v/>
      </c>
      <c r="R6843" s="17">
        <f>IF($B6843="","",MIN(1,DAY($A6843)/IF($N6843="Superstore",Settings!$B$5,Settings!$B$4)))</f>
        <v/>
      </c>
      <c r="S6843" s="17">
        <f>IF(OR($B6843="",$G6843="",$R6843=0),"",$G6843/$R6843)</f>
        <v/>
      </c>
      <c r="T6843">
        <f>IF($S6843="","",IF($S6843&lt;Settings!$B$8,"Critical",IF($S6843&lt;Settings!$B$9,"Semi Critical","Non Critical")))</f>
        <v/>
      </c>
      <c r="U6843">
        <f>IF($B6843="","",IFERROR(VLOOKUP($O6843,Leaders!$A:$B,2,0),"Not Mapped"))</f>
        <v/>
      </c>
    </row>
    <row r="6844">
      <c r="A6844" s="16" t="n"/>
      <c r="G6844" s="17" t="n"/>
      <c r="H6844" s="17" t="n"/>
      <c r="I6844" s="17" t="n"/>
      <c r="J6844" s="17" t="n"/>
      <c r="K6844" s="17" t="n"/>
      <c r="L6844" s="17" t="n"/>
      <c r="N6844">
        <f>IF($B6844="","",IF($C6844="SUPERSTORE","Superstore","DH"))</f>
        <v/>
      </c>
      <c r="O6844">
        <f>IF($B6844="","",IFERROR(VLOOKUP($B6844,Mapping!$A:$C,2,0),"Not Mapped"))</f>
        <v/>
      </c>
      <c r="P6844">
        <f>IF($B6844="","",IFERROR(VLOOKUP($B6844,Mapping!$A:$C,3,0),"Not Mapped"))</f>
        <v/>
      </c>
      <c r="Q6844">
        <f>IF($B6844="","",IF(COUNTIF(Exclusions!$A:$A,$B6844)&gt;0,"Yes","No"))</f>
        <v/>
      </c>
      <c r="R6844" s="17">
        <f>IF($B6844="","",MIN(1,DAY($A6844)/IF($N6844="Superstore",Settings!$B$5,Settings!$B$4)))</f>
        <v/>
      </c>
      <c r="S6844" s="17">
        <f>IF(OR($B6844="",$G6844="",$R6844=0),"",$G6844/$R6844)</f>
        <v/>
      </c>
      <c r="T6844">
        <f>IF($S6844="","",IF($S6844&lt;Settings!$B$8,"Critical",IF($S6844&lt;Settings!$B$9,"Semi Critical","Non Critical")))</f>
        <v/>
      </c>
      <c r="U6844">
        <f>IF($B6844="","",IFERROR(VLOOKUP($O6844,Leaders!$A:$B,2,0),"Not Mapped"))</f>
        <v/>
      </c>
    </row>
    <row r="6845">
      <c r="A6845" s="16" t="n"/>
      <c r="G6845" s="17" t="n"/>
      <c r="H6845" s="17" t="n"/>
      <c r="I6845" s="17" t="n"/>
      <c r="J6845" s="17" t="n"/>
      <c r="K6845" s="17" t="n"/>
      <c r="L6845" s="17" t="n"/>
      <c r="N6845">
        <f>IF($B6845="","",IF($C6845="SUPERSTORE","Superstore","DH"))</f>
        <v/>
      </c>
      <c r="O6845">
        <f>IF($B6845="","",IFERROR(VLOOKUP($B6845,Mapping!$A:$C,2,0),"Not Mapped"))</f>
        <v/>
      </c>
      <c r="P6845">
        <f>IF($B6845="","",IFERROR(VLOOKUP($B6845,Mapping!$A:$C,3,0),"Not Mapped"))</f>
        <v/>
      </c>
      <c r="Q6845">
        <f>IF($B6845="","",IF(COUNTIF(Exclusions!$A:$A,$B6845)&gt;0,"Yes","No"))</f>
        <v/>
      </c>
      <c r="R6845" s="17">
        <f>IF($B6845="","",MIN(1,DAY($A6845)/IF($N6845="Superstore",Settings!$B$5,Settings!$B$4)))</f>
        <v/>
      </c>
      <c r="S6845" s="17">
        <f>IF(OR($B6845="",$G6845="",$R6845=0),"",$G6845/$R6845)</f>
        <v/>
      </c>
      <c r="T6845">
        <f>IF($S6845="","",IF($S6845&lt;Settings!$B$8,"Critical",IF($S6845&lt;Settings!$B$9,"Semi Critical","Non Critical")))</f>
        <v/>
      </c>
      <c r="U6845">
        <f>IF($B6845="","",IFERROR(VLOOKUP($O6845,Leaders!$A:$B,2,0),"Not Mapped"))</f>
        <v/>
      </c>
    </row>
    <row r="6846">
      <c r="A6846" s="16" t="n"/>
      <c r="G6846" s="17" t="n"/>
      <c r="H6846" s="17" t="n"/>
      <c r="I6846" s="17" t="n"/>
      <c r="J6846" s="17" t="n"/>
      <c r="K6846" s="17" t="n"/>
      <c r="L6846" s="17" t="n"/>
      <c r="N6846">
        <f>IF($B6846="","",IF($C6846="SUPERSTORE","Superstore","DH"))</f>
        <v/>
      </c>
      <c r="O6846">
        <f>IF($B6846="","",IFERROR(VLOOKUP($B6846,Mapping!$A:$C,2,0),"Not Mapped"))</f>
        <v/>
      </c>
      <c r="P6846">
        <f>IF($B6846="","",IFERROR(VLOOKUP($B6846,Mapping!$A:$C,3,0),"Not Mapped"))</f>
        <v/>
      </c>
      <c r="Q6846">
        <f>IF($B6846="","",IF(COUNTIF(Exclusions!$A:$A,$B6846)&gt;0,"Yes","No"))</f>
        <v/>
      </c>
      <c r="R6846" s="17">
        <f>IF($B6846="","",MIN(1,DAY($A6846)/IF($N6846="Superstore",Settings!$B$5,Settings!$B$4)))</f>
        <v/>
      </c>
      <c r="S6846" s="17">
        <f>IF(OR($B6846="",$G6846="",$R6846=0),"",$G6846/$R6846)</f>
        <v/>
      </c>
      <c r="T6846">
        <f>IF($S6846="","",IF($S6846&lt;Settings!$B$8,"Critical",IF($S6846&lt;Settings!$B$9,"Semi Critical","Non Critical")))</f>
        <v/>
      </c>
      <c r="U6846">
        <f>IF($B6846="","",IFERROR(VLOOKUP($O6846,Leaders!$A:$B,2,0),"Not Mapped"))</f>
        <v/>
      </c>
    </row>
    <row r="6847">
      <c r="A6847" s="16" t="n"/>
      <c r="G6847" s="17" t="n"/>
      <c r="H6847" s="17" t="n"/>
      <c r="I6847" s="17" t="n"/>
      <c r="J6847" s="17" t="n"/>
      <c r="K6847" s="17" t="n"/>
      <c r="L6847" s="17" t="n"/>
      <c r="N6847">
        <f>IF($B6847="","",IF($C6847="SUPERSTORE","Superstore","DH"))</f>
        <v/>
      </c>
      <c r="O6847">
        <f>IF($B6847="","",IFERROR(VLOOKUP($B6847,Mapping!$A:$C,2,0),"Not Mapped"))</f>
        <v/>
      </c>
      <c r="P6847">
        <f>IF($B6847="","",IFERROR(VLOOKUP($B6847,Mapping!$A:$C,3,0),"Not Mapped"))</f>
        <v/>
      </c>
      <c r="Q6847">
        <f>IF($B6847="","",IF(COUNTIF(Exclusions!$A:$A,$B6847)&gt;0,"Yes","No"))</f>
        <v/>
      </c>
      <c r="R6847" s="17">
        <f>IF($B6847="","",MIN(1,DAY($A6847)/IF($N6847="Superstore",Settings!$B$5,Settings!$B$4)))</f>
        <v/>
      </c>
      <c r="S6847" s="17">
        <f>IF(OR($B6847="",$G6847="",$R6847=0),"",$G6847/$R6847)</f>
        <v/>
      </c>
      <c r="T6847">
        <f>IF($S6847="","",IF($S6847&lt;Settings!$B$8,"Critical",IF($S6847&lt;Settings!$B$9,"Semi Critical","Non Critical")))</f>
        <v/>
      </c>
      <c r="U6847">
        <f>IF($B6847="","",IFERROR(VLOOKUP($O6847,Leaders!$A:$B,2,0),"Not Mapped"))</f>
        <v/>
      </c>
    </row>
    <row r="6848">
      <c r="A6848" s="16" t="n"/>
      <c r="G6848" s="17" t="n"/>
      <c r="H6848" s="17" t="n"/>
      <c r="I6848" s="17" t="n"/>
      <c r="J6848" s="17" t="n"/>
      <c r="K6848" s="17" t="n"/>
      <c r="L6848" s="17" t="n"/>
      <c r="N6848">
        <f>IF($B6848="","",IF($C6848="SUPERSTORE","Superstore","DH"))</f>
        <v/>
      </c>
      <c r="O6848">
        <f>IF($B6848="","",IFERROR(VLOOKUP($B6848,Mapping!$A:$C,2,0),"Not Mapped"))</f>
        <v/>
      </c>
      <c r="P6848">
        <f>IF($B6848="","",IFERROR(VLOOKUP($B6848,Mapping!$A:$C,3,0),"Not Mapped"))</f>
        <v/>
      </c>
      <c r="Q6848">
        <f>IF($B6848="","",IF(COUNTIF(Exclusions!$A:$A,$B6848)&gt;0,"Yes","No"))</f>
        <v/>
      </c>
      <c r="R6848" s="17">
        <f>IF($B6848="","",MIN(1,DAY($A6848)/IF($N6848="Superstore",Settings!$B$5,Settings!$B$4)))</f>
        <v/>
      </c>
      <c r="S6848" s="17">
        <f>IF(OR($B6848="",$G6848="",$R6848=0),"",$G6848/$R6848)</f>
        <v/>
      </c>
      <c r="T6848">
        <f>IF($S6848="","",IF($S6848&lt;Settings!$B$8,"Critical",IF($S6848&lt;Settings!$B$9,"Semi Critical","Non Critical")))</f>
        <v/>
      </c>
      <c r="U6848">
        <f>IF($B6848="","",IFERROR(VLOOKUP($O6848,Leaders!$A:$B,2,0),"Not Mapped"))</f>
        <v/>
      </c>
    </row>
    <row r="6849">
      <c r="A6849" s="16" t="n"/>
      <c r="G6849" s="17" t="n"/>
      <c r="H6849" s="17" t="n"/>
      <c r="I6849" s="17" t="n"/>
      <c r="J6849" s="17" t="n"/>
      <c r="K6849" s="17" t="n"/>
      <c r="L6849" s="17" t="n"/>
      <c r="N6849">
        <f>IF($B6849="","",IF($C6849="SUPERSTORE","Superstore","DH"))</f>
        <v/>
      </c>
      <c r="O6849">
        <f>IF($B6849="","",IFERROR(VLOOKUP($B6849,Mapping!$A:$C,2,0),"Not Mapped"))</f>
        <v/>
      </c>
      <c r="P6849">
        <f>IF($B6849="","",IFERROR(VLOOKUP($B6849,Mapping!$A:$C,3,0),"Not Mapped"))</f>
        <v/>
      </c>
      <c r="Q6849">
        <f>IF($B6849="","",IF(COUNTIF(Exclusions!$A:$A,$B6849)&gt;0,"Yes","No"))</f>
        <v/>
      </c>
      <c r="R6849" s="17">
        <f>IF($B6849="","",MIN(1,DAY($A6849)/IF($N6849="Superstore",Settings!$B$5,Settings!$B$4)))</f>
        <v/>
      </c>
      <c r="S6849" s="17">
        <f>IF(OR($B6849="",$G6849="",$R6849=0),"",$G6849/$R6849)</f>
        <v/>
      </c>
      <c r="T6849">
        <f>IF($S6849="","",IF($S6849&lt;Settings!$B$8,"Critical",IF($S6849&lt;Settings!$B$9,"Semi Critical","Non Critical")))</f>
        <v/>
      </c>
      <c r="U6849">
        <f>IF($B6849="","",IFERROR(VLOOKUP($O6849,Leaders!$A:$B,2,0),"Not Mapped"))</f>
        <v/>
      </c>
    </row>
    <row r="6850">
      <c r="A6850" s="16" t="n"/>
      <c r="G6850" s="17" t="n"/>
      <c r="H6850" s="17" t="n"/>
      <c r="I6850" s="17" t="n"/>
      <c r="J6850" s="17" t="n"/>
      <c r="K6850" s="17" t="n"/>
      <c r="L6850" s="17" t="n"/>
      <c r="N6850">
        <f>IF($B6850="","",IF($C6850="SUPERSTORE","Superstore","DH"))</f>
        <v/>
      </c>
      <c r="O6850">
        <f>IF($B6850="","",IFERROR(VLOOKUP($B6850,Mapping!$A:$C,2,0),"Not Mapped"))</f>
        <v/>
      </c>
      <c r="P6850">
        <f>IF($B6850="","",IFERROR(VLOOKUP($B6850,Mapping!$A:$C,3,0),"Not Mapped"))</f>
        <v/>
      </c>
      <c r="Q6850">
        <f>IF($B6850="","",IF(COUNTIF(Exclusions!$A:$A,$B6850)&gt;0,"Yes","No"))</f>
        <v/>
      </c>
      <c r="R6850" s="17">
        <f>IF($B6850="","",MIN(1,DAY($A6850)/IF($N6850="Superstore",Settings!$B$5,Settings!$B$4)))</f>
        <v/>
      </c>
      <c r="S6850" s="17">
        <f>IF(OR($B6850="",$G6850="",$R6850=0),"",$G6850/$R6850)</f>
        <v/>
      </c>
      <c r="T6850">
        <f>IF($S6850="","",IF($S6850&lt;Settings!$B$8,"Critical",IF($S6850&lt;Settings!$B$9,"Semi Critical","Non Critical")))</f>
        <v/>
      </c>
      <c r="U6850">
        <f>IF($B6850="","",IFERROR(VLOOKUP($O6850,Leaders!$A:$B,2,0),"Not Mapped"))</f>
        <v/>
      </c>
    </row>
    <row r="6851">
      <c r="A6851" s="16" t="n"/>
      <c r="G6851" s="17" t="n"/>
      <c r="H6851" s="17" t="n"/>
      <c r="I6851" s="17" t="n"/>
      <c r="J6851" s="17" t="n"/>
      <c r="K6851" s="17" t="n"/>
      <c r="L6851" s="17" t="n"/>
      <c r="N6851">
        <f>IF($B6851="","",IF($C6851="SUPERSTORE","Superstore","DH"))</f>
        <v/>
      </c>
      <c r="O6851">
        <f>IF($B6851="","",IFERROR(VLOOKUP($B6851,Mapping!$A:$C,2,0),"Not Mapped"))</f>
        <v/>
      </c>
      <c r="P6851">
        <f>IF($B6851="","",IFERROR(VLOOKUP($B6851,Mapping!$A:$C,3,0),"Not Mapped"))</f>
        <v/>
      </c>
      <c r="Q6851">
        <f>IF($B6851="","",IF(COUNTIF(Exclusions!$A:$A,$B6851)&gt;0,"Yes","No"))</f>
        <v/>
      </c>
      <c r="R6851" s="17">
        <f>IF($B6851="","",MIN(1,DAY($A6851)/IF($N6851="Superstore",Settings!$B$5,Settings!$B$4)))</f>
        <v/>
      </c>
      <c r="S6851" s="17">
        <f>IF(OR($B6851="",$G6851="",$R6851=0),"",$G6851/$R6851)</f>
        <v/>
      </c>
      <c r="T6851">
        <f>IF($S6851="","",IF($S6851&lt;Settings!$B$8,"Critical",IF($S6851&lt;Settings!$B$9,"Semi Critical","Non Critical")))</f>
        <v/>
      </c>
      <c r="U6851">
        <f>IF($B6851="","",IFERROR(VLOOKUP($O6851,Leaders!$A:$B,2,0),"Not Mapped"))</f>
        <v/>
      </c>
    </row>
    <row r="6852">
      <c r="A6852" s="16" t="n"/>
      <c r="G6852" s="17" t="n"/>
      <c r="H6852" s="17" t="n"/>
      <c r="I6852" s="17" t="n"/>
      <c r="J6852" s="17" t="n"/>
      <c r="K6852" s="17" t="n"/>
      <c r="L6852" s="17" t="n"/>
      <c r="N6852">
        <f>IF($B6852="","",IF($C6852="SUPERSTORE","Superstore","DH"))</f>
        <v/>
      </c>
      <c r="O6852">
        <f>IF($B6852="","",IFERROR(VLOOKUP($B6852,Mapping!$A:$C,2,0),"Not Mapped"))</f>
        <v/>
      </c>
      <c r="P6852">
        <f>IF($B6852="","",IFERROR(VLOOKUP($B6852,Mapping!$A:$C,3,0),"Not Mapped"))</f>
        <v/>
      </c>
      <c r="Q6852">
        <f>IF($B6852="","",IF(COUNTIF(Exclusions!$A:$A,$B6852)&gt;0,"Yes","No"))</f>
        <v/>
      </c>
      <c r="R6852" s="17">
        <f>IF($B6852="","",MIN(1,DAY($A6852)/IF($N6852="Superstore",Settings!$B$5,Settings!$B$4)))</f>
        <v/>
      </c>
      <c r="S6852" s="17">
        <f>IF(OR($B6852="",$G6852="",$R6852=0),"",$G6852/$R6852)</f>
        <v/>
      </c>
      <c r="T6852">
        <f>IF($S6852="","",IF($S6852&lt;Settings!$B$8,"Critical",IF($S6852&lt;Settings!$B$9,"Semi Critical","Non Critical")))</f>
        <v/>
      </c>
      <c r="U6852">
        <f>IF($B6852="","",IFERROR(VLOOKUP($O6852,Leaders!$A:$B,2,0),"Not Mapped"))</f>
        <v/>
      </c>
    </row>
    <row r="6853">
      <c r="A6853" s="16" t="n"/>
      <c r="G6853" s="17" t="n"/>
      <c r="H6853" s="17" t="n"/>
      <c r="I6853" s="17" t="n"/>
      <c r="J6853" s="17" t="n"/>
      <c r="K6853" s="17" t="n"/>
      <c r="L6853" s="17" t="n"/>
      <c r="N6853">
        <f>IF($B6853="","",IF($C6853="SUPERSTORE","Superstore","DH"))</f>
        <v/>
      </c>
      <c r="O6853">
        <f>IF($B6853="","",IFERROR(VLOOKUP($B6853,Mapping!$A:$C,2,0),"Not Mapped"))</f>
        <v/>
      </c>
      <c r="P6853">
        <f>IF($B6853="","",IFERROR(VLOOKUP($B6853,Mapping!$A:$C,3,0),"Not Mapped"))</f>
        <v/>
      </c>
      <c r="Q6853">
        <f>IF($B6853="","",IF(COUNTIF(Exclusions!$A:$A,$B6853)&gt;0,"Yes","No"))</f>
        <v/>
      </c>
      <c r="R6853" s="17">
        <f>IF($B6853="","",MIN(1,DAY($A6853)/IF($N6853="Superstore",Settings!$B$5,Settings!$B$4)))</f>
        <v/>
      </c>
      <c r="S6853" s="17">
        <f>IF(OR($B6853="",$G6853="",$R6853=0),"",$G6853/$R6853)</f>
        <v/>
      </c>
      <c r="T6853">
        <f>IF($S6853="","",IF($S6853&lt;Settings!$B$8,"Critical",IF($S6853&lt;Settings!$B$9,"Semi Critical","Non Critical")))</f>
        <v/>
      </c>
      <c r="U6853">
        <f>IF($B6853="","",IFERROR(VLOOKUP($O6853,Leaders!$A:$B,2,0),"Not Mapped"))</f>
        <v/>
      </c>
    </row>
    <row r="6854">
      <c r="A6854" s="16" t="n"/>
      <c r="G6854" s="17" t="n"/>
      <c r="H6854" s="17" t="n"/>
      <c r="I6854" s="17" t="n"/>
      <c r="J6854" s="17" t="n"/>
      <c r="K6854" s="17" t="n"/>
      <c r="L6854" s="17" t="n"/>
      <c r="N6854">
        <f>IF($B6854="","",IF($C6854="SUPERSTORE","Superstore","DH"))</f>
        <v/>
      </c>
      <c r="O6854">
        <f>IF($B6854="","",IFERROR(VLOOKUP($B6854,Mapping!$A:$C,2,0),"Not Mapped"))</f>
        <v/>
      </c>
      <c r="P6854">
        <f>IF($B6854="","",IFERROR(VLOOKUP($B6854,Mapping!$A:$C,3,0),"Not Mapped"))</f>
        <v/>
      </c>
      <c r="Q6854">
        <f>IF($B6854="","",IF(COUNTIF(Exclusions!$A:$A,$B6854)&gt;0,"Yes","No"))</f>
        <v/>
      </c>
      <c r="R6854" s="17">
        <f>IF($B6854="","",MIN(1,DAY($A6854)/IF($N6854="Superstore",Settings!$B$5,Settings!$B$4)))</f>
        <v/>
      </c>
      <c r="S6854" s="17">
        <f>IF(OR($B6854="",$G6854="",$R6854=0),"",$G6854/$R6854)</f>
        <v/>
      </c>
      <c r="T6854">
        <f>IF($S6854="","",IF($S6854&lt;Settings!$B$8,"Critical",IF($S6854&lt;Settings!$B$9,"Semi Critical","Non Critical")))</f>
        <v/>
      </c>
      <c r="U6854">
        <f>IF($B6854="","",IFERROR(VLOOKUP($O6854,Leaders!$A:$B,2,0),"Not Mapped"))</f>
        <v/>
      </c>
    </row>
    <row r="6855">
      <c r="A6855" s="16" t="n"/>
      <c r="G6855" s="17" t="n"/>
      <c r="H6855" s="17" t="n"/>
      <c r="I6855" s="17" t="n"/>
      <c r="J6855" s="17" t="n"/>
      <c r="K6855" s="17" t="n"/>
      <c r="L6855" s="17" t="n"/>
      <c r="N6855">
        <f>IF($B6855="","",IF($C6855="SUPERSTORE","Superstore","DH"))</f>
        <v/>
      </c>
      <c r="O6855">
        <f>IF($B6855="","",IFERROR(VLOOKUP($B6855,Mapping!$A:$C,2,0),"Not Mapped"))</f>
        <v/>
      </c>
      <c r="P6855">
        <f>IF($B6855="","",IFERROR(VLOOKUP($B6855,Mapping!$A:$C,3,0),"Not Mapped"))</f>
        <v/>
      </c>
      <c r="Q6855">
        <f>IF($B6855="","",IF(COUNTIF(Exclusions!$A:$A,$B6855)&gt;0,"Yes","No"))</f>
        <v/>
      </c>
      <c r="R6855" s="17">
        <f>IF($B6855="","",MIN(1,DAY($A6855)/IF($N6855="Superstore",Settings!$B$5,Settings!$B$4)))</f>
        <v/>
      </c>
      <c r="S6855" s="17">
        <f>IF(OR($B6855="",$G6855="",$R6855=0),"",$G6855/$R6855)</f>
        <v/>
      </c>
      <c r="T6855">
        <f>IF($S6855="","",IF($S6855&lt;Settings!$B$8,"Critical",IF($S6855&lt;Settings!$B$9,"Semi Critical","Non Critical")))</f>
        <v/>
      </c>
      <c r="U6855">
        <f>IF($B6855="","",IFERROR(VLOOKUP($O6855,Leaders!$A:$B,2,0),"Not Mapped"))</f>
        <v/>
      </c>
    </row>
    <row r="6856">
      <c r="A6856" s="16" t="n"/>
      <c r="G6856" s="17" t="n"/>
      <c r="H6856" s="17" t="n"/>
      <c r="I6856" s="17" t="n"/>
      <c r="J6856" s="17" t="n"/>
      <c r="K6856" s="17" t="n"/>
      <c r="L6856" s="17" t="n"/>
      <c r="N6856">
        <f>IF($B6856="","",IF($C6856="SUPERSTORE","Superstore","DH"))</f>
        <v/>
      </c>
      <c r="O6856">
        <f>IF($B6856="","",IFERROR(VLOOKUP($B6856,Mapping!$A:$C,2,0),"Not Mapped"))</f>
        <v/>
      </c>
      <c r="P6856">
        <f>IF($B6856="","",IFERROR(VLOOKUP($B6856,Mapping!$A:$C,3,0),"Not Mapped"))</f>
        <v/>
      </c>
      <c r="Q6856">
        <f>IF($B6856="","",IF(COUNTIF(Exclusions!$A:$A,$B6856)&gt;0,"Yes","No"))</f>
        <v/>
      </c>
      <c r="R6856" s="17">
        <f>IF($B6856="","",MIN(1,DAY($A6856)/IF($N6856="Superstore",Settings!$B$5,Settings!$B$4)))</f>
        <v/>
      </c>
      <c r="S6856" s="17">
        <f>IF(OR($B6856="",$G6856="",$R6856=0),"",$G6856/$R6856)</f>
        <v/>
      </c>
      <c r="T6856">
        <f>IF($S6856="","",IF($S6856&lt;Settings!$B$8,"Critical",IF($S6856&lt;Settings!$B$9,"Semi Critical","Non Critical")))</f>
        <v/>
      </c>
      <c r="U6856">
        <f>IF($B6856="","",IFERROR(VLOOKUP($O6856,Leaders!$A:$B,2,0),"Not Mapped"))</f>
        <v/>
      </c>
    </row>
    <row r="6857">
      <c r="A6857" s="16" t="n"/>
      <c r="G6857" s="17" t="n"/>
      <c r="H6857" s="17" t="n"/>
      <c r="I6857" s="17" t="n"/>
      <c r="J6857" s="17" t="n"/>
      <c r="K6857" s="17" t="n"/>
      <c r="L6857" s="17" t="n"/>
      <c r="N6857">
        <f>IF($B6857="","",IF($C6857="SUPERSTORE","Superstore","DH"))</f>
        <v/>
      </c>
      <c r="O6857">
        <f>IF($B6857="","",IFERROR(VLOOKUP($B6857,Mapping!$A:$C,2,0),"Not Mapped"))</f>
        <v/>
      </c>
      <c r="P6857">
        <f>IF($B6857="","",IFERROR(VLOOKUP($B6857,Mapping!$A:$C,3,0),"Not Mapped"))</f>
        <v/>
      </c>
      <c r="Q6857">
        <f>IF($B6857="","",IF(COUNTIF(Exclusions!$A:$A,$B6857)&gt;0,"Yes","No"))</f>
        <v/>
      </c>
      <c r="R6857" s="17">
        <f>IF($B6857="","",MIN(1,DAY($A6857)/IF($N6857="Superstore",Settings!$B$5,Settings!$B$4)))</f>
        <v/>
      </c>
      <c r="S6857" s="17">
        <f>IF(OR($B6857="",$G6857="",$R6857=0),"",$G6857/$R6857)</f>
        <v/>
      </c>
      <c r="T6857">
        <f>IF($S6857="","",IF($S6857&lt;Settings!$B$8,"Critical",IF($S6857&lt;Settings!$B$9,"Semi Critical","Non Critical")))</f>
        <v/>
      </c>
      <c r="U6857">
        <f>IF($B6857="","",IFERROR(VLOOKUP($O6857,Leaders!$A:$B,2,0),"Not Mapped"))</f>
        <v/>
      </c>
    </row>
    <row r="6858">
      <c r="A6858" s="16" t="n"/>
      <c r="G6858" s="17" t="n"/>
      <c r="H6858" s="17" t="n"/>
      <c r="I6858" s="17" t="n"/>
      <c r="J6858" s="17" t="n"/>
      <c r="K6858" s="17" t="n"/>
      <c r="L6858" s="17" t="n"/>
      <c r="N6858">
        <f>IF($B6858="","",IF($C6858="SUPERSTORE","Superstore","DH"))</f>
        <v/>
      </c>
      <c r="O6858">
        <f>IF($B6858="","",IFERROR(VLOOKUP($B6858,Mapping!$A:$C,2,0),"Not Mapped"))</f>
        <v/>
      </c>
      <c r="P6858">
        <f>IF($B6858="","",IFERROR(VLOOKUP($B6858,Mapping!$A:$C,3,0),"Not Mapped"))</f>
        <v/>
      </c>
      <c r="Q6858">
        <f>IF($B6858="","",IF(COUNTIF(Exclusions!$A:$A,$B6858)&gt;0,"Yes","No"))</f>
        <v/>
      </c>
      <c r="R6858" s="17">
        <f>IF($B6858="","",MIN(1,DAY($A6858)/IF($N6858="Superstore",Settings!$B$5,Settings!$B$4)))</f>
        <v/>
      </c>
      <c r="S6858" s="17">
        <f>IF(OR($B6858="",$G6858="",$R6858=0),"",$G6858/$R6858)</f>
        <v/>
      </c>
      <c r="T6858">
        <f>IF($S6858="","",IF($S6858&lt;Settings!$B$8,"Critical",IF($S6858&lt;Settings!$B$9,"Semi Critical","Non Critical")))</f>
        <v/>
      </c>
      <c r="U6858">
        <f>IF($B6858="","",IFERROR(VLOOKUP($O6858,Leaders!$A:$B,2,0),"Not Mapped"))</f>
        <v/>
      </c>
    </row>
    <row r="6859">
      <c r="A6859" s="16" t="n"/>
      <c r="G6859" s="17" t="n"/>
      <c r="H6859" s="17" t="n"/>
      <c r="I6859" s="17" t="n"/>
      <c r="J6859" s="17" t="n"/>
      <c r="K6859" s="17" t="n"/>
      <c r="L6859" s="17" t="n"/>
      <c r="N6859">
        <f>IF($B6859="","",IF($C6859="SUPERSTORE","Superstore","DH"))</f>
        <v/>
      </c>
      <c r="O6859">
        <f>IF($B6859="","",IFERROR(VLOOKUP($B6859,Mapping!$A:$C,2,0),"Not Mapped"))</f>
        <v/>
      </c>
      <c r="P6859">
        <f>IF($B6859="","",IFERROR(VLOOKUP($B6859,Mapping!$A:$C,3,0),"Not Mapped"))</f>
        <v/>
      </c>
      <c r="Q6859">
        <f>IF($B6859="","",IF(COUNTIF(Exclusions!$A:$A,$B6859)&gt;0,"Yes","No"))</f>
        <v/>
      </c>
      <c r="R6859" s="17">
        <f>IF($B6859="","",MIN(1,DAY($A6859)/IF($N6859="Superstore",Settings!$B$5,Settings!$B$4)))</f>
        <v/>
      </c>
      <c r="S6859" s="17">
        <f>IF(OR($B6859="",$G6859="",$R6859=0),"",$G6859/$R6859)</f>
        <v/>
      </c>
      <c r="T6859">
        <f>IF($S6859="","",IF($S6859&lt;Settings!$B$8,"Critical",IF($S6859&lt;Settings!$B$9,"Semi Critical","Non Critical")))</f>
        <v/>
      </c>
      <c r="U6859">
        <f>IF($B6859="","",IFERROR(VLOOKUP($O6859,Leaders!$A:$B,2,0),"Not Mapped"))</f>
        <v/>
      </c>
    </row>
    <row r="6860">
      <c r="A6860" s="16" t="n"/>
      <c r="G6860" s="17" t="n"/>
      <c r="H6860" s="17" t="n"/>
      <c r="I6860" s="17" t="n"/>
      <c r="J6860" s="17" t="n"/>
      <c r="K6860" s="17" t="n"/>
      <c r="L6860" s="17" t="n"/>
      <c r="N6860">
        <f>IF($B6860="","",IF($C6860="SUPERSTORE","Superstore","DH"))</f>
        <v/>
      </c>
      <c r="O6860">
        <f>IF($B6860="","",IFERROR(VLOOKUP($B6860,Mapping!$A:$C,2,0),"Not Mapped"))</f>
        <v/>
      </c>
      <c r="P6860">
        <f>IF($B6860="","",IFERROR(VLOOKUP($B6860,Mapping!$A:$C,3,0),"Not Mapped"))</f>
        <v/>
      </c>
      <c r="Q6860">
        <f>IF($B6860="","",IF(COUNTIF(Exclusions!$A:$A,$B6860)&gt;0,"Yes","No"))</f>
        <v/>
      </c>
      <c r="R6860" s="17">
        <f>IF($B6860="","",MIN(1,DAY($A6860)/IF($N6860="Superstore",Settings!$B$5,Settings!$B$4)))</f>
        <v/>
      </c>
      <c r="S6860" s="17">
        <f>IF(OR($B6860="",$G6860="",$R6860=0),"",$G6860/$R6860)</f>
        <v/>
      </c>
      <c r="T6860">
        <f>IF($S6860="","",IF($S6860&lt;Settings!$B$8,"Critical",IF($S6860&lt;Settings!$B$9,"Semi Critical","Non Critical")))</f>
        <v/>
      </c>
      <c r="U6860">
        <f>IF($B6860="","",IFERROR(VLOOKUP($O6860,Leaders!$A:$B,2,0),"Not Mapped"))</f>
        <v/>
      </c>
    </row>
    <row r="6861">
      <c r="A6861" s="16" t="n"/>
      <c r="G6861" s="17" t="n"/>
      <c r="H6861" s="17" t="n"/>
      <c r="I6861" s="17" t="n"/>
      <c r="J6861" s="17" t="n"/>
      <c r="K6861" s="17" t="n"/>
      <c r="L6861" s="17" t="n"/>
      <c r="N6861">
        <f>IF($B6861="","",IF($C6861="SUPERSTORE","Superstore","DH"))</f>
        <v/>
      </c>
      <c r="O6861">
        <f>IF($B6861="","",IFERROR(VLOOKUP($B6861,Mapping!$A:$C,2,0),"Not Mapped"))</f>
        <v/>
      </c>
      <c r="P6861">
        <f>IF($B6861="","",IFERROR(VLOOKUP($B6861,Mapping!$A:$C,3,0),"Not Mapped"))</f>
        <v/>
      </c>
      <c r="Q6861">
        <f>IF($B6861="","",IF(COUNTIF(Exclusions!$A:$A,$B6861)&gt;0,"Yes","No"))</f>
        <v/>
      </c>
      <c r="R6861" s="17">
        <f>IF($B6861="","",MIN(1,DAY($A6861)/IF($N6861="Superstore",Settings!$B$5,Settings!$B$4)))</f>
        <v/>
      </c>
      <c r="S6861" s="17">
        <f>IF(OR($B6861="",$G6861="",$R6861=0),"",$G6861/$R6861)</f>
        <v/>
      </c>
      <c r="T6861">
        <f>IF($S6861="","",IF($S6861&lt;Settings!$B$8,"Critical",IF($S6861&lt;Settings!$B$9,"Semi Critical","Non Critical")))</f>
        <v/>
      </c>
      <c r="U6861">
        <f>IF($B6861="","",IFERROR(VLOOKUP($O6861,Leaders!$A:$B,2,0),"Not Mapped"))</f>
        <v/>
      </c>
    </row>
    <row r="6862">
      <c r="A6862" s="16" t="n"/>
      <c r="G6862" s="17" t="n"/>
      <c r="H6862" s="17" t="n"/>
      <c r="I6862" s="17" t="n"/>
      <c r="J6862" s="17" t="n"/>
      <c r="K6862" s="17" t="n"/>
      <c r="L6862" s="17" t="n"/>
      <c r="N6862">
        <f>IF($B6862="","",IF($C6862="SUPERSTORE","Superstore","DH"))</f>
        <v/>
      </c>
      <c r="O6862">
        <f>IF($B6862="","",IFERROR(VLOOKUP($B6862,Mapping!$A:$C,2,0),"Not Mapped"))</f>
        <v/>
      </c>
      <c r="P6862">
        <f>IF($B6862="","",IFERROR(VLOOKUP($B6862,Mapping!$A:$C,3,0),"Not Mapped"))</f>
        <v/>
      </c>
      <c r="Q6862">
        <f>IF($B6862="","",IF(COUNTIF(Exclusions!$A:$A,$B6862)&gt;0,"Yes","No"))</f>
        <v/>
      </c>
      <c r="R6862" s="17">
        <f>IF($B6862="","",MIN(1,DAY($A6862)/IF($N6862="Superstore",Settings!$B$5,Settings!$B$4)))</f>
        <v/>
      </c>
      <c r="S6862" s="17">
        <f>IF(OR($B6862="",$G6862="",$R6862=0),"",$G6862/$R6862)</f>
        <v/>
      </c>
      <c r="T6862">
        <f>IF($S6862="","",IF($S6862&lt;Settings!$B$8,"Critical",IF($S6862&lt;Settings!$B$9,"Semi Critical","Non Critical")))</f>
        <v/>
      </c>
      <c r="U6862">
        <f>IF($B6862="","",IFERROR(VLOOKUP($O6862,Leaders!$A:$B,2,0),"Not Mapped"))</f>
        <v/>
      </c>
    </row>
    <row r="6863">
      <c r="A6863" s="16" t="n"/>
      <c r="G6863" s="17" t="n"/>
      <c r="H6863" s="17" t="n"/>
      <c r="I6863" s="17" t="n"/>
      <c r="J6863" s="17" t="n"/>
      <c r="K6863" s="17" t="n"/>
      <c r="L6863" s="17" t="n"/>
      <c r="N6863">
        <f>IF($B6863="","",IF($C6863="SUPERSTORE","Superstore","DH"))</f>
        <v/>
      </c>
      <c r="O6863">
        <f>IF($B6863="","",IFERROR(VLOOKUP($B6863,Mapping!$A:$C,2,0),"Not Mapped"))</f>
        <v/>
      </c>
      <c r="P6863">
        <f>IF($B6863="","",IFERROR(VLOOKUP($B6863,Mapping!$A:$C,3,0),"Not Mapped"))</f>
        <v/>
      </c>
      <c r="Q6863">
        <f>IF($B6863="","",IF(COUNTIF(Exclusions!$A:$A,$B6863)&gt;0,"Yes","No"))</f>
        <v/>
      </c>
      <c r="R6863" s="17">
        <f>IF($B6863="","",MIN(1,DAY($A6863)/IF($N6863="Superstore",Settings!$B$5,Settings!$B$4)))</f>
        <v/>
      </c>
      <c r="S6863" s="17">
        <f>IF(OR($B6863="",$G6863="",$R6863=0),"",$G6863/$R6863)</f>
        <v/>
      </c>
      <c r="T6863">
        <f>IF($S6863="","",IF($S6863&lt;Settings!$B$8,"Critical",IF($S6863&lt;Settings!$B$9,"Semi Critical","Non Critical")))</f>
        <v/>
      </c>
      <c r="U6863">
        <f>IF($B6863="","",IFERROR(VLOOKUP($O6863,Leaders!$A:$B,2,0),"Not Mapped"))</f>
        <v/>
      </c>
    </row>
    <row r="6864">
      <c r="A6864" s="16" t="n"/>
      <c r="G6864" s="17" t="n"/>
      <c r="H6864" s="17" t="n"/>
      <c r="I6864" s="17" t="n"/>
      <c r="J6864" s="17" t="n"/>
      <c r="K6864" s="17" t="n"/>
      <c r="L6864" s="17" t="n"/>
      <c r="N6864">
        <f>IF($B6864="","",IF($C6864="SUPERSTORE","Superstore","DH"))</f>
        <v/>
      </c>
      <c r="O6864">
        <f>IF($B6864="","",IFERROR(VLOOKUP($B6864,Mapping!$A:$C,2,0),"Not Mapped"))</f>
        <v/>
      </c>
      <c r="P6864">
        <f>IF($B6864="","",IFERROR(VLOOKUP($B6864,Mapping!$A:$C,3,0),"Not Mapped"))</f>
        <v/>
      </c>
      <c r="Q6864">
        <f>IF($B6864="","",IF(COUNTIF(Exclusions!$A:$A,$B6864)&gt;0,"Yes","No"))</f>
        <v/>
      </c>
      <c r="R6864" s="17">
        <f>IF($B6864="","",MIN(1,DAY($A6864)/IF($N6864="Superstore",Settings!$B$5,Settings!$B$4)))</f>
        <v/>
      </c>
      <c r="S6864" s="17">
        <f>IF(OR($B6864="",$G6864="",$R6864=0),"",$G6864/$R6864)</f>
        <v/>
      </c>
      <c r="T6864">
        <f>IF($S6864="","",IF($S6864&lt;Settings!$B$8,"Critical",IF($S6864&lt;Settings!$B$9,"Semi Critical","Non Critical")))</f>
        <v/>
      </c>
      <c r="U6864">
        <f>IF($B6864="","",IFERROR(VLOOKUP($O6864,Leaders!$A:$B,2,0),"Not Mapped"))</f>
        <v/>
      </c>
    </row>
    <row r="6865">
      <c r="A6865" s="16" t="n"/>
      <c r="G6865" s="17" t="n"/>
      <c r="H6865" s="17" t="n"/>
      <c r="I6865" s="17" t="n"/>
      <c r="J6865" s="17" t="n"/>
      <c r="K6865" s="17" t="n"/>
      <c r="L6865" s="17" t="n"/>
      <c r="N6865">
        <f>IF($B6865="","",IF($C6865="SUPERSTORE","Superstore","DH"))</f>
        <v/>
      </c>
      <c r="O6865">
        <f>IF($B6865="","",IFERROR(VLOOKUP($B6865,Mapping!$A:$C,2,0),"Not Mapped"))</f>
        <v/>
      </c>
      <c r="P6865">
        <f>IF($B6865="","",IFERROR(VLOOKUP($B6865,Mapping!$A:$C,3,0),"Not Mapped"))</f>
        <v/>
      </c>
      <c r="Q6865">
        <f>IF($B6865="","",IF(COUNTIF(Exclusions!$A:$A,$B6865)&gt;0,"Yes","No"))</f>
        <v/>
      </c>
      <c r="R6865" s="17">
        <f>IF($B6865="","",MIN(1,DAY($A6865)/IF($N6865="Superstore",Settings!$B$5,Settings!$B$4)))</f>
        <v/>
      </c>
      <c r="S6865" s="17">
        <f>IF(OR($B6865="",$G6865="",$R6865=0),"",$G6865/$R6865)</f>
        <v/>
      </c>
      <c r="T6865">
        <f>IF($S6865="","",IF($S6865&lt;Settings!$B$8,"Critical",IF($S6865&lt;Settings!$B$9,"Semi Critical","Non Critical")))</f>
        <v/>
      </c>
      <c r="U6865">
        <f>IF($B6865="","",IFERROR(VLOOKUP($O6865,Leaders!$A:$B,2,0),"Not Mapped"))</f>
        <v/>
      </c>
    </row>
    <row r="6866">
      <c r="A6866" s="16" t="n"/>
      <c r="G6866" s="17" t="n"/>
      <c r="H6866" s="17" t="n"/>
      <c r="I6866" s="17" t="n"/>
      <c r="J6866" s="17" t="n"/>
      <c r="K6866" s="17" t="n"/>
      <c r="L6866" s="17" t="n"/>
      <c r="N6866">
        <f>IF($B6866="","",IF($C6866="SUPERSTORE","Superstore","DH"))</f>
        <v/>
      </c>
      <c r="O6866">
        <f>IF($B6866="","",IFERROR(VLOOKUP($B6866,Mapping!$A:$C,2,0),"Not Mapped"))</f>
        <v/>
      </c>
      <c r="P6866">
        <f>IF($B6866="","",IFERROR(VLOOKUP($B6866,Mapping!$A:$C,3,0),"Not Mapped"))</f>
        <v/>
      </c>
      <c r="Q6866">
        <f>IF($B6866="","",IF(COUNTIF(Exclusions!$A:$A,$B6866)&gt;0,"Yes","No"))</f>
        <v/>
      </c>
      <c r="R6866" s="17">
        <f>IF($B6866="","",MIN(1,DAY($A6866)/IF($N6866="Superstore",Settings!$B$5,Settings!$B$4)))</f>
        <v/>
      </c>
      <c r="S6866" s="17">
        <f>IF(OR($B6866="",$G6866="",$R6866=0),"",$G6866/$R6866)</f>
        <v/>
      </c>
      <c r="T6866">
        <f>IF($S6866="","",IF($S6866&lt;Settings!$B$8,"Critical",IF($S6866&lt;Settings!$B$9,"Semi Critical","Non Critical")))</f>
        <v/>
      </c>
      <c r="U6866">
        <f>IF($B6866="","",IFERROR(VLOOKUP($O6866,Leaders!$A:$B,2,0),"Not Mapped"))</f>
        <v/>
      </c>
    </row>
    <row r="6867">
      <c r="A6867" s="16" t="n"/>
      <c r="G6867" s="17" t="n"/>
      <c r="H6867" s="17" t="n"/>
      <c r="I6867" s="17" t="n"/>
      <c r="J6867" s="17" t="n"/>
      <c r="K6867" s="17" t="n"/>
      <c r="L6867" s="17" t="n"/>
      <c r="N6867">
        <f>IF($B6867="","",IF($C6867="SUPERSTORE","Superstore","DH"))</f>
        <v/>
      </c>
      <c r="O6867">
        <f>IF($B6867="","",IFERROR(VLOOKUP($B6867,Mapping!$A:$C,2,0),"Not Mapped"))</f>
        <v/>
      </c>
      <c r="P6867">
        <f>IF($B6867="","",IFERROR(VLOOKUP($B6867,Mapping!$A:$C,3,0),"Not Mapped"))</f>
        <v/>
      </c>
      <c r="Q6867">
        <f>IF($B6867="","",IF(COUNTIF(Exclusions!$A:$A,$B6867)&gt;0,"Yes","No"))</f>
        <v/>
      </c>
      <c r="R6867" s="17">
        <f>IF($B6867="","",MIN(1,DAY($A6867)/IF($N6867="Superstore",Settings!$B$5,Settings!$B$4)))</f>
        <v/>
      </c>
      <c r="S6867" s="17">
        <f>IF(OR($B6867="",$G6867="",$R6867=0),"",$G6867/$R6867)</f>
        <v/>
      </c>
      <c r="T6867">
        <f>IF($S6867="","",IF($S6867&lt;Settings!$B$8,"Critical",IF($S6867&lt;Settings!$B$9,"Semi Critical","Non Critical")))</f>
        <v/>
      </c>
      <c r="U6867">
        <f>IF($B6867="","",IFERROR(VLOOKUP($O6867,Leaders!$A:$B,2,0),"Not Mapped"))</f>
        <v/>
      </c>
    </row>
    <row r="6868">
      <c r="A6868" s="16" t="n"/>
      <c r="G6868" s="17" t="n"/>
      <c r="H6868" s="17" t="n"/>
      <c r="I6868" s="17" t="n"/>
      <c r="J6868" s="17" t="n"/>
      <c r="K6868" s="17" t="n"/>
      <c r="L6868" s="17" t="n"/>
      <c r="N6868">
        <f>IF($B6868="","",IF($C6868="SUPERSTORE","Superstore","DH"))</f>
        <v/>
      </c>
      <c r="O6868">
        <f>IF($B6868="","",IFERROR(VLOOKUP($B6868,Mapping!$A:$C,2,0),"Not Mapped"))</f>
        <v/>
      </c>
      <c r="P6868">
        <f>IF($B6868="","",IFERROR(VLOOKUP($B6868,Mapping!$A:$C,3,0),"Not Mapped"))</f>
        <v/>
      </c>
      <c r="Q6868">
        <f>IF($B6868="","",IF(COUNTIF(Exclusions!$A:$A,$B6868)&gt;0,"Yes","No"))</f>
        <v/>
      </c>
      <c r="R6868" s="17">
        <f>IF($B6868="","",MIN(1,DAY($A6868)/IF($N6868="Superstore",Settings!$B$5,Settings!$B$4)))</f>
        <v/>
      </c>
      <c r="S6868" s="17">
        <f>IF(OR($B6868="",$G6868="",$R6868=0),"",$G6868/$R6868)</f>
        <v/>
      </c>
      <c r="T6868">
        <f>IF($S6868="","",IF($S6868&lt;Settings!$B$8,"Critical",IF($S6868&lt;Settings!$B$9,"Semi Critical","Non Critical")))</f>
        <v/>
      </c>
      <c r="U6868">
        <f>IF($B6868="","",IFERROR(VLOOKUP($O6868,Leaders!$A:$B,2,0),"Not Mapped"))</f>
        <v/>
      </c>
    </row>
    <row r="6869">
      <c r="A6869" s="16" t="n"/>
      <c r="G6869" s="17" t="n"/>
      <c r="H6869" s="17" t="n"/>
      <c r="I6869" s="17" t="n"/>
      <c r="J6869" s="17" t="n"/>
      <c r="K6869" s="17" t="n"/>
      <c r="L6869" s="17" t="n"/>
      <c r="N6869">
        <f>IF($B6869="","",IF($C6869="SUPERSTORE","Superstore","DH"))</f>
        <v/>
      </c>
      <c r="O6869">
        <f>IF($B6869="","",IFERROR(VLOOKUP($B6869,Mapping!$A:$C,2,0),"Not Mapped"))</f>
        <v/>
      </c>
      <c r="P6869">
        <f>IF($B6869="","",IFERROR(VLOOKUP($B6869,Mapping!$A:$C,3,0),"Not Mapped"))</f>
        <v/>
      </c>
      <c r="Q6869">
        <f>IF($B6869="","",IF(COUNTIF(Exclusions!$A:$A,$B6869)&gt;0,"Yes","No"))</f>
        <v/>
      </c>
      <c r="R6869" s="17">
        <f>IF($B6869="","",MIN(1,DAY($A6869)/IF($N6869="Superstore",Settings!$B$5,Settings!$B$4)))</f>
        <v/>
      </c>
      <c r="S6869" s="17">
        <f>IF(OR($B6869="",$G6869="",$R6869=0),"",$G6869/$R6869)</f>
        <v/>
      </c>
      <c r="T6869">
        <f>IF($S6869="","",IF($S6869&lt;Settings!$B$8,"Critical",IF($S6869&lt;Settings!$B$9,"Semi Critical","Non Critical")))</f>
        <v/>
      </c>
      <c r="U6869">
        <f>IF($B6869="","",IFERROR(VLOOKUP($O6869,Leaders!$A:$B,2,0),"Not Mapped"))</f>
        <v/>
      </c>
    </row>
    <row r="6870">
      <c r="A6870" s="16" t="n"/>
      <c r="G6870" s="17" t="n"/>
      <c r="H6870" s="17" t="n"/>
      <c r="I6870" s="17" t="n"/>
      <c r="J6870" s="17" t="n"/>
      <c r="K6870" s="17" t="n"/>
      <c r="L6870" s="17" t="n"/>
      <c r="N6870">
        <f>IF($B6870="","",IF($C6870="SUPERSTORE","Superstore","DH"))</f>
        <v/>
      </c>
      <c r="O6870">
        <f>IF($B6870="","",IFERROR(VLOOKUP($B6870,Mapping!$A:$C,2,0),"Not Mapped"))</f>
        <v/>
      </c>
      <c r="P6870">
        <f>IF($B6870="","",IFERROR(VLOOKUP($B6870,Mapping!$A:$C,3,0),"Not Mapped"))</f>
        <v/>
      </c>
      <c r="Q6870">
        <f>IF($B6870="","",IF(COUNTIF(Exclusions!$A:$A,$B6870)&gt;0,"Yes","No"))</f>
        <v/>
      </c>
      <c r="R6870" s="17">
        <f>IF($B6870="","",MIN(1,DAY($A6870)/IF($N6870="Superstore",Settings!$B$5,Settings!$B$4)))</f>
        <v/>
      </c>
      <c r="S6870" s="17">
        <f>IF(OR($B6870="",$G6870="",$R6870=0),"",$G6870/$R6870)</f>
        <v/>
      </c>
      <c r="T6870">
        <f>IF($S6870="","",IF($S6870&lt;Settings!$B$8,"Critical",IF($S6870&lt;Settings!$B$9,"Semi Critical","Non Critical")))</f>
        <v/>
      </c>
      <c r="U6870">
        <f>IF($B6870="","",IFERROR(VLOOKUP($O6870,Leaders!$A:$B,2,0),"Not Mapped"))</f>
        <v/>
      </c>
    </row>
    <row r="6871">
      <c r="A6871" s="16" t="n"/>
      <c r="G6871" s="17" t="n"/>
      <c r="H6871" s="17" t="n"/>
      <c r="I6871" s="17" t="n"/>
      <c r="J6871" s="17" t="n"/>
      <c r="K6871" s="17" t="n"/>
      <c r="L6871" s="17" t="n"/>
      <c r="N6871">
        <f>IF($B6871="","",IF($C6871="SUPERSTORE","Superstore","DH"))</f>
        <v/>
      </c>
      <c r="O6871">
        <f>IF($B6871="","",IFERROR(VLOOKUP($B6871,Mapping!$A:$C,2,0),"Not Mapped"))</f>
        <v/>
      </c>
      <c r="P6871">
        <f>IF($B6871="","",IFERROR(VLOOKUP($B6871,Mapping!$A:$C,3,0),"Not Mapped"))</f>
        <v/>
      </c>
      <c r="Q6871">
        <f>IF($B6871="","",IF(COUNTIF(Exclusions!$A:$A,$B6871)&gt;0,"Yes","No"))</f>
        <v/>
      </c>
      <c r="R6871" s="17">
        <f>IF($B6871="","",MIN(1,DAY($A6871)/IF($N6871="Superstore",Settings!$B$5,Settings!$B$4)))</f>
        <v/>
      </c>
      <c r="S6871" s="17">
        <f>IF(OR($B6871="",$G6871="",$R6871=0),"",$G6871/$R6871)</f>
        <v/>
      </c>
      <c r="T6871">
        <f>IF($S6871="","",IF($S6871&lt;Settings!$B$8,"Critical",IF($S6871&lt;Settings!$B$9,"Semi Critical","Non Critical")))</f>
        <v/>
      </c>
      <c r="U6871">
        <f>IF($B6871="","",IFERROR(VLOOKUP($O6871,Leaders!$A:$B,2,0),"Not Mapped"))</f>
        <v/>
      </c>
    </row>
    <row r="6872">
      <c r="A6872" s="16" t="n"/>
      <c r="G6872" s="17" t="n"/>
      <c r="H6872" s="17" t="n"/>
      <c r="I6872" s="17" t="n"/>
      <c r="J6872" s="17" t="n"/>
      <c r="K6872" s="17" t="n"/>
      <c r="L6872" s="17" t="n"/>
      <c r="N6872">
        <f>IF($B6872="","",IF($C6872="SUPERSTORE","Superstore","DH"))</f>
        <v/>
      </c>
      <c r="O6872">
        <f>IF($B6872="","",IFERROR(VLOOKUP($B6872,Mapping!$A:$C,2,0),"Not Mapped"))</f>
        <v/>
      </c>
      <c r="P6872">
        <f>IF($B6872="","",IFERROR(VLOOKUP($B6872,Mapping!$A:$C,3,0),"Not Mapped"))</f>
        <v/>
      </c>
      <c r="Q6872">
        <f>IF($B6872="","",IF(COUNTIF(Exclusions!$A:$A,$B6872)&gt;0,"Yes","No"))</f>
        <v/>
      </c>
      <c r="R6872" s="17">
        <f>IF($B6872="","",MIN(1,DAY($A6872)/IF($N6872="Superstore",Settings!$B$5,Settings!$B$4)))</f>
        <v/>
      </c>
      <c r="S6872" s="17">
        <f>IF(OR($B6872="",$G6872="",$R6872=0),"",$G6872/$R6872)</f>
        <v/>
      </c>
      <c r="T6872">
        <f>IF($S6872="","",IF($S6872&lt;Settings!$B$8,"Critical",IF($S6872&lt;Settings!$B$9,"Semi Critical","Non Critical")))</f>
        <v/>
      </c>
      <c r="U6872">
        <f>IF($B6872="","",IFERROR(VLOOKUP($O6872,Leaders!$A:$B,2,0),"Not Mapped"))</f>
        <v/>
      </c>
    </row>
    <row r="6873">
      <c r="A6873" s="16" t="n"/>
      <c r="G6873" s="17" t="n"/>
      <c r="H6873" s="17" t="n"/>
      <c r="I6873" s="17" t="n"/>
      <c r="J6873" s="17" t="n"/>
      <c r="K6873" s="17" t="n"/>
      <c r="L6873" s="17" t="n"/>
      <c r="N6873">
        <f>IF($B6873="","",IF($C6873="SUPERSTORE","Superstore","DH"))</f>
        <v/>
      </c>
      <c r="O6873">
        <f>IF($B6873="","",IFERROR(VLOOKUP($B6873,Mapping!$A:$C,2,0),"Not Mapped"))</f>
        <v/>
      </c>
      <c r="P6873">
        <f>IF($B6873="","",IFERROR(VLOOKUP($B6873,Mapping!$A:$C,3,0),"Not Mapped"))</f>
        <v/>
      </c>
      <c r="Q6873">
        <f>IF($B6873="","",IF(COUNTIF(Exclusions!$A:$A,$B6873)&gt;0,"Yes","No"))</f>
        <v/>
      </c>
      <c r="R6873" s="17">
        <f>IF($B6873="","",MIN(1,DAY($A6873)/IF($N6873="Superstore",Settings!$B$5,Settings!$B$4)))</f>
        <v/>
      </c>
      <c r="S6873" s="17">
        <f>IF(OR($B6873="",$G6873="",$R6873=0),"",$G6873/$R6873)</f>
        <v/>
      </c>
      <c r="T6873">
        <f>IF($S6873="","",IF($S6873&lt;Settings!$B$8,"Critical",IF($S6873&lt;Settings!$B$9,"Semi Critical","Non Critical")))</f>
        <v/>
      </c>
      <c r="U6873">
        <f>IF($B6873="","",IFERROR(VLOOKUP($O6873,Leaders!$A:$B,2,0),"Not Mapped"))</f>
        <v/>
      </c>
    </row>
    <row r="6874">
      <c r="A6874" s="16" t="n"/>
      <c r="G6874" s="17" t="n"/>
      <c r="H6874" s="17" t="n"/>
      <c r="I6874" s="17" t="n"/>
      <c r="J6874" s="17" t="n"/>
      <c r="K6874" s="17" t="n"/>
      <c r="L6874" s="17" t="n"/>
      <c r="N6874">
        <f>IF($B6874="","",IF($C6874="SUPERSTORE","Superstore","DH"))</f>
        <v/>
      </c>
      <c r="O6874">
        <f>IF($B6874="","",IFERROR(VLOOKUP($B6874,Mapping!$A:$C,2,0),"Not Mapped"))</f>
        <v/>
      </c>
      <c r="P6874">
        <f>IF($B6874="","",IFERROR(VLOOKUP($B6874,Mapping!$A:$C,3,0),"Not Mapped"))</f>
        <v/>
      </c>
      <c r="Q6874">
        <f>IF($B6874="","",IF(COUNTIF(Exclusions!$A:$A,$B6874)&gt;0,"Yes","No"))</f>
        <v/>
      </c>
      <c r="R6874" s="17">
        <f>IF($B6874="","",MIN(1,DAY($A6874)/IF($N6874="Superstore",Settings!$B$5,Settings!$B$4)))</f>
        <v/>
      </c>
      <c r="S6874" s="17">
        <f>IF(OR($B6874="",$G6874="",$R6874=0),"",$G6874/$R6874)</f>
        <v/>
      </c>
      <c r="T6874">
        <f>IF($S6874="","",IF($S6874&lt;Settings!$B$8,"Critical",IF($S6874&lt;Settings!$B$9,"Semi Critical","Non Critical")))</f>
        <v/>
      </c>
      <c r="U6874">
        <f>IF($B6874="","",IFERROR(VLOOKUP($O6874,Leaders!$A:$B,2,0),"Not Mapped"))</f>
        <v/>
      </c>
    </row>
    <row r="6875">
      <c r="A6875" s="16" t="n"/>
      <c r="G6875" s="17" t="n"/>
      <c r="H6875" s="17" t="n"/>
      <c r="I6875" s="17" t="n"/>
      <c r="J6875" s="17" t="n"/>
      <c r="K6875" s="17" t="n"/>
      <c r="L6875" s="17" t="n"/>
      <c r="N6875">
        <f>IF($B6875="","",IF($C6875="SUPERSTORE","Superstore","DH"))</f>
        <v/>
      </c>
      <c r="O6875">
        <f>IF($B6875="","",IFERROR(VLOOKUP($B6875,Mapping!$A:$C,2,0),"Not Mapped"))</f>
        <v/>
      </c>
      <c r="P6875">
        <f>IF($B6875="","",IFERROR(VLOOKUP($B6875,Mapping!$A:$C,3,0),"Not Mapped"))</f>
        <v/>
      </c>
      <c r="Q6875">
        <f>IF($B6875="","",IF(COUNTIF(Exclusions!$A:$A,$B6875)&gt;0,"Yes","No"))</f>
        <v/>
      </c>
      <c r="R6875" s="17">
        <f>IF($B6875="","",MIN(1,DAY($A6875)/IF($N6875="Superstore",Settings!$B$5,Settings!$B$4)))</f>
        <v/>
      </c>
      <c r="S6875" s="17">
        <f>IF(OR($B6875="",$G6875="",$R6875=0),"",$G6875/$R6875)</f>
        <v/>
      </c>
      <c r="T6875">
        <f>IF($S6875="","",IF($S6875&lt;Settings!$B$8,"Critical",IF($S6875&lt;Settings!$B$9,"Semi Critical","Non Critical")))</f>
        <v/>
      </c>
      <c r="U6875">
        <f>IF($B6875="","",IFERROR(VLOOKUP($O6875,Leaders!$A:$B,2,0),"Not Mapped"))</f>
        <v/>
      </c>
    </row>
    <row r="6876">
      <c r="A6876" s="16" t="n"/>
      <c r="G6876" s="17" t="n"/>
      <c r="H6876" s="17" t="n"/>
      <c r="I6876" s="17" t="n"/>
      <c r="J6876" s="17" t="n"/>
      <c r="K6876" s="17" t="n"/>
      <c r="L6876" s="17" t="n"/>
      <c r="N6876">
        <f>IF($B6876="","",IF($C6876="SUPERSTORE","Superstore","DH"))</f>
        <v/>
      </c>
      <c r="O6876">
        <f>IF($B6876="","",IFERROR(VLOOKUP($B6876,Mapping!$A:$C,2,0),"Not Mapped"))</f>
        <v/>
      </c>
      <c r="P6876">
        <f>IF($B6876="","",IFERROR(VLOOKUP($B6876,Mapping!$A:$C,3,0),"Not Mapped"))</f>
        <v/>
      </c>
      <c r="Q6876">
        <f>IF($B6876="","",IF(COUNTIF(Exclusions!$A:$A,$B6876)&gt;0,"Yes","No"))</f>
        <v/>
      </c>
      <c r="R6876" s="17">
        <f>IF($B6876="","",MIN(1,DAY($A6876)/IF($N6876="Superstore",Settings!$B$5,Settings!$B$4)))</f>
        <v/>
      </c>
      <c r="S6876" s="17">
        <f>IF(OR($B6876="",$G6876="",$R6876=0),"",$G6876/$R6876)</f>
        <v/>
      </c>
      <c r="T6876">
        <f>IF($S6876="","",IF($S6876&lt;Settings!$B$8,"Critical",IF($S6876&lt;Settings!$B$9,"Semi Critical","Non Critical")))</f>
        <v/>
      </c>
      <c r="U6876">
        <f>IF($B6876="","",IFERROR(VLOOKUP($O6876,Leaders!$A:$B,2,0),"Not Mapped"))</f>
        <v/>
      </c>
    </row>
    <row r="6877">
      <c r="A6877" s="16" t="n"/>
      <c r="G6877" s="17" t="n"/>
      <c r="H6877" s="17" t="n"/>
      <c r="I6877" s="17" t="n"/>
      <c r="J6877" s="17" t="n"/>
      <c r="K6877" s="17" t="n"/>
      <c r="L6877" s="17" t="n"/>
      <c r="N6877">
        <f>IF($B6877="","",IF($C6877="SUPERSTORE","Superstore","DH"))</f>
        <v/>
      </c>
      <c r="O6877">
        <f>IF($B6877="","",IFERROR(VLOOKUP($B6877,Mapping!$A:$C,2,0),"Not Mapped"))</f>
        <v/>
      </c>
      <c r="P6877">
        <f>IF($B6877="","",IFERROR(VLOOKUP($B6877,Mapping!$A:$C,3,0),"Not Mapped"))</f>
        <v/>
      </c>
      <c r="Q6877">
        <f>IF($B6877="","",IF(COUNTIF(Exclusions!$A:$A,$B6877)&gt;0,"Yes","No"))</f>
        <v/>
      </c>
      <c r="R6877" s="17">
        <f>IF($B6877="","",MIN(1,DAY($A6877)/IF($N6877="Superstore",Settings!$B$5,Settings!$B$4)))</f>
        <v/>
      </c>
      <c r="S6877" s="17">
        <f>IF(OR($B6877="",$G6877="",$R6877=0),"",$G6877/$R6877)</f>
        <v/>
      </c>
      <c r="T6877">
        <f>IF($S6877="","",IF($S6877&lt;Settings!$B$8,"Critical",IF($S6877&lt;Settings!$B$9,"Semi Critical","Non Critical")))</f>
        <v/>
      </c>
      <c r="U6877">
        <f>IF($B6877="","",IFERROR(VLOOKUP($O6877,Leaders!$A:$B,2,0),"Not Mapped"))</f>
        <v/>
      </c>
    </row>
    <row r="6878">
      <c r="A6878" s="16" t="n"/>
      <c r="G6878" s="17" t="n"/>
      <c r="H6878" s="17" t="n"/>
      <c r="I6878" s="17" t="n"/>
      <c r="J6878" s="17" t="n"/>
      <c r="K6878" s="17" t="n"/>
      <c r="L6878" s="17" t="n"/>
      <c r="N6878">
        <f>IF($B6878="","",IF($C6878="SUPERSTORE","Superstore","DH"))</f>
        <v/>
      </c>
      <c r="O6878">
        <f>IF($B6878="","",IFERROR(VLOOKUP($B6878,Mapping!$A:$C,2,0),"Not Mapped"))</f>
        <v/>
      </c>
      <c r="P6878">
        <f>IF($B6878="","",IFERROR(VLOOKUP($B6878,Mapping!$A:$C,3,0),"Not Mapped"))</f>
        <v/>
      </c>
      <c r="Q6878">
        <f>IF($B6878="","",IF(COUNTIF(Exclusions!$A:$A,$B6878)&gt;0,"Yes","No"))</f>
        <v/>
      </c>
      <c r="R6878" s="17">
        <f>IF($B6878="","",MIN(1,DAY($A6878)/IF($N6878="Superstore",Settings!$B$5,Settings!$B$4)))</f>
        <v/>
      </c>
      <c r="S6878" s="17">
        <f>IF(OR($B6878="",$G6878="",$R6878=0),"",$G6878/$R6878)</f>
        <v/>
      </c>
      <c r="T6878">
        <f>IF($S6878="","",IF($S6878&lt;Settings!$B$8,"Critical",IF($S6878&lt;Settings!$B$9,"Semi Critical","Non Critical")))</f>
        <v/>
      </c>
      <c r="U6878">
        <f>IF($B6878="","",IFERROR(VLOOKUP($O6878,Leaders!$A:$B,2,0),"Not Mapped"))</f>
        <v/>
      </c>
    </row>
    <row r="6879">
      <c r="A6879" s="16" t="n"/>
      <c r="G6879" s="17" t="n"/>
      <c r="H6879" s="17" t="n"/>
      <c r="I6879" s="17" t="n"/>
      <c r="J6879" s="17" t="n"/>
      <c r="K6879" s="17" t="n"/>
      <c r="L6879" s="17" t="n"/>
      <c r="N6879">
        <f>IF($B6879="","",IF($C6879="SUPERSTORE","Superstore","DH"))</f>
        <v/>
      </c>
      <c r="O6879">
        <f>IF($B6879="","",IFERROR(VLOOKUP($B6879,Mapping!$A:$C,2,0),"Not Mapped"))</f>
        <v/>
      </c>
      <c r="P6879">
        <f>IF($B6879="","",IFERROR(VLOOKUP($B6879,Mapping!$A:$C,3,0),"Not Mapped"))</f>
        <v/>
      </c>
      <c r="Q6879">
        <f>IF($B6879="","",IF(COUNTIF(Exclusions!$A:$A,$B6879)&gt;0,"Yes","No"))</f>
        <v/>
      </c>
      <c r="R6879" s="17">
        <f>IF($B6879="","",MIN(1,DAY($A6879)/IF($N6879="Superstore",Settings!$B$5,Settings!$B$4)))</f>
        <v/>
      </c>
      <c r="S6879" s="17">
        <f>IF(OR($B6879="",$G6879="",$R6879=0),"",$G6879/$R6879)</f>
        <v/>
      </c>
      <c r="T6879">
        <f>IF($S6879="","",IF($S6879&lt;Settings!$B$8,"Critical",IF($S6879&lt;Settings!$B$9,"Semi Critical","Non Critical")))</f>
        <v/>
      </c>
      <c r="U6879">
        <f>IF($B6879="","",IFERROR(VLOOKUP($O6879,Leaders!$A:$B,2,0),"Not Mapped"))</f>
        <v/>
      </c>
    </row>
    <row r="6880">
      <c r="A6880" s="16" t="n"/>
      <c r="G6880" s="17" t="n"/>
      <c r="H6880" s="17" t="n"/>
      <c r="I6880" s="17" t="n"/>
      <c r="J6880" s="17" t="n"/>
      <c r="K6880" s="17" t="n"/>
      <c r="L6880" s="17" t="n"/>
      <c r="N6880">
        <f>IF($B6880="","",IF($C6880="SUPERSTORE","Superstore","DH"))</f>
        <v/>
      </c>
      <c r="O6880">
        <f>IF($B6880="","",IFERROR(VLOOKUP($B6880,Mapping!$A:$C,2,0),"Not Mapped"))</f>
        <v/>
      </c>
      <c r="P6880">
        <f>IF($B6880="","",IFERROR(VLOOKUP($B6880,Mapping!$A:$C,3,0),"Not Mapped"))</f>
        <v/>
      </c>
      <c r="Q6880">
        <f>IF($B6880="","",IF(COUNTIF(Exclusions!$A:$A,$B6880)&gt;0,"Yes","No"))</f>
        <v/>
      </c>
      <c r="R6880" s="17">
        <f>IF($B6880="","",MIN(1,DAY($A6880)/IF($N6880="Superstore",Settings!$B$5,Settings!$B$4)))</f>
        <v/>
      </c>
      <c r="S6880" s="17">
        <f>IF(OR($B6880="",$G6880="",$R6880=0),"",$G6880/$R6880)</f>
        <v/>
      </c>
      <c r="T6880">
        <f>IF($S6880="","",IF($S6880&lt;Settings!$B$8,"Critical",IF($S6880&lt;Settings!$B$9,"Semi Critical","Non Critical")))</f>
        <v/>
      </c>
      <c r="U6880">
        <f>IF($B6880="","",IFERROR(VLOOKUP($O6880,Leaders!$A:$B,2,0),"Not Mapped"))</f>
        <v/>
      </c>
    </row>
    <row r="6881">
      <c r="A6881" s="16" t="n"/>
      <c r="G6881" s="17" t="n"/>
      <c r="H6881" s="17" t="n"/>
      <c r="I6881" s="17" t="n"/>
      <c r="J6881" s="17" t="n"/>
      <c r="K6881" s="17" t="n"/>
      <c r="L6881" s="17" t="n"/>
      <c r="N6881">
        <f>IF($B6881="","",IF($C6881="SUPERSTORE","Superstore","DH"))</f>
        <v/>
      </c>
      <c r="O6881">
        <f>IF($B6881="","",IFERROR(VLOOKUP($B6881,Mapping!$A:$C,2,0),"Not Mapped"))</f>
        <v/>
      </c>
      <c r="P6881">
        <f>IF($B6881="","",IFERROR(VLOOKUP($B6881,Mapping!$A:$C,3,0),"Not Mapped"))</f>
        <v/>
      </c>
      <c r="Q6881">
        <f>IF($B6881="","",IF(COUNTIF(Exclusions!$A:$A,$B6881)&gt;0,"Yes","No"))</f>
        <v/>
      </c>
      <c r="R6881" s="17">
        <f>IF($B6881="","",MIN(1,DAY($A6881)/IF($N6881="Superstore",Settings!$B$5,Settings!$B$4)))</f>
        <v/>
      </c>
      <c r="S6881" s="17">
        <f>IF(OR($B6881="",$G6881="",$R6881=0),"",$G6881/$R6881)</f>
        <v/>
      </c>
      <c r="T6881">
        <f>IF($S6881="","",IF($S6881&lt;Settings!$B$8,"Critical",IF($S6881&lt;Settings!$B$9,"Semi Critical","Non Critical")))</f>
        <v/>
      </c>
      <c r="U6881">
        <f>IF($B6881="","",IFERROR(VLOOKUP($O6881,Leaders!$A:$B,2,0),"Not Mapped"))</f>
        <v/>
      </c>
    </row>
    <row r="6882">
      <c r="A6882" s="16" t="n"/>
      <c r="G6882" s="17" t="n"/>
      <c r="H6882" s="17" t="n"/>
      <c r="I6882" s="17" t="n"/>
      <c r="J6882" s="17" t="n"/>
      <c r="K6882" s="17" t="n"/>
      <c r="L6882" s="17" t="n"/>
      <c r="N6882">
        <f>IF($B6882="","",IF($C6882="SUPERSTORE","Superstore","DH"))</f>
        <v/>
      </c>
      <c r="O6882">
        <f>IF($B6882="","",IFERROR(VLOOKUP($B6882,Mapping!$A:$C,2,0),"Not Mapped"))</f>
        <v/>
      </c>
      <c r="P6882">
        <f>IF($B6882="","",IFERROR(VLOOKUP($B6882,Mapping!$A:$C,3,0),"Not Mapped"))</f>
        <v/>
      </c>
      <c r="Q6882">
        <f>IF($B6882="","",IF(COUNTIF(Exclusions!$A:$A,$B6882)&gt;0,"Yes","No"))</f>
        <v/>
      </c>
      <c r="R6882" s="17">
        <f>IF($B6882="","",MIN(1,DAY($A6882)/IF($N6882="Superstore",Settings!$B$5,Settings!$B$4)))</f>
        <v/>
      </c>
      <c r="S6882" s="17">
        <f>IF(OR($B6882="",$G6882="",$R6882=0),"",$G6882/$R6882)</f>
        <v/>
      </c>
      <c r="T6882">
        <f>IF($S6882="","",IF($S6882&lt;Settings!$B$8,"Critical",IF($S6882&lt;Settings!$B$9,"Semi Critical","Non Critical")))</f>
        <v/>
      </c>
      <c r="U6882">
        <f>IF($B6882="","",IFERROR(VLOOKUP($O6882,Leaders!$A:$B,2,0),"Not Mapped"))</f>
        <v/>
      </c>
    </row>
    <row r="6883">
      <c r="A6883" s="16" t="n"/>
      <c r="G6883" s="17" t="n"/>
      <c r="H6883" s="17" t="n"/>
      <c r="I6883" s="17" t="n"/>
      <c r="J6883" s="17" t="n"/>
      <c r="K6883" s="17" t="n"/>
      <c r="L6883" s="17" t="n"/>
      <c r="N6883">
        <f>IF($B6883="","",IF($C6883="SUPERSTORE","Superstore","DH"))</f>
        <v/>
      </c>
      <c r="O6883">
        <f>IF($B6883="","",IFERROR(VLOOKUP($B6883,Mapping!$A:$C,2,0),"Not Mapped"))</f>
        <v/>
      </c>
      <c r="P6883">
        <f>IF($B6883="","",IFERROR(VLOOKUP($B6883,Mapping!$A:$C,3,0),"Not Mapped"))</f>
        <v/>
      </c>
      <c r="Q6883">
        <f>IF($B6883="","",IF(COUNTIF(Exclusions!$A:$A,$B6883)&gt;0,"Yes","No"))</f>
        <v/>
      </c>
      <c r="R6883" s="17">
        <f>IF($B6883="","",MIN(1,DAY($A6883)/IF($N6883="Superstore",Settings!$B$5,Settings!$B$4)))</f>
        <v/>
      </c>
      <c r="S6883" s="17">
        <f>IF(OR($B6883="",$G6883="",$R6883=0),"",$G6883/$R6883)</f>
        <v/>
      </c>
      <c r="T6883">
        <f>IF($S6883="","",IF($S6883&lt;Settings!$B$8,"Critical",IF($S6883&lt;Settings!$B$9,"Semi Critical","Non Critical")))</f>
        <v/>
      </c>
      <c r="U6883">
        <f>IF($B6883="","",IFERROR(VLOOKUP($O6883,Leaders!$A:$B,2,0),"Not Mapped"))</f>
        <v/>
      </c>
    </row>
    <row r="6884">
      <c r="A6884" s="16" t="n"/>
      <c r="G6884" s="17" t="n"/>
      <c r="H6884" s="17" t="n"/>
      <c r="I6884" s="17" t="n"/>
      <c r="J6884" s="17" t="n"/>
      <c r="K6884" s="17" t="n"/>
      <c r="L6884" s="17" t="n"/>
      <c r="N6884">
        <f>IF($B6884="","",IF($C6884="SUPERSTORE","Superstore","DH"))</f>
        <v/>
      </c>
      <c r="O6884">
        <f>IF($B6884="","",IFERROR(VLOOKUP($B6884,Mapping!$A:$C,2,0),"Not Mapped"))</f>
        <v/>
      </c>
      <c r="P6884">
        <f>IF($B6884="","",IFERROR(VLOOKUP($B6884,Mapping!$A:$C,3,0),"Not Mapped"))</f>
        <v/>
      </c>
      <c r="Q6884">
        <f>IF($B6884="","",IF(COUNTIF(Exclusions!$A:$A,$B6884)&gt;0,"Yes","No"))</f>
        <v/>
      </c>
      <c r="R6884" s="17">
        <f>IF($B6884="","",MIN(1,DAY($A6884)/IF($N6884="Superstore",Settings!$B$5,Settings!$B$4)))</f>
        <v/>
      </c>
      <c r="S6884" s="17">
        <f>IF(OR($B6884="",$G6884="",$R6884=0),"",$G6884/$R6884)</f>
        <v/>
      </c>
      <c r="T6884">
        <f>IF($S6884="","",IF($S6884&lt;Settings!$B$8,"Critical",IF($S6884&lt;Settings!$B$9,"Semi Critical","Non Critical")))</f>
        <v/>
      </c>
      <c r="U6884">
        <f>IF($B6884="","",IFERROR(VLOOKUP($O6884,Leaders!$A:$B,2,0),"Not Mapped"))</f>
        <v/>
      </c>
    </row>
    <row r="6885">
      <c r="A6885" s="16" t="n"/>
      <c r="G6885" s="17" t="n"/>
      <c r="H6885" s="17" t="n"/>
      <c r="I6885" s="17" t="n"/>
      <c r="J6885" s="17" t="n"/>
      <c r="K6885" s="17" t="n"/>
      <c r="L6885" s="17" t="n"/>
      <c r="N6885">
        <f>IF($B6885="","",IF($C6885="SUPERSTORE","Superstore","DH"))</f>
        <v/>
      </c>
      <c r="O6885">
        <f>IF($B6885="","",IFERROR(VLOOKUP($B6885,Mapping!$A:$C,2,0),"Not Mapped"))</f>
        <v/>
      </c>
      <c r="P6885">
        <f>IF($B6885="","",IFERROR(VLOOKUP($B6885,Mapping!$A:$C,3,0),"Not Mapped"))</f>
        <v/>
      </c>
      <c r="Q6885">
        <f>IF($B6885="","",IF(COUNTIF(Exclusions!$A:$A,$B6885)&gt;0,"Yes","No"))</f>
        <v/>
      </c>
      <c r="R6885" s="17">
        <f>IF($B6885="","",MIN(1,DAY($A6885)/IF($N6885="Superstore",Settings!$B$5,Settings!$B$4)))</f>
        <v/>
      </c>
      <c r="S6885" s="17">
        <f>IF(OR($B6885="",$G6885="",$R6885=0),"",$G6885/$R6885)</f>
        <v/>
      </c>
      <c r="T6885">
        <f>IF($S6885="","",IF($S6885&lt;Settings!$B$8,"Critical",IF($S6885&lt;Settings!$B$9,"Semi Critical","Non Critical")))</f>
        <v/>
      </c>
      <c r="U6885">
        <f>IF($B6885="","",IFERROR(VLOOKUP($O6885,Leaders!$A:$B,2,0),"Not Mapped"))</f>
        <v/>
      </c>
    </row>
    <row r="6886">
      <c r="A6886" s="16" t="n"/>
      <c r="G6886" s="17" t="n"/>
      <c r="H6886" s="17" t="n"/>
      <c r="I6886" s="17" t="n"/>
      <c r="J6886" s="17" t="n"/>
      <c r="K6886" s="17" t="n"/>
      <c r="L6886" s="17" t="n"/>
      <c r="N6886">
        <f>IF($B6886="","",IF($C6886="SUPERSTORE","Superstore","DH"))</f>
        <v/>
      </c>
      <c r="O6886">
        <f>IF($B6886="","",IFERROR(VLOOKUP($B6886,Mapping!$A:$C,2,0),"Not Mapped"))</f>
        <v/>
      </c>
      <c r="P6886">
        <f>IF($B6886="","",IFERROR(VLOOKUP($B6886,Mapping!$A:$C,3,0),"Not Mapped"))</f>
        <v/>
      </c>
      <c r="Q6886">
        <f>IF($B6886="","",IF(COUNTIF(Exclusions!$A:$A,$B6886)&gt;0,"Yes","No"))</f>
        <v/>
      </c>
      <c r="R6886" s="17">
        <f>IF($B6886="","",MIN(1,DAY($A6886)/IF($N6886="Superstore",Settings!$B$5,Settings!$B$4)))</f>
        <v/>
      </c>
      <c r="S6886" s="17">
        <f>IF(OR($B6886="",$G6886="",$R6886=0),"",$G6886/$R6886)</f>
        <v/>
      </c>
      <c r="T6886">
        <f>IF($S6886="","",IF($S6886&lt;Settings!$B$8,"Critical",IF($S6886&lt;Settings!$B$9,"Semi Critical","Non Critical")))</f>
        <v/>
      </c>
      <c r="U6886">
        <f>IF($B6886="","",IFERROR(VLOOKUP($O6886,Leaders!$A:$B,2,0),"Not Mapped"))</f>
        <v/>
      </c>
    </row>
    <row r="6887">
      <c r="A6887" s="16" t="n"/>
      <c r="G6887" s="17" t="n"/>
      <c r="H6887" s="17" t="n"/>
      <c r="I6887" s="17" t="n"/>
      <c r="J6887" s="17" t="n"/>
      <c r="K6887" s="17" t="n"/>
      <c r="L6887" s="17" t="n"/>
      <c r="N6887">
        <f>IF($B6887="","",IF($C6887="SUPERSTORE","Superstore","DH"))</f>
        <v/>
      </c>
      <c r="O6887">
        <f>IF($B6887="","",IFERROR(VLOOKUP($B6887,Mapping!$A:$C,2,0),"Not Mapped"))</f>
        <v/>
      </c>
      <c r="P6887">
        <f>IF($B6887="","",IFERROR(VLOOKUP($B6887,Mapping!$A:$C,3,0),"Not Mapped"))</f>
        <v/>
      </c>
      <c r="Q6887">
        <f>IF($B6887="","",IF(COUNTIF(Exclusions!$A:$A,$B6887)&gt;0,"Yes","No"))</f>
        <v/>
      </c>
      <c r="R6887" s="17">
        <f>IF($B6887="","",MIN(1,DAY($A6887)/IF($N6887="Superstore",Settings!$B$5,Settings!$B$4)))</f>
        <v/>
      </c>
      <c r="S6887" s="17">
        <f>IF(OR($B6887="",$G6887="",$R6887=0),"",$G6887/$R6887)</f>
        <v/>
      </c>
      <c r="T6887">
        <f>IF($S6887="","",IF($S6887&lt;Settings!$B$8,"Critical",IF($S6887&lt;Settings!$B$9,"Semi Critical","Non Critical")))</f>
        <v/>
      </c>
      <c r="U6887">
        <f>IF($B6887="","",IFERROR(VLOOKUP($O6887,Leaders!$A:$B,2,0),"Not Mapped"))</f>
        <v/>
      </c>
    </row>
    <row r="6888">
      <c r="A6888" s="16" t="n"/>
      <c r="G6888" s="17" t="n"/>
      <c r="H6888" s="17" t="n"/>
      <c r="I6888" s="17" t="n"/>
      <c r="J6888" s="17" t="n"/>
      <c r="K6888" s="17" t="n"/>
      <c r="L6888" s="17" t="n"/>
      <c r="N6888">
        <f>IF($B6888="","",IF($C6888="SUPERSTORE","Superstore","DH"))</f>
        <v/>
      </c>
      <c r="O6888">
        <f>IF($B6888="","",IFERROR(VLOOKUP($B6888,Mapping!$A:$C,2,0),"Not Mapped"))</f>
        <v/>
      </c>
      <c r="P6888">
        <f>IF($B6888="","",IFERROR(VLOOKUP($B6888,Mapping!$A:$C,3,0),"Not Mapped"))</f>
        <v/>
      </c>
      <c r="Q6888">
        <f>IF($B6888="","",IF(COUNTIF(Exclusions!$A:$A,$B6888)&gt;0,"Yes","No"))</f>
        <v/>
      </c>
      <c r="R6888" s="17">
        <f>IF($B6888="","",MIN(1,DAY($A6888)/IF($N6888="Superstore",Settings!$B$5,Settings!$B$4)))</f>
        <v/>
      </c>
      <c r="S6888" s="17">
        <f>IF(OR($B6888="",$G6888="",$R6888=0),"",$G6888/$R6888)</f>
        <v/>
      </c>
      <c r="T6888">
        <f>IF($S6888="","",IF($S6888&lt;Settings!$B$8,"Critical",IF($S6888&lt;Settings!$B$9,"Semi Critical","Non Critical")))</f>
        <v/>
      </c>
      <c r="U6888">
        <f>IF($B6888="","",IFERROR(VLOOKUP($O6888,Leaders!$A:$B,2,0),"Not Mapped"))</f>
        <v/>
      </c>
    </row>
    <row r="6889">
      <c r="A6889" s="16" t="n"/>
      <c r="G6889" s="17" t="n"/>
      <c r="H6889" s="17" t="n"/>
      <c r="I6889" s="17" t="n"/>
      <c r="J6889" s="17" t="n"/>
      <c r="K6889" s="17" t="n"/>
      <c r="L6889" s="17" t="n"/>
      <c r="N6889">
        <f>IF($B6889="","",IF($C6889="SUPERSTORE","Superstore","DH"))</f>
        <v/>
      </c>
      <c r="O6889">
        <f>IF($B6889="","",IFERROR(VLOOKUP($B6889,Mapping!$A:$C,2,0),"Not Mapped"))</f>
        <v/>
      </c>
      <c r="P6889">
        <f>IF($B6889="","",IFERROR(VLOOKUP($B6889,Mapping!$A:$C,3,0),"Not Mapped"))</f>
        <v/>
      </c>
      <c r="Q6889">
        <f>IF($B6889="","",IF(COUNTIF(Exclusions!$A:$A,$B6889)&gt;0,"Yes","No"))</f>
        <v/>
      </c>
      <c r="R6889" s="17">
        <f>IF($B6889="","",MIN(1,DAY($A6889)/IF($N6889="Superstore",Settings!$B$5,Settings!$B$4)))</f>
        <v/>
      </c>
      <c r="S6889" s="17">
        <f>IF(OR($B6889="",$G6889="",$R6889=0),"",$G6889/$R6889)</f>
        <v/>
      </c>
      <c r="T6889">
        <f>IF($S6889="","",IF($S6889&lt;Settings!$B$8,"Critical",IF($S6889&lt;Settings!$B$9,"Semi Critical","Non Critical")))</f>
        <v/>
      </c>
      <c r="U6889">
        <f>IF($B6889="","",IFERROR(VLOOKUP($O6889,Leaders!$A:$B,2,0),"Not Mapped"))</f>
        <v/>
      </c>
    </row>
    <row r="6890">
      <c r="A6890" s="16" t="n"/>
      <c r="G6890" s="17" t="n"/>
      <c r="H6890" s="17" t="n"/>
      <c r="I6890" s="17" t="n"/>
      <c r="J6890" s="17" t="n"/>
      <c r="K6890" s="17" t="n"/>
      <c r="L6890" s="17" t="n"/>
      <c r="N6890">
        <f>IF($B6890="","",IF($C6890="SUPERSTORE","Superstore","DH"))</f>
        <v/>
      </c>
      <c r="O6890">
        <f>IF($B6890="","",IFERROR(VLOOKUP($B6890,Mapping!$A:$C,2,0),"Not Mapped"))</f>
        <v/>
      </c>
      <c r="P6890">
        <f>IF($B6890="","",IFERROR(VLOOKUP($B6890,Mapping!$A:$C,3,0),"Not Mapped"))</f>
        <v/>
      </c>
      <c r="Q6890">
        <f>IF($B6890="","",IF(COUNTIF(Exclusions!$A:$A,$B6890)&gt;0,"Yes","No"))</f>
        <v/>
      </c>
      <c r="R6890" s="17">
        <f>IF($B6890="","",MIN(1,DAY($A6890)/IF($N6890="Superstore",Settings!$B$5,Settings!$B$4)))</f>
        <v/>
      </c>
      <c r="S6890" s="17">
        <f>IF(OR($B6890="",$G6890="",$R6890=0),"",$G6890/$R6890)</f>
        <v/>
      </c>
      <c r="T6890">
        <f>IF($S6890="","",IF($S6890&lt;Settings!$B$8,"Critical",IF($S6890&lt;Settings!$B$9,"Semi Critical","Non Critical")))</f>
        <v/>
      </c>
      <c r="U6890">
        <f>IF($B6890="","",IFERROR(VLOOKUP($O6890,Leaders!$A:$B,2,0),"Not Mapped"))</f>
        <v/>
      </c>
    </row>
    <row r="6891">
      <c r="A6891" s="16" t="n"/>
      <c r="G6891" s="17" t="n"/>
      <c r="H6891" s="17" t="n"/>
      <c r="I6891" s="17" t="n"/>
      <c r="J6891" s="17" t="n"/>
      <c r="K6891" s="17" t="n"/>
      <c r="L6891" s="17" t="n"/>
      <c r="N6891">
        <f>IF($B6891="","",IF($C6891="SUPERSTORE","Superstore","DH"))</f>
        <v/>
      </c>
      <c r="O6891">
        <f>IF($B6891="","",IFERROR(VLOOKUP($B6891,Mapping!$A:$C,2,0),"Not Mapped"))</f>
        <v/>
      </c>
      <c r="P6891">
        <f>IF($B6891="","",IFERROR(VLOOKUP($B6891,Mapping!$A:$C,3,0),"Not Mapped"))</f>
        <v/>
      </c>
      <c r="Q6891">
        <f>IF($B6891="","",IF(COUNTIF(Exclusions!$A:$A,$B6891)&gt;0,"Yes","No"))</f>
        <v/>
      </c>
      <c r="R6891" s="17">
        <f>IF($B6891="","",MIN(1,DAY($A6891)/IF($N6891="Superstore",Settings!$B$5,Settings!$B$4)))</f>
        <v/>
      </c>
      <c r="S6891" s="17">
        <f>IF(OR($B6891="",$G6891="",$R6891=0),"",$G6891/$R6891)</f>
        <v/>
      </c>
      <c r="T6891">
        <f>IF($S6891="","",IF($S6891&lt;Settings!$B$8,"Critical",IF($S6891&lt;Settings!$B$9,"Semi Critical","Non Critical")))</f>
        <v/>
      </c>
      <c r="U6891">
        <f>IF($B6891="","",IFERROR(VLOOKUP($O6891,Leaders!$A:$B,2,0),"Not Mapped"))</f>
        <v/>
      </c>
    </row>
    <row r="6892">
      <c r="A6892" s="16" t="n"/>
      <c r="G6892" s="17" t="n"/>
      <c r="H6892" s="17" t="n"/>
      <c r="I6892" s="17" t="n"/>
      <c r="J6892" s="17" t="n"/>
      <c r="K6892" s="17" t="n"/>
      <c r="L6892" s="17" t="n"/>
      <c r="N6892">
        <f>IF($B6892="","",IF($C6892="SUPERSTORE","Superstore","DH"))</f>
        <v/>
      </c>
      <c r="O6892">
        <f>IF($B6892="","",IFERROR(VLOOKUP($B6892,Mapping!$A:$C,2,0),"Not Mapped"))</f>
        <v/>
      </c>
      <c r="P6892">
        <f>IF($B6892="","",IFERROR(VLOOKUP($B6892,Mapping!$A:$C,3,0),"Not Mapped"))</f>
        <v/>
      </c>
      <c r="Q6892">
        <f>IF($B6892="","",IF(COUNTIF(Exclusions!$A:$A,$B6892)&gt;0,"Yes","No"))</f>
        <v/>
      </c>
      <c r="R6892" s="17">
        <f>IF($B6892="","",MIN(1,DAY($A6892)/IF($N6892="Superstore",Settings!$B$5,Settings!$B$4)))</f>
        <v/>
      </c>
      <c r="S6892" s="17">
        <f>IF(OR($B6892="",$G6892="",$R6892=0),"",$G6892/$R6892)</f>
        <v/>
      </c>
      <c r="T6892">
        <f>IF($S6892="","",IF($S6892&lt;Settings!$B$8,"Critical",IF($S6892&lt;Settings!$B$9,"Semi Critical","Non Critical")))</f>
        <v/>
      </c>
      <c r="U6892">
        <f>IF($B6892="","",IFERROR(VLOOKUP($O6892,Leaders!$A:$B,2,0),"Not Mapped"))</f>
        <v/>
      </c>
    </row>
    <row r="6893">
      <c r="A6893" s="16" t="n"/>
      <c r="G6893" s="17" t="n"/>
      <c r="H6893" s="17" t="n"/>
      <c r="I6893" s="17" t="n"/>
      <c r="J6893" s="17" t="n"/>
      <c r="K6893" s="17" t="n"/>
      <c r="L6893" s="17" t="n"/>
      <c r="N6893">
        <f>IF($B6893="","",IF($C6893="SUPERSTORE","Superstore","DH"))</f>
        <v/>
      </c>
      <c r="O6893">
        <f>IF($B6893="","",IFERROR(VLOOKUP($B6893,Mapping!$A:$C,2,0),"Not Mapped"))</f>
        <v/>
      </c>
      <c r="P6893">
        <f>IF($B6893="","",IFERROR(VLOOKUP($B6893,Mapping!$A:$C,3,0),"Not Mapped"))</f>
        <v/>
      </c>
      <c r="Q6893">
        <f>IF($B6893="","",IF(COUNTIF(Exclusions!$A:$A,$B6893)&gt;0,"Yes","No"))</f>
        <v/>
      </c>
      <c r="R6893" s="17">
        <f>IF($B6893="","",MIN(1,DAY($A6893)/IF($N6893="Superstore",Settings!$B$5,Settings!$B$4)))</f>
        <v/>
      </c>
      <c r="S6893" s="17">
        <f>IF(OR($B6893="",$G6893="",$R6893=0),"",$G6893/$R6893)</f>
        <v/>
      </c>
      <c r="T6893">
        <f>IF($S6893="","",IF($S6893&lt;Settings!$B$8,"Critical",IF($S6893&lt;Settings!$B$9,"Semi Critical","Non Critical")))</f>
        <v/>
      </c>
      <c r="U6893">
        <f>IF($B6893="","",IFERROR(VLOOKUP($O6893,Leaders!$A:$B,2,0),"Not Mapped"))</f>
        <v/>
      </c>
    </row>
    <row r="6894">
      <c r="A6894" s="16" t="n"/>
      <c r="G6894" s="17" t="n"/>
      <c r="H6894" s="17" t="n"/>
      <c r="I6894" s="17" t="n"/>
      <c r="J6894" s="17" t="n"/>
      <c r="K6894" s="17" t="n"/>
      <c r="L6894" s="17" t="n"/>
      <c r="N6894">
        <f>IF($B6894="","",IF($C6894="SUPERSTORE","Superstore","DH"))</f>
        <v/>
      </c>
      <c r="O6894">
        <f>IF($B6894="","",IFERROR(VLOOKUP($B6894,Mapping!$A:$C,2,0),"Not Mapped"))</f>
        <v/>
      </c>
      <c r="P6894">
        <f>IF($B6894="","",IFERROR(VLOOKUP($B6894,Mapping!$A:$C,3,0),"Not Mapped"))</f>
        <v/>
      </c>
      <c r="Q6894">
        <f>IF($B6894="","",IF(COUNTIF(Exclusions!$A:$A,$B6894)&gt;0,"Yes","No"))</f>
        <v/>
      </c>
      <c r="R6894" s="17">
        <f>IF($B6894="","",MIN(1,DAY($A6894)/IF($N6894="Superstore",Settings!$B$5,Settings!$B$4)))</f>
        <v/>
      </c>
      <c r="S6894" s="17">
        <f>IF(OR($B6894="",$G6894="",$R6894=0),"",$G6894/$R6894)</f>
        <v/>
      </c>
      <c r="T6894">
        <f>IF($S6894="","",IF($S6894&lt;Settings!$B$8,"Critical",IF($S6894&lt;Settings!$B$9,"Semi Critical","Non Critical")))</f>
        <v/>
      </c>
      <c r="U6894">
        <f>IF($B6894="","",IFERROR(VLOOKUP($O6894,Leaders!$A:$B,2,0),"Not Mapped"))</f>
        <v/>
      </c>
    </row>
    <row r="6895">
      <c r="A6895" s="16" t="n"/>
      <c r="G6895" s="17" t="n"/>
      <c r="H6895" s="17" t="n"/>
      <c r="I6895" s="17" t="n"/>
      <c r="J6895" s="17" t="n"/>
      <c r="K6895" s="17" t="n"/>
      <c r="L6895" s="17" t="n"/>
      <c r="N6895">
        <f>IF($B6895="","",IF($C6895="SUPERSTORE","Superstore","DH"))</f>
        <v/>
      </c>
      <c r="O6895">
        <f>IF($B6895="","",IFERROR(VLOOKUP($B6895,Mapping!$A:$C,2,0),"Not Mapped"))</f>
        <v/>
      </c>
      <c r="P6895">
        <f>IF($B6895="","",IFERROR(VLOOKUP($B6895,Mapping!$A:$C,3,0),"Not Mapped"))</f>
        <v/>
      </c>
      <c r="Q6895">
        <f>IF($B6895="","",IF(COUNTIF(Exclusions!$A:$A,$B6895)&gt;0,"Yes","No"))</f>
        <v/>
      </c>
      <c r="R6895" s="17">
        <f>IF($B6895="","",MIN(1,DAY($A6895)/IF($N6895="Superstore",Settings!$B$5,Settings!$B$4)))</f>
        <v/>
      </c>
      <c r="S6895" s="17">
        <f>IF(OR($B6895="",$G6895="",$R6895=0),"",$G6895/$R6895)</f>
        <v/>
      </c>
      <c r="T6895">
        <f>IF($S6895="","",IF($S6895&lt;Settings!$B$8,"Critical",IF($S6895&lt;Settings!$B$9,"Semi Critical","Non Critical")))</f>
        <v/>
      </c>
      <c r="U6895">
        <f>IF($B6895="","",IFERROR(VLOOKUP($O6895,Leaders!$A:$B,2,0),"Not Mapped"))</f>
        <v/>
      </c>
    </row>
    <row r="6896">
      <c r="A6896" s="16" t="n"/>
      <c r="G6896" s="17" t="n"/>
      <c r="H6896" s="17" t="n"/>
      <c r="I6896" s="17" t="n"/>
      <c r="J6896" s="17" t="n"/>
      <c r="K6896" s="17" t="n"/>
      <c r="L6896" s="17" t="n"/>
      <c r="N6896">
        <f>IF($B6896="","",IF($C6896="SUPERSTORE","Superstore","DH"))</f>
        <v/>
      </c>
      <c r="O6896">
        <f>IF($B6896="","",IFERROR(VLOOKUP($B6896,Mapping!$A:$C,2,0),"Not Mapped"))</f>
        <v/>
      </c>
      <c r="P6896">
        <f>IF($B6896="","",IFERROR(VLOOKUP($B6896,Mapping!$A:$C,3,0),"Not Mapped"))</f>
        <v/>
      </c>
      <c r="Q6896">
        <f>IF($B6896="","",IF(COUNTIF(Exclusions!$A:$A,$B6896)&gt;0,"Yes","No"))</f>
        <v/>
      </c>
      <c r="R6896" s="17">
        <f>IF($B6896="","",MIN(1,DAY($A6896)/IF($N6896="Superstore",Settings!$B$5,Settings!$B$4)))</f>
        <v/>
      </c>
      <c r="S6896" s="17">
        <f>IF(OR($B6896="",$G6896="",$R6896=0),"",$G6896/$R6896)</f>
        <v/>
      </c>
      <c r="T6896">
        <f>IF($S6896="","",IF($S6896&lt;Settings!$B$8,"Critical",IF($S6896&lt;Settings!$B$9,"Semi Critical","Non Critical")))</f>
        <v/>
      </c>
      <c r="U6896">
        <f>IF($B6896="","",IFERROR(VLOOKUP($O6896,Leaders!$A:$B,2,0),"Not Mapped"))</f>
        <v/>
      </c>
    </row>
    <row r="6897">
      <c r="A6897" s="16" t="n"/>
      <c r="G6897" s="17" t="n"/>
      <c r="H6897" s="17" t="n"/>
      <c r="I6897" s="17" t="n"/>
      <c r="J6897" s="17" t="n"/>
      <c r="K6897" s="17" t="n"/>
      <c r="L6897" s="17" t="n"/>
      <c r="N6897">
        <f>IF($B6897="","",IF($C6897="SUPERSTORE","Superstore","DH"))</f>
        <v/>
      </c>
      <c r="O6897">
        <f>IF($B6897="","",IFERROR(VLOOKUP($B6897,Mapping!$A:$C,2,0),"Not Mapped"))</f>
        <v/>
      </c>
      <c r="P6897">
        <f>IF($B6897="","",IFERROR(VLOOKUP($B6897,Mapping!$A:$C,3,0),"Not Mapped"))</f>
        <v/>
      </c>
      <c r="Q6897">
        <f>IF($B6897="","",IF(COUNTIF(Exclusions!$A:$A,$B6897)&gt;0,"Yes","No"))</f>
        <v/>
      </c>
      <c r="R6897" s="17">
        <f>IF($B6897="","",MIN(1,DAY($A6897)/IF($N6897="Superstore",Settings!$B$5,Settings!$B$4)))</f>
        <v/>
      </c>
      <c r="S6897" s="17">
        <f>IF(OR($B6897="",$G6897="",$R6897=0),"",$G6897/$R6897)</f>
        <v/>
      </c>
      <c r="T6897">
        <f>IF($S6897="","",IF($S6897&lt;Settings!$B$8,"Critical",IF($S6897&lt;Settings!$B$9,"Semi Critical","Non Critical")))</f>
        <v/>
      </c>
      <c r="U6897">
        <f>IF($B6897="","",IFERROR(VLOOKUP($O6897,Leaders!$A:$B,2,0),"Not Mapped"))</f>
        <v/>
      </c>
    </row>
    <row r="6898">
      <c r="A6898" s="16" t="n"/>
      <c r="G6898" s="17" t="n"/>
      <c r="H6898" s="17" t="n"/>
      <c r="I6898" s="17" t="n"/>
      <c r="J6898" s="17" t="n"/>
      <c r="K6898" s="17" t="n"/>
      <c r="L6898" s="17" t="n"/>
      <c r="N6898">
        <f>IF($B6898="","",IF($C6898="SUPERSTORE","Superstore","DH"))</f>
        <v/>
      </c>
      <c r="O6898">
        <f>IF($B6898="","",IFERROR(VLOOKUP($B6898,Mapping!$A:$C,2,0),"Not Mapped"))</f>
        <v/>
      </c>
      <c r="P6898">
        <f>IF($B6898="","",IFERROR(VLOOKUP($B6898,Mapping!$A:$C,3,0),"Not Mapped"))</f>
        <v/>
      </c>
      <c r="Q6898">
        <f>IF($B6898="","",IF(COUNTIF(Exclusions!$A:$A,$B6898)&gt;0,"Yes","No"))</f>
        <v/>
      </c>
      <c r="R6898" s="17">
        <f>IF($B6898="","",MIN(1,DAY($A6898)/IF($N6898="Superstore",Settings!$B$5,Settings!$B$4)))</f>
        <v/>
      </c>
      <c r="S6898" s="17">
        <f>IF(OR($B6898="",$G6898="",$R6898=0),"",$G6898/$R6898)</f>
        <v/>
      </c>
      <c r="T6898">
        <f>IF($S6898="","",IF($S6898&lt;Settings!$B$8,"Critical",IF($S6898&lt;Settings!$B$9,"Semi Critical","Non Critical")))</f>
        <v/>
      </c>
      <c r="U6898">
        <f>IF($B6898="","",IFERROR(VLOOKUP($O6898,Leaders!$A:$B,2,0),"Not Mapped"))</f>
        <v/>
      </c>
    </row>
    <row r="6899">
      <c r="A6899" s="16" t="n"/>
      <c r="G6899" s="17" t="n"/>
      <c r="H6899" s="17" t="n"/>
      <c r="I6899" s="17" t="n"/>
      <c r="J6899" s="17" t="n"/>
      <c r="K6899" s="17" t="n"/>
      <c r="L6899" s="17" t="n"/>
      <c r="N6899">
        <f>IF($B6899="","",IF($C6899="SUPERSTORE","Superstore","DH"))</f>
        <v/>
      </c>
      <c r="O6899">
        <f>IF($B6899="","",IFERROR(VLOOKUP($B6899,Mapping!$A:$C,2,0),"Not Mapped"))</f>
        <v/>
      </c>
      <c r="P6899">
        <f>IF($B6899="","",IFERROR(VLOOKUP($B6899,Mapping!$A:$C,3,0),"Not Mapped"))</f>
        <v/>
      </c>
      <c r="Q6899">
        <f>IF($B6899="","",IF(COUNTIF(Exclusions!$A:$A,$B6899)&gt;0,"Yes","No"))</f>
        <v/>
      </c>
      <c r="R6899" s="17">
        <f>IF($B6899="","",MIN(1,DAY($A6899)/IF($N6899="Superstore",Settings!$B$5,Settings!$B$4)))</f>
        <v/>
      </c>
      <c r="S6899" s="17">
        <f>IF(OR($B6899="",$G6899="",$R6899=0),"",$G6899/$R6899)</f>
        <v/>
      </c>
      <c r="T6899">
        <f>IF($S6899="","",IF($S6899&lt;Settings!$B$8,"Critical",IF($S6899&lt;Settings!$B$9,"Semi Critical","Non Critical")))</f>
        <v/>
      </c>
      <c r="U6899">
        <f>IF($B6899="","",IFERROR(VLOOKUP($O6899,Leaders!$A:$B,2,0),"Not Mapped"))</f>
        <v/>
      </c>
    </row>
    <row r="6900">
      <c r="A6900" s="16" t="n"/>
      <c r="G6900" s="17" t="n"/>
      <c r="H6900" s="17" t="n"/>
      <c r="I6900" s="17" t="n"/>
      <c r="J6900" s="17" t="n"/>
      <c r="K6900" s="17" t="n"/>
      <c r="L6900" s="17" t="n"/>
      <c r="N6900">
        <f>IF($B6900="","",IF($C6900="SUPERSTORE","Superstore","DH"))</f>
        <v/>
      </c>
      <c r="O6900">
        <f>IF($B6900="","",IFERROR(VLOOKUP($B6900,Mapping!$A:$C,2,0),"Not Mapped"))</f>
        <v/>
      </c>
      <c r="P6900">
        <f>IF($B6900="","",IFERROR(VLOOKUP($B6900,Mapping!$A:$C,3,0),"Not Mapped"))</f>
        <v/>
      </c>
      <c r="Q6900">
        <f>IF($B6900="","",IF(COUNTIF(Exclusions!$A:$A,$B6900)&gt;0,"Yes","No"))</f>
        <v/>
      </c>
      <c r="R6900" s="17">
        <f>IF($B6900="","",MIN(1,DAY($A6900)/IF($N6900="Superstore",Settings!$B$5,Settings!$B$4)))</f>
        <v/>
      </c>
      <c r="S6900" s="17">
        <f>IF(OR($B6900="",$G6900="",$R6900=0),"",$G6900/$R6900)</f>
        <v/>
      </c>
      <c r="T6900">
        <f>IF($S6900="","",IF($S6900&lt;Settings!$B$8,"Critical",IF($S6900&lt;Settings!$B$9,"Semi Critical","Non Critical")))</f>
        <v/>
      </c>
      <c r="U6900">
        <f>IF($B6900="","",IFERROR(VLOOKUP($O6900,Leaders!$A:$B,2,0),"Not Mapped"))</f>
        <v/>
      </c>
    </row>
    <row r="6901">
      <c r="A6901" s="16" t="n"/>
      <c r="G6901" s="17" t="n"/>
      <c r="H6901" s="17" t="n"/>
      <c r="I6901" s="17" t="n"/>
      <c r="J6901" s="17" t="n"/>
      <c r="K6901" s="17" t="n"/>
      <c r="L6901" s="17" t="n"/>
      <c r="N6901">
        <f>IF($B6901="","",IF($C6901="SUPERSTORE","Superstore","DH"))</f>
        <v/>
      </c>
      <c r="O6901">
        <f>IF($B6901="","",IFERROR(VLOOKUP($B6901,Mapping!$A:$C,2,0),"Not Mapped"))</f>
        <v/>
      </c>
      <c r="P6901">
        <f>IF($B6901="","",IFERROR(VLOOKUP($B6901,Mapping!$A:$C,3,0),"Not Mapped"))</f>
        <v/>
      </c>
      <c r="Q6901">
        <f>IF($B6901="","",IF(COUNTIF(Exclusions!$A:$A,$B6901)&gt;0,"Yes","No"))</f>
        <v/>
      </c>
      <c r="R6901" s="17">
        <f>IF($B6901="","",MIN(1,DAY($A6901)/IF($N6901="Superstore",Settings!$B$5,Settings!$B$4)))</f>
        <v/>
      </c>
      <c r="S6901" s="17">
        <f>IF(OR($B6901="",$G6901="",$R6901=0),"",$G6901/$R6901)</f>
        <v/>
      </c>
      <c r="T6901">
        <f>IF($S6901="","",IF($S6901&lt;Settings!$B$8,"Critical",IF($S6901&lt;Settings!$B$9,"Semi Critical","Non Critical")))</f>
        <v/>
      </c>
      <c r="U6901">
        <f>IF($B6901="","",IFERROR(VLOOKUP($O6901,Leaders!$A:$B,2,0),"Not Mapped"))</f>
        <v/>
      </c>
    </row>
    <row r="6902">
      <c r="A6902" s="16" t="n"/>
      <c r="G6902" s="17" t="n"/>
      <c r="H6902" s="17" t="n"/>
      <c r="I6902" s="17" t="n"/>
      <c r="J6902" s="17" t="n"/>
      <c r="K6902" s="17" t="n"/>
      <c r="L6902" s="17" t="n"/>
      <c r="N6902">
        <f>IF($B6902="","",IF($C6902="SUPERSTORE","Superstore","DH"))</f>
        <v/>
      </c>
      <c r="O6902">
        <f>IF($B6902="","",IFERROR(VLOOKUP($B6902,Mapping!$A:$C,2,0),"Not Mapped"))</f>
        <v/>
      </c>
      <c r="P6902">
        <f>IF($B6902="","",IFERROR(VLOOKUP($B6902,Mapping!$A:$C,3,0),"Not Mapped"))</f>
        <v/>
      </c>
      <c r="Q6902">
        <f>IF($B6902="","",IF(COUNTIF(Exclusions!$A:$A,$B6902)&gt;0,"Yes","No"))</f>
        <v/>
      </c>
      <c r="R6902" s="17">
        <f>IF($B6902="","",MIN(1,DAY($A6902)/IF($N6902="Superstore",Settings!$B$5,Settings!$B$4)))</f>
        <v/>
      </c>
      <c r="S6902" s="17">
        <f>IF(OR($B6902="",$G6902="",$R6902=0),"",$G6902/$R6902)</f>
        <v/>
      </c>
      <c r="T6902">
        <f>IF($S6902="","",IF($S6902&lt;Settings!$B$8,"Critical",IF($S6902&lt;Settings!$B$9,"Semi Critical","Non Critical")))</f>
        <v/>
      </c>
      <c r="U6902">
        <f>IF($B6902="","",IFERROR(VLOOKUP($O6902,Leaders!$A:$B,2,0),"Not Mapped"))</f>
        <v/>
      </c>
    </row>
    <row r="6903">
      <c r="A6903" s="16" t="n"/>
      <c r="G6903" s="17" t="n"/>
      <c r="H6903" s="17" t="n"/>
      <c r="I6903" s="17" t="n"/>
      <c r="J6903" s="17" t="n"/>
      <c r="K6903" s="17" t="n"/>
      <c r="L6903" s="17" t="n"/>
      <c r="N6903">
        <f>IF($B6903="","",IF($C6903="SUPERSTORE","Superstore","DH"))</f>
        <v/>
      </c>
      <c r="O6903">
        <f>IF($B6903="","",IFERROR(VLOOKUP($B6903,Mapping!$A:$C,2,0),"Not Mapped"))</f>
        <v/>
      </c>
      <c r="P6903">
        <f>IF($B6903="","",IFERROR(VLOOKUP($B6903,Mapping!$A:$C,3,0),"Not Mapped"))</f>
        <v/>
      </c>
      <c r="Q6903">
        <f>IF($B6903="","",IF(COUNTIF(Exclusions!$A:$A,$B6903)&gt;0,"Yes","No"))</f>
        <v/>
      </c>
      <c r="R6903" s="17">
        <f>IF($B6903="","",MIN(1,DAY($A6903)/IF($N6903="Superstore",Settings!$B$5,Settings!$B$4)))</f>
        <v/>
      </c>
      <c r="S6903" s="17">
        <f>IF(OR($B6903="",$G6903="",$R6903=0),"",$G6903/$R6903)</f>
        <v/>
      </c>
      <c r="T6903">
        <f>IF($S6903="","",IF($S6903&lt;Settings!$B$8,"Critical",IF($S6903&lt;Settings!$B$9,"Semi Critical","Non Critical")))</f>
        <v/>
      </c>
      <c r="U6903">
        <f>IF($B6903="","",IFERROR(VLOOKUP($O6903,Leaders!$A:$B,2,0),"Not Mapped"))</f>
        <v/>
      </c>
    </row>
    <row r="6904">
      <c r="A6904" s="16" t="n"/>
      <c r="G6904" s="17" t="n"/>
      <c r="H6904" s="17" t="n"/>
      <c r="I6904" s="17" t="n"/>
      <c r="J6904" s="17" t="n"/>
      <c r="K6904" s="17" t="n"/>
      <c r="L6904" s="17" t="n"/>
      <c r="N6904">
        <f>IF($B6904="","",IF($C6904="SUPERSTORE","Superstore","DH"))</f>
        <v/>
      </c>
      <c r="O6904">
        <f>IF($B6904="","",IFERROR(VLOOKUP($B6904,Mapping!$A:$C,2,0),"Not Mapped"))</f>
        <v/>
      </c>
      <c r="P6904">
        <f>IF($B6904="","",IFERROR(VLOOKUP($B6904,Mapping!$A:$C,3,0),"Not Mapped"))</f>
        <v/>
      </c>
      <c r="Q6904">
        <f>IF($B6904="","",IF(COUNTIF(Exclusions!$A:$A,$B6904)&gt;0,"Yes","No"))</f>
        <v/>
      </c>
      <c r="R6904" s="17">
        <f>IF($B6904="","",MIN(1,DAY($A6904)/IF($N6904="Superstore",Settings!$B$5,Settings!$B$4)))</f>
        <v/>
      </c>
      <c r="S6904" s="17">
        <f>IF(OR($B6904="",$G6904="",$R6904=0),"",$G6904/$R6904)</f>
        <v/>
      </c>
      <c r="T6904">
        <f>IF($S6904="","",IF($S6904&lt;Settings!$B$8,"Critical",IF($S6904&lt;Settings!$B$9,"Semi Critical","Non Critical")))</f>
        <v/>
      </c>
      <c r="U6904">
        <f>IF($B6904="","",IFERROR(VLOOKUP($O6904,Leaders!$A:$B,2,0),"Not Mapped"))</f>
        <v/>
      </c>
    </row>
    <row r="6905">
      <c r="A6905" s="16" t="n"/>
      <c r="G6905" s="17" t="n"/>
      <c r="H6905" s="17" t="n"/>
      <c r="I6905" s="17" t="n"/>
      <c r="J6905" s="17" t="n"/>
      <c r="K6905" s="17" t="n"/>
      <c r="L6905" s="17" t="n"/>
      <c r="N6905">
        <f>IF($B6905="","",IF($C6905="SUPERSTORE","Superstore","DH"))</f>
        <v/>
      </c>
      <c r="O6905">
        <f>IF($B6905="","",IFERROR(VLOOKUP($B6905,Mapping!$A:$C,2,0),"Not Mapped"))</f>
        <v/>
      </c>
      <c r="P6905">
        <f>IF($B6905="","",IFERROR(VLOOKUP($B6905,Mapping!$A:$C,3,0),"Not Mapped"))</f>
        <v/>
      </c>
      <c r="Q6905">
        <f>IF($B6905="","",IF(COUNTIF(Exclusions!$A:$A,$B6905)&gt;0,"Yes","No"))</f>
        <v/>
      </c>
      <c r="R6905" s="17">
        <f>IF($B6905="","",MIN(1,DAY($A6905)/IF($N6905="Superstore",Settings!$B$5,Settings!$B$4)))</f>
        <v/>
      </c>
      <c r="S6905" s="17">
        <f>IF(OR($B6905="",$G6905="",$R6905=0),"",$G6905/$R6905)</f>
        <v/>
      </c>
      <c r="T6905">
        <f>IF($S6905="","",IF($S6905&lt;Settings!$B$8,"Critical",IF($S6905&lt;Settings!$B$9,"Semi Critical","Non Critical")))</f>
        <v/>
      </c>
      <c r="U6905">
        <f>IF($B6905="","",IFERROR(VLOOKUP($O6905,Leaders!$A:$B,2,0),"Not Mapped"))</f>
        <v/>
      </c>
    </row>
    <row r="6906">
      <c r="A6906" s="16" t="n"/>
      <c r="G6906" s="17" t="n"/>
      <c r="H6906" s="17" t="n"/>
      <c r="I6906" s="17" t="n"/>
      <c r="J6906" s="17" t="n"/>
      <c r="K6906" s="17" t="n"/>
      <c r="L6906" s="17" t="n"/>
      <c r="N6906">
        <f>IF($B6906="","",IF($C6906="SUPERSTORE","Superstore","DH"))</f>
        <v/>
      </c>
      <c r="O6906">
        <f>IF($B6906="","",IFERROR(VLOOKUP($B6906,Mapping!$A:$C,2,0),"Not Mapped"))</f>
        <v/>
      </c>
      <c r="P6906">
        <f>IF($B6906="","",IFERROR(VLOOKUP($B6906,Mapping!$A:$C,3,0),"Not Mapped"))</f>
        <v/>
      </c>
      <c r="Q6906">
        <f>IF($B6906="","",IF(COUNTIF(Exclusions!$A:$A,$B6906)&gt;0,"Yes","No"))</f>
        <v/>
      </c>
      <c r="R6906" s="17">
        <f>IF($B6906="","",MIN(1,DAY($A6906)/IF($N6906="Superstore",Settings!$B$5,Settings!$B$4)))</f>
        <v/>
      </c>
      <c r="S6906" s="17">
        <f>IF(OR($B6906="",$G6906="",$R6906=0),"",$G6906/$R6906)</f>
        <v/>
      </c>
      <c r="T6906">
        <f>IF($S6906="","",IF($S6906&lt;Settings!$B$8,"Critical",IF($S6906&lt;Settings!$B$9,"Semi Critical","Non Critical")))</f>
        <v/>
      </c>
      <c r="U6906">
        <f>IF($B6906="","",IFERROR(VLOOKUP($O6906,Leaders!$A:$B,2,0),"Not Mapped"))</f>
        <v/>
      </c>
    </row>
    <row r="6907">
      <c r="A6907" s="16" t="n"/>
      <c r="G6907" s="17" t="n"/>
      <c r="H6907" s="17" t="n"/>
      <c r="I6907" s="17" t="n"/>
      <c r="J6907" s="17" t="n"/>
      <c r="K6907" s="17" t="n"/>
      <c r="L6907" s="17" t="n"/>
      <c r="N6907">
        <f>IF($B6907="","",IF($C6907="SUPERSTORE","Superstore","DH"))</f>
        <v/>
      </c>
      <c r="O6907">
        <f>IF($B6907="","",IFERROR(VLOOKUP($B6907,Mapping!$A:$C,2,0),"Not Mapped"))</f>
        <v/>
      </c>
      <c r="P6907">
        <f>IF($B6907="","",IFERROR(VLOOKUP($B6907,Mapping!$A:$C,3,0),"Not Mapped"))</f>
        <v/>
      </c>
      <c r="Q6907">
        <f>IF($B6907="","",IF(COUNTIF(Exclusions!$A:$A,$B6907)&gt;0,"Yes","No"))</f>
        <v/>
      </c>
      <c r="R6907" s="17">
        <f>IF($B6907="","",MIN(1,DAY($A6907)/IF($N6907="Superstore",Settings!$B$5,Settings!$B$4)))</f>
        <v/>
      </c>
      <c r="S6907" s="17">
        <f>IF(OR($B6907="",$G6907="",$R6907=0),"",$G6907/$R6907)</f>
        <v/>
      </c>
      <c r="T6907">
        <f>IF($S6907="","",IF($S6907&lt;Settings!$B$8,"Critical",IF($S6907&lt;Settings!$B$9,"Semi Critical","Non Critical")))</f>
        <v/>
      </c>
      <c r="U6907">
        <f>IF($B6907="","",IFERROR(VLOOKUP($O6907,Leaders!$A:$B,2,0),"Not Mapped"))</f>
        <v/>
      </c>
    </row>
    <row r="6908">
      <c r="A6908" s="16" t="n"/>
      <c r="G6908" s="17" t="n"/>
      <c r="H6908" s="17" t="n"/>
      <c r="I6908" s="17" t="n"/>
      <c r="J6908" s="17" t="n"/>
      <c r="K6908" s="17" t="n"/>
      <c r="L6908" s="17" t="n"/>
      <c r="N6908">
        <f>IF($B6908="","",IF($C6908="SUPERSTORE","Superstore","DH"))</f>
        <v/>
      </c>
      <c r="O6908">
        <f>IF($B6908="","",IFERROR(VLOOKUP($B6908,Mapping!$A:$C,2,0),"Not Mapped"))</f>
        <v/>
      </c>
      <c r="P6908">
        <f>IF($B6908="","",IFERROR(VLOOKUP($B6908,Mapping!$A:$C,3,0),"Not Mapped"))</f>
        <v/>
      </c>
      <c r="Q6908">
        <f>IF($B6908="","",IF(COUNTIF(Exclusions!$A:$A,$B6908)&gt;0,"Yes","No"))</f>
        <v/>
      </c>
      <c r="R6908" s="17">
        <f>IF($B6908="","",MIN(1,DAY($A6908)/IF($N6908="Superstore",Settings!$B$5,Settings!$B$4)))</f>
        <v/>
      </c>
      <c r="S6908" s="17">
        <f>IF(OR($B6908="",$G6908="",$R6908=0),"",$G6908/$R6908)</f>
        <v/>
      </c>
      <c r="T6908">
        <f>IF($S6908="","",IF($S6908&lt;Settings!$B$8,"Critical",IF($S6908&lt;Settings!$B$9,"Semi Critical","Non Critical")))</f>
        <v/>
      </c>
      <c r="U6908">
        <f>IF($B6908="","",IFERROR(VLOOKUP($O6908,Leaders!$A:$B,2,0),"Not Mapped"))</f>
        <v/>
      </c>
    </row>
    <row r="6909">
      <c r="A6909" s="16" t="n"/>
      <c r="G6909" s="17" t="n"/>
      <c r="H6909" s="17" t="n"/>
      <c r="I6909" s="17" t="n"/>
      <c r="J6909" s="17" t="n"/>
      <c r="K6909" s="17" t="n"/>
      <c r="L6909" s="17" t="n"/>
      <c r="N6909">
        <f>IF($B6909="","",IF($C6909="SUPERSTORE","Superstore","DH"))</f>
        <v/>
      </c>
      <c r="O6909">
        <f>IF($B6909="","",IFERROR(VLOOKUP($B6909,Mapping!$A:$C,2,0),"Not Mapped"))</f>
        <v/>
      </c>
      <c r="P6909">
        <f>IF($B6909="","",IFERROR(VLOOKUP($B6909,Mapping!$A:$C,3,0),"Not Mapped"))</f>
        <v/>
      </c>
      <c r="Q6909">
        <f>IF($B6909="","",IF(COUNTIF(Exclusions!$A:$A,$B6909)&gt;0,"Yes","No"))</f>
        <v/>
      </c>
      <c r="R6909" s="17">
        <f>IF($B6909="","",MIN(1,DAY($A6909)/IF($N6909="Superstore",Settings!$B$5,Settings!$B$4)))</f>
        <v/>
      </c>
      <c r="S6909" s="17">
        <f>IF(OR($B6909="",$G6909="",$R6909=0),"",$G6909/$R6909)</f>
        <v/>
      </c>
      <c r="T6909">
        <f>IF($S6909="","",IF($S6909&lt;Settings!$B$8,"Critical",IF($S6909&lt;Settings!$B$9,"Semi Critical","Non Critical")))</f>
        <v/>
      </c>
      <c r="U6909">
        <f>IF($B6909="","",IFERROR(VLOOKUP($O6909,Leaders!$A:$B,2,0),"Not Mapped"))</f>
        <v/>
      </c>
    </row>
    <row r="6910">
      <c r="A6910" s="16" t="n"/>
      <c r="G6910" s="17" t="n"/>
      <c r="H6910" s="17" t="n"/>
      <c r="I6910" s="17" t="n"/>
      <c r="J6910" s="17" t="n"/>
      <c r="K6910" s="17" t="n"/>
      <c r="L6910" s="17" t="n"/>
      <c r="N6910">
        <f>IF($B6910="","",IF($C6910="SUPERSTORE","Superstore","DH"))</f>
        <v/>
      </c>
      <c r="O6910">
        <f>IF($B6910="","",IFERROR(VLOOKUP($B6910,Mapping!$A:$C,2,0),"Not Mapped"))</f>
        <v/>
      </c>
      <c r="P6910">
        <f>IF($B6910="","",IFERROR(VLOOKUP($B6910,Mapping!$A:$C,3,0),"Not Mapped"))</f>
        <v/>
      </c>
      <c r="Q6910">
        <f>IF($B6910="","",IF(COUNTIF(Exclusions!$A:$A,$B6910)&gt;0,"Yes","No"))</f>
        <v/>
      </c>
      <c r="R6910" s="17">
        <f>IF($B6910="","",MIN(1,DAY($A6910)/IF($N6910="Superstore",Settings!$B$5,Settings!$B$4)))</f>
        <v/>
      </c>
      <c r="S6910" s="17">
        <f>IF(OR($B6910="",$G6910="",$R6910=0),"",$G6910/$R6910)</f>
        <v/>
      </c>
      <c r="T6910">
        <f>IF($S6910="","",IF($S6910&lt;Settings!$B$8,"Critical",IF($S6910&lt;Settings!$B$9,"Semi Critical","Non Critical")))</f>
        <v/>
      </c>
      <c r="U6910">
        <f>IF($B6910="","",IFERROR(VLOOKUP($O6910,Leaders!$A:$B,2,0),"Not Mapped"))</f>
        <v/>
      </c>
    </row>
    <row r="6911">
      <c r="A6911" s="16" t="n"/>
      <c r="G6911" s="17" t="n"/>
      <c r="H6911" s="17" t="n"/>
      <c r="I6911" s="17" t="n"/>
      <c r="J6911" s="17" t="n"/>
      <c r="K6911" s="17" t="n"/>
      <c r="L6911" s="17" t="n"/>
      <c r="N6911">
        <f>IF($B6911="","",IF($C6911="SUPERSTORE","Superstore","DH"))</f>
        <v/>
      </c>
      <c r="O6911">
        <f>IF($B6911="","",IFERROR(VLOOKUP($B6911,Mapping!$A:$C,2,0),"Not Mapped"))</f>
        <v/>
      </c>
      <c r="P6911">
        <f>IF($B6911="","",IFERROR(VLOOKUP($B6911,Mapping!$A:$C,3,0),"Not Mapped"))</f>
        <v/>
      </c>
      <c r="Q6911">
        <f>IF($B6911="","",IF(COUNTIF(Exclusions!$A:$A,$B6911)&gt;0,"Yes","No"))</f>
        <v/>
      </c>
      <c r="R6911" s="17">
        <f>IF($B6911="","",MIN(1,DAY($A6911)/IF($N6911="Superstore",Settings!$B$5,Settings!$B$4)))</f>
        <v/>
      </c>
      <c r="S6911" s="17">
        <f>IF(OR($B6911="",$G6911="",$R6911=0),"",$G6911/$R6911)</f>
        <v/>
      </c>
      <c r="T6911">
        <f>IF($S6911="","",IF($S6911&lt;Settings!$B$8,"Critical",IF($S6911&lt;Settings!$B$9,"Semi Critical","Non Critical")))</f>
        <v/>
      </c>
      <c r="U6911">
        <f>IF($B6911="","",IFERROR(VLOOKUP($O6911,Leaders!$A:$B,2,0),"Not Mapped"))</f>
        <v/>
      </c>
    </row>
    <row r="6912">
      <c r="A6912" s="16" t="n"/>
      <c r="G6912" s="17" t="n"/>
      <c r="H6912" s="17" t="n"/>
      <c r="I6912" s="17" t="n"/>
      <c r="J6912" s="17" t="n"/>
      <c r="K6912" s="17" t="n"/>
      <c r="L6912" s="17" t="n"/>
      <c r="N6912">
        <f>IF($B6912="","",IF($C6912="SUPERSTORE","Superstore","DH"))</f>
        <v/>
      </c>
      <c r="O6912">
        <f>IF($B6912="","",IFERROR(VLOOKUP($B6912,Mapping!$A:$C,2,0),"Not Mapped"))</f>
        <v/>
      </c>
      <c r="P6912">
        <f>IF($B6912="","",IFERROR(VLOOKUP($B6912,Mapping!$A:$C,3,0),"Not Mapped"))</f>
        <v/>
      </c>
      <c r="Q6912">
        <f>IF($B6912="","",IF(COUNTIF(Exclusions!$A:$A,$B6912)&gt;0,"Yes","No"))</f>
        <v/>
      </c>
      <c r="R6912" s="17">
        <f>IF($B6912="","",MIN(1,DAY($A6912)/IF($N6912="Superstore",Settings!$B$5,Settings!$B$4)))</f>
        <v/>
      </c>
      <c r="S6912" s="17">
        <f>IF(OR($B6912="",$G6912="",$R6912=0),"",$G6912/$R6912)</f>
        <v/>
      </c>
      <c r="T6912">
        <f>IF($S6912="","",IF($S6912&lt;Settings!$B$8,"Critical",IF($S6912&lt;Settings!$B$9,"Semi Critical","Non Critical")))</f>
        <v/>
      </c>
      <c r="U6912">
        <f>IF($B6912="","",IFERROR(VLOOKUP($O6912,Leaders!$A:$B,2,0),"Not Mapped"))</f>
        <v/>
      </c>
    </row>
    <row r="6913">
      <c r="A6913" s="16" t="n"/>
      <c r="G6913" s="17" t="n"/>
      <c r="H6913" s="17" t="n"/>
      <c r="I6913" s="17" t="n"/>
      <c r="J6913" s="17" t="n"/>
      <c r="K6913" s="17" t="n"/>
      <c r="L6913" s="17" t="n"/>
      <c r="N6913">
        <f>IF($B6913="","",IF($C6913="SUPERSTORE","Superstore","DH"))</f>
        <v/>
      </c>
      <c r="O6913">
        <f>IF($B6913="","",IFERROR(VLOOKUP($B6913,Mapping!$A:$C,2,0),"Not Mapped"))</f>
        <v/>
      </c>
      <c r="P6913">
        <f>IF($B6913="","",IFERROR(VLOOKUP($B6913,Mapping!$A:$C,3,0),"Not Mapped"))</f>
        <v/>
      </c>
      <c r="Q6913">
        <f>IF($B6913="","",IF(COUNTIF(Exclusions!$A:$A,$B6913)&gt;0,"Yes","No"))</f>
        <v/>
      </c>
      <c r="R6913" s="17">
        <f>IF($B6913="","",MIN(1,DAY($A6913)/IF($N6913="Superstore",Settings!$B$5,Settings!$B$4)))</f>
        <v/>
      </c>
      <c r="S6913" s="17">
        <f>IF(OR($B6913="",$G6913="",$R6913=0),"",$G6913/$R6913)</f>
        <v/>
      </c>
      <c r="T6913">
        <f>IF($S6913="","",IF($S6913&lt;Settings!$B$8,"Critical",IF($S6913&lt;Settings!$B$9,"Semi Critical","Non Critical")))</f>
        <v/>
      </c>
      <c r="U6913">
        <f>IF($B6913="","",IFERROR(VLOOKUP($O6913,Leaders!$A:$B,2,0),"Not Mapped"))</f>
        <v/>
      </c>
    </row>
    <row r="6914">
      <c r="A6914" s="16" t="n"/>
      <c r="G6914" s="17" t="n"/>
      <c r="H6914" s="17" t="n"/>
      <c r="I6914" s="17" t="n"/>
      <c r="J6914" s="17" t="n"/>
      <c r="K6914" s="17" t="n"/>
      <c r="L6914" s="17" t="n"/>
      <c r="N6914">
        <f>IF($B6914="","",IF($C6914="SUPERSTORE","Superstore","DH"))</f>
        <v/>
      </c>
      <c r="O6914">
        <f>IF($B6914="","",IFERROR(VLOOKUP($B6914,Mapping!$A:$C,2,0),"Not Mapped"))</f>
        <v/>
      </c>
      <c r="P6914">
        <f>IF($B6914="","",IFERROR(VLOOKUP($B6914,Mapping!$A:$C,3,0),"Not Mapped"))</f>
        <v/>
      </c>
      <c r="Q6914">
        <f>IF($B6914="","",IF(COUNTIF(Exclusions!$A:$A,$B6914)&gt;0,"Yes","No"))</f>
        <v/>
      </c>
      <c r="R6914" s="17">
        <f>IF($B6914="","",MIN(1,DAY($A6914)/IF($N6914="Superstore",Settings!$B$5,Settings!$B$4)))</f>
        <v/>
      </c>
      <c r="S6914" s="17">
        <f>IF(OR($B6914="",$G6914="",$R6914=0),"",$G6914/$R6914)</f>
        <v/>
      </c>
      <c r="T6914">
        <f>IF($S6914="","",IF($S6914&lt;Settings!$B$8,"Critical",IF($S6914&lt;Settings!$B$9,"Semi Critical","Non Critical")))</f>
        <v/>
      </c>
      <c r="U6914">
        <f>IF($B6914="","",IFERROR(VLOOKUP($O6914,Leaders!$A:$B,2,0),"Not Mapped"))</f>
        <v/>
      </c>
    </row>
    <row r="6915">
      <c r="A6915" s="16" t="n"/>
      <c r="G6915" s="17" t="n"/>
      <c r="H6915" s="17" t="n"/>
      <c r="I6915" s="17" t="n"/>
      <c r="J6915" s="17" t="n"/>
      <c r="K6915" s="17" t="n"/>
      <c r="L6915" s="17" t="n"/>
      <c r="N6915">
        <f>IF($B6915="","",IF($C6915="SUPERSTORE","Superstore","DH"))</f>
        <v/>
      </c>
      <c r="O6915">
        <f>IF($B6915="","",IFERROR(VLOOKUP($B6915,Mapping!$A:$C,2,0),"Not Mapped"))</f>
        <v/>
      </c>
      <c r="P6915">
        <f>IF($B6915="","",IFERROR(VLOOKUP($B6915,Mapping!$A:$C,3,0),"Not Mapped"))</f>
        <v/>
      </c>
      <c r="Q6915">
        <f>IF($B6915="","",IF(COUNTIF(Exclusions!$A:$A,$B6915)&gt;0,"Yes","No"))</f>
        <v/>
      </c>
      <c r="R6915" s="17">
        <f>IF($B6915="","",MIN(1,DAY($A6915)/IF($N6915="Superstore",Settings!$B$5,Settings!$B$4)))</f>
        <v/>
      </c>
      <c r="S6915" s="17">
        <f>IF(OR($B6915="",$G6915="",$R6915=0),"",$G6915/$R6915)</f>
        <v/>
      </c>
      <c r="T6915">
        <f>IF($S6915="","",IF($S6915&lt;Settings!$B$8,"Critical",IF($S6915&lt;Settings!$B$9,"Semi Critical","Non Critical")))</f>
        <v/>
      </c>
      <c r="U6915">
        <f>IF($B6915="","",IFERROR(VLOOKUP($O6915,Leaders!$A:$B,2,0),"Not Mapped"))</f>
        <v/>
      </c>
    </row>
    <row r="6916">
      <c r="A6916" s="16" t="n"/>
      <c r="G6916" s="17" t="n"/>
      <c r="H6916" s="17" t="n"/>
      <c r="I6916" s="17" t="n"/>
      <c r="J6916" s="17" t="n"/>
      <c r="K6916" s="17" t="n"/>
      <c r="L6916" s="17" t="n"/>
      <c r="N6916">
        <f>IF($B6916="","",IF($C6916="SUPERSTORE","Superstore","DH"))</f>
        <v/>
      </c>
      <c r="O6916">
        <f>IF($B6916="","",IFERROR(VLOOKUP($B6916,Mapping!$A:$C,2,0),"Not Mapped"))</f>
        <v/>
      </c>
      <c r="P6916">
        <f>IF($B6916="","",IFERROR(VLOOKUP($B6916,Mapping!$A:$C,3,0),"Not Mapped"))</f>
        <v/>
      </c>
      <c r="Q6916">
        <f>IF($B6916="","",IF(COUNTIF(Exclusions!$A:$A,$B6916)&gt;0,"Yes","No"))</f>
        <v/>
      </c>
      <c r="R6916" s="17">
        <f>IF($B6916="","",MIN(1,DAY($A6916)/IF($N6916="Superstore",Settings!$B$5,Settings!$B$4)))</f>
        <v/>
      </c>
      <c r="S6916" s="17">
        <f>IF(OR($B6916="",$G6916="",$R6916=0),"",$G6916/$R6916)</f>
        <v/>
      </c>
      <c r="T6916">
        <f>IF($S6916="","",IF($S6916&lt;Settings!$B$8,"Critical",IF($S6916&lt;Settings!$B$9,"Semi Critical","Non Critical")))</f>
        <v/>
      </c>
      <c r="U6916">
        <f>IF($B6916="","",IFERROR(VLOOKUP($O6916,Leaders!$A:$B,2,0),"Not Mapped"))</f>
        <v/>
      </c>
    </row>
    <row r="6917">
      <c r="A6917" s="16" t="n"/>
      <c r="G6917" s="17" t="n"/>
      <c r="H6917" s="17" t="n"/>
      <c r="I6917" s="17" t="n"/>
      <c r="J6917" s="17" t="n"/>
      <c r="K6917" s="17" t="n"/>
      <c r="L6917" s="17" t="n"/>
      <c r="N6917">
        <f>IF($B6917="","",IF($C6917="SUPERSTORE","Superstore","DH"))</f>
        <v/>
      </c>
      <c r="O6917">
        <f>IF($B6917="","",IFERROR(VLOOKUP($B6917,Mapping!$A:$C,2,0),"Not Mapped"))</f>
        <v/>
      </c>
      <c r="P6917">
        <f>IF($B6917="","",IFERROR(VLOOKUP($B6917,Mapping!$A:$C,3,0),"Not Mapped"))</f>
        <v/>
      </c>
      <c r="Q6917">
        <f>IF($B6917="","",IF(COUNTIF(Exclusions!$A:$A,$B6917)&gt;0,"Yes","No"))</f>
        <v/>
      </c>
      <c r="R6917" s="17">
        <f>IF($B6917="","",MIN(1,DAY($A6917)/IF($N6917="Superstore",Settings!$B$5,Settings!$B$4)))</f>
        <v/>
      </c>
      <c r="S6917" s="17">
        <f>IF(OR($B6917="",$G6917="",$R6917=0),"",$G6917/$R6917)</f>
        <v/>
      </c>
      <c r="T6917">
        <f>IF($S6917="","",IF($S6917&lt;Settings!$B$8,"Critical",IF($S6917&lt;Settings!$B$9,"Semi Critical","Non Critical")))</f>
        <v/>
      </c>
      <c r="U6917">
        <f>IF($B6917="","",IFERROR(VLOOKUP($O6917,Leaders!$A:$B,2,0),"Not Mapped"))</f>
        <v/>
      </c>
    </row>
    <row r="6918">
      <c r="A6918" s="16" t="n"/>
      <c r="G6918" s="17" t="n"/>
      <c r="H6918" s="17" t="n"/>
      <c r="I6918" s="17" t="n"/>
      <c r="J6918" s="17" t="n"/>
      <c r="K6918" s="17" t="n"/>
      <c r="L6918" s="17" t="n"/>
      <c r="N6918">
        <f>IF($B6918="","",IF($C6918="SUPERSTORE","Superstore","DH"))</f>
        <v/>
      </c>
      <c r="O6918">
        <f>IF($B6918="","",IFERROR(VLOOKUP($B6918,Mapping!$A:$C,2,0),"Not Mapped"))</f>
        <v/>
      </c>
      <c r="P6918">
        <f>IF($B6918="","",IFERROR(VLOOKUP($B6918,Mapping!$A:$C,3,0),"Not Mapped"))</f>
        <v/>
      </c>
      <c r="Q6918">
        <f>IF($B6918="","",IF(COUNTIF(Exclusions!$A:$A,$B6918)&gt;0,"Yes","No"))</f>
        <v/>
      </c>
      <c r="R6918" s="17">
        <f>IF($B6918="","",MIN(1,DAY($A6918)/IF($N6918="Superstore",Settings!$B$5,Settings!$B$4)))</f>
        <v/>
      </c>
      <c r="S6918" s="17">
        <f>IF(OR($B6918="",$G6918="",$R6918=0),"",$G6918/$R6918)</f>
        <v/>
      </c>
      <c r="T6918">
        <f>IF($S6918="","",IF($S6918&lt;Settings!$B$8,"Critical",IF($S6918&lt;Settings!$B$9,"Semi Critical","Non Critical")))</f>
        <v/>
      </c>
      <c r="U6918">
        <f>IF($B6918="","",IFERROR(VLOOKUP($O6918,Leaders!$A:$B,2,0),"Not Mapped"))</f>
        <v/>
      </c>
    </row>
    <row r="6919">
      <c r="A6919" s="16" t="n"/>
      <c r="G6919" s="17" t="n"/>
      <c r="H6919" s="17" t="n"/>
      <c r="I6919" s="17" t="n"/>
      <c r="J6919" s="17" t="n"/>
      <c r="K6919" s="17" t="n"/>
      <c r="L6919" s="17" t="n"/>
      <c r="N6919">
        <f>IF($B6919="","",IF($C6919="SUPERSTORE","Superstore","DH"))</f>
        <v/>
      </c>
      <c r="O6919">
        <f>IF($B6919="","",IFERROR(VLOOKUP($B6919,Mapping!$A:$C,2,0),"Not Mapped"))</f>
        <v/>
      </c>
      <c r="P6919">
        <f>IF($B6919="","",IFERROR(VLOOKUP($B6919,Mapping!$A:$C,3,0),"Not Mapped"))</f>
        <v/>
      </c>
      <c r="Q6919">
        <f>IF($B6919="","",IF(COUNTIF(Exclusions!$A:$A,$B6919)&gt;0,"Yes","No"))</f>
        <v/>
      </c>
      <c r="R6919" s="17">
        <f>IF($B6919="","",MIN(1,DAY($A6919)/IF($N6919="Superstore",Settings!$B$5,Settings!$B$4)))</f>
        <v/>
      </c>
      <c r="S6919" s="17">
        <f>IF(OR($B6919="",$G6919="",$R6919=0),"",$G6919/$R6919)</f>
        <v/>
      </c>
      <c r="T6919">
        <f>IF($S6919="","",IF($S6919&lt;Settings!$B$8,"Critical",IF($S6919&lt;Settings!$B$9,"Semi Critical","Non Critical")))</f>
        <v/>
      </c>
      <c r="U6919">
        <f>IF($B6919="","",IFERROR(VLOOKUP($O6919,Leaders!$A:$B,2,0),"Not Mapped"))</f>
        <v/>
      </c>
    </row>
    <row r="6920">
      <c r="A6920" s="16" t="n"/>
      <c r="G6920" s="17" t="n"/>
      <c r="H6920" s="17" t="n"/>
      <c r="I6920" s="17" t="n"/>
      <c r="J6920" s="17" t="n"/>
      <c r="K6920" s="17" t="n"/>
      <c r="L6920" s="17" t="n"/>
      <c r="N6920">
        <f>IF($B6920="","",IF($C6920="SUPERSTORE","Superstore","DH"))</f>
        <v/>
      </c>
      <c r="O6920">
        <f>IF($B6920="","",IFERROR(VLOOKUP($B6920,Mapping!$A:$C,2,0),"Not Mapped"))</f>
        <v/>
      </c>
      <c r="P6920">
        <f>IF($B6920="","",IFERROR(VLOOKUP($B6920,Mapping!$A:$C,3,0),"Not Mapped"))</f>
        <v/>
      </c>
      <c r="Q6920">
        <f>IF($B6920="","",IF(COUNTIF(Exclusions!$A:$A,$B6920)&gt;0,"Yes","No"))</f>
        <v/>
      </c>
      <c r="R6920" s="17">
        <f>IF($B6920="","",MIN(1,DAY($A6920)/IF($N6920="Superstore",Settings!$B$5,Settings!$B$4)))</f>
        <v/>
      </c>
      <c r="S6920" s="17">
        <f>IF(OR($B6920="",$G6920="",$R6920=0),"",$G6920/$R6920)</f>
        <v/>
      </c>
      <c r="T6920">
        <f>IF($S6920="","",IF($S6920&lt;Settings!$B$8,"Critical",IF($S6920&lt;Settings!$B$9,"Semi Critical","Non Critical")))</f>
        <v/>
      </c>
      <c r="U6920">
        <f>IF($B6920="","",IFERROR(VLOOKUP($O6920,Leaders!$A:$B,2,0),"Not Mapped"))</f>
        <v/>
      </c>
    </row>
    <row r="6921">
      <c r="A6921" s="16" t="n"/>
      <c r="G6921" s="17" t="n"/>
      <c r="H6921" s="17" t="n"/>
      <c r="I6921" s="17" t="n"/>
      <c r="J6921" s="17" t="n"/>
      <c r="K6921" s="17" t="n"/>
      <c r="L6921" s="17" t="n"/>
      <c r="N6921">
        <f>IF($B6921="","",IF($C6921="SUPERSTORE","Superstore","DH"))</f>
        <v/>
      </c>
      <c r="O6921">
        <f>IF($B6921="","",IFERROR(VLOOKUP($B6921,Mapping!$A:$C,2,0),"Not Mapped"))</f>
        <v/>
      </c>
      <c r="P6921">
        <f>IF($B6921="","",IFERROR(VLOOKUP($B6921,Mapping!$A:$C,3,0),"Not Mapped"))</f>
        <v/>
      </c>
      <c r="Q6921">
        <f>IF($B6921="","",IF(COUNTIF(Exclusions!$A:$A,$B6921)&gt;0,"Yes","No"))</f>
        <v/>
      </c>
      <c r="R6921" s="17">
        <f>IF($B6921="","",MIN(1,DAY($A6921)/IF($N6921="Superstore",Settings!$B$5,Settings!$B$4)))</f>
        <v/>
      </c>
      <c r="S6921" s="17">
        <f>IF(OR($B6921="",$G6921="",$R6921=0),"",$G6921/$R6921)</f>
        <v/>
      </c>
      <c r="T6921">
        <f>IF($S6921="","",IF($S6921&lt;Settings!$B$8,"Critical",IF($S6921&lt;Settings!$B$9,"Semi Critical","Non Critical")))</f>
        <v/>
      </c>
      <c r="U6921">
        <f>IF($B6921="","",IFERROR(VLOOKUP($O6921,Leaders!$A:$B,2,0),"Not Mapped"))</f>
        <v/>
      </c>
    </row>
    <row r="6922">
      <c r="A6922" s="16" t="n"/>
      <c r="G6922" s="17" t="n"/>
      <c r="H6922" s="17" t="n"/>
      <c r="I6922" s="17" t="n"/>
      <c r="J6922" s="17" t="n"/>
      <c r="K6922" s="17" t="n"/>
      <c r="L6922" s="17" t="n"/>
      <c r="N6922">
        <f>IF($B6922="","",IF($C6922="SUPERSTORE","Superstore","DH"))</f>
        <v/>
      </c>
      <c r="O6922">
        <f>IF($B6922="","",IFERROR(VLOOKUP($B6922,Mapping!$A:$C,2,0),"Not Mapped"))</f>
        <v/>
      </c>
      <c r="P6922">
        <f>IF($B6922="","",IFERROR(VLOOKUP($B6922,Mapping!$A:$C,3,0),"Not Mapped"))</f>
        <v/>
      </c>
      <c r="Q6922">
        <f>IF($B6922="","",IF(COUNTIF(Exclusions!$A:$A,$B6922)&gt;0,"Yes","No"))</f>
        <v/>
      </c>
      <c r="R6922" s="17">
        <f>IF($B6922="","",MIN(1,DAY($A6922)/IF($N6922="Superstore",Settings!$B$5,Settings!$B$4)))</f>
        <v/>
      </c>
      <c r="S6922" s="17">
        <f>IF(OR($B6922="",$G6922="",$R6922=0),"",$G6922/$R6922)</f>
        <v/>
      </c>
      <c r="T6922">
        <f>IF($S6922="","",IF($S6922&lt;Settings!$B$8,"Critical",IF($S6922&lt;Settings!$B$9,"Semi Critical","Non Critical")))</f>
        <v/>
      </c>
      <c r="U6922">
        <f>IF($B6922="","",IFERROR(VLOOKUP($O6922,Leaders!$A:$B,2,0),"Not Mapped"))</f>
        <v/>
      </c>
    </row>
    <row r="6923">
      <c r="A6923" s="16" t="n"/>
      <c r="G6923" s="17" t="n"/>
      <c r="H6923" s="17" t="n"/>
      <c r="I6923" s="17" t="n"/>
      <c r="J6923" s="17" t="n"/>
      <c r="K6923" s="17" t="n"/>
      <c r="L6923" s="17" t="n"/>
      <c r="N6923">
        <f>IF($B6923="","",IF($C6923="SUPERSTORE","Superstore","DH"))</f>
        <v/>
      </c>
      <c r="O6923">
        <f>IF($B6923="","",IFERROR(VLOOKUP($B6923,Mapping!$A:$C,2,0),"Not Mapped"))</f>
        <v/>
      </c>
      <c r="P6923">
        <f>IF($B6923="","",IFERROR(VLOOKUP($B6923,Mapping!$A:$C,3,0),"Not Mapped"))</f>
        <v/>
      </c>
      <c r="Q6923">
        <f>IF($B6923="","",IF(COUNTIF(Exclusions!$A:$A,$B6923)&gt;0,"Yes","No"))</f>
        <v/>
      </c>
      <c r="R6923" s="17">
        <f>IF($B6923="","",MIN(1,DAY($A6923)/IF($N6923="Superstore",Settings!$B$5,Settings!$B$4)))</f>
        <v/>
      </c>
      <c r="S6923" s="17">
        <f>IF(OR($B6923="",$G6923="",$R6923=0),"",$G6923/$R6923)</f>
        <v/>
      </c>
      <c r="T6923">
        <f>IF($S6923="","",IF($S6923&lt;Settings!$B$8,"Critical",IF($S6923&lt;Settings!$B$9,"Semi Critical","Non Critical")))</f>
        <v/>
      </c>
      <c r="U6923">
        <f>IF($B6923="","",IFERROR(VLOOKUP($O6923,Leaders!$A:$B,2,0),"Not Mapped"))</f>
        <v/>
      </c>
    </row>
    <row r="6924">
      <c r="A6924" s="16" t="n"/>
      <c r="G6924" s="17" t="n"/>
      <c r="H6924" s="17" t="n"/>
      <c r="I6924" s="17" t="n"/>
      <c r="J6924" s="17" t="n"/>
      <c r="K6924" s="17" t="n"/>
      <c r="L6924" s="17" t="n"/>
      <c r="N6924">
        <f>IF($B6924="","",IF($C6924="SUPERSTORE","Superstore","DH"))</f>
        <v/>
      </c>
      <c r="O6924">
        <f>IF($B6924="","",IFERROR(VLOOKUP($B6924,Mapping!$A:$C,2,0),"Not Mapped"))</f>
        <v/>
      </c>
      <c r="P6924">
        <f>IF($B6924="","",IFERROR(VLOOKUP($B6924,Mapping!$A:$C,3,0),"Not Mapped"))</f>
        <v/>
      </c>
      <c r="Q6924">
        <f>IF($B6924="","",IF(COUNTIF(Exclusions!$A:$A,$B6924)&gt;0,"Yes","No"))</f>
        <v/>
      </c>
      <c r="R6924" s="17">
        <f>IF($B6924="","",MIN(1,DAY($A6924)/IF($N6924="Superstore",Settings!$B$5,Settings!$B$4)))</f>
        <v/>
      </c>
      <c r="S6924" s="17">
        <f>IF(OR($B6924="",$G6924="",$R6924=0),"",$G6924/$R6924)</f>
        <v/>
      </c>
      <c r="T6924">
        <f>IF($S6924="","",IF($S6924&lt;Settings!$B$8,"Critical",IF($S6924&lt;Settings!$B$9,"Semi Critical","Non Critical")))</f>
        <v/>
      </c>
      <c r="U6924">
        <f>IF($B6924="","",IFERROR(VLOOKUP($O6924,Leaders!$A:$B,2,0),"Not Mapped"))</f>
        <v/>
      </c>
    </row>
    <row r="6925">
      <c r="A6925" s="16" t="n"/>
      <c r="G6925" s="17" t="n"/>
      <c r="H6925" s="17" t="n"/>
      <c r="I6925" s="17" t="n"/>
      <c r="J6925" s="17" t="n"/>
      <c r="K6925" s="17" t="n"/>
      <c r="L6925" s="17" t="n"/>
      <c r="N6925">
        <f>IF($B6925="","",IF($C6925="SUPERSTORE","Superstore","DH"))</f>
        <v/>
      </c>
      <c r="O6925">
        <f>IF($B6925="","",IFERROR(VLOOKUP($B6925,Mapping!$A:$C,2,0),"Not Mapped"))</f>
        <v/>
      </c>
      <c r="P6925">
        <f>IF($B6925="","",IFERROR(VLOOKUP($B6925,Mapping!$A:$C,3,0),"Not Mapped"))</f>
        <v/>
      </c>
      <c r="Q6925">
        <f>IF($B6925="","",IF(COUNTIF(Exclusions!$A:$A,$B6925)&gt;0,"Yes","No"))</f>
        <v/>
      </c>
      <c r="R6925" s="17">
        <f>IF($B6925="","",MIN(1,DAY($A6925)/IF($N6925="Superstore",Settings!$B$5,Settings!$B$4)))</f>
        <v/>
      </c>
      <c r="S6925" s="17">
        <f>IF(OR($B6925="",$G6925="",$R6925=0),"",$G6925/$R6925)</f>
        <v/>
      </c>
      <c r="T6925">
        <f>IF($S6925="","",IF($S6925&lt;Settings!$B$8,"Critical",IF($S6925&lt;Settings!$B$9,"Semi Critical","Non Critical")))</f>
        <v/>
      </c>
      <c r="U6925">
        <f>IF($B6925="","",IFERROR(VLOOKUP($O6925,Leaders!$A:$B,2,0),"Not Mapped"))</f>
        <v/>
      </c>
    </row>
    <row r="6926">
      <c r="A6926" s="16" t="n"/>
      <c r="G6926" s="17" t="n"/>
      <c r="H6926" s="17" t="n"/>
      <c r="I6926" s="17" t="n"/>
      <c r="J6926" s="17" t="n"/>
      <c r="K6926" s="17" t="n"/>
      <c r="L6926" s="17" t="n"/>
      <c r="N6926">
        <f>IF($B6926="","",IF($C6926="SUPERSTORE","Superstore","DH"))</f>
        <v/>
      </c>
      <c r="O6926">
        <f>IF($B6926="","",IFERROR(VLOOKUP($B6926,Mapping!$A:$C,2,0),"Not Mapped"))</f>
        <v/>
      </c>
      <c r="P6926">
        <f>IF($B6926="","",IFERROR(VLOOKUP($B6926,Mapping!$A:$C,3,0),"Not Mapped"))</f>
        <v/>
      </c>
      <c r="Q6926">
        <f>IF($B6926="","",IF(COUNTIF(Exclusions!$A:$A,$B6926)&gt;0,"Yes","No"))</f>
        <v/>
      </c>
      <c r="R6926" s="17">
        <f>IF($B6926="","",MIN(1,DAY($A6926)/IF($N6926="Superstore",Settings!$B$5,Settings!$B$4)))</f>
        <v/>
      </c>
      <c r="S6926" s="17">
        <f>IF(OR($B6926="",$G6926="",$R6926=0),"",$G6926/$R6926)</f>
        <v/>
      </c>
      <c r="T6926">
        <f>IF($S6926="","",IF($S6926&lt;Settings!$B$8,"Critical",IF($S6926&lt;Settings!$B$9,"Semi Critical","Non Critical")))</f>
        <v/>
      </c>
      <c r="U6926">
        <f>IF($B6926="","",IFERROR(VLOOKUP($O6926,Leaders!$A:$B,2,0),"Not Mapped"))</f>
        <v/>
      </c>
    </row>
    <row r="6927">
      <c r="A6927" s="16" t="n"/>
      <c r="G6927" s="17" t="n"/>
      <c r="H6927" s="17" t="n"/>
      <c r="I6927" s="17" t="n"/>
      <c r="J6927" s="17" t="n"/>
      <c r="K6927" s="17" t="n"/>
      <c r="L6927" s="17" t="n"/>
      <c r="N6927">
        <f>IF($B6927="","",IF($C6927="SUPERSTORE","Superstore","DH"))</f>
        <v/>
      </c>
      <c r="O6927">
        <f>IF($B6927="","",IFERROR(VLOOKUP($B6927,Mapping!$A:$C,2,0),"Not Mapped"))</f>
        <v/>
      </c>
      <c r="P6927">
        <f>IF($B6927="","",IFERROR(VLOOKUP($B6927,Mapping!$A:$C,3,0),"Not Mapped"))</f>
        <v/>
      </c>
      <c r="Q6927">
        <f>IF($B6927="","",IF(COUNTIF(Exclusions!$A:$A,$B6927)&gt;0,"Yes","No"))</f>
        <v/>
      </c>
      <c r="R6927" s="17">
        <f>IF($B6927="","",MIN(1,DAY($A6927)/IF($N6927="Superstore",Settings!$B$5,Settings!$B$4)))</f>
        <v/>
      </c>
      <c r="S6927" s="17">
        <f>IF(OR($B6927="",$G6927="",$R6927=0),"",$G6927/$R6927)</f>
        <v/>
      </c>
      <c r="T6927">
        <f>IF($S6927="","",IF($S6927&lt;Settings!$B$8,"Critical",IF($S6927&lt;Settings!$B$9,"Semi Critical","Non Critical")))</f>
        <v/>
      </c>
      <c r="U6927">
        <f>IF($B6927="","",IFERROR(VLOOKUP($O6927,Leaders!$A:$B,2,0),"Not Mapped"))</f>
        <v/>
      </c>
    </row>
    <row r="6928">
      <c r="A6928" s="16" t="n"/>
      <c r="G6928" s="17" t="n"/>
      <c r="H6928" s="17" t="n"/>
      <c r="I6928" s="17" t="n"/>
      <c r="J6928" s="17" t="n"/>
      <c r="K6928" s="17" t="n"/>
      <c r="L6928" s="17" t="n"/>
      <c r="N6928">
        <f>IF($B6928="","",IF($C6928="SUPERSTORE","Superstore","DH"))</f>
        <v/>
      </c>
      <c r="O6928">
        <f>IF($B6928="","",IFERROR(VLOOKUP($B6928,Mapping!$A:$C,2,0),"Not Mapped"))</f>
        <v/>
      </c>
      <c r="P6928">
        <f>IF($B6928="","",IFERROR(VLOOKUP($B6928,Mapping!$A:$C,3,0),"Not Mapped"))</f>
        <v/>
      </c>
      <c r="Q6928">
        <f>IF($B6928="","",IF(COUNTIF(Exclusions!$A:$A,$B6928)&gt;0,"Yes","No"))</f>
        <v/>
      </c>
      <c r="R6928" s="17">
        <f>IF($B6928="","",MIN(1,DAY($A6928)/IF($N6928="Superstore",Settings!$B$5,Settings!$B$4)))</f>
        <v/>
      </c>
      <c r="S6928" s="17">
        <f>IF(OR($B6928="",$G6928="",$R6928=0),"",$G6928/$R6928)</f>
        <v/>
      </c>
      <c r="T6928">
        <f>IF($S6928="","",IF($S6928&lt;Settings!$B$8,"Critical",IF($S6928&lt;Settings!$B$9,"Semi Critical","Non Critical")))</f>
        <v/>
      </c>
      <c r="U6928">
        <f>IF($B6928="","",IFERROR(VLOOKUP($O6928,Leaders!$A:$B,2,0),"Not Mapped"))</f>
        <v/>
      </c>
    </row>
    <row r="6929">
      <c r="A6929" s="16" t="n"/>
      <c r="G6929" s="17" t="n"/>
      <c r="H6929" s="17" t="n"/>
      <c r="I6929" s="17" t="n"/>
      <c r="J6929" s="17" t="n"/>
      <c r="K6929" s="17" t="n"/>
      <c r="L6929" s="17" t="n"/>
      <c r="N6929">
        <f>IF($B6929="","",IF($C6929="SUPERSTORE","Superstore","DH"))</f>
        <v/>
      </c>
      <c r="O6929">
        <f>IF($B6929="","",IFERROR(VLOOKUP($B6929,Mapping!$A:$C,2,0),"Not Mapped"))</f>
        <v/>
      </c>
      <c r="P6929">
        <f>IF($B6929="","",IFERROR(VLOOKUP($B6929,Mapping!$A:$C,3,0),"Not Mapped"))</f>
        <v/>
      </c>
      <c r="Q6929">
        <f>IF($B6929="","",IF(COUNTIF(Exclusions!$A:$A,$B6929)&gt;0,"Yes","No"))</f>
        <v/>
      </c>
      <c r="R6929" s="17">
        <f>IF($B6929="","",MIN(1,DAY($A6929)/IF($N6929="Superstore",Settings!$B$5,Settings!$B$4)))</f>
        <v/>
      </c>
      <c r="S6929" s="17">
        <f>IF(OR($B6929="",$G6929="",$R6929=0),"",$G6929/$R6929)</f>
        <v/>
      </c>
      <c r="T6929">
        <f>IF($S6929="","",IF($S6929&lt;Settings!$B$8,"Critical",IF($S6929&lt;Settings!$B$9,"Semi Critical","Non Critical")))</f>
        <v/>
      </c>
      <c r="U6929">
        <f>IF($B6929="","",IFERROR(VLOOKUP($O6929,Leaders!$A:$B,2,0),"Not Mapped"))</f>
        <v/>
      </c>
    </row>
    <row r="6930">
      <c r="A6930" s="16" t="n"/>
      <c r="G6930" s="17" t="n"/>
      <c r="H6930" s="17" t="n"/>
      <c r="I6930" s="17" t="n"/>
      <c r="J6930" s="17" t="n"/>
      <c r="K6930" s="17" t="n"/>
      <c r="L6930" s="17" t="n"/>
      <c r="N6930">
        <f>IF($B6930="","",IF($C6930="SUPERSTORE","Superstore","DH"))</f>
        <v/>
      </c>
      <c r="O6930">
        <f>IF($B6930="","",IFERROR(VLOOKUP($B6930,Mapping!$A:$C,2,0),"Not Mapped"))</f>
        <v/>
      </c>
      <c r="P6930">
        <f>IF($B6930="","",IFERROR(VLOOKUP($B6930,Mapping!$A:$C,3,0),"Not Mapped"))</f>
        <v/>
      </c>
      <c r="Q6930">
        <f>IF($B6930="","",IF(COUNTIF(Exclusions!$A:$A,$B6930)&gt;0,"Yes","No"))</f>
        <v/>
      </c>
      <c r="R6930" s="17">
        <f>IF($B6930="","",MIN(1,DAY($A6930)/IF($N6930="Superstore",Settings!$B$5,Settings!$B$4)))</f>
        <v/>
      </c>
      <c r="S6930" s="17">
        <f>IF(OR($B6930="",$G6930="",$R6930=0),"",$G6930/$R6930)</f>
        <v/>
      </c>
      <c r="T6930">
        <f>IF($S6930="","",IF($S6930&lt;Settings!$B$8,"Critical",IF($S6930&lt;Settings!$B$9,"Semi Critical","Non Critical")))</f>
        <v/>
      </c>
      <c r="U6930">
        <f>IF($B6930="","",IFERROR(VLOOKUP($O6930,Leaders!$A:$B,2,0),"Not Mapped"))</f>
        <v/>
      </c>
    </row>
    <row r="6931">
      <c r="A6931" s="16" t="n"/>
      <c r="G6931" s="17" t="n"/>
      <c r="H6931" s="17" t="n"/>
      <c r="I6931" s="17" t="n"/>
      <c r="J6931" s="17" t="n"/>
      <c r="K6931" s="17" t="n"/>
      <c r="L6931" s="17" t="n"/>
      <c r="N6931">
        <f>IF($B6931="","",IF($C6931="SUPERSTORE","Superstore","DH"))</f>
        <v/>
      </c>
      <c r="O6931">
        <f>IF($B6931="","",IFERROR(VLOOKUP($B6931,Mapping!$A:$C,2,0),"Not Mapped"))</f>
        <v/>
      </c>
      <c r="P6931">
        <f>IF($B6931="","",IFERROR(VLOOKUP($B6931,Mapping!$A:$C,3,0),"Not Mapped"))</f>
        <v/>
      </c>
      <c r="Q6931">
        <f>IF($B6931="","",IF(COUNTIF(Exclusions!$A:$A,$B6931)&gt;0,"Yes","No"))</f>
        <v/>
      </c>
      <c r="R6931" s="17">
        <f>IF($B6931="","",MIN(1,DAY($A6931)/IF($N6931="Superstore",Settings!$B$5,Settings!$B$4)))</f>
        <v/>
      </c>
      <c r="S6931" s="17">
        <f>IF(OR($B6931="",$G6931="",$R6931=0),"",$G6931/$R6931)</f>
        <v/>
      </c>
      <c r="T6931">
        <f>IF($S6931="","",IF($S6931&lt;Settings!$B$8,"Critical",IF($S6931&lt;Settings!$B$9,"Semi Critical","Non Critical")))</f>
        <v/>
      </c>
      <c r="U6931">
        <f>IF($B6931="","",IFERROR(VLOOKUP($O6931,Leaders!$A:$B,2,0),"Not Mapped"))</f>
        <v/>
      </c>
    </row>
    <row r="6932">
      <c r="A6932" s="16" t="n"/>
      <c r="G6932" s="17" t="n"/>
      <c r="H6932" s="17" t="n"/>
      <c r="I6932" s="17" t="n"/>
      <c r="J6932" s="17" t="n"/>
      <c r="K6932" s="17" t="n"/>
      <c r="L6932" s="17" t="n"/>
      <c r="N6932">
        <f>IF($B6932="","",IF($C6932="SUPERSTORE","Superstore","DH"))</f>
        <v/>
      </c>
      <c r="O6932">
        <f>IF($B6932="","",IFERROR(VLOOKUP($B6932,Mapping!$A:$C,2,0),"Not Mapped"))</f>
        <v/>
      </c>
      <c r="P6932">
        <f>IF($B6932="","",IFERROR(VLOOKUP($B6932,Mapping!$A:$C,3,0),"Not Mapped"))</f>
        <v/>
      </c>
      <c r="Q6932">
        <f>IF($B6932="","",IF(COUNTIF(Exclusions!$A:$A,$B6932)&gt;0,"Yes","No"))</f>
        <v/>
      </c>
      <c r="R6932" s="17">
        <f>IF($B6932="","",MIN(1,DAY($A6932)/IF($N6932="Superstore",Settings!$B$5,Settings!$B$4)))</f>
        <v/>
      </c>
      <c r="S6932" s="17">
        <f>IF(OR($B6932="",$G6932="",$R6932=0),"",$G6932/$R6932)</f>
        <v/>
      </c>
      <c r="T6932">
        <f>IF($S6932="","",IF($S6932&lt;Settings!$B$8,"Critical",IF($S6932&lt;Settings!$B$9,"Semi Critical","Non Critical")))</f>
        <v/>
      </c>
      <c r="U6932">
        <f>IF($B6932="","",IFERROR(VLOOKUP($O6932,Leaders!$A:$B,2,0),"Not Mapped"))</f>
        <v/>
      </c>
    </row>
    <row r="6933">
      <c r="A6933" s="16" t="n"/>
      <c r="G6933" s="17" t="n"/>
      <c r="H6933" s="17" t="n"/>
      <c r="I6933" s="17" t="n"/>
      <c r="J6933" s="17" t="n"/>
      <c r="K6933" s="17" t="n"/>
      <c r="L6933" s="17" t="n"/>
      <c r="N6933">
        <f>IF($B6933="","",IF($C6933="SUPERSTORE","Superstore","DH"))</f>
        <v/>
      </c>
      <c r="O6933">
        <f>IF($B6933="","",IFERROR(VLOOKUP($B6933,Mapping!$A:$C,2,0),"Not Mapped"))</f>
        <v/>
      </c>
      <c r="P6933">
        <f>IF($B6933="","",IFERROR(VLOOKUP($B6933,Mapping!$A:$C,3,0),"Not Mapped"))</f>
        <v/>
      </c>
      <c r="Q6933">
        <f>IF($B6933="","",IF(COUNTIF(Exclusions!$A:$A,$B6933)&gt;0,"Yes","No"))</f>
        <v/>
      </c>
      <c r="R6933" s="17">
        <f>IF($B6933="","",MIN(1,DAY($A6933)/IF($N6933="Superstore",Settings!$B$5,Settings!$B$4)))</f>
        <v/>
      </c>
      <c r="S6933" s="17">
        <f>IF(OR($B6933="",$G6933="",$R6933=0),"",$G6933/$R6933)</f>
        <v/>
      </c>
      <c r="T6933">
        <f>IF($S6933="","",IF($S6933&lt;Settings!$B$8,"Critical",IF($S6933&lt;Settings!$B$9,"Semi Critical","Non Critical")))</f>
        <v/>
      </c>
      <c r="U6933">
        <f>IF($B6933="","",IFERROR(VLOOKUP($O6933,Leaders!$A:$B,2,0),"Not Mapped"))</f>
        <v/>
      </c>
    </row>
    <row r="6934">
      <c r="A6934" s="16" t="n"/>
      <c r="G6934" s="17" t="n"/>
      <c r="H6934" s="17" t="n"/>
      <c r="I6934" s="17" t="n"/>
      <c r="J6934" s="17" t="n"/>
      <c r="K6934" s="17" t="n"/>
      <c r="L6934" s="17" t="n"/>
      <c r="N6934">
        <f>IF($B6934="","",IF($C6934="SUPERSTORE","Superstore","DH"))</f>
        <v/>
      </c>
      <c r="O6934">
        <f>IF($B6934="","",IFERROR(VLOOKUP($B6934,Mapping!$A:$C,2,0),"Not Mapped"))</f>
        <v/>
      </c>
      <c r="P6934">
        <f>IF($B6934="","",IFERROR(VLOOKUP($B6934,Mapping!$A:$C,3,0),"Not Mapped"))</f>
        <v/>
      </c>
      <c r="Q6934">
        <f>IF($B6934="","",IF(COUNTIF(Exclusions!$A:$A,$B6934)&gt;0,"Yes","No"))</f>
        <v/>
      </c>
      <c r="R6934" s="17">
        <f>IF($B6934="","",MIN(1,DAY($A6934)/IF($N6934="Superstore",Settings!$B$5,Settings!$B$4)))</f>
        <v/>
      </c>
      <c r="S6934" s="17">
        <f>IF(OR($B6934="",$G6934="",$R6934=0),"",$G6934/$R6934)</f>
        <v/>
      </c>
      <c r="T6934">
        <f>IF($S6934="","",IF($S6934&lt;Settings!$B$8,"Critical",IF($S6934&lt;Settings!$B$9,"Semi Critical","Non Critical")))</f>
        <v/>
      </c>
      <c r="U6934">
        <f>IF($B6934="","",IFERROR(VLOOKUP($O6934,Leaders!$A:$B,2,0),"Not Mapped"))</f>
        <v/>
      </c>
    </row>
    <row r="6935">
      <c r="A6935" s="16" t="n"/>
      <c r="G6935" s="17" t="n"/>
      <c r="H6935" s="17" t="n"/>
      <c r="I6935" s="17" t="n"/>
      <c r="J6935" s="17" t="n"/>
      <c r="K6935" s="17" t="n"/>
      <c r="L6935" s="17" t="n"/>
      <c r="N6935">
        <f>IF($B6935="","",IF($C6935="SUPERSTORE","Superstore","DH"))</f>
        <v/>
      </c>
      <c r="O6935">
        <f>IF($B6935="","",IFERROR(VLOOKUP($B6935,Mapping!$A:$C,2,0),"Not Mapped"))</f>
        <v/>
      </c>
      <c r="P6935">
        <f>IF($B6935="","",IFERROR(VLOOKUP($B6935,Mapping!$A:$C,3,0),"Not Mapped"))</f>
        <v/>
      </c>
      <c r="Q6935">
        <f>IF($B6935="","",IF(COUNTIF(Exclusions!$A:$A,$B6935)&gt;0,"Yes","No"))</f>
        <v/>
      </c>
      <c r="R6935" s="17">
        <f>IF($B6935="","",MIN(1,DAY($A6935)/IF($N6935="Superstore",Settings!$B$5,Settings!$B$4)))</f>
        <v/>
      </c>
      <c r="S6935" s="17">
        <f>IF(OR($B6935="",$G6935="",$R6935=0),"",$G6935/$R6935)</f>
        <v/>
      </c>
      <c r="T6935">
        <f>IF($S6935="","",IF($S6935&lt;Settings!$B$8,"Critical",IF($S6935&lt;Settings!$B$9,"Semi Critical","Non Critical")))</f>
        <v/>
      </c>
      <c r="U6935">
        <f>IF($B6935="","",IFERROR(VLOOKUP($O6935,Leaders!$A:$B,2,0),"Not Mapped"))</f>
        <v/>
      </c>
    </row>
    <row r="6936">
      <c r="A6936" s="16" t="n"/>
      <c r="G6936" s="17" t="n"/>
      <c r="H6936" s="17" t="n"/>
      <c r="I6936" s="17" t="n"/>
      <c r="J6936" s="17" t="n"/>
      <c r="K6936" s="17" t="n"/>
      <c r="L6936" s="17" t="n"/>
      <c r="N6936">
        <f>IF($B6936="","",IF($C6936="SUPERSTORE","Superstore","DH"))</f>
        <v/>
      </c>
      <c r="O6936">
        <f>IF($B6936="","",IFERROR(VLOOKUP($B6936,Mapping!$A:$C,2,0),"Not Mapped"))</f>
        <v/>
      </c>
      <c r="P6936">
        <f>IF($B6936="","",IFERROR(VLOOKUP($B6936,Mapping!$A:$C,3,0),"Not Mapped"))</f>
        <v/>
      </c>
      <c r="Q6936">
        <f>IF($B6936="","",IF(COUNTIF(Exclusions!$A:$A,$B6936)&gt;0,"Yes","No"))</f>
        <v/>
      </c>
      <c r="R6936" s="17">
        <f>IF($B6936="","",MIN(1,DAY($A6936)/IF($N6936="Superstore",Settings!$B$5,Settings!$B$4)))</f>
        <v/>
      </c>
      <c r="S6936" s="17">
        <f>IF(OR($B6936="",$G6936="",$R6936=0),"",$G6936/$R6936)</f>
        <v/>
      </c>
      <c r="T6936">
        <f>IF($S6936="","",IF($S6936&lt;Settings!$B$8,"Critical",IF($S6936&lt;Settings!$B$9,"Semi Critical","Non Critical")))</f>
        <v/>
      </c>
      <c r="U6936">
        <f>IF($B6936="","",IFERROR(VLOOKUP($O6936,Leaders!$A:$B,2,0),"Not Mapped"))</f>
        <v/>
      </c>
    </row>
    <row r="6937">
      <c r="A6937" s="16" t="n"/>
      <c r="G6937" s="17" t="n"/>
      <c r="H6937" s="17" t="n"/>
      <c r="I6937" s="17" t="n"/>
      <c r="J6937" s="17" t="n"/>
      <c r="K6937" s="17" t="n"/>
      <c r="L6937" s="17" t="n"/>
      <c r="N6937">
        <f>IF($B6937="","",IF($C6937="SUPERSTORE","Superstore","DH"))</f>
        <v/>
      </c>
      <c r="O6937">
        <f>IF($B6937="","",IFERROR(VLOOKUP($B6937,Mapping!$A:$C,2,0),"Not Mapped"))</f>
        <v/>
      </c>
      <c r="P6937">
        <f>IF($B6937="","",IFERROR(VLOOKUP($B6937,Mapping!$A:$C,3,0),"Not Mapped"))</f>
        <v/>
      </c>
      <c r="Q6937">
        <f>IF($B6937="","",IF(COUNTIF(Exclusions!$A:$A,$B6937)&gt;0,"Yes","No"))</f>
        <v/>
      </c>
      <c r="R6937" s="17">
        <f>IF($B6937="","",MIN(1,DAY($A6937)/IF($N6937="Superstore",Settings!$B$5,Settings!$B$4)))</f>
        <v/>
      </c>
      <c r="S6937" s="17">
        <f>IF(OR($B6937="",$G6937="",$R6937=0),"",$G6937/$R6937)</f>
        <v/>
      </c>
      <c r="T6937">
        <f>IF($S6937="","",IF($S6937&lt;Settings!$B$8,"Critical",IF($S6937&lt;Settings!$B$9,"Semi Critical","Non Critical")))</f>
        <v/>
      </c>
      <c r="U6937">
        <f>IF($B6937="","",IFERROR(VLOOKUP($O6937,Leaders!$A:$B,2,0),"Not Mapped"))</f>
        <v/>
      </c>
    </row>
    <row r="6938">
      <c r="A6938" s="16" t="n"/>
      <c r="G6938" s="17" t="n"/>
      <c r="H6938" s="17" t="n"/>
      <c r="I6938" s="17" t="n"/>
      <c r="J6938" s="17" t="n"/>
      <c r="K6938" s="17" t="n"/>
      <c r="L6938" s="17" t="n"/>
      <c r="N6938">
        <f>IF($B6938="","",IF($C6938="SUPERSTORE","Superstore","DH"))</f>
        <v/>
      </c>
      <c r="O6938">
        <f>IF($B6938="","",IFERROR(VLOOKUP($B6938,Mapping!$A:$C,2,0),"Not Mapped"))</f>
        <v/>
      </c>
      <c r="P6938">
        <f>IF($B6938="","",IFERROR(VLOOKUP($B6938,Mapping!$A:$C,3,0),"Not Mapped"))</f>
        <v/>
      </c>
      <c r="Q6938">
        <f>IF($B6938="","",IF(COUNTIF(Exclusions!$A:$A,$B6938)&gt;0,"Yes","No"))</f>
        <v/>
      </c>
      <c r="R6938" s="17">
        <f>IF($B6938="","",MIN(1,DAY($A6938)/IF($N6938="Superstore",Settings!$B$5,Settings!$B$4)))</f>
        <v/>
      </c>
      <c r="S6938" s="17">
        <f>IF(OR($B6938="",$G6938="",$R6938=0),"",$G6938/$R6938)</f>
        <v/>
      </c>
      <c r="T6938">
        <f>IF($S6938="","",IF($S6938&lt;Settings!$B$8,"Critical",IF($S6938&lt;Settings!$B$9,"Semi Critical","Non Critical")))</f>
        <v/>
      </c>
      <c r="U6938">
        <f>IF($B6938="","",IFERROR(VLOOKUP($O6938,Leaders!$A:$B,2,0),"Not Mapped"))</f>
        <v/>
      </c>
    </row>
    <row r="6939">
      <c r="A6939" s="16" t="n"/>
      <c r="G6939" s="17" t="n"/>
      <c r="H6939" s="17" t="n"/>
      <c r="I6939" s="17" t="n"/>
      <c r="J6939" s="17" t="n"/>
      <c r="K6939" s="17" t="n"/>
      <c r="L6939" s="17" t="n"/>
      <c r="N6939">
        <f>IF($B6939="","",IF($C6939="SUPERSTORE","Superstore","DH"))</f>
        <v/>
      </c>
      <c r="O6939">
        <f>IF($B6939="","",IFERROR(VLOOKUP($B6939,Mapping!$A:$C,2,0),"Not Mapped"))</f>
        <v/>
      </c>
      <c r="P6939">
        <f>IF($B6939="","",IFERROR(VLOOKUP($B6939,Mapping!$A:$C,3,0),"Not Mapped"))</f>
        <v/>
      </c>
      <c r="Q6939">
        <f>IF($B6939="","",IF(COUNTIF(Exclusions!$A:$A,$B6939)&gt;0,"Yes","No"))</f>
        <v/>
      </c>
      <c r="R6939" s="17">
        <f>IF($B6939="","",MIN(1,DAY($A6939)/IF($N6939="Superstore",Settings!$B$5,Settings!$B$4)))</f>
        <v/>
      </c>
      <c r="S6939" s="17">
        <f>IF(OR($B6939="",$G6939="",$R6939=0),"",$G6939/$R6939)</f>
        <v/>
      </c>
      <c r="T6939">
        <f>IF($S6939="","",IF($S6939&lt;Settings!$B$8,"Critical",IF($S6939&lt;Settings!$B$9,"Semi Critical","Non Critical")))</f>
        <v/>
      </c>
      <c r="U6939">
        <f>IF($B6939="","",IFERROR(VLOOKUP($O6939,Leaders!$A:$B,2,0),"Not Mapped"))</f>
        <v/>
      </c>
    </row>
    <row r="6940">
      <c r="A6940" s="16" t="n"/>
      <c r="G6940" s="17" t="n"/>
      <c r="H6940" s="17" t="n"/>
      <c r="I6940" s="17" t="n"/>
      <c r="J6940" s="17" t="n"/>
      <c r="K6940" s="17" t="n"/>
      <c r="L6940" s="17" t="n"/>
      <c r="N6940">
        <f>IF($B6940="","",IF($C6940="SUPERSTORE","Superstore","DH"))</f>
        <v/>
      </c>
      <c r="O6940">
        <f>IF($B6940="","",IFERROR(VLOOKUP($B6940,Mapping!$A:$C,2,0),"Not Mapped"))</f>
        <v/>
      </c>
      <c r="P6940">
        <f>IF($B6940="","",IFERROR(VLOOKUP($B6940,Mapping!$A:$C,3,0),"Not Mapped"))</f>
        <v/>
      </c>
      <c r="Q6940">
        <f>IF($B6940="","",IF(COUNTIF(Exclusions!$A:$A,$B6940)&gt;0,"Yes","No"))</f>
        <v/>
      </c>
      <c r="R6940" s="17">
        <f>IF($B6940="","",MIN(1,DAY($A6940)/IF($N6940="Superstore",Settings!$B$5,Settings!$B$4)))</f>
        <v/>
      </c>
      <c r="S6940" s="17">
        <f>IF(OR($B6940="",$G6940="",$R6940=0),"",$G6940/$R6940)</f>
        <v/>
      </c>
      <c r="T6940">
        <f>IF($S6940="","",IF($S6940&lt;Settings!$B$8,"Critical",IF($S6940&lt;Settings!$B$9,"Semi Critical","Non Critical")))</f>
        <v/>
      </c>
      <c r="U6940">
        <f>IF($B6940="","",IFERROR(VLOOKUP($O6940,Leaders!$A:$B,2,0),"Not Mapped"))</f>
        <v/>
      </c>
    </row>
    <row r="6941">
      <c r="A6941" s="16" t="n"/>
      <c r="G6941" s="17" t="n"/>
      <c r="H6941" s="17" t="n"/>
      <c r="I6941" s="17" t="n"/>
      <c r="J6941" s="17" t="n"/>
      <c r="K6941" s="17" t="n"/>
      <c r="L6941" s="17" t="n"/>
      <c r="N6941">
        <f>IF($B6941="","",IF($C6941="SUPERSTORE","Superstore","DH"))</f>
        <v/>
      </c>
      <c r="O6941">
        <f>IF($B6941="","",IFERROR(VLOOKUP($B6941,Mapping!$A:$C,2,0),"Not Mapped"))</f>
        <v/>
      </c>
      <c r="P6941">
        <f>IF($B6941="","",IFERROR(VLOOKUP($B6941,Mapping!$A:$C,3,0),"Not Mapped"))</f>
        <v/>
      </c>
      <c r="Q6941">
        <f>IF($B6941="","",IF(COUNTIF(Exclusions!$A:$A,$B6941)&gt;0,"Yes","No"))</f>
        <v/>
      </c>
      <c r="R6941" s="17">
        <f>IF($B6941="","",MIN(1,DAY($A6941)/IF($N6941="Superstore",Settings!$B$5,Settings!$B$4)))</f>
        <v/>
      </c>
      <c r="S6941" s="17">
        <f>IF(OR($B6941="",$G6941="",$R6941=0),"",$G6941/$R6941)</f>
        <v/>
      </c>
      <c r="T6941">
        <f>IF($S6941="","",IF($S6941&lt;Settings!$B$8,"Critical",IF($S6941&lt;Settings!$B$9,"Semi Critical","Non Critical")))</f>
        <v/>
      </c>
      <c r="U6941">
        <f>IF($B6941="","",IFERROR(VLOOKUP($O6941,Leaders!$A:$B,2,0),"Not Mapped"))</f>
        <v/>
      </c>
    </row>
    <row r="6942">
      <c r="A6942" s="16" t="n"/>
      <c r="G6942" s="17" t="n"/>
      <c r="H6942" s="17" t="n"/>
      <c r="I6942" s="17" t="n"/>
      <c r="J6942" s="17" t="n"/>
      <c r="K6942" s="17" t="n"/>
      <c r="L6942" s="17" t="n"/>
      <c r="N6942">
        <f>IF($B6942="","",IF($C6942="SUPERSTORE","Superstore","DH"))</f>
        <v/>
      </c>
      <c r="O6942">
        <f>IF($B6942="","",IFERROR(VLOOKUP($B6942,Mapping!$A:$C,2,0),"Not Mapped"))</f>
        <v/>
      </c>
      <c r="P6942">
        <f>IF($B6942="","",IFERROR(VLOOKUP($B6942,Mapping!$A:$C,3,0),"Not Mapped"))</f>
        <v/>
      </c>
      <c r="Q6942">
        <f>IF($B6942="","",IF(COUNTIF(Exclusions!$A:$A,$B6942)&gt;0,"Yes","No"))</f>
        <v/>
      </c>
      <c r="R6942" s="17">
        <f>IF($B6942="","",MIN(1,DAY($A6942)/IF($N6942="Superstore",Settings!$B$5,Settings!$B$4)))</f>
        <v/>
      </c>
      <c r="S6942" s="17">
        <f>IF(OR($B6942="",$G6942="",$R6942=0),"",$G6942/$R6942)</f>
        <v/>
      </c>
      <c r="T6942">
        <f>IF($S6942="","",IF($S6942&lt;Settings!$B$8,"Critical",IF($S6942&lt;Settings!$B$9,"Semi Critical","Non Critical")))</f>
        <v/>
      </c>
      <c r="U6942">
        <f>IF($B6942="","",IFERROR(VLOOKUP($O6942,Leaders!$A:$B,2,0),"Not Mapped"))</f>
        <v/>
      </c>
    </row>
    <row r="6943">
      <c r="A6943" s="16" t="n"/>
      <c r="G6943" s="17" t="n"/>
      <c r="H6943" s="17" t="n"/>
      <c r="I6943" s="17" t="n"/>
      <c r="J6943" s="17" t="n"/>
      <c r="K6943" s="17" t="n"/>
      <c r="L6943" s="17" t="n"/>
      <c r="N6943">
        <f>IF($B6943="","",IF($C6943="SUPERSTORE","Superstore","DH"))</f>
        <v/>
      </c>
      <c r="O6943">
        <f>IF($B6943="","",IFERROR(VLOOKUP($B6943,Mapping!$A:$C,2,0),"Not Mapped"))</f>
        <v/>
      </c>
      <c r="P6943">
        <f>IF($B6943="","",IFERROR(VLOOKUP($B6943,Mapping!$A:$C,3,0),"Not Mapped"))</f>
        <v/>
      </c>
      <c r="Q6943">
        <f>IF($B6943="","",IF(COUNTIF(Exclusions!$A:$A,$B6943)&gt;0,"Yes","No"))</f>
        <v/>
      </c>
      <c r="R6943" s="17">
        <f>IF($B6943="","",MIN(1,DAY($A6943)/IF($N6943="Superstore",Settings!$B$5,Settings!$B$4)))</f>
        <v/>
      </c>
      <c r="S6943" s="17">
        <f>IF(OR($B6943="",$G6943="",$R6943=0),"",$G6943/$R6943)</f>
        <v/>
      </c>
      <c r="T6943">
        <f>IF($S6943="","",IF($S6943&lt;Settings!$B$8,"Critical",IF($S6943&lt;Settings!$B$9,"Semi Critical","Non Critical")))</f>
        <v/>
      </c>
      <c r="U6943">
        <f>IF($B6943="","",IFERROR(VLOOKUP($O6943,Leaders!$A:$B,2,0),"Not Mapped"))</f>
        <v/>
      </c>
    </row>
    <row r="6944">
      <c r="A6944" s="16" t="n"/>
      <c r="G6944" s="17" t="n"/>
      <c r="H6944" s="17" t="n"/>
      <c r="I6944" s="17" t="n"/>
      <c r="J6944" s="17" t="n"/>
      <c r="K6944" s="17" t="n"/>
      <c r="L6944" s="17" t="n"/>
      <c r="N6944">
        <f>IF($B6944="","",IF($C6944="SUPERSTORE","Superstore","DH"))</f>
        <v/>
      </c>
      <c r="O6944">
        <f>IF($B6944="","",IFERROR(VLOOKUP($B6944,Mapping!$A:$C,2,0),"Not Mapped"))</f>
        <v/>
      </c>
      <c r="P6944">
        <f>IF($B6944="","",IFERROR(VLOOKUP($B6944,Mapping!$A:$C,3,0),"Not Mapped"))</f>
        <v/>
      </c>
      <c r="Q6944">
        <f>IF($B6944="","",IF(COUNTIF(Exclusions!$A:$A,$B6944)&gt;0,"Yes","No"))</f>
        <v/>
      </c>
      <c r="R6944" s="17">
        <f>IF($B6944="","",MIN(1,DAY($A6944)/IF($N6944="Superstore",Settings!$B$5,Settings!$B$4)))</f>
        <v/>
      </c>
      <c r="S6944" s="17">
        <f>IF(OR($B6944="",$G6944="",$R6944=0),"",$G6944/$R6944)</f>
        <v/>
      </c>
      <c r="T6944">
        <f>IF($S6944="","",IF($S6944&lt;Settings!$B$8,"Critical",IF($S6944&lt;Settings!$B$9,"Semi Critical","Non Critical")))</f>
        <v/>
      </c>
      <c r="U6944">
        <f>IF($B6944="","",IFERROR(VLOOKUP($O6944,Leaders!$A:$B,2,0),"Not Mapped"))</f>
        <v/>
      </c>
    </row>
    <row r="6945">
      <c r="A6945" s="16" t="n"/>
      <c r="G6945" s="17" t="n"/>
      <c r="H6945" s="17" t="n"/>
      <c r="I6945" s="17" t="n"/>
      <c r="J6945" s="17" t="n"/>
      <c r="K6945" s="17" t="n"/>
      <c r="L6945" s="17" t="n"/>
      <c r="N6945">
        <f>IF($B6945="","",IF($C6945="SUPERSTORE","Superstore","DH"))</f>
        <v/>
      </c>
      <c r="O6945">
        <f>IF($B6945="","",IFERROR(VLOOKUP($B6945,Mapping!$A:$C,2,0),"Not Mapped"))</f>
        <v/>
      </c>
      <c r="P6945">
        <f>IF($B6945="","",IFERROR(VLOOKUP($B6945,Mapping!$A:$C,3,0),"Not Mapped"))</f>
        <v/>
      </c>
      <c r="Q6945">
        <f>IF($B6945="","",IF(COUNTIF(Exclusions!$A:$A,$B6945)&gt;0,"Yes","No"))</f>
        <v/>
      </c>
      <c r="R6945" s="17">
        <f>IF($B6945="","",MIN(1,DAY($A6945)/IF($N6945="Superstore",Settings!$B$5,Settings!$B$4)))</f>
        <v/>
      </c>
      <c r="S6945" s="17">
        <f>IF(OR($B6945="",$G6945="",$R6945=0),"",$G6945/$R6945)</f>
        <v/>
      </c>
      <c r="T6945">
        <f>IF($S6945="","",IF($S6945&lt;Settings!$B$8,"Critical",IF($S6945&lt;Settings!$B$9,"Semi Critical","Non Critical")))</f>
        <v/>
      </c>
      <c r="U6945">
        <f>IF($B6945="","",IFERROR(VLOOKUP($O6945,Leaders!$A:$B,2,0),"Not Mapped"))</f>
        <v/>
      </c>
    </row>
    <row r="6946">
      <c r="A6946" s="16" t="n"/>
      <c r="G6946" s="17" t="n"/>
      <c r="H6946" s="17" t="n"/>
      <c r="I6946" s="17" t="n"/>
      <c r="J6946" s="17" t="n"/>
      <c r="K6946" s="17" t="n"/>
      <c r="L6946" s="17" t="n"/>
      <c r="N6946">
        <f>IF($B6946="","",IF($C6946="SUPERSTORE","Superstore","DH"))</f>
        <v/>
      </c>
      <c r="O6946">
        <f>IF($B6946="","",IFERROR(VLOOKUP($B6946,Mapping!$A:$C,2,0),"Not Mapped"))</f>
        <v/>
      </c>
      <c r="P6946">
        <f>IF($B6946="","",IFERROR(VLOOKUP($B6946,Mapping!$A:$C,3,0),"Not Mapped"))</f>
        <v/>
      </c>
      <c r="Q6946">
        <f>IF($B6946="","",IF(COUNTIF(Exclusions!$A:$A,$B6946)&gt;0,"Yes","No"))</f>
        <v/>
      </c>
      <c r="R6946" s="17">
        <f>IF($B6946="","",MIN(1,DAY($A6946)/IF($N6946="Superstore",Settings!$B$5,Settings!$B$4)))</f>
        <v/>
      </c>
      <c r="S6946" s="17">
        <f>IF(OR($B6946="",$G6946="",$R6946=0),"",$G6946/$R6946)</f>
        <v/>
      </c>
      <c r="T6946">
        <f>IF($S6946="","",IF($S6946&lt;Settings!$B$8,"Critical",IF($S6946&lt;Settings!$B$9,"Semi Critical","Non Critical")))</f>
        <v/>
      </c>
      <c r="U6946">
        <f>IF($B6946="","",IFERROR(VLOOKUP($O6946,Leaders!$A:$B,2,0),"Not Mapped"))</f>
        <v/>
      </c>
    </row>
    <row r="6947">
      <c r="A6947" s="16" t="n"/>
      <c r="G6947" s="17" t="n"/>
      <c r="H6947" s="17" t="n"/>
      <c r="I6947" s="17" t="n"/>
      <c r="J6947" s="17" t="n"/>
      <c r="K6947" s="17" t="n"/>
      <c r="L6947" s="17" t="n"/>
      <c r="N6947">
        <f>IF($B6947="","",IF($C6947="SUPERSTORE","Superstore","DH"))</f>
        <v/>
      </c>
      <c r="O6947">
        <f>IF($B6947="","",IFERROR(VLOOKUP($B6947,Mapping!$A:$C,2,0),"Not Mapped"))</f>
        <v/>
      </c>
      <c r="P6947">
        <f>IF($B6947="","",IFERROR(VLOOKUP($B6947,Mapping!$A:$C,3,0),"Not Mapped"))</f>
        <v/>
      </c>
      <c r="Q6947">
        <f>IF($B6947="","",IF(COUNTIF(Exclusions!$A:$A,$B6947)&gt;0,"Yes","No"))</f>
        <v/>
      </c>
      <c r="R6947" s="17">
        <f>IF($B6947="","",MIN(1,DAY($A6947)/IF($N6947="Superstore",Settings!$B$5,Settings!$B$4)))</f>
        <v/>
      </c>
      <c r="S6947" s="17">
        <f>IF(OR($B6947="",$G6947="",$R6947=0),"",$G6947/$R6947)</f>
        <v/>
      </c>
      <c r="T6947">
        <f>IF($S6947="","",IF($S6947&lt;Settings!$B$8,"Critical",IF($S6947&lt;Settings!$B$9,"Semi Critical","Non Critical")))</f>
        <v/>
      </c>
      <c r="U6947">
        <f>IF($B6947="","",IFERROR(VLOOKUP($O6947,Leaders!$A:$B,2,0),"Not Mapped"))</f>
        <v/>
      </c>
    </row>
    <row r="6948">
      <c r="A6948" s="16" t="n"/>
      <c r="G6948" s="17" t="n"/>
      <c r="H6948" s="17" t="n"/>
      <c r="I6948" s="17" t="n"/>
      <c r="J6948" s="17" t="n"/>
      <c r="K6948" s="17" t="n"/>
      <c r="L6948" s="17" t="n"/>
      <c r="N6948">
        <f>IF($B6948="","",IF($C6948="SUPERSTORE","Superstore","DH"))</f>
        <v/>
      </c>
      <c r="O6948">
        <f>IF($B6948="","",IFERROR(VLOOKUP($B6948,Mapping!$A:$C,2,0),"Not Mapped"))</f>
        <v/>
      </c>
      <c r="P6948">
        <f>IF($B6948="","",IFERROR(VLOOKUP($B6948,Mapping!$A:$C,3,0),"Not Mapped"))</f>
        <v/>
      </c>
      <c r="Q6948">
        <f>IF($B6948="","",IF(COUNTIF(Exclusions!$A:$A,$B6948)&gt;0,"Yes","No"))</f>
        <v/>
      </c>
      <c r="R6948" s="17">
        <f>IF($B6948="","",MIN(1,DAY($A6948)/IF($N6948="Superstore",Settings!$B$5,Settings!$B$4)))</f>
        <v/>
      </c>
      <c r="S6948" s="17">
        <f>IF(OR($B6948="",$G6948="",$R6948=0),"",$G6948/$R6948)</f>
        <v/>
      </c>
      <c r="T6948">
        <f>IF($S6948="","",IF($S6948&lt;Settings!$B$8,"Critical",IF($S6948&lt;Settings!$B$9,"Semi Critical","Non Critical")))</f>
        <v/>
      </c>
      <c r="U6948">
        <f>IF($B6948="","",IFERROR(VLOOKUP($O6948,Leaders!$A:$B,2,0),"Not Mapped"))</f>
        <v/>
      </c>
    </row>
    <row r="6949">
      <c r="A6949" s="16" t="n"/>
      <c r="G6949" s="17" t="n"/>
      <c r="H6949" s="17" t="n"/>
      <c r="I6949" s="17" t="n"/>
      <c r="J6949" s="17" t="n"/>
      <c r="K6949" s="17" t="n"/>
      <c r="L6949" s="17" t="n"/>
      <c r="N6949">
        <f>IF($B6949="","",IF($C6949="SUPERSTORE","Superstore","DH"))</f>
        <v/>
      </c>
      <c r="O6949">
        <f>IF($B6949="","",IFERROR(VLOOKUP($B6949,Mapping!$A:$C,2,0),"Not Mapped"))</f>
        <v/>
      </c>
      <c r="P6949">
        <f>IF($B6949="","",IFERROR(VLOOKUP($B6949,Mapping!$A:$C,3,0),"Not Mapped"))</f>
        <v/>
      </c>
      <c r="Q6949">
        <f>IF($B6949="","",IF(COUNTIF(Exclusions!$A:$A,$B6949)&gt;0,"Yes","No"))</f>
        <v/>
      </c>
      <c r="R6949" s="17">
        <f>IF($B6949="","",MIN(1,DAY($A6949)/IF($N6949="Superstore",Settings!$B$5,Settings!$B$4)))</f>
        <v/>
      </c>
      <c r="S6949" s="17">
        <f>IF(OR($B6949="",$G6949="",$R6949=0),"",$G6949/$R6949)</f>
        <v/>
      </c>
      <c r="T6949">
        <f>IF($S6949="","",IF($S6949&lt;Settings!$B$8,"Critical",IF($S6949&lt;Settings!$B$9,"Semi Critical","Non Critical")))</f>
        <v/>
      </c>
      <c r="U6949">
        <f>IF($B6949="","",IFERROR(VLOOKUP($O6949,Leaders!$A:$B,2,0),"Not Mapped"))</f>
        <v/>
      </c>
    </row>
    <row r="6950">
      <c r="A6950" s="16" t="n"/>
      <c r="G6950" s="17" t="n"/>
      <c r="H6950" s="17" t="n"/>
      <c r="I6950" s="17" t="n"/>
      <c r="J6950" s="17" t="n"/>
      <c r="K6950" s="17" t="n"/>
      <c r="L6950" s="17" t="n"/>
      <c r="N6950">
        <f>IF($B6950="","",IF($C6950="SUPERSTORE","Superstore","DH"))</f>
        <v/>
      </c>
      <c r="O6950">
        <f>IF($B6950="","",IFERROR(VLOOKUP($B6950,Mapping!$A:$C,2,0),"Not Mapped"))</f>
        <v/>
      </c>
      <c r="P6950">
        <f>IF($B6950="","",IFERROR(VLOOKUP($B6950,Mapping!$A:$C,3,0),"Not Mapped"))</f>
        <v/>
      </c>
      <c r="Q6950">
        <f>IF($B6950="","",IF(COUNTIF(Exclusions!$A:$A,$B6950)&gt;0,"Yes","No"))</f>
        <v/>
      </c>
      <c r="R6950" s="17">
        <f>IF($B6950="","",MIN(1,DAY($A6950)/IF($N6950="Superstore",Settings!$B$5,Settings!$B$4)))</f>
        <v/>
      </c>
      <c r="S6950" s="17">
        <f>IF(OR($B6950="",$G6950="",$R6950=0),"",$G6950/$R6950)</f>
        <v/>
      </c>
      <c r="T6950">
        <f>IF($S6950="","",IF($S6950&lt;Settings!$B$8,"Critical",IF($S6950&lt;Settings!$B$9,"Semi Critical","Non Critical")))</f>
        <v/>
      </c>
      <c r="U6950">
        <f>IF($B6950="","",IFERROR(VLOOKUP($O6950,Leaders!$A:$B,2,0),"Not Mapped"))</f>
        <v/>
      </c>
    </row>
    <row r="6951">
      <c r="A6951" s="16" t="n"/>
      <c r="G6951" s="17" t="n"/>
      <c r="H6951" s="17" t="n"/>
      <c r="I6951" s="17" t="n"/>
      <c r="J6951" s="17" t="n"/>
      <c r="K6951" s="17" t="n"/>
      <c r="L6951" s="17" t="n"/>
      <c r="N6951">
        <f>IF($B6951="","",IF($C6951="SUPERSTORE","Superstore","DH"))</f>
        <v/>
      </c>
      <c r="O6951">
        <f>IF($B6951="","",IFERROR(VLOOKUP($B6951,Mapping!$A:$C,2,0),"Not Mapped"))</f>
        <v/>
      </c>
      <c r="P6951">
        <f>IF($B6951="","",IFERROR(VLOOKUP($B6951,Mapping!$A:$C,3,0),"Not Mapped"))</f>
        <v/>
      </c>
      <c r="Q6951">
        <f>IF($B6951="","",IF(COUNTIF(Exclusions!$A:$A,$B6951)&gt;0,"Yes","No"))</f>
        <v/>
      </c>
      <c r="R6951" s="17">
        <f>IF($B6951="","",MIN(1,DAY($A6951)/IF($N6951="Superstore",Settings!$B$5,Settings!$B$4)))</f>
        <v/>
      </c>
      <c r="S6951" s="17">
        <f>IF(OR($B6951="",$G6951="",$R6951=0),"",$G6951/$R6951)</f>
        <v/>
      </c>
      <c r="T6951">
        <f>IF($S6951="","",IF($S6951&lt;Settings!$B$8,"Critical",IF($S6951&lt;Settings!$B$9,"Semi Critical","Non Critical")))</f>
        <v/>
      </c>
      <c r="U6951">
        <f>IF($B6951="","",IFERROR(VLOOKUP($O6951,Leaders!$A:$B,2,0),"Not Mapped"))</f>
        <v/>
      </c>
    </row>
    <row r="6952">
      <c r="A6952" s="16" t="n"/>
      <c r="G6952" s="17" t="n"/>
      <c r="H6952" s="17" t="n"/>
      <c r="I6952" s="17" t="n"/>
      <c r="J6952" s="17" t="n"/>
      <c r="K6952" s="17" t="n"/>
      <c r="L6952" s="17" t="n"/>
      <c r="N6952">
        <f>IF($B6952="","",IF($C6952="SUPERSTORE","Superstore","DH"))</f>
        <v/>
      </c>
      <c r="O6952">
        <f>IF($B6952="","",IFERROR(VLOOKUP($B6952,Mapping!$A:$C,2,0),"Not Mapped"))</f>
        <v/>
      </c>
      <c r="P6952">
        <f>IF($B6952="","",IFERROR(VLOOKUP($B6952,Mapping!$A:$C,3,0),"Not Mapped"))</f>
        <v/>
      </c>
      <c r="Q6952">
        <f>IF($B6952="","",IF(COUNTIF(Exclusions!$A:$A,$B6952)&gt;0,"Yes","No"))</f>
        <v/>
      </c>
      <c r="R6952" s="17">
        <f>IF($B6952="","",MIN(1,DAY($A6952)/IF($N6952="Superstore",Settings!$B$5,Settings!$B$4)))</f>
        <v/>
      </c>
      <c r="S6952" s="17">
        <f>IF(OR($B6952="",$G6952="",$R6952=0),"",$G6952/$R6952)</f>
        <v/>
      </c>
      <c r="T6952">
        <f>IF($S6952="","",IF($S6952&lt;Settings!$B$8,"Critical",IF($S6952&lt;Settings!$B$9,"Semi Critical","Non Critical")))</f>
        <v/>
      </c>
      <c r="U6952">
        <f>IF($B6952="","",IFERROR(VLOOKUP($O6952,Leaders!$A:$B,2,0),"Not Mapped"))</f>
        <v/>
      </c>
    </row>
    <row r="6953">
      <c r="A6953" s="16" t="n"/>
      <c r="G6953" s="17" t="n"/>
      <c r="H6953" s="17" t="n"/>
      <c r="I6953" s="17" t="n"/>
      <c r="J6953" s="17" t="n"/>
      <c r="K6953" s="17" t="n"/>
      <c r="L6953" s="17" t="n"/>
      <c r="N6953">
        <f>IF($B6953="","",IF($C6953="SUPERSTORE","Superstore","DH"))</f>
        <v/>
      </c>
      <c r="O6953">
        <f>IF($B6953="","",IFERROR(VLOOKUP($B6953,Mapping!$A:$C,2,0),"Not Mapped"))</f>
        <v/>
      </c>
      <c r="P6953">
        <f>IF($B6953="","",IFERROR(VLOOKUP($B6953,Mapping!$A:$C,3,0),"Not Mapped"))</f>
        <v/>
      </c>
      <c r="Q6953">
        <f>IF($B6953="","",IF(COUNTIF(Exclusions!$A:$A,$B6953)&gt;0,"Yes","No"))</f>
        <v/>
      </c>
      <c r="R6953" s="17">
        <f>IF($B6953="","",MIN(1,DAY($A6953)/IF($N6953="Superstore",Settings!$B$5,Settings!$B$4)))</f>
        <v/>
      </c>
      <c r="S6953" s="17">
        <f>IF(OR($B6953="",$G6953="",$R6953=0),"",$G6953/$R6953)</f>
        <v/>
      </c>
      <c r="T6953">
        <f>IF($S6953="","",IF($S6953&lt;Settings!$B$8,"Critical",IF($S6953&lt;Settings!$B$9,"Semi Critical","Non Critical")))</f>
        <v/>
      </c>
      <c r="U6953">
        <f>IF($B6953="","",IFERROR(VLOOKUP($O6953,Leaders!$A:$B,2,0),"Not Mapped"))</f>
        <v/>
      </c>
    </row>
    <row r="6954">
      <c r="A6954" s="16" t="n"/>
      <c r="G6954" s="17" t="n"/>
      <c r="H6954" s="17" t="n"/>
      <c r="I6954" s="17" t="n"/>
      <c r="J6954" s="17" t="n"/>
      <c r="K6954" s="17" t="n"/>
      <c r="L6954" s="17" t="n"/>
      <c r="N6954">
        <f>IF($B6954="","",IF($C6954="SUPERSTORE","Superstore","DH"))</f>
        <v/>
      </c>
      <c r="O6954">
        <f>IF($B6954="","",IFERROR(VLOOKUP($B6954,Mapping!$A:$C,2,0),"Not Mapped"))</f>
        <v/>
      </c>
      <c r="P6954">
        <f>IF($B6954="","",IFERROR(VLOOKUP($B6954,Mapping!$A:$C,3,0),"Not Mapped"))</f>
        <v/>
      </c>
      <c r="Q6954">
        <f>IF($B6954="","",IF(COUNTIF(Exclusions!$A:$A,$B6954)&gt;0,"Yes","No"))</f>
        <v/>
      </c>
      <c r="R6954" s="17">
        <f>IF($B6954="","",MIN(1,DAY($A6954)/IF($N6954="Superstore",Settings!$B$5,Settings!$B$4)))</f>
        <v/>
      </c>
      <c r="S6954" s="17">
        <f>IF(OR($B6954="",$G6954="",$R6954=0),"",$G6954/$R6954)</f>
        <v/>
      </c>
      <c r="T6954">
        <f>IF($S6954="","",IF($S6954&lt;Settings!$B$8,"Critical",IF($S6954&lt;Settings!$B$9,"Semi Critical","Non Critical")))</f>
        <v/>
      </c>
      <c r="U6954">
        <f>IF($B6954="","",IFERROR(VLOOKUP($O6954,Leaders!$A:$B,2,0),"Not Mapped"))</f>
        <v/>
      </c>
    </row>
    <row r="6955">
      <c r="A6955" s="16" t="n"/>
      <c r="G6955" s="17" t="n"/>
      <c r="H6955" s="17" t="n"/>
      <c r="I6955" s="17" t="n"/>
      <c r="J6955" s="17" t="n"/>
      <c r="K6955" s="17" t="n"/>
      <c r="L6955" s="17" t="n"/>
      <c r="N6955">
        <f>IF($B6955="","",IF($C6955="SUPERSTORE","Superstore","DH"))</f>
        <v/>
      </c>
      <c r="O6955">
        <f>IF($B6955="","",IFERROR(VLOOKUP($B6955,Mapping!$A:$C,2,0),"Not Mapped"))</f>
        <v/>
      </c>
      <c r="P6955">
        <f>IF($B6955="","",IFERROR(VLOOKUP($B6955,Mapping!$A:$C,3,0),"Not Mapped"))</f>
        <v/>
      </c>
      <c r="Q6955">
        <f>IF($B6955="","",IF(COUNTIF(Exclusions!$A:$A,$B6955)&gt;0,"Yes","No"))</f>
        <v/>
      </c>
      <c r="R6955" s="17">
        <f>IF($B6955="","",MIN(1,DAY($A6955)/IF($N6955="Superstore",Settings!$B$5,Settings!$B$4)))</f>
        <v/>
      </c>
      <c r="S6955" s="17">
        <f>IF(OR($B6955="",$G6955="",$R6955=0),"",$G6955/$R6955)</f>
        <v/>
      </c>
      <c r="T6955">
        <f>IF($S6955="","",IF($S6955&lt;Settings!$B$8,"Critical",IF($S6955&lt;Settings!$B$9,"Semi Critical","Non Critical")))</f>
        <v/>
      </c>
      <c r="U6955">
        <f>IF($B6955="","",IFERROR(VLOOKUP($O6955,Leaders!$A:$B,2,0),"Not Mapped"))</f>
        <v/>
      </c>
    </row>
    <row r="6956">
      <c r="A6956" s="16" t="n"/>
      <c r="G6956" s="17" t="n"/>
      <c r="H6956" s="17" t="n"/>
      <c r="I6956" s="17" t="n"/>
      <c r="J6956" s="17" t="n"/>
      <c r="K6956" s="17" t="n"/>
      <c r="L6956" s="17" t="n"/>
      <c r="N6956">
        <f>IF($B6956="","",IF($C6956="SUPERSTORE","Superstore","DH"))</f>
        <v/>
      </c>
      <c r="O6956">
        <f>IF($B6956="","",IFERROR(VLOOKUP($B6956,Mapping!$A:$C,2,0),"Not Mapped"))</f>
        <v/>
      </c>
      <c r="P6956">
        <f>IF($B6956="","",IFERROR(VLOOKUP($B6956,Mapping!$A:$C,3,0),"Not Mapped"))</f>
        <v/>
      </c>
      <c r="Q6956">
        <f>IF($B6956="","",IF(COUNTIF(Exclusions!$A:$A,$B6956)&gt;0,"Yes","No"))</f>
        <v/>
      </c>
      <c r="R6956" s="17">
        <f>IF($B6956="","",MIN(1,DAY($A6956)/IF($N6956="Superstore",Settings!$B$5,Settings!$B$4)))</f>
        <v/>
      </c>
      <c r="S6956" s="17">
        <f>IF(OR($B6956="",$G6956="",$R6956=0),"",$G6956/$R6956)</f>
        <v/>
      </c>
      <c r="T6956">
        <f>IF($S6956="","",IF($S6956&lt;Settings!$B$8,"Critical",IF($S6956&lt;Settings!$B$9,"Semi Critical","Non Critical")))</f>
        <v/>
      </c>
      <c r="U6956">
        <f>IF($B6956="","",IFERROR(VLOOKUP($O6956,Leaders!$A:$B,2,0),"Not Mapped"))</f>
        <v/>
      </c>
    </row>
    <row r="6957">
      <c r="A6957" s="16" t="n"/>
      <c r="G6957" s="17" t="n"/>
      <c r="H6957" s="17" t="n"/>
      <c r="I6957" s="17" t="n"/>
      <c r="J6957" s="17" t="n"/>
      <c r="K6957" s="17" t="n"/>
      <c r="L6957" s="17" t="n"/>
      <c r="N6957">
        <f>IF($B6957="","",IF($C6957="SUPERSTORE","Superstore","DH"))</f>
        <v/>
      </c>
      <c r="O6957">
        <f>IF($B6957="","",IFERROR(VLOOKUP($B6957,Mapping!$A:$C,2,0),"Not Mapped"))</f>
        <v/>
      </c>
      <c r="P6957">
        <f>IF($B6957="","",IFERROR(VLOOKUP($B6957,Mapping!$A:$C,3,0),"Not Mapped"))</f>
        <v/>
      </c>
      <c r="Q6957">
        <f>IF($B6957="","",IF(COUNTIF(Exclusions!$A:$A,$B6957)&gt;0,"Yes","No"))</f>
        <v/>
      </c>
      <c r="R6957" s="17">
        <f>IF($B6957="","",MIN(1,DAY($A6957)/IF($N6957="Superstore",Settings!$B$5,Settings!$B$4)))</f>
        <v/>
      </c>
      <c r="S6957" s="17">
        <f>IF(OR($B6957="",$G6957="",$R6957=0),"",$G6957/$R6957)</f>
        <v/>
      </c>
      <c r="T6957">
        <f>IF($S6957="","",IF($S6957&lt;Settings!$B$8,"Critical",IF($S6957&lt;Settings!$B$9,"Semi Critical","Non Critical")))</f>
        <v/>
      </c>
      <c r="U6957">
        <f>IF($B6957="","",IFERROR(VLOOKUP($O6957,Leaders!$A:$B,2,0),"Not Mapped"))</f>
        <v/>
      </c>
    </row>
    <row r="6958">
      <c r="A6958" s="16" t="n"/>
      <c r="G6958" s="17" t="n"/>
      <c r="H6958" s="17" t="n"/>
      <c r="I6958" s="17" t="n"/>
      <c r="J6958" s="17" t="n"/>
      <c r="K6958" s="17" t="n"/>
      <c r="L6958" s="17" t="n"/>
      <c r="N6958">
        <f>IF($B6958="","",IF($C6958="SUPERSTORE","Superstore","DH"))</f>
        <v/>
      </c>
      <c r="O6958">
        <f>IF($B6958="","",IFERROR(VLOOKUP($B6958,Mapping!$A:$C,2,0),"Not Mapped"))</f>
        <v/>
      </c>
      <c r="P6958">
        <f>IF($B6958="","",IFERROR(VLOOKUP($B6958,Mapping!$A:$C,3,0),"Not Mapped"))</f>
        <v/>
      </c>
      <c r="Q6958">
        <f>IF($B6958="","",IF(COUNTIF(Exclusions!$A:$A,$B6958)&gt;0,"Yes","No"))</f>
        <v/>
      </c>
      <c r="R6958" s="17">
        <f>IF($B6958="","",MIN(1,DAY($A6958)/IF($N6958="Superstore",Settings!$B$5,Settings!$B$4)))</f>
        <v/>
      </c>
      <c r="S6958" s="17">
        <f>IF(OR($B6958="",$G6958="",$R6958=0),"",$G6958/$R6958)</f>
        <v/>
      </c>
      <c r="T6958">
        <f>IF($S6958="","",IF($S6958&lt;Settings!$B$8,"Critical",IF($S6958&lt;Settings!$B$9,"Semi Critical","Non Critical")))</f>
        <v/>
      </c>
      <c r="U6958">
        <f>IF($B6958="","",IFERROR(VLOOKUP($O6958,Leaders!$A:$B,2,0),"Not Mapped"))</f>
        <v/>
      </c>
    </row>
    <row r="6959">
      <c r="A6959" s="16" t="n"/>
      <c r="G6959" s="17" t="n"/>
      <c r="H6959" s="17" t="n"/>
      <c r="I6959" s="17" t="n"/>
      <c r="J6959" s="17" t="n"/>
      <c r="K6959" s="17" t="n"/>
      <c r="L6959" s="17" t="n"/>
      <c r="N6959">
        <f>IF($B6959="","",IF($C6959="SUPERSTORE","Superstore","DH"))</f>
        <v/>
      </c>
      <c r="O6959">
        <f>IF($B6959="","",IFERROR(VLOOKUP($B6959,Mapping!$A:$C,2,0),"Not Mapped"))</f>
        <v/>
      </c>
      <c r="P6959">
        <f>IF($B6959="","",IFERROR(VLOOKUP($B6959,Mapping!$A:$C,3,0),"Not Mapped"))</f>
        <v/>
      </c>
      <c r="Q6959">
        <f>IF($B6959="","",IF(COUNTIF(Exclusions!$A:$A,$B6959)&gt;0,"Yes","No"))</f>
        <v/>
      </c>
      <c r="R6959" s="17">
        <f>IF($B6959="","",MIN(1,DAY($A6959)/IF($N6959="Superstore",Settings!$B$5,Settings!$B$4)))</f>
        <v/>
      </c>
      <c r="S6959" s="17">
        <f>IF(OR($B6959="",$G6959="",$R6959=0),"",$G6959/$R6959)</f>
        <v/>
      </c>
      <c r="T6959">
        <f>IF($S6959="","",IF($S6959&lt;Settings!$B$8,"Critical",IF($S6959&lt;Settings!$B$9,"Semi Critical","Non Critical")))</f>
        <v/>
      </c>
      <c r="U6959">
        <f>IF($B6959="","",IFERROR(VLOOKUP($O6959,Leaders!$A:$B,2,0),"Not Mapped"))</f>
        <v/>
      </c>
    </row>
    <row r="6960">
      <c r="A6960" s="16" t="n"/>
      <c r="G6960" s="17" t="n"/>
      <c r="H6960" s="17" t="n"/>
      <c r="I6960" s="17" t="n"/>
      <c r="J6960" s="17" t="n"/>
      <c r="K6960" s="17" t="n"/>
      <c r="L6960" s="17" t="n"/>
      <c r="N6960">
        <f>IF($B6960="","",IF($C6960="SUPERSTORE","Superstore","DH"))</f>
        <v/>
      </c>
      <c r="O6960">
        <f>IF($B6960="","",IFERROR(VLOOKUP($B6960,Mapping!$A:$C,2,0),"Not Mapped"))</f>
        <v/>
      </c>
      <c r="P6960">
        <f>IF($B6960="","",IFERROR(VLOOKUP($B6960,Mapping!$A:$C,3,0),"Not Mapped"))</f>
        <v/>
      </c>
      <c r="Q6960">
        <f>IF($B6960="","",IF(COUNTIF(Exclusions!$A:$A,$B6960)&gt;0,"Yes","No"))</f>
        <v/>
      </c>
      <c r="R6960" s="17">
        <f>IF($B6960="","",MIN(1,DAY($A6960)/IF($N6960="Superstore",Settings!$B$5,Settings!$B$4)))</f>
        <v/>
      </c>
      <c r="S6960" s="17">
        <f>IF(OR($B6960="",$G6960="",$R6960=0),"",$G6960/$R6960)</f>
        <v/>
      </c>
      <c r="T6960">
        <f>IF($S6960="","",IF($S6960&lt;Settings!$B$8,"Critical",IF($S6960&lt;Settings!$B$9,"Semi Critical","Non Critical")))</f>
        <v/>
      </c>
      <c r="U6960">
        <f>IF($B6960="","",IFERROR(VLOOKUP($O6960,Leaders!$A:$B,2,0),"Not Mapped"))</f>
        <v/>
      </c>
    </row>
    <row r="6961">
      <c r="A6961" s="16" t="n"/>
      <c r="G6961" s="17" t="n"/>
      <c r="H6961" s="17" t="n"/>
      <c r="I6961" s="17" t="n"/>
      <c r="J6961" s="17" t="n"/>
      <c r="K6961" s="17" t="n"/>
      <c r="L6961" s="17" t="n"/>
      <c r="N6961">
        <f>IF($B6961="","",IF($C6961="SUPERSTORE","Superstore","DH"))</f>
        <v/>
      </c>
      <c r="O6961">
        <f>IF($B6961="","",IFERROR(VLOOKUP($B6961,Mapping!$A:$C,2,0),"Not Mapped"))</f>
        <v/>
      </c>
      <c r="P6961">
        <f>IF($B6961="","",IFERROR(VLOOKUP($B6961,Mapping!$A:$C,3,0),"Not Mapped"))</f>
        <v/>
      </c>
      <c r="Q6961">
        <f>IF($B6961="","",IF(COUNTIF(Exclusions!$A:$A,$B6961)&gt;0,"Yes","No"))</f>
        <v/>
      </c>
      <c r="R6961" s="17">
        <f>IF($B6961="","",MIN(1,DAY($A6961)/IF($N6961="Superstore",Settings!$B$5,Settings!$B$4)))</f>
        <v/>
      </c>
      <c r="S6961" s="17">
        <f>IF(OR($B6961="",$G6961="",$R6961=0),"",$G6961/$R6961)</f>
        <v/>
      </c>
      <c r="T6961">
        <f>IF($S6961="","",IF($S6961&lt;Settings!$B$8,"Critical",IF($S6961&lt;Settings!$B$9,"Semi Critical","Non Critical")))</f>
        <v/>
      </c>
      <c r="U6961">
        <f>IF($B6961="","",IFERROR(VLOOKUP($O6961,Leaders!$A:$B,2,0),"Not Mapped"))</f>
        <v/>
      </c>
    </row>
    <row r="6962">
      <c r="A6962" s="16" t="n"/>
      <c r="G6962" s="17" t="n"/>
      <c r="H6962" s="17" t="n"/>
      <c r="I6962" s="17" t="n"/>
      <c r="J6962" s="17" t="n"/>
      <c r="K6962" s="17" t="n"/>
      <c r="L6962" s="17" t="n"/>
      <c r="N6962">
        <f>IF($B6962="","",IF($C6962="SUPERSTORE","Superstore","DH"))</f>
        <v/>
      </c>
      <c r="O6962">
        <f>IF($B6962="","",IFERROR(VLOOKUP($B6962,Mapping!$A:$C,2,0),"Not Mapped"))</f>
        <v/>
      </c>
      <c r="P6962">
        <f>IF($B6962="","",IFERROR(VLOOKUP($B6962,Mapping!$A:$C,3,0),"Not Mapped"))</f>
        <v/>
      </c>
      <c r="Q6962">
        <f>IF($B6962="","",IF(COUNTIF(Exclusions!$A:$A,$B6962)&gt;0,"Yes","No"))</f>
        <v/>
      </c>
      <c r="R6962" s="17">
        <f>IF($B6962="","",MIN(1,DAY($A6962)/IF($N6962="Superstore",Settings!$B$5,Settings!$B$4)))</f>
        <v/>
      </c>
      <c r="S6962" s="17">
        <f>IF(OR($B6962="",$G6962="",$R6962=0),"",$G6962/$R6962)</f>
        <v/>
      </c>
      <c r="T6962">
        <f>IF($S6962="","",IF($S6962&lt;Settings!$B$8,"Critical",IF($S6962&lt;Settings!$B$9,"Semi Critical","Non Critical")))</f>
        <v/>
      </c>
      <c r="U6962">
        <f>IF($B6962="","",IFERROR(VLOOKUP($O6962,Leaders!$A:$B,2,0),"Not Mapped"))</f>
        <v/>
      </c>
    </row>
    <row r="6963">
      <c r="A6963" s="16" t="n"/>
      <c r="G6963" s="17" t="n"/>
      <c r="H6963" s="17" t="n"/>
      <c r="I6963" s="17" t="n"/>
      <c r="J6963" s="17" t="n"/>
      <c r="K6963" s="17" t="n"/>
      <c r="L6963" s="17" t="n"/>
      <c r="N6963">
        <f>IF($B6963="","",IF($C6963="SUPERSTORE","Superstore","DH"))</f>
        <v/>
      </c>
      <c r="O6963">
        <f>IF($B6963="","",IFERROR(VLOOKUP($B6963,Mapping!$A:$C,2,0),"Not Mapped"))</f>
        <v/>
      </c>
      <c r="P6963">
        <f>IF($B6963="","",IFERROR(VLOOKUP($B6963,Mapping!$A:$C,3,0),"Not Mapped"))</f>
        <v/>
      </c>
      <c r="Q6963">
        <f>IF($B6963="","",IF(COUNTIF(Exclusions!$A:$A,$B6963)&gt;0,"Yes","No"))</f>
        <v/>
      </c>
      <c r="R6963" s="17">
        <f>IF($B6963="","",MIN(1,DAY($A6963)/IF($N6963="Superstore",Settings!$B$5,Settings!$B$4)))</f>
        <v/>
      </c>
      <c r="S6963" s="17">
        <f>IF(OR($B6963="",$G6963="",$R6963=0),"",$G6963/$R6963)</f>
        <v/>
      </c>
      <c r="T6963">
        <f>IF($S6963="","",IF($S6963&lt;Settings!$B$8,"Critical",IF($S6963&lt;Settings!$B$9,"Semi Critical","Non Critical")))</f>
        <v/>
      </c>
      <c r="U6963">
        <f>IF($B6963="","",IFERROR(VLOOKUP($O6963,Leaders!$A:$B,2,0),"Not Mapped"))</f>
        <v/>
      </c>
    </row>
    <row r="6964">
      <c r="A6964" s="16" t="n"/>
      <c r="G6964" s="17" t="n"/>
      <c r="H6964" s="17" t="n"/>
      <c r="I6964" s="17" t="n"/>
      <c r="J6964" s="17" t="n"/>
      <c r="K6964" s="17" t="n"/>
      <c r="L6964" s="17" t="n"/>
      <c r="N6964">
        <f>IF($B6964="","",IF($C6964="SUPERSTORE","Superstore","DH"))</f>
        <v/>
      </c>
      <c r="O6964">
        <f>IF($B6964="","",IFERROR(VLOOKUP($B6964,Mapping!$A:$C,2,0),"Not Mapped"))</f>
        <v/>
      </c>
      <c r="P6964">
        <f>IF($B6964="","",IFERROR(VLOOKUP($B6964,Mapping!$A:$C,3,0),"Not Mapped"))</f>
        <v/>
      </c>
      <c r="Q6964">
        <f>IF($B6964="","",IF(COUNTIF(Exclusions!$A:$A,$B6964)&gt;0,"Yes","No"))</f>
        <v/>
      </c>
      <c r="R6964" s="17">
        <f>IF($B6964="","",MIN(1,DAY($A6964)/IF($N6964="Superstore",Settings!$B$5,Settings!$B$4)))</f>
        <v/>
      </c>
      <c r="S6964" s="17">
        <f>IF(OR($B6964="",$G6964="",$R6964=0),"",$G6964/$R6964)</f>
        <v/>
      </c>
      <c r="T6964">
        <f>IF($S6964="","",IF($S6964&lt;Settings!$B$8,"Critical",IF($S6964&lt;Settings!$B$9,"Semi Critical","Non Critical")))</f>
        <v/>
      </c>
      <c r="U6964">
        <f>IF($B6964="","",IFERROR(VLOOKUP($O6964,Leaders!$A:$B,2,0),"Not Mapped"))</f>
        <v/>
      </c>
    </row>
    <row r="6965">
      <c r="A6965" s="16" t="n"/>
      <c r="G6965" s="17" t="n"/>
      <c r="H6965" s="17" t="n"/>
      <c r="I6965" s="17" t="n"/>
      <c r="J6965" s="17" t="n"/>
      <c r="K6965" s="17" t="n"/>
      <c r="L6965" s="17" t="n"/>
      <c r="N6965">
        <f>IF($B6965="","",IF($C6965="SUPERSTORE","Superstore","DH"))</f>
        <v/>
      </c>
      <c r="O6965">
        <f>IF($B6965="","",IFERROR(VLOOKUP($B6965,Mapping!$A:$C,2,0),"Not Mapped"))</f>
        <v/>
      </c>
      <c r="P6965">
        <f>IF($B6965="","",IFERROR(VLOOKUP($B6965,Mapping!$A:$C,3,0),"Not Mapped"))</f>
        <v/>
      </c>
      <c r="Q6965">
        <f>IF($B6965="","",IF(COUNTIF(Exclusions!$A:$A,$B6965)&gt;0,"Yes","No"))</f>
        <v/>
      </c>
      <c r="R6965" s="17">
        <f>IF($B6965="","",MIN(1,DAY($A6965)/IF($N6965="Superstore",Settings!$B$5,Settings!$B$4)))</f>
        <v/>
      </c>
      <c r="S6965" s="17">
        <f>IF(OR($B6965="",$G6965="",$R6965=0),"",$G6965/$R6965)</f>
        <v/>
      </c>
      <c r="T6965">
        <f>IF($S6965="","",IF($S6965&lt;Settings!$B$8,"Critical",IF($S6965&lt;Settings!$B$9,"Semi Critical","Non Critical")))</f>
        <v/>
      </c>
      <c r="U6965">
        <f>IF($B6965="","",IFERROR(VLOOKUP($O6965,Leaders!$A:$B,2,0),"Not Mapped"))</f>
        <v/>
      </c>
    </row>
    <row r="6966">
      <c r="A6966" s="16" t="n"/>
      <c r="G6966" s="17" t="n"/>
      <c r="H6966" s="17" t="n"/>
      <c r="I6966" s="17" t="n"/>
      <c r="J6966" s="17" t="n"/>
      <c r="K6966" s="17" t="n"/>
      <c r="L6966" s="17" t="n"/>
      <c r="N6966">
        <f>IF($B6966="","",IF($C6966="SUPERSTORE","Superstore","DH"))</f>
        <v/>
      </c>
      <c r="O6966">
        <f>IF($B6966="","",IFERROR(VLOOKUP($B6966,Mapping!$A:$C,2,0),"Not Mapped"))</f>
        <v/>
      </c>
      <c r="P6966">
        <f>IF($B6966="","",IFERROR(VLOOKUP($B6966,Mapping!$A:$C,3,0),"Not Mapped"))</f>
        <v/>
      </c>
      <c r="Q6966">
        <f>IF($B6966="","",IF(COUNTIF(Exclusions!$A:$A,$B6966)&gt;0,"Yes","No"))</f>
        <v/>
      </c>
      <c r="R6966" s="17">
        <f>IF($B6966="","",MIN(1,DAY($A6966)/IF($N6966="Superstore",Settings!$B$5,Settings!$B$4)))</f>
        <v/>
      </c>
      <c r="S6966" s="17">
        <f>IF(OR($B6966="",$G6966="",$R6966=0),"",$G6966/$R6966)</f>
        <v/>
      </c>
      <c r="T6966">
        <f>IF($S6966="","",IF($S6966&lt;Settings!$B$8,"Critical",IF($S6966&lt;Settings!$B$9,"Semi Critical","Non Critical")))</f>
        <v/>
      </c>
      <c r="U6966">
        <f>IF($B6966="","",IFERROR(VLOOKUP($O6966,Leaders!$A:$B,2,0),"Not Mapped"))</f>
        <v/>
      </c>
    </row>
    <row r="6967">
      <c r="A6967" s="16" t="n"/>
      <c r="G6967" s="17" t="n"/>
      <c r="H6967" s="17" t="n"/>
      <c r="I6967" s="17" t="n"/>
      <c r="J6967" s="17" t="n"/>
      <c r="K6967" s="17" t="n"/>
      <c r="L6967" s="17" t="n"/>
      <c r="N6967">
        <f>IF($B6967="","",IF($C6967="SUPERSTORE","Superstore","DH"))</f>
        <v/>
      </c>
      <c r="O6967">
        <f>IF($B6967="","",IFERROR(VLOOKUP($B6967,Mapping!$A:$C,2,0),"Not Mapped"))</f>
        <v/>
      </c>
      <c r="P6967">
        <f>IF($B6967="","",IFERROR(VLOOKUP($B6967,Mapping!$A:$C,3,0),"Not Mapped"))</f>
        <v/>
      </c>
      <c r="Q6967">
        <f>IF($B6967="","",IF(COUNTIF(Exclusions!$A:$A,$B6967)&gt;0,"Yes","No"))</f>
        <v/>
      </c>
      <c r="R6967" s="17">
        <f>IF($B6967="","",MIN(1,DAY($A6967)/IF($N6967="Superstore",Settings!$B$5,Settings!$B$4)))</f>
        <v/>
      </c>
      <c r="S6967" s="17">
        <f>IF(OR($B6967="",$G6967="",$R6967=0),"",$G6967/$R6967)</f>
        <v/>
      </c>
      <c r="T6967">
        <f>IF($S6967="","",IF($S6967&lt;Settings!$B$8,"Critical",IF($S6967&lt;Settings!$B$9,"Semi Critical","Non Critical")))</f>
        <v/>
      </c>
      <c r="U6967">
        <f>IF($B6967="","",IFERROR(VLOOKUP($O6967,Leaders!$A:$B,2,0),"Not Mapped"))</f>
        <v/>
      </c>
    </row>
    <row r="6968">
      <c r="A6968" s="16" t="n"/>
      <c r="G6968" s="17" t="n"/>
      <c r="H6968" s="17" t="n"/>
      <c r="I6968" s="17" t="n"/>
      <c r="J6968" s="17" t="n"/>
      <c r="K6968" s="17" t="n"/>
      <c r="L6968" s="17" t="n"/>
      <c r="N6968">
        <f>IF($B6968="","",IF($C6968="SUPERSTORE","Superstore","DH"))</f>
        <v/>
      </c>
      <c r="O6968">
        <f>IF($B6968="","",IFERROR(VLOOKUP($B6968,Mapping!$A:$C,2,0),"Not Mapped"))</f>
        <v/>
      </c>
      <c r="P6968">
        <f>IF($B6968="","",IFERROR(VLOOKUP($B6968,Mapping!$A:$C,3,0),"Not Mapped"))</f>
        <v/>
      </c>
      <c r="Q6968">
        <f>IF($B6968="","",IF(COUNTIF(Exclusions!$A:$A,$B6968)&gt;0,"Yes","No"))</f>
        <v/>
      </c>
      <c r="R6968" s="17">
        <f>IF($B6968="","",MIN(1,DAY($A6968)/IF($N6968="Superstore",Settings!$B$5,Settings!$B$4)))</f>
        <v/>
      </c>
      <c r="S6968" s="17">
        <f>IF(OR($B6968="",$G6968="",$R6968=0),"",$G6968/$R6968)</f>
        <v/>
      </c>
      <c r="T6968">
        <f>IF($S6968="","",IF($S6968&lt;Settings!$B$8,"Critical",IF($S6968&lt;Settings!$B$9,"Semi Critical","Non Critical")))</f>
        <v/>
      </c>
      <c r="U6968">
        <f>IF($B6968="","",IFERROR(VLOOKUP($O6968,Leaders!$A:$B,2,0),"Not Mapped"))</f>
        <v/>
      </c>
    </row>
    <row r="6969">
      <c r="A6969" s="16" t="n"/>
      <c r="G6969" s="17" t="n"/>
      <c r="H6969" s="17" t="n"/>
      <c r="I6969" s="17" t="n"/>
      <c r="J6969" s="17" t="n"/>
      <c r="K6969" s="17" t="n"/>
      <c r="L6969" s="17" t="n"/>
      <c r="N6969">
        <f>IF($B6969="","",IF($C6969="SUPERSTORE","Superstore","DH"))</f>
        <v/>
      </c>
      <c r="O6969">
        <f>IF($B6969="","",IFERROR(VLOOKUP($B6969,Mapping!$A:$C,2,0),"Not Mapped"))</f>
        <v/>
      </c>
      <c r="P6969">
        <f>IF($B6969="","",IFERROR(VLOOKUP($B6969,Mapping!$A:$C,3,0),"Not Mapped"))</f>
        <v/>
      </c>
      <c r="Q6969">
        <f>IF($B6969="","",IF(COUNTIF(Exclusions!$A:$A,$B6969)&gt;0,"Yes","No"))</f>
        <v/>
      </c>
      <c r="R6969" s="17">
        <f>IF($B6969="","",MIN(1,DAY($A6969)/IF($N6969="Superstore",Settings!$B$5,Settings!$B$4)))</f>
        <v/>
      </c>
      <c r="S6969" s="17">
        <f>IF(OR($B6969="",$G6969="",$R6969=0),"",$G6969/$R6969)</f>
        <v/>
      </c>
      <c r="T6969">
        <f>IF($S6969="","",IF($S6969&lt;Settings!$B$8,"Critical",IF($S6969&lt;Settings!$B$9,"Semi Critical","Non Critical")))</f>
        <v/>
      </c>
      <c r="U6969">
        <f>IF($B6969="","",IFERROR(VLOOKUP($O6969,Leaders!$A:$B,2,0),"Not Mapped"))</f>
        <v/>
      </c>
    </row>
    <row r="6970">
      <c r="A6970" s="16" t="n"/>
      <c r="G6970" s="17" t="n"/>
      <c r="H6970" s="17" t="n"/>
      <c r="I6970" s="17" t="n"/>
      <c r="J6970" s="17" t="n"/>
      <c r="K6970" s="17" t="n"/>
      <c r="L6970" s="17" t="n"/>
      <c r="N6970">
        <f>IF($B6970="","",IF($C6970="SUPERSTORE","Superstore","DH"))</f>
        <v/>
      </c>
      <c r="O6970">
        <f>IF($B6970="","",IFERROR(VLOOKUP($B6970,Mapping!$A:$C,2,0),"Not Mapped"))</f>
        <v/>
      </c>
      <c r="P6970">
        <f>IF($B6970="","",IFERROR(VLOOKUP($B6970,Mapping!$A:$C,3,0),"Not Mapped"))</f>
        <v/>
      </c>
      <c r="Q6970">
        <f>IF($B6970="","",IF(COUNTIF(Exclusions!$A:$A,$B6970)&gt;0,"Yes","No"))</f>
        <v/>
      </c>
      <c r="R6970" s="17">
        <f>IF($B6970="","",MIN(1,DAY($A6970)/IF($N6970="Superstore",Settings!$B$5,Settings!$B$4)))</f>
        <v/>
      </c>
      <c r="S6970" s="17">
        <f>IF(OR($B6970="",$G6970="",$R6970=0),"",$G6970/$R6970)</f>
        <v/>
      </c>
      <c r="T6970">
        <f>IF($S6970="","",IF($S6970&lt;Settings!$B$8,"Critical",IF($S6970&lt;Settings!$B$9,"Semi Critical","Non Critical")))</f>
        <v/>
      </c>
      <c r="U6970">
        <f>IF($B6970="","",IFERROR(VLOOKUP($O6970,Leaders!$A:$B,2,0),"Not Mapped"))</f>
        <v/>
      </c>
    </row>
    <row r="6971">
      <c r="A6971" s="16" t="n"/>
      <c r="G6971" s="17" t="n"/>
      <c r="H6971" s="17" t="n"/>
      <c r="I6971" s="17" t="n"/>
      <c r="J6971" s="17" t="n"/>
      <c r="K6971" s="17" t="n"/>
      <c r="L6971" s="17" t="n"/>
      <c r="N6971">
        <f>IF($B6971="","",IF($C6971="SUPERSTORE","Superstore","DH"))</f>
        <v/>
      </c>
      <c r="O6971">
        <f>IF($B6971="","",IFERROR(VLOOKUP($B6971,Mapping!$A:$C,2,0),"Not Mapped"))</f>
        <v/>
      </c>
      <c r="P6971">
        <f>IF($B6971="","",IFERROR(VLOOKUP($B6971,Mapping!$A:$C,3,0),"Not Mapped"))</f>
        <v/>
      </c>
      <c r="Q6971">
        <f>IF($B6971="","",IF(COUNTIF(Exclusions!$A:$A,$B6971)&gt;0,"Yes","No"))</f>
        <v/>
      </c>
      <c r="R6971" s="17">
        <f>IF($B6971="","",MIN(1,DAY($A6971)/IF($N6971="Superstore",Settings!$B$5,Settings!$B$4)))</f>
        <v/>
      </c>
      <c r="S6971" s="17">
        <f>IF(OR($B6971="",$G6971="",$R6971=0),"",$G6971/$R6971)</f>
        <v/>
      </c>
      <c r="T6971">
        <f>IF($S6971="","",IF($S6971&lt;Settings!$B$8,"Critical",IF($S6971&lt;Settings!$B$9,"Semi Critical","Non Critical")))</f>
        <v/>
      </c>
      <c r="U6971">
        <f>IF($B6971="","",IFERROR(VLOOKUP($O6971,Leaders!$A:$B,2,0),"Not Mapped"))</f>
        <v/>
      </c>
    </row>
    <row r="6972">
      <c r="A6972" s="16" t="n"/>
      <c r="G6972" s="17" t="n"/>
      <c r="H6972" s="17" t="n"/>
      <c r="I6972" s="17" t="n"/>
      <c r="J6972" s="17" t="n"/>
      <c r="K6972" s="17" t="n"/>
      <c r="L6972" s="17" t="n"/>
      <c r="N6972">
        <f>IF($B6972="","",IF($C6972="SUPERSTORE","Superstore","DH"))</f>
        <v/>
      </c>
      <c r="O6972">
        <f>IF($B6972="","",IFERROR(VLOOKUP($B6972,Mapping!$A:$C,2,0),"Not Mapped"))</f>
        <v/>
      </c>
      <c r="P6972">
        <f>IF($B6972="","",IFERROR(VLOOKUP($B6972,Mapping!$A:$C,3,0),"Not Mapped"))</f>
        <v/>
      </c>
      <c r="Q6972">
        <f>IF($B6972="","",IF(COUNTIF(Exclusions!$A:$A,$B6972)&gt;0,"Yes","No"))</f>
        <v/>
      </c>
      <c r="R6972" s="17">
        <f>IF($B6972="","",MIN(1,DAY($A6972)/IF($N6972="Superstore",Settings!$B$5,Settings!$B$4)))</f>
        <v/>
      </c>
      <c r="S6972" s="17">
        <f>IF(OR($B6972="",$G6972="",$R6972=0),"",$G6972/$R6972)</f>
        <v/>
      </c>
      <c r="T6972">
        <f>IF($S6972="","",IF($S6972&lt;Settings!$B$8,"Critical",IF($S6972&lt;Settings!$B$9,"Semi Critical","Non Critical")))</f>
        <v/>
      </c>
      <c r="U6972">
        <f>IF($B6972="","",IFERROR(VLOOKUP($O6972,Leaders!$A:$B,2,0),"Not Mapped"))</f>
        <v/>
      </c>
    </row>
    <row r="6973">
      <c r="A6973" s="16" t="n"/>
      <c r="G6973" s="17" t="n"/>
      <c r="H6973" s="17" t="n"/>
      <c r="I6973" s="17" t="n"/>
      <c r="J6973" s="17" t="n"/>
      <c r="K6973" s="17" t="n"/>
      <c r="L6973" s="17" t="n"/>
      <c r="N6973">
        <f>IF($B6973="","",IF($C6973="SUPERSTORE","Superstore","DH"))</f>
        <v/>
      </c>
      <c r="O6973">
        <f>IF($B6973="","",IFERROR(VLOOKUP($B6973,Mapping!$A:$C,2,0),"Not Mapped"))</f>
        <v/>
      </c>
      <c r="P6973">
        <f>IF($B6973="","",IFERROR(VLOOKUP($B6973,Mapping!$A:$C,3,0),"Not Mapped"))</f>
        <v/>
      </c>
      <c r="Q6973">
        <f>IF($B6973="","",IF(COUNTIF(Exclusions!$A:$A,$B6973)&gt;0,"Yes","No"))</f>
        <v/>
      </c>
      <c r="R6973" s="17">
        <f>IF($B6973="","",MIN(1,DAY($A6973)/IF($N6973="Superstore",Settings!$B$5,Settings!$B$4)))</f>
        <v/>
      </c>
      <c r="S6973" s="17">
        <f>IF(OR($B6973="",$G6973="",$R6973=0),"",$G6973/$R6973)</f>
        <v/>
      </c>
      <c r="T6973">
        <f>IF($S6973="","",IF($S6973&lt;Settings!$B$8,"Critical",IF($S6973&lt;Settings!$B$9,"Semi Critical","Non Critical")))</f>
        <v/>
      </c>
      <c r="U6973">
        <f>IF($B6973="","",IFERROR(VLOOKUP($O6973,Leaders!$A:$B,2,0),"Not Mapped"))</f>
        <v/>
      </c>
    </row>
    <row r="6974">
      <c r="A6974" s="16" t="n"/>
      <c r="G6974" s="17" t="n"/>
      <c r="H6974" s="17" t="n"/>
      <c r="I6974" s="17" t="n"/>
      <c r="J6974" s="17" t="n"/>
      <c r="K6974" s="17" t="n"/>
      <c r="L6974" s="17" t="n"/>
      <c r="N6974">
        <f>IF($B6974="","",IF($C6974="SUPERSTORE","Superstore","DH"))</f>
        <v/>
      </c>
      <c r="O6974">
        <f>IF($B6974="","",IFERROR(VLOOKUP($B6974,Mapping!$A:$C,2,0),"Not Mapped"))</f>
        <v/>
      </c>
      <c r="P6974">
        <f>IF($B6974="","",IFERROR(VLOOKUP($B6974,Mapping!$A:$C,3,0),"Not Mapped"))</f>
        <v/>
      </c>
      <c r="Q6974">
        <f>IF($B6974="","",IF(COUNTIF(Exclusions!$A:$A,$B6974)&gt;0,"Yes","No"))</f>
        <v/>
      </c>
      <c r="R6974" s="17">
        <f>IF($B6974="","",MIN(1,DAY($A6974)/IF($N6974="Superstore",Settings!$B$5,Settings!$B$4)))</f>
        <v/>
      </c>
      <c r="S6974" s="17">
        <f>IF(OR($B6974="",$G6974="",$R6974=0),"",$G6974/$R6974)</f>
        <v/>
      </c>
      <c r="T6974">
        <f>IF($S6974="","",IF($S6974&lt;Settings!$B$8,"Critical",IF($S6974&lt;Settings!$B$9,"Semi Critical","Non Critical")))</f>
        <v/>
      </c>
      <c r="U6974">
        <f>IF($B6974="","",IFERROR(VLOOKUP($O6974,Leaders!$A:$B,2,0),"Not Mapped"))</f>
        <v/>
      </c>
    </row>
    <row r="6975">
      <c r="A6975" s="16" t="n"/>
      <c r="G6975" s="17" t="n"/>
      <c r="H6975" s="17" t="n"/>
      <c r="I6975" s="17" t="n"/>
      <c r="J6975" s="17" t="n"/>
      <c r="K6975" s="17" t="n"/>
      <c r="L6975" s="17" t="n"/>
      <c r="N6975">
        <f>IF($B6975="","",IF($C6975="SUPERSTORE","Superstore","DH"))</f>
        <v/>
      </c>
      <c r="O6975">
        <f>IF($B6975="","",IFERROR(VLOOKUP($B6975,Mapping!$A:$C,2,0),"Not Mapped"))</f>
        <v/>
      </c>
      <c r="P6975">
        <f>IF($B6975="","",IFERROR(VLOOKUP($B6975,Mapping!$A:$C,3,0),"Not Mapped"))</f>
        <v/>
      </c>
      <c r="Q6975">
        <f>IF($B6975="","",IF(COUNTIF(Exclusions!$A:$A,$B6975)&gt;0,"Yes","No"))</f>
        <v/>
      </c>
      <c r="R6975" s="17">
        <f>IF($B6975="","",MIN(1,DAY($A6975)/IF($N6975="Superstore",Settings!$B$5,Settings!$B$4)))</f>
        <v/>
      </c>
      <c r="S6975" s="17">
        <f>IF(OR($B6975="",$G6975="",$R6975=0),"",$G6975/$R6975)</f>
        <v/>
      </c>
      <c r="T6975">
        <f>IF($S6975="","",IF($S6975&lt;Settings!$B$8,"Critical",IF($S6975&lt;Settings!$B$9,"Semi Critical","Non Critical")))</f>
        <v/>
      </c>
      <c r="U6975">
        <f>IF($B6975="","",IFERROR(VLOOKUP($O6975,Leaders!$A:$B,2,0),"Not Mapped"))</f>
        <v/>
      </c>
    </row>
    <row r="6976">
      <c r="A6976" s="16" t="n"/>
      <c r="G6976" s="17" t="n"/>
      <c r="H6976" s="17" t="n"/>
      <c r="I6976" s="17" t="n"/>
      <c r="J6976" s="17" t="n"/>
      <c r="K6976" s="17" t="n"/>
      <c r="L6976" s="17" t="n"/>
      <c r="N6976">
        <f>IF($B6976="","",IF($C6976="SUPERSTORE","Superstore","DH"))</f>
        <v/>
      </c>
      <c r="O6976">
        <f>IF($B6976="","",IFERROR(VLOOKUP($B6976,Mapping!$A:$C,2,0),"Not Mapped"))</f>
        <v/>
      </c>
      <c r="P6976">
        <f>IF($B6976="","",IFERROR(VLOOKUP($B6976,Mapping!$A:$C,3,0),"Not Mapped"))</f>
        <v/>
      </c>
      <c r="Q6976">
        <f>IF($B6976="","",IF(COUNTIF(Exclusions!$A:$A,$B6976)&gt;0,"Yes","No"))</f>
        <v/>
      </c>
      <c r="R6976" s="17">
        <f>IF($B6976="","",MIN(1,DAY($A6976)/IF($N6976="Superstore",Settings!$B$5,Settings!$B$4)))</f>
        <v/>
      </c>
      <c r="S6976" s="17">
        <f>IF(OR($B6976="",$G6976="",$R6976=0),"",$G6976/$R6976)</f>
        <v/>
      </c>
      <c r="T6976">
        <f>IF($S6976="","",IF($S6976&lt;Settings!$B$8,"Critical",IF($S6976&lt;Settings!$B$9,"Semi Critical","Non Critical")))</f>
        <v/>
      </c>
      <c r="U6976">
        <f>IF($B6976="","",IFERROR(VLOOKUP($O6976,Leaders!$A:$B,2,0),"Not Mapped"))</f>
        <v/>
      </c>
    </row>
    <row r="6977">
      <c r="A6977" s="16" t="n"/>
      <c r="G6977" s="17" t="n"/>
      <c r="H6977" s="17" t="n"/>
      <c r="I6977" s="17" t="n"/>
      <c r="J6977" s="17" t="n"/>
      <c r="K6977" s="17" t="n"/>
      <c r="L6977" s="17" t="n"/>
      <c r="N6977">
        <f>IF($B6977="","",IF($C6977="SUPERSTORE","Superstore","DH"))</f>
        <v/>
      </c>
      <c r="O6977">
        <f>IF($B6977="","",IFERROR(VLOOKUP($B6977,Mapping!$A:$C,2,0),"Not Mapped"))</f>
        <v/>
      </c>
      <c r="P6977">
        <f>IF($B6977="","",IFERROR(VLOOKUP($B6977,Mapping!$A:$C,3,0),"Not Mapped"))</f>
        <v/>
      </c>
      <c r="Q6977">
        <f>IF($B6977="","",IF(COUNTIF(Exclusions!$A:$A,$B6977)&gt;0,"Yes","No"))</f>
        <v/>
      </c>
      <c r="R6977" s="17">
        <f>IF($B6977="","",MIN(1,DAY($A6977)/IF($N6977="Superstore",Settings!$B$5,Settings!$B$4)))</f>
        <v/>
      </c>
      <c r="S6977" s="17">
        <f>IF(OR($B6977="",$G6977="",$R6977=0),"",$G6977/$R6977)</f>
        <v/>
      </c>
      <c r="T6977">
        <f>IF($S6977="","",IF($S6977&lt;Settings!$B$8,"Critical",IF($S6977&lt;Settings!$B$9,"Semi Critical","Non Critical")))</f>
        <v/>
      </c>
      <c r="U6977">
        <f>IF($B6977="","",IFERROR(VLOOKUP($O6977,Leaders!$A:$B,2,0),"Not Mapped"))</f>
        <v/>
      </c>
    </row>
    <row r="6978">
      <c r="A6978" s="16" t="n"/>
      <c r="G6978" s="17" t="n"/>
      <c r="H6978" s="17" t="n"/>
      <c r="I6978" s="17" t="n"/>
      <c r="J6978" s="17" t="n"/>
      <c r="K6978" s="17" t="n"/>
      <c r="L6978" s="17" t="n"/>
      <c r="N6978">
        <f>IF($B6978="","",IF($C6978="SUPERSTORE","Superstore","DH"))</f>
        <v/>
      </c>
      <c r="O6978">
        <f>IF($B6978="","",IFERROR(VLOOKUP($B6978,Mapping!$A:$C,2,0),"Not Mapped"))</f>
        <v/>
      </c>
      <c r="P6978">
        <f>IF($B6978="","",IFERROR(VLOOKUP($B6978,Mapping!$A:$C,3,0),"Not Mapped"))</f>
        <v/>
      </c>
      <c r="Q6978">
        <f>IF($B6978="","",IF(COUNTIF(Exclusions!$A:$A,$B6978)&gt;0,"Yes","No"))</f>
        <v/>
      </c>
      <c r="R6978" s="17">
        <f>IF($B6978="","",MIN(1,DAY($A6978)/IF($N6978="Superstore",Settings!$B$5,Settings!$B$4)))</f>
        <v/>
      </c>
      <c r="S6978" s="17">
        <f>IF(OR($B6978="",$G6978="",$R6978=0),"",$G6978/$R6978)</f>
        <v/>
      </c>
      <c r="T6978">
        <f>IF($S6978="","",IF($S6978&lt;Settings!$B$8,"Critical",IF($S6978&lt;Settings!$B$9,"Semi Critical","Non Critical")))</f>
        <v/>
      </c>
      <c r="U6978">
        <f>IF($B6978="","",IFERROR(VLOOKUP($O6978,Leaders!$A:$B,2,0),"Not Mapped"))</f>
        <v/>
      </c>
    </row>
    <row r="6979">
      <c r="A6979" s="16" t="n"/>
      <c r="G6979" s="17" t="n"/>
      <c r="H6979" s="17" t="n"/>
      <c r="I6979" s="17" t="n"/>
      <c r="J6979" s="17" t="n"/>
      <c r="K6979" s="17" t="n"/>
      <c r="L6979" s="17" t="n"/>
      <c r="N6979">
        <f>IF($B6979="","",IF($C6979="SUPERSTORE","Superstore","DH"))</f>
        <v/>
      </c>
      <c r="O6979">
        <f>IF($B6979="","",IFERROR(VLOOKUP($B6979,Mapping!$A:$C,2,0),"Not Mapped"))</f>
        <v/>
      </c>
      <c r="P6979">
        <f>IF($B6979="","",IFERROR(VLOOKUP($B6979,Mapping!$A:$C,3,0),"Not Mapped"))</f>
        <v/>
      </c>
      <c r="Q6979">
        <f>IF($B6979="","",IF(COUNTIF(Exclusions!$A:$A,$B6979)&gt;0,"Yes","No"))</f>
        <v/>
      </c>
      <c r="R6979" s="17">
        <f>IF($B6979="","",MIN(1,DAY($A6979)/IF($N6979="Superstore",Settings!$B$5,Settings!$B$4)))</f>
        <v/>
      </c>
      <c r="S6979" s="17">
        <f>IF(OR($B6979="",$G6979="",$R6979=0),"",$G6979/$R6979)</f>
        <v/>
      </c>
      <c r="T6979">
        <f>IF($S6979="","",IF($S6979&lt;Settings!$B$8,"Critical",IF($S6979&lt;Settings!$B$9,"Semi Critical","Non Critical")))</f>
        <v/>
      </c>
      <c r="U6979">
        <f>IF($B6979="","",IFERROR(VLOOKUP($O6979,Leaders!$A:$B,2,0),"Not Mapped"))</f>
        <v/>
      </c>
    </row>
    <row r="6980">
      <c r="A6980" s="16" t="n"/>
      <c r="G6980" s="17" t="n"/>
      <c r="H6980" s="17" t="n"/>
      <c r="I6980" s="17" t="n"/>
      <c r="J6980" s="17" t="n"/>
      <c r="K6980" s="17" t="n"/>
      <c r="L6980" s="17" t="n"/>
      <c r="N6980">
        <f>IF($B6980="","",IF($C6980="SUPERSTORE","Superstore","DH"))</f>
        <v/>
      </c>
      <c r="O6980">
        <f>IF($B6980="","",IFERROR(VLOOKUP($B6980,Mapping!$A:$C,2,0),"Not Mapped"))</f>
        <v/>
      </c>
      <c r="P6980">
        <f>IF($B6980="","",IFERROR(VLOOKUP($B6980,Mapping!$A:$C,3,0),"Not Mapped"))</f>
        <v/>
      </c>
      <c r="Q6980">
        <f>IF($B6980="","",IF(COUNTIF(Exclusions!$A:$A,$B6980)&gt;0,"Yes","No"))</f>
        <v/>
      </c>
      <c r="R6980" s="17">
        <f>IF($B6980="","",MIN(1,DAY($A6980)/IF($N6980="Superstore",Settings!$B$5,Settings!$B$4)))</f>
        <v/>
      </c>
      <c r="S6980" s="17">
        <f>IF(OR($B6980="",$G6980="",$R6980=0),"",$G6980/$R6980)</f>
        <v/>
      </c>
      <c r="T6980">
        <f>IF($S6980="","",IF($S6980&lt;Settings!$B$8,"Critical",IF($S6980&lt;Settings!$B$9,"Semi Critical","Non Critical")))</f>
        <v/>
      </c>
      <c r="U6980">
        <f>IF($B6980="","",IFERROR(VLOOKUP($O6980,Leaders!$A:$B,2,0),"Not Mapped"))</f>
        <v/>
      </c>
    </row>
    <row r="6981">
      <c r="A6981" s="16" t="n"/>
      <c r="G6981" s="17" t="n"/>
      <c r="H6981" s="17" t="n"/>
      <c r="I6981" s="17" t="n"/>
      <c r="J6981" s="17" t="n"/>
      <c r="K6981" s="17" t="n"/>
      <c r="L6981" s="17" t="n"/>
      <c r="N6981">
        <f>IF($B6981="","",IF($C6981="SUPERSTORE","Superstore","DH"))</f>
        <v/>
      </c>
      <c r="O6981">
        <f>IF($B6981="","",IFERROR(VLOOKUP($B6981,Mapping!$A:$C,2,0),"Not Mapped"))</f>
        <v/>
      </c>
      <c r="P6981">
        <f>IF($B6981="","",IFERROR(VLOOKUP($B6981,Mapping!$A:$C,3,0),"Not Mapped"))</f>
        <v/>
      </c>
      <c r="Q6981">
        <f>IF($B6981="","",IF(COUNTIF(Exclusions!$A:$A,$B6981)&gt;0,"Yes","No"))</f>
        <v/>
      </c>
      <c r="R6981" s="17">
        <f>IF($B6981="","",MIN(1,DAY($A6981)/IF($N6981="Superstore",Settings!$B$5,Settings!$B$4)))</f>
        <v/>
      </c>
      <c r="S6981" s="17">
        <f>IF(OR($B6981="",$G6981="",$R6981=0),"",$G6981/$R6981)</f>
        <v/>
      </c>
      <c r="T6981">
        <f>IF($S6981="","",IF($S6981&lt;Settings!$B$8,"Critical",IF($S6981&lt;Settings!$B$9,"Semi Critical","Non Critical")))</f>
        <v/>
      </c>
      <c r="U6981">
        <f>IF($B6981="","",IFERROR(VLOOKUP($O6981,Leaders!$A:$B,2,0),"Not Mapped"))</f>
        <v/>
      </c>
    </row>
    <row r="6982">
      <c r="A6982" s="16" t="n"/>
      <c r="G6982" s="17" t="n"/>
      <c r="H6982" s="17" t="n"/>
      <c r="I6982" s="17" t="n"/>
      <c r="J6982" s="17" t="n"/>
      <c r="K6982" s="17" t="n"/>
      <c r="L6982" s="17" t="n"/>
      <c r="N6982">
        <f>IF($B6982="","",IF($C6982="SUPERSTORE","Superstore","DH"))</f>
        <v/>
      </c>
      <c r="O6982">
        <f>IF($B6982="","",IFERROR(VLOOKUP($B6982,Mapping!$A:$C,2,0),"Not Mapped"))</f>
        <v/>
      </c>
      <c r="P6982">
        <f>IF($B6982="","",IFERROR(VLOOKUP($B6982,Mapping!$A:$C,3,0),"Not Mapped"))</f>
        <v/>
      </c>
      <c r="Q6982">
        <f>IF($B6982="","",IF(COUNTIF(Exclusions!$A:$A,$B6982)&gt;0,"Yes","No"))</f>
        <v/>
      </c>
      <c r="R6982" s="17">
        <f>IF($B6982="","",MIN(1,DAY($A6982)/IF($N6982="Superstore",Settings!$B$5,Settings!$B$4)))</f>
        <v/>
      </c>
      <c r="S6982" s="17">
        <f>IF(OR($B6982="",$G6982="",$R6982=0),"",$G6982/$R6982)</f>
        <v/>
      </c>
      <c r="T6982">
        <f>IF($S6982="","",IF($S6982&lt;Settings!$B$8,"Critical",IF($S6982&lt;Settings!$B$9,"Semi Critical","Non Critical")))</f>
        <v/>
      </c>
      <c r="U6982">
        <f>IF($B6982="","",IFERROR(VLOOKUP($O6982,Leaders!$A:$B,2,0),"Not Mapped"))</f>
        <v/>
      </c>
    </row>
    <row r="6983">
      <c r="A6983" s="16" t="n"/>
      <c r="G6983" s="17" t="n"/>
      <c r="H6983" s="17" t="n"/>
      <c r="I6983" s="17" t="n"/>
      <c r="J6983" s="17" t="n"/>
      <c r="K6983" s="17" t="n"/>
      <c r="L6983" s="17" t="n"/>
      <c r="N6983">
        <f>IF($B6983="","",IF($C6983="SUPERSTORE","Superstore","DH"))</f>
        <v/>
      </c>
      <c r="O6983">
        <f>IF($B6983="","",IFERROR(VLOOKUP($B6983,Mapping!$A:$C,2,0),"Not Mapped"))</f>
        <v/>
      </c>
      <c r="P6983">
        <f>IF($B6983="","",IFERROR(VLOOKUP($B6983,Mapping!$A:$C,3,0),"Not Mapped"))</f>
        <v/>
      </c>
      <c r="Q6983">
        <f>IF($B6983="","",IF(COUNTIF(Exclusions!$A:$A,$B6983)&gt;0,"Yes","No"))</f>
        <v/>
      </c>
      <c r="R6983" s="17">
        <f>IF($B6983="","",MIN(1,DAY($A6983)/IF($N6983="Superstore",Settings!$B$5,Settings!$B$4)))</f>
        <v/>
      </c>
      <c r="S6983" s="17">
        <f>IF(OR($B6983="",$G6983="",$R6983=0),"",$G6983/$R6983)</f>
        <v/>
      </c>
      <c r="T6983">
        <f>IF($S6983="","",IF($S6983&lt;Settings!$B$8,"Critical",IF($S6983&lt;Settings!$B$9,"Semi Critical","Non Critical")))</f>
        <v/>
      </c>
      <c r="U6983">
        <f>IF($B6983="","",IFERROR(VLOOKUP($O6983,Leaders!$A:$B,2,0),"Not Mapped"))</f>
        <v/>
      </c>
    </row>
    <row r="6984">
      <c r="A6984" s="16" t="n"/>
      <c r="G6984" s="17" t="n"/>
      <c r="H6984" s="17" t="n"/>
      <c r="I6984" s="17" t="n"/>
      <c r="J6984" s="17" t="n"/>
      <c r="K6984" s="17" t="n"/>
      <c r="L6984" s="17" t="n"/>
      <c r="N6984">
        <f>IF($B6984="","",IF($C6984="SUPERSTORE","Superstore","DH"))</f>
        <v/>
      </c>
      <c r="O6984">
        <f>IF($B6984="","",IFERROR(VLOOKUP($B6984,Mapping!$A:$C,2,0),"Not Mapped"))</f>
        <v/>
      </c>
      <c r="P6984">
        <f>IF($B6984="","",IFERROR(VLOOKUP($B6984,Mapping!$A:$C,3,0),"Not Mapped"))</f>
        <v/>
      </c>
      <c r="Q6984">
        <f>IF($B6984="","",IF(COUNTIF(Exclusions!$A:$A,$B6984)&gt;0,"Yes","No"))</f>
        <v/>
      </c>
      <c r="R6984" s="17">
        <f>IF($B6984="","",MIN(1,DAY($A6984)/IF($N6984="Superstore",Settings!$B$5,Settings!$B$4)))</f>
        <v/>
      </c>
      <c r="S6984" s="17">
        <f>IF(OR($B6984="",$G6984="",$R6984=0),"",$G6984/$R6984)</f>
        <v/>
      </c>
      <c r="T6984">
        <f>IF($S6984="","",IF($S6984&lt;Settings!$B$8,"Critical",IF($S6984&lt;Settings!$B$9,"Semi Critical","Non Critical")))</f>
        <v/>
      </c>
      <c r="U6984">
        <f>IF($B6984="","",IFERROR(VLOOKUP($O6984,Leaders!$A:$B,2,0),"Not Mapped"))</f>
        <v/>
      </c>
    </row>
    <row r="6985">
      <c r="A6985" s="16" t="n"/>
      <c r="G6985" s="17" t="n"/>
      <c r="H6985" s="17" t="n"/>
      <c r="I6985" s="17" t="n"/>
      <c r="J6985" s="17" t="n"/>
      <c r="K6985" s="17" t="n"/>
      <c r="L6985" s="17" t="n"/>
      <c r="N6985">
        <f>IF($B6985="","",IF($C6985="SUPERSTORE","Superstore","DH"))</f>
        <v/>
      </c>
      <c r="O6985">
        <f>IF($B6985="","",IFERROR(VLOOKUP($B6985,Mapping!$A:$C,2,0),"Not Mapped"))</f>
        <v/>
      </c>
      <c r="P6985">
        <f>IF($B6985="","",IFERROR(VLOOKUP($B6985,Mapping!$A:$C,3,0),"Not Mapped"))</f>
        <v/>
      </c>
      <c r="Q6985">
        <f>IF($B6985="","",IF(COUNTIF(Exclusions!$A:$A,$B6985)&gt;0,"Yes","No"))</f>
        <v/>
      </c>
      <c r="R6985" s="17">
        <f>IF($B6985="","",MIN(1,DAY($A6985)/IF($N6985="Superstore",Settings!$B$5,Settings!$B$4)))</f>
        <v/>
      </c>
      <c r="S6985" s="17">
        <f>IF(OR($B6985="",$G6985="",$R6985=0),"",$G6985/$R6985)</f>
        <v/>
      </c>
      <c r="T6985">
        <f>IF($S6985="","",IF($S6985&lt;Settings!$B$8,"Critical",IF($S6985&lt;Settings!$B$9,"Semi Critical","Non Critical")))</f>
        <v/>
      </c>
      <c r="U6985">
        <f>IF($B6985="","",IFERROR(VLOOKUP($O6985,Leaders!$A:$B,2,0),"Not Mapped"))</f>
        <v/>
      </c>
    </row>
    <row r="6986">
      <c r="A6986" s="16" t="n"/>
      <c r="G6986" s="17" t="n"/>
      <c r="H6986" s="17" t="n"/>
      <c r="I6986" s="17" t="n"/>
      <c r="J6986" s="17" t="n"/>
      <c r="K6986" s="17" t="n"/>
      <c r="L6986" s="17" t="n"/>
      <c r="N6986">
        <f>IF($B6986="","",IF($C6986="SUPERSTORE","Superstore","DH"))</f>
        <v/>
      </c>
      <c r="O6986">
        <f>IF($B6986="","",IFERROR(VLOOKUP($B6986,Mapping!$A:$C,2,0),"Not Mapped"))</f>
        <v/>
      </c>
      <c r="P6986">
        <f>IF($B6986="","",IFERROR(VLOOKUP($B6986,Mapping!$A:$C,3,0),"Not Mapped"))</f>
        <v/>
      </c>
      <c r="Q6986">
        <f>IF($B6986="","",IF(COUNTIF(Exclusions!$A:$A,$B6986)&gt;0,"Yes","No"))</f>
        <v/>
      </c>
      <c r="R6986" s="17">
        <f>IF($B6986="","",MIN(1,DAY($A6986)/IF($N6986="Superstore",Settings!$B$5,Settings!$B$4)))</f>
        <v/>
      </c>
      <c r="S6986" s="17">
        <f>IF(OR($B6986="",$G6986="",$R6986=0),"",$G6986/$R6986)</f>
        <v/>
      </c>
      <c r="T6986">
        <f>IF($S6986="","",IF($S6986&lt;Settings!$B$8,"Critical",IF($S6986&lt;Settings!$B$9,"Semi Critical","Non Critical")))</f>
        <v/>
      </c>
      <c r="U6986">
        <f>IF($B6986="","",IFERROR(VLOOKUP($O6986,Leaders!$A:$B,2,0),"Not Mapped"))</f>
        <v/>
      </c>
    </row>
    <row r="6987">
      <c r="A6987" s="16" t="n"/>
      <c r="G6987" s="17" t="n"/>
      <c r="H6987" s="17" t="n"/>
      <c r="I6987" s="17" t="n"/>
      <c r="J6987" s="17" t="n"/>
      <c r="K6987" s="17" t="n"/>
      <c r="L6987" s="17" t="n"/>
      <c r="N6987">
        <f>IF($B6987="","",IF($C6987="SUPERSTORE","Superstore","DH"))</f>
        <v/>
      </c>
      <c r="O6987">
        <f>IF($B6987="","",IFERROR(VLOOKUP($B6987,Mapping!$A:$C,2,0),"Not Mapped"))</f>
        <v/>
      </c>
      <c r="P6987">
        <f>IF($B6987="","",IFERROR(VLOOKUP($B6987,Mapping!$A:$C,3,0),"Not Mapped"))</f>
        <v/>
      </c>
      <c r="Q6987">
        <f>IF($B6987="","",IF(COUNTIF(Exclusions!$A:$A,$B6987)&gt;0,"Yes","No"))</f>
        <v/>
      </c>
      <c r="R6987" s="17">
        <f>IF($B6987="","",MIN(1,DAY($A6987)/IF($N6987="Superstore",Settings!$B$5,Settings!$B$4)))</f>
        <v/>
      </c>
      <c r="S6987" s="17">
        <f>IF(OR($B6987="",$G6987="",$R6987=0),"",$G6987/$R6987)</f>
        <v/>
      </c>
      <c r="T6987">
        <f>IF($S6987="","",IF($S6987&lt;Settings!$B$8,"Critical",IF($S6987&lt;Settings!$B$9,"Semi Critical","Non Critical")))</f>
        <v/>
      </c>
      <c r="U6987">
        <f>IF($B6987="","",IFERROR(VLOOKUP($O6987,Leaders!$A:$B,2,0),"Not Mapped"))</f>
        <v/>
      </c>
    </row>
    <row r="6988">
      <c r="A6988" s="16" t="n"/>
      <c r="G6988" s="17" t="n"/>
      <c r="H6988" s="17" t="n"/>
      <c r="I6988" s="17" t="n"/>
      <c r="J6988" s="17" t="n"/>
      <c r="K6988" s="17" t="n"/>
      <c r="L6988" s="17" t="n"/>
      <c r="N6988">
        <f>IF($B6988="","",IF($C6988="SUPERSTORE","Superstore","DH"))</f>
        <v/>
      </c>
      <c r="O6988">
        <f>IF($B6988="","",IFERROR(VLOOKUP($B6988,Mapping!$A:$C,2,0),"Not Mapped"))</f>
        <v/>
      </c>
      <c r="P6988">
        <f>IF($B6988="","",IFERROR(VLOOKUP($B6988,Mapping!$A:$C,3,0),"Not Mapped"))</f>
        <v/>
      </c>
      <c r="Q6988">
        <f>IF($B6988="","",IF(COUNTIF(Exclusions!$A:$A,$B6988)&gt;0,"Yes","No"))</f>
        <v/>
      </c>
      <c r="R6988" s="17">
        <f>IF($B6988="","",MIN(1,DAY($A6988)/IF($N6988="Superstore",Settings!$B$5,Settings!$B$4)))</f>
        <v/>
      </c>
      <c r="S6988" s="17">
        <f>IF(OR($B6988="",$G6988="",$R6988=0),"",$G6988/$R6988)</f>
        <v/>
      </c>
      <c r="T6988">
        <f>IF($S6988="","",IF($S6988&lt;Settings!$B$8,"Critical",IF($S6988&lt;Settings!$B$9,"Semi Critical","Non Critical")))</f>
        <v/>
      </c>
      <c r="U6988">
        <f>IF($B6988="","",IFERROR(VLOOKUP($O6988,Leaders!$A:$B,2,0),"Not Mapped"))</f>
        <v/>
      </c>
    </row>
    <row r="6989">
      <c r="A6989" s="16" t="n"/>
      <c r="G6989" s="17" t="n"/>
      <c r="H6989" s="17" t="n"/>
      <c r="I6989" s="17" t="n"/>
      <c r="J6989" s="17" t="n"/>
      <c r="K6989" s="17" t="n"/>
      <c r="L6989" s="17" t="n"/>
      <c r="N6989">
        <f>IF($B6989="","",IF($C6989="SUPERSTORE","Superstore","DH"))</f>
        <v/>
      </c>
      <c r="O6989">
        <f>IF($B6989="","",IFERROR(VLOOKUP($B6989,Mapping!$A:$C,2,0),"Not Mapped"))</f>
        <v/>
      </c>
      <c r="P6989">
        <f>IF($B6989="","",IFERROR(VLOOKUP($B6989,Mapping!$A:$C,3,0),"Not Mapped"))</f>
        <v/>
      </c>
      <c r="Q6989">
        <f>IF($B6989="","",IF(COUNTIF(Exclusions!$A:$A,$B6989)&gt;0,"Yes","No"))</f>
        <v/>
      </c>
      <c r="R6989" s="17">
        <f>IF($B6989="","",MIN(1,DAY($A6989)/IF($N6989="Superstore",Settings!$B$5,Settings!$B$4)))</f>
        <v/>
      </c>
      <c r="S6989" s="17">
        <f>IF(OR($B6989="",$G6989="",$R6989=0),"",$G6989/$R6989)</f>
        <v/>
      </c>
      <c r="T6989">
        <f>IF($S6989="","",IF($S6989&lt;Settings!$B$8,"Critical",IF($S6989&lt;Settings!$B$9,"Semi Critical","Non Critical")))</f>
        <v/>
      </c>
      <c r="U6989">
        <f>IF($B6989="","",IFERROR(VLOOKUP($O6989,Leaders!$A:$B,2,0),"Not Mapped"))</f>
        <v/>
      </c>
    </row>
    <row r="6990">
      <c r="A6990" s="16" t="n"/>
      <c r="G6990" s="17" t="n"/>
      <c r="H6990" s="17" t="n"/>
      <c r="I6990" s="17" t="n"/>
      <c r="J6990" s="17" t="n"/>
      <c r="K6990" s="17" t="n"/>
      <c r="L6990" s="17" t="n"/>
      <c r="N6990">
        <f>IF($B6990="","",IF($C6990="SUPERSTORE","Superstore","DH"))</f>
        <v/>
      </c>
      <c r="O6990">
        <f>IF($B6990="","",IFERROR(VLOOKUP($B6990,Mapping!$A:$C,2,0),"Not Mapped"))</f>
        <v/>
      </c>
      <c r="P6990">
        <f>IF($B6990="","",IFERROR(VLOOKUP($B6990,Mapping!$A:$C,3,0),"Not Mapped"))</f>
        <v/>
      </c>
      <c r="Q6990">
        <f>IF($B6990="","",IF(COUNTIF(Exclusions!$A:$A,$B6990)&gt;0,"Yes","No"))</f>
        <v/>
      </c>
      <c r="R6990" s="17">
        <f>IF($B6990="","",MIN(1,DAY($A6990)/IF($N6990="Superstore",Settings!$B$5,Settings!$B$4)))</f>
        <v/>
      </c>
      <c r="S6990" s="17">
        <f>IF(OR($B6990="",$G6990="",$R6990=0),"",$G6990/$R6990)</f>
        <v/>
      </c>
      <c r="T6990">
        <f>IF($S6990="","",IF($S6990&lt;Settings!$B$8,"Critical",IF($S6990&lt;Settings!$B$9,"Semi Critical","Non Critical")))</f>
        <v/>
      </c>
      <c r="U6990">
        <f>IF($B6990="","",IFERROR(VLOOKUP($O6990,Leaders!$A:$B,2,0),"Not Mapped"))</f>
        <v/>
      </c>
    </row>
    <row r="6991">
      <c r="A6991" s="16" t="n"/>
      <c r="G6991" s="17" t="n"/>
      <c r="H6991" s="17" t="n"/>
      <c r="I6991" s="17" t="n"/>
      <c r="J6991" s="17" t="n"/>
      <c r="K6991" s="17" t="n"/>
      <c r="L6991" s="17" t="n"/>
      <c r="N6991">
        <f>IF($B6991="","",IF($C6991="SUPERSTORE","Superstore","DH"))</f>
        <v/>
      </c>
      <c r="O6991">
        <f>IF($B6991="","",IFERROR(VLOOKUP($B6991,Mapping!$A:$C,2,0),"Not Mapped"))</f>
        <v/>
      </c>
      <c r="P6991">
        <f>IF($B6991="","",IFERROR(VLOOKUP($B6991,Mapping!$A:$C,3,0),"Not Mapped"))</f>
        <v/>
      </c>
      <c r="Q6991">
        <f>IF($B6991="","",IF(COUNTIF(Exclusions!$A:$A,$B6991)&gt;0,"Yes","No"))</f>
        <v/>
      </c>
      <c r="R6991" s="17">
        <f>IF($B6991="","",MIN(1,DAY($A6991)/IF($N6991="Superstore",Settings!$B$5,Settings!$B$4)))</f>
        <v/>
      </c>
      <c r="S6991" s="17">
        <f>IF(OR($B6991="",$G6991="",$R6991=0),"",$G6991/$R6991)</f>
        <v/>
      </c>
      <c r="T6991">
        <f>IF($S6991="","",IF($S6991&lt;Settings!$B$8,"Critical",IF($S6991&lt;Settings!$B$9,"Semi Critical","Non Critical")))</f>
        <v/>
      </c>
      <c r="U6991">
        <f>IF($B6991="","",IFERROR(VLOOKUP($O6991,Leaders!$A:$B,2,0),"Not Mapped"))</f>
        <v/>
      </c>
    </row>
    <row r="6992">
      <c r="A6992" s="16" t="n"/>
      <c r="G6992" s="17" t="n"/>
      <c r="H6992" s="17" t="n"/>
      <c r="I6992" s="17" t="n"/>
      <c r="J6992" s="17" t="n"/>
      <c r="K6992" s="17" t="n"/>
      <c r="L6992" s="17" t="n"/>
      <c r="N6992">
        <f>IF($B6992="","",IF($C6992="SUPERSTORE","Superstore","DH"))</f>
        <v/>
      </c>
      <c r="O6992">
        <f>IF($B6992="","",IFERROR(VLOOKUP($B6992,Mapping!$A:$C,2,0),"Not Mapped"))</f>
        <v/>
      </c>
      <c r="P6992">
        <f>IF($B6992="","",IFERROR(VLOOKUP($B6992,Mapping!$A:$C,3,0),"Not Mapped"))</f>
        <v/>
      </c>
      <c r="Q6992">
        <f>IF($B6992="","",IF(COUNTIF(Exclusions!$A:$A,$B6992)&gt;0,"Yes","No"))</f>
        <v/>
      </c>
      <c r="R6992" s="17">
        <f>IF($B6992="","",MIN(1,DAY($A6992)/IF($N6992="Superstore",Settings!$B$5,Settings!$B$4)))</f>
        <v/>
      </c>
      <c r="S6992" s="17">
        <f>IF(OR($B6992="",$G6992="",$R6992=0),"",$G6992/$R6992)</f>
        <v/>
      </c>
      <c r="T6992">
        <f>IF($S6992="","",IF($S6992&lt;Settings!$B$8,"Critical",IF($S6992&lt;Settings!$B$9,"Semi Critical","Non Critical")))</f>
        <v/>
      </c>
      <c r="U6992">
        <f>IF($B6992="","",IFERROR(VLOOKUP($O6992,Leaders!$A:$B,2,0),"Not Mapped"))</f>
        <v/>
      </c>
    </row>
    <row r="6993">
      <c r="A6993" s="16" t="n"/>
      <c r="G6993" s="17" t="n"/>
      <c r="H6993" s="17" t="n"/>
      <c r="I6993" s="17" t="n"/>
      <c r="J6993" s="17" t="n"/>
      <c r="K6993" s="17" t="n"/>
      <c r="L6993" s="17" t="n"/>
      <c r="N6993">
        <f>IF($B6993="","",IF($C6993="SUPERSTORE","Superstore","DH"))</f>
        <v/>
      </c>
      <c r="O6993">
        <f>IF($B6993="","",IFERROR(VLOOKUP($B6993,Mapping!$A:$C,2,0),"Not Mapped"))</f>
        <v/>
      </c>
      <c r="P6993">
        <f>IF($B6993="","",IFERROR(VLOOKUP($B6993,Mapping!$A:$C,3,0),"Not Mapped"))</f>
        <v/>
      </c>
      <c r="Q6993">
        <f>IF($B6993="","",IF(COUNTIF(Exclusions!$A:$A,$B6993)&gt;0,"Yes","No"))</f>
        <v/>
      </c>
      <c r="R6993" s="17">
        <f>IF($B6993="","",MIN(1,DAY($A6993)/IF($N6993="Superstore",Settings!$B$5,Settings!$B$4)))</f>
        <v/>
      </c>
      <c r="S6993" s="17">
        <f>IF(OR($B6993="",$G6993="",$R6993=0),"",$G6993/$R6993)</f>
        <v/>
      </c>
      <c r="T6993">
        <f>IF($S6993="","",IF($S6993&lt;Settings!$B$8,"Critical",IF($S6993&lt;Settings!$B$9,"Semi Critical","Non Critical")))</f>
        <v/>
      </c>
      <c r="U6993">
        <f>IF($B6993="","",IFERROR(VLOOKUP($O6993,Leaders!$A:$B,2,0),"Not Mapped"))</f>
        <v/>
      </c>
    </row>
    <row r="6994">
      <c r="A6994" s="16" t="n"/>
      <c r="G6994" s="17" t="n"/>
      <c r="H6994" s="17" t="n"/>
      <c r="I6994" s="17" t="n"/>
      <c r="J6994" s="17" t="n"/>
      <c r="K6994" s="17" t="n"/>
      <c r="L6994" s="17" t="n"/>
      <c r="N6994">
        <f>IF($B6994="","",IF($C6994="SUPERSTORE","Superstore","DH"))</f>
        <v/>
      </c>
      <c r="O6994">
        <f>IF($B6994="","",IFERROR(VLOOKUP($B6994,Mapping!$A:$C,2,0),"Not Mapped"))</f>
        <v/>
      </c>
      <c r="P6994">
        <f>IF($B6994="","",IFERROR(VLOOKUP($B6994,Mapping!$A:$C,3,0),"Not Mapped"))</f>
        <v/>
      </c>
      <c r="Q6994">
        <f>IF($B6994="","",IF(COUNTIF(Exclusions!$A:$A,$B6994)&gt;0,"Yes","No"))</f>
        <v/>
      </c>
      <c r="R6994" s="17">
        <f>IF($B6994="","",MIN(1,DAY($A6994)/IF($N6994="Superstore",Settings!$B$5,Settings!$B$4)))</f>
        <v/>
      </c>
      <c r="S6994" s="17">
        <f>IF(OR($B6994="",$G6994="",$R6994=0),"",$G6994/$R6994)</f>
        <v/>
      </c>
      <c r="T6994">
        <f>IF($S6994="","",IF($S6994&lt;Settings!$B$8,"Critical",IF($S6994&lt;Settings!$B$9,"Semi Critical","Non Critical")))</f>
        <v/>
      </c>
      <c r="U6994">
        <f>IF($B6994="","",IFERROR(VLOOKUP($O6994,Leaders!$A:$B,2,0),"Not Mapped"))</f>
        <v/>
      </c>
    </row>
    <row r="6995">
      <c r="A6995" s="16" t="n"/>
      <c r="G6995" s="17" t="n"/>
      <c r="H6995" s="17" t="n"/>
      <c r="I6995" s="17" t="n"/>
      <c r="J6995" s="17" t="n"/>
      <c r="K6995" s="17" t="n"/>
      <c r="L6995" s="17" t="n"/>
      <c r="N6995">
        <f>IF($B6995="","",IF($C6995="SUPERSTORE","Superstore","DH"))</f>
        <v/>
      </c>
      <c r="O6995">
        <f>IF($B6995="","",IFERROR(VLOOKUP($B6995,Mapping!$A:$C,2,0),"Not Mapped"))</f>
        <v/>
      </c>
      <c r="P6995">
        <f>IF($B6995="","",IFERROR(VLOOKUP($B6995,Mapping!$A:$C,3,0),"Not Mapped"))</f>
        <v/>
      </c>
      <c r="Q6995">
        <f>IF($B6995="","",IF(COUNTIF(Exclusions!$A:$A,$B6995)&gt;0,"Yes","No"))</f>
        <v/>
      </c>
      <c r="R6995" s="17">
        <f>IF($B6995="","",MIN(1,DAY($A6995)/IF($N6995="Superstore",Settings!$B$5,Settings!$B$4)))</f>
        <v/>
      </c>
      <c r="S6995" s="17">
        <f>IF(OR($B6995="",$G6995="",$R6995=0),"",$G6995/$R6995)</f>
        <v/>
      </c>
      <c r="T6995">
        <f>IF($S6995="","",IF($S6995&lt;Settings!$B$8,"Critical",IF($S6995&lt;Settings!$B$9,"Semi Critical","Non Critical")))</f>
        <v/>
      </c>
      <c r="U6995">
        <f>IF($B6995="","",IFERROR(VLOOKUP($O6995,Leaders!$A:$B,2,0),"Not Mapped"))</f>
        <v/>
      </c>
    </row>
    <row r="6996">
      <c r="A6996" s="16" t="n"/>
      <c r="G6996" s="17" t="n"/>
      <c r="H6996" s="17" t="n"/>
      <c r="I6996" s="17" t="n"/>
      <c r="J6996" s="17" t="n"/>
      <c r="K6996" s="17" t="n"/>
      <c r="L6996" s="17" t="n"/>
      <c r="N6996">
        <f>IF($B6996="","",IF($C6996="SUPERSTORE","Superstore","DH"))</f>
        <v/>
      </c>
      <c r="O6996">
        <f>IF($B6996="","",IFERROR(VLOOKUP($B6996,Mapping!$A:$C,2,0),"Not Mapped"))</f>
        <v/>
      </c>
      <c r="P6996">
        <f>IF($B6996="","",IFERROR(VLOOKUP($B6996,Mapping!$A:$C,3,0),"Not Mapped"))</f>
        <v/>
      </c>
      <c r="Q6996">
        <f>IF($B6996="","",IF(COUNTIF(Exclusions!$A:$A,$B6996)&gt;0,"Yes","No"))</f>
        <v/>
      </c>
      <c r="R6996" s="17">
        <f>IF($B6996="","",MIN(1,DAY($A6996)/IF($N6996="Superstore",Settings!$B$5,Settings!$B$4)))</f>
        <v/>
      </c>
      <c r="S6996" s="17">
        <f>IF(OR($B6996="",$G6996="",$R6996=0),"",$G6996/$R6996)</f>
        <v/>
      </c>
      <c r="T6996">
        <f>IF($S6996="","",IF($S6996&lt;Settings!$B$8,"Critical",IF($S6996&lt;Settings!$B$9,"Semi Critical","Non Critical")))</f>
        <v/>
      </c>
      <c r="U6996">
        <f>IF($B6996="","",IFERROR(VLOOKUP($O6996,Leaders!$A:$B,2,0),"Not Mapped"))</f>
        <v/>
      </c>
    </row>
    <row r="6997">
      <c r="A6997" s="16" t="n"/>
      <c r="G6997" s="17" t="n"/>
      <c r="H6997" s="17" t="n"/>
      <c r="I6997" s="17" t="n"/>
      <c r="J6997" s="17" t="n"/>
      <c r="K6997" s="17" t="n"/>
      <c r="L6997" s="17" t="n"/>
      <c r="N6997">
        <f>IF($B6997="","",IF($C6997="SUPERSTORE","Superstore","DH"))</f>
        <v/>
      </c>
      <c r="O6997">
        <f>IF($B6997="","",IFERROR(VLOOKUP($B6997,Mapping!$A:$C,2,0),"Not Mapped"))</f>
        <v/>
      </c>
      <c r="P6997">
        <f>IF($B6997="","",IFERROR(VLOOKUP($B6997,Mapping!$A:$C,3,0),"Not Mapped"))</f>
        <v/>
      </c>
      <c r="Q6997">
        <f>IF($B6997="","",IF(COUNTIF(Exclusions!$A:$A,$B6997)&gt;0,"Yes","No"))</f>
        <v/>
      </c>
      <c r="R6997" s="17">
        <f>IF($B6997="","",MIN(1,DAY($A6997)/IF($N6997="Superstore",Settings!$B$5,Settings!$B$4)))</f>
        <v/>
      </c>
      <c r="S6997" s="17">
        <f>IF(OR($B6997="",$G6997="",$R6997=0),"",$G6997/$R6997)</f>
        <v/>
      </c>
      <c r="T6997">
        <f>IF($S6997="","",IF($S6997&lt;Settings!$B$8,"Critical",IF($S6997&lt;Settings!$B$9,"Semi Critical","Non Critical")))</f>
        <v/>
      </c>
      <c r="U6997">
        <f>IF($B6997="","",IFERROR(VLOOKUP($O6997,Leaders!$A:$B,2,0),"Not Mapped"))</f>
        <v/>
      </c>
    </row>
    <row r="6998">
      <c r="A6998" s="16" t="n"/>
      <c r="G6998" s="17" t="n"/>
      <c r="H6998" s="17" t="n"/>
      <c r="I6998" s="17" t="n"/>
      <c r="J6998" s="17" t="n"/>
      <c r="K6998" s="17" t="n"/>
      <c r="L6998" s="17" t="n"/>
      <c r="N6998">
        <f>IF($B6998="","",IF($C6998="SUPERSTORE","Superstore","DH"))</f>
        <v/>
      </c>
      <c r="O6998">
        <f>IF($B6998="","",IFERROR(VLOOKUP($B6998,Mapping!$A:$C,2,0),"Not Mapped"))</f>
        <v/>
      </c>
      <c r="P6998">
        <f>IF($B6998="","",IFERROR(VLOOKUP($B6998,Mapping!$A:$C,3,0),"Not Mapped"))</f>
        <v/>
      </c>
      <c r="Q6998">
        <f>IF($B6998="","",IF(COUNTIF(Exclusions!$A:$A,$B6998)&gt;0,"Yes","No"))</f>
        <v/>
      </c>
      <c r="R6998" s="17">
        <f>IF($B6998="","",MIN(1,DAY($A6998)/IF($N6998="Superstore",Settings!$B$5,Settings!$B$4)))</f>
        <v/>
      </c>
      <c r="S6998" s="17">
        <f>IF(OR($B6998="",$G6998="",$R6998=0),"",$G6998/$R6998)</f>
        <v/>
      </c>
      <c r="T6998">
        <f>IF($S6998="","",IF($S6998&lt;Settings!$B$8,"Critical",IF($S6998&lt;Settings!$B$9,"Semi Critical","Non Critical")))</f>
        <v/>
      </c>
      <c r="U6998">
        <f>IF($B6998="","",IFERROR(VLOOKUP($O6998,Leaders!$A:$B,2,0),"Not Mapped"))</f>
        <v/>
      </c>
    </row>
    <row r="6999">
      <c r="A6999" s="16" t="n"/>
      <c r="G6999" s="17" t="n"/>
      <c r="H6999" s="17" t="n"/>
      <c r="I6999" s="17" t="n"/>
      <c r="J6999" s="17" t="n"/>
      <c r="K6999" s="17" t="n"/>
      <c r="L6999" s="17" t="n"/>
      <c r="N6999">
        <f>IF($B6999="","",IF($C6999="SUPERSTORE","Superstore","DH"))</f>
        <v/>
      </c>
      <c r="O6999">
        <f>IF($B6999="","",IFERROR(VLOOKUP($B6999,Mapping!$A:$C,2,0),"Not Mapped"))</f>
        <v/>
      </c>
      <c r="P6999">
        <f>IF($B6999="","",IFERROR(VLOOKUP($B6999,Mapping!$A:$C,3,0),"Not Mapped"))</f>
        <v/>
      </c>
      <c r="Q6999">
        <f>IF($B6999="","",IF(COUNTIF(Exclusions!$A:$A,$B6999)&gt;0,"Yes","No"))</f>
        <v/>
      </c>
      <c r="R6999" s="17">
        <f>IF($B6999="","",MIN(1,DAY($A6999)/IF($N6999="Superstore",Settings!$B$5,Settings!$B$4)))</f>
        <v/>
      </c>
      <c r="S6999" s="17">
        <f>IF(OR($B6999="",$G6999="",$R6999=0),"",$G6999/$R6999)</f>
        <v/>
      </c>
      <c r="T6999">
        <f>IF($S6999="","",IF($S6999&lt;Settings!$B$8,"Critical",IF($S6999&lt;Settings!$B$9,"Semi Critical","Non Critical")))</f>
        <v/>
      </c>
      <c r="U6999">
        <f>IF($B6999="","",IFERROR(VLOOKUP($O6999,Leaders!$A:$B,2,0),"Not Mapped"))</f>
        <v/>
      </c>
    </row>
    <row r="7000">
      <c r="A7000" s="16" t="n"/>
      <c r="G7000" s="17" t="n"/>
      <c r="H7000" s="17" t="n"/>
      <c r="I7000" s="17" t="n"/>
      <c r="J7000" s="17" t="n"/>
      <c r="K7000" s="17" t="n"/>
      <c r="L7000" s="17" t="n"/>
      <c r="N7000">
        <f>IF($B7000="","",IF($C7000="SUPERSTORE","Superstore","DH"))</f>
        <v/>
      </c>
      <c r="O7000">
        <f>IF($B7000="","",IFERROR(VLOOKUP($B7000,Mapping!$A:$C,2,0),"Not Mapped"))</f>
        <v/>
      </c>
      <c r="P7000">
        <f>IF($B7000="","",IFERROR(VLOOKUP($B7000,Mapping!$A:$C,3,0),"Not Mapped"))</f>
        <v/>
      </c>
      <c r="Q7000">
        <f>IF($B7000="","",IF(COUNTIF(Exclusions!$A:$A,$B7000)&gt;0,"Yes","No"))</f>
        <v/>
      </c>
      <c r="R7000" s="17">
        <f>IF($B7000="","",MIN(1,DAY($A7000)/IF($N7000="Superstore",Settings!$B$5,Settings!$B$4)))</f>
        <v/>
      </c>
      <c r="S7000" s="17">
        <f>IF(OR($B7000="",$G7000="",$R7000=0),"",$G7000/$R7000)</f>
        <v/>
      </c>
      <c r="T7000">
        <f>IF($S7000="","",IF($S7000&lt;Settings!$B$8,"Critical",IF($S7000&lt;Settings!$B$9,"Semi Critical","Non Critical")))</f>
        <v/>
      </c>
      <c r="U7000">
        <f>IF($B7000="","",IFERROR(VLOOKUP($O7000,Leaders!$A:$B,2,0),"Not Mapped"))</f>
        <v/>
      </c>
    </row>
    <row r="7001">
      <c r="A7001" s="16" t="n"/>
      <c r="G7001" s="17" t="n"/>
      <c r="H7001" s="17" t="n"/>
      <c r="I7001" s="17" t="n"/>
      <c r="J7001" s="17" t="n"/>
      <c r="K7001" s="17" t="n"/>
      <c r="L7001" s="17" t="n"/>
      <c r="N7001">
        <f>IF($B7001="","",IF($C7001="SUPERSTORE","Superstore","DH"))</f>
        <v/>
      </c>
      <c r="O7001">
        <f>IF($B7001="","",IFERROR(VLOOKUP($B7001,Mapping!$A:$C,2,0),"Not Mapped"))</f>
        <v/>
      </c>
      <c r="P7001">
        <f>IF($B7001="","",IFERROR(VLOOKUP($B7001,Mapping!$A:$C,3,0),"Not Mapped"))</f>
        <v/>
      </c>
      <c r="Q7001">
        <f>IF($B7001="","",IF(COUNTIF(Exclusions!$A:$A,$B7001)&gt;0,"Yes","No"))</f>
        <v/>
      </c>
      <c r="R7001" s="17">
        <f>IF($B7001="","",MIN(1,DAY($A7001)/IF($N7001="Superstore",Settings!$B$5,Settings!$B$4)))</f>
        <v/>
      </c>
      <c r="S7001" s="17">
        <f>IF(OR($B7001="",$G7001="",$R7001=0),"",$G7001/$R7001)</f>
        <v/>
      </c>
      <c r="T7001">
        <f>IF($S7001="","",IF($S7001&lt;Settings!$B$8,"Critical",IF($S7001&lt;Settings!$B$9,"Semi Critical","Non Critical")))</f>
        <v/>
      </c>
      <c r="U7001">
        <f>IF($B7001="","",IFERROR(VLOOKUP($O7001,Leaders!$A:$B,2,0),"Not Mapped"))</f>
        <v/>
      </c>
    </row>
    <row r="7002">
      <c r="A7002" s="16" t="n"/>
      <c r="G7002" s="17" t="n"/>
      <c r="H7002" s="17" t="n"/>
      <c r="I7002" s="17" t="n"/>
      <c r="J7002" s="17" t="n"/>
      <c r="K7002" s="17" t="n"/>
      <c r="L7002" s="17" t="n"/>
      <c r="N7002">
        <f>IF($B7002="","",IF($C7002="SUPERSTORE","Superstore","DH"))</f>
        <v/>
      </c>
      <c r="O7002">
        <f>IF($B7002="","",IFERROR(VLOOKUP($B7002,Mapping!$A:$C,2,0),"Not Mapped"))</f>
        <v/>
      </c>
      <c r="P7002">
        <f>IF($B7002="","",IFERROR(VLOOKUP($B7002,Mapping!$A:$C,3,0),"Not Mapped"))</f>
        <v/>
      </c>
      <c r="Q7002">
        <f>IF($B7002="","",IF(COUNTIF(Exclusions!$A:$A,$B7002)&gt;0,"Yes","No"))</f>
        <v/>
      </c>
      <c r="R7002" s="17">
        <f>IF($B7002="","",MIN(1,DAY($A7002)/IF($N7002="Superstore",Settings!$B$5,Settings!$B$4)))</f>
        <v/>
      </c>
      <c r="S7002" s="17">
        <f>IF(OR($B7002="",$G7002="",$R7002=0),"",$G7002/$R7002)</f>
        <v/>
      </c>
      <c r="T7002">
        <f>IF($S7002="","",IF($S7002&lt;Settings!$B$8,"Critical",IF($S7002&lt;Settings!$B$9,"Semi Critical","Non Critical")))</f>
        <v/>
      </c>
      <c r="U7002">
        <f>IF($B7002="","",IFERROR(VLOOKUP($O7002,Leaders!$A:$B,2,0),"Not Mapped"))</f>
        <v/>
      </c>
    </row>
    <row r="7003">
      <c r="A7003" s="16" t="n"/>
      <c r="G7003" s="17" t="n"/>
      <c r="H7003" s="17" t="n"/>
      <c r="I7003" s="17" t="n"/>
      <c r="J7003" s="17" t="n"/>
      <c r="K7003" s="17" t="n"/>
      <c r="L7003" s="17" t="n"/>
      <c r="N7003">
        <f>IF($B7003="","",IF($C7003="SUPERSTORE","Superstore","DH"))</f>
        <v/>
      </c>
      <c r="O7003">
        <f>IF($B7003="","",IFERROR(VLOOKUP($B7003,Mapping!$A:$C,2,0),"Not Mapped"))</f>
        <v/>
      </c>
      <c r="P7003">
        <f>IF($B7003="","",IFERROR(VLOOKUP($B7003,Mapping!$A:$C,3,0),"Not Mapped"))</f>
        <v/>
      </c>
      <c r="Q7003">
        <f>IF($B7003="","",IF(COUNTIF(Exclusions!$A:$A,$B7003)&gt;0,"Yes","No"))</f>
        <v/>
      </c>
      <c r="R7003" s="17">
        <f>IF($B7003="","",MIN(1,DAY($A7003)/IF($N7003="Superstore",Settings!$B$5,Settings!$B$4)))</f>
        <v/>
      </c>
      <c r="S7003" s="17">
        <f>IF(OR($B7003="",$G7003="",$R7003=0),"",$G7003/$R7003)</f>
        <v/>
      </c>
      <c r="T7003">
        <f>IF($S7003="","",IF($S7003&lt;Settings!$B$8,"Critical",IF($S7003&lt;Settings!$B$9,"Semi Critical","Non Critical")))</f>
        <v/>
      </c>
      <c r="U7003">
        <f>IF($B7003="","",IFERROR(VLOOKUP($O7003,Leaders!$A:$B,2,0),"Not Mapped"))</f>
        <v/>
      </c>
    </row>
    <row r="7004">
      <c r="A7004" s="16" t="n"/>
      <c r="G7004" s="17" t="n"/>
      <c r="H7004" s="17" t="n"/>
      <c r="I7004" s="17" t="n"/>
      <c r="J7004" s="17" t="n"/>
      <c r="K7004" s="17" t="n"/>
      <c r="L7004" s="17" t="n"/>
      <c r="N7004">
        <f>IF($B7004="","",IF($C7004="SUPERSTORE","Superstore","DH"))</f>
        <v/>
      </c>
      <c r="O7004">
        <f>IF($B7004="","",IFERROR(VLOOKUP($B7004,Mapping!$A:$C,2,0),"Not Mapped"))</f>
        <v/>
      </c>
      <c r="P7004">
        <f>IF($B7004="","",IFERROR(VLOOKUP($B7004,Mapping!$A:$C,3,0),"Not Mapped"))</f>
        <v/>
      </c>
      <c r="Q7004">
        <f>IF($B7004="","",IF(COUNTIF(Exclusions!$A:$A,$B7004)&gt;0,"Yes","No"))</f>
        <v/>
      </c>
      <c r="R7004" s="17">
        <f>IF($B7004="","",MIN(1,DAY($A7004)/IF($N7004="Superstore",Settings!$B$5,Settings!$B$4)))</f>
        <v/>
      </c>
      <c r="S7004" s="17">
        <f>IF(OR($B7004="",$G7004="",$R7004=0),"",$G7004/$R7004)</f>
        <v/>
      </c>
      <c r="T7004">
        <f>IF($S7004="","",IF($S7004&lt;Settings!$B$8,"Critical",IF($S7004&lt;Settings!$B$9,"Semi Critical","Non Critical")))</f>
        <v/>
      </c>
      <c r="U7004">
        <f>IF($B7004="","",IFERROR(VLOOKUP($O7004,Leaders!$A:$B,2,0),"Not Mapped"))</f>
        <v/>
      </c>
    </row>
    <row r="7005">
      <c r="A7005" s="16" t="n"/>
      <c r="G7005" s="17" t="n"/>
      <c r="H7005" s="17" t="n"/>
      <c r="I7005" s="17" t="n"/>
      <c r="J7005" s="17" t="n"/>
      <c r="K7005" s="17" t="n"/>
      <c r="L7005" s="17" t="n"/>
      <c r="N7005">
        <f>IF($B7005="","",IF($C7005="SUPERSTORE","Superstore","DH"))</f>
        <v/>
      </c>
      <c r="O7005">
        <f>IF($B7005="","",IFERROR(VLOOKUP($B7005,Mapping!$A:$C,2,0),"Not Mapped"))</f>
        <v/>
      </c>
      <c r="P7005">
        <f>IF($B7005="","",IFERROR(VLOOKUP($B7005,Mapping!$A:$C,3,0),"Not Mapped"))</f>
        <v/>
      </c>
      <c r="Q7005">
        <f>IF($B7005="","",IF(COUNTIF(Exclusions!$A:$A,$B7005)&gt;0,"Yes","No"))</f>
        <v/>
      </c>
      <c r="R7005" s="17">
        <f>IF($B7005="","",MIN(1,DAY($A7005)/IF($N7005="Superstore",Settings!$B$5,Settings!$B$4)))</f>
        <v/>
      </c>
      <c r="S7005" s="17">
        <f>IF(OR($B7005="",$G7005="",$R7005=0),"",$G7005/$R7005)</f>
        <v/>
      </c>
      <c r="T7005">
        <f>IF($S7005="","",IF($S7005&lt;Settings!$B$8,"Critical",IF($S7005&lt;Settings!$B$9,"Semi Critical","Non Critical")))</f>
        <v/>
      </c>
      <c r="U7005">
        <f>IF($B7005="","",IFERROR(VLOOKUP($O7005,Leaders!$A:$B,2,0),"Not Mapped"))</f>
        <v/>
      </c>
    </row>
    <row r="7006">
      <c r="A7006" s="16" t="n"/>
      <c r="G7006" s="17" t="n"/>
      <c r="H7006" s="17" t="n"/>
      <c r="I7006" s="17" t="n"/>
      <c r="J7006" s="17" t="n"/>
      <c r="K7006" s="17" t="n"/>
      <c r="L7006" s="17" t="n"/>
      <c r="N7006">
        <f>IF($B7006="","",IF($C7006="SUPERSTORE","Superstore","DH"))</f>
        <v/>
      </c>
      <c r="O7006">
        <f>IF($B7006="","",IFERROR(VLOOKUP($B7006,Mapping!$A:$C,2,0),"Not Mapped"))</f>
        <v/>
      </c>
      <c r="P7006">
        <f>IF($B7006="","",IFERROR(VLOOKUP($B7006,Mapping!$A:$C,3,0),"Not Mapped"))</f>
        <v/>
      </c>
      <c r="Q7006">
        <f>IF($B7006="","",IF(COUNTIF(Exclusions!$A:$A,$B7006)&gt;0,"Yes","No"))</f>
        <v/>
      </c>
      <c r="R7006" s="17">
        <f>IF($B7006="","",MIN(1,DAY($A7006)/IF($N7006="Superstore",Settings!$B$5,Settings!$B$4)))</f>
        <v/>
      </c>
      <c r="S7006" s="17">
        <f>IF(OR($B7006="",$G7006="",$R7006=0),"",$G7006/$R7006)</f>
        <v/>
      </c>
      <c r="T7006">
        <f>IF($S7006="","",IF($S7006&lt;Settings!$B$8,"Critical",IF($S7006&lt;Settings!$B$9,"Semi Critical","Non Critical")))</f>
        <v/>
      </c>
      <c r="U7006">
        <f>IF($B7006="","",IFERROR(VLOOKUP($O7006,Leaders!$A:$B,2,0),"Not Mapped"))</f>
        <v/>
      </c>
    </row>
    <row r="7007">
      <c r="A7007" s="16" t="n"/>
      <c r="G7007" s="17" t="n"/>
      <c r="H7007" s="17" t="n"/>
      <c r="I7007" s="17" t="n"/>
      <c r="J7007" s="17" t="n"/>
      <c r="K7007" s="17" t="n"/>
      <c r="L7007" s="17" t="n"/>
      <c r="N7007">
        <f>IF($B7007="","",IF($C7007="SUPERSTORE","Superstore","DH"))</f>
        <v/>
      </c>
      <c r="O7007">
        <f>IF($B7007="","",IFERROR(VLOOKUP($B7007,Mapping!$A:$C,2,0),"Not Mapped"))</f>
        <v/>
      </c>
      <c r="P7007">
        <f>IF($B7007="","",IFERROR(VLOOKUP($B7007,Mapping!$A:$C,3,0),"Not Mapped"))</f>
        <v/>
      </c>
      <c r="Q7007">
        <f>IF($B7007="","",IF(COUNTIF(Exclusions!$A:$A,$B7007)&gt;0,"Yes","No"))</f>
        <v/>
      </c>
      <c r="R7007" s="17">
        <f>IF($B7007="","",MIN(1,DAY($A7007)/IF($N7007="Superstore",Settings!$B$5,Settings!$B$4)))</f>
        <v/>
      </c>
      <c r="S7007" s="17">
        <f>IF(OR($B7007="",$G7007="",$R7007=0),"",$G7007/$R7007)</f>
        <v/>
      </c>
      <c r="T7007">
        <f>IF($S7007="","",IF($S7007&lt;Settings!$B$8,"Critical",IF($S7007&lt;Settings!$B$9,"Semi Critical","Non Critical")))</f>
        <v/>
      </c>
      <c r="U7007">
        <f>IF($B7007="","",IFERROR(VLOOKUP($O7007,Leaders!$A:$B,2,0),"Not Mapped"))</f>
        <v/>
      </c>
    </row>
    <row r="7008">
      <c r="A7008" s="16" t="n"/>
      <c r="G7008" s="17" t="n"/>
      <c r="H7008" s="17" t="n"/>
      <c r="I7008" s="17" t="n"/>
      <c r="J7008" s="17" t="n"/>
      <c r="K7008" s="17" t="n"/>
      <c r="L7008" s="17" t="n"/>
      <c r="N7008">
        <f>IF($B7008="","",IF($C7008="SUPERSTORE","Superstore","DH"))</f>
        <v/>
      </c>
      <c r="O7008">
        <f>IF($B7008="","",IFERROR(VLOOKUP($B7008,Mapping!$A:$C,2,0),"Not Mapped"))</f>
        <v/>
      </c>
      <c r="P7008">
        <f>IF($B7008="","",IFERROR(VLOOKUP($B7008,Mapping!$A:$C,3,0),"Not Mapped"))</f>
        <v/>
      </c>
      <c r="Q7008">
        <f>IF($B7008="","",IF(COUNTIF(Exclusions!$A:$A,$B7008)&gt;0,"Yes","No"))</f>
        <v/>
      </c>
      <c r="R7008" s="17">
        <f>IF($B7008="","",MIN(1,DAY($A7008)/IF($N7008="Superstore",Settings!$B$5,Settings!$B$4)))</f>
        <v/>
      </c>
      <c r="S7008" s="17">
        <f>IF(OR($B7008="",$G7008="",$R7008=0),"",$G7008/$R7008)</f>
        <v/>
      </c>
      <c r="T7008">
        <f>IF($S7008="","",IF($S7008&lt;Settings!$B$8,"Critical",IF($S7008&lt;Settings!$B$9,"Semi Critical","Non Critical")))</f>
        <v/>
      </c>
      <c r="U7008">
        <f>IF($B7008="","",IFERROR(VLOOKUP($O7008,Leaders!$A:$B,2,0),"Not Mapped"))</f>
        <v/>
      </c>
    </row>
    <row r="7009">
      <c r="A7009" s="16" t="n"/>
      <c r="G7009" s="17" t="n"/>
      <c r="H7009" s="17" t="n"/>
      <c r="I7009" s="17" t="n"/>
      <c r="J7009" s="17" t="n"/>
      <c r="K7009" s="17" t="n"/>
      <c r="L7009" s="17" t="n"/>
      <c r="N7009">
        <f>IF($B7009="","",IF($C7009="SUPERSTORE","Superstore","DH"))</f>
        <v/>
      </c>
      <c r="O7009">
        <f>IF($B7009="","",IFERROR(VLOOKUP($B7009,Mapping!$A:$C,2,0),"Not Mapped"))</f>
        <v/>
      </c>
      <c r="P7009">
        <f>IF($B7009="","",IFERROR(VLOOKUP($B7009,Mapping!$A:$C,3,0),"Not Mapped"))</f>
        <v/>
      </c>
      <c r="Q7009">
        <f>IF($B7009="","",IF(COUNTIF(Exclusions!$A:$A,$B7009)&gt;0,"Yes","No"))</f>
        <v/>
      </c>
      <c r="R7009" s="17">
        <f>IF($B7009="","",MIN(1,DAY($A7009)/IF($N7009="Superstore",Settings!$B$5,Settings!$B$4)))</f>
        <v/>
      </c>
      <c r="S7009" s="17">
        <f>IF(OR($B7009="",$G7009="",$R7009=0),"",$G7009/$R7009)</f>
        <v/>
      </c>
      <c r="T7009">
        <f>IF($S7009="","",IF($S7009&lt;Settings!$B$8,"Critical",IF($S7009&lt;Settings!$B$9,"Semi Critical","Non Critical")))</f>
        <v/>
      </c>
      <c r="U7009">
        <f>IF($B7009="","",IFERROR(VLOOKUP($O7009,Leaders!$A:$B,2,0),"Not Mapped"))</f>
        <v/>
      </c>
    </row>
    <row r="7010">
      <c r="A7010" s="16" t="n"/>
      <c r="G7010" s="17" t="n"/>
      <c r="H7010" s="17" t="n"/>
      <c r="I7010" s="17" t="n"/>
      <c r="J7010" s="17" t="n"/>
      <c r="K7010" s="17" t="n"/>
      <c r="L7010" s="17" t="n"/>
      <c r="N7010">
        <f>IF($B7010="","",IF($C7010="SUPERSTORE","Superstore","DH"))</f>
        <v/>
      </c>
      <c r="O7010">
        <f>IF($B7010="","",IFERROR(VLOOKUP($B7010,Mapping!$A:$C,2,0),"Not Mapped"))</f>
        <v/>
      </c>
      <c r="P7010">
        <f>IF($B7010="","",IFERROR(VLOOKUP($B7010,Mapping!$A:$C,3,0),"Not Mapped"))</f>
        <v/>
      </c>
      <c r="Q7010">
        <f>IF($B7010="","",IF(COUNTIF(Exclusions!$A:$A,$B7010)&gt;0,"Yes","No"))</f>
        <v/>
      </c>
      <c r="R7010" s="17">
        <f>IF($B7010="","",MIN(1,DAY($A7010)/IF($N7010="Superstore",Settings!$B$5,Settings!$B$4)))</f>
        <v/>
      </c>
      <c r="S7010" s="17">
        <f>IF(OR($B7010="",$G7010="",$R7010=0),"",$G7010/$R7010)</f>
        <v/>
      </c>
      <c r="T7010">
        <f>IF($S7010="","",IF($S7010&lt;Settings!$B$8,"Critical",IF($S7010&lt;Settings!$B$9,"Semi Critical","Non Critical")))</f>
        <v/>
      </c>
      <c r="U7010">
        <f>IF($B7010="","",IFERROR(VLOOKUP($O7010,Leaders!$A:$B,2,0),"Not Mapped"))</f>
        <v/>
      </c>
    </row>
    <row r="7011">
      <c r="A7011" s="16" t="n"/>
      <c r="G7011" s="17" t="n"/>
      <c r="H7011" s="17" t="n"/>
      <c r="I7011" s="17" t="n"/>
      <c r="J7011" s="17" t="n"/>
      <c r="K7011" s="17" t="n"/>
      <c r="L7011" s="17" t="n"/>
      <c r="N7011">
        <f>IF($B7011="","",IF($C7011="SUPERSTORE","Superstore","DH"))</f>
        <v/>
      </c>
      <c r="O7011">
        <f>IF($B7011="","",IFERROR(VLOOKUP($B7011,Mapping!$A:$C,2,0),"Not Mapped"))</f>
        <v/>
      </c>
      <c r="P7011">
        <f>IF($B7011="","",IFERROR(VLOOKUP($B7011,Mapping!$A:$C,3,0),"Not Mapped"))</f>
        <v/>
      </c>
      <c r="Q7011">
        <f>IF($B7011="","",IF(COUNTIF(Exclusions!$A:$A,$B7011)&gt;0,"Yes","No"))</f>
        <v/>
      </c>
      <c r="R7011" s="17">
        <f>IF($B7011="","",MIN(1,DAY($A7011)/IF($N7011="Superstore",Settings!$B$5,Settings!$B$4)))</f>
        <v/>
      </c>
      <c r="S7011" s="17">
        <f>IF(OR($B7011="",$G7011="",$R7011=0),"",$G7011/$R7011)</f>
        <v/>
      </c>
      <c r="T7011">
        <f>IF($S7011="","",IF($S7011&lt;Settings!$B$8,"Critical",IF($S7011&lt;Settings!$B$9,"Semi Critical","Non Critical")))</f>
        <v/>
      </c>
      <c r="U7011">
        <f>IF($B7011="","",IFERROR(VLOOKUP($O7011,Leaders!$A:$B,2,0),"Not Mapped"))</f>
        <v/>
      </c>
    </row>
    <row r="7012">
      <c r="A7012" s="16" t="n"/>
      <c r="G7012" s="17" t="n"/>
      <c r="H7012" s="17" t="n"/>
      <c r="I7012" s="17" t="n"/>
      <c r="J7012" s="17" t="n"/>
      <c r="K7012" s="17" t="n"/>
      <c r="L7012" s="17" t="n"/>
      <c r="N7012">
        <f>IF($B7012="","",IF($C7012="SUPERSTORE","Superstore","DH"))</f>
        <v/>
      </c>
      <c r="O7012">
        <f>IF($B7012="","",IFERROR(VLOOKUP($B7012,Mapping!$A:$C,2,0),"Not Mapped"))</f>
        <v/>
      </c>
      <c r="P7012">
        <f>IF($B7012="","",IFERROR(VLOOKUP($B7012,Mapping!$A:$C,3,0),"Not Mapped"))</f>
        <v/>
      </c>
      <c r="Q7012">
        <f>IF($B7012="","",IF(COUNTIF(Exclusions!$A:$A,$B7012)&gt;0,"Yes","No"))</f>
        <v/>
      </c>
      <c r="R7012" s="17">
        <f>IF($B7012="","",MIN(1,DAY($A7012)/IF($N7012="Superstore",Settings!$B$5,Settings!$B$4)))</f>
        <v/>
      </c>
      <c r="S7012" s="17">
        <f>IF(OR($B7012="",$G7012="",$R7012=0),"",$G7012/$R7012)</f>
        <v/>
      </c>
      <c r="T7012">
        <f>IF($S7012="","",IF($S7012&lt;Settings!$B$8,"Critical",IF($S7012&lt;Settings!$B$9,"Semi Critical","Non Critical")))</f>
        <v/>
      </c>
      <c r="U7012">
        <f>IF($B7012="","",IFERROR(VLOOKUP($O7012,Leaders!$A:$B,2,0),"Not Mapped"))</f>
        <v/>
      </c>
    </row>
    <row r="7013">
      <c r="A7013" s="16" t="n"/>
      <c r="G7013" s="17" t="n"/>
      <c r="H7013" s="17" t="n"/>
      <c r="I7013" s="17" t="n"/>
      <c r="J7013" s="17" t="n"/>
      <c r="K7013" s="17" t="n"/>
      <c r="L7013" s="17" t="n"/>
      <c r="N7013">
        <f>IF($B7013="","",IF($C7013="SUPERSTORE","Superstore","DH"))</f>
        <v/>
      </c>
      <c r="O7013">
        <f>IF($B7013="","",IFERROR(VLOOKUP($B7013,Mapping!$A:$C,2,0),"Not Mapped"))</f>
        <v/>
      </c>
      <c r="P7013">
        <f>IF($B7013="","",IFERROR(VLOOKUP($B7013,Mapping!$A:$C,3,0),"Not Mapped"))</f>
        <v/>
      </c>
      <c r="Q7013">
        <f>IF($B7013="","",IF(COUNTIF(Exclusions!$A:$A,$B7013)&gt;0,"Yes","No"))</f>
        <v/>
      </c>
      <c r="R7013" s="17">
        <f>IF($B7013="","",MIN(1,DAY($A7013)/IF($N7013="Superstore",Settings!$B$5,Settings!$B$4)))</f>
        <v/>
      </c>
      <c r="S7013" s="17">
        <f>IF(OR($B7013="",$G7013="",$R7013=0),"",$G7013/$R7013)</f>
        <v/>
      </c>
      <c r="T7013">
        <f>IF($S7013="","",IF($S7013&lt;Settings!$B$8,"Critical",IF($S7013&lt;Settings!$B$9,"Semi Critical","Non Critical")))</f>
        <v/>
      </c>
      <c r="U7013">
        <f>IF($B7013="","",IFERROR(VLOOKUP($O7013,Leaders!$A:$B,2,0),"Not Mapped"))</f>
        <v/>
      </c>
    </row>
    <row r="7014">
      <c r="A7014" s="16" t="n"/>
      <c r="G7014" s="17" t="n"/>
      <c r="H7014" s="17" t="n"/>
      <c r="I7014" s="17" t="n"/>
      <c r="J7014" s="17" t="n"/>
      <c r="K7014" s="17" t="n"/>
      <c r="L7014" s="17" t="n"/>
      <c r="N7014">
        <f>IF($B7014="","",IF($C7014="SUPERSTORE","Superstore","DH"))</f>
        <v/>
      </c>
      <c r="O7014">
        <f>IF($B7014="","",IFERROR(VLOOKUP($B7014,Mapping!$A:$C,2,0),"Not Mapped"))</f>
        <v/>
      </c>
      <c r="P7014">
        <f>IF($B7014="","",IFERROR(VLOOKUP($B7014,Mapping!$A:$C,3,0),"Not Mapped"))</f>
        <v/>
      </c>
      <c r="Q7014">
        <f>IF($B7014="","",IF(COUNTIF(Exclusions!$A:$A,$B7014)&gt;0,"Yes","No"))</f>
        <v/>
      </c>
      <c r="R7014" s="17">
        <f>IF($B7014="","",MIN(1,DAY($A7014)/IF($N7014="Superstore",Settings!$B$5,Settings!$B$4)))</f>
        <v/>
      </c>
      <c r="S7014" s="17">
        <f>IF(OR($B7014="",$G7014="",$R7014=0),"",$G7014/$R7014)</f>
        <v/>
      </c>
      <c r="T7014">
        <f>IF($S7014="","",IF($S7014&lt;Settings!$B$8,"Critical",IF($S7014&lt;Settings!$B$9,"Semi Critical","Non Critical")))</f>
        <v/>
      </c>
      <c r="U7014">
        <f>IF($B7014="","",IFERROR(VLOOKUP($O7014,Leaders!$A:$B,2,0),"Not Mapped"))</f>
        <v/>
      </c>
    </row>
    <row r="7015">
      <c r="A7015" s="16" t="n"/>
      <c r="G7015" s="17" t="n"/>
      <c r="H7015" s="17" t="n"/>
      <c r="I7015" s="17" t="n"/>
      <c r="J7015" s="17" t="n"/>
      <c r="K7015" s="17" t="n"/>
      <c r="L7015" s="17" t="n"/>
      <c r="N7015">
        <f>IF($B7015="","",IF($C7015="SUPERSTORE","Superstore","DH"))</f>
        <v/>
      </c>
      <c r="O7015">
        <f>IF($B7015="","",IFERROR(VLOOKUP($B7015,Mapping!$A:$C,2,0),"Not Mapped"))</f>
        <v/>
      </c>
      <c r="P7015">
        <f>IF($B7015="","",IFERROR(VLOOKUP($B7015,Mapping!$A:$C,3,0),"Not Mapped"))</f>
        <v/>
      </c>
      <c r="Q7015">
        <f>IF($B7015="","",IF(COUNTIF(Exclusions!$A:$A,$B7015)&gt;0,"Yes","No"))</f>
        <v/>
      </c>
      <c r="R7015" s="17">
        <f>IF($B7015="","",MIN(1,DAY($A7015)/IF($N7015="Superstore",Settings!$B$5,Settings!$B$4)))</f>
        <v/>
      </c>
      <c r="S7015" s="17">
        <f>IF(OR($B7015="",$G7015="",$R7015=0),"",$G7015/$R7015)</f>
        <v/>
      </c>
      <c r="T7015">
        <f>IF($S7015="","",IF($S7015&lt;Settings!$B$8,"Critical",IF($S7015&lt;Settings!$B$9,"Semi Critical","Non Critical")))</f>
        <v/>
      </c>
      <c r="U7015">
        <f>IF($B7015="","",IFERROR(VLOOKUP($O7015,Leaders!$A:$B,2,0),"Not Mapped"))</f>
        <v/>
      </c>
    </row>
    <row r="7016">
      <c r="A7016" s="16" t="n"/>
      <c r="G7016" s="17" t="n"/>
      <c r="H7016" s="17" t="n"/>
      <c r="I7016" s="17" t="n"/>
      <c r="J7016" s="17" t="n"/>
      <c r="K7016" s="17" t="n"/>
      <c r="L7016" s="17" t="n"/>
      <c r="N7016">
        <f>IF($B7016="","",IF($C7016="SUPERSTORE","Superstore","DH"))</f>
        <v/>
      </c>
      <c r="O7016">
        <f>IF($B7016="","",IFERROR(VLOOKUP($B7016,Mapping!$A:$C,2,0),"Not Mapped"))</f>
        <v/>
      </c>
      <c r="P7016">
        <f>IF($B7016="","",IFERROR(VLOOKUP($B7016,Mapping!$A:$C,3,0),"Not Mapped"))</f>
        <v/>
      </c>
      <c r="Q7016">
        <f>IF($B7016="","",IF(COUNTIF(Exclusions!$A:$A,$B7016)&gt;0,"Yes","No"))</f>
        <v/>
      </c>
      <c r="R7016" s="17">
        <f>IF($B7016="","",MIN(1,DAY($A7016)/IF($N7016="Superstore",Settings!$B$5,Settings!$B$4)))</f>
        <v/>
      </c>
      <c r="S7016" s="17">
        <f>IF(OR($B7016="",$G7016="",$R7016=0),"",$G7016/$R7016)</f>
        <v/>
      </c>
      <c r="T7016">
        <f>IF($S7016="","",IF($S7016&lt;Settings!$B$8,"Critical",IF($S7016&lt;Settings!$B$9,"Semi Critical","Non Critical")))</f>
        <v/>
      </c>
      <c r="U7016">
        <f>IF($B7016="","",IFERROR(VLOOKUP($O7016,Leaders!$A:$B,2,0),"Not Mapped"))</f>
        <v/>
      </c>
    </row>
    <row r="7017">
      <c r="A7017" s="16" t="n"/>
      <c r="G7017" s="17" t="n"/>
      <c r="H7017" s="17" t="n"/>
      <c r="I7017" s="17" t="n"/>
      <c r="J7017" s="17" t="n"/>
      <c r="K7017" s="17" t="n"/>
      <c r="L7017" s="17" t="n"/>
      <c r="N7017">
        <f>IF($B7017="","",IF($C7017="SUPERSTORE","Superstore","DH"))</f>
        <v/>
      </c>
      <c r="O7017">
        <f>IF($B7017="","",IFERROR(VLOOKUP($B7017,Mapping!$A:$C,2,0),"Not Mapped"))</f>
        <v/>
      </c>
      <c r="P7017">
        <f>IF($B7017="","",IFERROR(VLOOKUP($B7017,Mapping!$A:$C,3,0),"Not Mapped"))</f>
        <v/>
      </c>
      <c r="Q7017">
        <f>IF($B7017="","",IF(COUNTIF(Exclusions!$A:$A,$B7017)&gt;0,"Yes","No"))</f>
        <v/>
      </c>
      <c r="R7017" s="17">
        <f>IF($B7017="","",MIN(1,DAY($A7017)/IF($N7017="Superstore",Settings!$B$5,Settings!$B$4)))</f>
        <v/>
      </c>
      <c r="S7017" s="17">
        <f>IF(OR($B7017="",$G7017="",$R7017=0),"",$G7017/$R7017)</f>
        <v/>
      </c>
      <c r="T7017">
        <f>IF($S7017="","",IF($S7017&lt;Settings!$B$8,"Critical",IF($S7017&lt;Settings!$B$9,"Semi Critical","Non Critical")))</f>
        <v/>
      </c>
      <c r="U7017">
        <f>IF($B7017="","",IFERROR(VLOOKUP($O7017,Leaders!$A:$B,2,0),"Not Mapped"))</f>
        <v/>
      </c>
    </row>
    <row r="7018">
      <c r="A7018" s="16" t="n"/>
      <c r="G7018" s="17" t="n"/>
      <c r="H7018" s="17" t="n"/>
      <c r="I7018" s="17" t="n"/>
      <c r="J7018" s="17" t="n"/>
      <c r="K7018" s="17" t="n"/>
      <c r="L7018" s="17" t="n"/>
      <c r="N7018">
        <f>IF($B7018="","",IF($C7018="SUPERSTORE","Superstore","DH"))</f>
        <v/>
      </c>
      <c r="O7018">
        <f>IF($B7018="","",IFERROR(VLOOKUP($B7018,Mapping!$A:$C,2,0),"Not Mapped"))</f>
        <v/>
      </c>
      <c r="P7018">
        <f>IF($B7018="","",IFERROR(VLOOKUP($B7018,Mapping!$A:$C,3,0),"Not Mapped"))</f>
        <v/>
      </c>
      <c r="Q7018">
        <f>IF($B7018="","",IF(COUNTIF(Exclusions!$A:$A,$B7018)&gt;0,"Yes","No"))</f>
        <v/>
      </c>
      <c r="R7018" s="17">
        <f>IF($B7018="","",MIN(1,DAY($A7018)/IF($N7018="Superstore",Settings!$B$5,Settings!$B$4)))</f>
        <v/>
      </c>
      <c r="S7018" s="17">
        <f>IF(OR($B7018="",$G7018="",$R7018=0),"",$G7018/$R7018)</f>
        <v/>
      </c>
      <c r="T7018">
        <f>IF($S7018="","",IF($S7018&lt;Settings!$B$8,"Critical",IF($S7018&lt;Settings!$B$9,"Semi Critical","Non Critical")))</f>
        <v/>
      </c>
      <c r="U7018">
        <f>IF($B7018="","",IFERROR(VLOOKUP($O7018,Leaders!$A:$B,2,0),"Not Mapped"))</f>
        <v/>
      </c>
    </row>
    <row r="7019">
      <c r="A7019" s="16" t="n"/>
      <c r="G7019" s="17" t="n"/>
      <c r="H7019" s="17" t="n"/>
      <c r="I7019" s="17" t="n"/>
      <c r="J7019" s="17" t="n"/>
      <c r="K7019" s="17" t="n"/>
      <c r="L7019" s="17" t="n"/>
      <c r="N7019">
        <f>IF($B7019="","",IF($C7019="SUPERSTORE","Superstore","DH"))</f>
        <v/>
      </c>
      <c r="O7019">
        <f>IF($B7019="","",IFERROR(VLOOKUP($B7019,Mapping!$A:$C,2,0),"Not Mapped"))</f>
        <v/>
      </c>
      <c r="P7019">
        <f>IF($B7019="","",IFERROR(VLOOKUP($B7019,Mapping!$A:$C,3,0),"Not Mapped"))</f>
        <v/>
      </c>
      <c r="Q7019">
        <f>IF($B7019="","",IF(COUNTIF(Exclusions!$A:$A,$B7019)&gt;0,"Yes","No"))</f>
        <v/>
      </c>
      <c r="R7019" s="17">
        <f>IF($B7019="","",MIN(1,DAY($A7019)/IF($N7019="Superstore",Settings!$B$5,Settings!$B$4)))</f>
        <v/>
      </c>
      <c r="S7019" s="17">
        <f>IF(OR($B7019="",$G7019="",$R7019=0),"",$G7019/$R7019)</f>
        <v/>
      </c>
      <c r="T7019">
        <f>IF($S7019="","",IF($S7019&lt;Settings!$B$8,"Critical",IF($S7019&lt;Settings!$B$9,"Semi Critical","Non Critical")))</f>
        <v/>
      </c>
      <c r="U7019">
        <f>IF($B7019="","",IFERROR(VLOOKUP($O7019,Leaders!$A:$B,2,0),"Not Mapped"))</f>
        <v/>
      </c>
    </row>
    <row r="7020">
      <c r="A7020" s="16" t="n"/>
      <c r="G7020" s="17" t="n"/>
      <c r="H7020" s="17" t="n"/>
      <c r="I7020" s="17" t="n"/>
      <c r="J7020" s="17" t="n"/>
      <c r="K7020" s="17" t="n"/>
      <c r="L7020" s="17" t="n"/>
      <c r="N7020">
        <f>IF($B7020="","",IF($C7020="SUPERSTORE","Superstore","DH"))</f>
        <v/>
      </c>
      <c r="O7020">
        <f>IF($B7020="","",IFERROR(VLOOKUP($B7020,Mapping!$A:$C,2,0),"Not Mapped"))</f>
        <v/>
      </c>
      <c r="P7020">
        <f>IF($B7020="","",IFERROR(VLOOKUP($B7020,Mapping!$A:$C,3,0),"Not Mapped"))</f>
        <v/>
      </c>
      <c r="Q7020">
        <f>IF($B7020="","",IF(COUNTIF(Exclusions!$A:$A,$B7020)&gt;0,"Yes","No"))</f>
        <v/>
      </c>
      <c r="R7020" s="17">
        <f>IF($B7020="","",MIN(1,DAY($A7020)/IF($N7020="Superstore",Settings!$B$5,Settings!$B$4)))</f>
        <v/>
      </c>
      <c r="S7020" s="17">
        <f>IF(OR($B7020="",$G7020="",$R7020=0),"",$G7020/$R7020)</f>
        <v/>
      </c>
      <c r="T7020">
        <f>IF($S7020="","",IF($S7020&lt;Settings!$B$8,"Critical",IF($S7020&lt;Settings!$B$9,"Semi Critical","Non Critical")))</f>
        <v/>
      </c>
      <c r="U7020">
        <f>IF($B7020="","",IFERROR(VLOOKUP($O7020,Leaders!$A:$B,2,0),"Not Mapped"))</f>
        <v/>
      </c>
    </row>
    <row r="7021">
      <c r="A7021" s="16" t="n"/>
      <c r="G7021" s="17" t="n"/>
      <c r="H7021" s="17" t="n"/>
      <c r="I7021" s="17" t="n"/>
      <c r="J7021" s="17" t="n"/>
      <c r="K7021" s="17" t="n"/>
      <c r="L7021" s="17" t="n"/>
      <c r="N7021">
        <f>IF($B7021="","",IF($C7021="SUPERSTORE","Superstore","DH"))</f>
        <v/>
      </c>
      <c r="O7021">
        <f>IF($B7021="","",IFERROR(VLOOKUP($B7021,Mapping!$A:$C,2,0),"Not Mapped"))</f>
        <v/>
      </c>
      <c r="P7021">
        <f>IF($B7021="","",IFERROR(VLOOKUP($B7021,Mapping!$A:$C,3,0),"Not Mapped"))</f>
        <v/>
      </c>
      <c r="Q7021">
        <f>IF($B7021="","",IF(COUNTIF(Exclusions!$A:$A,$B7021)&gt;0,"Yes","No"))</f>
        <v/>
      </c>
      <c r="R7021" s="17">
        <f>IF($B7021="","",MIN(1,DAY($A7021)/IF($N7021="Superstore",Settings!$B$5,Settings!$B$4)))</f>
        <v/>
      </c>
      <c r="S7021" s="17">
        <f>IF(OR($B7021="",$G7021="",$R7021=0),"",$G7021/$R7021)</f>
        <v/>
      </c>
      <c r="T7021">
        <f>IF($S7021="","",IF($S7021&lt;Settings!$B$8,"Critical",IF($S7021&lt;Settings!$B$9,"Semi Critical","Non Critical")))</f>
        <v/>
      </c>
      <c r="U7021">
        <f>IF($B7021="","",IFERROR(VLOOKUP($O7021,Leaders!$A:$B,2,0),"Not Mapped"))</f>
        <v/>
      </c>
    </row>
    <row r="7022">
      <c r="A7022" s="16" t="n"/>
      <c r="G7022" s="17" t="n"/>
      <c r="H7022" s="17" t="n"/>
      <c r="I7022" s="17" t="n"/>
      <c r="J7022" s="17" t="n"/>
      <c r="K7022" s="17" t="n"/>
      <c r="L7022" s="17" t="n"/>
      <c r="N7022">
        <f>IF($B7022="","",IF($C7022="SUPERSTORE","Superstore","DH"))</f>
        <v/>
      </c>
      <c r="O7022">
        <f>IF($B7022="","",IFERROR(VLOOKUP($B7022,Mapping!$A:$C,2,0),"Not Mapped"))</f>
        <v/>
      </c>
      <c r="P7022">
        <f>IF($B7022="","",IFERROR(VLOOKUP($B7022,Mapping!$A:$C,3,0),"Not Mapped"))</f>
        <v/>
      </c>
      <c r="Q7022">
        <f>IF($B7022="","",IF(COUNTIF(Exclusions!$A:$A,$B7022)&gt;0,"Yes","No"))</f>
        <v/>
      </c>
      <c r="R7022" s="17">
        <f>IF($B7022="","",MIN(1,DAY($A7022)/IF($N7022="Superstore",Settings!$B$5,Settings!$B$4)))</f>
        <v/>
      </c>
      <c r="S7022" s="17">
        <f>IF(OR($B7022="",$G7022="",$R7022=0),"",$G7022/$R7022)</f>
        <v/>
      </c>
      <c r="T7022">
        <f>IF($S7022="","",IF($S7022&lt;Settings!$B$8,"Critical",IF($S7022&lt;Settings!$B$9,"Semi Critical","Non Critical")))</f>
        <v/>
      </c>
      <c r="U7022">
        <f>IF($B7022="","",IFERROR(VLOOKUP($O7022,Leaders!$A:$B,2,0),"Not Mapped"))</f>
        <v/>
      </c>
    </row>
    <row r="7023">
      <c r="A7023" s="16" t="n"/>
      <c r="G7023" s="17" t="n"/>
      <c r="H7023" s="17" t="n"/>
      <c r="I7023" s="17" t="n"/>
      <c r="J7023" s="17" t="n"/>
      <c r="K7023" s="17" t="n"/>
      <c r="L7023" s="17" t="n"/>
      <c r="N7023">
        <f>IF($B7023="","",IF($C7023="SUPERSTORE","Superstore","DH"))</f>
        <v/>
      </c>
      <c r="O7023">
        <f>IF($B7023="","",IFERROR(VLOOKUP($B7023,Mapping!$A:$C,2,0),"Not Mapped"))</f>
        <v/>
      </c>
      <c r="P7023">
        <f>IF($B7023="","",IFERROR(VLOOKUP($B7023,Mapping!$A:$C,3,0),"Not Mapped"))</f>
        <v/>
      </c>
      <c r="Q7023">
        <f>IF($B7023="","",IF(COUNTIF(Exclusions!$A:$A,$B7023)&gt;0,"Yes","No"))</f>
        <v/>
      </c>
      <c r="R7023" s="17">
        <f>IF($B7023="","",MIN(1,DAY($A7023)/IF($N7023="Superstore",Settings!$B$5,Settings!$B$4)))</f>
        <v/>
      </c>
      <c r="S7023" s="17">
        <f>IF(OR($B7023="",$G7023="",$R7023=0),"",$G7023/$R7023)</f>
        <v/>
      </c>
      <c r="T7023">
        <f>IF($S7023="","",IF($S7023&lt;Settings!$B$8,"Critical",IF($S7023&lt;Settings!$B$9,"Semi Critical","Non Critical")))</f>
        <v/>
      </c>
      <c r="U7023">
        <f>IF($B7023="","",IFERROR(VLOOKUP($O7023,Leaders!$A:$B,2,0),"Not Mapped"))</f>
        <v/>
      </c>
    </row>
    <row r="7024">
      <c r="A7024" s="16" t="n"/>
      <c r="G7024" s="17" t="n"/>
      <c r="H7024" s="17" t="n"/>
      <c r="I7024" s="17" t="n"/>
      <c r="J7024" s="17" t="n"/>
      <c r="K7024" s="17" t="n"/>
      <c r="L7024" s="17" t="n"/>
      <c r="N7024">
        <f>IF($B7024="","",IF($C7024="SUPERSTORE","Superstore","DH"))</f>
        <v/>
      </c>
      <c r="O7024">
        <f>IF($B7024="","",IFERROR(VLOOKUP($B7024,Mapping!$A:$C,2,0),"Not Mapped"))</f>
        <v/>
      </c>
      <c r="P7024">
        <f>IF($B7024="","",IFERROR(VLOOKUP($B7024,Mapping!$A:$C,3,0),"Not Mapped"))</f>
        <v/>
      </c>
      <c r="Q7024">
        <f>IF($B7024="","",IF(COUNTIF(Exclusions!$A:$A,$B7024)&gt;0,"Yes","No"))</f>
        <v/>
      </c>
      <c r="R7024" s="17">
        <f>IF($B7024="","",MIN(1,DAY($A7024)/IF($N7024="Superstore",Settings!$B$5,Settings!$B$4)))</f>
        <v/>
      </c>
      <c r="S7024" s="17">
        <f>IF(OR($B7024="",$G7024="",$R7024=0),"",$G7024/$R7024)</f>
        <v/>
      </c>
      <c r="T7024">
        <f>IF($S7024="","",IF($S7024&lt;Settings!$B$8,"Critical",IF($S7024&lt;Settings!$B$9,"Semi Critical","Non Critical")))</f>
        <v/>
      </c>
      <c r="U7024">
        <f>IF($B7024="","",IFERROR(VLOOKUP($O7024,Leaders!$A:$B,2,0),"Not Mapped"))</f>
        <v/>
      </c>
    </row>
    <row r="7025">
      <c r="A7025" s="16" t="n"/>
      <c r="G7025" s="17" t="n"/>
      <c r="H7025" s="17" t="n"/>
      <c r="I7025" s="17" t="n"/>
      <c r="J7025" s="17" t="n"/>
      <c r="K7025" s="17" t="n"/>
      <c r="L7025" s="17" t="n"/>
      <c r="N7025">
        <f>IF($B7025="","",IF($C7025="SUPERSTORE","Superstore","DH"))</f>
        <v/>
      </c>
      <c r="O7025">
        <f>IF($B7025="","",IFERROR(VLOOKUP($B7025,Mapping!$A:$C,2,0),"Not Mapped"))</f>
        <v/>
      </c>
      <c r="P7025">
        <f>IF($B7025="","",IFERROR(VLOOKUP($B7025,Mapping!$A:$C,3,0),"Not Mapped"))</f>
        <v/>
      </c>
      <c r="Q7025">
        <f>IF($B7025="","",IF(COUNTIF(Exclusions!$A:$A,$B7025)&gt;0,"Yes","No"))</f>
        <v/>
      </c>
      <c r="R7025" s="17">
        <f>IF($B7025="","",MIN(1,DAY($A7025)/IF($N7025="Superstore",Settings!$B$5,Settings!$B$4)))</f>
        <v/>
      </c>
      <c r="S7025" s="17">
        <f>IF(OR($B7025="",$G7025="",$R7025=0),"",$G7025/$R7025)</f>
        <v/>
      </c>
      <c r="T7025">
        <f>IF($S7025="","",IF($S7025&lt;Settings!$B$8,"Critical",IF($S7025&lt;Settings!$B$9,"Semi Critical","Non Critical")))</f>
        <v/>
      </c>
      <c r="U7025">
        <f>IF($B7025="","",IFERROR(VLOOKUP($O7025,Leaders!$A:$B,2,0),"Not Mapped"))</f>
        <v/>
      </c>
    </row>
    <row r="7026">
      <c r="A7026" s="16" t="n"/>
      <c r="G7026" s="17" t="n"/>
      <c r="H7026" s="17" t="n"/>
      <c r="I7026" s="17" t="n"/>
      <c r="J7026" s="17" t="n"/>
      <c r="K7026" s="17" t="n"/>
      <c r="L7026" s="17" t="n"/>
      <c r="N7026">
        <f>IF($B7026="","",IF($C7026="SUPERSTORE","Superstore","DH"))</f>
        <v/>
      </c>
      <c r="O7026">
        <f>IF($B7026="","",IFERROR(VLOOKUP($B7026,Mapping!$A:$C,2,0),"Not Mapped"))</f>
        <v/>
      </c>
      <c r="P7026">
        <f>IF($B7026="","",IFERROR(VLOOKUP($B7026,Mapping!$A:$C,3,0),"Not Mapped"))</f>
        <v/>
      </c>
      <c r="Q7026">
        <f>IF($B7026="","",IF(COUNTIF(Exclusions!$A:$A,$B7026)&gt;0,"Yes","No"))</f>
        <v/>
      </c>
      <c r="R7026" s="17">
        <f>IF($B7026="","",MIN(1,DAY($A7026)/IF($N7026="Superstore",Settings!$B$5,Settings!$B$4)))</f>
        <v/>
      </c>
      <c r="S7026" s="17">
        <f>IF(OR($B7026="",$G7026="",$R7026=0),"",$G7026/$R7026)</f>
        <v/>
      </c>
      <c r="T7026">
        <f>IF($S7026="","",IF($S7026&lt;Settings!$B$8,"Critical",IF($S7026&lt;Settings!$B$9,"Semi Critical","Non Critical")))</f>
        <v/>
      </c>
      <c r="U7026">
        <f>IF($B7026="","",IFERROR(VLOOKUP($O7026,Leaders!$A:$B,2,0),"Not Mapped"))</f>
        <v/>
      </c>
    </row>
    <row r="7027">
      <c r="A7027" s="16" t="n"/>
      <c r="G7027" s="17" t="n"/>
      <c r="H7027" s="17" t="n"/>
      <c r="I7027" s="17" t="n"/>
      <c r="J7027" s="17" t="n"/>
      <c r="K7027" s="17" t="n"/>
      <c r="L7027" s="17" t="n"/>
      <c r="N7027">
        <f>IF($B7027="","",IF($C7027="SUPERSTORE","Superstore","DH"))</f>
        <v/>
      </c>
      <c r="O7027">
        <f>IF($B7027="","",IFERROR(VLOOKUP($B7027,Mapping!$A:$C,2,0),"Not Mapped"))</f>
        <v/>
      </c>
      <c r="P7027">
        <f>IF($B7027="","",IFERROR(VLOOKUP($B7027,Mapping!$A:$C,3,0),"Not Mapped"))</f>
        <v/>
      </c>
      <c r="Q7027">
        <f>IF($B7027="","",IF(COUNTIF(Exclusions!$A:$A,$B7027)&gt;0,"Yes","No"))</f>
        <v/>
      </c>
      <c r="R7027" s="17">
        <f>IF($B7027="","",MIN(1,DAY($A7027)/IF($N7027="Superstore",Settings!$B$5,Settings!$B$4)))</f>
        <v/>
      </c>
      <c r="S7027" s="17">
        <f>IF(OR($B7027="",$G7027="",$R7027=0),"",$G7027/$R7027)</f>
        <v/>
      </c>
      <c r="T7027">
        <f>IF($S7027="","",IF($S7027&lt;Settings!$B$8,"Critical",IF($S7027&lt;Settings!$B$9,"Semi Critical","Non Critical")))</f>
        <v/>
      </c>
      <c r="U7027">
        <f>IF($B7027="","",IFERROR(VLOOKUP($O7027,Leaders!$A:$B,2,0),"Not Mapped"))</f>
        <v/>
      </c>
    </row>
    <row r="7028">
      <c r="A7028" s="16" t="n"/>
      <c r="G7028" s="17" t="n"/>
      <c r="H7028" s="17" t="n"/>
      <c r="I7028" s="17" t="n"/>
      <c r="J7028" s="17" t="n"/>
      <c r="K7028" s="17" t="n"/>
      <c r="L7028" s="17" t="n"/>
      <c r="N7028">
        <f>IF($B7028="","",IF($C7028="SUPERSTORE","Superstore","DH"))</f>
        <v/>
      </c>
      <c r="O7028">
        <f>IF($B7028="","",IFERROR(VLOOKUP($B7028,Mapping!$A:$C,2,0),"Not Mapped"))</f>
        <v/>
      </c>
      <c r="P7028">
        <f>IF($B7028="","",IFERROR(VLOOKUP($B7028,Mapping!$A:$C,3,0),"Not Mapped"))</f>
        <v/>
      </c>
      <c r="Q7028">
        <f>IF($B7028="","",IF(COUNTIF(Exclusions!$A:$A,$B7028)&gt;0,"Yes","No"))</f>
        <v/>
      </c>
      <c r="R7028" s="17">
        <f>IF($B7028="","",MIN(1,DAY($A7028)/IF($N7028="Superstore",Settings!$B$5,Settings!$B$4)))</f>
        <v/>
      </c>
      <c r="S7028" s="17">
        <f>IF(OR($B7028="",$G7028="",$R7028=0),"",$G7028/$R7028)</f>
        <v/>
      </c>
      <c r="T7028">
        <f>IF($S7028="","",IF($S7028&lt;Settings!$B$8,"Critical",IF($S7028&lt;Settings!$B$9,"Semi Critical","Non Critical")))</f>
        <v/>
      </c>
      <c r="U7028">
        <f>IF($B7028="","",IFERROR(VLOOKUP($O7028,Leaders!$A:$B,2,0),"Not Mapped"))</f>
        <v/>
      </c>
    </row>
    <row r="7029">
      <c r="A7029" s="16" t="n"/>
      <c r="G7029" s="17" t="n"/>
      <c r="H7029" s="17" t="n"/>
      <c r="I7029" s="17" t="n"/>
      <c r="J7029" s="17" t="n"/>
      <c r="K7029" s="17" t="n"/>
      <c r="L7029" s="17" t="n"/>
      <c r="N7029">
        <f>IF($B7029="","",IF($C7029="SUPERSTORE","Superstore","DH"))</f>
        <v/>
      </c>
      <c r="O7029">
        <f>IF($B7029="","",IFERROR(VLOOKUP($B7029,Mapping!$A:$C,2,0),"Not Mapped"))</f>
        <v/>
      </c>
      <c r="P7029">
        <f>IF($B7029="","",IFERROR(VLOOKUP($B7029,Mapping!$A:$C,3,0),"Not Mapped"))</f>
        <v/>
      </c>
      <c r="Q7029">
        <f>IF($B7029="","",IF(COUNTIF(Exclusions!$A:$A,$B7029)&gt;0,"Yes","No"))</f>
        <v/>
      </c>
      <c r="R7029" s="17">
        <f>IF($B7029="","",MIN(1,DAY($A7029)/IF($N7029="Superstore",Settings!$B$5,Settings!$B$4)))</f>
        <v/>
      </c>
      <c r="S7029" s="17">
        <f>IF(OR($B7029="",$G7029="",$R7029=0),"",$G7029/$R7029)</f>
        <v/>
      </c>
      <c r="T7029">
        <f>IF($S7029="","",IF($S7029&lt;Settings!$B$8,"Critical",IF($S7029&lt;Settings!$B$9,"Semi Critical","Non Critical")))</f>
        <v/>
      </c>
      <c r="U7029">
        <f>IF($B7029="","",IFERROR(VLOOKUP($O7029,Leaders!$A:$B,2,0),"Not Mapped"))</f>
        <v/>
      </c>
    </row>
    <row r="7030">
      <c r="A7030" s="16" t="n"/>
      <c r="G7030" s="17" t="n"/>
      <c r="H7030" s="17" t="n"/>
      <c r="I7030" s="17" t="n"/>
      <c r="J7030" s="17" t="n"/>
      <c r="K7030" s="17" t="n"/>
      <c r="L7030" s="17" t="n"/>
      <c r="N7030">
        <f>IF($B7030="","",IF($C7030="SUPERSTORE","Superstore","DH"))</f>
        <v/>
      </c>
      <c r="O7030">
        <f>IF($B7030="","",IFERROR(VLOOKUP($B7030,Mapping!$A:$C,2,0),"Not Mapped"))</f>
        <v/>
      </c>
      <c r="P7030">
        <f>IF($B7030="","",IFERROR(VLOOKUP($B7030,Mapping!$A:$C,3,0),"Not Mapped"))</f>
        <v/>
      </c>
      <c r="Q7030">
        <f>IF($B7030="","",IF(COUNTIF(Exclusions!$A:$A,$B7030)&gt;0,"Yes","No"))</f>
        <v/>
      </c>
      <c r="R7030" s="17">
        <f>IF($B7030="","",MIN(1,DAY($A7030)/IF($N7030="Superstore",Settings!$B$5,Settings!$B$4)))</f>
        <v/>
      </c>
      <c r="S7030" s="17">
        <f>IF(OR($B7030="",$G7030="",$R7030=0),"",$G7030/$R7030)</f>
        <v/>
      </c>
      <c r="T7030">
        <f>IF($S7030="","",IF($S7030&lt;Settings!$B$8,"Critical",IF($S7030&lt;Settings!$B$9,"Semi Critical","Non Critical")))</f>
        <v/>
      </c>
      <c r="U7030">
        <f>IF($B7030="","",IFERROR(VLOOKUP($O7030,Leaders!$A:$B,2,0),"Not Mapped"))</f>
        <v/>
      </c>
    </row>
    <row r="7031">
      <c r="A7031" s="16" t="n"/>
      <c r="G7031" s="17" t="n"/>
      <c r="H7031" s="17" t="n"/>
      <c r="I7031" s="17" t="n"/>
      <c r="J7031" s="17" t="n"/>
      <c r="K7031" s="17" t="n"/>
      <c r="L7031" s="17" t="n"/>
      <c r="N7031">
        <f>IF($B7031="","",IF($C7031="SUPERSTORE","Superstore","DH"))</f>
        <v/>
      </c>
      <c r="O7031">
        <f>IF($B7031="","",IFERROR(VLOOKUP($B7031,Mapping!$A:$C,2,0),"Not Mapped"))</f>
        <v/>
      </c>
      <c r="P7031">
        <f>IF($B7031="","",IFERROR(VLOOKUP($B7031,Mapping!$A:$C,3,0),"Not Mapped"))</f>
        <v/>
      </c>
      <c r="Q7031">
        <f>IF($B7031="","",IF(COUNTIF(Exclusions!$A:$A,$B7031)&gt;0,"Yes","No"))</f>
        <v/>
      </c>
      <c r="R7031" s="17">
        <f>IF($B7031="","",MIN(1,DAY($A7031)/IF($N7031="Superstore",Settings!$B$5,Settings!$B$4)))</f>
        <v/>
      </c>
      <c r="S7031" s="17">
        <f>IF(OR($B7031="",$G7031="",$R7031=0),"",$G7031/$R7031)</f>
        <v/>
      </c>
      <c r="T7031">
        <f>IF($S7031="","",IF($S7031&lt;Settings!$B$8,"Critical",IF($S7031&lt;Settings!$B$9,"Semi Critical","Non Critical")))</f>
        <v/>
      </c>
      <c r="U7031">
        <f>IF($B7031="","",IFERROR(VLOOKUP($O7031,Leaders!$A:$B,2,0),"Not Mapped"))</f>
        <v/>
      </c>
    </row>
    <row r="7032">
      <c r="A7032" s="16" t="n"/>
      <c r="G7032" s="17" t="n"/>
      <c r="H7032" s="17" t="n"/>
      <c r="I7032" s="17" t="n"/>
      <c r="J7032" s="17" t="n"/>
      <c r="K7032" s="17" t="n"/>
      <c r="L7032" s="17" t="n"/>
      <c r="N7032">
        <f>IF($B7032="","",IF($C7032="SUPERSTORE","Superstore","DH"))</f>
        <v/>
      </c>
      <c r="O7032">
        <f>IF($B7032="","",IFERROR(VLOOKUP($B7032,Mapping!$A:$C,2,0),"Not Mapped"))</f>
        <v/>
      </c>
      <c r="P7032">
        <f>IF($B7032="","",IFERROR(VLOOKUP($B7032,Mapping!$A:$C,3,0),"Not Mapped"))</f>
        <v/>
      </c>
      <c r="Q7032">
        <f>IF($B7032="","",IF(COUNTIF(Exclusions!$A:$A,$B7032)&gt;0,"Yes","No"))</f>
        <v/>
      </c>
      <c r="R7032" s="17">
        <f>IF($B7032="","",MIN(1,DAY($A7032)/IF($N7032="Superstore",Settings!$B$5,Settings!$B$4)))</f>
        <v/>
      </c>
      <c r="S7032" s="17">
        <f>IF(OR($B7032="",$G7032="",$R7032=0),"",$G7032/$R7032)</f>
        <v/>
      </c>
      <c r="T7032">
        <f>IF($S7032="","",IF($S7032&lt;Settings!$B$8,"Critical",IF($S7032&lt;Settings!$B$9,"Semi Critical","Non Critical")))</f>
        <v/>
      </c>
      <c r="U7032">
        <f>IF($B7032="","",IFERROR(VLOOKUP($O7032,Leaders!$A:$B,2,0),"Not Mapped"))</f>
        <v/>
      </c>
    </row>
    <row r="7033">
      <c r="A7033" s="16" t="n"/>
      <c r="G7033" s="17" t="n"/>
      <c r="H7033" s="17" t="n"/>
      <c r="I7033" s="17" t="n"/>
      <c r="J7033" s="17" t="n"/>
      <c r="K7033" s="17" t="n"/>
      <c r="L7033" s="17" t="n"/>
      <c r="N7033">
        <f>IF($B7033="","",IF($C7033="SUPERSTORE","Superstore","DH"))</f>
        <v/>
      </c>
      <c r="O7033">
        <f>IF($B7033="","",IFERROR(VLOOKUP($B7033,Mapping!$A:$C,2,0),"Not Mapped"))</f>
        <v/>
      </c>
      <c r="P7033">
        <f>IF($B7033="","",IFERROR(VLOOKUP($B7033,Mapping!$A:$C,3,0),"Not Mapped"))</f>
        <v/>
      </c>
      <c r="Q7033">
        <f>IF($B7033="","",IF(COUNTIF(Exclusions!$A:$A,$B7033)&gt;0,"Yes","No"))</f>
        <v/>
      </c>
      <c r="R7033" s="17">
        <f>IF($B7033="","",MIN(1,DAY($A7033)/IF($N7033="Superstore",Settings!$B$5,Settings!$B$4)))</f>
        <v/>
      </c>
      <c r="S7033" s="17">
        <f>IF(OR($B7033="",$G7033="",$R7033=0),"",$G7033/$R7033)</f>
        <v/>
      </c>
      <c r="T7033">
        <f>IF($S7033="","",IF($S7033&lt;Settings!$B$8,"Critical",IF($S7033&lt;Settings!$B$9,"Semi Critical","Non Critical")))</f>
        <v/>
      </c>
      <c r="U7033">
        <f>IF($B7033="","",IFERROR(VLOOKUP($O7033,Leaders!$A:$B,2,0),"Not Mapped"))</f>
        <v/>
      </c>
    </row>
    <row r="7034">
      <c r="A7034" s="16" t="n"/>
      <c r="G7034" s="17" t="n"/>
      <c r="H7034" s="17" t="n"/>
      <c r="I7034" s="17" t="n"/>
      <c r="J7034" s="17" t="n"/>
      <c r="K7034" s="17" t="n"/>
      <c r="L7034" s="17" t="n"/>
      <c r="N7034">
        <f>IF($B7034="","",IF($C7034="SUPERSTORE","Superstore","DH"))</f>
        <v/>
      </c>
      <c r="O7034">
        <f>IF($B7034="","",IFERROR(VLOOKUP($B7034,Mapping!$A:$C,2,0),"Not Mapped"))</f>
        <v/>
      </c>
      <c r="P7034">
        <f>IF($B7034="","",IFERROR(VLOOKUP($B7034,Mapping!$A:$C,3,0),"Not Mapped"))</f>
        <v/>
      </c>
      <c r="Q7034">
        <f>IF($B7034="","",IF(COUNTIF(Exclusions!$A:$A,$B7034)&gt;0,"Yes","No"))</f>
        <v/>
      </c>
      <c r="R7034" s="17">
        <f>IF($B7034="","",MIN(1,DAY($A7034)/IF($N7034="Superstore",Settings!$B$5,Settings!$B$4)))</f>
        <v/>
      </c>
      <c r="S7034" s="17">
        <f>IF(OR($B7034="",$G7034="",$R7034=0),"",$G7034/$R7034)</f>
        <v/>
      </c>
      <c r="T7034">
        <f>IF($S7034="","",IF($S7034&lt;Settings!$B$8,"Critical",IF($S7034&lt;Settings!$B$9,"Semi Critical","Non Critical")))</f>
        <v/>
      </c>
      <c r="U7034">
        <f>IF($B7034="","",IFERROR(VLOOKUP($O7034,Leaders!$A:$B,2,0),"Not Mapped"))</f>
        <v/>
      </c>
    </row>
    <row r="7035">
      <c r="A7035" s="16" t="n"/>
      <c r="G7035" s="17" t="n"/>
      <c r="H7035" s="17" t="n"/>
      <c r="I7035" s="17" t="n"/>
      <c r="J7035" s="17" t="n"/>
      <c r="K7035" s="17" t="n"/>
      <c r="L7035" s="17" t="n"/>
      <c r="N7035">
        <f>IF($B7035="","",IF($C7035="SUPERSTORE","Superstore","DH"))</f>
        <v/>
      </c>
      <c r="O7035">
        <f>IF($B7035="","",IFERROR(VLOOKUP($B7035,Mapping!$A:$C,2,0),"Not Mapped"))</f>
        <v/>
      </c>
      <c r="P7035">
        <f>IF($B7035="","",IFERROR(VLOOKUP($B7035,Mapping!$A:$C,3,0),"Not Mapped"))</f>
        <v/>
      </c>
      <c r="Q7035">
        <f>IF($B7035="","",IF(COUNTIF(Exclusions!$A:$A,$B7035)&gt;0,"Yes","No"))</f>
        <v/>
      </c>
      <c r="R7035" s="17">
        <f>IF($B7035="","",MIN(1,DAY($A7035)/IF($N7035="Superstore",Settings!$B$5,Settings!$B$4)))</f>
        <v/>
      </c>
      <c r="S7035" s="17">
        <f>IF(OR($B7035="",$G7035="",$R7035=0),"",$G7035/$R7035)</f>
        <v/>
      </c>
      <c r="T7035">
        <f>IF($S7035="","",IF($S7035&lt;Settings!$B$8,"Critical",IF($S7035&lt;Settings!$B$9,"Semi Critical","Non Critical")))</f>
        <v/>
      </c>
      <c r="U7035">
        <f>IF($B7035="","",IFERROR(VLOOKUP($O7035,Leaders!$A:$B,2,0),"Not Mapped"))</f>
        <v/>
      </c>
    </row>
    <row r="7036">
      <c r="A7036" s="16" t="n"/>
      <c r="G7036" s="17" t="n"/>
      <c r="H7036" s="17" t="n"/>
      <c r="I7036" s="17" t="n"/>
      <c r="J7036" s="17" t="n"/>
      <c r="K7036" s="17" t="n"/>
      <c r="L7036" s="17" t="n"/>
      <c r="N7036">
        <f>IF($B7036="","",IF($C7036="SUPERSTORE","Superstore","DH"))</f>
        <v/>
      </c>
      <c r="O7036">
        <f>IF($B7036="","",IFERROR(VLOOKUP($B7036,Mapping!$A:$C,2,0),"Not Mapped"))</f>
        <v/>
      </c>
      <c r="P7036">
        <f>IF($B7036="","",IFERROR(VLOOKUP($B7036,Mapping!$A:$C,3,0),"Not Mapped"))</f>
        <v/>
      </c>
      <c r="Q7036">
        <f>IF($B7036="","",IF(COUNTIF(Exclusions!$A:$A,$B7036)&gt;0,"Yes","No"))</f>
        <v/>
      </c>
      <c r="R7036" s="17">
        <f>IF($B7036="","",MIN(1,DAY($A7036)/IF($N7036="Superstore",Settings!$B$5,Settings!$B$4)))</f>
        <v/>
      </c>
      <c r="S7036" s="17">
        <f>IF(OR($B7036="",$G7036="",$R7036=0),"",$G7036/$R7036)</f>
        <v/>
      </c>
      <c r="T7036">
        <f>IF($S7036="","",IF($S7036&lt;Settings!$B$8,"Critical",IF($S7036&lt;Settings!$B$9,"Semi Critical","Non Critical")))</f>
        <v/>
      </c>
      <c r="U7036">
        <f>IF($B7036="","",IFERROR(VLOOKUP($O7036,Leaders!$A:$B,2,0),"Not Mapped"))</f>
        <v/>
      </c>
    </row>
    <row r="7037">
      <c r="A7037" s="16" t="n"/>
      <c r="G7037" s="17" t="n"/>
      <c r="H7037" s="17" t="n"/>
      <c r="I7037" s="17" t="n"/>
      <c r="J7037" s="17" t="n"/>
      <c r="K7037" s="17" t="n"/>
      <c r="L7037" s="17" t="n"/>
      <c r="N7037">
        <f>IF($B7037="","",IF($C7037="SUPERSTORE","Superstore","DH"))</f>
        <v/>
      </c>
      <c r="O7037">
        <f>IF($B7037="","",IFERROR(VLOOKUP($B7037,Mapping!$A:$C,2,0),"Not Mapped"))</f>
        <v/>
      </c>
      <c r="P7037">
        <f>IF($B7037="","",IFERROR(VLOOKUP($B7037,Mapping!$A:$C,3,0),"Not Mapped"))</f>
        <v/>
      </c>
      <c r="Q7037">
        <f>IF($B7037="","",IF(COUNTIF(Exclusions!$A:$A,$B7037)&gt;0,"Yes","No"))</f>
        <v/>
      </c>
      <c r="R7037" s="17">
        <f>IF($B7037="","",MIN(1,DAY($A7037)/IF($N7037="Superstore",Settings!$B$5,Settings!$B$4)))</f>
        <v/>
      </c>
      <c r="S7037" s="17">
        <f>IF(OR($B7037="",$G7037="",$R7037=0),"",$G7037/$R7037)</f>
        <v/>
      </c>
      <c r="T7037">
        <f>IF($S7037="","",IF($S7037&lt;Settings!$B$8,"Critical",IF($S7037&lt;Settings!$B$9,"Semi Critical","Non Critical")))</f>
        <v/>
      </c>
      <c r="U7037">
        <f>IF($B7037="","",IFERROR(VLOOKUP($O7037,Leaders!$A:$B,2,0),"Not Mapped"))</f>
        <v/>
      </c>
    </row>
    <row r="7038">
      <c r="A7038" s="16" t="n"/>
      <c r="G7038" s="17" t="n"/>
      <c r="H7038" s="17" t="n"/>
      <c r="I7038" s="17" t="n"/>
      <c r="J7038" s="17" t="n"/>
      <c r="K7038" s="17" t="n"/>
      <c r="L7038" s="17" t="n"/>
      <c r="N7038">
        <f>IF($B7038="","",IF($C7038="SUPERSTORE","Superstore","DH"))</f>
        <v/>
      </c>
      <c r="O7038">
        <f>IF($B7038="","",IFERROR(VLOOKUP($B7038,Mapping!$A:$C,2,0),"Not Mapped"))</f>
        <v/>
      </c>
      <c r="P7038">
        <f>IF($B7038="","",IFERROR(VLOOKUP($B7038,Mapping!$A:$C,3,0),"Not Mapped"))</f>
        <v/>
      </c>
      <c r="Q7038">
        <f>IF($B7038="","",IF(COUNTIF(Exclusions!$A:$A,$B7038)&gt;0,"Yes","No"))</f>
        <v/>
      </c>
      <c r="R7038" s="17">
        <f>IF($B7038="","",MIN(1,DAY($A7038)/IF($N7038="Superstore",Settings!$B$5,Settings!$B$4)))</f>
        <v/>
      </c>
      <c r="S7038" s="17">
        <f>IF(OR($B7038="",$G7038="",$R7038=0),"",$G7038/$R7038)</f>
        <v/>
      </c>
      <c r="T7038">
        <f>IF($S7038="","",IF($S7038&lt;Settings!$B$8,"Critical",IF($S7038&lt;Settings!$B$9,"Semi Critical","Non Critical")))</f>
        <v/>
      </c>
      <c r="U7038">
        <f>IF($B7038="","",IFERROR(VLOOKUP($O7038,Leaders!$A:$B,2,0),"Not Mapped"))</f>
        <v/>
      </c>
    </row>
    <row r="7039">
      <c r="A7039" s="16" t="n"/>
      <c r="G7039" s="17" t="n"/>
      <c r="H7039" s="17" t="n"/>
      <c r="I7039" s="17" t="n"/>
      <c r="J7039" s="17" t="n"/>
      <c r="K7039" s="17" t="n"/>
      <c r="L7039" s="17" t="n"/>
      <c r="N7039">
        <f>IF($B7039="","",IF($C7039="SUPERSTORE","Superstore","DH"))</f>
        <v/>
      </c>
      <c r="O7039">
        <f>IF($B7039="","",IFERROR(VLOOKUP($B7039,Mapping!$A:$C,2,0),"Not Mapped"))</f>
        <v/>
      </c>
      <c r="P7039">
        <f>IF($B7039="","",IFERROR(VLOOKUP($B7039,Mapping!$A:$C,3,0),"Not Mapped"))</f>
        <v/>
      </c>
      <c r="Q7039">
        <f>IF($B7039="","",IF(COUNTIF(Exclusions!$A:$A,$B7039)&gt;0,"Yes","No"))</f>
        <v/>
      </c>
      <c r="R7039" s="17">
        <f>IF($B7039="","",MIN(1,DAY($A7039)/IF($N7039="Superstore",Settings!$B$5,Settings!$B$4)))</f>
        <v/>
      </c>
      <c r="S7039" s="17">
        <f>IF(OR($B7039="",$G7039="",$R7039=0),"",$G7039/$R7039)</f>
        <v/>
      </c>
      <c r="T7039">
        <f>IF($S7039="","",IF($S7039&lt;Settings!$B$8,"Critical",IF($S7039&lt;Settings!$B$9,"Semi Critical","Non Critical")))</f>
        <v/>
      </c>
      <c r="U7039">
        <f>IF($B7039="","",IFERROR(VLOOKUP($O7039,Leaders!$A:$B,2,0),"Not Mapped"))</f>
        <v/>
      </c>
    </row>
    <row r="7040">
      <c r="A7040" s="16" t="n"/>
      <c r="G7040" s="17" t="n"/>
      <c r="H7040" s="17" t="n"/>
      <c r="I7040" s="17" t="n"/>
      <c r="J7040" s="17" t="n"/>
      <c r="K7040" s="17" t="n"/>
      <c r="L7040" s="17" t="n"/>
      <c r="N7040">
        <f>IF($B7040="","",IF($C7040="SUPERSTORE","Superstore","DH"))</f>
        <v/>
      </c>
      <c r="O7040">
        <f>IF($B7040="","",IFERROR(VLOOKUP($B7040,Mapping!$A:$C,2,0),"Not Mapped"))</f>
        <v/>
      </c>
      <c r="P7040">
        <f>IF($B7040="","",IFERROR(VLOOKUP($B7040,Mapping!$A:$C,3,0),"Not Mapped"))</f>
        <v/>
      </c>
      <c r="Q7040">
        <f>IF($B7040="","",IF(COUNTIF(Exclusions!$A:$A,$B7040)&gt;0,"Yes","No"))</f>
        <v/>
      </c>
      <c r="R7040" s="17">
        <f>IF($B7040="","",MIN(1,DAY($A7040)/IF($N7040="Superstore",Settings!$B$5,Settings!$B$4)))</f>
        <v/>
      </c>
      <c r="S7040" s="17">
        <f>IF(OR($B7040="",$G7040="",$R7040=0),"",$G7040/$R7040)</f>
        <v/>
      </c>
      <c r="T7040">
        <f>IF($S7040="","",IF($S7040&lt;Settings!$B$8,"Critical",IF($S7040&lt;Settings!$B$9,"Semi Critical","Non Critical")))</f>
        <v/>
      </c>
      <c r="U7040">
        <f>IF($B7040="","",IFERROR(VLOOKUP($O7040,Leaders!$A:$B,2,0),"Not Mapped"))</f>
        <v/>
      </c>
    </row>
    <row r="7041">
      <c r="A7041" s="16" t="n"/>
      <c r="G7041" s="17" t="n"/>
      <c r="H7041" s="17" t="n"/>
      <c r="I7041" s="17" t="n"/>
      <c r="J7041" s="17" t="n"/>
      <c r="K7041" s="17" t="n"/>
      <c r="L7041" s="17" t="n"/>
      <c r="N7041">
        <f>IF($B7041="","",IF($C7041="SUPERSTORE","Superstore","DH"))</f>
        <v/>
      </c>
      <c r="O7041">
        <f>IF($B7041="","",IFERROR(VLOOKUP($B7041,Mapping!$A:$C,2,0),"Not Mapped"))</f>
        <v/>
      </c>
      <c r="P7041">
        <f>IF($B7041="","",IFERROR(VLOOKUP($B7041,Mapping!$A:$C,3,0),"Not Mapped"))</f>
        <v/>
      </c>
      <c r="Q7041">
        <f>IF($B7041="","",IF(COUNTIF(Exclusions!$A:$A,$B7041)&gt;0,"Yes","No"))</f>
        <v/>
      </c>
      <c r="R7041" s="17">
        <f>IF($B7041="","",MIN(1,DAY($A7041)/IF($N7041="Superstore",Settings!$B$5,Settings!$B$4)))</f>
        <v/>
      </c>
      <c r="S7041" s="17">
        <f>IF(OR($B7041="",$G7041="",$R7041=0),"",$G7041/$R7041)</f>
        <v/>
      </c>
      <c r="T7041">
        <f>IF($S7041="","",IF($S7041&lt;Settings!$B$8,"Critical",IF($S7041&lt;Settings!$B$9,"Semi Critical","Non Critical")))</f>
        <v/>
      </c>
      <c r="U7041">
        <f>IF($B7041="","",IFERROR(VLOOKUP($O7041,Leaders!$A:$B,2,0),"Not Mapped"))</f>
        <v/>
      </c>
    </row>
    <row r="7042">
      <c r="A7042" s="16" t="n"/>
      <c r="G7042" s="17" t="n"/>
      <c r="H7042" s="17" t="n"/>
      <c r="I7042" s="17" t="n"/>
      <c r="J7042" s="17" t="n"/>
      <c r="K7042" s="17" t="n"/>
      <c r="L7042" s="17" t="n"/>
      <c r="N7042">
        <f>IF($B7042="","",IF($C7042="SUPERSTORE","Superstore","DH"))</f>
        <v/>
      </c>
      <c r="O7042">
        <f>IF($B7042="","",IFERROR(VLOOKUP($B7042,Mapping!$A:$C,2,0),"Not Mapped"))</f>
        <v/>
      </c>
      <c r="P7042">
        <f>IF($B7042="","",IFERROR(VLOOKUP($B7042,Mapping!$A:$C,3,0),"Not Mapped"))</f>
        <v/>
      </c>
      <c r="Q7042">
        <f>IF($B7042="","",IF(COUNTIF(Exclusions!$A:$A,$B7042)&gt;0,"Yes","No"))</f>
        <v/>
      </c>
      <c r="R7042" s="17">
        <f>IF($B7042="","",MIN(1,DAY($A7042)/IF($N7042="Superstore",Settings!$B$5,Settings!$B$4)))</f>
        <v/>
      </c>
      <c r="S7042" s="17">
        <f>IF(OR($B7042="",$G7042="",$R7042=0),"",$G7042/$R7042)</f>
        <v/>
      </c>
      <c r="T7042">
        <f>IF($S7042="","",IF($S7042&lt;Settings!$B$8,"Critical",IF($S7042&lt;Settings!$B$9,"Semi Critical","Non Critical")))</f>
        <v/>
      </c>
      <c r="U7042">
        <f>IF($B7042="","",IFERROR(VLOOKUP($O7042,Leaders!$A:$B,2,0),"Not Mapped"))</f>
        <v/>
      </c>
    </row>
    <row r="7043">
      <c r="A7043" s="16" t="n"/>
      <c r="G7043" s="17" t="n"/>
      <c r="H7043" s="17" t="n"/>
      <c r="I7043" s="17" t="n"/>
      <c r="J7043" s="17" t="n"/>
      <c r="K7043" s="17" t="n"/>
      <c r="L7043" s="17" t="n"/>
      <c r="N7043">
        <f>IF($B7043="","",IF($C7043="SUPERSTORE","Superstore","DH"))</f>
        <v/>
      </c>
      <c r="O7043">
        <f>IF($B7043="","",IFERROR(VLOOKUP($B7043,Mapping!$A:$C,2,0),"Not Mapped"))</f>
        <v/>
      </c>
      <c r="P7043">
        <f>IF($B7043="","",IFERROR(VLOOKUP($B7043,Mapping!$A:$C,3,0),"Not Mapped"))</f>
        <v/>
      </c>
      <c r="Q7043">
        <f>IF($B7043="","",IF(COUNTIF(Exclusions!$A:$A,$B7043)&gt;0,"Yes","No"))</f>
        <v/>
      </c>
      <c r="R7043" s="17">
        <f>IF($B7043="","",MIN(1,DAY($A7043)/IF($N7043="Superstore",Settings!$B$5,Settings!$B$4)))</f>
        <v/>
      </c>
      <c r="S7043" s="17">
        <f>IF(OR($B7043="",$G7043="",$R7043=0),"",$G7043/$R7043)</f>
        <v/>
      </c>
      <c r="T7043">
        <f>IF($S7043="","",IF($S7043&lt;Settings!$B$8,"Critical",IF($S7043&lt;Settings!$B$9,"Semi Critical","Non Critical")))</f>
        <v/>
      </c>
      <c r="U7043">
        <f>IF($B7043="","",IFERROR(VLOOKUP($O7043,Leaders!$A:$B,2,0),"Not Mapped"))</f>
        <v/>
      </c>
    </row>
    <row r="7044">
      <c r="A7044" s="16" t="n"/>
      <c r="G7044" s="17" t="n"/>
      <c r="H7044" s="17" t="n"/>
      <c r="I7044" s="17" t="n"/>
      <c r="J7044" s="17" t="n"/>
      <c r="K7044" s="17" t="n"/>
      <c r="L7044" s="17" t="n"/>
      <c r="N7044">
        <f>IF($B7044="","",IF($C7044="SUPERSTORE","Superstore","DH"))</f>
        <v/>
      </c>
      <c r="O7044">
        <f>IF($B7044="","",IFERROR(VLOOKUP($B7044,Mapping!$A:$C,2,0),"Not Mapped"))</f>
        <v/>
      </c>
      <c r="P7044">
        <f>IF($B7044="","",IFERROR(VLOOKUP($B7044,Mapping!$A:$C,3,0),"Not Mapped"))</f>
        <v/>
      </c>
      <c r="Q7044">
        <f>IF($B7044="","",IF(COUNTIF(Exclusions!$A:$A,$B7044)&gt;0,"Yes","No"))</f>
        <v/>
      </c>
      <c r="R7044" s="17">
        <f>IF($B7044="","",MIN(1,DAY($A7044)/IF($N7044="Superstore",Settings!$B$5,Settings!$B$4)))</f>
        <v/>
      </c>
      <c r="S7044" s="17">
        <f>IF(OR($B7044="",$G7044="",$R7044=0),"",$G7044/$R7044)</f>
        <v/>
      </c>
      <c r="T7044">
        <f>IF($S7044="","",IF($S7044&lt;Settings!$B$8,"Critical",IF($S7044&lt;Settings!$B$9,"Semi Critical","Non Critical")))</f>
        <v/>
      </c>
      <c r="U7044">
        <f>IF($B7044="","",IFERROR(VLOOKUP($O7044,Leaders!$A:$B,2,0),"Not Mapped"))</f>
        <v/>
      </c>
    </row>
    <row r="7045">
      <c r="A7045" s="16" t="n"/>
      <c r="G7045" s="17" t="n"/>
      <c r="H7045" s="17" t="n"/>
      <c r="I7045" s="17" t="n"/>
      <c r="J7045" s="17" t="n"/>
      <c r="K7045" s="17" t="n"/>
      <c r="L7045" s="17" t="n"/>
      <c r="N7045">
        <f>IF($B7045="","",IF($C7045="SUPERSTORE","Superstore","DH"))</f>
        <v/>
      </c>
      <c r="O7045">
        <f>IF($B7045="","",IFERROR(VLOOKUP($B7045,Mapping!$A:$C,2,0),"Not Mapped"))</f>
        <v/>
      </c>
      <c r="P7045">
        <f>IF($B7045="","",IFERROR(VLOOKUP($B7045,Mapping!$A:$C,3,0),"Not Mapped"))</f>
        <v/>
      </c>
      <c r="Q7045">
        <f>IF($B7045="","",IF(COUNTIF(Exclusions!$A:$A,$B7045)&gt;0,"Yes","No"))</f>
        <v/>
      </c>
      <c r="R7045" s="17">
        <f>IF($B7045="","",MIN(1,DAY($A7045)/IF($N7045="Superstore",Settings!$B$5,Settings!$B$4)))</f>
        <v/>
      </c>
      <c r="S7045" s="17">
        <f>IF(OR($B7045="",$G7045="",$R7045=0),"",$G7045/$R7045)</f>
        <v/>
      </c>
      <c r="T7045">
        <f>IF($S7045="","",IF($S7045&lt;Settings!$B$8,"Critical",IF($S7045&lt;Settings!$B$9,"Semi Critical","Non Critical")))</f>
        <v/>
      </c>
      <c r="U7045">
        <f>IF($B7045="","",IFERROR(VLOOKUP($O7045,Leaders!$A:$B,2,0),"Not Mapped"))</f>
        <v/>
      </c>
    </row>
    <row r="7046">
      <c r="A7046" s="16" t="n"/>
      <c r="G7046" s="17" t="n"/>
      <c r="H7046" s="17" t="n"/>
      <c r="I7046" s="17" t="n"/>
      <c r="J7046" s="17" t="n"/>
      <c r="K7046" s="17" t="n"/>
      <c r="L7046" s="17" t="n"/>
      <c r="N7046">
        <f>IF($B7046="","",IF($C7046="SUPERSTORE","Superstore","DH"))</f>
        <v/>
      </c>
      <c r="O7046">
        <f>IF($B7046="","",IFERROR(VLOOKUP($B7046,Mapping!$A:$C,2,0),"Not Mapped"))</f>
        <v/>
      </c>
      <c r="P7046">
        <f>IF($B7046="","",IFERROR(VLOOKUP($B7046,Mapping!$A:$C,3,0),"Not Mapped"))</f>
        <v/>
      </c>
      <c r="Q7046">
        <f>IF($B7046="","",IF(COUNTIF(Exclusions!$A:$A,$B7046)&gt;0,"Yes","No"))</f>
        <v/>
      </c>
      <c r="R7046" s="17">
        <f>IF($B7046="","",MIN(1,DAY($A7046)/IF($N7046="Superstore",Settings!$B$5,Settings!$B$4)))</f>
        <v/>
      </c>
      <c r="S7046" s="17">
        <f>IF(OR($B7046="",$G7046="",$R7046=0),"",$G7046/$R7046)</f>
        <v/>
      </c>
      <c r="T7046">
        <f>IF($S7046="","",IF($S7046&lt;Settings!$B$8,"Critical",IF($S7046&lt;Settings!$B$9,"Semi Critical","Non Critical")))</f>
        <v/>
      </c>
      <c r="U7046">
        <f>IF($B7046="","",IFERROR(VLOOKUP($O7046,Leaders!$A:$B,2,0),"Not Mapped"))</f>
        <v/>
      </c>
    </row>
    <row r="7047">
      <c r="A7047" s="16" t="n"/>
      <c r="G7047" s="17" t="n"/>
      <c r="H7047" s="17" t="n"/>
      <c r="I7047" s="17" t="n"/>
      <c r="J7047" s="17" t="n"/>
      <c r="K7047" s="17" t="n"/>
      <c r="L7047" s="17" t="n"/>
      <c r="N7047">
        <f>IF($B7047="","",IF($C7047="SUPERSTORE","Superstore","DH"))</f>
        <v/>
      </c>
      <c r="O7047">
        <f>IF($B7047="","",IFERROR(VLOOKUP($B7047,Mapping!$A:$C,2,0),"Not Mapped"))</f>
        <v/>
      </c>
      <c r="P7047">
        <f>IF($B7047="","",IFERROR(VLOOKUP($B7047,Mapping!$A:$C,3,0),"Not Mapped"))</f>
        <v/>
      </c>
      <c r="Q7047">
        <f>IF($B7047="","",IF(COUNTIF(Exclusions!$A:$A,$B7047)&gt;0,"Yes","No"))</f>
        <v/>
      </c>
      <c r="R7047" s="17">
        <f>IF($B7047="","",MIN(1,DAY($A7047)/IF($N7047="Superstore",Settings!$B$5,Settings!$B$4)))</f>
        <v/>
      </c>
      <c r="S7047" s="17">
        <f>IF(OR($B7047="",$G7047="",$R7047=0),"",$G7047/$R7047)</f>
        <v/>
      </c>
      <c r="T7047">
        <f>IF($S7047="","",IF($S7047&lt;Settings!$B$8,"Critical",IF($S7047&lt;Settings!$B$9,"Semi Critical","Non Critical")))</f>
        <v/>
      </c>
      <c r="U7047">
        <f>IF($B7047="","",IFERROR(VLOOKUP($O7047,Leaders!$A:$B,2,0),"Not Mapped"))</f>
        <v/>
      </c>
    </row>
    <row r="7048">
      <c r="A7048" s="16" t="n"/>
      <c r="G7048" s="17" t="n"/>
      <c r="H7048" s="17" t="n"/>
      <c r="I7048" s="17" t="n"/>
      <c r="J7048" s="17" t="n"/>
      <c r="K7048" s="17" t="n"/>
      <c r="L7048" s="17" t="n"/>
      <c r="N7048">
        <f>IF($B7048="","",IF($C7048="SUPERSTORE","Superstore","DH"))</f>
        <v/>
      </c>
      <c r="O7048">
        <f>IF($B7048="","",IFERROR(VLOOKUP($B7048,Mapping!$A:$C,2,0),"Not Mapped"))</f>
        <v/>
      </c>
      <c r="P7048">
        <f>IF($B7048="","",IFERROR(VLOOKUP($B7048,Mapping!$A:$C,3,0),"Not Mapped"))</f>
        <v/>
      </c>
      <c r="Q7048">
        <f>IF($B7048="","",IF(COUNTIF(Exclusions!$A:$A,$B7048)&gt;0,"Yes","No"))</f>
        <v/>
      </c>
      <c r="R7048" s="17">
        <f>IF($B7048="","",MIN(1,DAY($A7048)/IF($N7048="Superstore",Settings!$B$5,Settings!$B$4)))</f>
        <v/>
      </c>
      <c r="S7048" s="17">
        <f>IF(OR($B7048="",$G7048="",$R7048=0),"",$G7048/$R7048)</f>
        <v/>
      </c>
      <c r="T7048">
        <f>IF($S7048="","",IF($S7048&lt;Settings!$B$8,"Critical",IF($S7048&lt;Settings!$B$9,"Semi Critical","Non Critical")))</f>
        <v/>
      </c>
      <c r="U7048">
        <f>IF($B7048="","",IFERROR(VLOOKUP($O7048,Leaders!$A:$B,2,0),"Not Mapped"))</f>
        <v/>
      </c>
    </row>
    <row r="7049">
      <c r="A7049" s="16" t="n"/>
      <c r="G7049" s="17" t="n"/>
      <c r="H7049" s="17" t="n"/>
      <c r="I7049" s="17" t="n"/>
      <c r="J7049" s="17" t="n"/>
      <c r="K7049" s="17" t="n"/>
      <c r="L7049" s="17" t="n"/>
      <c r="N7049">
        <f>IF($B7049="","",IF($C7049="SUPERSTORE","Superstore","DH"))</f>
        <v/>
      </c>
      <c r="O7049">
        <f>IF($B7049="","",IFERROR(VLOOKUP($B7049,Mapping!$A:$C,2,0),"Not Mapped"))</f>
        <v/>
      </c>
      <c r="P7049">
        <f>IF($B7049="","",IFERROR(VLOOKUP($B7049,Mapping!$A:$C,3,0),"Not Mapped"))</f>
        <v/>
      </c>
      <c r="Q7049">
        <f>IF($B7049="","",IF(COUNTIF(Exclusions!$A:$A,$B7049)&gt;0,"Yes","No"))</f>
        <v/>
      </c>
      <c r="R7049" s="17">
        <f>IF($B7049="","",MIN(1,DAY($A7049)/IF($N7049="Superstore",Settings!$B$5,Settings!$B$4)))</f>
        <v/>
      </c>
      <c r="S7049" s="17">
        <f>IF(OR($B7049="",$G7049="",$R7049=0),"",$G7049/$R7049)</f>
        <v/>
      </c>
      <c r="T7049">
        <f>IF($S7049="","",IF($S7049&lt;Settings!$B$8,"Critical",IF($S7049&lt;Settings!$B$9,"Semi Critical","Non Critical")))</f>
        <v/>
      </c>
      <c r="U7049">
        <f>IF($B7049="","",IFERROR(VLOOKUP($O7049,Leaders!$A:$B,2,0),"Not Mapped"))</f>
        <v/>
      </c>
    </row>
    <row r="7050">
      <c r="A7050" s="16" t="n"/>
      <c r="G7050" s="17" t="n"/>
      <c r="H7050" s="17" t="n"/>
      <c r="I7050" s="17" t="n"/>
      <c r="J7050" s="17" t="n"/>
      <c r="K7050" s="17" t="n"/>
      <c r="L7050" s="17" t="n"/>
      <c r="N7050">
        <f>IF($B7050="","",IF($C7050="SUPERSTORE","Superstore","DH"))</f>
        <v/>
      </c>
      <c r="O7050">
        <f>IF($B7050="","",IFERROR(VLOOKUP($B7050,Mapping!$A:$C,2,0),"Not Mapped"))</f>
        <v/>
      </c>
      <c r="P7050">
        <f>IF($B7050="","",IFERROR(VLOOKUP($B7050,Mapping!$A:$C,3,0),"Not Mapped"))</f>
        <v/>
      </c>
      <c r="Q7050">
        <f>IF($B7050="","",IF(COUNTIF(Exclusions!$A:$A,$B7050)&gt;0,"Yes","No"))</f>
        <v/>
      </c>
      <c r="R7050" s="17">
        <f>IF($B7050="","",MIN(1,DAY($A7050)/IF($N7050="Superstore",Settings!$B$5,Settings!$B$4)))</f>
        <v/>
      </c>
      <c r="S7050" s="17">
        <f>IF(OR($B7050="",$G7050="",$R7050=0),"",$G7050/$R7050)</f>
        <v/>
      </c>
      <c r="T7050">
        <f>IF($S7050="","",IF($S7050&lt;Settings!$B$8,"Critical",IF($S7050&lt;Settings!$B$9,"Semi Critical","Non Critical")))</f>
        <v/>
      </c>
      <c r="U7050">
        <f>IF($B7050="","",IFERROR(VLOOKUP($O7050,Leaders!$A:$B,2,0),"Not Mapped"))</f>
        <v/>
      </c>
    </row>
    <row r="7051">
      <c r="A7051" s="16" t="n"/>
      <c r="G7051" s="17" t="n"/>
      <c r="H7051" s="17" t="n"/>
      <c r="I7051" s="17" t="n"/>
      <c r="J7051" s="17" t="n"/>
      <c r="K7051" s="17" t="n"/>
      <c r="L7051" s="17" t="n"/>
      <c r="N7051">
        <f>IF($B7051="","",IF($C7051="SUPERSTORE","Superstore","DH"))</f>
        <v/>
      </c>
      <c r="O7051">
        <f>IF($B7051="","",IFERROR(VLOOKUP($B7051,Mapping!$A:$C,2,0),"Not Mapped"))</f>
        <v/>
      </c>
      <c r="P7051">
        <f>IF($B7051="","",IFERROR(VLOOKUP($B7051,Mapping!$A:$C,3,0),"Not Mapped"))</f>
        <v/>
      </c>
      <c r="Q7051">
        <f>IF($B7051="","",IF(COUNTIF(Exclusions!$A:$A,$B7051)&gt;0,"Yes","No"))</f>
        <v/>
      </c>
      <c r="R7051" s="17">
        <f>IF($B7051="","",MIN(1,DAY($A7051)/IF($N7051="Superstore",Settings!$B$5,Settings!$B$4)))</f>
        <v/>
      </c>
      <c r="S7051" s="17">
        <f>IF(OR($B7051="",$G7051="",$R7051=0),"",$G7051/$R7051)</f>
        <v/>
      </c>
      <c r="T7051">
        <f>IF($S7051="","",IF($S7051&lt;Settings!$B$8,"Critical",IF($S7051&lt;Settings!$B$9,"Semi Critical","Non Critical")))</f>
        <v/>
      </c>
      <c r="U7051">
        <f>IF($B7051="","",IFERROR(VLOOKUP($O7051,Leaders!$A:$B,2,0),"Not Mapped"))</f>
        <v/>
      </c>
    </row>
    <row r="7052">
      <c r="A7052" s="16" t="n"/>
      <c r="G7052" s="17" t="n"/>
      <c r="H7052" s="17" t="n"/>
      <c r="I7052" s="17" t="n"/>
      <c r="J7052" s="17" t="n"/>
      <c r="K7052" s="17" t="n"/>
      <c r="L7052" s="17" t="n"/>
      <c r="N7052">
        <f>IF($B7052="","",IF($C7052="SUPERSTORE","Superstore","DH"))</f>
        <v/>
      </c>
      <c r="O7052">
        <f>IF($B7052="","",IFERROR(VLOOKUP($B7052,Mapping!$A:$C,2,0),"Not Mapped"))</f>
        <v/>
      </c>
      <c r="P7052">
        <f>IF($B7052="","",IFERROR(VLOOKUP($B7052,Mapping!$A:$C,3,0),"Not Mapped"))</f>
        <v/>
      </c>
      <c r="Q7052">
        <f>IF($B7052="","",IF(COUNTIF(Exclusions!$A:$A,$B7052)&gt;0,"Yes","No"))</f>
        <v/>
      </c>
      <c r="R7052" s="17">
        <f>IF($B7052="","",MIN(1,DAY($A7052)/IF($N7052="Superstore",Settings!$B$5,Settings!$B$4)))</f>
        <v/>
      </c>
      <c r="S7052" s="17">
        <f>IF(OR($B7052="",$G7052="",$R7052=0),"",$G7052/$R7052)</f>
        <v/>
      </c>
      <c r="T7052">
        <f>IF($S7052="","",IF($S7052&lt;Settings!$B$8,"Critical",IF($S7052&lt;Settings!$B$9,"Semi Critical","Non Critical")))</f>
        <v/>
      </c>
      <c r="U7052">
        <f>IF($B7052="","",IFERROR(VLOOKUP($O7052,Leaders!$A:$B,2,0),"Not Mapped"))</f>
        <v/>
      </c>
    </row>
    <row r="7053">
      <c r="A7053" s="16" t="n"/>
      <c r="G7053" s="17" t="n"/>
      <c r="H7053" s="17" t="n"/>
      <c r="I7053" s="17" t="n"/>
      <c r="J7053" s="17" t="n"/>
      <c r="K7053" s="17" t="n"/>
      <c r="L7053" s="17" t="n"/>
      <c r="N7053">
        <f>IF($B7053="","",IF($C7053="SUPERSTORE","Superstore","DH"))</f>
        <v/>
      </c>
      <c r="O7053">
        <f>IF($B7053="","",IFERROR(VLOOKUP($B7053,Mapping!$A:$C,2,0),"Not Mapped"))</f>
        <v/>
      </c>
      <c r="P7053">
        <f>IF($B7053="","",IFERROR(VLOOKUP($B7053,Mapping!$A:$C,3,0),"Not Mapped"))</f>
        <v/>
      </c>
      <c r="Q7053">
        <f>IF($B7053="","",IF(COUNTIF(Exclusions!$A:$A,$B7053)&gt;0,"Yes","No"))</f>
        <v/>
      </c>
      <c r="R7053" s="17">
        <f>IF($B7053="","",MIN(1,DAY($A7053)/IF($N7053="Superstore",Settings!$B$5,Settings!$B$4)))</f>
        <v/>
      </c>
      <c r="S7053" s="17">
        <f>IF(OR($B7053="",$G7053="",$R7053=0),"",$G7053/$R7053)</f>
        <v/>
      </c>
      <c r="T7053">
        <f>IF($S7053="","",IF($S7053&lt;Settings!$B$8,"Critical",IF($S7053&lt;Settings!$B$9,"Semi Critical","Non Critical")))</f>
        <v/>
      </c>
      <c r="U7053">
        <f>IF($B7053="","",IFERROR(VLOOKUP($O7053,Leaders!$A:$B,2,0),"Not Mapped"))</f>
        <v/>
      </c>
    </row>
    <row r="7054">
      <c r="A7054" s="16" t="n"/>
      <c r="G7054" s="17" t="n"/>
      <c r="H7054" s="17" t="n"/>
      <c r="I7054" s="17" t="n"/>
      <c r="J7054" s="17" t="n"/>
      <c r="K7054" s="17" t="n"/>
      <c r="L7054" s="17" t="n"/>
      <c r="N7054">
        <f>IF($B7054="","",IF($C7054="SUPERSTORE","Superstore","DH"))</f>
        <v/>
      </c>
      <c r="O7054">
        <f>IF($B7054="","",IFERROR(VLOOKUP($B7054,Mapping!$A:$C,2,0),"Not Mapped"))</f>
        <v/>
      </c>
      <c r="P7054">
        <f>IF($B7054="","",IFERROR(VLOOKUP($B7054,Mapping!$A:$C,3,0),"Not Mapped"))</f>
        <v/>
      </c>
      <c r="Q7054">
        <f>IF($B7054="","",IF(COUNTIF(Exclusions!$A:$A,$B7054)&gt;0,"Yes","No"))</f>
        <v/>
      </c>
      <c r="R7054" s="17">
        <f>IF($B7054="","",MIN(1,DAY($A7054)/IF($N7054="Superstore",Settings!$B$5,Settings!$B$4)))</f>
        <v/>
      </c>
      <c r="S7054" s="17">
        <f>IF(OR($B7054="",$G7054="",$R7054=0),"",$G7054/$R7054)</f>
        <v/>
      </c>
      <c r="T7054">
        <f>IF($S7054="","",IF($S7054&lt;Settings!$B$8,"Critical",IF($S7054&lt;Settings!$B$9,"Semi Critical","Non Critical")))</f>
        <v/>
      </c>
      <c r="U7054">
        <f>IF($B7054="","",IFERROR(VLOOKUP($O7054,Leaders!$A:$B,2,0),"Not Mapped"))</f>
        <v/>
      </c>
    </row>
    <row r="7055">
      <c r="A7055" s="16" t="n"/>
      <c r="G7055" s="17" t="n"/>
      <c r="H7055" s="17" t="n"/>
      <c r="I7055" s="17" t="n"/>
      <c r="J7055" s="17" t="n"/>
      <c r="K7055" s="17" t="n"/>
      <c r="L7055" s="17" t="n"/>
      <c r="N7055">
        <f>IF($B7055="","",IF($C7055="SUPERSTORE","Superstore","DH"))</f>
        <v/>
      </c>
      <c r="O7055">
        <f>IF($B7055="","",IFERROR(VLOOKUP($B7055,Mapping!$A:$C,2,0),"Not Mapped"))</f>
        <v/>
      </c>
      <c r="P7055">
        <f>IF($B7055="","",IFERROR(VLOOKUP($B7055,Mapping!$A:$C,3,0),"Not Mapped"))</f>
        <v/>
      </c>
      <c r="Q7055">
        <f>IF($B7055="","",IF(COUNTIF(Exclusions!$A:$A,$B7055)&gt;0,"Yes","No"))</f>
        <v/>
      </c>
      <c r="R7055" s="17">
        <f>IF($B7055="","",MIN(1,DAY($A7055)/IF($N7055="Superstore",Settings!$B$5,Settings!$B$4)))</f>
        <v/>
      </c>
      <c r="S7055" s="17">
        <f>IF(OR($B7055="",$G7055="",$R7055=0),"",$G7055/$R7055)</f>
        <v/>
      </c>
      <c r="T7055">
        <f>IF($S7055="","",IF($S7055&lt;Settings!$B$8,"Critical",IF($S7055&lt;Settings!$B$9,"Semi Critical","Non Critical")))</f>
        <v/>
      </c>
      <c r="U7055">
        <f>IF($B7055="","",IFERROR(VLOOKUP($O7055,Leaders!$A:$B,2,0),"Not Mapped"))</f>
        <v/>
      </c>
    </row>
    <row r="7056">
      <c r="A7056" s="16" t="n"/>
      <c r="G7056" s="17" t="n"/>
      <c r="H7056" s="17" t="n"/>
      <c r="I7056" s="17" t="n"/>
      <c r="J7056" s="17" t="n"/>
      <c r="K7056" s="17" t="n"/>
      <c r="L7056" s="17" t="n"/>
      <c r="N7056">
        <f>IF($B7056="","",IF($C7056="SUPERSTORE","Superstore","DH"))</f>
        <v/>
      </c>
      <c r="O7056">
        <f>IF($B7056="","",IFERROR(VLOOKUP($B7056,Mapping!$A:$C,2,0),"Not Mapped"))</f>
        <v/>
      </c>
      <c r="P7056">
        <f>IF($B7056="","",IFERROR(VLOOKUP($B7056,Mapping!$A:$C,3,0),"Not Mapped"))</f>
        <v/>
      </c>
      <c r="Q7056">
        <f>IF($B7056="","",IF(COUNTIF(Exclusions!$A:$A,$B7056)&gt;0,"Yes","No"))</f>
        <v/>
      </c>
      <c r="R7056" s="17">
        <f>IF($B7056="","",MIN(1,DAY($A7056)/IF($N7056="Superstore",Settings!$B$5,Settings!$B$4)))</f>
        <v/>
      </c>
      <c r="S7056" s="17">
        <f>IF(OR($B7056="",$G7056="",$R7056=0),"",$G7056/$R7056)</f>
        <v/>
      </c>
      <c r="T7056">
        <f>IF($S7056="","",IF($S7056&lt;Settings!$B$8,"Critical",IF($S7056&lt;Settings!$B$9,"Semi Critical","Non Critical")))</f>
        <v/>
      </c>
      <c r="U7056">
        <f>IF($B7056="","",IFERROR(VLOOKUP($O7056,Leaders!$A:$B,2,0),"Not Mapped"))</f>
        <v/>
      </c>
    </row>
    <row r="7057">
      <c r="A7057" s="16" t="n"/>
      <c r="G7057" s="17" t="n"/>
      <c r="H7057" s="17" t="n"/>
      <c r="I7057" s="17" t="n"/>
      <c r="J7057" s="17" t="n"/>
      <c r="K7057" s="17" t="n"/>
      <c r="L7057" s="17" t="n"/>
      <c r="N7057">
        <f>IF($B7057="","",IF($C7057="SUPERSTORE","Superstore","DH"))</f>
        <v/>
      </c>
      <c r="O7057">
        <f>IF($B7057="","",IFERROR(VLOOKUP($B7057,Mapping!$A:$C,2,0),"Not Mapped"))</f>
        <v/>
      </c>
      <c r="P7057">
        <f>IF($B7057="","",IFERROR(VLOOKUP($B7057,Mapping!$A:$C,3,0),"Not Mapped"))</f>
        <v/>
      </c>
      <c r="Q7057">
        <f>IF($B7057="","",IF(COUNTIF(Exclusions!$A:$A,$B7057)&gt;0,"Yes","No"))</f>
        <v/>
      </c>
      <c r="R7057" s="17">
        <f>IF($B7057="","",MIN(1,DAY($A7057)/IF($N7057="Superstore",Settings!$B$5,Settings!$B$4)))</f>
        <v/>
      </c>
      <c r="S7057" s="17">
        <f>IF(OR($B7057="",$G7057="",$R7057=0),"",$G7057/$R7057)</f>
        <v/>
      </c>
      <c r="T7057">
        <f>IF($S7057="","",IF($S7057&lt;Settings!$B$8,"Critical",IF($S7057&lt;Settings!$B$9,"Semi Critical","Non Critical")))</f>
        <v/>
      </c>
      <c r="U7057">
        <f>IF($B7057="","",IFERROR(VLOOKUP($O7057,Leaders!$A:$B,2,0),"Not Mapped"))</f>
        <v/>
      </c>
    </row>
    <row r="7058">
      <c r="A7058" s="16" t="n"/>
      <c r="G7058" s="17" t="n"/>
      <c r="H7058" s="17" t="n"/>
      <c r="I7058" s="17" t="n"/>
      <c r="J7058" s="17" t="n"/>
      <c r="K7058" s="17" t="n"/>
      <c r="L7058" s="17" t="n"/>
      <c r="N7058">
        <f>IF($B7058="","",IF($C7058="SUPERSTORE","Superstore","DH"))</f>
        <v/>
      </c>
      <c r="O7058">
        <f>IF($B7058="","",IFERROR(VLOOKUP($B7058,Mapping!$A:$C,2,0),"Not Mapped"))</f>
        <v/>
      </c>
      <c r="P7058">
        <f>IF($B7058="","",IFERROR(VLOOKUP($B7058,Mapping!$A:$C,3,0),"Not Mapped"))</f>
        <v/>
      </c>
      <c r="Q7058">
        <f>IF($B7058="","",IF(COUNTIF(Exclusions!$A:$A,$B7058)&gt;0,"Yes","No"))</f>
        <v/>
      </c>
      <c r="R7058" s="17">
        <f>IF($B7058="","",MIN(1,DAY($A7058)/IF($N7058="Superstore",Settings!$B$5,Settings!$B$4)))</f>
        <v/>
      </c>
      <c r="S7058" s="17">
        <f>IF(OR($B7058="",$G7058="",$R7058=0),"",$G7058/$R7058)</f>
        <v/>
      </c>
      <c r="T7058">
        <f>IF($S7058="","",IF($S7058&lt;Settings!$B$8,"Critical",IF($S7058&lt;Settings!$B$9,"Semi Critical","Non Critical")))</f>
        <v/>
      </c>
      <c r="U7058">
        <f>IF($B7058="","",IFERROR(VLOOKUP($O7058,Leaders!$A:$B,2,0),"Not Mapped"))</f>
        <v/>
      </c>
    </row>
    <row r="7059">
      <c r="A7059" s="16" t="n"/>
      <c r="G7059" s="17" t="n"/>
      <c r="H7059" s="17" t="n"/>
      <c r="I7059" s="17" t="n"/>
      <c r="J7059" s="17" t="n"/>
      <c r="K7059" s="17" t="n"/>
      <c r="L7059" s="17" t="n"/>
      <c r="N7059">
        <f>IF($B7059="","",IF($C7059="SUPERSTORE","Superstore","DH"))</f>
        <v/>
      </c>
      <c r="O7059">
        <f>IF($B7059="","",IFERROR(VLOOKUP($B7059,Mapping!$A:$C,2,0),"Not Mapped"))</f>
        <v/>
      </c>
      <c r="P7059">
        <f>IF($B7059="","",IFERROR(VLOOKUP($B7059,Mapping!$A:$C,3,0),"Not Mapped"))</f>
        <v/>
      </c>
      <c r="Q7059">
        <f>IF($B7059="","",IF(COUNTIF(Exclusions!$A:$A,$B7059)&gt;0,"Yes","No"))</f>
        <v/>
      </c>
      <c r="R7059" s="17">
        <f>IF($B7059="","",MIN(1,DAY($A7059)/IF($N7059="Superstore",Settings!$B$5,Settings!$B$4)))</f>
        <v/>
      </c>
      <c r="S7059" s="17">
        <f>IF(OR($B7059="",$G7059="",$R7059=0),"",$G7059/$R7059)</f>
        <v/>
      </c>
      <c r="T7059">
        <f>IF($S7059="","",IF($S7059&lt;Settings!$B$8,"Critical",IF($S7059&lt;Settings!$B$9,"Semi Critical","Non Critical")))</f>
        <v/>
      </c>
      <c r="U7059">
        <f>IF($B7059="","",IFERROR(VLOOKUP($O7059,Leaders!$A:$B,2,0),"Not Mapped"))</f>
        <v/>
      </c>
    </row>
    <row r="7060">
      <c r="A7060" s="16" t="n"/>
      <c r="G7060" s="17" t="n"/>
      <c r="H7060" s="17" t="n"/>
      <c r="I7060" s="17" t="n"/>
      <c r="J7060" s="17" t="n"/>
      <c r="K7060" s="17" t="n"/>
      <c r="L7060" s="17" t="n"/>
      <c r="N7060">
        <f>IF($B7060="","",IF($C7060="SUPERSTORE","Superstore","DH"))</f>
        <v/>
      </c>
      <c r="O7060">
        <f>IF($B7060="","",IFERROR(VLOOKUP($B7060,Mapping!$A:$C,2,0),"Not Mapped"))</f>
        <v/>
      </c>
      <c r="P7060">
        <f>IF($B7060="","",IFERROR(VLOOKUP($B7060,Mapping!$A:$C,3,0),"Not Mapped"))</f>
        <v/>
      </c>
      <c r="Q7060">
        <f>IF($B7060="","",IF(COUNTIF(Exclusions!$A:$A,$B7060)&gt;0,"Yes","No"))</f>
        <v/>
      </c>
      <c r="R7060" s="17">
        <f>IF($B7060="","",MIN(1,DAY($A7060)/IF($N7060="Superstore",Settings!$B$5,Settings!$B$4)))</f>
        <v/>
      </c>
      <c r="S7060" s="17">
        <f>IF(OR($B7060="",$G7060="",$R7060=0),"",$G7060/$R7060)</f>
        <v/>
      </c>
      <c r="T7060">
        <f>IF($S7060="","",IF($S7060&lt;Settings!$B$8,"Critical",IF($S7060&lt;Settings!$B$9,"Semi Critical","Non Critical")))</f>
        <v/>
      </c>
      <c r="U7060">
        <f>IF($B7060="","",IFERROR(VLOOKUP($O7060,Leaders!$A:$B,2,0),"Not Mapped"))</f>
        <v/>
      </c>
    </row>
    <row r="7061">
      <c r="A7061" s="16" t="n"/>
      <c r="G7061" s="17" t="n"/>
      <c r="H7061" s="17" t="n"/>
      <c r="I7061" s="17" t="n"/>
      <c r="J7061" s="17" t="n"/>
      <c r="K7061" s="17" t="n"/>
      <c r="L7061" s="17" t="n"/>
      <c r="N7061">
        <f>IF($B7061="","",IF($C7061="SUPERSTORE","Superstore","DH"))</f>
        <v/>
      </c>
      <c r="O7061">
        <f>IF($B7061="","",IFERROR(VLOOKUP($B7061,Mapping!$A:$C,2,0),"Not Mapped"))</f>
        <v/>
      </c>
      <c r="P7061">
        <f>IF($B7061="","",IFERROR(VLOOKUP($B7061,Mapping!$A:$C,3,0),"Not Mapped"))</f>
        <v/>
      </c>
      <c r="Q7061">
        <f>IF($B7061="","",IF(COUNTIF(Exclusions!$A:$A,$B7061)&gt;0,"Yes","No"))</f>
        <v/>
      </c>
      <c r="R7061" s="17">
        <f>IF($B7061="","",MIN(1,DAY($A7061)/IF($N7061="Superstore",Settings!$B$5,Settings!$B$4)))</f>
        <v/>
      </c>
      <c r="S7061" s="17">
        <f>IF(OR($B7061="",$G7061="",$R7061=0),"",$G7061/$R7061)</f>
        <v/>
      </c>
      <c r="T7061">
        <f>IF($S7061="","",IF($S7061&lt;Settings!$B$8,"Critical",IF($S7061&lt;Settings!$B$9,"Semi Critical","Non Critical")))</f>
        <v/>
      </c>
      <c r="U7061">
        <f>IF($B7061="","",IFERROR(VLOOKUP($O7061,Leaders!$A:$B,2,0),"Not Mapped"))</f>
        <v/>
      </c>
    </row>
    <row r="7062">
      <c r="A7062" s="16" t="n"/>
      <c r="G7062" s="17" t="n"/>
      <c r="H7062" s="17" t="n"/>
      <c r="I7062" s="17" t="n"/>
      <c r="J7062" s="17" t="n"/>
      <c r="K7062" s="17" t="n"/>
      <c r="L7062" s="17" t="n"/>
      <c r="N7062">
        <f>IF($B7062="","",IF($C7062="SUPERSTORE","Superstore","DH"))</f>
        <v/>
      </c>
      <c r="O7062">
        <f>IF($B7062="","",IFERROR(VLOOKUP($B7062,Mapping!$A:$C,2,0),"Not Mapped"))</f>
        <v/>
      </c>
      <c r="P7062">
        <f>IF($B7062="","",IFERROR(VLOOKUP($B7062,Mapping!$A:$C,3,0),"Not Mapped"))</f>
        <v/>
      </c>
      <c r="Q7062">
        <f>IF($B7062="","",IF(COUNTIF(Exclusions!$A:$A,$B7062)&gt;0,"Yes","No"))</f>
        <v/>
      </c>
      <c r="R7062" s="17">
        <f>IF($B7062="","",MIN(1,DAY($A7062)/IF($N7062="Superstore",Settings!$B$5,Settings!$B$4)))</f>
        <v/>
      </c>
      <c r="S7062" s="17">
        <f>IF(OR($B7062="",$G7062="",$R7062=0),"",$G7062/$R7062)</f>
        <v/>
      </c>
      <c r="T7062">
        <f>IF($S7062="","",IF($S7062&lt;Settings!$B$8,"Critical",IF($S7062&lt;Settings!$B$9,"Semi Critical","Non Critical")))</f>
        <v/>
      </c>
      <c r="U7062">
        <f>IF($B7062="","",IFERROR(VLOOKUP($O7062,Leaders!$A:$B,2,0),"Not Mapped"))</f>
        <v/>
      </c>
    </row>
    <row r="7063">
      <c r="A7063" s="16" t="n"/>
      <c r="G7063" s="17" t="n"/>
      <c r="H7063" s="17" t="n"/>
      <c r="I7063" s="17" t="n"/>
      <c r="J7063" s="17" t="n"/>
      <c r="K7063" s="17" t="n"/>
      <c r="L7063" s="17" t="n"/>
      <c r="N7063">
        <f>IF($B7063="","",IF($C7063="SUPERSTORE","Superstore","DH"))</f>
        <v/>
      </c>
      <c r="O7063">
        <f>IF($B7063="","",IFERROR(VLOOKUP($B7063,Mapping!$A:$C,2,0),"Not Mapped"))</f>
        <v/>
      </c>
      <c r="P7063">
        <f>IF($B7063="","",IFERROR(VLOOKUP($B7063,Mapping!$A:$C,3,0),"Not Mapped"))</f>
        <v/>
      </c>
      <c r="Q7063">
        <f>IF($B7063="","",IF(COUNTIF(Exclusions!$A:$A,$B7063)&gt;0,"Yes","No"))</f>
        <v/>
      </c>
      <c r="R7063" s="17">
        <f>IF($B7063="","",MIN(1,DAY($A7063)/IF($N7063="Superstore",Settings!$B$5,Settings!$B$4)))</f>
        <v/>
      </c>
      <c r="S7063" s="17">
        <f>IF(OR($B7063="",$G7063="",$R7063=0),"",$G7063/$R7063)</f>
        <v/>
      </c>
      <c r="T7063">
        <f>IF($S7063="","",IF($S7063&lt;Settings!$B$8,"Critical",IF($S7063&lt;Settings!$B$9,"Semi Critical","Non Critical")))</f>
        <v/>
      </c>
      <c r="U7063">
        <f>IF($B7063="","",IFERROR(VLOOKUP($O7063,Leaders!$A:$B,2,0),"Not Mapped"))</f>
        <v/>
      </c>
    </row>
    <row r="7064">
      <c r="A7064" s="16" t="n"/>
      <c r="G7064" s="17" t="n"/>
      <c r="H7064" s="17" t="n"/>
      <c r="I7064" s="17" t="n"/>
      <c r="J7064" s="17" t="n"/>
      <c r="K7064" s="17" t="n"/>
      <c r="L7064" s="17" t="n"/>
      <c r="N7064">
        <f>IF($B7064="","",IF($C7064="SUPERSTORE","Superstore","DH"))</f>
        <v/>
      </c>
      <c r="O7064">
        <f>IF($B7064="","",IFERROR(VLOOKUP($B7064,Mapping!$A:$C,2,0),"Not Mapped"))</f>
        <v/>
      </c>
      <c r="P7064">
        <f>IF($B7064="","",IFERROR(VLOOKUP($B7064,Mapping!$A:$C,3,0),"Not Mapped"))</f>
        <v/>
      </c>
      <c r="Q7064">
        <f>IF($B7064="","",IF(COUNTIF(Exclusions!$A:$A,$B7064)&gt;0,"Yes","No"))</f>
        <v/>
      </c>
      <c r="R7064" s="17">
        <f>IF($B7064="","",MIN(1,DAY($A7064)/IF($N7064="Superstore",Settings!$B$5,Settings!$B$4)))</f>
        <v/>
      </c>
      <c r="S7064" s="17">
        <f>IF(OR($B7064="",$G7064="",$R7064=0),"",$G7064/$R7064)</f>
        <v/>
      </c>
      <c r="T7064">
        <f>IF($S7064="","",IF($S7064&lt;Settings!$B$8,"Critical",IF($S7064&lt;Settings!$B$9,"Semi Critical","Non Critical")))</f>
        <v/>
      </c>
      <c r="U7064">
        <f>IF($B7064="","",IFERROR(VLOOKUP($O7064,Leaders!$A:$B,2,0),"Not Mapped"))</f>
        <v/>
      </c>
    </row>
    <row r="7065">
      <c r="A7065" s="16" t="n"/>
      <c r="G7065" s="17" t="n"/>
      <c r="H7065" s="17" t="n"/>
      <c r="I7065" s="17" t="n"/>
      <c r="J7065" s="17" t="n"/>
      <c r="K7065" s="17" t="n"/>
      <c r="L7065" s="17" t="n"/>
      <c r="N7065">
        <f>IF($B7065="","",IF($C7065="SUPERSTORE","Superstore","DH"))</f>
        <v/>
      </c>
      <c r="O7065">
        <f>IF($B7065="","",IFERROR(VLOOKUP($B7065,Mapping!$A:$C,2,0),"Not Mapped"))</f>
        <v/>
      </c>
      <c r="P7065">
        <f>IF($B7065="","",IFERROR(VLOOKUP($B7065,Mapping!$A:$C,3,0),"Not Mapped"))</f>
        <v/>
      </c>
      <c r="Q7065">
        <f>IF($B7065="","",IF(COUNTIF(Exclusions!$A:$A,$B7065)&gt;0,"Yes","No"))</f>
        <v/>
      </c>
      <c r="R7065" s="17">
        <f>IF($B7065="","",MIN(1,DAY($A7065)/IF($N7065="Superstore",Settings!$B$5,Settings!$B$4)))</f>
        <v/>
      </c>
      <c r="S7065" s="17">
        <f>IF(OR($B7065="",$G7065="",$R7065=0),"",$G7065/$R7065)</f>
        <v/>
      </c>
      <c r="T7065">
        <f>IF($S7065="","",IF($S7065&lt;Settings!$B$8,"Critical",IF($S7065&lt;Settings!$B$9,"Semi Critical","Non Critical")))</f>
        <v/>
      </c>
      <c r="U7065">
        <f>IF($B7065="","",IFERROR(VLOOKUP($O7065,Leaders!$A:$B,2,0),"Not Mapped"))</f>
        <v/>
      </c>
    </row>
    <row r="7066">
      <c r="A7066" s="16" t="n"/>
      <c r="G7066" s="17" t="n"/>
      <c r="H7066" s="17" t="n"/>
      <c r="I7066" s="17" t="n"/>
      <c r="J7066" s="17" t="n"/>
      <c r="K7066" s="17" t="n"/>
      <c r="L7066" s="17" t="n"/>
      <c r="N7066">
        <f>IF($B7066="","",IF($C7066="SUPERSTORE","Superstore","DH"))</f>
        <v/>
      </c>
      <c r="O7066">
        <f>IF($B7066="","",IFERROR(VLOOKUP($B7066,Mapping!$A:$C,2,0),"Not Mapped"))</f>
        <v/>
      </c>
      <c r="P7066">
        <f>IF($B7066="","",IFERROR(VLOOKUP($B7066,Mapping!$A:$C,3,0),"Not Mapped"))</f>
        <v/>
      </c>
      <c r="Q7066">
        <f>IF($B7066="","",IF(COUNTIF(Exclusions!$A:$A,$B7066)&gt;0,"Yes","No"))</f>
        <v/>
      </c>
      <c r="R7066" s="17">
        <f>IF($B7066="","",MIN(1,DAY($A7066)/IF($N7066="Superstore",Settings!$B$5,Settings!$B$4)))</f>
        <v/>
      </c>
      <c r="S7066" s="17">
        <f>IF(OR($B7066="",$G7066="",$R7066=0),"",$G7066/$R7066)</f>
        <v/>
      </c>
      <c r="T7066">
        <f>IF($S7066="","",IF($S7066&lt;Settings!$B$8,"Critical",IF($S7066&lt;Settings!$B$9,"Semi Critical","Non Critical")))</f>
        <v/>
      </c>
      <c r="U7066">
        <f>IF($B7066="","",IFERROR(VLOOKUP($O7066,Leaders!$A:$B,2,0),"Not Mapped"))</f>
        <v/>
      </c>
    </row>
    <row r="7067">
      <c r="A7067" s="16" t="n"/>
      <c r="G7067" s="17" t="n"/>
      <c r="H7067" s="17" t="n"/>
      <c r="I7067" s="17" t="n"/>
      <c r="J7067" s="17" t="n"/>
      <c r="K7067" s="17" t="n"/>
      <c r="L7067" s="17" t="n"/>
      <c r="N7067">
        <f>IF($B7067="","",IF($C7067="SUPERSTORE","Superstore","DH"))</f>
        <v/>
      </c>
      <c r="O7067">
        <f>IF($B7067="","",IFERROR(VLOOKUP($B7067,Mapping!$A:$C,2,0),"Not Mapped"))</f>
        <v/>
      </c>
      <c r="P7067">
        <f>IF($B7067="","",IFERROR(VLOOKUP($B7067,Mapping!$A:$C,3,0),"Not Mapped"))</f>
        <v/>
      </c>
      <c r="Q7067">
        <f>IF($B7067="","",IF(COUNTIF(Exclusions!$A:$A,$B7067)&gt;0,"Yes","No"))</f>
        <v/>
      </c>
      <c r="R7067" s="17">
        <f>IF($B7067="","",MIN(1,DAY($A7067)/IF($N7067="Superstore",Settings!$B$5,Settings!$B$4)))</f>
        <v/>
      </c>
      <c r="S7067" s="17">
        <f>IF(OR($B7067="",$G7067="",$R7067=0),"",$G7067/$R7067)</f>
        <v/>
      </c>
      <c r="T7067">
        <f>IF($S7067="","",IF($S7067&lt;Settings!$B$8,"Critical",IF($S7067&lt;Settings!$B$9,"Semi Critical","Non Critical")))</f>
        <v/>
      </c>
      <c r="U7067">
        <f>IF($B7067="","",IFERROR(VLOOKUP($O7067,Leaders!$A:$B,2,0),"Not Mapped"))</f>
        <v/>
      </c>
    </row>
    <row r="7068">
      <c r="A7068" s="16" t="n"/>
      <c r="G7068" s="17" t="n"/>
      <c r="H7068" s="17" t="n"/>
      <c r="I7068" s="17" t="n"/>
      <c r="J7068" s="17" t="n"/>
      <c r="K7068" s="17" t="n"/>
      <c r="L7068" s="17" t="n"/>
      <c r="N7068">
        <f>IF($B7068="","",IF($C7068="SUPERSTORE","Superstore","DH"))</f>
        <v/>
      </c>
      <c r="O7068">
        <f>IF($B7068="","",IFERROR(VLOOKUP($B7068,Mapping!$A:$C,2,0),"Not Mapped"))</f>
        <v/>
      </c>
      <c r="P7068">
        <f>IF($B7068="","",IFERROR(VLOOKUP($B7068,Mapping!$A:$C,3,0),"Not Mapped"))</f>
        <v/>
      </c>
      <c r="Q7068">
        <f>IF($B7068="","",IF(COUNTIF(Exclusions!$A:$A,$B7068)&gt;0,"Yes","No"))</f>
        <v/>
      </c>
      <c r="R7068" s="17">
        <f>IF($B7068="","",MIN(1,DAY($A7068)/IF($N7068="Superstore",Settings!$B$5,Settings!$B$4)))</f>
        <v/>
      </c>
      <c r="S7068" s="17">
        <f>IF(OR($B7068="",$G7068="",$R7068=0),"",$G7068/$R7068)</f>
        <v/>
      </c>
      <c r="T7068">
        <f>IF($S7068="","",IF($S7068&lt;Settings!$B$8,"Critical",IF($S7068&lt;Settings!$B$9,"Semi Critical","Non Critical")))</f>
        <v/>
      </c>
      <c r="U7068">
        <f>IF($B7068="","",IFERROR(VLOOKUP($O7068,Leaders!$A:$B,2,0),"Not Mapped"))</f>
        <v/>
      </c>
    </row>
    <row r="7069">
      <c r="A7069" s="16" t="n"/>
      <c r="G7069" s="17" t="n"/>
      <c r="H7069" s="17" t="n"/>
      <c r="I7069" s="17" t="n"/>
      <c r="J7069" s="17" t="n"/>
      <c r="K7069" s="17" t="n"/>
      <c r="L7069" s="17" t="n"/>
      <c r="N7069">
        <f>IF($B7069="","",IF($C7069="SUPERSTORE","Superstore","DH"))</f>
        <v/>
      </c>
      <c r="O7069">
        <f>IF($B7069="","",IFERROR(VLOOKUP($B7069,Mapping!$A:$C,2,0),"Not Mapped"))</f>
        <v/>
      </c>
      <c r="P7069">
        <f>IF($B7069="","",IFERROR(VLOOKUP($B7069,Mapping!$A:$C,3,0),"Not Mapped"))</f>
        <v/>
      </c>
      <c r="Q7069">
        <f>IF($B7069="","",IF(COUNTIF(Exclusions!$A:$A,$B7069)&gt;0,"Yes","No"))</f>
        <v/>
      </c>
      <c r="R7069" s="17">
        <f>IF($B7069="","",MIN(1,DAY($A7069)/IF($N7069="Superstore",Settings!$B$5,Settings!$B$4)))</f>
        <v/>
      </c>
      <c r="S7069" s="17">
        <f>IF(OR($B7069="",$G7069="",$R7069=0),"",$G7069/$R7069)</f>
        <v/>
      </c>
      <c r="T7069">
        <f>IF($S7069="","",IF($S7069&lt;Settings!$B$8,"Critical",IF($S7069&lt;Settings!$B$9,"Semi Critical","Non Critical")))</f>
        <v/>
      </c>
      <c r="U7069">
        <f>IF($B7069="","",IFERROR(VLOOKUP($O7069,Leaders!$A:$B,2,0),"Not Mapped"))</f>
        <v/>
      </c>
    </row>
    <row r="7070">
      <c r="A7070" s="16" t="n"/>
      <c r="G7070" s="17" t="n"/>
      <c r="H7070" s="17" t="n"/>
      <c r="I7070" s="17" t="n"/>
      <c r="J7070" s="17" t="n"/>
      <c r="K7070" s="17" t="n"/>
      <c r="L7070" s="17" t="n"/>
      <c r="N7070">
        <f>IF($B7070="","",IF($C7070="SUPERSTORE","Superstore","DH"))</f>
        <v/>
      </c>
      <c r="O7070">
        <f>IF($B7070="","",IFERROR(VLOOKUP($B7070,Mapping!$A:$C,2,0),"Not Mapped"))</f>
        <v/>
      </c>
      <c r="P7070">
        <f>IF($B7070="","",IFERROR(VLOOKUP($B7070,Mapping!$A:$C,3,0),"Not Mapped"))</f>
        <v/>
      </c>
      <c r="Q7070">
        <f>IF($B7070="","",IF(COUNTIF(Exclusions!$A:$A,$B7070)&gt;0,"Yes","No"))</f>
        <v/>
      </c>
      <c r="R7070" s="17">
        <f>IF($B7070="","",MIN(1,DAY($A7070)/IF($N7070="Superstore",Settings!$B$5,Settings!$B$4)))</f>
        <v/>
      </c>
      <c r="S7070" s="17">
        <f>IF(OR($B7070="",$G7070="",$R7070=0),"",$G7070/$R7070)</f>
        <v/>
      </c>
      <c r="T7070">
        <f>IF($S7070="","",IF($S7070&lt;Settings!$B$8,"Critical",IF($S7070&lt;Settings!$B$9,"Semi Critical","Non Critical")))</f>
        <v/>
      </c>
      <c r="U7070">
        <f>IF($B7070="","",IFERROR(VLOOKUP($O7070,Leaders!$A:$B,2,0),"Not Mapped"))</f>
        <v/>
      </c>
    </row>
    <row r="7071">
      <c r="A7071" s="16" t="n"/>
      <c r="G7071" s="17" t="n"/>
      <c r="H7071" s="17" t="n"/>
      <c r="I7071" s="17" t="n"/>
      <c r="J7071" s="17" t="n"/>
      <c r="K7071" s="17" t="n"/>
      <c r="L7071" s="17" t="n"/>
      <c r="N7071">
        <f>IF($B7071="","",IF($C7071="SUPERSTORE","Superstore","DH"))</f>
        <v/>
      </c>
      <c r="O7071">
        <f>IF($B7071="","",IFERROR(VLOOKUP($B7071,Mapping!$A:$C,2,0),"Not Mapped"))</f>
        <v/>
      </c>
      <c r="P7071">
        <f>IF($B7071="","",IFERROR(VLOOKUP($B7071,Mapping!$A:$C,3,0),"Not Mapped"))</f>
        <v/>
      </c>
      <c r="Q7071">
        <f>IF($B7071="","",IF(COUNTIF(Exclusions!$A:$A,$B7071)&gt;0,"Yes","No"))</f>
        <v/>
      </c>
      <c r="R7071" s="17">
        <f>IF($B7071="","",MIN(1,DAY($A7071)/IF($N7071="Superstore",Settings!$B$5,Settings!$B$4)))</f>
        <v/>
      </c>
      <c r="S7071" s="17">
        <f>IF(OR($B7071="",$G7071="",$R7071=0),"",$G7071/$R7071)</f>
        <v/>
      </c>
      <c r="T7071">
        <f>IF($S7071="","",IF($S7071&lt;Settings!$B$8,"Critical",IF($S7071&lt;Settings!$B$9,"Semi Critical","Non Critical")))</f>
        <v/>
      </c>
      <c r="U7071">
        <f>IF($B7071="","",IFERROR(VLOOKUP($O7071,Leaders!$A:$B,2,0),"Not Mapped"))</f>
        <v/>
      </c>
    </row>
    <row r="7072">
      <c r="A7072" s="16" t="n"/>
      <c r="G7072" s="17" t="n"/>
      <c r="H7072" s="17" t="n"/>
      <c r="I7072" s="17" t="n"/>
      <c r="J7072" s="17" t="n"/>
      <c r="K7072" s="17" t="n"/>
      <c r="L7072" s="17" t="n"/>
      <c r="N7072">
        <f>IF($B7072="","",IF($C7072="SUPERSTORE","Superstore","DH"))</f>
        <v/>
      </c>
      <c r="O7072">
        <f>IF($B7072="","",IFERROR(VLOOKUP($B7072,Mapping!$A:$C,2,0),"Not Mapped"))</f>
        <v/>
      </c>
      <c r="P7072">
        <f>IF($B7072="","",IFERROR(VLOOKUP($B7072,Mapping!$A:$C,3,0),"Not Mapped"))</f>
        <v/>
      </c>
      <c r="Q7072">
        <f>IF($B7072="","",IF(COUNTIF(Exclusions!$A:$A,$B7072)&gt;0,"Yes","No"))</f>
        <v/>
      </c>
      <c r="R7072" s="17">
        <f>IF($B7072="","",MIN(1,DAY($A7072)/IF($N7072="Superstore",Settings!$B$5,Settings!$B$4)))</f>
        <v/>
      </c>
      <c r="S7072" s="17">
        <f>IF(OR($B7072="",$G7072="",$R7072=0),"",$G7072/$R7072)</f>
        <v/>
      </c>
      <c r="T7072">
        <f>IF($S7072="","",IF($S7072&lt;Settings!$B$8,"Critical",IF($S7072&lt;Settings!$B$9,"Semi Critical","Non Critical")))</f>
        <v/>
      </c>
      <c r="U7072">
        <f>IF($B7072="","",IFERROR(VLOOKUP($O7072,Leaders!$A:$B,2,0),"Not Mapped"))</f>
        <v/>
      </c>
    </row>
    <row r="7073">
      <c r="A7073" s="16" t="n"/>
      <c r="G7073" s="17" t="n"/>
      <c r="H7073" s="17" t="n"/>
      <c r="I7073" s="17" t="n"/>
      <c r="J7073" s="17" t="n"/>
      <c r="K7073" s="17" t="n"/>
      <c r="L7073" s="17" t="n"/>
      <c r="N7073">
        <f>IF($B7073="","",IF($C7073="SUPERSTORE","Superstore","DH"))</f>
        <v/>
      </c>
      <c r="O7073">
        <f>IF($B7073="","",IFERROR(VLOOKUP($B7073,Mapping!$A:$C,2,0),"Not Mapped"))</f>
        <v/>
      </c>
      <c r="P7073">
        <f>IF($B7073="","",IFERROR(VLOOKUP($B7073,Mapping!$A:$C,3,0),"Not Mapped"))</f>
        <v/>
      </c>
      <c r="Q7073">
        <f>IF($B7073="","",IF(COUNTIF(Exclusions!$A:$A,$B7073)&gt;0,"Yes","No"))</f>
        <v/>
      </c>
      <c r="R7073" s="17">
        <f>IF($B7073="","",MIN(1,DAY($A7073)/IF($N7073="Superstore",Settings!$B$5,Settings!$B$4)))</f>
        <v/>
      </c>
      <c r="S7073" s="17">
        <f>IF(OR($B7073="",$G7073="",$R7073=0),"",$G7073/$R7073)</f>
        <v/>
      </c>
      <c r="T7073">
        <f>IF($S7073="","",IF($S7073&lt;Settings!$B$8,"Critical",IF($S7073&lt;Settings!$B$9,"Semi Critical","Non Critical")))</f>
        <v/>
      </c>
      <c r="U7073">
        <f>IF($B7073="","",IFERROR(VLOOKUP($O7073,Leaders!$A:$B,2,0),"Not Mapped"))</f>
        <v/>
      </c>
    </row>
    <row r="7074">
      <c r="A7074" s="16" t="n"/>
      <c r="G7074" s="17" t="n"/>
      <c r="H7074" s="17" t="n"/>
      <c r="I7074" s="17" t="n"/>
      <c r="J7074" s="17" t="n"/>
      <c r="K7074" s="17" t="n"/>
      <c r="L7074" s="17" t="n"/>
      <c r="N7074">
        <f>IF($B7074="","",IF($C7074="SUPERSTORE","Superstore","DH"))</f>
        <v/>
      </c>
      <c r="O7074">
        <f>IF($B7074="","",IFERROR(VLOOKUP($B7074,Mapping!$A:$C,2,0),"Not Mapped"))</f>
        <v/>
      </c>
      <c r="P7074">
        <f>IF($B7074="","",IFERROR(VLOOKUP($B7074,Mapping!$A:$C,3,0),"Not Mapped"))</f>
        <v/>
      </c>
      <c r="Q7074">
        <f>IF($B7074="","",IF(COUNTIF(Exclusions!$A:$A,$B7074)&gt;0,"Yes","No"))</f>
        <v/>
      </c>
      <c r="R7074" s="17">
        <f>IF($B7074="","",MIN(1,DAY($A7074)/IF($N7074="Superstore",Settings!$B$5,Settings!$B$4)))</f>
        <v/>
      </c>
      <c r="S7074" s="17">
        <f>IF(OR($B7074="",$G7074="",$R7074=0),"",$G7074/$R7074)</f>
        <v/>
      </c>
      <c r="T7074">
        <f>IF($S7074="","",IF($S7074&lt;Settings!$B$8,"Critical",IF($S7074&lt;Settings!$B$9,"Semi Critical","Non Critical")))</f>
        <v/>
      </c>
      <c r="U7074">
        <f>IF($B7074="","",IFERROR(VLOOKUP($O7074,Leaders!$A:$B,2,0),"Not Mapped"))</f>
        <v/>
      </c>
    </row>
    <row r="7075">
      <c r="A7075" s="16" t="n"/>
      <c r="G7075" s="17" t="n"/>
      <c r="H7075" s="17" t="n"/>
      <c r="I7075" s="17" t="n"/>
      <c r="J7075" s="17" t="n"/>
      <c r="K7075" s="17" t="n"/>
      <c r="L7075" s="17" t="n"/>
      <c r="N7075">
        <f>IF($B7075="","",IF($C7075="SUPERSTORE","Superstore","DH"))</f>
        <v/>
      </c>
      <c r="O7075">
        <f>IF($B7075="","",IFERROR(VLOOKUP($B7075,Mapping!$A:$C,2,0),"Not Mapped"))</f>
        <v/>
      </c>
      <c r="P7075">
        <f>IF($B7075="","",IFERROR(VLOOKUP($B7075,Mapping!$A:$C,3,0),"Not Mapped"))</f>
        <v/>
      </c>
      <c r="Q7075">
        <f>IF($B7075="","",IF(COUNTIF(Exclusions!$A:$A,$B7075)&gt;0,"Yes","No"))</f>
        <v/>
      </c>
      <c r="R7075" s="17">
        <f>IF($B7075="","",MIN(1,DAY($A7075)/IF($N7075="Superstore",Settings!$B$5,Settings!$B$4)))</f>
        <v/>
      </c>
      <c r="S7075" s="17">
        <f>IF(OR($B7075="",$G7075="",$R7075=0),"",$G7075/$R7075)</f>
        <v/>
      </c>
      <c r="T7075">
        <f>IF($S7075="","",IF($S7075&lt;Settings!$B$8,"Critical",IF($S7075&lt;Settings!$B$9,"Semi Critical","Non Critical")))</f>
        <v/>
      </c>
      <c r="U7075">
        <f>IF($B7075="","",IFERROR(VLOOKUP($O7075,Leaders!$A:$B,2,0),"Not Mapped"))</f>
        <v/>
      </c>
    </row>
    <row r="7076">
      <c r="A7076" s="16" t="n"/>
      <c r="G7076" s="17" t="n"/>
      <c r="H7076" s="17" t="n"/>
      <c r="I7076" s="17" t="n"/>
      <c r="J7076" s="17" t="n"/>
      <c r="K7076" s="17" t="n"/>
      <c r="L7076" s="17" t="n"/>
      <c r="N7076">
        <f>IF($B7076="","",IF($C7076="SUPERSTORE","Superstore","DH"))</f>
        <v/>
      </c>
      <c r="O7076">
        <f>IF($B7076="","",IFERROR(VLOOKUP($B7076,Mapping!$A:$C,2,0),"Not Mapped"))</f>
        <v/>
      </c>
      <c r="P7076">
        <f>IF($B7076="","",IFERROR(VLOOKUP($B7076,Mapping!$A:$C,3,0),"Not Mapped"))</f>
        <v/>
      </c>
      <c r="Q7076">
        <f>IF($B7076="","",IF(COUNTIF(Exclusions!$A:$A,$B7076)&gt;0,"Yes","No"))</f>
        <v/>
      </c>
      <c r="R7076" s="17">
        <f>IF($B7076="","",MIN(1,DAY($A7076)/IF($N7076="Superstore",Settings!$B$5,Settings!$B$4)))</f>
        <v/>
      </c>
      <c r="S7076" s="17">
        <f>IF(OR($B7076="",$G7076="",$R7076=0),"",$G7076/$R7076)</f>
        <v/>
      </c>
      <c r="T7076">
        <f>IF($S7076="","",IF($S7076&lt;Settings!$B$8,"Critical",IF($S7076&lt;Settings!$B$9,"Semi Critical","Non Critical")))</f>
        <v/>
      </c>
      <c r="U7076">
        <f>IF($B7076="","",IFERROR(VLOOKUP($O7076,Leaders!$A:$B,2,0),"Not Mapped"))</f>
        <v/>
      </c>
    </row>
    <row r="7077">
      <c r="A7077" s="16" t="n"/>
      <c r="G7077" s="17" t="n"/>
      <c r="H7077" s="17" t="n"/>
      <c r="I7077" s="17" t="n"/>
      <c r="J7077" s="17" t="n"/>
      <c r="K7077" s="17" t="n"/>
      <c r="L7077" s="17" t="n"/>
      <c r="N7077">
        <f>IF($B7077="","",IF($C7077="SUPERSTORE","Superstore","DH"))</f>
        <v/>
      </c>
      <c r="O7077">
        <f>IF($B7077="","",IFERROR(VLOOKUP($B7077,Mapping!$A:$C,2,0),"Not Mapped"))</f>
        <v/>
      </c>
      <c r="P7077">
        <f>IF($B7077="","",IFERROR(VLOOKUP($B7077,Mapping!$A:$C,3,0),"Not Mapped"))</f>
        <v/>
      </c>
      <c r="Q7077">
        <f>IF($B7077="","",IF(COUNTIF(Exclusions!$A:$A,$B7077)&gt;0,"Yes","No"))</f>
        <v/>
      </c>
      <c r="R7077" s="17">
        <f>IF($B7077="","",MIN(1,DAY($A7077)/IF($N7077="Superstore",Settings!$B$5,Settings!$B$4)))</f>
        <v/>
      </c>
      <c r="S7077" s="17">
        <f>IF(OR($B7077="",$G7077="",$R7077=0),"",$G7077/$R7077)</f>
        <v/>
      </c>
      <c r="T7077">
        <f>IF($S7077="","",IF($S7077&lt;Settings!$B$8,"Critical",IF($S7077&lt;Settings!$B$9,"Semi Critical","Non Critical")))</f>
        <v/>
      </c>
      <c r="U7077">
        <f>IF($B7077="","",IFERROR(VLOOKUP($O7077,Leaders!$A:$B,2,0),"Not Mapped"))</f>
        <v/>
      </c>
    </row>
    <row r="7078">
      <c r="A7078" s="16" t="n"/>
      <c r="G7078" s="17" t="n"/>
      <c r="H7078" s="17" t="n"/>
      <c r="I7078" s="17" t="n"/>
      <c r="J7078" s="17" t="n"/>
      <c r="K7078" s="17" t="n"/>
      <c r="L7078" s="17" t="n"/>
      <c r="N7078">
        <f>IF($B7078="","",IF($C7078="SUPERSTORE","Superstore","DH"))</f>
        <v/>
      </c>
      <c r="O7078">
        <f>IF($B7078="","",IFERROR(VLOOKUP($B7078,Mapping!$A:$C,2,0),"Not Mapped"))</f>
        <v/>
      </c>
      <c r="P7078">
        <f>IF($B7078="","",IFERROR(VLOOKUP($B7078,Mapping!$A:$C,3,0),"Not Mapped"))</f>
        <v/>
      </c>
      <c r="Q7078">
        <f>IF($B7078="","",IF(COUNTIF(Exclusions!$A:$A,$B7078)&gt;0,"Yes","No"))</f>
        <v/>
      </c>
      <c r="R7078" s="17">
        <f>IF($B7078="","",MIN(1,DAY($A7078)/IF($N7078="Superstore",Settings!$B$5,Settings!$B$4)))</f>
        <v/>
      </c>
      <c r="S7078" s="17">
        <f>IF(OR($B7078="",$G7078="",$R7078=0),"",$G7078/$R7078)</f>
        <v/>
      </c>
      <c r="T7078">
        <f>IF($S7078="","",IF($S7078&lt;Settings!$B$8,"Critical",IF($S7078&lt;Settings!$B$9,"Semi Critical","Non Critical")))</f>
        <v/>
      </c>
      <c r="U7078">
        <f>IF($B7078="","",IFERROR(VLOOKUP($O7078,Leaders!$A:$B,2,0),"Not Mapped"))</f>
        <v/>
      </c>
    </row>
    <row r="7079">
      <c r="A7079" s="16" t="n"/>
      <c r="G7079" s="17" t="n"/>
      <c r="H7079" s="17" t="n"/>
      <c r="I7079" s="17" t="n"/>
      <c r="J7079" s="17" t="n"/>
      <c r="K7079" s="17" t="n"/>
      <c r="L7079" s="17" t="n"/>
      <c r="N7079">
        <f>IF($B7079="","",IF($C7079="SUPERSTORE","Superstore","DH"))</f>
        <v/>
      </c>
      <c r="O7079">
        <f>IF($B7079="","",IFERROR(VLOOKUP($B7079,Mapping!$A:$C,2,0),"Not Mapped"))</f>
        <v/>
      </c>
      <c r="P7079">
        <f>IF($B7079="","",IFERROR(VLOOKUP($B7079,Mapping!$A:$C,3,0),"Not Mapped"))</f>
        <v/>
      </c>
      <c r="Q7079">
        <f>IF($B7079="","",IF(COUNTIF(Exclusions!$A:$A,$B7079)&gt;0,"Yes","No"))</f>
        <v/>
      </c>
      <c r="R7079" s="17">
        <f>IF($B7079="","",MIN(1,DAY($A7079)/IF($N7079="Superstore",Settings!$B$5,Settings!$B$4)))</f>
        <v/>
      </c>
      <c r="S7079" s="17">
        <f>IF(OR($B7079="",$G7079="",$R7079=0),"",$G7079/$R7079)</f>
        <v/>
      </c>
      <c r="T7079">
        <f>IF($S7079="","",IF($S7079&lt;Settings!$B$8,"Critical",IF($S7079&lt;Settings!$B$9,"Semi Critical","Non Critical")))</f>
        <v/>
      </c>
      <c r="U7079">
        <f>IF($B7079="","",IFERROR(VLOOKUP($O7079,Leaders!$A:$B,2,0),"Not Mapped"))</f>
        <v/>
      </c>
    </row>
    <row r="7080">
      <c r="A7080" s="16" t="n"/>
      <c r="G7080" s="17" t="n"/>
      <c r="H7080" s="17" t="n"/>
      <c r="I7080" s="17" t="n"/>
      <c r="J7080" s="17" t="n"/>
      <c r="K7080" s="17" t="n"/>
      <c r="L7080" s="17" t="n"/>
      <c r="N7080">
        <f>IF($B7080="","",IF($C7080="SUPERSTORE","Superstore","DH"))</f>
        <v/>
      </c>
      <c r="O7080">
        <f>IF($B7080="","",IFERROR(VLOOKUP($B7080,Mapping!$A:$C,2,0),"Not Mapped"))</f>
        <v/>
      </c>
      <c r="P7080">
        <f>IF($B7080="","",IFERROR(VLOOKUP($B7080,Mapping!$A:$C,3,0),"Not Mapped"))</f>
        <v/>
      </c>
      <c r="Q7080">
        <f>IF($B7080="","",IF(COUNTIF(Exclusions!$A:$A,$B7080)&gt;0,"Yes","No"))</f>
        <v/>
      </c>
      <c r="R7080" s="17">
        <f>IF($B7080="","",MIN(1,DAY($A7080)/IF($N7080="Superstore",Settings!$B$5,Settings!$B$4)))</f>
        <v/>
      </c>
      <c r="S7080" s="17">
        <f>IF(OR($B7080="",$G7080="",$R7080=0),"",$G7080/$R7080)</f>
        <v/>
      </c>
      <c r="T7080">
        <f>IF($S7080="","",IF($S7080&lt;Settings!$B$8,"Critical",IF($S7080&lt;Settings!$B$9,"Semi Critical","Non Critical")))</f>
        <v/>
      </c>
      <c r="U7080">
        <f>IF($B7080="","",IFERROR(VLOOKUP($O7080,Leaders!$A:$B,2,0),"Not Mapped"))</f>
        <v/>
      </c>
    </row>
    <row r="7081">
      <c r="A7081" s="16" t="n"/>
      <c r="G7081" s="17" t="n"/>
      <c r="H7081" s="17" t="n"/>
      <c r="I7081" s="17" t="n"/>
      <c r="J7081" s="17" t="n"/>
      <c r="K7081" s="17" t="n"/>
      <c r="L7081" s="17" t="n"/>
      <c r="N7081">
        <f>IF($B7081="","",IF($C7081="SUPERSTORE","Superstore","DH"))</f>
        <v/>
      </c>
      <c r="O7081">
        <f>IF($B7081="","",IFERROR(VLOOKUP($B7081,Mapping!$A:$C,2,0),"Not Mapped"))</f>
        <v/>
      </c>
      <c r="P7081">
        <f>IF($B7081="","",IFERROR(VLOOKUP($B7081,Mapping!$A:$C,3,0),"Not Mapped"))</f>
        <v/>
      </c>
      <c r="Q7081">
        <f>IF($B7081="","",IF(COUNTIF(Exclusions!$A:$A,$B7081)&gt;0,"Yes","No"))</f>
        <v/>
      </c>
      <c r="R7081" s="17">
        <f>IF($B7081="","",MIN(1,DAY($A7081)/IF($N7081="Superstore",Settings!$B$5,Settings!$B$4)))</f>
        <v/>
      </c>
      <c r="S7081" s="17">
        <f>IF(OR($B7081="",$G7081="",$R7081=0),"",$G7081/$R7081)</f>
        <v/>
      </c>
      <c r="T7081">
        <f>IF($S7081="","",IF($S7081&lt;Settings!$B$8,"Critical",IF($S7081&lt;Settings!$B$9,"Semi Critical","Non Critical")))</f>
        <v/>
      </c>
      <c r="U7081">
        <f>IF($B7081="","",IFERROR(VLOOKUP($O7081,Leaders!$A:$B,2,0),"Not Mapped"))</f>
        <v/>
      </c>
    </row>
    <row r="7082">
      <c r="A7082" s="16" t="n"/>
      <c r="G7082" s="17" t="n"/>
      <c r="H7082" s="17" t="n"/>
      <c r="I7082" s="17" t="n"/>
      <c r="J7082" s="17" t="n"/>
      <c r="K7082" s="17" t="n"/>
      <c r="L7082" s="17" t="n"/>
      <c r="N7082">
        <f>IF($B7082="","",IF($C7082="SUPERSTORE","Superstore","DH"))</f>
        <v/>
      </c>
      <c r="O7082">
        <f>IF($B7082="","",IFERROR(VLOOKUP($B7082,Mapping!$A:$C,2,0),"Not Mapped"))</f>
        <v/>
      </c>
      <c r="P7082">
        <f>IF($B7082="","",IFERROR(VLOOKUP($B7082,Mapping!$A:$C,3,0),"Not Mapped"))</f>
        <v/>
      </c>
      <c r="Q7082">
        <f>IF($B7082="","",IF(COUNTIF(Exclusions!$A:$A,$B7082)&gt;0,"Yes","No"))</f>
        <v/>
      </c>
      <c r="R7082" s="17">
        <f>IF($B7082="","",MIN(1,DAY($A7082)/IF($N7082="Superstore",Settings!$B$5,Settings!$B$4)))</f>
        <v/>
      </c>
      <c r="S7082" s="17">
        <f>IF(OR($B7082="",$G7082="",$R7082=0),"",$G7082/$R7082)</f>
        <v/>
      </c>
      <c r="T7082">
        <f>IF($S7082="","",IF($S7082&lt;Settings!$B$8,"Critical",IF($S7082&lt;Settings!$B$9,"Semi Critical","Non Critical")))</f>
        <v/>
      </c>
      <c r="U7082">
        <f>IF($B7082="","",IFERROR(VLOOKUP($O7082,Leaders!$A:$B,2,0),"Not Mapped"))</f>
        <v/>
      </c>
    </row>
    <row r="7083">
      <c r="A7083" s="16" t="n"/>
      <c r="G7083" s="17" t="n"/>
      <c r="H7083" s="17" t="n"/>
      <c r="I7083" s="17" t="n"/>
      <c r="J7083" s="17" t="n"/>
      <c r="K7083" s="17" t="n"/>
      <c r="L7083" s="17" t="n"/>
      <c r="N7083">
        <f>IF($B7083="","",IF($C7083="SUPERSTORE","Superstore","DH"))</f>
        <v/>
      </c>
      <c r="O7083">
        <f>IF($B7083="","",IFERROR(VLOOKUP($B7083,Mapping!$A:$C,2,0),"Not Mapped"))</f>
        <v/>
      </c>
      <c r="P7083">
        <f>IF($B7083="","",IFERROR(VLOOKUP($B7083,Mapping!$A:$C,3,0),"Not Mapped"))</f>
        <v/>
      </c>
      <c r="Q7083">
        <f>IF($B7083="","",IF(COUNTIF(Exclusions!$A:$A,$B7083)&gt;0,"Yes","No"))</f>
        <v/>
      </c>
      <c r="R7083" s="17">
        <f>IF($B7083="","",MIN(1,DAY($A7083)/IF($N7083="Superstore",Settings!$B$5,Settings!$B$4)))</f>
        <v/>
      </c>
      <c r="S7083" s="17">
        <f>IF(OR($B7083="",$G7083="",$R7083=0),"",$G7083/$R7083)</f>
        <v/>
      </c>
      <c r="T7083">
        <f>IF($S7083="","",IF($S7083&lt;Settings!$B$8,"Critical",IF($S7083&lt;Settings!$B$9,"Semi Critical","Non Critical")))</f>
        <v/>
      </c>
      <c r="U7083">
        <f>IF($B7083="","",IFERROR(VLOOKUP($O7083,Leaders!$A:$B,2,0),"Not Mapped"))</f>
        <v/>
      </c>
    </row>
    <row r="7084">
      <c r="A7084" s="16" t="n"/>
      <c r="G7084" s="17" t="n"/>
      <c r="H7084" s="17" t="n"/>
      <c r="I7084" s="17" t="n"/>
      <c r="J7084" s="17" t="n"/>
      <c r="K7084" s="17" t="n"/>
      <c r="L7084" s="17" t="n"/>
      <c r="N7084">
        <f>IF($B7084="","",IF($C7084="SUPERSTORE","Superstore","DH"))</f>
        <v/>
      </c>
      <c r="O7084">
        <f>IF($B7084="","",IFERROR(VLOOKUP($B7084,Mapping!$A:$C,2,0),"Not Mapped"))</f>
        <v/>
      </c>
      <c r="P7084">
        <f>IF($B7084="","",IFERROR(VLOOKUP($B7084,Mapping!$A:$C,3,0),"Not Mapped"))</f>
        <v/>
      </c>
      <c r="Q7084">
        <f>IF($B7084="","",IF(COUNTIF(Exclusions!$A:$A,$B7084)&gt;0,"Yes","No"))</f>
        <v/>
      </c>
      <c r="R7084" s="17">
        <f>IF($B7084="","",MIN(1,DAY($A7084)/IF($N7084="Superstore",Settings!$B$5,Settings!$B$4)))</f>
        <v/>
      </c>
      <c r="S7084" s="17">
        <f>IF(OR($B7084="",$G7084="",$R7084=0),"",$G7084/$R7084)</f>
        <v/>
      </c>
      <c r="T7084">
        <f>IF($S7084="","",IF($S7084&lt;Settings!$B$8,"Critical",IF($S7084&lt;Settings!$B$9,"Semi Critical","Non Critical")))</f>
        <v/>
      </c>
      <c r="U7084">
        <f>IF($B7084="","",IFERROR(VLOOKUP($O7084,Leaders!$A:$B,2,0),"Not Mapped"))</f>
        <v/>
      </c>
    </row>
    <row r="7085">
      <c r="A7085" s="16" t="n"/>
      <c r="G7085" s="17" t="n"/>
      <c r="H7085" s="17" t="n"/>
      <c r="I7085" s="17" t="n"/>
      <c r="J7085" s="17" t="n"/>
      <c r="K7085" s="17" t="n"/>
      <c r="L7085" s="17" t="n"/>
      <c r="N7085">
        <f>IF($B7085="","",IF($C7085="SUPERSTORE","Superstore","DH"))</f>
        <v/>
      </c>
      <c r="O7085">
        <f>IF($B7085="","",IFERROR(VLOOKUP($B7085,Mapping!$A:$C,2,0),"Not Mapped"))</f>
        <v/>
      </c>
      <c r="P7085">
        <f>IF($B7085="","",IFERROR(VLOOKUP($B7085,Mapping!$A:$C,3,0),"Not Mapped"))</f>
        <v/>
      </c>
      <c r="Q7085">
        <f>IF($B7085="","",IF(COUNTIF(Exclusions!$A:$A,$B7085)&gt;0,"Yes","No"))</f>
        <v/>
      </c>
      <c r="R7085" s="17">
        <f>IF($B7085="","",MIN(1,DAY($A7085)/IF($N7085="Superstore",Settings!$B$5,Settings!$B$4)))</f>
        <v/>
      </c>
      <c r="S7085" s="17">
        <f>IF(OR($B7085="",$G7085="",$R7085=0),"",$G7085/$R7085)</f>
        <v/>
      </c>
      <c r="T7085">
        <f>IF($S7085="","",IF($S7085&lt;Settings!$B$8,"Critical",IF($S7085&lt;Settings!$B$9,"Semi Critical","Non Critical")))</f>
        <v/>
      </c>
      <c r="U7085">
        <f>IF($B7085="","",IFERROR(VLOOKUP($O7085,Leaders!$A:$B,2,0),"Not Mapped"))</f>
        <v/>
      </c>
    </row>
    <row r="7086">
      <c r="A7086" s="16" t="n"/>
      <c r="G7086" s="17" t="n"/>
      <c r="H7086" s="17" t="n"/>
      <c r="I7086" s="17" t="n"/>
      <c r="J7086" s="17" t="n"/>
      <c r="K7086" s="17" t="n"/>
      <c r="L7086" s="17" t="n"/>
      <c r="N7086">
        <f>IF($B7086="","",IF($C7086="SUPERSTORE","Superstore","DH"))</f>
        <v/>
      </c>
      <c r="O7086">
        <f>IF($B7086="","",IFERROR(VLOOKUP($B7086,Mapping!$A:$C,2,0),"Not Mapped"))</f>
        <v/>
      </c>
      <c r="P7086">
        <f>IF($B7086="","",IFERROR(VLOOKUP($B7086,Mapping!$A:$C,3,0),"Not Mapped"))</f>
        <v/>
      </c>
      <c r="Q7086">
        <f>IF($B7086="","",IF(COUNTIF(Exclusions!$A:$A,$B7086)&gt;0,"Yes","No"))</f>
        <v/>
      </c>
      <c r="R7086" s="17">
        <f>IF($B7086="","",MIN(1,DAY($A7086)/IF($N7086="Superstore",Settings!$B$5,Settings!$B$4)))</f>
        <v/>
      </c>
      <c r="S7086" s="17">
        <f>IF(OR($B7086="",$G7086="",$R7086=0),"",$G7086/$R7086)</f>
        <v/>
      </c>
      <c r="T7086">
        <f>IF($S7086="","",IF($S7086&lt;Settings!$B$8,"Critical",IF($S7086&lt;Settings!$B$9,"Semi Critical","Non Critical")))</f>
        <v/>
      </c>
      <c r="U7086">
        <f>IF($B7086="","",IFERROR(VLOOKUP($O7086,Leaders!$A:$B,2,0),"Not Mapped"))</f>
        <v/>
      </c>
    </row>
    <row r="7087">
      <c r="A7087" s="16" t="n"/>
      <c r="G7087" s="17" t="n"/>
      <c r="H7087" s="17" t="n"/>
      <c r="I7087" s="17" t="n"/>
      <c r="J7087" s="17" t="n"/>
      <c r="K7087" s="17" t="n"/>
      <c r="L7087" s="17" t="n"/>
      <c r="N7087">
        <f>IF($B7087="","",IF($C7087="SUPERSTORE","Superstore","DH"))</f>
        <v/>
      </c>
      <c r="O7087">
        <f>IF($B7087="","",IFERROR(VLOOKUP($B7087,Mapping!$A:$C,2,0),"Not Mapped"))</f>
        <v/>
      </c>
      <c r="P7087">
        <f>IF($B7087="","",IFERROR(VLOOKUP($B7087,Mapping!$A:$C,3,0),"Not Mapped"))</f>
        <v/>
      </c>
      <c r="Q7087">
        <f>IF($B7087="","",IF(COUNTIF(Exclusions!$A:$A,$B7087)&gt;0,"Yes","No"))</f>
        <v/>
      </c>
      <c r="R7087" s="17">
        <f>IF($B7087="","",MIN(1,DAY($A7087)/IF($N7087="Superstore",Settings!$B$5,Settings!$B$4)))</f>
        <v/>
      </c>
      <c r="S7087" s="17">
        <f>IF(OR($B7087="",$G7087="",$R7087=0),"",$G7087/$R7087)</f>
        <v/>
      </c>
      <c r="T7087">
        <f>IF($S7087="","",IF($S7087&lt;Settings!$B$8,"Critical",IF($S7087&lt;Settings!$B$9,"Semi Critical","Non Critical")))</f>
        <v/>
      </c>
      <c r="U7087">
        <f>IF($B7087="","",IFERROR(VLOOKUP($O7087,Leaders!$A:$B,2,0),"Not Mapped"))</f>
        <v/>
      </c>
    </row>
    <row r="7088">
      <c r="A7088" s="16" t="n"/>
      <c r="G7088" s="17" t="n"/>
      <c r="H7088" s="17" t="n"/>
      <c r="I7088" s="17" t="n"/>
      <c r="J7088" s="17" t="n"/>
      <c r="K7088" s="17" t="n"/>
      <c r="L7088" s="17" t="n"/>
      <c r="N7088">
        <f>IF($B7088="","",IF($C7088="SUPERSTORE","Superstore","DH"))</f>
        <v/>
      </c>
      <c r="O7088">
        <f>IF($B7088="","",IFERROR(VLOOKUP($B7088,Mapping!$A:$C,2,0),"Not Mapped"))</f>
        <v/>
      </c>
      <c r="P7088">
        <f>IF($B7088="","",IFERROR(VLOOKUP($B7088,Mapping!$A:$C,3,0),"Not Mapped"))</f>
        <v/>
      </c>
      <c r="Q7088">
        <f>IF($B7088="","",IF(COUNTIF(Exclusions!$A:$A,$B7088)&gt;0,"Yes","No"))</f>
        <v/>
      </c>
      <c r="R7088" s="17">
        <f>IF($B7088="","",MIN(1,DAY($A7088)/IF($N7088="Superstore",Settings!$B$5,Settings!$B$4)))</f>
        <v/>
      </c>
      <c r="S7088" s="17">
        <f>IF(OR($B7088="",$G7088="",$R7088=0),"",$G7088/$R7088)</f>
        <v/>
      </c>
      <c r="T7088">
        <f>IF($S7088="","",IF($S7088&lt;Settings!$B$8,"Critical",IF($S7088&lt;Settings!$B$9,"Semi Critical","Non Critical")))</f>
        <v/>
      </c>
      <c r="U7088">
        <f>IF($B7088="","",IFERROR(VLOOKUP($O7088,Leaders!$A:$B,2,0),"Not Mapped"))</f>
        <v/>
      </c>
    </row>
    <row r="7089">
      <c r="A7089" s="16" t="n"/>
      <c r="G7089" s="17" t="n"/>
      <c r="H7089" s="17" t="n"/>
      <c r="I7089" s="17" t="n"/>
      <c r="J7089" s="17" t="n"/>
      <c r="K7089" s="17" t="n"/>
      <c r="L7089" s="17" t="n"/>
      <c r="N7089">
        <f>IF($B7089="","",IF($C7089="SUPERSTORE","Superstore","DH"))</f>
        <v/>
      </c>
      <c r="O7089">
        <f>IF($B7089="","",IFERROR(VLOOKUP($B7089,Mapping!$A:$C,2,0),"Not Mapped"))</f>
        <v/>
      </c>
      <c r="P7089">
        <f>IF($B7089="","",IFERROR(VLOOKUP($B7089,Mapping!$A:$C,3,0),"Not Mapped"))</f>
        <v/>
      </c>
      <c r="Q7089">
        <f>IF($B7089="","",IF(COUNTIF(Exclusions!$A:$A,$B7089)&gt;0,"Yes","No"))</f>
        <v/>
      </c>
      <c r="R7089" s="17">
        <f>IF($B7089="","",MIN(1,DAY($A7089)/IF($N7089="Superstore",Settings!$B$5,Settings!$B$4)))</f>
        <v/>
      </c>
      <c r="S7089" s="17">
        <f>IF(OR($B7089="",$G7089="",$R7089=0),"",$G7089/$R7089)</f>
        <v/>
      </c>
      <c r="T7089">
        <f>IF($S7089="","",IF($S7089&lt;Settings!$B$8,"Critical",IF($S7089&lt;Settings!$B$9,"Semi Critical","Non Critical")))</f>
        <v/>
      </c>
      <c r="U7089">
        <f>IF($B7089="","",IFERROR(VLOOKUP($O7089,Leaders!$A:$B,2,0),"Not Mapped"))</f>
        <v/>
      </c>
    </row>
    <row r="7090">
      <c r="A7090" s="16" t="n"/>
      <c r="G7090" s="17" t="n"/>
      <c r="H7090" s="17" t="n"/>
      <c r="I7090" s="17" t="n"/>
      <c r="J7090" s="17" t="n"/>
      <c r="K7090" s="17" t="n"/>
      <c r="L7090" s="17" t="n"/>
      <c r="N7090">
        <f>IF($B7090="","",IF($C7090="SUPERSTORE","Superstore","DH"))</f>
        <v/>
      </c>
      <c r="O7090">
        <f>IF($B7090="","",IFERROR(VLOOKUP($B7090,Mapping!$A:$C,2,0),"Not Mapped"))</f>
        <v/>
      </c>
      <c r="P7090">
        <f>IF($B7090="","",IFERROR(VLOOKUP($B7090,Mapping!$A:$C,3,0),"Not Mapped"))</f>
        <v/>
      </c>
      <c r="Q7090">
        <f>IF($B7090="","",IF(COUNTIF(Exclusions!$A:$A,$B7090)&gt;0,"Yes","No"))</f>
        <v/>
      </c>
      <c r="R7090" s="17">
        <f>IF($B7090="","",MIN(1,DAY($A7090)/IF($N7090="Superstore",Settings!$B$5,Settings!$B$4)))</f>
        <v/>
      </c>
      <c r="S7090" s="17">
        <f>IF(OR($B7090="",$G7090="",$R7090=0),"",$G7090/$R7090)</f>
        <v/>
      </c>
      <c r="T7090">
        <f>IF($S7090="","",IF($S7090&lt;Settings!$B$8,"Critical",IF($S7090&lt;Settings!$B$9,"Semi Critical","Non Critical")))</f>
        <v/>
      </c>
      <c r="U7090">
        <f>IF($B7090="","",IFERROR(VLOOKUP($O7090,Leaders!$A:$B,2,0),"Not Mapped"))</f>
        <v/>
      </c>
    </row>
    <row r="7091">
      <c r="A7091" s="16" t="n"/>
      <c r="G7091" s="17" t="n"/>
      <c r="H7091" s="17" t="n"/>
      <c r="I7091" s="17" t="n"/>
      <c r="J7091" s="17" t="n"/>
      <c r="K7091" s="17" t="n"/>
      <c r="L7091" s="17" t="n"/>
      <c r="N7091">
        <f>IF($B7091="","",IF($C7091="SUPERSTORE","Superstore","DH"))</f>
        <v/>
      </c>
      <c r="O7091">
        <f>IF($B7091="","",IFERROR(VLOOKUP($B7091,Mapping!$A:$C,2,0),"Not Mapped"))</f>
        <v/>
      </c>
      <c r="P7091">
        <f>IF($B7091="","",IFERROR(VLOOKUP($B7091,Mapping!$A:$C,3,0),"Not Mapped"))</f>
        <v/>
      </c>
      <c r="Q7091">
        <f>IF($B7091="","",IF(COUNTIF(Exclusions!$A:$A,$B7091)&gt;0,"Yes","No"))</f>
        <v/>
      </c>
      <c r="R7091" s="17">
        <f>IF($B7091="","",MIN(1,DAY($A7091)/IF($N7091="Superstore",Settings!$B$5,Settings!$B$4)))</f>
        <v/>
      </c>
      <c r="S7091" s="17">
        <f>IF(OR($B7091="",$G7091="",$R7091=0),"",$G7091/$R7091)</f>
        <v/>
      </c>
      <c r="T7091">
        <f>IF($S7091="","",IF($S7091&lt;Settings!$B$8,"Critical",IF($S7091&lt;Settings!$B$9,"Semi Critical","Non Critical")))</f>
        <v/>
      </c>
      <c r="U7091">
        <f>IF($B7091="","",IFERROR(VLOOKUP($O7091,Leaders!$A:$B,2,0),"Not Mapped"))</f>
        <v/>
      </c>
    </row>
    <row r="7092">
      <c r="A7092" s="16" t="n"/>
      <c r="G7092" s="17" t="n"/>
      <c r="H7092" s="17" t="n"/>
      <c r="I7092" s="17" t="n"/>
      <c r="J7092" s="17" t="n"/>
      <c r="K7092" s="17" t="n"/>
      <c r="L7092" s="17" t="n"/>
      <c r="N7092">
        <f>IF($B7092="","",IF($C7092="SUPERSTORE","Superstore","DH"))</f>
        <v/>
      </c>
      <c r="O7092">
        <f>IF($B7092="","",IFERROR(VLOOKUP($B7092,Mapping!$A:$C,2,0),"Not Mapped"))</f>
        <v/>
      </c>
      <c r="P7092">
        <f>IF($B7092="","",IFERROR(VLOOKUP($B7092,Mapping!$A:$C,3,0),"Not Mapped"))</f>
        <v/>
      </c>
      <c r="Q7092">
        <f>IF($B7092="","",IF(COUNTIF(Exclusions!$A:$A,$B7092)&gt;0,"Yes","No"))</f>
        <v/>
      </c>
      <c r="R7092" s="17">
        <f>IF($B7092="","",MIN(1,DAY($A7092)/IF($N7092="Superstore",Settings!$B$5,Settings!$B$4)))</f>
        <v/>
      </c>
      <c r="S7092" s="17">
        <f>IF(OR($B7092="",$G7092="",$R7092=0),"",$G7092/$R7092)</f>
        <v/>
      </c>
      <c r="T7092">
        <f>IF($S7092="","",IF($S7092&lt;Settings!$B$8,"Critical",IF($S7092&lt;Settings!$B$9,"Semi Critical","Non Critical")))</f>
        <v/>
      </c>
      <c r="U7092">
        <f>IF($B7092="","",IFERROR(VLOOKUP($O7092,Leaders!$A:$B,2,0),"Not Mapped"))</f>
        <v/>
      </c>
    </row>
    <row r="7093">
      <c r="A7093" s="16" t="n"/>
      <c r="G7093" s="17" t="n"/>
      <c r="H7093" s="17" t="n"/>
      <c r="I7093" s="17" t="n"/>
      <c r="J7093" s="17" t="n"/>
      <c r="K7093" s="17" t="n"/>
      <c r="L7093" s="17" t="n"/>
      <c r="N7093">
        <f>IF($B7093="","",IF($C7093="SUPERSTORE","Superstore","DH"))</f>
        <v/>
      </c>
      <c r="O7093">
        <f>IF($B7093="","",IFERROR(VLOOKUP($B7093,Mapping!$A:$C,2,0),"Not Mapped"))</f>
        <v/>
      </c>
      <c r="P7093">
        <f>IF($B7093="","",IFERROR(VLOOKUP($B7093,Mapping!$A:$C,3,0),"Not Mapped"))</f>
        <v/>
      </c>
      <c r="Q7093">
        <f>IF($B7093="","",IF(COUNTIF(Exclusions!$A:$A,$B7093)&gt;0,"Yes","No"))</f>
        <v/>
      </c>
      <c r="R7093" s="17">
        <f>IF($B7093="","",MIN(1,DAY($A7093)/IF($N7093="Superstore",Settings!$B$5,Settings!$B$4)))</f>
        <v/>
      </c>
      <c r="S7093" s="17">
        <f>IF(OR($B7093="",$G7093="",$R7093=0),"",$G7093/$R7093)</f>
        <v/>
      </c>
      <c r="T7093">
        <f>IF($S7093="","",IF($S7093&lt;Settings!$B$8,"Critical",IF($S7093&lt;Settings!$B$9,"Semi Critical","Non Critical")))</f>
        <v/>
      </c>
      <c r="U7093">
        <f>IF($B7093="","",IFERROR(VLOOKUP($O7093,Leaders!$A:$B,2,0),"Not Mapped"))</f>
        <v/>
      </c>
    </row>
    <row r="7094">
      <c r="A7094" s="16" t="n"/>
      <c r="G7094" s="17" t="n"/>
      <c r="H7094" s="17" t="n"/>
      <c r="I7094" s="17" t="n"/>
      <c r="J7094" s="17" t="n"/>
      <c r="K7094" s="17" t="n"/>
      <c r="L7094" s="17" t="n"/>
      <c r="N7094">
        <f>IF($B7094="","",IF($C7094="SUPERSTORE","Superstore","DH"))</f>
        <v/>
      </c>
      <c r="O7094">
        <f>IF($B7094="","",IFERROR(VLOOKUP($B7094,Mapping!$A:$C,2,0),"Not Mapped"))</f>
        <v/>
      </c>
      <c r="P7094">
        <f>IF($B7094="","",IFERROR(VLOOKUP($B7094,Mapping!$A:$C,3,0),"Not Mapped"))</f>
        <v/>
      </c>
      <c r="Q7094">
        <f>IF($B7094="","",IF(COUNTIF(Exclusions!$A:$A,$B7094)&gt;0,"Yes","No"))</f>
        <v/>
      </c>
      <c r="R7094" s="17">
        <f>IF($B7094="","",MIN(1,DAY($A7094)/IF($N7094="Superstore",Settings!$B$5,Settings!$B$4)))</f>
        <v/>
      </c>
      <c r="S7094" s="17">
        <f>IF(OR($B7094="",$G7094="",$R7094=0),"",$G7094/$R7094)</f>
        <v/>
      </c>
      <c r="T7094">
        <f>IF($S7094="","",IF($S7094&lt;Settings!$B$8,"Critical",IF($S7094&lt;Settings!$B$9,"Semi Critical","Non Critical")))</f>
        <v/>
      </c>
      <c r="U7094">
        <f>IF($B7094="","",IFERROR(VLOOKUP($O7094,Leaders!$A:$B,2,0),"Not Mapped"))</f>
        <v/>
      </c>
    </row>
    <row r="7095">
      <c r="A7095" s="16" t="n"/>
      <c r="G7095" s="17" t="n"/>
      <c r="H7095" s="17" t="n"/>
      <c r="I7095" s="17" t="n"/>
      <c r="J7095" s="17" t="n"/>
      <c r="K7095" s="17" t="n"/>
      <c r="L7095" s="17" t="n"/>
      <c r="N7095">
        <f>IF($B7095="","",IF($C7095="SUPERSTORE","Superstore","DH"))</f>
        <v/>
      </c>
      <c r="O7095">
        <f>IF($B7095="","",IFERROR(VLOOKUP($B7095,Mapping!$A:$C,2,0),"Not Mapped"))</f>
        <v/>
      </c>
      <c r="P7095">
        <f>IF($B7095="","",IFERROR(VLOOKUP($B7095,Mapping!$A:$C,3,0),"Not Mapped"))</f>
        <v/>
      </c>
      <c r="Q7095">
        <f>IF($B7095="","",IF(COUNTIF(Exclusions!$A:$A,$B7095)&gt;0,"Yes","No"))</f>
        <v/>
      </c>
      <c r="R7095" s="17">
        <f>IF($B7095="","",MIN(1,DAY($A7095)/IF($N7095="Superstore",Settings!$B$5,Settings!$B$4)))</f>
        <v/>
      </c>
      <c r="S7095" s="17">
        <f>IF(OR($B7095="",$G7095="",$R7095=0),"",$G7095/$R7095)</f>
        <v/>
      </c>
      <c r="T7095">
        <f>IF($S7095="","",IF($S7095&lt;Settings!$B$8,"Critical",IF($S7095&lt;Settings!$B$9,"Semi Critical","Non Critical")))</f>
        <v/>
      </c>
      <c r="U7095">
        <f>IF($B7095="","",IFERROR(VLOOKUP($O7095,Leaders!$A:$B,2,0),"Not Mapped"))</f>
        <v/>
      </c>
    </row>
    <row r="7096">
      <c r="A7096" s="16" t="n"/>
      <c r="G7096" s="17" t="n"/>
      <c r="H7096" s="17" t="n"/>
      <c r="I7096" s="17" t="n"/>
      <c r="J7096" s="17" t="n"/>
      <c r="K7096" s="17" t="n"/>
      <c r="L7096" s="17" t="n"/>
      <c r="N7096">
        <f>IF($B7096="","",IF($C7096="SUPERSTORE","Superstore","DH"))</f>
        <v/>
      </c>
      <c r="O7096">
        <f>IF($B7096="","",IFERROR(VLOOKUP($B7096,Mapping!$A:$C,2,0),"Not Mapped"))</f>
        <v/>
      </c>
      <c r="P7096">
        <f>IF($B7096="","",IFERROR(VLOOKUP($B7096,Mapping!$A:$C,3,0),"Not Mapped"))</f>
        <v/>
      </c>
      <c r="Q7096">
        <f>IF($B7096="","",IF(COUNTIF(Exclusions!$A:$A,$B7096)&gt;0,"Yes","No"))</f>
        <v/>
      </c>
      <c r="R7096" s="17">
        <f>IF($B7096="","",MIN(1,DAY($A7096)/IF($N7096="Superstore",Settings!$B$5,Settings!$B$4)))</f>
        <v/>
      </c>
      <c r="S7096" s="17">
        <f>IF(OR($B7096="",$G7096="",$R7096=0),"",$G7096/$R7096)</f>
        <v/>
      </c>
      <c r="T7096">
        <f>IF($S7096="","",IF($S7096&lt;Settings!$B$8,"Critical",IF($S7096&lt;Settings!$B$9,"Semi Critical","Non Critical")))</f>
        <v/>
      </c>
      <c r="U7096">
        <f>IF($B7096="","",IFERROR(VLOOKUP($O7096,Leaders!$A:$B,2,0),"Not Mapped"))</f>
        <v/>
      </c>
    </row>
    <row r="7097">
      <c r="A7097" s="16" t="n"/>
      <c r="G7097" s="17" t="n"/>
      <c r="H7097" s="17" t="n"/>
      <c r="I7097" s="17" t="n"/>
      <c r="J7097" s="17" t="n"/>
      <c r="K7097" s="17" t="n"/>
      <c r="L7097" s="17" t="n"/>
      <c r="N7097">
        <f>IF($B7097="","",IF($C7097="SUPERSTORE","Superstore","DH"))</f>
        <v/>
      </c>
      <c r="O7097">
        <f>IF($B7097="","",IFERROR(VLOOKUP($B7097,Mapping!$A:$C,2,0),"Not Mapped"))</f>
        <v/>
      </c>
      <c r="P7097">
        <f>IF($B7097="","",IFERROR(VLOOKUP($B7097,Mapping!$A:$C,3,0),"Not Mapped"))</f>
        <v/>
      </c>
      <c r="Q7097">
        <f>IF($B7097="","",IF(COUNTIF(Exclusions!$A:$A,$B7097)&gt;0,"Yes","No"))</f>
        <v/>
      </c>
      <c r="R7097" s="17">
        <f>IF($B7097="","",MIN(1,DAY($A7097)/IF($N7097="Superstore",Settings!$B$5,Settings!$B$4)))</f>
        <v/>
      </c>
      <c r="S7097" s="17">
        <f>IF(OR($B7097="",$G7097="",$R7097=0),"",$G7097/$R7097)</f>
        <v/>
      </c>
      <c r="T7097">
        <f>IF($S7097="","",IF($S7097&lt;Settings!$B$8,"Critical",IF($S7097&lt;Settings!$B$9,"Semi Critical","Non Critical")))</f>
        <v/>
      </c>
      <c r="U7097">
        <f>IF($B7097="","",IFERROR(VLOOKUP($O7097,Leaders!$A:$B,2,0),"Not Mapped"))</f>
        <v/>
      </c>
    </row>
    <row r="7098">
      <c r="A7098" s="16" t="n"/>
      <c r="G7098" s="17" t="n"/>
      <c r="H7098" s="17" t="n"/>
      <c r="I7098" s="17" t="n"/>
      <c r="J7098" s="17" t="n"/>
      <c r="K7098" s="17" t="n"/>
      <c r="L7098" s="17" t="n"/>
      <c r="N7098">
        <f>IF($B7098="","",IF($C7098="SUPERSTORE","Superstore","DH"))</f>
        <v/>
      </c>
      <c r="O7098">
        <f>IF($B7098="","",IFERROR(VLOOKUP($B7098,Mapping!$A:$C,2,0),"Not Mapped"))</f>
        <v/>
      </c>
      <c r="P7098">
        <f>IF($B7098="","",IFERROR(VLOOKUP($B7098,Mapping!$A:$C,3,0),"Not Mapped"))</f>
        <v/>
      </c>
      <c r="Q7098">
        <f>IF($B7098="","",IF(COUNTIF(Exclusions!$A:$A,$B7098)&gt;0,"Yes","No"))</f>
        <v/>
      </c>
      <c r="R7098" s="17">
        <f>IF($B7098="","",MIN(1,DAY($A7098)/IF($N7098="Superstore",Settings!$B$5,Settings!$B$4)))</f>
        <v/>
      </c>
      <c r="S7098" s="17">
        <f>IF(OR($B7098="",$G7098="",$R7098=0),"",$G7098/$R7098)</f>
        <v/>
      </c>
      <c r="T7098">
        <f>IF($S7098="","",IF($S7098&lt;Settings!$B$8,"Critical",IF($S7098&lt;Settings!$B$9,"Semi Critical","Non Critical")))</f>
        <v/>
      </c>
      <c r="U7098">
        <f>IF($B7098="","",IFERROR(VLOOKUP($O7098,Leaders!$A:$B,2,0),"Not Mapped"))</f>
        <v/>
      </c>
    </row>
    <row r="7099">
      <c r="A7099" s="16" t="n"/>
      <c r="G7099" s="17" t="n"/>
      <c r="H7099" s="17" t="n"/>
      <c r="I7099" s="17" t="n"/>
      <c r="J7099" s="17" t="n"/>
      <c r="K7099" s="17" t="n"/>
      <c r="L7099" s="17" t="n"/>
      <c r="N7099">
        <f>IF($B7099="","",IF($C7099="SUPERSTORE","Superstore","DH"))</f>
        <v/>
      </c>
      <c r="O7099">
        <f>IF($B7099="","",IFERROR(VLOOKUP($B7099,Mapping!$A:$C,2,0),"Not Mapped"))</f>
        <v/>
      </c>
      <c r="P7099">
        <f>IF($B7099="","",IFERROR(VLOOKUP($B7099,Mapping!$A:$C,3,0),"Not Mapped"))</f>
        <v/>
      </c>
      <c r="Q7099">
        <f>IF($B7099="","",IF(COUNTIF(Exclusions!$A:$A,$B7099)&gt;0,"Yes","No"))</f>
        <v/>
      </c>
      <c r="R7099" s="17">
        <f>IF($B7099="","",MIN(1,DAY($A7099)/IF($N7099="Superstore",Settings!$B$5,Settings!$B$4)))</f>
        <v/>
      </c>
      <c r="S7099" s="17">
        <f>IF(OR($B7099="",$G7099="",$R7099=0),"",$G7099/$R7099)</f>
        <v/>
      </c>
      <c r="T7099">
        <f>IF($S7099="","",IF($S7099&lt;Settings!$B$8,"Critical",IF($S7099&lt;Settings!$B$9,"Semi Critical","Non Critical")))</f>
        <v/>
      </c>
      <c r="U7099">
        <f>IF($B7099="","",IFERROR(VLOOKUP($O7099,Leaders!$A:$B,2,0),"Not Mapped"))</f>
        <v/>
      </c>
    </row>
    <row r="7100">
      <c r="A7100" s="16" t="n"/>
      <c r="G7100" s="17" t="n"/>
      <c r="H7100" s="17" t="n"/>
      <c r="I7100" s="17" t="n"/>
      <c r="J7100" s="17" t="n"/>
      <c r="K7100" s="17" t="n"/>
      <c r="L7100" s="17" t="n"/>
      <c r="N7100">
        <f>IF($B7100="","",IF($C7100="SUPERSTORE","Superstore","DH"))</f>
        <v/>
      </c>
      <c r="O7100">
        <f>IF($B7100="","",IFERROR(VLOOKUP($B7100,Mapping!$A:$C,2,0),"Not Mapped"))</f>
        <v/>
      </c>
      <c r="P7100">
        <f>IF($B7100="","",IFERROR(VLOOKUP($B7100,Mapping!$A:$C,3,0),"Not Mapped"))</f>
        <v/>
      </c>
      <c r="Q7100">
        <f>IF($B7100="","",IF(COUNTIF(Exclusions!$A:$A,$B7100)&gt;0,"Yes","No"))</f>
        <v/>
      </c>
      <c r="R7100" s="17">
        <f>IF($B7100="","",MIN(1,DAY($A7100)/IF($N7100="Superstore",Settings!$B$5,Settings!$B$4)))</f>
        <v/>
      </c>
      <c r="S7100" s="17">
        <f>IF(OR($B7100="",$G7100="",$R7100=0),"",$G7100/$R7100)</f>
        <v/>
      </c>
      <c r="T7100">
        <f>IF($S7100="","",IF($S7100&lt;Settings!$B$8,"Critical",IF($S7100&lt;Settings!$B$9,"Semi Critical","Non Critical")))</f>
        <v/>
      </c>
      <c r="U7100">
        <f>IF($B7100="","",IFERROR(VLOOKUP($O7100,Leaders!$A:$B,2,0),"Not Mapped"))</f>
        <v/>
      </c>
    </row>
    <row r="7101">
      <c r="A7101" s="16" t="n"/>
      <c r="G7101" s="17" t="n"/>
      <c r="H7101" s="17" t="n"/>
      <c r="I7101" s="17" t="n"/>
      <c r="J7101" s="17" t="n"/>
      <c r="K7101" s="17" t="n"/>
      <c r="L7101" s="17" t="n"/>
      <c r="N7101">
        <f>IF($B7101="","",IF($C7101="SUPERSTORE","Superstore","DH"))</f>
        <v/>
      </c>
      <c r="O7101">
        <f>IF($B7101="","",IFERROR(VLOOKUP($B7101,Mapping!$A:$C,2,0),"Not Mapped"))</f>
        <v/>
      </c>
      <c r="P7101">
        <f>IF($B7101="","",IFERROR(VLOOKUP($B7101,Mapping!$A:$C,3,0),"Not Mapped"))</f>
        <v/>
      </c>
      <c r="Q7101">
        <f>IF($B7101="","",IF(COUNTIF(Exclusions!$A:$A,$B7101)&gt;0,"Yes","No"))</f>
        <v/>
      </c>
      <c r="R7101" s="17">
        <f>IF($B7101="","",MIN(1,DAY($A7101)/IF($N7101="Superstore",Settings!$B$5,Settings!$B$4)))</f>
        <v/>
      </c>
      <c r="S7101" s="17">
        <f>IF(OR($B7101="",$G7101="",$R7101=0),"",$G7101/$R7101)</f>
        <v/>
      </c>
      <c r="T7101">
        <f>IF($S7101="","",IF($S7101&lt;Settings!$B$8,"Critical",IF($S7101&lt;Settings!$B$9,"Semi Critical","Non Critical")))</f>
        <v/>
      </c>
      <c r="U7101">
        <f>IF($B7101="","",IFERROR(VLOOKUP($O7101,Leaders!$A:$B,2,0),"Not Mapped"))</f>
        <v/>
      </c>
    </row>
    <row r="7102">
      <c r="A7102" s="16" t="n"/>
      <c r="G7102" s="17" t="n"/>
      <c r="H7102" s="17" t="n"/>
      <c r="I7102" s="17" t="n"/>
      <c r="J7102" s="17" t="n"/>
      <c r="K7102" s="17" t="n"/>
      <c r="L7102" s="17" t="n"/>
      <c r="N7102">
        <f>IF($B7102="","",IF($C7102="SUPERSTORE","Superstore","DH"))</f>
        <v/>
      </c>
      <c r="O7102">
        <f>IF($B7102="","",IFERROR(VLOOKUP($B7102,Mapping!$A:$C,2,0),"Not Mapped"))</f>
        <v/>
      </c>
      <c r="P7102">
        <f>IF($B7102="","",IFERROR(VLOOKUP($B7102,Mapping!$A:$C,3,0),"Not Mapped"))</f>
        <v/>
      </c>
      <c r="Q7102">
        <f>IF($B7102="","",IF(COUNTIF(Exclusions!$A:$A,$B7102)&gt;0,"Yes","No"))</f>
        <v/>
      </c>
      <c r="R7102" s="17">
        <f>IF($B7102="","",MIN(1,DAY($A7102)/IF($N7102="Superstore",Settings!$B$5,Settings!$B$4)))</f>
        <v/>
      </c>
      <c r="S7102" s="17">
        <f>IF(OR($B7102="",$G7102="",$R7102=0),"",$G7102/$R7102)</f>
        <v/>
      </c>
      <c r="T7102">
        <f>IF($S7102="","",IF($S7102&lt;Settings!$B$8,"Critical",IF($S7102&lt;Settings!$B$9,"Semi Critical","Non Critical")))</f>
        <v/>
      </c>
      <c r="U7102">
        <f>IF($B7102="","",IFERROR(VLOOKUP($O7102,Leaders!$A:$B,2,0),"Not Mapped"))</f>
        <v/>
      </c>
    </row>
    <row r="7103">
      <c r="A7103" s="16" t="n"/>
      <c r="G7103" s="17" t="n"/>
      <c r="H7103" s="17" t="n"/>
      <c r="I7103" s="17" t="n"/>
      <c r="J7103" s="17" t="n"/>
      <c r="K7103" s="17" t="n"/>
      <c r="L7103" s="17" t="n"/>
      <c r="N7103">
        <f>IF($B7103="","",IF($C7103="SUPERSTORE","Superstore","DH"))</f>
        <v/>
      </c>
      <c r="O7103">
        <f>IF($B7103="","",IFERROR(VLOOKUP($B7103,Mapping!$A:$C,2,0),"Not Mapped"))</f>
        <v/>
      </c>
      <c r="P7103">
        <f>IF($B7103="","",IFERROR(VLOOKUP($B7103,Mapping!$A:$C,3,0),"Not Mapped"))</f>
        <v/>
      </c>
      <c r="Q7103">
        <f>IF($B7103="","",IF(COUNTIF(Exclusions!$A:$A,$B7103)&gt;0,"Yes","No"))</f>
        <v/>
      </c>
      <c r="R7103" s="17">
        <f>IF($B7103="","",MIN(1,DAY($A7103)/IF($N7103="Superstore",Settings!$B$5,Settings!$B$4)))</f>
        <v/>
      </c>
      <c r="S7103" s="17">
        <f>IF(OR($B7103="",$G7103="",$R7103=0),"",$G7103/$R7103)</f>
        <v/>
      </c>
      <c r="T7103">
        <f>IF($S7103="","",IF($S7103&lt;Settings!$B$8,"Critical",IF($S7103&lt;Settings!$B$9,"Semi Critical","Non Critical")))</f>
        <v/>
      </c>
      <c r="U7103">
        <f>IF($B7103="","",IFERROR(VLOOKUP($O7103,Leaders!$A:$B,2,0),"Not Mapped"))</f>
        <v/>
      </c>
    </row>
    <row r="7104">
      <c r="A7104" s="16" t="n"/>
      <c r="G7104" s="17" t="n"/>
      <c r="H7104" s="17" t="n"/>
      <c r="I7104" s="17" t="n"/>
      <c r="J7104" s="17" t="n"/>
      <c r="K7104" s="17" t="n"/>
      <c r="L7104" s="17" t="n"/>
      <c r="N7104">
        <f>IF($B7104="","",IF($C7104="SUPERSTORE","Superstore","DH"))</f>
        <v/>
      </c>
      <c r="O7104">
        <f>IF($B7104="","",IFERROR(VLOOKUP($B7104,Mapping!$A:$C,2,0),"Not Mapped"))</f>
        <v/>
      </c>
      <c r="P7104">
        <f>IF($B7104="","",IFERROR(VLOOKUP($B7104,Mapping!$A:$C,3,0),"Not Mapped"))</f>
        <v/>
      </c>
      <c r="Q7104">
        <f>IF($B7104="","",IF(COUNTIF(Exclusions!$A:$A,$B7104)&gt;0,"Yes","No"))</f>
        <v/>
      </c>
      <c r="R7104" s="17">
        <f>IF($B7104="","",MIN(1,DAY($A7104)/IF($N7104="Superstore",Settings!$B$5,Settings!$B$4)))</f>
        <v/>
      </c>
      <c r="S7104" s="17">
        <f>IF(OR($B7104="",$G7104="",$R7104=0),"",$G7104/$R7104)</f>
        <v/>
      </c>
      <c r="T7104">
        <f>IF($S7104="","",IF($S7104&lt;Settings!$B$8,"Critical",IF($S7104&lt;Settings!$B$9,"Semi Critical","Non Critical")))</f>
        <v/>
      </c>
      <c r="U7104">
        <f>IF($B7104="","",IFERROR(VLOOKUP($O7104,Leaders!$A:$B,2,0),"Not Mapped"))</f>
        <v/>
      </c>
    </row>
    <row r="7105">
      <c r="A7105" s="16" t="n"/>
      <c r="G7105" s="17" t="n"/>
      <c r="H7105" s="17" t="n"/>
      <c r="I7105" s="17" t="n"/>
      <c r="J7105" s="17" t="n"/>
      <c r="K7105" s="17" t="n"/>
      <c r="L7105" s="17" t="n"/>
      <c r="N7105">
        <f>IF($B7105="","",IF($C7105="SUPERSTORE","Superstore","DH"))</f>
        <v/>
      </c>
      <c r="O7105">
        <f>IF($B7105="","",IFERROR(VLOOKUP($B7105,Mapping!$A:$C,2,0),"Not Mapped"))</f>
        <v/>
      </c>
      <c r="P7105">
        <f>IF($B7105="","",IFERROR(VLOOKUP($B7105,Mapping!$A:$C,3,0),"Not Mapped"))</f>
        <v/>
      </c>
      <c r="Q7105">
        <f>IF($B7105="","",IF(COUNTIF(Exclusions!$A:$A,$B7105)&gt;0,"Yes","No"))</f>
        <v/>
      </c>
      <c r="R7105" s="17">
        <f>IF($B7105="","",MIN(1,DAY($A7105)/IF($N7105="Superstore",Settings!$B$5,Settings!$B$4)))</f>
        <v/>
      </c>
      <c r="S7105" s="17">
        <f>IF(OR($B7105="",$G7105="",$R7105=0),"",$G7105/$R7105)</f>
        <v/>
      </c>
      <c r="T7105">
        <f>IF($S7105="","",IF($S7105&lt;Settings!$B$8,"Critical",IF($S7105&lt;Settings!$B$9,"Semi Critical","Non Critical")))</f>
        <v/>
      </c>
      <c r="U7105">
        <f>IF($B7105="","",IFERROR(VLOOKUP($O7105,Leaders!$A:$B,2,0),"Not Mapped"))</f>
        <v/>
      </c>
    </row>
    <row r="7106">
      <c r="A7106" s="16" t="n"/>
      <c r="G7106" s="17" t="n"/>
      <c r="H7106" s="17" t="n"/>
      <c r="I7106" s="17" t="n"/>
      <c r="J7106" s="17" t="n"/>
      <c r="K7106" s="17" t="n"/>
      <c r="L7106" s="17" t="n"/>
      <c r="N7106">
        <f>IF($B7106="","",IF($C7106="SUPERSTORE","Superstore","DH"))</f>
        <v/>
      </c>
      <c r="O7106">
        <f>IF($B7106="","",IFERROR(VLOOKUP($B7106,Mapping!$A:$C,2,0),"Not Mapped"))</f>
        <v/>
      </c>
      <c r="P7106">
        <f>IF($B7106="","",IFERROR(VLOOKUP($B7106,Mapping!$A:$C,3,0),"Not Mapped"))</f>
        <v/>
      </c>
      <c r="Q7106">
        <f>IF($B7106="","",IF(COUNTIF(Exclusions!$A:$A,$B7106)&gt;0,"Yes","No"))</f>
        <v/>
      </c>
      <c r="R7106" s="17">
        <f>IF($B7106="","",MIN(1,DAY($A7106)/IF($N7106="Superstore",Settings!$B$5,Settings!$B$4)))</f>
        <v/>
      </c>
      <c r="S7106" s="17">
        <f>IF(OR($B7106="",$G7106="",$R7106=0),"",$G7106/$R7106)</f>
        <v/>
      </c>
      <c r="T7106">
        <f>IF($S7106="","",IF($S7106&lt;Settings!$B$8,"Critical",IF($S7106&lt;Settings!$B$9,"Semi Critical","Non Critical")))</f>
        <v/>
      </c>
      <c r="U7106">
        <f>IF($B7106="","",IFERROR(VLOOKUP($O7106,Leaders!$A:$B,2,0),"Not Mapped"))</f>
        <v/>
      </c>
    </row>
    <row r="7107">
      <c r="A7107" s="16" t="n"/>
      <c r="G7107" s="17" t="n"/>
      <c r="H7107" s="17" t="n"/>
      <c r="I7107" s="17" t="n"/>
      <c r="J7107" s="17" t="n"/>
      <c r="K7107" s="17" t="n"/>
      <c r="L7107" s="17" t="n"/>
      <c r="N7107">
        <f>IF($B7107="","",IF($C7107="SUPERSTORE","Superstore","DH"))</f>
        <v/>
      </c>
      <c r="O7107">
        <f>IF($B7107="","",IFERROR(VLOOKUP($B7107,Mapping!$A:$C,2,0),"Not Mapped"))</f>
        <v/>
      </c>
      <c r="P7107">
        <f>IF($B7107="","",IFERROR(VLOOKUP($B7107,Mapping!$A:$C,3,0),"Not Mapped"))</f>
        <v/>
      </c>
      <c r="Q7107">
        <f>IF($B7107="","",IF(COUNTIF(Exclusions!$A:$A,$B7107)&gt;0,"Yes","No"))</f>
        <v/>
      </c>
      <c r="R7107" s="17">
        <f>IF($B7107="","",MIN(1,DAY($A7107)/IF($N7107="Superstore",Settings!$B$5,Settings!$B$4)))</f>
        <v/>
      </c>
      <c r="S7107" s="17">
        <f>IF(OR($B7107="",$G7107="",$R7107=0),"",$G7107/$R7107)</f>
        <v/>
      </c>
      <c r="T7107">
        <f>IF($S7107="","",IF($S7107&lt;Settings!$B$8,"Critical",IF($S7107&lt;Settings!$B$9,"Semi Critical","Non Critical")))</f>
        <v/>
      </c>
      <c r="U7107">
        <f>IF($B7107="","",IFERROR(VLOOKUP($O7107,Leaders!$A:$B,2,0),"Not Mapped"))</f>
        <v/>
      </c>
    </row>
    <row r="7108">
      <c r="A7108" s="16" t="n"/>
      <c r="G7108" s="17" t="n"/>
      <c r="H7108" s="17" t="n"/>
      <c r="I7108" s="17" t="n"/>
      <c r="J7108" s="17" t="n"/>
      <c r="K7108" s="17" t="n"/>
      <c r="L7108" s="17" t="n"/>
      <c r="N7108">
        <f>IF($B7108="","",IF($C7108="SUPERSTORE","Superstore","DH"))</f>
        <v/>
      </c>
      <c r="O7108">
        <f>IF($B7108="","",IFERROR(VLOOKUP($B7108,Mapping!$A:$C,2,0),"Not Mapped"))</f>
        <v/>
      </c>
      <c r="P7108">
        <f>IF($B7108="","",IFERROR(VLOOKUP($B7108,Mapping!$A:$C,3,0),"Not Mapped"))</f>
        <v/>
      </c>
      <c r="Q7108">
        <f>IF($B7108="","",IF(COUNTIF(Exclusions!$A:$A,$B7108)&gt;0,"Yes","No"))</f>
        <v/>
      </c>
      <c r="R7108" s="17">
        <f>IF($B7108="","",MIN(1,DAY($A7108)/IF($N7108="Superstore",Settings!$B$5,Settings!$B$4)))</f>
        <v/>
      </c>
      <c r="S7108" s="17">
        <f>IF(OR($B7108="",$G7108="",$R7108=0),"",$G7108/$R7108)</f>
        <v/>
      </c>
      <c r="T7108">
        <f>IF($S7108="","",IF($S7108&lt;Settings!$B$8,"Critical",IF($S7108&lt;Settings!$B$9,"Semi Critical","Non Critical")))</f>
        <v/>
      </c>
      <c r="U7108">
        <f>IF($B7108="","",IFERROR(VLOOKUP($O7108,Leaders!$A:$B,2,0),"Not Mapped"))</f>
        <v/>
      </c>
    </row>
    <row r="7109">
      <c r="A7109" s="16" t="n"/>
      <c r="G7109" s="17" t="n"/>
      <c r="H7109" s="17" t="n"/>
      <c r="I7109" s="17" t="n"/>
      <c r="J7109" s="17" t="n"/>
      <c r="K7109" s="17" t="n"/>
      <c r="L7109" s="17" t="n"/>
      <c r="N7109">
        <f>IF($B7109="","",IF($C7109="SUPERSTORE","Superstore","DH"))</f>
        <v/>
      </c>
      <c r="O7109">
        <f>IF($B7109="","",IFERROR(VLOOKUP($B7109,Mapping!$A:$C,2,0),"Not Mapped"))</f>
        <v/>
      </c>
      <c r="P7109">
        <f>IF($B7109="","",IFERROR(VLOOKUP($B7109,Mapping!$A:$C,3,0),"Not Mapped"))</f>
        <v/>
      </c>
      <c r="Q7109">
        <f>IF($B7109="","",IF(COUNTIF(Exclusions!$A:$A,$B7109)&gt;0,"Yes","No"))</f>
        <v/>
      </c>
      <c r="R7109" s="17">
        <f>IF($B7109="","",MIN(1,DAY($A7109)/IF($N7109="Superstore",Settings!$B$5,Settings!$B$4)))</f>
        <v/>
      </c>
      <c r="S7109" s="17">
        <f>IF(OR($B7109="",$G7109="",$R7109=0),"",$G7109/$R7109)</f>
        <v/>
      </c>
      <c r="T7109">
        <f>IF($S7109="","",IF($S7109&lt;Settings!$B$8,"Critical",IF($S7109&lt;Settings!$B$9,"Semi Critical","Non Critical")))</f>
        <v/>
      </c>
      <c r="U7109">
        <f>IF($B7109="","",IFERROR(VLOOKUP($O7109,Leaders!$A:$B,2,0),"Not Mapped"))</f>
        <v/>
      </c>
    </row>
    <row r="7110">
      <c r="A7110" s="16" t="n"/>
      <c r="G7110" s="17" t="n"/>
      <c r="H7110" s="17" t="n"/>
      <c r="I7110" s="17" t="n"/>
      <c r="J7110" s="17" t="n"/>
      <c r="K7110" s="17" t="n"/>
      <c r="L7110" s="17" t="n"/>
      <c r="N7110">
        <f>IF($B7110="","",IF($C7110="SUPERSTORE","Superstore","DH"))</f>
        <v/>
      </c>
      <c r="O7110">
        <f>IF($B7110="","",IFERROR(VLOOKUP($B7110,Mapping!$A:$C,2,0),"Not Mapped"))</f>
        <v/>
      </c>
      <c r="P7110">
        <f>IF($B7110="","",IFERROR(VLOOKUP($B7110,Mapping!$A:$C,3,0),"Not Mapped"))</f>
        <v/>
      </c>
      <c r="Q7110">
        <f>IF($B7110="","",IF(COUNTIF(Exclusions!$A:$A,$B7110)&gt;0,"Yes","No"))</f>
        <v/>
      </c>
      <c r="R7110" s="17">
        <f>IF($B7110="","",MIN(1,DAY($A7110)/IF($N7110="Superstore",Settings!$B$5,Settings!$B$4)))</f>
        <v/>
      </c>
      <c r="S7110" s="17">
        <f>IF(OR($B7110="",$G7110="",$R7110=0),"",$G7110/$R7110)</f>
        <v/>
      </c>
      <c r="T7110">
        <f>IF($S7110="","",IF($S7110&lt;Settings!$B$8,"Critical",IF($S7110&lt;Settings!$B$9,"Semi Critical","Non Critical")))</f>
        <v/>
      </c>
      <c r="U7110">
        <f>IF($B7110="","",IFERROR(VLOOKUP($O7110,Leaders!$A:$B,2,0),"Not Mapped"))</f>
        <v/>
      </c>
    </row>
    <row r="7111">
      <c r="A7111" s="16" t="n"/>
      <c r="G7111" s="17" t="n"/>
      <c r="H7111" s="17" t="n"/>
      <c r="I7111" s="17" t="n"/>
      <c r="J7111" s="17" t="n"/>
      <c r="K7111" s="17" t="n"/>
      <c r="L7111" s="17" t="n"/>
      <c r="N7111">
        <f>IF($B7111="","",IF($C7111="SUPERSTORE","Superstore","DH"))</f>
        <v/>
      </c>
      <c r="O7111">
        <f>IF($B7111="","",IFERROR(VLOOKUP($B7111,Mapping!$A:$C,2,0),"Not Mapped"))</f>
        <v/>
      </c>
      <c r="P7111">
        <f>IF($B7111="","",IFERROR(VLOOKUP($B7111,Mapping!$A:$C,3,0),"Not Mapped"))</f>
        <v/>
      </c>
      <c r="Q7111">
        <f>IF($B7111="","",IF(COUNTIF(Exclusions!$A:$A,$B7111)&gt;0,"Yes","No"))</f>
        <v/>
      </c>
      <c r="R7111" s="17">
        <f>IF($B7111="","",MIN(1,DAY($A7111)/IF($N7111="Superstore",Settings!$B$5,Settings!$B$4)))</f>
        <v/>
      </c>
      <c r="S7111" s="17">
        <f>IF(OR($B7111="",$G7111="",$R7111=0),"",$G7111/$R7111)</f>
        <v/>
      </c>
      <c r="T7111">
        <f>IF($S7111="","",IF($S7111&lt;Settings!$B$8,"Critical",IF($S7111&lt;Settings!$B$9,"Semi Critical","Non Critical")))</f>
        <v/>
      </c>
      <c r="U7111">
        <f>IF($B7111="","",IFERROR(VLOOKUP($O7111,Leaders!$A:$B,2,0),"Not Mapped"))</f>
        <v/>
      </c>
    </row>
    <row r="7112">
      <c r="A7112" s="16" t="n"/>
      <c r="G7112" s="17" t="n"/>
      <c r="H7112" s="17" t="n"/>
      <c r="I7112" s="17" t="n"/>
      <c r="J7112" s="17" t="n"/>
      <c r="K7112" s="17" t="n"/>
      <c r="L7112" s="17" t="n"/>
      <c r="N7112">
        <f>IF($B7112="","",IF($C7112="SUPERSTORE","Superstore","DH"))</f>
        <v/>
      </c>
      <c r="O7112">
        <f>IF($B7112="","",IFERROR(VLOOKUP($B7112,Mapping!$A:$C,2,0),"Not Mapped"))</f>
        <v/>
      </c>
      <c r="P7112">
        <f>IF($B7112="","",IFERROR(VLOOKUP($B7112,Mapping!$A:$C,3,0),"Not Mapped"))</f>
        <v/>
      </c>
      <c r="Q7112">
        <f>IF($B7112="","",IF(COUNTIF(Exclusions!$A:$A,$B7112)&gt;0,"Yes","No"))</f>
        <v/>
      </c>
      <c r="R7112" s="17">
        <f>IF($B7112="","",MIN(1,DAY($A7112)/IF($N7112="Superstore",Settings!$B$5,Settings!$B$4)))</f>
        <v/>
      </c>
      <c r="S7112" s="17">
        <f>IF(OR($B7112="",$G7112="",$R7112=0),"",$G7112/$R7112)</f>
        <v/>
      </c>
      <c r="T7112">
        <f>IF($S7112="","",IF($S7112&lt;Settings!$B$8,"Critical",IF($S7112&lt;Settings!$B$9,"Semi Critical","Non Critical")))</f>
        <v/>
      </c>
      <c r="U7112">
        <f>IF($B7112="","",IFERROR(VLOOKUP($O7112,Leaders!$A:$B,2,0),"Not Mapped"))</f>
        <v/>
      </c>
    </row>
    <row r="7113">
      <c r="A7113" s="16" t="n"/>
      <c r="G7113" s="17" t="n"/>
      <c r="H7113" s="17" t="n"/>
      <c r="I7113" s="17" t="n"/>
      <c r="J7113" s="17" t="n"/>
      <c r="K7113" s="17" t="n"/>
      <c r="L7113" s="17" t="n"/>
      <c r="N7113">
        <f>IF($B7113="","",IF($C7113="SUPERSTORE","Superstore","DH"))</f>
        <v/>
      </c>
      <c r="O7113">
        <f>IF($B7113="","",IFERROR(VLOOKUP($B7113,Mapping!$A:$C,2,0),"Not Mapped"))</f>
        <v/>
      </c>
      <c r="P7113">
        <f>IF($B7113="","",IFERROR(VLOOKUP($B7113,Mapping!$A:$C,3,0),"Not Mapped"))</f>
        <v/>
      </c>
      <c r="Q7113">
        <f>IF($B7113="","",IF(COUNTIF(Exclusions!$A:$A,$B7113)&gt;0,"Yes","No"))</f>
        <v/>
      </c>
      <c r="R7113" s="17">
        <f>IF($B7113="","",MIN(1,DAY($A7113)/IF($N7113="Superstore",Settings!$B$5,Settings!$B$4)))</f>
        <v/>
      </c>
      <c r="S7113" s="17">
        <f>IF(OR($B7113="",$G7113="",$R7113=0),"",$G7113/$R7113)</f>
        <v/>
      </c>
      <c r="T7113">
        <f>IF($S7113="","",IF($S7113&lt;Settings!$B$8,"Critical",IF($S7113&lt;Settings!$B$9,"Semi Critical","Non Critical")))</f>
        <v/>
      </c>
      <c r="U7113">
        <f>IF($B7113="","",IFERROR(VLOOKUP($O7113,Leaders!$A:$B,2,0),"Not Mapped"))</f>
        <v/>
      </c>
    </row>
    <row r="7114">
      <c r="A7114" s="16" t="n"/>
      <c r="G7114" s="17" t="n"/>
      <c r="H7114" s="17" t="n"/>
      <c r="I7114" s="17" t="n"/>
      <c r="J7114" s="17" t="n"/>
      <c r="K7114" s="17" t="n"/>
      <c r="L7114" s="17" t="n"/>
      <c r="N7114">
        <f>IF($B7114="","",IF($C7114="SUPERSTORE","Superstore","DH"))</f>
        <v/>
      </c>
      <c r="O7114">
        <f>IF($B7114="","",IFERROR(VLOOKUP($B7114,Mapping!$A:$C,2,0),"Not Mapped"))</f>
        <v/>
      </c>
      <c r="P7114">
        <f>IF($B7114="","",IFERROR(VLOOKUP($B7114,Mapping!$A:$C,3,0),"Not Mapped"))</f>
        <v/>
      </c>
      <c r="Q7114">
        <f>IF($B7114="","",IF(COUNTIF(Exclusions!$A:$A,$B7114)&gt;0,"Yes","No"))</f>
        <v/>
      </c>
      <c r="R7114" s="17">
        <f>IF($B7114="","",MIN(1,DAY($A7114)/IF($N7114="Superstore",Settings!$B$5,Settings!$B$4)))</f>
        <v/>
      </c>
      <c r="S7114" s="17">
        <f>IF(OR($B7114="",$G7114="",$R7114=0),"",$G7114/$R7114)</f>
        <v/>
      </c>
      <c r="T7114">
        <f>IF($S7114="","",IF($S7114&lt;Settings!$B$8,"Critical",IF($S7114&lt;Settings!$B$9,"Semi Critical","Non Critical")))</f>
        <v/>
      </c>
      <c r="U7114">
        <f>IF($B7114="","",IFERROR(VLOOKUP($O7114,Leaders!$A:$B,2,0),"Not Mapped"))</f>
        <v/>
      </c>
    </row>
    <row r="7115">
      <c r="A7115" s="16" t="n"/>
      <c r="G7115" s="17" t="n"/>
      <c r="H7115" s="17" t="n"/>
      <c r="I7115" s="17" t="n"/>
      <c r="J7115" s="17" t="n"/>
      <c r="K7115" s="17" t="n"/>
      <c r="L7115" s="17" t="n"/>
      <c r="N7115">
        <f>IF($B7115="","",IF($C7115="SUPERSTORE","Superstore","DH"))</f>
        <v/>
      </c>
      <c r="O7115">
        <f>IF($B7115="","",IFERROR(VLOOKUP($B7115,Mapping!$A:$C,2,0),"Not Mapped"))</f>
        <v/>
      </c>
      <c r="P7115">
        <f>IF($B7115="","",IFERROR(VLOOKUP($B7115,Mapping!$A:$C,3,0),"Not Mapped"))</f>
        <v/>
      </c>
      <c r="Q7115">
        <f>IF($B7115="","",IF(COUNTIF(Exclusions!$A:$A,$B7115)&gt;0,"Yes","No"))</f>
        <v/>
      </c>
      <c r="R7115" s="17">
        <f>IF($B7115="","",MIN(1,DAY($A7115)/IF($N7115="Superstore",Settings!$B$5,Settings!$B$4)))</f>
        <v/>
      </c>
      <c r="S7115" s="17">
        <f>IF(OR($B7115="",$G7115="",$R7115=0),"",$G7115/$R7115)</f>
        <v/>
      </c>
      <c r="T7115">
        <f>IF($S7115="","",IF($S7115&lt;Settings!$B$8,"Critical",IF($S7115&lt;Settings!$B$9,"Semi Critical","Non Critical")))</f>
        <v/>
      </c>
      <c r="U7115">
        <f>IF($B7115="","",IFERROR(VLOOKUP($O7115,Leaders!$A:$B,2,0),"Not Mapped"))</f>
        <v/>
      </c>
    </row>
    <row r="7116">
      <c r="A7116" s="16" t="n"/>
      <c r="G7116" s="17" t="n"/>
      <c r="H7116" s="17" t="n"/>
      <c r="I7116" s="17" t="n"/>
      <c r="J7116" s="17" t="n"/>
      <c r="K7116" s="17" t="n"/>
      <c r="L7116" s="17" t="n"/>
      <c r="N7116">
        <f>IF($B7116="","",IF($C7116="SUPERSTORE","Superstore","DH"))</f>
        <v/>
      </c>
      <c r="O7116">
        <f>IF($B7116="","",IFERROR(VLOOKUP($B7116,Mapping!$A:$C,2,0),"Not Mapped"))</f>
        <v/>
      </c>
      <c r="P7116">
        <f>IF($B7116="","",IFERROR(VLOOKUP($B7116,Mapping!$A:$C,3,0),"Not Mapped"))</f>
        <v/>
      </c>
      <c r="Q7116">
        <f>IF($B7116="","",IF(COUNTIF(Exclusions!$A:$A,$B7116)&gt;0,"Yes","No"))</f>
        <v/>
      </c>
      <c r="R7116" s="17">
        <f>IF($B7116="","",MIN(1,DAY($A7116)/IF($N7116="Superstore",Settings!$B$5,Settings!$B$4)))</f>
        <v/>
      </c>
      <c r="S7116" s="17">
        <f>IF(OR($B7116="",$G7116="",$R7116=0),"",$G7116/$R7116)</f>
        <v/>
      </c>
      <c r="T7116">
        <f>IF($S7116="","",IF($S7116&lt;Settings!$B$8,"Critical",IF($S7116&lt;Settings!$B$9,"Semi Critical","Non Critical")))</f>
        <v/>
      </c>
      <c r="U7116">
        <f>IF($B7116="","",IFERROR(VLOOKUP($O7116,Leaders!$A:$B,2,0),"Not Mapped"))</f>
        <v/>
      </c>
    </row>
    <row r="7117">
      <c r="A7117" s="16" t="n"/>
      <c r="G7117" s="17" t="n"/>
      <c r="H7117" s="17" t="n"/>
      <c r="I7117" s="17" t="n"/>
      <c r="J7117" s="17" t="n"/>
      <c r="K7117" s="17" t="n"/>
      <c r="L7117" s="17" t="n"/>
      <c r="N7117">
        <f>IF($B7117="","",IF($C7117="SUPERSTORE","Superstore","DH"))</f>
        <v/>
      </c>
      <c r="O7117">
        <f>IF($B7117="","",IFERROR(VLOOKUP($B7117,Mapping!$A:$C,2,0),"Not Mapped"))</f>
        <v/>
      </c>
      <c r="P7117">
        <f>IF($B7117="","",IFERROR(VLOOKUP($B7117,Mapping!$A:$C,3,0),"Not Mapped"))</f>
        <v/>
      </c>
      <c r="Q7117">
        <f>IF($B7117="","",IF(COUNTIF(Exclusions!$A:$A,$B7117)&gt;0,"Yes","No"))</f>
        <v/>
      </c>
      <c r="R7117" s="17">
        <f>IF($B7117="","",MIN(1,DAY($A7117)/IF($N7117="Superstore",Settings!$B$5,Settings!$B$4)))</f>
        <v/>
      </c>
      <c r="S7117" s="17">
        <f>IF(OR($B7117="",$G7117="",$R7117=0),"",$G7117/$R7117)</f>
        <v/>
      </c>
      <c r="T7117">
        <f>IF($S7117="","",IF($S7117&lt;Settings!$B$8,"Critical",IF($S7117&lt;Settings!$B$9,"Semi Critical","Non Critical")))</f>
        <v/>
      </c>
      <c r="U7117">
        <f>IF($B7117="","",IFERROR(VLOOKUP($O7117,Leaders!$A:$B,2,0),"Not Mapped"))</f>
        <v/>
      </c>
    </row>
    <row r="7118">
      <c r="A7118" s="16" t="n"/>
      <c r="G7118" s="17" t="n"/>
      <c r="H7118" s="17" t="n"/>
      <c r="I7118" s="17" t="n"/>
      <c r="J7118" s="17" t="n"/>
      <c r="K7118" s="17" t="n"/>
      <c r="L7118" s="17" t="n"/>
      <c r="N7118">
        <f>IF($B7118="","",IF($C7118="SUPERSTORE","Superstore","DH"))</f>
        <v/>
      </c>
      <c r="O7118">
        <f>IF($B7118="","",IFERROR(VLOOKUP($B7118,Mapping!$A:$C,2,0),"Not Mapped"))</f>
        <v/>
      </c>
      <c r="P7118">
        <f>IF($B7118="","",IFERROR(VLOOKUP($B7118,Mapping!$A:$C,3,0),"Not Mapped"))</f>
        <v/>
      </c>
      <c r="Q7118">
        <f>IF($B7118="","",IF(COUNTIF(Exclusions!$A:$A,$B7118)&gt;0,"Yes","No"))</f>
        <v/>
      </c>
      <c r="R7118" s="17">
        <f>IF($B7118="","",MIN(1,DAY($A7118)/IF($N7118="Superstore",Settings!$B$5,Settings!$B$4)))</f>
        <v/>
      </c>
      <c r="S7118" s="17">
        <f>IF(OR($B7118="",$G7118="",$R7118=0),"",$G7118/$R7118)</f>
        <v/>
      </c>
      <c r="T7118">
        <f>IF($S7118="","",IF($S7118&lt;Settings!$B$8,"Critical",IF($S7118&lt;Settings!$B$9,"Semi Critical","Non Critical")))</f>
        <v/>
      </c>
      <c r="U7118">
        <f>IF($B7118="","",IFERROR(VLOOKUP($O7118,Leaders!$A:$B,2,0),"Not Mapped"))</f>
        <v/>
      </c>
    </row>
    <row r="7119">
      <c r="A7119" s="16" t="n"/>
      <c r="G7119" s="17" t="n"/>
      <c r="H7119" s="17" t="n"/>
      <c r="I7119" s="17" t="n"/>
      <c r="J7119" s="17" t="n"/>
      <c r="K7119" s="17" t="n"/>
      <c r="L7119" s="17" t="n"/>
      <c r="N7119">
        <f>IF($B7119="","",IF($C7119="SUPERSTORE","Superstore","DH"))</f>
        <v/>
      </c>
      <c r="O7119">
        <f>IF($B7119="","",IFERROR(VLOOKUP($B7119,Mapping!$A:$C,2,0),"Not Mapped"))</f>
        <v/>
      </c>
      <c r="P7119">
        <f>IF($B7119="","",IFERROR(VLOOKUP($B7119,Mapping!$A:$C,3,0),"Not Mapped"))</f>
        <v/>
      </c>
      <c r="Q7119">
        <f>IF($B7119="","",IF(COUNTIF(Exclusions!$A:$A,$B7119)&gt;0,"Yes","No"))</f>
        <v/>
      </c>
      <c r="R7119" s="17">
        <f>IF($B7119="","",MIN(1,DAY($A7119)/IF($N7119="Superstore",Settings!$B$5,Settings!$B$4)))</f>
        <v/>
      </c>
      <c r="S7119" s="17">
        <f>IF(OR($B7119="",$G7119="",$R7119=0),"",$G7119/$R7119)</f>
        <v/>
      </c>
      <c r="T7119">
        <f>IF($S7119="","",IF($S7119&lt;Settings!$B$8,"Critical",IF($S7119&lt;Settings!$B$9,"Semi Critical","Non Critical")))</f>
        <v/>
      </c>
      <c r="U7119">
        <f>IF($B7119="","",IFERROR(VLOOKUP($O7119,Leaders!$A:$B,2,0),"Not Mapped"))</f>
        <v/>
      </c>
    </row>
    <row r="7120">
      <c r="A7120" s="16" t="n"/>
      <c r="G7120" s="17" t="n"/>
      <c r="H7120" s="17" t="n"/>
      <c r="I7120" s="17" t="n"/>
      <c r="J7120" s="17" t="n"/>
      <c r="K7120" s="17" t="n"/>
      <c r="L7120" s="17" t="n"/>
      <c r="N7120">
        <f>IF($B7120="","",IF($C7120="SUPERSTORE","Superstore","DH"))</f>
        <v/>
      </c>
      <c r="O7120">
        <f>IF($B7120="","",IFERROR(VLOOKUP($B7120,Mapping!$A:$C,2,0),"Not Mapped"))</f>
        <v/>
      </c>
      <c r="P7120">
        <f>IF($B7120="","",IFERROR(VLOOKUP($B7120,Mapping!$A:$C,3,0),"Not Mapped"))</f>
        <v/>
      </c>
      <c r="Q7120">
        <f>IF($B7120="","",IF(COUNTIF(Exclusions!$A:$A,$B7120)&gt;0,"Yes","No"))</f>
        <v/>
      </c>
      <c r="R7120" s="17">
        <f>IF($B7120="","",MIN(1,DAY($A7120)/IF($N7120="Superstore",Settings!$B$5,Settings!$B$4)))</f>
        <v/>
      </c>
      <c r="S7120" s="17">
        <f>IF(OR($B7120="",$G7120="",$R7120=0),"",$G7120/$R7120)</f>
        <v/>
      </c>
      <c r="T7120">
        <f>IF($S7120="","",IF($S7120&lt;Settings!$B$8,"Critical",IF($S7120&lt;Settings!$B$9,"Semi Critical","Non Critical")))</f>
        <v/>
      </c>
      <c r="U7120">
        <f>IF($B7120="","",IFERROR(VLOOKUP($O7120,Leaders!$A:$B,2,0),"Not Mapped"))</f>
        <v/>
      </c>
    </row>
    <row r="7121">
      <c r="A7121" s="16" t="n"/>
      <c r="G7121" s="17" t="n"/>
      <c r="H7121" s="17" t="n"/>
      <c r="I7121" s="17" t="n"/>
      <c r="J7121" s="17" t="n"/>
      <c r="K7121" s="17" t="n"/>
      <c r="L7121" s="17" t="n"/>
      <c r="N7121">
        <f>IF($B7121="","",IF($C7121="SUPERSTORE","Superstore","DH"))</f>
        <v/>
      </c>
      <c r="O7121">
        <f>IF($B7121="","",IFERROR(VLOOKUP($B7121,Mapping!$A:$C,2,0),"Not Mapped"))</f>
        <v/>
      </c>
      <c r="P7121">
        <f>IF($B7121="","",IFERROR(VLOOKUP($B7121,Mapping!$A:$C,3,0),"Not Mapped"))</f>
        <v/>
      </c>
      <c r="Q7121">
        <f>IF($B7121="","",IF(COUNTIF(Exclusions!$A:$A,$B7121)&gt;0,"Yes","No"))</f>
        <v/>
      </c>
      <c r="R7121" s="17">
        <f>IF($B7121="","",MIN(1,DAY($A7121)/IF($N7121="Superstore",Settings!$B$5,Settings!$B$4)))</f>
        <v/>
      </c>
      <c r="S7121" s="17">
        <f>IF(OR($B7121="",$G7121="",$R7121=0),"",$G7121/$R7121)</f>
        <v/>
      </c>
      <c r="T7121">
        <f>IF($S7121="","",IF($S7121&lt;Settings!$B$8,"Critical",IF($S7121&lt;Settings!$B$9,"Semi Critical","Non Critical")))</f>
        <v/>
      </c>
      <c r="U7121">
        <f>IF($B7121="","",IFERROR(VLOOKUP($O7121,Leaders!$A:$B,2,0),"Not Mapped"))</f>
        <v/>
      </c>
    </row>
    <row r="7122">
      <c r="A7122" s="16" t="n"/>
      <c r="G7122" s="17" t="n"/>
      <c r="H7122" s="17" t="n"/>
      <c r="I7122" s="17" t="n"/>
      <c r="J7122" s="17" t="n"/>
      <c r="K7122" s="17" t="n"/>
      <c r="L7122" s="17" t="n"/>
      <c r="N7122">
        <f>IF($B7122="","",IF($C7122="SUPERSTORE","Superstore","DH"))</f>
        <v/>
      </c>
      <c r="O7122">
        <f>IF($B7122="","",IFERROR(VLOOKUP($B7122,Mapping!$A:$C,2,0),"Not Mapped"))</f>
        <v/>
      </c>
      <c r="P7122">
        <f>IF($B7122="","",IFERROR(VLOOKUP($B7122,Mapping!$A:$C,3,0),"Not Mapped"))</f>
        <v/>
      </c>
      <c r="Q7122">
        <f>IF($B7122="","",IF(COUNTIF(Exclusions!$A:$A,$B7122)&gt;0,"Yes","No"))</f>
        <v/>
      </c>
      <c r="R7122" s="17">
        <f>IF($B7122="","",MIN(1,DAY($A7122)/IF($N7122="Superstore",Settings!$B$5,Settings!$B$4)))</f>
        <v/>
      </c>
      <c r="S7122" s="17">
        <f>IF(OR($B7122="",$G7122="",$R7122=0),"",$G7122/$R7122)</f>
        <v/>
      </c>
      <c r="T7122">
        <f>IF($S7122="","",IF($S7122&lt;Settings!$B$8,"Critical",IF($S7122&lt;Settings!$B$9,"Semi Critical","Non Critical")))</f>
        <v/>
      </c>
      <c r="U7122">
        <f>IF($B7122="","",IFERROR(VLOOKUP($O7122,Leaders!$A:$B,2,0),"Not Mapped"))</f>
        <v/>
      </c>
    </row>
    <row r="7123">
      <c r="A7123" s="16" t="n"/>
      <c r="G7123" s="17" t="n"/>
      <c r="H7123" s="17" t="n"/>
      <c r="I7123" s="17" t="n"/>
      <c r="J7123" s="17" t="n"/>
      <c r="K7123" s="17" t="n"/>
      <c r="L7123" s="17" t="n"/>
      <c r="N7123">
        <f>IF($B7123="","",IF($C7123="SUPERSTORE","Superstore","DH"))</f>
        <v/>
      </c>
      <c r="O7123">
        <f>IF($B7123="","",IFERROR(VLOOKUP($B7123,Mapping!$A:$C,2,0),"Not Mapped"))</f>
        <v/>
      </c>
      <c r="P7123">
        <f>IF($B7123="","",IFERROR(VLOOKUP($B7123,Mapping!$A:$C,3,0),"Not Mapped"))</f>
        <v/>
      </c>
      <c r="Q7123">
        <f>IF($B7123="","",IF(COUNTIF(Exclusions!$A:$A,$B7123)&gt;0,"Yes","No"))</f>
        <v/>
      </c>
      <c r="R7123" s="17">
        <f>IF($B7123="","",MIN(1,DAY($A7123)/IF($N7123="Superstore",Settings!$B$5,Settings!$B$4)))</f>
        <v/>
      </c>
      <c r="S7123" s="17">
        <f>IF(OR($B7123="",$G7123="",$R7123=0),"",$G7123/$R7123)</f>
        <v/>
      </c>
      <c r="T7123">
        <f>IF($S7123="","",IF($S7123&lt;Settings!$B$8,"Critical",IF($S7123&lt;Settings!$B$9,"Semi Critical","Non Critical")))</f>
        <v/>
      </c>
      <c r="U7123">
        <f>IF($B7123="","",IFERROR(VLOOKUP($O7123,Leaders!$A:$B,2,0),"Not Mapped"))</f>
        <v/>
      </c>
    </row>
    <row r="7124">
      <c r="A7124" s="16" t="n"/>
      <c r="G7124" s="17" t="n"/>
      <c r="H7124" s="17" t="n"/>
      <c r="I7124" s="17" t="n"/>
      <c r="J7124" s="17" t="n"/>
      <c r="K7124" s="17" t="n"/>
      <c r="L7124" s="17" t="n"/>
      <c r="N7124">
        <f>IF($B7124="","",IF($C7124="SUPERSTORE","Superstore","DH"))</f>
        <v/>
      </c>
      <c r="O7124">
        <f>IF($B7124="","",IFERROR(VLOOKUP($B7124,Mapping!$A:$C,2,0),"Not Mapped"))</f>
        <v/>
      </c>
      <c r="P7124">
        <f>IF($B7124="","",IFERROR(VLOOKUP($B7124,Mapping!$A:$C,3,0),"Not Mapped"))</f>
        <v/>
      </c>
      <c r="Q7124">
        <f>IF($B7124="","",IF(COUNTIF(Exclusions!$A:$A,$B7124)&gt;0,"Yes","No"))</f>
        <v/>
      </c>
      <c r="R7124" s="17">
        <f>IF($B7124="","",MIN(1,DAY($A7124)/IF($N7124="Superstore",Settings!$B$5,Settings!$B$4)))</f>
        <v/>
      </c>
      <c r="S7124" s="17">
        <f>IF(OR($B7124="",$G7124="",$R7124=0),"",$G7124/$R7124)</f>
        <v/>
      </c>
      <c r="T7124">
        <f>IF($S7124="","",IF($S7124&lt;Settings!$B$8,"Critical",IF($S7124&lt;Settings!$B$9,"Semi Critical","Non Critical")))</f>
        <v/>
      </c>
      <c r="U7124">
        <f>IF($B7124="","",IFERROR(VLOOKUP($O7124,Leaders!$A:$B,2,0),"Not Mapped"))</f>
        <v/>
      </c>
    </row>
    <row r="7125">
      <c r="A7125" s="16" t="n"/>
      <c r="G7125" s="17" t="n"/>
      <c r="H7125" s="17" t="n"/>
      <c r="I7125" s="17" t="n"/>
      <c r="J7125" s="17" t="n"/>
      <c r="K7125" s="17" t="n"/>
      <c r="L7125" s="17" t="n"/>
      <c r="N7125">
        <f>IF($B7125="","",IF($C7125="SUPERSTORE","Superstore","DH"))</f>
        <v/>
      </c>
      <c r="O7125">
        <f>IF($B7125="","",IFERROR(VLOOKUP($B7125,Mapping!$A:$C,2,0),"Not Mapped"))</f>
        <v/>
      </c>
      <c r="P7125">
        <f>IF($B7125="","",IFERROR(VLOOKUP($B7125,Mapping!$A:$C,3,0),"Not Mapped"))</f>
        <v/>
      </c>
      <c r="Q7125">
        <f>IF($B7125="","",IF(COUNTIF(Exclusions!$A:$A,$B7125)&gt;0,"Yes","No"))</f>
        <v/>
      </c>
      <c r="R7125" s="17">
        <f>IF($B7125="","",MIN(1,DAY($A7125)/IF($N7125="Superstore",Settings!$B$5,Settings!$B$4)))</f>
        <v/>
      </c>
      <c r="S7125" s="17">
        <f>IF(OR($B7125="",$G7125="",$R7125=0),"",$G7125/$R7125)</f>
        <v/>
      </c>
      <c r="T7125">
        <f>IF($S7125="","",IF($S7125&lt;Settings!$B$8,"Critical",IF($S7125&lt;Settings!$B$9,"Semi Critical","Non Critical")))</f>
        <v/>
      </c>
      <c r="U7125">
        <f>IF($B7125="","",IFERROR(VLOOKUP($O7125,Leaders!$A:$B,2,0),"Not Mapped"))</f>
        <v/>
      </c>
    </row>
    <row r="7126">
      <c r="A7126" s="16" t="n"/>
      <c r="G7126" s="17" t="n"/>
      <c r="H7126" s="17" t="n"/>
      <c r="I7126" s="17" t="n"/>
      <c r="J7126" s="17" t="n"/>
      <c r="K7126" s="17" t="n"/>
      <c r="L7126" s="17" t="n"/>
      <c r="N7126">
        <f>IF($B7126="","",IF($C7126="SUPERSTORE","Superstore","DH"))</f>
        <v/>
      </c>
      <c r="O7126">
        <f>IF($B7126="","",IFERROR(VLOOKUP($B7126,Mapping!$A:$C,2,0),"Not Mapped"))</f>
        <v/>
      </c>
      <c r="P7126">
        <f>IF($B7126="","",IFERROR(VLOOKUP($B7126,Mapping!$A:$C,3,0),"Not Mapped"))</f>
        <v/>
      </c>
      <c r="Q7126">
        <f>IF($B7126="","",IF(COUNTIF(Exclusions!$A:$A,$B7126)&gt;0,"Yes","No"))</f>
        <v/>
      </c>
      <c r="R7126" s="17">
        <f>IF($B7126="","",MIN(1,DAY($A7126)/IF($N7126="Superstore",Settings!$B$5,Settings!$B$4)))</f>
        <v/>
      </c>
      <c r="S7126" s="17">
        <f>IF(OR($B7126="",$G7126="",$R7126=0),"",$G7126/$R7126)</f>
        <v/>
      </c>
      <c r="T7126">
        <f>IF($S7126="","",IF($S7126&lt;Settings!$B$8,"Critical",IF($S7126&lt;Settings!$B$9,"Semi Critical","Non Critical")))</f>
        <v/>
      </c>
      <c r="U7126">
        <f>IF($B7126="","",IFERROR(VLOOKUP($O7126,Leaders!$A:$B,2,0),"Not Mapped"))</f>
        <v/>
      </c>
    </row>
    <row r="7127">
      <c r="A7127" s="16" t="n"/>
      <c r="G7127" s="17" t="n"/>
      <c r="H7127" s="17" t="n"/>
      <c r="I7127" s="17" t="n"/>
      <c r="J7127" s="17" t="n"/>
      <c r="K7127" s="17" t="n"/>
      <c r="L7127" s="17" t="n"/>
      <c r="N7127">
        <f>IF($B7127="","",IF($C7127="SUPERSTORE","Superstore","DH"))</f>
        <v/>
      </c>
      <c r="O7127">
        <f>IF($B7127="","",IFERROR(VLOOKUP($B7127,Mapping!$A:$C,2,0),"Not Mapped"))</f>
        <v/>
      </c>
      <c r="P7127">
        <f>IF($B7127="","",IFERROR(VLOOKUP($B7127,Mapping!$A:$C,3,0),"Not Mapped"))</f>
        <v/>
      </c>
      <c r="Q7127">
        <f>IF($B7127="","",IF(COUNTIF(Exclusions!$A:$A,$B7127)&gt;0,"Yes","No"))</f>
        <v/>
      </c>
      <c r="R7127" s="17">
        <f>IF($B7127="","",MIN(1,DAY($A7127)/IF($N7127="Superstore",Settings!$B$5,Settings!$B$4)))</f>
        <v/>
      </c>
      <c r="S7127" s="17">
        <f>IF(OR($B7127="",$G7127="",$R7127=0),"",$G7127/$R7127)</f>
        <v/>
      </c>
      <c r="T7127">
        <f>IF($S7127="","",IF($S7127&lt;Settings!$B$8,"Critical",IF($S7127&lt;Settings!$B$9,"Semi Critical","Non Critical")))</f>
        <v/>
      </c>
      <c r="U7127">
        <f>IF($B7127="","",IFERROR(VLOOKUP($O7127,Leaders!$A:$B,2,0),"Not Mapped"))</f>
        <v/>
      </c>
    </row>
    <row r="7128">
      <c r="A7128" s="16" t="n"/>
      <c r="G7128" s="17" t="n"/>
      <c r="H7128" s="17" t="n"/>
      <c r="I7128" s="17" t="n"/>
      <c r="J7128" s="17" t="n"/>
      <c r="K7128" s="17" t="n"/>
      <c r="L7128" s="17" t="n"/>
      <c r="N7128">
        <f>IF($B7128="","",IF($C7128="SUPERSTORE","Superstore","DH"))</f>
        <v/>
      </c>
      <c r="O7128">
        <f>IF($B7128="","",IFERROR(VLOOKUP($B7128,Mapping!$A:$C,2,0),"Not Mapped"))</f>
        <v/>
      </c>
      <c r="P7128">
        <f>IF($B7128="","",IFERROR(VLOOKUP($B7128,Mapping!$A:$C,3,0),"Not Mapped"))</f>
        <v/>
      </c>
      <c r="Q7128">
        <f>IF($B7128="","",IF(COUNTIF(Exclusions!$A:$A,$B7128)&gt;0,"Yes","No"))</f>
        <v/>
      </c>
      <c r="R7128" s="17">
        <f>IF($B7128="","",MIN(1,DAY($A7128)/IF($N7128="Superstore",Settings!$B$5,Settings!$B$4)))</f>
        <v/>
      </c>
      <c r="S7128" s="17">
        <f>IF(OR($B7128="",$G7128="",$R7128=0),"",$G7128/$R7128)</f>
        <v/>
      </c>
      <c r="T7128">
        <f>IF($S7128="","",IF($S7128&lt;Settings!$B$8,"Critical",IF($S7128&lt;Settings!$B$9,"Semi Critical","Non Critical")))</f>
        <v/>
      </c>
      <c r="U7128">
        <f>IF($B7128="","",IFERROR(VLOOKUP($O7128,Leaders!$A:$B,2,0),"Not Mapped"))</f>
        <v/>
      </c>
    </row>
    <row r="7129">
      <c r="A7129" s="16" t="n"/>
      <c r="G7129" s="17" t="n"/>
      <c r="H7129" s="17" t="n"/>
      <c r="I7129" s="17" t="n"/>
      <c r="J7129" s="17" t="n"/>
      <c r="K7129" s="17" t="n"/>
      <c r="L7129" s="17" t="n"/>
      <c r="N7129">
        <f>IF($B7129="","",IF($C7129="SUPERSTORE","Superstore","DH"))</f>
        <v/>
      </c>
      <c r="O7129">
        <f>IF($B7129="","",IFERROR(VLOOKUP($B7129,Mapping!$A:$C,2,0),"Not Mapped"))</f>
        <v/>
      </c>
      <c r="P7129">
        <f>IF($B7129="","",IFERROR(VLOOKUP($B7129,Mapping!$A:$C,3,0),"Not Mapped"))</f>
        <v/>
      </c>
      <c r="Q7129">
        <f>IF($B7129="","",IF(COUNTIF(Exclusions!$A:$A,$B7129)&gt;0,"Yes","No"))</f>
        <v/>
      </c>
      <c r="R7129" s="17">
        <f>IF($B7129="","",MIN(1,DAY($A7129)/IF($N7129="Superstore",Settings!$B$5,Settings!$B$4)))</f>
        <v/>
      </c>
      <c r="S7129" s="17">
        <f>IF(OR($B7129="",$G7129="",$R7129=0),"",$G7129/$R7129)</f>
        <v/>
      </c>
      <c r="T7129">
        <f>IF($S7129="","",IF($S7129&lt;Settings!$B$8,"Critical",IF($S7129&lt;Settings!$B$9,"Semi Critical","Non Critical")))</f>
        <v/>
      </c>
      <c r="U7129">
        <f>IF($B7129="","",IFERROR(VLOOKUP($O7129,Leaders!$A:$B,2,0),"Not Mapped"))</f>
        <v/>
      </c>
    </row>
    <row r="7130">
      <c r="A7130" s="16" t="n"/>
      <c r="G7130" s="17" t="n"/>
      <c r="H7130" s="17" t="n"/>
      <c r="I7130" s="17" t="n"/>
      <c r="J7130" s="17" t="n"/>
      <c r="K7130" s="17" t="n"/>
      <c r="L7130" s="17" t="n"/>
      <c r="N7130">
        <f>IF($B7130="","",IF($C7130="SUPERSTORE","Superstore","DH"))</f>
        <v/>
      </c>
      <c r="O7130">
        <f>IF($B7130="","",IFERROR(VLOOKUP($B7130,Mapping!$A:$C,2,0),"Not Mapped"))</f>
        <v/>
      </c>
      <c r="P7130">
        <f>IF($B7130="","",IFERROR(VLOOKUP($B7130,Mapping!$A:$C,3,0),"Not Mapped"))</f>
        <v/>
      </c>
      <c r="Q7130">
        <f>IF($B7130="","",IF(COUNTIF(Exclusions!$A:$A,$B7130)&gt;0,"Yes","No"))</f>
        <v/>
      </c>
      <c r="R7130" s="17">
        <f>IF($B7130="","",MIN(1,DAY($A7130)/IF($N7130="Superstore",Settings!$B$5,Settings!$B$4)))</f>
        <v/>
      </c>
      <c r="S7130" s="17">
        <f>IF(OR($B7130="",$G7130="",$R7130=0),"",$G7130/$R7130)</f>
        <v/>
      </c>
      <c r="T7130">
        <f>IF($S7130="","",IF($S7130&lt;Settings!$B$8,"Critical",IF($S7130&lt;Settings!$B$9,"Semi Critical","Non Critical")))</f>
        <v/>
      </c>
      <c r="U7130">
        <f>IF($B7130="","",IFERROR(VLOOKUP($O7130,Leaders!$A:$B,2,0),"Not Mapped"))</f>
        <v/>
      </c>
    </row>
    <row r="7131">
      <c r="A7131" s="16" t="n"/>
      <c r="G7131" s="17" t="n"/>
      <c r="H7131" s="17" t="n"/>
      <c r="I7131" s="17" t="n"/>
      <c r="J7131" s="17" t="n"/>
      <c r="K7131" s="17" t="n"/>
      <c r="L7131" s="17" t="n"/>
      <c r="N7131">
        <f>IF($B7131="","",IF($C7131="SUPERSTORE","Superstore","DH"))</f>
        <v/>
      </c>
      <c r="O7131">
        <f>IF($B7131="","",IFERROR(VLOOKUP($B7131,Mapping!$A:$C,2,0),"Not Mapped"))</f>
        <v/>
      </c>
      <c r="P7131">
        <f>IF($B7131="","",IFERROR(VLOOKUP($B7131,Mapping!$A:$C,3,0),"Not Mapped"))</f>
        <v/>
      </c>
      <c r="Q7131">
        <f>IF($B7131="","",IF(COUNTIF(Exclusions!$A:$A,$B7131)&gt;0,"Yes","No"))</f>
        <v/>
      </c>
      <c r="R7131" s="17">
        <f>IF($B7131="","",MIN(1,DAY($A7131)/IF($N7131="Superstore",Settings!$B$5,Settings!$B$4)))</f>
        <v/>
      </c>
      <c r="S7131" s="17">
        <f>IF(OR($B7131="",$G7131="",$R7131=0),"",$G7131/$R7131)</f>
        <v/>
      </c>
      <c r="T7131">
        <f>IF($S7131="","",IF($S7131&lt;Settings!$B$8,"Critical",IF($S7131&lt;Settings!$B$9,"Semi Critical","Non Critical")))</f>
        <v/>
      </c>
      <c r="U7131">
        <f>IF($B7131="","",IFERROR(VLOOKUP($O7131,Leaders!$A:$B,2,0),"Not Mapped"))</f>
        <v/>
      </c>
    </row>
    <row r="7132">
      <c r="A7132" s="16" t="n"/>
      <c r="G7132" s="17" t="n"/>
      <c r="H7132" s="17" t="n"/>
      <c r="I7132" s="17" t="n"/>
      <c r="J7132" s="17" t="n"/>
      <c r="K7132" s="17" t="n"/>
      <c r="L7132" s="17" t="n"/>
      <c r="N7132">
        <f>IF($B7132="","",IF($C7132="SUPERSTORE","Superstore","DH"))</f>
        <v/>
      </c>
      <c r="O7132">
        <f>IF($B7132="","",IFERROR(VLOOKUP($B7132,Mapping!$A:$C,2,0),"Not Mapped"))</f>
        <v/>
      </c>
      <c r="P7132">
        <f>IF($B7132="","",IFERROR(VLOOKUP($B7132,Mapping!$A:$C,3,0),"Not Mapped"))</f>
        <v/>
      </c>
      <c r="Q7132">
        <f>IF($B7132="","",IF(COUNTIF(Exclusions!$A:$A,$B7132)&gt;0,"Yes","No"))</f>
        <v/>
      </c>
      <c r="R7132" s="17">
        <f>IF($B7132="","",MIN(1,DAY($A7132)/IF($N7132="Superstore",Settings!$B$5,Settings!$B$4)))</f>
        <v/>
      </c>
      <c r="S7132" s="17">
        <f>IF(OR($B7132="",$G7132="",$R7132=0),"",$G7132/$R7132)</f>
        <v/>
      </c>
      <c r="T7132">
        <f>IF($S7132="","",IF($S7132&lt;Settings!$B$8,"Critical",IF($S7132&lt;Settings!$B$9,"Semi Critical","Non Critical")))</f>
        <v/>
      </c>
      <c r="U7132">
        <f>IF($B7132="","",IFERROR(VLOOKUP($O7132,Leaders!$A:$B,2,0),"Not Mapped"))</f>
        <v/>
      </c>
    </row>
    <row r="7133">
      <c r="A7133" s="16" t="n"/>
      <c r="G7133" s="17" t="n"/>
      <c r="H7133" s="17" t="n"/>
      <c r="I7133" s="17" t="n"/>
      <c r="J7133" s="17" t="n"/>
      <c r="K7133" s="17" t="n"/>
      <c r="L7133" s="17" t="n"/>
      <c r="N7133">
        <f>IF($B7133="","",IF($C7133="SUPERSTORE","Superstore","DH"))</f>
        <v/>
      </c>
      <c r="O7133">
        <f>IF($B7133="","",IFERROR(VLOOKUP($B7133,Mapping!$A:$C,2,0),"Not Mapped"))</f>
        <v/>
      </c>
      <c r="P7133">
        <f>IF($B7133="","",IFERROR(VLOOKUP($B7133,Mapping!$A:$C,3,0),"Not Mapped"))</f>
        <v/>
      </c>
      <c r="Q7133">
        <f>IF($B7133="","",IF(COUNTIF(Exclusions!$A:$A,$B7133)&gt;0,"Yes","No"))</f>
        <v/>
      </c>
      <c r="R7133" s="17">
        <f>IF($B7133="","",MIN(1,DAY($A7133)/IF($N7133="Superstore",Settings!$B$5,Settings!$B$4)))</f>
        <v/>
      </c>
      <c r="S7133" s="17">
        <f>IF(OR($B7133="",$G7133="",$R7133=0),"",$G7133/$R7133)</f>
        <v/>
      </c>
      <c r="T7133">
        <f>IF($S7133="","",IF($S7133&lt;Settings!$B$8,"Critical",IF($S7133&lt;Settings!$B$9,"Semi Critical","Non Critical")))</f>
        <v/>
      </c>
      <c r="U7133">
        <f>IF($B7133="","",IFERROR(VLOOKUP($O7133,Leaders!$A:$B,2,0),"Not Mapped"))</f>
        <v/>
      </c>
    </row>
    <row r="7134">
      <c r="A7134" s="16" t="n"/>
      <c r="G7134" s="17" t="n"/>
      <c r="H7134" s="17" t="n"/>
      <c r="I7134" s="17" t="n"/>
      <c r="J7134" s="17" t="n"/>
      <c r="K7134" s="17" t="n"/>
      <c r="L7134" s="17" t="n"/>
      <c r="N7134">
        <f>IF($B7134="","",IF($C7134="SUPERSTORE","Superstore","DH"))</f>
        <v/>
      </c>
      <c r="O7134">
        <f>IF($B7134="","",IFERROR(VLOOKUP($B7134,Mapping!$A:$C,2,0),"Not Mapped"))</f>
        <v/>
      </c>
      <c r="P7134">
        <f>IF($B7134="","",IFERROR(VLOOKUP($B7134,Mapping!$A:$C,3,0),"Not Mapped"))</f>
        <v/>
      </c>
      <c r="Q7134">
        <f>IF($B7134="","",IF(COUNTIF(Exclusions!$A:$A,$B7134)&gt;0,"Yes","No"))</f>
        <v/>
      </c>
      <c r="R7134" s="17">
        <f>IF($B7134="","",MIN(1,DAY($A7134)/IF($N7134="Superstore",Settings!$B$5,Settings!$B$4)))</f>
        <v/>
      </c>
      <c r="S7134" s="17">
        <f>IF(OR($B7134="",$G7134="",$R7134=0),"",$G7134/$R7134)</f>
        <v/>
      </c>
      <c r="T7134">
        <f>IF($S7134="","",IF($S7134&lt;Settings!$B$8,"Critical",IF($S7134&lt;Settings!$B$9,"Semi Critical","Non Critical")))</f>
        <v/>
      </c>
      <c r="U7134">
        <f>IF($B7134="","",IFERROR(VLOOKUP($O7134,Leaders!$A:$B,2,0),"Not Mapped"))</f>
        <v/>
      </c>
    </row>
    <row r="7135">
      <c r="A7135" s="16" t="n"/>
      <c r="G7135" s="17" t="n"/>
      <c r="H7135" s="17" t="n"/>
      <c r="I7135" s="17" t="n"/>
      <c r="J7135" s="17" t="n"/>
      <c r="K7135" s="17" t="n"/>
      <c r="L7135" s="17" t="n"/>
      <c r="N7135">
        <f>IF($B7135="","",IF($C7135="SUPERSTORE","Superstore","DH"))</f>
        <v/>
      </c>
      <c r="O7135">
        <f>IF($B7135="","",IFERROR(VLOOKUP($B7135,Mapping!$A:$C,2,0),"Not Mapped"))</f>
        <v/>
      </c>
      <c r="P7135">
        <f>IF($B7135="","",IFERROR(VLOOKUP($B7135,Mapping!$A:$C,3,0),"Not Mapped"))</f>
        <v/>
      </c>
      <c r="Q7135">
        <f>IF($B7135="","",IF(COUNTIF(Exclusions!$A:$A,$B7135)&gt;0,"Yes","No"))</f>
        <v/>
      </c>
      <c r="R7135" s="17">
        <f>IF($B7135="","",MIN(1,DAY($A7135)/IF($N7135="Superstore",Settings!$B$5,Settings!$B$4)))</f>
        <v/>
      </c>
      <c r="S7135" s="17">
        <f>IF(OR($B7135="",$G7135="",$R7135=0),"",$G7135/$R7135)</f>
        <v/>
      </c>
      <c r="T7135">
        <f>IF($S7135="","",IF($S7135&lt;Settings!$B$8,"Critical",IF($S7135&lt;Settings!$B$9,"Semi Critical","Non Critical")))</f>
        <v/>
      </c>
      <c r="U7135">
        <f>IF($B7135="","",IFERROR(VLOOKUP($O7135,Leaders!$A:$B,2,0),"Not Mapped"))</f>
        <v/>
      </c>
    </row>
    <row r="7136">
      <c r="A7136" s="16" t="n"/>
      <c r="G7136" s="17" t="n"/>
      <c r="H7136" s="17" t="n"/>
      <c r="I7136" s="17" t="n"/>
      <c r="J7136" s="17" t="n"/>
      <c r="K7136" s="17" t="n"/>
      <c r="L7136" s="17" t="n"/>
      <c r="N7136">
        <f>IF($B7136="","",IF($C7136="SUPERSTORE","Superstore","DH"))</f>
        <v/>
      </c>
      <c r="O7136">
        <f>IF($B7136="","",IFERROR(VLOOKUP($B7136,Mapping!$A:$C,2,0),"Not Mapped"))</f>
        <v/>
      </c>
      <c r="P7136">
        <f>IF($B7136="","",IFERROR(VLOOKUP($B7136,Mapping!$A:$C,3,0),"Not Mapped"))</f>
        <v/>
      </c>
      <c r="Q7136">
        <f>IF($B7136="","",IF(COUNTIF(Exclusions!$A:$A,$B7136)&gt;0,"Yes","No"))</f>
        <v/>
      </c>
      <c r="R7136" s="17">
        <f>IF($B7136="","",MIN(1,DAY($A7136)/IF($N7136="Superstore",Settings!$B$5,Settings!$B$4)))</f>
        <v/>
      </c>
      <c r="S7136" s="17">
        <f>IF(OR($B7136="",$G7136="",$R7136=0),"",$G7136/$R7136)</f>
        <v/>
      </c>
      <c r="T7136">
        <f>IF($S7136="","",IF($S7136&lt;Settings!$B$8,"Critical",IF($S7136&lt;Settings!$B$9,"Semi Critical","Non Critical")))</f>
        <v/>
      </c>
      <c r="U7136">
        <f>IF($B7136="","",IFERROR(VLOOKUP($O7136,Leaders!$A:$B,2,0),"Not Mapped"))</f>
        <v/>
      </c>
    </row>
    <row r="7137">
      <c r="A7137" s="16" t="n"/>
      <c r="G7137" s="17" t="n"/>
      <c r="H7137" s="17" t="n"/>
      <c r="I7137" s="17" t="n"/>
      <c r="J7137" s="17" t="n"/>
      <c r="K7137" s="17" t="n"/>
      <c r="L7137" s="17" t="n"/>
      <c r="N7137">
        <f>IF($B7137="","",IF($C7137="SUPERSTORE","Superstore","DH"))</f>
        <v/>
      </c>
      <c r="O7137">
        <f>IF($B7137="","",IFERROR(VLOOKUP($B7137,Mapping!$A:$C,2,0),"Not Mapped"))</f>
        <v/>
      </c>
      <c r="P7137">
        <f>IF($B7137="","",IFERROR(VLOOKUP($B7137,Mapping!$A:$C,3,0),"Not Mapped"))</f>
        <v/>
      </c>
      <c r="Q7137">
        <f>IF($B7137="","",IF(COUNTIF(Exclusions!$A:$A,$B7137)&gt;0,"Yes","No"))</f>
        <v/>
      </c>
      <c r="R7137" s="17">
        <f>IF($B7137="","",MIN(1,DAY($A7137)/IF($N7137="Superstore",Settings!$B$5,Settings!$B$4)))</f>
        <v/>
      </c>
      <c r="S7137" s="17">
        <f>IF(OR($B7137="",$G7137="",$R7137=0),"",$G7137/$R7137)</f>
        <v/>
      </c>
      <c r="T7137">
        <f>IF($S7137="","",IF($S7137&lt;Settings!$B$8,"Critical",IF($S7137&lt;Settings!$B$9,"Semi Critical","Non Critical")))</f>
        <v/>
      </c>
      <c r="U7137">
        <f>IF($B7137="","",IFERROR(VLOOKUP($O7137,Leaders!$A:$B,2,0),"Not Mapped"))</f>
        <v/>
      </c>
    </row>
    <row r="7138">
      <c r="A7138" s="16" t="n"/>
      <c r="G7138" s="17" t="n"/>
      <c r="H7138" s="17" t="n"/>
      <c r="I7138" s="17" t="n"/>
      <c r="J7138" s="17" t="n"/>
      <c r="K7138" s="17" t="n"/>
      <c r="L7138" s="17" t="n"/>
      <c r="N7138">
        <f>IF($B7138="","",IF($C7138="SUPERSTORE","Superstore","DH"))</f>
        <v/>
      </c>
      <c r="O7138">
        <f>IF($B7138="","",IFERROR(VLOOKUP($B7138,Mapping!$A:$C,2,0),"Not Mapped"))</f>
        <v/>
      </c>
      <c r="P7138">
        <f>IF($B7138="","",IFERROR(VLOOKUP($B7138,Mapping!$A:$C,3,0),"Not Mapped"))</f>
        <v/>
      </c>
      <c r="Q7138">
        <f>IF($B7138="","",IF(COUNTIF(Exclusions!$A:$A,$B7138)&gt;0,"Yes","No"))</f>
        <v/>
      </c>
      <c r="R7138" s="17">
        <f>IF($B7138="","",MIN(1,DAY($A7138)/IF($N7138="Superstore",Settings!$B$5,Settings!$B$4)))</f>
        <v/>
      </c>
      <c r="S7138" s="17">
        <f>IF(OR($B7138="",$G7138="",$R7138=0),"",$G7138/$R7138)</f>
        <v/>
      </c>
      <c r="T7138">
        <f>IF($S7138="","",IF($S7138&lt;Settings!$B$8,"Critical",IF($S7138&lt;Settings!$B$9,"Semi Critical","Non Critical")))</f>
        <v/>
      </c>
      <c r="U7138">
        <f>IF($B7138="","",IFERROR(VLOOKUP($O7138,Leaders!$A:$B,2,0),"Not Mapped"))</f>
        <v/>
      </c>
    </row>
    <row r="7139">
      <c r="A7139" s="16" t="n"/>
      <c r="G7139" s="17" t="n"/>
      <c r="H7139" s="17" t="n"/>
      <c r="I7139" s="17" t="n"/>
      <c r="J7139" s="17" t="n"/>
      <c r="K7139" s="17" t="n"/>
      <c r="L7139" s="17" t="n"/>
      <c r="N7139">
        <f>IF($B7139="","",IF($C7139="SUPERSTORE","Superstore","DH"))</f>
        <v/>
      </c>
      <c r="O7139">
        <f>IF($B7139="","",IFERROR(VLOOKUP($B7139,Mapping!$A:$C,2,0),"Not Mapped"))</f>
        <v/>
      </c>
      <c r="P7139">
        <f>IF($B7139="","",IFERROR(VLOOKUP($B7139,Mapping!$A:$C,3,0),"Not Mapped"))</f>
        <v/>
      </c>
      <c r="Q7139">
        <f>IF($B7139="","",IF(COUNTIF(Exclusions!$A:$A,$B7139)&gt;0,"Yes","No"))</f>
        <v/>
      </c>
      <c r="R7139" s="17">
        <f>IF($B7139="","",MIN(1,DAY($A7139)/IF($N7139="Superstore",Settings!$B$5,Settings!$B$4)))</f>
        <v/>
      </c>
      <c r="S7139" s="17">
        <f>IF(OR($B7139="",$G7139="",$R7139=0),"",$G7139/$R7139)</f>
        <v/>
      </c>
      <c r="T7139">
        <f>IF($S7139="","",IF($S7139&lt;Settings!$B$8,"Critical",IF($S7139&lt;Settings!$B$9,"Semi Critical","Non Critical")))</f>
        <v/>
      </c>
      <c r="U7139">
        <f>IF($B7139="","",IFERROR(VLOOKUP($O7139,Leaders!$A:$B,2,0),"Not Mapped"))</f>
        <v/>
      </c>
    </row>
    <row r="7140">
      <c r="A7140" s="16" t="n"/>
      <c r="G7140" s="17" t="n"/>
      <c r="H7140" s="17" t="n"/>
      <c r="I7140" s="17" t="n"/>
      <c r="J7140" s="17" t="n"/>
      <c r="K7140" s="17" t="n"/>
      <c r="L7140" s="17" t="n"/>
      <c r="N7140">
        <f>IF($B7140="","",IF($C7140="SUPERSTORE","Superstore","DH"))</f>
        <v/>
      </c>
      <c r="O7140">
        <f>IF($B7140="","",IFERROR(VLOOKUP($B7140,Mapping!$A:$C,2,0),"Not Mapped"))</f>
        <v/>
      </c>
      <c r="P7140">
        <f>IF($B7140="","",IFERROR(VLOOKUP($B7140,Mapping!$A:$C,3,0),"Not Mapped"))</f>
        <v/>
      </c>
      <c r="Q7140">
        <f>IF($B7140="","",IF(COUNTIF(Exclusions!$A:$A,$B7140)&gt;0,"Yes","No"))</f>
        <v/>
      </c>
      <c r="R7140" s="17">
        <f>IF($B7140="","",MIN(1,DAY($A7140)/IF($N7140="Superstore",Settings!$B$5,Settings!$B$4)))</f>
        <v/>
      </c>
      <c r="S7140" s="17">
        <f>IF(OR($B7140="",$G7140="",$R7140=0),"",$G7140/$R7140)</f>
        <v/>
      </c>
      <c r="T7140">
        <f>IF($S7140="","",IF($S7140&lt;Settings!$B$8,"Critical",IF($S7140&lt;Settings!$B$9,"Semi Critical","Non Critical")))</f>
        <v/>
      </c>
      <c r="U7140">
        <f>IF($B7140="","",IFERROR(VLOOKUP($O7140,Leaders!$A:$B,2,0),"Not Mapped"))</f>
        <v/>
      </c>
    </row>
    <row r="7141">
      <c r="A7141" s="16" t="n"/>
      <c r="G7141" s="17" t="n"/>
      <c r="H7141" s="17" t="n"/>
      <c r="I7141" s="17" t="n"/>
      <c r="J7141" s="17" t="n"/>
      <c r="K7141" s="17" t="n"/>
      <c r="L7141" s="17" t="n"/>
      <c r="N7141">
        <f>IF($B7141="","",IF($C7141="SUPERSTORE","Superstore","DH"))</f>
        <v/>
      </c>
      <c r="O7141">
        <f>IF($B7141="","",IFERROR(VLOOKUP($B7141,Mapping!$A:$C,2,0),"Not Mapped"))</f>
        <v/>
      </c>
      <c r="P7141">
        <f>IF($B7141="","",IFERROR(VLOOKUP($B7141,Mapping!$A:$C,3,0),"Not Mapped"))</f>
        <v/>
      </c>
      <c r="Q7141">
        <f>IF($B7141="","",IF(COUNTIF(Exclusions!$A:$A,$B7141)&gt;0,"Yes","No"))</f>
        <v/>
      </c>
      <c r="R7141" s="17">
        <f>IF($B7141="","",MIN(1,DAY($A7141)/IF($N7141="Superstore",Settings!$B$5,Settings!$B$4)))</f>
        <v/>
      </c>
      <c r="S7141" s="17">
        <f>IF(OR($B7141="",$G7141="",$R7141=0),"",$G7141/$R7141)</f>
        <v/>
      </c>
      <c r="T7141">
        <f>IF($S7141="","",IF($S7141&lt;Settings!$B$8,"Critical",IF($S7141&lt;Settings!$B$9,"Semi Critical","Non Critical")))</f>
        <v/>
      </c>
      <c r="U7141">
        <f>IF($B7141="","",IFERROR(VLOOKUP($O7141,Leaders!$A:$B,2,0),"Not Mapped"))</f>
        <v/>
      </c>
    </row>
    <row r="7142">
      <c r="A7142" s="16" t="n"/>
      <c r="G7142" s="17" t="n"/>
      <c r="H7142" s="17" t="n"/>
      <c r="I7142" s="17" t="n"/>
      <c r="J7142" s="17" t="n"/>
      <c r="K7142" s="17" t="n"/>
      <c r="L7142" s="17" t="n"/>
      <c r="N7142">
        <f>IF($B7142="","",IF($C7142="SUPERSTORE","Superstore","DH"))</f>
        <v/>
      </c>
      <c r="O7142">
        <f>IF($B7142="","",IFERROR(VLOOKUP($B7142,Mapping!$A:$C,2,0),"Not Mapped"))</f>
        <v/>
      </c>
      <c r="P7142">
        <f>IF($B7142="","",IFERROR(VLOOKUP($B7142,Mapping!$A:$C,3,0),"Not Mapped"))</f>
        <v/>
      </c>
      <c r="Q7142">
        <f>IF($B7142="","",IF(COUNTIF(Exclusions!$A:$A,$B7142)&gt;0,"Yes","No"))</f>
        <v/>
      </c>
      <c r="R7142" s="17">
        <f>IF($B7142="","",MIN(1,DAY($A7142)/IF($N7142="Superstore",Settings!$B$5,Settings!$B$4)))</f>
        <v/>
      </c>
      <c r="S7142" s="17">
        <f>IF(OR($B7142="",$G7142="",$R7142=0),"",$G7142/$R7142)</f>
        <v/>
      </c>
      <c r="T7142">
        <f>IF($S7142="","",IF($S7142&lt;Settings!$B$8,"Critical",IF($S7142&lt;Settings!$B$9,"Semi Critical","Non Critical")))</f>
        <v/>
      </c>
      <c r="U7142">
        <f>IF($B7142="","",IFERROR(VLOOKUP($O7142,Leaders!$A:$B,2,0),"Not Mapped"))</f>
        <v/>
      </c>
    </row>
    <row r="7143">
      <c r="A7143" s="16" t="n"/>
      <c r="G7143" s="17" t="n"/>
      <c r="H7143" s="17" t="n"/>
      <c r="I7143" s="17" t="n"/>
      <c r="J7143" s="17" t="n"/>
      <c r="K7143" s="17" t="n"/>
      <c r="L7143" s="17" t="n"/>
      <c r="N7143">
        <f>IF($B7143="","",IF($C7143="SUPERSTORE","Superstore","DH"))</f>
        <v/>
      </c>
      <c r="O7143">
        <f>IF($B7143="","",IFERROR(VLOOKUP($B7143,Mapping!$A:$C,2,0),"Not Mapped"))</f>
        <v/>
      </c>
      <c r="P7143">
        <f>IF($B7143="","",IFERROR(VLOOKUP($B7143,Mapping!$A:$C,3,0),"Not Mapped"))</f>
        <v/>
      </c>
      <c r="Q7143">
        <f>IF($B7143="","",IF(COUNTIF(Exclusions!$A:$A,$B7143)&gt;0,"Yes","No"))</f>
        <v/>
      </c>
      <c r="R7143" s="17">
        <f>IF($B7143="","",MIN(1,DAY($A7143)/IF($N7143="Superstore",Settings!$B$5,Settings!$B$4)))</f>
        <v/>
      </c>
      <c r="S7143" s="17">
        <f>IF(OR($B7143="",$G7143="",$R7143=0),"",$G7143/$R7143)</f>
        <v/>
      </c>
      <c r="T7143">
        <f>IF($S7143="","",IF($S7143&lt;Settings!$B$8,"Critical",IF($S7143&lt;Settings!$B$9,"Semi Critical","Non Critical")))</f>
        <v/>
      </c>
      <c r="U7143">
        <f>IF($B7143="","",IFERROR(VLOOKUP($O7143,Leaders!$A:$B,2,0),"Not Mapped"))</f>
        <v/>
      </c>
    </row>
    <row r="7144">
      <c r="A7144" s="16" t="n"/>
      <c r="G7144" s="17" t="n"/>
      <c r="H7144" s="17" t="n"/>
      <c r="I7144" s="17" t="n"/>
      <c r="J7144" s="17" t="n"/>
      <c r="K7144" s="17" t="n"/>
      <c r="L7144" s="17" t="n"/>
      <c r="N7144">
        <f>IF($B7144="","",IF($C7144="SUPERSTORE","Superstore","DH"))</f>
        <v/>
      </c>
      <c r="O7144">
        <f>IF($B7144="","",IFERROR(VLOOKUP($B7144,Mapping!$A:$C,2,0),"Not Mapped"))</f>
        <v/>
      </c>
      <c r="P7144">
        <f>IF($B7144="","",IFERROR(VLOOKUP($B7144,Mapping!$A:$C,3,0),"Not Mapped"))</f>
        <v/>
      </c>
      <c r="Q7144">
        <f>IF($B7144="","",IF(COUNTIF(Exclusions!$A:$A,$B7144)&gt;0,"Yes","No"))</f>
        <v/>
      </c>
      <c r="R7144" s="17">
        <f>IF($B7144="","",MIN(1,DAY($A7144)/IF($N7144="Superstore",Settings!$B$5,Settings!$B$4)))</f>
        <v/>
      </c>
      <c r="S7144" s="17">
        <f>IF(OR($B7144="",$G7144="",$R7144=0),"",$G7144/$R7144)</f>
        <v/>
      </c>
      <c r="T7144">
        <f>IF($S7144="","",IF($S7144&lt;Settings!$B$8,"Critical",IF($S7144&lt;Settings!$B$9,"Semi Critical","Non Critical")))</f>
        <v/>
      </c>
      <c r="U7144">
        <f>IF($B7144="","",IFERROR(VLOOKUP($O7144,Leaders!$A:$B,2,0),"Not Mapped"))</f>
        <v/>
      </c>
    </row>
    <row r="7145">
      <c r="A7145" s="16" t="n"/>
      <c r="G7145" s="17" t="n"/>
      <c r="H7145" s="17" t="n"/>
      <c r="I7145" s="17" t="n"/>
      <c r="J7145" s="17" t="n"/>
      <c r="K7145" s="17" t="n"/>
      <c r="L7145" s="17" t="n"/>
      <c r="N7145">
        <f>IF($B7145="","",IF($C7145="SUPERSTORE","Superstore","DH"))</f>
        <v/>
      </c>
      <c r="O7145">
        <f>IF($B7145="","",IFERROR(VLOOKUP($B7145,Mapping!$A:$C,2,0),"Not Mapped"))</f>
        <v/>
      </c>
      <c r="P7145">
        <f>IF($B7145="","",IFERROR(VLOOKUP($B7145,Mapping!$A:$C,3,0),"Not Mapped"))</f>
        <v/>
      </c>
      <c r="Q7145">
        <f>IF($B7145="","",IF(COUNTIF(Exclusions!$A:$A,$B7145)&gt;0,"Yes","No"))</f>
        <v/>
      </c>
      <c r="R7145" s="17">
        <f>IF($B7145="","",MIN(1,DAY($A7145)/IF($N7145="Superstore",Settings!$B$5,Settings!$B$4)))</f>
        <v/>
      </c>
      <c r="S7145" s="17">
        <f>IF(OR($B7145="",$G7145="",$R7145=0),"",$G7145/$R7145)</f>
        <v/>
      </c>
      <c r="T7145">
        <f>IF($S7145="","",IF($S7145&lt;Settings!$B$8,"Critical",IF($S7145&lt;Settings!$B$9,"Semi Critical","Non Critical")))</f>
        <v/>
      </c>
      <c r="U7145">
        <f>IF($B7145="","",IFERROR(VLOOKUP($O7145,Leaders!$A:$B,2,0),"Not Mapped"))</f>
        <v/>
      </c>
    </row>
    <row r="7146">
      <c r="A7146" s="16" t="n"/>
      <c r="G7146" s="17" t="n"/>
      <c r="H7146" s="17" t="n"/>
      <c r="I7146" s="17" t="n"/>
      <c r="J7146" s="17" t="n"/>
      <c r="K7146" s="17" t="n"/>
      <c r="L7146" s="17" t="n"/>
      <c r="N7146">
        <f>IF($B7146="","",IF($C7146="SUPERSTORE","Superstore","DH"))</f>
        <v/>
      </c>
      <c r="O7146">
        <f>IF($B7146="","",IFERROR(VLOOKUP($B7146,Mapping!$A:$C,2,0),"Not Mapped"))</f>
        <v/>
      </c>
      <c r="P7146">
        <f>IF($B7146="","",IFERROR(VLOOKUP($B7146,Mapping!$A:$C,3,0),"Not Mapped"))</f>
        <v/>
      </c>
      <c r="Q7146">
        <f>IF($B7146="","",IF(COUNTIF(Exclusions!$A:$A,$B7146)&gt;0,"Yes","No"))</f>
        <v/>
      </c>
      <c r="R7146" s="17">
        <f>IF($B7146="","",MIN(1,DAY($A7146)/IF($N7146="Superstore",Settings!$B$5,Settings!$B$4)))</f>
        <v/>
      </c>
      <c r="S7146" s="17">
        <f>IF(OR($B7146="",$G7146="",$R7146=0),"",$G7146/$R7146)</f>
        <v/>
      </c>
      <c r="T7146">
        <f>IF($S7146="","",IF($S7146&lt;Settings!$B$8,"Critical",IF($S7146&lt;Settings!$B$9,"Semi Critical","Non Critical")))</f>
        <v/>
      </c>
      <c r="U7146">
        <f>IF($B7146="","",IFERROR(VLOOKUP($O7146,Leaders!$A:$B,2,0),"Not Mapped"))</f>
        <v/>
      </c>
    </row>
    <row r="7147">
      <c r="A7147" s="16" t="n"/>
      <c r="G7147" s="17" t="n"/>
      <c r="H7147" s="17" t="n"/>
      <c r="I7147" s="17" t="n"/>
      <c r="J7147" s="17" t="n"/>
      <c r="K7147" s="17" t="n"/>
      <c r="L7147" s="17" t="n"/>
      <c r="N7147">
        <f>IF($B7147="","",IF($C7147="SUPERSTORE","Superstore","DH"))</f>
        <v/>
      </c>
      <c r="O7147">
        <f>IF($B7147="","",IFERROR(VLOOKUP($B7147,Mapping!$A:$C,2,0),"Not Mapped"))</f>
        <v/>
      </c>
      <c r="P7147">
        <f>IF($B7147="","",IFERROR(VLOOKUP($B7147,Mapping!$A:$C,3,0),"Not Mapped"))</f>
        <v/>
      </c>
      <c r="Q7147">
        <f>IF($B7147="","",IF(COUNTIF(Exclusions!$A:$A,$B7147)&gt;0,"Yes","No"))</f>
        <v/>
      </c>
      <c r="R7147" s="17">
        <f>IF($B7147="","",MIN(1,DAY($A7147)/IF($N7147="Superstore",Settings!$B$5,Settings!$B$4)))</f>
        <v/>
      </c>
      <c r="S7147" s="17">
        <f>IF(OR($B7147="",$G7147="",$R7147=0),"",$G7147/$R7147)</f>
        <v/>
      </c>
      <c r="T7147">
        <f>IF($S7147="","",IF($S7147&lt;Settings!$B$8,"Critical",IF($S7147&lt;Settings!$B$9,"Semi Critical","Non Critical")))</f>
        <v/>
      </c>
      <c r="U7147">
        <f>IF($B7147="","",IFERROR(VLOOKUP($O7147,Leaders!$A:$B,2,0),"Not Mapped"))</f>
        <v/>
      </c>
    </row>
    <row r="7148">
      <c r="A7148" s="16" t="n"/>
      <c r="G7148" s="17" t="n"/>
      <c r="H7148" s="17" t="n"/>
      <c r="I7148" s="17" t="n"/>
      <c r="J7148" s="17" t="n"/>
      <c r="K7148" s="17" t="n"/>
      <c r="L7148" s="17" t="n"/>
      <c r="N7148">
        <f>IF($B7148="","",IF($C7148="SUPERSTORE","Superstore","DH"))</f>
        <v/>
      </c>
      <c r="O7148">
        <f>IF($B7148="","",IFERROR(VLOOKUP($B7148,Mapping!$A:$C,2,0),"Not Mapped"))</f>
        <v/>
      </c>
      <c r="P7148">
        <f>IF($B7148="","",IFERROR(VLOOKUP($B7148,Mapping!$A:$C,3,0),"Not Mapped"))</f>
        <v/>
      </c>
      <c r="Q7148">
        <f>IF($B7148="","",IF(COUNTIF(Exclusions!$A:$A,$B7148)&gt;0,"Yes","No"))</f>
        <v/>
      </c>
      <c r="R7148" s="17">
        <f>IF($B7148="","",MIN(1,DAY($A7148)/IF($N7148="Superstore",Settings!$B$5,Settings!$B$4)))</f>
        <v/>
      </c>
      <c r="S7148" s="17">
        <f>IF(OR($B7148="",$G7148="",$R7148=0),"",$G7148/$R7148)</f>
        <v/>
      </c>
      <c r="T7148">
        <f>IF($S7148="","",IF($S7148&lt;Settings!$B$8,"Critical",IF($S7148&lt;Settings!$B$9,"Semi Critical","Non Critical")))</f>
        <v/>
      </c>
      <c r="U7148">
        <f>IF($B7148="","",IFERROR(VLOOKUP($O7148,Leaders!$A:$B,2,0),"Not Mapped"))</f>
        <v/>
      </c>
    </row>
    <row r="7149">
      <c r="A7149" s="16" t="n"/>
      <c r="G7149" s="17" t="n"/>
      <c r="H7149" s="17" t="n"/>
      <c r="I7149" s="17" t="n"/>
      <c r="J7149" s="17" t="n"/>
      <c r="K7149" s="17" t="n"/>
      <c r="L7149" s="17" t="n"/>
      <c r="N7149">
        <f>IF($B7149="","",IF($C7149="SUPERSTORE","Superstore","DH"))</f>
        <v/>
      </c>
      <c r="O7149">
        <f>IF($B7149="","",IFERROR(VLOOKUP($B7149,Mapping!$A:$C,2,0),"Not Mapped"))</f>
        <v/>
      </c>
      <c r="P7149">
        <f>IF($B7149="","",IFERROR(VLOOKUP($B7149,Mapping!$A:$C,3,0),"Not Mapped"))</f>
        <v/>
      </c>
      <c r="Q7149">
        <f>IF($B7149="","",IF(COUNTIF(Exclusions!$A:$A,$B7149)&gt;0,"Yes","No"))</f>
        <v/>
      </c>
      <c r="R7149" s="17">
        <f>IF($B7149="","",MIN(1,DAY($A7149)/IF($N7149="Superstore",Settings!$B$5,Settings!$B$4)))</f>
        <v/>
      </c>
      <c r="S7149" s="17">
        <f>IF(OR($B7149="",$G7149="",$R7149=0),"",$G7149/$R7149)</f>
        <v/>
      </c>
      <c r="T7149">
        <f>IF($S7149="","",IF($S7149&lt;Settings!$B$8,"Critical",IF($S7149&lt;Settings!$B$9,"Semi Critical","Non Critical")))</f>
        <v/>
      </c>
      <c r="U7149">
        <f>IF($B7149="","",IFERROR(VLOOKUP($O7149,Leaders!$A:$B,2,0),"Not Mapped"))</f>
        <v/>
      </c>
    </row>
    <row r="7150">
      <c r="A7150" s="16" t="n"/>
      <c r="G7150" s="17" t="n"/>
      <c r="H7150" s="17" t="n"/>
      <c r="I7150" s="17" t="n"/>
      <c r="J7150" s="17" t="n"/>
      <c r="K7150" s="17" t="n"/>
      <c r="L7150" s="17" t="n"/>
      <c r="N7150">
        <f>IF($B7150="","",IF($C7150="SUPERSTORE","Superstore","DH"))</f>
        <v/>
      </c>
      <c r="O7150">
        <f>IF($B7150="","",IFERROR(VLOOKUP($B7150,Mapping!$A:$C,2,0),"Not Mapped"))</f>
        <v/>
      </c>
      <c r="P7150">
        <f>IF($B7150="","",IFERROR(VLOOKUP($B7150,Mapping!$A:$C,3,0),"Not Mapped"))</f>
        <v/>
      </c>
      <c r="Q7150">
        <f>IF($B7150="","",IF(COUNTIF(Exclusions!$A:$A,$B7150)&gt;0,"Yes","No"))</f>
        <v/>
      </c>
      <c r="R7150" s="17">
        <f>IF($B7150="","",MIN(1,DAY($A7150)/IF($N7150="Superstore",Settings!$B$5,Settings!$B$4)))</f>
        <v/>
      </c>
      <c r="S7150" s="17">
        <f>IF(OR($B7150="",$G7150="",$R7150=0),"",$G7150/$R7150)</f>
        <v/>
      </c>
      <c r="T7150">
        <f>IF($S7150="","",IF($S7150&lt;Settings!$B$8,"Critical",IF($S7150&lt;Settings!$B$9,"Semi Critical","Non Critical")))</f>
        <v/>
      </c>
      <c r="U7150">
        <f>IF($B7150="","",IFERROR(VLOOKUP($O7150,Leaders!$A:$B,2,0),"Not Mapped"))</f>
        <v/>
      </c>
    </row>
    <row r="7151">
      <c r="A7151" s="16" t="n"/>
      <c r="G7151" s="17" t="n"/>
      <c r="H7151" s="17" t="n"/>
      <c r="I7151" s="17" t="n"/>
      <c r="J7151" s="17" t="n"/>
      <c r="K7151" s="17" t="n"/>
      <c r="L7151" s="17" t="n"/>
      <c r="N7151">
        <f>IF($B7151="","",IF($C7151="SUPERSTORE","Superstore","DH"))</f>
        <v/>
      </c>
      <c r="O7151">
        <f>IF($B7151="","",IFERROR(VLOOKUP($B7151,Mapping!$A:$C,2,0),"Not Mapped"))</f>
        <v/>
      </c>
      <c r="P7151">
        <f>IF($B7151="","",IFERROR(VLOOKUP($B7151,Mapping!$A:$C,3,0),"Not Mapped"))</f>
        <v/>
      </c>
      <c r="Q7151">
        <f>IF($B7151="","",IF(COUNTIF(Exclusions!$A:$A,$B7151)&gt;0,"Yes","No"))</f>
        <v/>
      </c>
      <c r="R7151" s="17">
        <f>IF($B7151="","",MIN(1,DAY($A7151)/IF($N7151="Superstore",Settings!$B$5,Settings!$B$4)))</f>
        <v/>
      </c>
      <c r="S7151" s="17">
        <f>IF(OR($B7151="",$G7151="",$R7151=0),"",$G7151/$R7151)</f>
        <v/>
      </c>
      <c r="T7151">
        <f>IF($S7151="","",IF($S7151&lt;Settings!$B$8,"Critical",IF($S7151&lt;Settings!$B$9,"Semi Critical","Non Critical")))</f>
        <v/>
      </c>
      <c r="U7151">
        <f>IF($B7151="","",IFERROR(VLOOKUP($O7151,Leaders!$A:$B,2,0),"Not Mapped"))</f>
        <v/>
      </c>
    </row>
    <row r="7152">
      <c r="A7152" s="16" t="n"/>
      <c r="G7152" s="17" t="n"/>
      <c r="H7152" s="17" t="n"/>
      <c r="I7152" s="17" t="n"/>
      <c r="J7152" s="17" t="n"/>
      <c r="K7152" s="17" t="n"/>
      <c r="L7152" s="17" t="n"/>
      <c r="N7152">
        <f>IF($B7152="","",IF($C7152="SUPERSTORE","Superstore","DH"))</f>
        <v/>
      </c>
      <c r="O7152">
        <f>IF($B7152="","",IFERROR(VLOOKUP($B7152,Mapping!$A:$C,2,0),"Not Mapped"))</f>
        <v/>
      </c>
      <c r="P7152">
        <f>IF($B7152="","",IFERROR(VLOOKUP($B7152,Mapping!$A:$C,3,0),"Not Mapped"))</f>
        <v/>
      </c>
      <c r="Q7152">
        <f>IF($B7152="","",IF(COUNTIF(Exclusions!$A:$A,$B7152)&gt;0,"Yes","No"))</f>
        <v/>
      </c>
      <c r="R7152" s="17">
        <f>IF($B7152="","",MIN(1,DAY($A7152)/IF($N7152="Superstore",Settings!$B$5,Settings!$B$4)))</f>
        <v/>
      </c>
      <c r="S7152" s="17">
        <f>IF(OR($B7152="",$G7152="",$R7152=0),"",$G7152/$R7152)</f>
        <v/>
      </c>
      <c r="T7152">
        <f>IF($S7152="","",IF($S7152&lt;Settings!$B$8,"Critical",IF($S7152&lt;Settings!$B$9,"Semi Critical","Non Critical")))</f>
        <v/>
      </c>
      <c r="U7152">
        <f>IF($B7152="","",IFERROR(VLOOKUP($O7152,Leaders!$A:$B,2,0),"Not Mapped"))</f>
        <v/>
      </c>
    </row>
    <row r="7153">
      <c r="A7153" s="16" t="n"/>
      <c r="G7153" s="17" t="n"/>
      <c r="H7153" s="17" t="n"/>
      <c r="I7153" s="17" t="n"/>
      <c r="J7153" s="17" t="n"/>
      <c r="K7153" s="17" t="n"/>
      <c r="L7153" s="17" t="n"/>
      <c r="N7153">
        <f>IF($B7153="","",IF($C7153="SUPERSTORE","Superstore","DH"))</f>
        <v/>
      </c>
      <c r="O7153">
        <f>IF($B7153="","",IFERROR(VLOOKUP($B7153,Mapping!$A:$C,2,0),"Not Mapped"))</f>
        <v/>
      </c>
      <c r="P7153">
        <f>IF($B7153="","",IFERROR(VLOOKUP($B7153,Mapping!$A:$C,3,0),"Not Mapped"))</f>
        <v/>
      </c>
      <c r="Q7153">
        <f>IF($B7153="","",IF(COUNTIF(Exclusions!$A:$A,$B7153)&gt;0,"Yes","No"))</f>
        <v/>
      </c>
      <c r="R7153" s="17">
        <f>IF($B7153="","",MIN(1,DAY($A7153)/IF($N7153="Superstore",Settings!$B$5,Settings!$B$4)))</f>
        <v/>
      </c>
      <c r="S7153" s="17">
        <f>IF(OR($B7153="",$G7153="",$R7153=0),"",$G7153/$R7153)</f>
        <v/>
      </c>
      <c r="T7153">
        <f>IF($S7153="","",IF($S7153&lt;Settings!$B$8,"Critical",IF($S7153&lt;Settings!$B$9,"Semi Critical","Non Critical")))</f>
        <v/>
      </c>
      <c r="U7153">
        <f>IF($B7153="","",IFERROR(VLOOKUP($O7153,Leaders!$A:$B,2,0),"Not Mapped"))</f>
        <v/>
      </c>
    </row>
    <row r="7154">
      <c r="A7154" s="16" t="n"/>
      <c r="G7154" s="17" t="n"/>
      <c r="H7154" s="17" t="n"/>
      <c r="I7154" s="17" t="n"/>
      <c r="J7154" s="17" t="n"/>
      <c r="K7154" s="17" t="n"/>
      <c r="L7154" s="17" t="n"/>
      <c r="N7154">
        <f>IF($B7154="","",IF($C7154="SUPERSTORE","Superstore","DH"))</f>
        <v/>
      </c>
      <c r="O7154">
        <f>IF($B7154="","",IFERROR(VLOOKUP($B7154,Mapping!$A:$C,2,0),"Not Mapped"))</f>
        <v/>
      </c>
      <c r="P7154">
        <f>IF($B7154="","",IFERROR(VLOOKUP($B7154,Mapping!$A:$C,3,0),"Not Mapped"))</f>
        <v/>
      </c>
      <c r="Q7154">
        <f>IF($B7154="","",IF(COUNTIF(Exclusions!$A:$A,$B7154)&gt;0,"Yes","No"))</f>
        <v/>
      </c>
      <c r="R7154" s="17">
        <f>IF($B7154="","",MIN(1,DAY($A7154)/IF($N7154="Superstore",Settings!$B$5,Settings!$B$4)))</f>
        <v/>
      </c>
      <c r="S7154" s="17">
        <f>IF(OR($B7154="",$G7154="",$R7154=0),"",$G7154/$R7154)</f>
        <v/>
      </c>
      <c r="T7154">
        <f>IF($S7154="","",IF($S7154&lt;Settings!$B$8,"Critical",IF($S7154&lt;Settings!$B$9,"Semi Critical","Non Critical")))</f>
        <v/>
      </c>
      <c r="U7154">
        <f>IF($B7154="","",IFERROR(VLOOKUP($O7154,Leaders!$A:$B,2,0),"Not Mapped"))</f>
        <v/>
      </c>
    </row>
    <row r="7155">
      <c r="A7155" s="16" t="n"/>
      <c r="G7155" s="17" t="n"/>
      <c r="H7155" s="17" t="n"/>
      <c r="I7155" s="17" t="n"/>
      <c r="J7155" s="17" t="n"/>
      <c r="K7155" s="17" t="n"/>
      <c r="L7155" s="17" t="n"/>
      <c r="N7155">
        <f>IF($B7155="","",IF($C7155="SUPERSTORE","Superstore","DH"))</f>
        <v/>
      </c>
      <c r="O7155">
        <f>IF($B7155="","",IFERROR(VLOOKUP($B7155,Mapping!$A:$C,2,0),"Not Mapped"))</f>
        <v/>
      </c>
      <c r="P7155">
        <f>IF($B7155="","",IFERROR(VLOOKUP($B7155,Mapping!$A:$C,3,0),"Not Mapped"))</f>
        <v/>
      </c>
      <c r="Q7155">
        <f>IF($B7155="","",IF(COUNTIF(Exclusions!$A:$A,$B7155)&gt;0,"Yes","No"))</f>
        <v/>
      </c>
      <c r="R7155" s="17">
        <f>IF($B7155="","",MIN(1,DAY($A7155)/IF($N7155="Superstore",Settings!$B$5,Settings!$B$4)))</f>
        <v/>
      </c>
      <c r="S7155" s="17">
        <f>IF(OR($B7155="",$G7155="",$R7155=0),"",$G7155/$R7155)</f>
        <v/>
      </c>
      <c r="T7155">
        <f>IF($S7155="","",IF($S7155&lt;Settings!$B$8,"Critical",IF($S7155&lt;Settings!$B$9,"Semi Critical","Non Critical")))</f>
        <v/>
      </c>
      <c r="U7155">
        <f>IF($B7155="","",IFERROR(VLOOKUP($O7155,Leaders!$A:$B,2,0),"Not Mapped"))</f>
        <v/>
      </c>
    </row>
    <row r="7156">
      <c r="A7156" s="16" t="n"/>
      <c r="G7156" s="17" t="n"/>
      <c r="H7156" s="17" t="n"/>
      <c r="I7156" s="17" t="n"/>
      <c r="J7156" s="17" t="n"/>
      <c r="K7156" s="17" t="n"/>
      <c r="L7156" s="17" t="n"/>
      <c r="N7156">
        <f>IF($B7156="","",IF($C7156="SUPERSTORE","Superstore","DH"))</f>
        <v/>
      </c>
      <c r="O7156">
        <f>IF($B7156="","",IFERROR(VLOOKUP($B7156,Mapping!$A:$C,2,0),"Not Mapped"))</f>
        <v/>
      </c>
      <c r="P7156">
        <f>IF($B7156="","",IFERROR(VLOOKUP($B7156,Mapping!$A:$C,3,0),"Not Mapped"))</f>
        <v/>
      </c>
      <c r="Q7156">
        <f>IF($B7156="","",IF(COUNTIF(Exclusions!$A:$A,$B7156)&gt;0,"Yes","No"))</f>
        <v/>
      </c>
      <c r="R7156" s="17">
        <f>IF($B7156="","",MIN(1,DAY($A7156)/IF($N7156="Superstore",Settings!$B$5,Settings!$B$4)))</f>
        <v/>
      </c>
      <c r="S7156" s="17">
        <f>IF(OR($B7156="",$G7156="",$R7156=0),"",$G7156/$R7156)</f>
        <v/>
      </c>
      <c r="T7156">
        <f>IF($S7156="","",IF($S7156&lt;Settings!$B$8,"Critical",IF($S7156&lt;Settings!$B$9,"Semi Critical","Non Critical")))</f>
        <v/>
      </c>
      <c r="U7156">
        <f>IF($B7156="","",IFERROR(VLOOKUP($O7156,Leaders!$A:$B,2,0),"Not Mapped"))</f>
        <v/>
      </c>
    </row>
    <row r="7157">
      <c r="A7157" s="16" t="n"/>
      <c r="G7157" s="17" t="n"/>
      <c r="H7157" s="17" t="n"/>
      <c r="I7157" s="17" t="n"/>
      <c r="J7157" s="17" t="n"/>
      <c r="K7157" s="17" t="n"/>
      <c r="L7157" s="17" t="n"/>
      <c r="N7157">
        <f>IF($B7157="","",IF($C7157="SUPERSTORE","Superstore","DH"))</f>
        <v/>
      </c>
      <c r="O7157">
        <f>IF($B7157="","",IFERROR(VLOOKUP($B7157,Mapping!$A:$C,2,0),"Not Mapped"))</f>
        <v/>
      </c>
      <c r="P7157">
        <f>IF($B7157="","",IFERROR(VLOOKUP($B7157,Mapping!$A:$C,3,0),"Not Mapped"))</f>
        <v/>
      </c>
      <c r="Q7157">
        <f>IF($B7157="","",IF(COUNTIF(Exclusions!$A:$A,$B7157)&gt;0,"Yes","No"))</f>
        <v/>
      </c>
      <c r="R7157" s="17">
        <f>IF($B7157="","",MIN(1,DAY($A7157)/IF($N7157="Superstore",Settings!$B$5,Settings!$B$4)))</f>
        <v/>
      </c>
      <c r="S7157" s="17">
        <f>IF(OR($B7157="",$G7157="",$R7157=0),"",$G7157/$R7157)</f>
        <v/>
      </c>
      <c r="T7157">
        <f>IF($S7157="","",IF($S7157&lt;Settings!$B$8,"Critical",IF($S7157&lt;Settings!$B$9,"Semi Critical","Non Critical")))</f>
        <v/>
      </c>
      <c r="U7157">
        <f>IF($B7157="","",IFERROR(VLOOKUP($O7157,Leaders!$A:$B,2,0),"Not Mapped"))</f>
        <v/>
      </c>
    </row>
    <row r="7158">
      <c r="A7158" s="16" t="n"/>
      <c r="G7158" s="17" t="n"/>
      <c r="H7158" s="17" t="n"/>
      <c r="I7158" s="17" t="n"/>
      <c r="J7158" s="17" t="n"/>
      <c r="K7158" s="17" t="n"/>
      <c r="L7158" s="17" t="n"/>
      <c r="N7158">
        <f>IF($B7158="","",IF($C7158="SUPERSTORE","Superstore","DH"))</f>
        <v/>
      </c>
      <c r="O7158">
        <f>IF($B7158="","",IFERROR(VLOOKUP($B7158,Mapping!$A:$C,2,0),"Not Mapped"))</f>
        <v/>
      </c>
      <c r="P7158">
        <f>IF($B7158="","",IFERROR(VLOOKUP($B7158,Mapping!$A:$C,3,0),"Not Mapped"))</f>
        <v/>
      </c>
      <c r="Q7158">
        <f>IF($B7158="","",IF(COUNTIF(Exclusions!$A:$A,$B7158)&gt;0,"Yes","No"))</f>
        <v/>
      </c>
      <c r="R7158" s="17">
        <f>IF($B7158="","",MIN(1,DAY($A7158)/IF($N7158="Superstore",Settings!$B$5,Settings!$B$4)))</f>
        <v/>
      </c>
      <c r="S7158" s="17">
        <f>IF(OR($B7158="",$G7158="",$R7158=0),"",$G7158/$R7158)</f>
        <v/>
      </c>
      <c r="T7158">
        <f>IF($S7158="","",IF($S7158&lt;Settings!$B$8,"Critical",IF($S7158&lt;Settings!$B$9,"Semi Critical","Non Critical")))</f>
        <v/>
      </c>
      <c r="U7158">
        <f>IF($B7158="","",IFERROR(VLOOKUP($O7158,Leaders!$A:$B,2,0),"Not Mapped"))</f>
        <v/>
      </c>
    </row>
    <row r="7159">
      <c r="A7159" s="16" t="n"/>
      <c r="G7159" s="17" t="n"/>
      <c r="H7159" s="17" t="n"/>
      <c r="I7159" s="17" t="n"/>
      <c r="J7159" s="17" t="n"/>
      <c r="K7159" s="17" t="n"/>
      <c r="L7159" s="17" t="n"/>
      <c r="N7159">
        <f>IF($B7159="","",IF($C7159="SUPERSTORE","Superstore","DH"))</f>
        <v/>
      </c>
      <c r="O7159">
        <f>IF($B7159="","",IFERROR(VLOOKUP($B7159,Mapping!$A:$C,2,0),"Not Mapped"))</f>
        <v/>
      </c>
      <c r="P7159">
        <f>IF($B7159="","",IFERROR(VLOOKUP($B7159,Mapping!$A:$C,3,0),"Not Mapped"))</f>
        <v/>
      </c>
      <c r="Q7159">
        <f>IF($B7159="","",IF(COUNTIF(Exclusions!$A:$A,$B7159)&gt;0,"Yes","No"))</f>
        <v/>
      </c>
      <c r="R7159" s="17">
        <f>IF($B7159="","",MIN(1,DAY($A7159)/IF($N7159="Superstore",Settings!$B$5,Settings!$B$4)))</f>
        <v/>
      </c>
      <c r="S7159" s="17">
        <f>IF(OR($B7159="",$G7159="",$R7159=0),"",$G7159/$R7159)</f>
        <v/>
      </c>
      <c r="T7159">
        <f>IF($S7159="","",IF($S7159&lt;Settings!$B$8,"Critical",IF($S7159&lt;Settings!$B$9,"Semi Critical","Non Critical")))</f>
        <v/>
      </c>
      <c r="U7159">
        <f>IF($B7159="","",IFERROR(VLOOKUP($O7159,Leaders!$A:$B,2,0),"Not Mapped"))</f>
        <v/>
      </c>
    </row>
    <row r="7160">
      <c r="A7160" s="16" t="n"/>
      <c r="G7160" s="17" t="n"/>
      <c r="H7160" s="17" t="n"/>
      <c r="I7160" s="17" t="n"/>
      <c r="J7160" s="17" t="n"/>
      <c r="K7160" s="17" t="n"/>
      <c r="L7160" s="17" t="n"/>
      <c r="N7160">
        <f>IF($B7160="","",IF($C7160="SUPERSTORE","Superstore","DH"))</f>
        <v/>
      </c>
      <c r="O7160">
        <f>IF($B7160="","",IFERROR(VLOOKUP($B7160,Mapping!$A:$C,2,0),"Not Mapped"))</f>
        <v/>
      </c>
      <c r="P7160">
        <f>IF($B7160="","",IFERROR(VLOOKUP($B7160,Mapping!$A:$C,3,0),"Not Mapped"))</f>
        <v/>
      </c>
      <c r="Q7160">
        <f>IF($B7160="","",IF(COUNTIF(Exclusions!$A:$A,$B7160)&gt;0,"Yes","No"))</f>
        <v/>
      </c>
      <c r="R7160" s="17">
        <f>IF($B7160="","",MIN(1,DAY($A7160)/IF($N7160="Superstore",Settings!$B$5,Settings!$B$4)))</f>
        <v/>
      </c>
      <c r="S7160" s="17">
        <f>IF(OR($B7160="",$G7160="",$R7160=0),"",$G7160/$R7160)</f>
        <v/>
      </c>
      <c r="T7160">
        <f>IF($S7160="","",IF($S7160&lt;Settings!$B$8,"Critical",IF($S7160&lt;Settings!$B$9,"Semi Critical","Non Critical")))</f>
        <v/>
      </c>
      <c r="U7160">
        <f>IF($B7160="","",IFERROR(VLOOKUP($O7160,Leaders!$A:$B,2,0),"Not Mapped"))</f>
        <v/>
      </c>
    </row>
    <row r="7161">
      <c r="A7161" s="16" t="n"/>
      <c r="G7161" s="17" t="n"/>
      <c r="H7161" s="17" t="n"/>
      <c r="I7161" s="17" t="n"/>
      <c r="J7161" s="17" t="n"/>
      <c r="K7161" s="17" t="n"/>
      <c r="L7161" s="17" t="n"/>
      <c r="N7161">
        <f>IF($B7161="","",IF($C7161="SUPERSTORE","Superstore","DH"))</f>
        <v/>
      </c>
      <c r="O7161">
        <f>IF($B7161="","",IFERROR(VLOOKUP($B7161,Mapping!$A:$C,2,0),"Not Mapped"))</f>
        <v/>
      </c>
      <c r="P7161">
        <f>IF($B7161="","",IFERROR(VLOOKUP($B7161,Mapping!$A:$C,3,0),"Not Mapped"))</f>
        <v/>
      </c>
      <c r="Q7161">
        <f>IF($B7161="","",IF(COUNTIF(Exclusions!$A:$A,$B7161)&gt;0,"Yes","No"))</f>
        <v/>
      </c>
      <c r="R7161" s="17">
        <f>IF($B7161="","",MIN(1,DAY($A7161)/IF($N7161="Superstore",Settings!$B$5,Settings!$B$4)))</f>
        <v/>
      </c>
      <c r="S7161" s="17">
        <f>IF(OR($B7161="",$G7161="",$R7161=0),"",$G7161/$R7161)</f>
        <v/>
      </c>
      <c r="T7161">
        <f>IF($S7161="","",IF($S7161&lt;Settings!$B$8,"Critical",IF($S7161&lt;Settings!$B$9,"Semi Critical","Non Critical")))</f>
        <v/>
      </c>
      <c r="U7161">
        <f>IF($B7161="","",IFERROR(VLOOKUP($O7161,Leaders!$A:$B,2,0),"Not Mapped"))</f>
        <v/>
      </c>
    </row>
    <row r="7162">
      <c r="A7162" s="16" t="n"/>
      <c r="G7162" s="17" t="n"/>
      <c r="H7162" s="17" t="n"/>
      <c r="I7162" s="17" t="n"/>
      <c r="J7162" s="17" t="n"/>
      <c r="K7162" s="17" t="n"/>
      <c r="L7162" s="17" t="n"/>
      <c r="N7162">
        <f>IF($B7162="","",IF($C7162="SUPERSTORE","Superstore","DH"))</f>
        <v/>
      </c>
      <c r="O7162">
        <f>IF($B7162="","",IFERROR(VLOOKUP($B7162,Mapping!$A:$C,2,0),"Not Mapped"))</f>
        <v/>
      </c>
      <c r="P7162">
        <f>IF($B7162="","",IFERROR(VLOOKUP($B7162,Mapping!$A:$C,3,0),"Not Mapped"))</f>
        <v/>
      </c>
      <c r="Q7162">
        <f>IF($B7162="","",IF(COUNTIF(Exclusions!$A:$A,$B7162)&gt;0,"Yes","No"))</f>
        <v/>
      </c>
      <c r="R7162" s="17">
        <f>IF($B7162="","",MIN(1,DAY($A7162)/IF($N7162="Superstore",Settings!$B$5,Settings!$B$4)))</f>
        <v/>
      </c>
      <c r="S7162" s="17">
        <f>IF(OR($B7162="",$G7162="",$R7162=0),"",$G7162/$R7162)</f>
        <v/>
      </c>
      <c r="T7162">
        <f>IF($S7162="","",IF($S7162&lt;Settings!$B$8,"Critical",IF($S7162&lt;Settings!$B$9,"Semi Critical","Non Critical")))</f>
        <v/>
      </c>
      <c r="U7162">
        <f>IF($B7162="","",IFERROR(VLOOKUP($O7162,Leaders!$A:$B,2,0),"Not Mapped"))</f>
        <v/>
      </c>
    </row>
    <row r="7163">
      <c r="A7163" s="16" t="n"/>
      <c r="G7163" s="17" t="n"/>
      <c r="H7163" s="17" t="n"/>
      <c r="I7163" s="17" t="n"/>
      <c r="J7163" s="17" t="n"/>
      <c r="K7163" s="17" t="n"/>
      <c r="L7163" s="17" t="n"/>
      <c r="N7163">
        <f>IF($B7163="","",IF($C7163="SUPERSTORE","Superstore","DH"))</f>
        <v/>
      </c>
      <c r="O7163">
        <f>IF($B7163="","",IFERROR(VLOOKUP($B7163,Mapping!$A:$C,2,0),"Not Mapped"))</f>
        <v/>
      </c>
      <c r="P7163">
        <f>IF($B7163="","",IFERROR(VLOOKUP($B7163,Mapping!$A:$C,3,0),"Not Mapped"))</f>
        <v/>
      </c>
      <c r="Q7163">
        <f>IF($B7163="","",IF(COUNTIF(Exclusions!$A:$A,$B7163)&gt;0,"Yes","No"))</f>
        <v/>
      </c>
      <c r="R7163" s="17">
        <f>IF($B7163="","",MIN(1,DAY($A7163)/IF($N7163="Superstore",Settings!$B$5,Settings!$B$4)))</f>
        <v/>
      </c>
      <c r="S7163" s="17">
        <f>IF(OR($B7163="",$G7163="",$R7163=0),"",$G7163/$R7163)</f>
        <v/>
      </c>
      <c r="T7163">
        <f>IF($S7163="","",IF($S7163&lt;Settings!$B$8,"Critical",IF($S7163&lt;Settings!$B$9,"Semi Critical","Non Critical")))</f>
        <v/>
      </c>
      <c r="U7163">
        <f>IF($B7163="","",IFERROR(VLOOKUP($O7163,Leaders!$A:$B,2,0),"Not Mapped"))</f>
        <v/>
      </c>
    </row>
    <row r="7164">
      <c r="A7164" s="16" t="n"/>
      <c r="G7164" s="17" t="n"/>
      <c r="H7164" s="17" t="n"/>
      <c r="I7164" s="17" t="n"/>
      <c r="J7164" s="17" t="n"/>
      <c r="K7164" s="17" t="n"/>
      <c r="L7164" s="17" t="n"/>
      <c r="N7164">
        <f>IF($B7164="","",IF($C7164="SUPERSTORE","Superstore","DH"))</f>
        <v/>
      </c>
      <c r="O7164">
        <f>IF($B7164="","",IFERROR(VLOOKUP($B7164,Mapping!$A:$C,2,0),"Not Mapped"))</f>
        <v/>
      </c>
      <c r="P7164">
        <f>IF($B7164="","",IFERROR(VLOOKUP($B7164,Mapping!$A:$C,3,0),"Not Mapped"))</f>
        <v/>
      </c>
      <c r="Q7164">
        <f>IF($B7164="","",IF(COUNTIF(Exclusions!$A:$A,$B7164)&gt;0,"Yes","No"))</f>
        <v/>
      </c>
      <c r="R7164" s="17">
        <f>IF($B7164="","",MIN(1,DAY($A7164)/IF($N7164="Superstore",Settings!$B$5,Settings!$B$4)))</f>
        <v/>
      </c>
      <c r="S7164" s="17">
        <f>IF(OR($B7164="",$G7164="",$R7164=0),"",$G7164/$R7164)</f>
        <v/>
      </c>
      <c r="T7164">
        <f>IF($S7164="","",IF($S7164&lt;Settings!$B$8,"Critical",IF($S7164&lt;Settings!$B$9,"Semi Critical","Non Critical")))</f>
        <v/>
      </c>
      <c r="U7164">
        <f>IF($B7164="","",IFERROR(VLOOKUP($O7164,Leaders!$A:$B,2,0),"Not Mapped"))</f>
        <v/>
      </c>
    </row>
    <row r="7165">
      <c r="A7165" s="16" t="n"/>
      <c r="G7165" s="17" t="n"/>
      <c r="H7165" s="17" t="n"/>
      <c r="I7165" s="17" t="n"/>
      <c r="J7165" s="17" t="n"/>
      <c r="K7165" s="17" t="n"/>
      <c r="L7165" s="17" t="n"/>
      <c r="N7165">
        <f>IF($B7165="","",IF($C7165="SUPERSTORE","Superstore","DH"))</f>
        <v/>
      </c>
      <c r="O7165">
        <f>IF($B7165="","",IFERROR(VLOOKUP($B7165,Mapping!$A:$C,2,0),"Not Mapped"))</f>
        <v/>
      </c>
      <c r="P7165">
        <f>IF($B7165="","",IFERROR(VLOOKUP($B7165,Mapping!$A:$C,3,0),"Not Mapped"))</f>
        <v/>
      </c>
      <c r="Q7165">
        <f>IF($B7165="","",IF(COUNTIF(Exclusions!$A:$A,$B7165)&gt;0,"Yes","No"))</f>
        <v/>
      </c>
      <c r="R7165" s="17">
        <f>IF($B7165="","",MIN(1,DAY($A7165)/IF($N7165="Superstore",Settings!$B$5,Settings!$B$4)))</f>
        <v/>
      </c>
      <c r="S7165" s="17">
        <f>IF(OR($B7165="",$G7165="",$R7165=0),"",$G7165/$R7165)</f>
        <v/>
      </c>
      <c r="T7165">
        <f>IF($S7165="","",IF($S7165&lt;Settings!$B$8,"Critical",IF($S7165&lt;Settings!$B$9,"Semi Critical","Non Critical")))</f>
        <v/>
      </c>
      <c r="U7165">
        <f>IF($B7165="","",IFERROR(VLOOKUP($O7165,Leaders!$A:$B,2,0),"Not Mapped"))</f>
        <v/>
      </c>
    </row>
    <row r="7166">
      <c r="A7166" s="16" t="n"/>
      <c r="G7166" s="17" t="n"/>
      <c r="H7166" s="17" t="n"/>
      <c r="I7166" s="17" t="n"/>
      <c r="J7166" s="17" t="n"/>
      <c r="K7166" s="17" t="n"/>
      <c r="L7166" s="17" t="n"/>
      <c r="N7166">
        <f>IF($B7166="","",IF($C7166="SUPERSTORE","Superstore","DH"))</f>
        <v/>
      </c>
      <c r="O7166">
        <f>IF($B7166="","",IFERROR(VLOOKUP($B7166,Mapping!$A:$C,2,0),"Not Mapped"))</f>
        <v/>
      </c>
      <c r="P7166">
        <f>IF($B7166="","",IFERROR(VLOOKUP($B7166,Mapping!$A:$C,3,0),"Not Mapped"))</f>
        <v/>
      </c>
      <c r="Q7166">
        <f>IF($B7166="","",IF(COUNTIF(Exclusions!$A:$A,$B7166)&gt;0,"Yes","No"))</f>
        <v/>
      </c>
      <c r="R7166" s="17">
        <f>IF($B7166="","",MIN(1,DAY($A7166)/IF($N7166="Superstore",Settings!$B$5,Settings!$B$4)))</f>
        <v/>
      </c>
      <c r="S7166" s="17">
        <f>IF(OR($B7166="",$G7166="",$R7166=0),"",$G7166/$R7166)</f>
        <v/>
      </c>
      <c r="T7166">
        <f>IF($S7166="","",IF($S7166&lt;Settings!$B$8,"Critical",IF($S7166&lt;Settings!$B$9,"Semi Critical","Non Critical")))</f>
        <v/>
      </c>
      <c r="U7166">
        <f>IF($B7166="","",IFERROR(VLOOKUP($O7166,Leaders!$A:$B,2,0),"Not Mapped"))</f>
        <v/>
      </c>
    </row>
    <row r="7167">
      <c r="A7167" s="16" t="n"/>
      <c r="G7167" s="17" t="n"/>
      <c r="H7167" s="17" t="n"/>
      <c r="I7167" s="17" t="n"/>
      <c r="J7167" s="17" t="n"/>
      <c r="K7167" s="17" t="n"/>
      <c r="L7167" s="17" t="n"/>
      <c r="N7167">
        <f>IF($B7167="","",IF($C7167="SUPERSTORE","Superstore","DH"))</f>
        <v/>
      </c>
      <c r="O7167">
        <f>IF($B7167="","",IFERROR(VLOOKUP($B7167,Mapping!$A:$C,2,0),"Not Mapped"))</f>
        <v/>
      </c>
      <c r="P7167">
        <f>IF($B7167="","",IFERROR(VLOOKUP($B7167,Mapping!$A:$C,3,0),"Not Mapped"))</f>
        <v/>
      </c>
      <c r="Q7167">
        <f>IF($B7167="","",IF(COUNTIF(Exclusions!$A:$A,$B7167)&gt;0,"Yes","No"))</f>
        <v/>
      </c>
      <c r="R7167" s="17">
        <f>IF($B7167="","",MIN(1,DAY($A7167)/IF($N7167="Superstore",Settings!$B$5,Settings!$B$4)))</f>
        <v/>
      </c>
      <c r="S7167" s="17">
        <f>IF(OR($B7167="",$G7167="",$R7167=0),"",$G7167/$R7167)</f>
        <v/>
      </c>
      <c r="T7167">
        <f>IF($S7167="","",IF($S7167&lt;Settings!$B$8,"Critical",IF($S7167&lt;Settings!$B$9,"Semi Critical","Non Critical")))</f>
        <v/>
      </c>
      <c r="U7167">
        <f>IF($B7167="","",IFERROR(VLOOKUP($O7167,Leaders!$A:$B,2,0),"Not Mapped"))</f>
        <v/>
      </c>
    </row>
    <row r="7168">
      <c r="A7168" s="16" t="n"/>
      <c r="G7168" s="17" t="n"/>
      <c r="H7168" s="17" t="n"/>
      <c r="I7168" s="17" t="n"/>
      <c r="J7168" s="17" t="n"/>
      <c r="K7168" s="17" t="n"/>
      <c r="L7168" s="17" t="n"/>
      <c r="N7168">
        <f>IF($B7168="","",IF($C7168="SUPERSTORE","Superstore","DH"))</f>
        <v/>
      </c>
      <c r="O7168">
        <f>IF($B7168="","",IFERROR(VLOOKUP($B7168,Mapping!$A:$C,2,0),"Not Mapped"))</f>
        <v/>
      </c>
      <c r="P7168">
        <f>IF($B7168="","",IFERROR(VLOOKUP($B7168,Mapping!$A:$C,3,0),"Not Mapped"))</f>
        <v/>
      </c>
      <c r="Q7168">
        <f>IF($B7168="","",IF(COUNTIF(Exclusions!$A:$A,$B7168)&gt;0,"Yes","No"))</f>
        <v/>
      </c>
      <c r="R7168" s="17">
        <f>IF($B7168="","",MIN(1,DAY($A7168)/IF($N7168="Superstore",Settings!$B$5,Settings!$B$4)))</f>
        <v/>
      </c>
      <c r="S7168" s="17">
        <f>IF(OR($B7168="",$G7168="",$R7168=0),"",$G7168/$R7168)</f>
        <v/>
      </c>
      <c r="T7168">
        <f>IF($S7168="","",IF($S7168&lt;Settings!$B$8,"Critical",IF($S7168&lt;Settings!$B$9,"Semi Critical","Non Critical")))</f>
        <v/>
      </c>
      <c r="U7168">
        <f>IF($B7168="","",IFERROR(VLOOKUP($O7168,Leaders!$A:$B,2,0),"Not Mapped"))</f>
        <v/>
      </c>
    </row>
    <row r="7169">
      <c r="A7169" s="16" t="n"/>
      <c r="G7169" s="17" t="n"/>
      <c r="H7169" s="17" t="n"/>
      <c r="I7169" s="17" t="n"/>
      <c r="J7169" s="17" t="n"/>
      <c r="K7169" s="17" t="n"/>
      <c r="L7169" s="17" t="n"/>
      <c r="N7169">
        <f>IF($B7169="","",IF($C7169="SUPERSTORE","Superstore","DH"))</f>
        <v/>
      </c>
      <c r="O7169">
        <f>IF($B7169="","",IFERROR(VLOOKUP($B7169,Mapping!$A:$C,2,0),"Not Mapped"))</f>
        <v/>
      </c>
      <c r="P7169">
        <f>IF($B7169="","",IFERROR(VLOOKUP($B7169,Mapping!$A:$C,3,0),"Not Mapped"))</f>
        <v/>
      </c>
      <c r="Q7169">
        <f>IF($B7169="","",IF(COUNTIF(Exclusions!$A:$A,$B7169)&gt;0,"Yes","No"))</f>
        <v/>
      </c>
      <c r="R7169" s="17">
        <f>IF($B7169="","",MIN(1,DAY($A7169)/IF($N7169="Superstore",Settings!$B$5,Settings!$B$4)))</f>
        <v/>
      </c>
      <c r="S7169" s="17">
        <f>IF(OR($B7169="",$G7169="",$R7169=0),"",$G7169/$R7169)</f>
        <v/>
      </c>
      <c r="T7169">
        <f>IF($S7169="","",IF($S7169&lt;Settings!$B$8,"Critical",IF($S7169&lt;Settings!$B$9,"Semi Critical","Non Critical")))</f>
        <v/>
      </c>
      <c r="U7169">
        <f>IF($B7169="","",IFERROR(VLOOKUP($O7169,Leaders!$A:$B,2,0),"Not Mapped"))</f>
        <v/>
      </c>
    </row>
    <row r="7170">
      <c r="A7170" s="16" t="n"/>
      <c r="G7170" s="17" t="n"/>
      <c r="H7170" s="17" t="n"/>
      <c r="I7170" s="17" t="n"/>
      <c r="J7170" s="17" t="n"/>
      <c r="K7170" s="17" t="n"/>
      <c r="L7170" s="17" t="n"/>
      <c r="N7170">
        <f>IF($B7170="","",IF($C7170="SUPERSTORE","Superstore","DH"))</f>
        <v/>
      </c>
      <c r="O7170">
        <f>IF($B7170="","",IFERROR(VLOOKUP($B7170,Mapping!$A:$C,2,0),"Not Mapped"))</f>
        <v/>
      </c>
      <c r="P7170">
        <f>IF($B7170="","",IFERROR(VLOOKUP($B7170,Mapping!$A:$C,3,0),"Not Mapped"))</f>
        <v/>
      </c>
      <c r="Q7170">
        <f>IF($B7170="","",IF(COUNTIF(Exclusions!$A:$A,$B7170)&gt;0,"Yes","No"))</f>
        <v/>
      </c>
      <c r="R7170" s="17">
        <f>IF($B7170="","",MIN(1,DAY($A7170)/IF($N7170="Superstore",Settings!$B$5,Settings!$B$4)))</f>
        <v/>
      </c>
      <c r="S7170" s="17">
        <f>IF(OR($B7170="",$G7170="",$R7170=0),"",$G7170/$R7170)</f>
        <v/>
      </c>
      <c r="T7170">
        <f>IF($S7170="","",IF($S7170&lt;Settings!$B$8,"Critical",IF($S7170&lt;Settings!$B$9,"Semi Critical","Non Critical")))</f>
        <v/>
      </c>
      <c r="U7170">
        <f>IF($B7170="","",IFERROR(VLOOKUP($O7170,Leaders!$A:$B,2,0),"Not Mapped"))</f>
        <v/>
      </c>
    </row>
    <row r="7171">
      <c r="A7171" s="16" t="n"/>
      <c r="G7171" s="17" t="n"/>
      <c r="H7171" s="17" t="n"/>
      <c r="I7171" s="17" t="n"/>
      <c r="J7171" s="17" t="n"/>
      <c r="K7171" s="17" t="n"/>
      <c r="L7171" s="17" t="n"/>
      <c r="N7171">
        <f>IF($B7171="","",IF($C7171="SUPERSTORE","Superstore","DH"))</f>
        <v/>
      </c>
      <c r="O7171">
        <f>IF($B7171="","",IFERROR(VLOOKUP($B7171,Mapping!$A:$C,2,0),"Not Mapped"))</f>
        <v/>
      </c>
      <c r="P7171">
        <f>IF($B7171="","",IFERROR(VLOOKUP($B7171,Mapping!$A:$C,3,0),"Not Mapped"))</f>
        <v/>
      </c>
      <c r="Q7171">
        <f>IF($B7171="","",IF(COUNTIF(Exclusions!$A:$A,$B7171)&gt;0,"Yes","No"))</f>
        <v/>
      </c>
      <c r="R7171" s="17">
        <f>IF($B7171="","",MIN(1,DAY($A7171)/IF($N7171="Superstore",Settings!$B$5,Settings!$B$4)))</f>
        <v/>
      </c>
      <c r="S7171" s="17">
        <f>IF(OR($B7171="",$G7171="",$R7171=0),"",$G7171/$R7171)</f>
        <v/>
      </c>
      <c r="T7171">
        <f>IF($S7171="","",IF($S7171&lt;Settings!$B$8,"Critical",IF($S7171&lt;Settings!$B$9,"Semi Critical","Non Critical")))</f>
        <v/>
      </c>
      <c r="U7171">
        <f>IF($B7171="","",IFERROR(VLOOKUP($O7171,Leaders!$A:$B,2,0),"Not Mapped"))</f>
        <v/>
      </c>
    </row>
    <row r="7172">
      <c r="A7172" s="16" t="n"/>
      <c r="G7172" s="17" t="n"/>
      <c r="H7172" s="17" t="n"/>
      <c r="I7172" s="17" t="n"/>
      <c r="J7172" s="17" t="n"/>
      <c r="K7172" s="17" t="n"/>
      <c r="L7172" s="17" t="n"/>
      <c r="N7172">
        <f>IF($B7172="","",IF($C7172="SUPERSTORE","Superstore","DH"))</f>
        <v/>
      </c>
      <c r="O7172">
        <f>IF($B7172="","",IFERROR(VLOOKUP($B7172,Mapping!$A:$C,2,0),"Not Mapped"))</f>
        <v/>
      </c>
      <c r="P7172">
        <f>IF($B7172="","",IFERROR(VLOOKUP($B7172,Mapping!$A:$C,3,0),"Not Mapped"))</f>
        <v/>
      </c>
      <c r="Q7172">
        <f>IF($B7172="","",IF(COUNTIF(Exclusions!$A:$A,$B7172)&gt;0,"Yes","No"))</f>
        <v/>
      </c>
      <c r="R7172" s="17">
        <f>IF($B7172="","",MIN(1,DAY($A7172)/IF($N7172="Superstore",Settings!$B$5,Settings!$B$4)))</f>
        <v/>
      </c>
      <c r="S7172" s="17">
        <f>IF(OR($B7172="",$G7172="",$R7172=0),"",$G7172/$R7172)</f>
        <v/>
      </c>
      <c r="T7172">
        <f>IF($S7172="","",IF($S7172&lt;Settings!$B$8,"Critical",IF($S7172&lt;Settings!$B$9,"Semi Critical","Non Critical")))</f>
        <v/>
      </c>
      <c r="U7172">
        <f>IF($B7172="","",IFERROR(VLOOKUP($O7172,Leaders!$A:$B,2,0),"Not Mapped"))</f>
        <v/>
      </c>
    </row>
    <row r="7173">
      <c r="A7173" s="16" t="n"/>
      <c r="G7173" s="17" t="n"/>
      <c r="H7173" s="17" t="n"/>
      <c r="I7173" s="17" t="n"/>
      <c r="J7173" s="17" t="n"/>
      <c r="K7173" s="17" t="n"/>
      <c r="L7173" s="17" t="n"/>
      <c r="N7173">
        <f>IF($B7173="","",IF($C7173="SUPERSTORE","Superstore","DH"))</f>
        <v/>
      </c>
      <c r="O7173">
        <f>IF($B7173="","",IFERROR(VLOOKUP($B7173,Mapping!$A:$C,2,0),"Not Mapped"))</f>
        <v/>
      </c>
      <c r="P7173">
        <f>IF($B7173="","",IFERROR(VLOOKUP($B7173,Mapping!$A:$C,3,0),"Not Mapped"))</f>
        <v/>
      </c>
      <c r="Q7173">
        <f>IF($B7173="","",IF(COUNTIF(Exclusions!$A:$A,$B7173)&gt;0,"Yes","No"))</f>
        <v/>
      </c>
      <c r="R7173" s="17">
        <f>IF($B7173="","",MIN(1,DAY($A7173)/IF($N7173="Superstore",Settings!$B$5,Settings!$B$4)))</f>
        <v/>
      </c>
      <c r="S7173" s="17">
        <f>IF(OR($B7173="",$G7173="",$R7173=0),"",$G7173/$R7173)</f>
        <v/>
      </c>
      <c r="T7173">
        <f>IF($S7173="","",IF($S7173&lt;Settings!$B$8,"Critical",IF($S7173&lt;Settings!$B$9,"Semi Critical","Non Critical")))</f>
        <v/>
      </c>
      <c r="U7173">
        <f>IF($B7173="","",IFERROR(VLOOKUP($O7173,Leaders!$A:$B,2,0),"Not Mapped"))</f>
        <v/>
      </c>
    </row>
    <row r="7174">
      <c r="A7174" s="16" t="n"/>
      <c r="G7174" s="17" t="n"/>
      <c r="H7174" s="17" t="n"/>
      <c r="I7174" s="17" t="n"/>
      <c r="J7174" s="17" t="n"/>
      <c r="K7174" s="17" t="n"/>
      <c r="L7174" s="17" t="n"/>
      <c r="N7174">
        <f>IF($B7174="","",IF($C7174="SUPERSTORE","Superstore","DH"))</f>
        <v/>
      </c>
      <c r="O7174">
        <f>IF($B7174="","",IFERROR(VLOOKUP($B7174,Mapping!$A:$C,2,0),"Not Mapped"))</f>
        <v/>
      </c>
      <c r="P7174">
        <f>IF($B7174="","",IFERROR(VLOOKUP($B7174,Mapping!$A:$C,3,0),"Not Mapped"))</f>
        <v/>
      </c>
      <c r="Q7174">
        <f>IF($B7174="","",IF(COUNTIF(Exclusions!$A:$A,$B7174)&gt;0,"Yes","No"))</f>
        <v/>
      </c>
      <c r="R7174" s="17">
        <f>IF($B7174="","",MIN(1,DAY($A7174)/IF($N7174="Superstore",Settings!$B$5,Settings!$B$4)))</f>
        <v/>
      </c>
      <c r="S7174" s="17">
        <f>IF(OR($B7174="",$G7174="",$R7174=0),"",$G7174/$R7174)</f>
        <v/>
      </c>
      <c r="T7174">
        <f>IF($S7174="","",IF($S7174&lt;Settings!$B$8,"Critical",IF($S7174&lt;Settings!$B$9,"Semi Critical","Non Critical")))</f>
        <v/>
      </c>
      <c r="U7174">
        <f>IF($B7174="","",IFERROR(VLOOKUP($O7174,Leaders!$A:$B,2,0),"Not Mapped"))</f>
        <v/>
      </c>
    </row>
    <row r="7175">
      <c r="A7175" s="16" t="n"/>
      <c r="G7175" s="17" t="n"/>
      <c r="H7175" s="17" t="n"/>
      <c r="I7175" s="17" t="n"/>
      <c r="J7175" s="17" t="n"/>
      <c r="K7175" s="17" t="n"/>
      <c r="L7175" s="17" t="n"/>
      <c r="N7175">
        <f>IF($B7175="","",IF($C7175="SUPERSTORE","Superstore","DH"))</f>
        <v/>
      </c>
      <c r="O7175">
        <f>IF($B7175="","",IFERROR(VLOOKUP($B7175,Mapping!$A:$C,2,0),"Not Mapped"))</f>
        <v/>
      </c>
      <c r="P7175">
        <f>IF($B7175="","",IFERROR(VLOOKUP($B7175,Mapping!$A:$C,3,0),"Not Mapped"))</f>
        <v/>
      </c>
      <c r="Q7175">
        <f>IF($B7175="","",IF(COUNTIF(Exclusions!$A:$A,$B7175)&gt;0,"Yes","No"))</f>
        <v/>
      </c>
      <c r="R7175" s="17">
        <f>IF($B7175="","",MIN(1,DAY($A7175)/IF($N7175="Superstore",Settings!$B$5,Settings!$B$4)))</f>
        <v/>
      </c>
      <c r="S7175" s="17">
        <f>IF(OR($B7175="",$G7175="",$R7175=0),"",$G7175/$R7175)</f>
        <v/>
      </c>
      <c r="T7175">
        <f>IF($S7175="","",IF($S7175&lt;Settings!$B$8,"Critical",IF($S7175&lt;Settings!$B$9,"Semi Critical","Non Critical")))</f>
        <v/>
      </c>
      <c r="U7175">
        <f>IF($B7175="","",IFERROR(VLOOKUP($O7175,Leaders!$A:$B,2,0),"Not Mapped"))</f>
        <v/>
      </c>
    </row>
    <row r="7176">
      <c r="A7176" s="16" t="n"/>
      <c r="G7176" s="17" t="n"/>
      <c r="H7176" s="17" t="n"/>
      <c r="I7176" s="17" t="n"/>
      <c r="J7176" s="17" t="n"/>
      <c r="K7176" s="17" t="n"/>
      <c r="L7176" s="17" t="n"/>
      <c r="N7176">
        <f>IF($B7176="","",IF($C7176="SUPERSTORE","Superstore","DH"))</f>
        <v/>
      </c>
      <c r="O7176">
        <f>IF($B7176="","",IFERROR(VLOOKUP($B7176,Mapping!$A:$C,2,0),"Not Mapped"))</f>
        <v/>
      </c>
      <c r="P7176">
        <f>IF($B7176="","",IFERROR(VLOOKUP($B7176,Mapping!$A:$C,3,0),"Not Mapped"))</f>
        <v/>
      </c>
      <c r="Q7176">
        <f>IF($B7176="","",IF(COUNTIF(Exclusions!$A:$A,$B7176)&gt;0,"Yes","No"))</f>
        <v/>
      </c>
      <c r="R7176" s="17">
        <f>IF($B7176="","",MIN(1,DAY($A7176)/IF($N7176="Superstore",Settings!$B$5,Settings!$B$4)))</f>
        <v/>
      </c>
      <c r="S7176" s="17">
        <f>IF(OR($B7176="",$G7176="",$R7176=0),"",$G7176/$R7176)</f>
        <v/>
      </c>
      <c r="T7176">
        <f>IF($S7176="","",IF($S7176&lt;Settings!$B$8,"Critical",IF($S7176&lt;Settings!$B$9,"Semi Critical","Non Critical")))</f>
        <v/>
      </c>
      <c r="U7176">
        <f>IF($B7176="","",IFERROR(VLOOKUP($O7176,Leaders!$A:$B,2,0),"Not Mapped"))</f>
        <v/>
      </c>
    </row>
    <row r="7177">
      <c r="A7177" s="16" t="n"/>
      <c r="G7177" s="17" t="n"/>
      <c r="H7177" s="17" t="n"/>
      <c r="I7177" s="17" t="n"/>
      <c r="J7177" s="17" t="n"/>
      <c r="K7177" s="17" t="n"/>
      <c r="L7177" s="17" t="n"/>
      <c r="N7177">
        <f>IF($B7177="","",IF($C7177="SUPERSTORE","Superstore","DH"))</f>
        <v/>
      </c>
      <c r="O7177">
        <f>IF($B7177="","",IFERROR(VLOOKUP($B7177,Mapping!$A:$C,2,0),"Not Mapped"))</f>
        <v/>
      </c>
      <c r="P7177">
        <f>IF($B7177="","",IFERROR(VLOOKUP($B7177,Mapping!$A:$C,3,0),"Not Mapped"))</f>
        <v/>
      </c>
      <c r="Q7177">
        <f>IF($B7177="","",IF(COUNTIF(Exclusions!$A:$A,$B7177)&gt;0,"Yes","No"))</f>
        <v/>
      </c>
      <c r="R7177" s="17">
        <f>IF($B7177="","",MIN(1,DAY($A7177)/IF($N7177="Superstore",Settings!$B$5,Settings!$B$4)))</f>
        <v/>
      </c>
      <c r="S7177" s="17">
        <f>IF(OR($B7177="",$G7177="",$R7177=0),"",$G7177/$R7177)</f>
        <v/>
      </c>
      <c r="T7177">
        <f>IF($S7177="","",IF($S7177&lt;Settings!$B$8,"Critical",IF($S7177&lt;Settings!$B$9,"Semi Critical","Non Critical")))</f>
        <v/>
      </c>
      <c r="U7177">
        <f>IF($B7177="","",IFERROR(VLOOKUP($O7177,Leaders!$A:$B,2,0),"Not Mapped"))</f>
        <v/>
      </c>
    </row>
    <row r="7178">
      <c r="A7178" s="16" t="n"/>
      <c r="G7178" s="17" t="n"/>
      <c r="H7178" s="17" t="n"/>
      <c r="I7178" s="17" t="n"/>
      <c r="J7178" s="17" t="n"/>
      <c r="K7178" s="17" t="n"/>
      <c r="L7178" s="17" t="n"/>
      <c r="N7178">
        <f>IF($B7178="","",IF($C7178="SUPERSTORE","Superstore","DH"))</f>
        <v/>
      </c>
      <c r="O7178">
        <f>IF($B7178="","",IFERROR(VLOOKUP($B7178,Mapping!$A:$C,2,0),"Not Mapped"))</f>
        <v/>
      </c>
      <c r="P7178">
        <f>IF($B7178="","",IFERROR(VLOOKUP($B7178,Mapping!$A:$C,3,0),"Not Mapped"))</f>
        <v/>
      </c>
      <c r="Q7178">
        <f>IF($B7178="","",IF(COUNTIF(Exclusions!$A:$A,$B7178)&gt;0,"Yes","No"))</f>
        <v/>
      </c>
      <c r="R7178" s="17">
        <f>IF($B7178="","",MIN(1,DAY($A7178)/IF($N7178="Superstore",Settings!$B$5,Settings!$B$4)))</f>
        <v/>
      </c>
      <c r="S7178" s="17">
        <f>IF(OR($B7178="",$G7178="",$R7178=0),"",$G7178/$R7178)</f>
        <v/>
      </c>
      <c r="T7178">
        <f>IF($S7178="","",IF($S7178&lt;Settings!$B$8,"Critical",IF($S7178&lt;Settings!$B$9,"Semi Critical","Non Critical")))</f>
        <v/>
      </c>
      <c r="U7178">
        <f>IF($B7178="","",IFERROR(VLOOKUP($O7178,Leaders!$A:$B,2,0),"Not Mapped"))</f>
        <v/>
      </c>
    </row>
    <row r="7179">
      <c r="A7179" s="16" t="n"/>
      <c r="G7179" s="17" t="n"/>
      <c r="H7179" s="17" t="n"/>
      <c r="I7179" s="17" t="n"/>
      <c r="J7179" s="17" t="n"/>
      <c r="K7179" s="17" t="n"/>
      <c r="L7179" s="17" t="n"/>
      <c r="N7179">
        <f>IF($B7179="","",IF($C7179="SUPERSTORE","Superstore","DH"))</f>
        <v/>
      </c>
      <c r="O7179">
        <f>IF($B7179="","",IFERROR(VLOOKUP($B7179,Mapping!$A:$C,2,0),"Not Mapped"))</f>
        <v/>
      </c>
      <c r="P7179">
        <f>IF($B7179="","",IFERROR(VLOOKUP($B7179,Mapping!$A:$C,3,0),"Not Mapped"))</f>
        <v/>
      </c>
      <c r="Q7179">
        <f>IF($B7179="","",IF(COUNTIF(Exclusions!$A:$A,$B7179)&gt;0,"Yes","No"))</f>
        <v/>
      </c>
      <c r="R7179" s="17">
        <f>IF($B7179="","",MIN(1,DAY($A7179)/IF($N7179="Superstore",Settings!$B$5,Settings!$B$4)))</f>
        <v/>
      </c>
      <c r="S7179" s="17">
        <f>IF(OR($B7179="",$G7179="",$R7179=0),"",$G7179/$R7179)</f>
        <v/>
      </c>
      <c r="T7179">
        <f>IF($S7179="","",IF($S7179&lt;Settings!$B$8,"Critical",IF($S7179&lt;Settings!$B$9,"Semi Critical","Non Critical")))</f>
        <v/>
      </c>
      <c r="U7179">
        <f>IF($B7179="","",IFERROR(VLOOKUP($O7179,Leaders!$A:$B,2,0),"Not Mapped"))</f>
        <v/>
      </c>
    </row>
    <row r="7180">
      <c r="A7180" s="16" t="n"/>
      <c r="G7180" s="17" t="n"/>
      <c r="H7180" s="17" t="n"/>
      <c r="I7180" s="17" t="n"/>
      <c r="J7180" s="17" t="n"/>
      <c r="K7180" s="17" t="n"/>
      <c r="L7180" s="17" t="n"/>
      <c r="N7180">
        <f>IF($B7180="","",IF($C7180="SUPERSTORE","Superstore","DH"))</f>
        <v/>
      </c>
      <c r="O7180">
        <f>IF($B7180="","",IFERROR(VLOOKUP($B7180,Mapping!$A:$C,2,0),"Not Mapped"))</f>
        <v/>
      </c>
      <c r="P7180">
        <f>IF($B7180="","",IFERROR(VLOOKUP($B7180,Mapping!$A:$C,3,0),"Not Mapped"))</f>
        <v/>
      </c>
      <c r="Q7180">
        <f>IF($B7180="","",IF(COUNTIF(Exclusions!$A:$A,$B7180)&gt;0,"Yes","No"))</f>
        <v/>
      </c>
      <c r="R7180" s="17">
        <f>IF($B7180="","",MIN(1,DAY($A7180)/IF($N7180="Superstore",Settings!$B$5,Settings!$B$4)))</f>
        <v/>
      </c>
      <c r="S7180" s="17">
        <f>IF(OR($B7180="",$G7180="",$R7180=0),"",$G7180/$R7180)</f>
        <v/>
      </c>
      <c r="T7180">
        <f>IF($S7180="","",IF($S7180&lt;Settings!$B$8,"Critical",IF($S7180&lt;Settings!$B$9,"Semi Critical","Non Critical")))</f>
        <v/>
      </c>
      <c r="U7180">
        <f>IF($B7180="","",IFERROR(VLOOKUP($O7180,Leaders!$A:$B,2,0),"Not Mapped"))</f>
        <v/>
      </c>
    </row>
    <row r="7181">
      <c r="A7181" s="16" t="n"/>
      <c r="G7181" s="17" t="n"/>
      <c r="H7181" s="17" t="n"/>
      <c r="I7181" s="17" t="n"/>
      <c r="J7181" s="17" t="n"/>
      <c r="K7181" s="17" t="n"/>
      <c r="L7181" s="17" t="n"/>
      <c r="N7181">
        <f>IF($B7181="","",IF($C7181="SUPERSTORE","Superstore","DH"))</f>
        <v/>
      </c>
      <c r="O7181">
        <f>IF($B7181="","",IFERROR(VLOOKUP($B7181,Mapping!$A:$C,2,0),"Not Mapped"))</f>
        <v/>
      </c>
      <c r="P7181">
        <f>IF($B7181="","",IFERROR(VLOOKUP($B7181,Mapping!$A:$C,3,0),"Not Mapped"))</f>
        <v/>
      </c>
      <c r="Q7181">
        <f>IF($B7181="","",IF(COUNTIF(Exclusions!$A:$A,$B7181)&gt;0,"Yes","No"))</f>
        <v/>
      </c>
      <c r="R7181" s="17">
        <f>IF($B7181="","",MIN(1,DAY($A7181)/IF($N7181="Superstore",Settings!$B$5,Settings!$B$4)))</f>
        <v/>
      </c>
      <c r="S7181" s="17">
        <f>IF(OR($B7181="",$G7181="",$R7181=0),"",$G7181/$R7181)</f>
        <v/>
      </c>
      <c r="T7181">
        <f>IF($S7181="","",IF($S7181&lt;Settings!$B$8,"Critical",IF($S7181&lt;Settings!$B$9,"Semi Critical","Non Critical")))</f>
        <v/>
      </c>
      <c r="U7181">
        <f>IF($B7181="","",IFERROR(VLOOKUP($O7181,Leaders!$A:$B,2,0),"Not Mapped"))</f>
        <v/>
      </c>
    </row>
    <row r="7182">
      <c r="A7182" s="16" t="n"/>
      <c r="G7182" s="17" t="n"/>
      <c r="H7182" s="17" t="n"/>
      <c r="I7182" s="17" t="n"/>
      <c r="J7182" s="17" t="n"/>
      <c r="K7182" s="17" t="n"/>
      <c r="L7182" s="17" t="n"/>
      <c r="N7182">
        <f>IF($B7182="","",IF($C7182="SUPERSTORE","Superstore","DH"))</f>
        <v/>
      </c>
      <c r="O7182">
        <f>IF($B7182="","",IFERROR(VLOOKUP($B7182,Mapping!$A:$C,2,0),"Not Mapped"))</f>
        <v/>
      </c>
      <c r="P7182">
        <f>IF($B7182="","",IFERROR(VLOOKUP($B7182,Mapping!$A:$C,3,0),"Not Mapped"))</f>
        <v/>
      </c>
      <c r="Q7182">
        <f>IF($B7182="","",IF(COUNTIF(Exclusions!$A:$A,$B7182)&gt;0,"Yes","No"))</f>
        <v/>
      </c>
      <c r="R7182" s="17">
        <f>IF($B7182="","",MIN(1,DAY($A7182)/IF($N7182="Superstore",Settings!$B$5,Settings!$B$4)))</f>
        <v/>
      </c>
      <c r="S7182" s="17">
        <f>IF(OR($B7182="",$G7182="",$R7182=0),"",$G7182/$R7182)</f>
        <v/>
      </c>
      <c r="T7182">
        <f>IF($S7182="","",IF($S7182&lt;Settings!$B$8,"Critical",IF($S7182&lt;Settings!$B$9,"Semi Critical","Non Critical")))</f>
        <v/>
      </c>
      <c r="U7182">
        <f>IF($B7182="","",IFERROR(VLOOKUP($O7182,Leaders!$A:$B,2,0),"Not Mapped"))</f>
        <v/>
      </c>
    </row>
    <row r="7183">
      <c r="A7183" s="16" t="n"/>
      <c r="G7183" s="17" t="n"/>
      <c r="H7183" s="17" t="n"/>
      <c r="I7183" s="17" t="n"/>
      <c r="J7183" s="17" t="n"/>
      <c r="K7183" s="17" t="n"/>
      <c r="L7183" s="17" t="n"/>
      <c r="N7183">
        <f>IF($B7183="","",IF($C7183="SUPERSTORE","Superstore","DH"))</f>
        <v/>
      </c>
      <c r="O7183">
        <f>IF($B7183="","",IFERROR(VLOOKUP($B7183,Mapping!$A:$C,2,0),"Not Mapped"))</f>
        <v/>
      </c>
      <c r="P7183">
        <f>IF($B7183="","",IFERROR(VLOOKUP($B7183,Mapping!$A:$C,3,0),"Not Mapped"))</f>
        <v/>
      </c>
      <c r="Q7183">
        <f>IF($B7183="","",IF(COUNTIF(Exclusions!$A:$A,$B7183)&gt;0,"Yes","No"))</f>
        <v/>
      </c>
      <c r="R7183" s="17">
        <f>IF($B7183="","",MIN(1,DAY($A7183)/IF($N7183="Superstore",Settings!$B$5,Settings!$B$4)))</f>
        <v/>
      </c>
      <c r="S7183" s="17">
        <f>IF(OR($B7183="",$G7183="",$R7183=0),"",$G7183/$R7183)</f>
        <v/>
      </c>
      <c r="T7183">
        <f>IF($S7183="","",IF($S7183&lt;Settings!$B$8,"Critical",IF($S7183&lt;Settings!$B$9,"Semi Critical","Non Critical")))</f>
        <v/>
      </c>
      <c r="U7183">
        <f>IF($B7183="","",IFERROR(VLOOKUP($O7183,Leaders!$A:$B,2,0),"Not Mapped"))</f>
        <v/>
      </c>
    </row>
    <row r="7184">
      <c r="A7184" s="16" t="n"/>
      <c r="G7184" s="17" t="n"/>
      <c r="H7184" s="17" t="n"/>
      <c r="I7184" s="17" t="n"/>
      <c r="J7184" s="17" t="n"/>
      <c r="K7184" s="17" t="n"/>
      <c r="L7184" s="17" t="n"/>
      <c r="N7184">
        <f>IF($B7184="","",IF($C7184="SUPERSTORE","Superstore","DH"))</f>
        <v/>
      </c>
      <c r="O7184">
        <f>IF($B7184="","",IFERROR(VLOOKUP($B7184,Mapping!$A:$C,2,0),"Not Mapped"))</f>
        <v/>
      </c>
      <c r="P7184">
        <f>IF($B7184="","",IFERROR(VLOOKUP($B7184,Mapping!$A:$C,3,0),"Not Mapped"))</f>
        <v/>
      </c>
      <c r="Q7184">
        <f>IF($B7184="","",IF(COUNTIF(Exclusions!$A:$A,$B7184)&gt;0,"Yes","No"))</f>
        <v/>
      </c>
      <c r="R7184" s="17">
        <f>IF($B7184="","",MIN(1,DAY($A7184)/IF($N7184="Superstore",Settings!$B$5,Settings!$B$4)))</f>
        <v/>
      </c>
      <c r="S7184" s="17">
        <f>IF(OR($B7184="",$G7184="",$R7184=0),"",$G7184/$R7184)</f>
        <v/>
      </c>
      <c r="T7184">
        <f>IF($S7184="","",IF($S7184&lt;Settings!$B$8,"Critical",IF($S7184&lt;Settings!$B$9,"Semi Critical","Non Critical")))</f>
        <v/>
      </c>
      <c r="U7184">
        <f>IF($B7184="","",IFERROR(VLOOKUP($O7184,Leaders!$A:$B,2,0),"Not Mapped"))</f>
        <v/>
      </c>
    </row>
    <row r="7185">
      <c r="A7185" s="16" t="n"/>
      <c r="G7185" s="17" t="n"/>
      <c r="H7185" s="17" t="n"/>
      <c r="I7185" s="17" t="n"/>
      <c r="J7185" s="17" t="n"/>
      <c r="K7185" s="17" t="n"/>
      <c r="L7185" s="17" t="n"/>
      <c r="N7185">
        <f>IF($B7185="","",IF($C7185="SUPERSTORE","Superstore","DH"))</f>
        <v/>
      </c>
      <c r="O7185">
        <f>IF($B7185="","",IFERROR(VLOOKUP($B7185,Mapping!$A:$C,2,0),"Not Mapped"))</f>
        <v/>
      </c>
      <c r="P7185">
        <f>IF($B7185="","",IFERROR(VLOOKUP($B7185,Mapping!$A:$C,3,0),"Not Mapped"))</f>
        <v/>
      </c>
      <c r="Q7185">
        <f>IF($B7185="","",IF(COUNTIF(Exclusions!$A:$A,$B7185)&gt;0,"Yes","No"))</f>
        <v/>
      </c>
      <c r="R7185" s="17">
        <f>IF($B7185="","",MIN(1,DAY($A7185)/IF($N7185="Superstore",Settings!$B$5,Settings!$B$4)))</f>
        <v/>
      </c>
      <c r="S7185" s="17">
        <f>IF(OR($B7185="",$G7185="",$R7185=0),"",$G7185/$R7185)</f>
        <v/>
      </c>
      <c r="T7185">
        <f>IF($S7185="","",IF($S7185&lt;Settings!$B$8,"Critical",IF($S7185&lt;Settings!$B$9,"Semi Critical","Non Critical")))</f>
        <v/>
      </c>
      <c r="U7185">
        <f>IF($B7185="","",IFERROR(VLOOKUP($O7185,Leaders!$A:$B,2,0),"Not Mapped"))</f>
        <v/>
      </c>
    </row>
    <row r="7186">
      <c r="A7186" s="16" t="n"/>
      <c r="G7186" s="17" t="n"/>
      <c r="H7186" s="17" t="n"/>
      <c r="I7186" s="17" t="n"/>
      <c r="J7186" s="17" t="n"/>
      <c r="K7186" s="17" t="n"/>
      <c r="L7186" s="17" t="n"/>
      <c r="N7186">
        <f>IF($B7186="","",IF($C7186="SUPERSTORE","Superstore","DH"))</f>
        <v/>
      </c>
      <c r="O7186">
        <f>IF($B7186="","",IFERROR(VLOOKUP($B7186,Mapping!$A:$C,2,0),"Not Mapped"))</f>
        <v/>
      </c>
      <c r="P7186">
        <f>IF($B7186="","",IFERROR(VLOOKUP($B7186,Mapping!$A:$C,3,0),"Not Mapped"))</f>
        <v/>
      </c>
      <c r="Q7186">
        <f>IF($B7186="","",IF(COUNTIF(Exclusions!$A:$A,$B7186)&gt;0,"Yes","No"))</f>
        <v/>
      </c>
      <c r="R7186" s="17">
        <f>IF($B7186="","",MIN(1,DAY($A7186)/IF($N7186="Superstore",Settings!$B$5,Settings!$B$4)))</f>
        <v/>
      </c>
      <c r="S7186" s="17">
        <f>IF(OR($B7186="",$G7186="",$R7186=0),"",$G7186/$R7186)</f>
        <v/>
      </c>
      <c r="T7186">
        <f>IF($S7186="","",IF($S7186&lt;Settings!$B$8,"Critical",IF($S7186&lt;Settings!$B$9,"Semi Critical","Non Critical")))</f>
        <v/>
      </c>
      <c r="U7186">
        <f>IF($B7186="","",IFERROR(VLOOKUP($O7186,Leaders!$A:$B,2,0),"Not Mapped"))</f>
        <v/>
      </c>
    </row>
    <row r="7187">
      <c r="A7187" s="16" t="n"/>
      <c r="G7187" s="17" t="n"/>
      <c r="H7187" s="17" t="n"/>
      <c r="I7187" s="17" t="n"/>
      <c r="J7187" s="17" t="n"/>
      <c r="K7187" s="17" t="n"/>
      <c r="L7187" s="17" t="n"/>
      <c r="N7187">
        <f>IF($B7187="","",IF($C7187="SUPERSTORE","Superstore","DH"))</f>
        <v/>
      </c>
      <c r="O7187">
        <f>IF($B7187="","",IFERROR(VLOOKUP($B7187,Mapping!$A:$C,2,0),"Not Mapped"))</f>
        <v/>
      </c>
      <c r="P7187">
        <f>IF($B7187="","",IFERROR(VLOOKUP($B7187,Mapping!$A:$C,3,0),"Not Mapped"))</f>
        <v/>
      </c>
      <c r="Q7187">
        <f>IF($B7187="","",IF(COUNTIF(Exclusions!$A:$A,$B7187)&gt;0,"Yes","No"))</f>
        <v/>
      </c>
      <c r="R7187" s="17">
        <f>IF($B7187="","",MIN(1,DAY($A7187)/IF($N7187="Superstore",Settings!$B$5,Settings!$B$4)))</f>
        <v/>
      </c>
      <c r="S7187" s="17">
        <f>IF(OR($B7187="",$G7187="",$R7187=0),"",$G7187/$R7187)</f>
        <v/>
      </c>
      <c r="T7187">
        <f>IF($S7187="","",IF($S7187&lt;Settings!$B$8,"Critical",IF($S7187&lt;Settings!$B$9,"Semi Critical","Non Critical")))</f>
        <v/>
      </c>
      <c r="U7187">
        <f>IF($B7187="","",IFERROR(VLOOKUP($O7187,Leaders!$A:$B,2,0),"Not Mapped"))</f>
        <v/>
      </c>
    </row>
    <row r="7188">
      <c r="A7188" s="16" t="n"/>
      <c r="G7188" s="17" t="n"/>
      <c r="H7188" s="17" t="n"/>
      <c r="I7188" s="17" t="n"/>
      <c r="J7188" s="17" t="n"/>
      <c r="K7188" s="17" t="n"/>
      <c r="L7188" s="17" t="n"/>
      <c r="N7188">
        <f>IF($B7188="","",IF($C7188="SUPERSTORE","Superstore","DH"))</f>
        <v/>
      </c>
      <c r="O7188">
        <f>IF($B7188="","",IFERROR(VLOOKUP($B7188,Mapping!$A:$C,2,0),"Not Mapped"))</f>
        <v/>
      </c>
      <c r="P7188">
        <f>IF($B7188="","",IFERROR(VLOOKUP($B7188,Mapping!$A:$C,3,0),"Not Mapped"))</f>
        <v/>
      </c>
      <c r="Q7188">
        <f>IF($B7188="","",IF(COUNTIF(Exclusions!$A:$A,$B7188)&gt;0,"Yes","No"))</f>
        <v/>
      </c>
      <c r="R7188" s="17">
        <f>IF($B7188="","",MIN(1,DAY($A7188)/IF($N7188="Superstore",Settings!$B$5,Settings!$B$4)))</f>
        <v/>
      </c>
      <c r="S7188" s="17">
        <f>IF(OR($B7188="",$G7188="",$R7188=0),"",$G7188/$R7188)</f>
        <v/>
      </c>
      <c r="T7188">
        <f>IF($S7188="","",IF($S7188&lt;Settings!$B$8,"Critical",IF($S7188&lt;Settings!$B$9,"Semi Critical","Non Critical")))</f>
        <v/>
      </c>
      <c r="U7188">
        <f>IF($B7188="","",IFERROR(VLOOKUP($O7188,Leaders!$A:$B,2,0),"Not Mapped"))</f>
        <v/>
      </c>
    </row>
    <row r="7189">
      <c r="A7189" s="16" t="n"/>
      <c r="G7189" s="17" t="n"/>
      <c r="H7189" s="17" t="n"/>
      <c r="I7189" s="17" t="n"/>
      <c r="J7189" s="17" t="n"/>
      <c r="K7189" s="17" t="n"/>
      <c r="L7189" s="17" t="n"/>
      <c r="N7189">
        <f>IF($B7189="","",IF($C7189="SUPERSTORE","Superstore","DH"))</f>
        <v/>
      </c>
      <c r="O7189">
        <f>IF($B7189="","",IFERROR(VLOOKUP($B7189,Mapping!$A:$C,2,0),"Not Mapped"))</f>
        <v/>
      </c>
      <c r="P7189">
        <f>IF($B7189="","",IFERROR(VLOOKUP($B7189,Mapping!$A:$C,3,0),"Not Mapped"))</f>
        <v/>
      </c>
      <c r="Q7189">
        <f>IF($B7189="","",IF(COUNTIF(Exclusions!$A:$A,$B7189)&gt;0,"Yes","No"))</f>
        <v/>
      </c>
      <c r="R7189" s="17">
        <f>IF($B7189="","",MIN(1,DAY($A7189)/IF($N7189="Superstore",Settings!$B$5,Settings!$B$4)))</f>
        <v/>
      </c>
      <c r="S7189" s="17">
        <f>IF(OR($B7189="",$G7189="",$R7189=0),"",$G7189/$R7189)</f>
        <v/>
      </c>
      <c r="T7189">
        <f>IF($S7189="","",IF($S7189&lt;Settings!$B$8,"Critical",IF($S7189&lt;Settings!$B$9,"Semi Critical","Non Critical")))</f>
        <v/>
      </c>
      <c r="U7189">
        <f>IF($B7189="","",IFERROR(VLOOKUP($O7189,Leaders!$A:$B,2,0),"Not Mapped"))</f>
        <v/>
      </c>
    </row>
    <row r="7190">
      <c r="A7190" s="16" t="n"/>
      <c r="G7190" s="17" t="n"/>
      <c r="H7190" s="17" t="n"/>
      <c r="I7190" s="17" t="n"/>
      <c r="J7190" s="17" t="n"/>
      <c r="K7190" s="17" t="n"/>
      <c r="L7190" s="17" t="n"/>
      <c r="N7190">
        <f>IF($B7190="","",IF($C7190="SUPERSTORE","Superstore","DH"))</f>
        <v/>
      </c>
      <c r="O7190">
        <f>IF($B7190="","",IFERROR(VLOOKUP($B7190,Mapping!$A:$C,2,0),"Not Mapped"))</f>
        <v/>
      </c>
      <c r="P7190">
        <f>IF($B7190="","",IFERROR(VLOOKUP($B7190,Mapping!$A:$C,3,0),"Not Mapped"))</f>
        <v/>
      </c>
      <c r="Q7190">
        <f>IF($B7190="","",IF(COUNTIF(Exclusions!$A:$A,$B7190)&gt;0,"Yes","No"))</f>
        <v/>
      </c>
      <c r="R7190" s="17">
        <f>IF($B7190="","",MIN(1,DAY($A7190)/IF($N7190="Superstore",Settings!$B$5,Settings!$B$4)))</f>
        <v/>
      </c>
      <c r="S7190" s="17">
        <f>IF(OR($B7190="",$G7190="",$R7190=0),"",$G7190/$R7190)</f>
        <v/>
      </c>
      <c r="T7190">
        <f>IF($S7190="","",IF($S7190&lt;Settings!$B$8,"Critical",IF($S7190&lt;Settings!$B$9,"Semi Critical","Non Critical")))</f>
        <v/>
      </c>
      <c r="U7190">
        <f>IF($B7190="","",IFERROR(VLOOKUP($O7190,Leaders!$A:$B,2,0),"Not Mapped"))</f>
        <v/>
      </c>
    </row>
    <row r="7191">
      <c r="A7191" s="16" t="n"/>
      <c r="G7191" s="17" t="n"/>
      <c r="H7191" s="17" t="n"/>
      <c r="I7191" s="17" t="n"/>
      <c r="J7191" s="17" t="n"/>
      <c r="K7191" s="17" t="n"/>
      <c r="L7191" s="17" t="n"/>
      <c r="N7191">
        <f>IF($B7191="","",IF($C7191="SUPERSTORE","Superstore","DH"))</f>
        <v/>
      </c>
      <c r="O7191">
        <f>IF($B7191="","",IFERROR(VLOOKUP($B7191,Mapping!$A:$C,2,0),"Not Mapped"))</f>
        <v/>
      </c>
      <c r="P7191">
        <f>IF($B7191="","",IFERROR(VLOOKUP($B7191,Mapping!$A:$C,3,0),"Not Mapped"))</f>
        <v/>
      </c>
      <c r="Q7191">
        <f>IF($B7191="","",IF(COUNTIF(Exclusions!$A:$A,$B7191)&gt;0,"Yes","No"))</f>
        <v/>
      </c>
      <c r="R7191" s="17">
        <f>IF($B7191="","",MIN(1,DAY($A7191)/IF($N7191="Superstore",Settings!$B$5,Settings!$B$4)))</f>
        <v/>
      </c>
      <c r="S7191" s="17">
        <f>IF(OR($B7191="",$G7191="",$R7191=0),"",$G7191/$R7191)</f>
        <v/>
      </c>
      <c r="T7191">
        <f>IF($S7191="","",IF($S7191&lt;Settings!$B$8,"Critical",IF($S7191&lt;Settings!$B$9,"Semi Critical","Non Critical")))</f>
        <v/>
      </c>
      <c r="U7191">
        <f>IF($B7191="","",IFERROR(VLOOKUP($O7191,Leaders!$A:$B,2,0),"Not Mapped"))</f>
        <v/>
      </c>
    </row>
    <row r="7192">
      <c r="A7192" s="16" t="n"/>
      <c r="G7192" s="17" t="n"/>
      <c r="H7192" s="17" t="n"/>
      <c r="I7192" s="17" t="n"/>
      <c r="J7192" s="17" t="n"/>
      <c r="K7192" s="17" t="n"/>
      <c r="L7192" s="17" t="n"/>
      <c r="N7192">
        <f>IF($B7192="","",IF($C7192="SUPERSTORE","Superstore","DH"))</f>
        <v/>
      </c>
      <c r="O7192">
        <f>IF($B7192="","",IFERROR(VLOOKUP($B7192,Mapping!$A:$C,2,0),"Not Mapped"))</f>
        <v/>
      </c>
      <c r="P7192">
        <f>IF($B7192="","",IFERROR(VLOOKUP($B7192,Mapping!$A:$C,3,0),"Not Mapped"))</f>
        <v/>
      </c>
      <c r="Q7192">
        <f>IF($B7192="","",IF(COUNTIF(Exclusions!$A:$A,$B7192)&gt;0,"Yes","No"))</f>
        <v/>
      </c>
      <c r="R7192" s="17">
        <f>IF($B7192="","",MIN(1,DAY($A7192)/IF($N7192="Superstore",Settings!$B$5,Settings!$B$4)))</f>
        <v/>
      </c>
      <c r="S7192" s="17">
        <f>IF(OR($B7192="",$G7192="",$R7192=0),"",$G7192/$R7192)</f>
        <v/>
      </c>
      <c r="T7192">
        <f>IF($S7192="","",IF($S7192&lt;Settings!$B$8,"Critical",IF($S7192&lt;Settings!$B$9,"Semi Critical","Non Critical")))</f>
        <v/>
      </c>
      <c r="U7192">
        <f>IF($B7192="","",IFERROR(VLOOKUP($O7192,Leaders!$A:$B,2,0),"Not Mapped"))</f>
        <v/>
      </c>
    </row>
    <row r="7193">
      <c r="A7193" s="16" t="n"/>
      <c r="G7193" s="17" t="n"/>
      <c r="H7193" s="17" t="n"/>
      <c r="I7193" s="17" t="n"/>
      <c r="J7193" s="17" t="n"/>
      <c r="K7193" s="17" t="n"/>
      <c r="L7193" s="17" t="n"/>
      <c r="N7193">
        <f>IF($B7193="","",IF($C7193="SUPERSTORE","Superstore","DH"))</f>
        <v/>
      </c>
      <c r="O7193">
        <f>IF($B7193="","",IFERROR(VLOOKUP($B7193,Mapping!$A:$C,2,0),"Not Mapped"))</f>
        <v/>
      </c>
      <c r="P7193">
        <f>IF($B7193="","",IFERROR(VLOOKUP($B7193,Mapping!$A:$C,3,0),"Not Mapped"))</f>
        <v/>
      </c>
      <c r="Q7193">
        <f>IF($B7193="","",IF(COUNTIF(Exclusions!$A:$A,$B7193)&gt;0,"Yes","No"))</f>
        <v/>
      </c>
      <c r="R7193" s="17">
        <f>IF($B7193="","",MIN(1,DAY($A7193)/IF($N7193="Superstore",Settings!$B$5,Settings!$B$4)))</f>
        <v/>
      </c>
      <c r="S7193" s="17">
        <f>IF(OR($B7193="",$G7193="",$R7193=0),"",$G7193/$R7193)</f>
        <v/>
      </c>
      <c r="T7193">
        <f>IF($S7193="","",IF($S7193&lt;Settings!$B$8,"Critical",IF($S7193&lt;Settings!$B$9,"Semi Critical","Non Critical")))</f>
        <v/>
      </c>
      <c r="U7193">
        <f>IF($B7193="","",IFERROR(VLOOKUP($O7193,Leaders!$A:$B,2,0),"Not Mapped"))</f>
        <v/>
      </c>
    </row>
    <row r="7194">
      <c r="A7194" s="16" t="n"/>
      <c r="G7194" s="17" t="n"/>
      <c r="H7194" s="17" t="n"/>
      <c r="I7194" s="17" t="n"/>
      <c r="J7194" s="17" t="n"/>
      <c r="K7194" s="17" t="n"/>
      <c r="L7194" s="17" t="n"/>
      <c r="N7194">
        <f>IF($B7194="","",IF($C7194="SUPERSTORE","Superstore","DH"))</f>
        <v/>
      </c>
      <c r="O7194">
        <f>IF($B7194="","",IFERROR(VLOOKUP($B7194,Mapping!$A:$C,2,0),"Not Mapped"))</f>
        <v/>
      </c>
      <c r="P7194">
        <f>IF($B7194="","",IFERROR(VLOOKUP($B7194,Mapping!$A:$C,3,0),"Not Mapped"))</f>
        <v/>
      </c>
      <c r="Q7194">
        <f>IF($B7194="","",IF(COUNTIF(Exclusions!$A:$A,$B7194)&gt;0,"Yes","No"))</f>
        <v/>
      </c>
      <c r="R7194" s="17">
        <f>IF($B7194="","",MIN(1,DAY($A7194)/IF($N7194="Superstore",Settings!$B$5,Settings!$B$4)))</f>
        <v/>
      </c>
      <c r="S7194" s="17">
        <f>IF(OR($B7194="",$G7194="",$R7194=0),"",$G7194/$R7194)</f>
        <v/>
      </c>
      <c r="T7194">
        <f>IF($S7194="","",IF($S7194&lt;Settings!$B$8,"Critical",IF($S7194&lt;Settings!$B$9,"Semi Critical","Non Critical")))</f>
        <v/>
      </c>
      <c r="U7194">
        <f>IF($B7194="","",IFERROR(VLOOKUP($O7194,Leaders!$A:$B,2,0),"Not Mapped"))</f>
        <v/>
      </c>
    </row>
    <row r="7195">
      <c r="A7195" s="16" t="n"/>
      <c r="G7195" s="17" t="n"/>
      <c r="H7195" s="17" t="n"/>
      <c r="I7195" s="17" t="n"/>
      <c r="J7195" s="17" t="n"/>
      <c r="K7195" s="17" t="n"/>
      <c r="L7195" s="17" t="n"/>
      <c r="N7195">
        <f>IF($B7195="","",IF($C7195="SUPERSTORE","Superstore","DH"))</f>
        <v/>
      </c>
      <c r="O7195">
        <f>IF($B7195="","",IFERROR(VLOOKUP($B7195,Mapping!$A:$C,2,0),"Not Mapped"))</f>
        <v/>
      </c>
      <c r="P7195">
        <f>IF($B7195="","",IFERROR(VLOOKUP($B7195,Mapping!$A:$C,3,0),"Not Mapped"))</f>
        <v/>
      </c>
      <c r="Q7195">
        <f>IF($B7195="","",IF(COUNTIF(Exclusions!$A:$A,$B7195)&gt;0,"Yes","No"))</f>
        <v/>
      </c>
      <c r="R7195" s="17">
        <f>IF($B7195="","",MIN(1,DAY($A7195)/IF($N7195="Superstore",Settings!$B$5,Settings!$B$4)))</f>
        <v/>
      </c>
      <c r="S7195" s="17">
        <f>IF(OR($B7195="",$G7195="",$R7195=0),"",$G7195/$R7195)</f>
        <v/>
      </c>
      <c r="T7195">
        <f>IF($S7195="","",IF($S7195&lt;Settings!$B$8,"Critical",IF($S7195&lt;Settings!$B$9,"Semi Critical","Non Critical")))</f>
        <v/>
      </c>
      <c r="U7195">
        <f>IF($B7195="","",IFERROR(VLOOKUP($O7195,Leaders!$A:$B,2,0),"Not Mapped"))</f>
        <v/>
      </c>
    </row>
    <row r="7196">
      <c r="A7196" s="16" t="n"/>
      <c r="G7196" s="17" t="n"/>
      <c r="H7196" s="17" t="n"/>
      <c r="I7196" s="17" t="n"/>
      <c r="J7196" s="17" t="n"/>
      <c r="K7196" s="17" t="n"/>
      <c r="L7196" s="17" t="n"/>
      <c r="N7196">
        <f>IF($B7196="","",IF($C7196="SUPERSTORE","Superstore","DH"))</f>
        <v/>
      </c>
      <c r="O7196">
        <f>IF($B7196="","",IFERROR(VLOOKUP($B7196,Mapping!$A:$C,2,0),"Not Mapped"))</f>
        <v/>
      </c>
      <c r="P7196">
        <f>IF($B7196="","",IFERROR(VLOOKUP($B7196,Mapping!$A:$C,3,0),"Not Mapped"))</f>
        <v/>
      </c>
      <c r="Q7196">
        <f>IF($B7196="","",IF(COUNTIF(Exclusions!$A:$A,$B7196)&gt;0,"Yes","No"))</f>
        <v/>
      </c>
      <c r="R7196" s="17">
        <f>IF($B7196="","",MIN(1,DAY($A7196)/IF($N7196="Superstore",Settings!$B$5,Settings!$B$4)))</f>
        <v/>
      </c>
      <c r="S7196" s="17">
        <f>IF(OR($B7196="",$G7196="",$R7196=0),"",$G7196/$R7196)</f>
        <v/>
      </c>
      <c r="T7196">
        <f>IF($S7196="","",IF($S7196&lt;Settings!$B$8,"Critical",IF($S7196&lt;Settings!$B$9,"Semi Critical","Non Critical")))</f>
        <v/>
      </c>
      <c r="U7196">
        <f>IF($B7196="","",IFERROR(VLOOKUP($O7196,Leaders!$A:$B,2,0),"Not Mapped"))</f>
        <v/>
      </c>
    </row>
    <row r="7197">
      <c r="A7197" s="16" t="n"/>
      <c r="G7197" s="17" t="n"/>
      <c r="H7197" s="17" t="n"/>
      <c r="I7197" s="17" t="n"/>
      <c r="J7197" s="17" t="n"/>
      <c r="K7197" s="17" t="n"/>
      <c r="L7197" s="17" t="n"/>
      <c r="N7197">
        <f>IF($B7197="","",IF($C7197="SUPERSTORE","Superstore","DH"))</f>
        <v/>
      </c>
      <c r="O7197">
        <f>IF($B7197="","",IFERROR(VLOOKUP($B7197,Mapping!$A:$C,2,0),"Not Mapped"))</f>
        <v/>
      </c>
      <c r="P7197">
        <f>IF($B7197="","",IFERROR(VLOOKUP($B7197,Mapping!$A:$C,3,0),"Not Mapped"))</f>
        <v/>
      </c>
      <c r="Q7197">
        <f>IF($B7197="","",IF(COUNTIF(Exclusions!$A:$A,$B7197)&gt;0,"Yes","No"))</f>
        <v/>
      </c>
      <c r="R7197" s="17">
        <f>IF($B7197="","",MIN(1,DAY($A7197)/IF($N7197="Superstore",Settings!$B$5,Settings!$B$4)))</f>
        <v/>
      </c>
      <c r="S7197" s="17">
        <f>IF(OR($B7197="",$G7197="",$R7197=0),"",$G7197/$R7197)</f>
        <v/>
      </c>
      <c r="T7197">
        <f>IF($S7197="","",IF($S7197&lt;Settings!$B$8,"Critical",IF($S7197&lt;Settings!$B$9,"Semi Critical","Non Critical")))</f>
        <v/>
      </c>
      <c r="U7197">
        <f>IF($B7197="","",IFERROR(VLOOKUP($O7197,Leaders!$A:$B,2,0),"Not Mapped"))</f>
        <v/>
      </c>
    </row>
    <row r="7198">
      <c r="A7198" s="16" t="n"/>
      <c r="G7198" s="17" t="n"/>
      <c r="H7198" s="17" t="n"/>
      <c r="I7198" s="17" t="n"/>
      <c r="J7198" s="17" t="n"/>
      <c r="K7198" s="17" t="n"/>
      <c r="L7198" s="17" t="n"/>
      <c r="N7198">
        <f>IF($B7198="","",IF($C7198="SUPERSTORE","Superstore","DH"))</f>
        <v/>
      </c>
      <c r="O7198">
        <f>IF($B7198="","",IFERROR(VLOOKUP($B7198,Mapping!$A:$C,2,0),"Not Mapped"))</f>
        <v/>
      </c>
      <c r="P7198">
        <f>IF($B7198="","",IFERROR(VLOOKUP($B7198,Mapping!$A:$C,3,0),"Not Mapped"))</f>
        <v/>
      </c>
      <c r="Q7198">
        <f>IF($B7198="","",IF(COUNTIF(Exclusions!$A:$A,$B7198)&gt;0,"Yes","No"))</f>
        <v/>
      </c>
      <c r="R7198" s="17">
        <f>IF($B7198="","",MIN(1,DAY($A7198)/IF($N7198="Superstore",Settings!$B$5,Settings!$B$4)))</f>
        <v/>
      </c>
      <c r="S7198" s="17">
        <f>IF(OR($B7198="",$G7198="",$R7198=0),"",$G7198/$R7198)</f>
        <v/>
      </c>
      <c r="T7198">
        <f>IF($S7198="","",IF($S7198&lt;Settings!$B$8,"Critical",IF($S7198&lt;Settings!$B$9,"Semi Critical","Non Critical")))</f>
        <v/>
      </c>
      <c r="U7198">
        <f>IF($B7198="","",IFERROR(VLOOKUP($O7198,Leaders!$A:$B,2,0),"Not Mapped"))</f>
        <v/>
      </c>
    </row>
    <row r="7199">
      <c r="A7199" s="16" t="n"/>
      <c r="G7199" s="17" t="n"/>
      <c r="H7199" s="17" t="n"/>
      <c r="I7199" s="17" t="n"/>
      <c r="J7199" s="17" t="n"/>
      <c r="K7199" s="17" t="n"/>
      <c r="L7199" s="17" t="n"/>
      <c r="N7199">
        <f>IF($B7199="","",IF($C7199="SUPERSTORE","Superstore","DH"))</f>
        <v/>
      </c>
      <c r="O7199">
        <f>IF($B7199="","",IFERROR(VLOOKUP($B7199,Mapping!$A:$C,2,0),"Not Mapped"))</f>
        <v/>
      </c>
      <c r="P7199">
        <f>IF($B7199="","",IFERROR(VLOOKUP($B7199,Mapping!$A:$C,3,0),"Not Mapped"))</f>
        <v/>
      </c>
      <c r="Q7199">
        <f>IF($B7199="","",IF(COUNTIF(Exclusions!$A:$A,$B7199)&gt;0,"Yes","No"))</f>
        <v/>
      </c>
      <c r="R7199" s="17">
        <f>IF($B7199="","",MIN(1,DAY($A7199)/IF($N7199="Superstore",Settings!$B$5,Settings!$B$4)))</f>
        <v/>
      </c>
      <c r="S7199" s="17">
        <f>IF(OR($B7199="",$G7199="",$R7199=0),"",$G7199/$R7199)</f>
        <v/>
      </c>
      <c r="T7199">
        <f>IF($S7199="","",IF($S7199&lt;Settings!$B$8,"Critical",IF($S7199&lt;Settings!$B$9,"Semi Critical","Non Critical")))</f>
        <v/>
      </c>
      <c r="U7199">
        <f>IF($B7199="","",IFERROR(VLOOKUP($O7199,Leaders!$A:$B,2,0),"Not Mapped"))</f>
        <v/>
      </c>
    </row>
    <row r="7200">
      <c r="A7200" s="16" t="n"/>
      <c r="G7200" s="17" t="n"/>
      <c r="H7200" s="17" t="n"/>
      <c r="I7200" s="17" t="n"/>
      <c r="J7200" s="17" t="n"/>
      <c r="K7200" s="17" t="n"/>
      <c r="L7200" s="17" t="n"/>
      <c r="N7200">
        <f>IF($B7200="","",IF($C7200="SUPERSTORE","Superstore","DH"))</f>
        <v/>
      </c>
      <c r="O7200">
        <f>IF($B7200="","",IFERROR(VLOOKUP($B7200,Mapping!$A:$C,2,0),"Not Mapped"))</f>
        <v/>
      </c>
      <c r="P7200">
        <f>IF($B7200="","",IFERROR(VLOOKUP($B7200,Mapping!$A:$C,3,0),"Not Mapped"))</f>
        <v/>
      </c>
      <c r="Q7200">
        <f>IF($B7200="","",IF(COUNTIF(Exclusions!$A:$A,$B7200)&gt;0,"Yes","No"))</f>
        <v/>
      </c>
      <c r="R7200" s="17">
        <f>IF($B7200="","",MIN(1,DAY($A7200)/IF($N7200="Superstore",Settings!$B$5,Settings!$B$4)))</f>
        <v/>
      </c>
      <c r="S7200" s="17">
        <f>IF(OR($B7200="",$G7200="",$R7200=0),"",$G7200/$R7200)</f>
        <v/>
      </c>
      <c r="T7200">
        <f>IF($S7200="","",IF($S7200&lt;Settings!$B$8,"Critical",IF($S7200&lt;Settings!$B$9,"Semi Critical","Non Critical")))</f>
        <v/>
      </c>
      <c r="U7200">
        <f>IF($B7200="","",IFERROR(VLOOKUP($O7200,Leaders!$A:$B,2,0),"Not Mapped"))</f>
        <v/>
      </c>
    </row>
    <row r="7201">
      <c r="A7201" s="16" t="n"/>
      <c r="G7201" s="17" t="n"/>
      <c r="H7201" s="17" t="n"/>
      <c r="I7201" s="17" t="n"/>
      <c r="J7201" s="17" t="n"/>
      <c r="K7201" s="17" t="n"/>
      <c r="L7201" s="17" t="n"/>
      <c r="N7201">
        <f>IF($B7201="","",IF($C7201="SUPERSTORE","Superstore","DH"))</f>
        <v/>
      </c>
      <c r="O7201">
        <f>IF($B7201="","",IFERROR(VLOOKUP($B7201,Mapping!$A:$C,2,0),"Not Mapped"))</f>
        <v/>
      </c>
      <c r="P7201">
        <f>IF($B7201="","",IFERROR(VLOOKUP($B7201,Mapping!$A:$C,3,0),"Not Mapped"))</f>
        <v/>
      </c>
      <c r="Q7201">
        <f>IF($B7201="","",IF(COUNTIF(Exclusions!$A:$A,$B7201)&gt;0,"Yes","No"))</f>
        <v/>
      </c>
      <c r="R7201" s="17">
        <f>IF($B7201="","",MIN(1,DAY($A7201)/IF($N7201="Superstore",Settings!$B$5,Settings!$B$4)))</f>
        <v/>
      </c>
      <c r="S7201" s="17">
        <f>IF(OR($B7201="",$G7201="",$R7201=0),"",$G7201/$R7201)</f>
        <v/>
      </c>
      <c r="T7201">
        <f>IF($S7201="","",IF($S7201&lt;Settings!$B$8,"Critical",IF($S7201&lt;Settings!$B$9,"Semi Critical","Non Critical")))</f>
        <v/>
      </c>
      <c r="U7201">
        <f>IF($B7201="","",IFERROR(VLOOKUP($O7201,Leaders!$A:$B,2,0),"Not Mapped"))</f>
        <v/>
      </c>
    </row>
    <row r="7202">
      <c r="A7202" s="16" t="n"/>
      <c r="G7202" s="17" t="n"/>
      <c r="H7202" s="17" t="n"/>
      <c r="I7202" s="17" t="n"/>
      <c r="J7202" s="17" t="n"/>
      <c r="K7202" s="17" t="n"/>
      <c r="L7202" s="17" t="n"/>
      <c r="N7202">
        <f>IF($B7202="","",IF($C7202="SUPERSTORE","Superstore","DH"))</f>
        <v/>
      </c>
      <c r="O7202">
        <f>IF($B7202="","",IFERROR(VLOOKUP($B7202,Mapping!$A:$C,2,0),"Not Mapped"))</f>
        <v/>
      </c>
      <c r="P7202">
        <f>IF($B7202="","",IFERROR(VLOOKUP($B7202,Mapping!$A:$C,3,0),"Not Mapped"))</f>
        <v/>
      </c>
      <c r="Q7202">
        <f>IF($B7202="","",IF(COUNTIF(Exclusions!$A:$A,$B7202)&gt;0,"Yes","No"))</f>
        <v/>
      </c>
      <c r="R7202" s="17">
        <f>IF($B7202="","",MIN(1,DAY($A7202)/IF($N7202="Superstore",Settings!$B$5,Settings!$B$4)))</f>
        <v/>
      </c>
      <c r="S7202" s="17">
        <f>IF(OR($B7202="",$G7202="",$R7202=0),"",$G7202/$R7202)</f>
        <v/>
      </c>
      <c r="T7202">
        <f>IF($S7202="","",IF($S7202&lt;Settings!$B$8,"Critical",IF($S7202&lt;Settings!$B$9,"Semi Critical","Non Critical")))</f>
        <v/>
      </c>
      <c r="U7202">
        <f>IF($B7202="","",IFERROR(VLOOKUP($O7202,Leaders!$A:$B,2,0),"Not Mapped"))</f>
        <v/>
      </c>
    </row>
    <row r="7203">
      <c r="A7203" s="16" t="n"/>
      <c r="G7203" s="17" t="n"/>
      <c r="H7203" s="17" t="n"/>
      <c r="I7203" s="17" t="n"/>
      <c r="J7203" s="17" t="n"/>
      <c r="K7203" s="17" t="n"/>
      <c r="L7203" s="17" t="n"/>
      <c r="N7203">
        <f>IF($B7203="","",IF($C7203="SUPERSTORE","Superstore","DH"))</f>
        <v/>
      </c>
      <c r="O7203">
        <f>IF($B7203="","",IFERROR(VLOOKUP($B7203,Mapping!$A:$C,2,0),"Not Mapped"))</f>
        <v/>
      </c>
      <c r="P7203">
        <f>IF($B7203="","",IFERROR(VLOOKUP($B7203,Mapping!$A:$C,3,0),"Not Mapped"))</f>
        <v/>
      </c>
      <c r="Q7203">
        <f>IF($B7203="","",IF(COUNTIF(Exclusions!$A:$A,$B7203)&gt;0,"Yes","No"))</f>
        <v/>
      </c>
      <c r="R7203" s="17">
        <f>IF($B7203="","",MIN(1,DAY($A7203)/IF($N7203="Superstore",Settings!$B$5,Settings!$B$4)))</f>
        <v/>
      </c>
      <c r="S7203" s="17">
        <f>IF(OR($B7203="",$G7203="",$R7203=0),"",$G7203/$R7203)</f>
        <v/>
      </c>
      <c r="T7203">
        <f>IF($S7203="","",IF($S7203&lt;Settings!$B$8,"Critical",IF($S7203&lt;Settings!$B$9,"Semi Critical","Non Critical")))</f>
        <v/>
      </c>
      <c r="U7203">
        <f>IF($B7203="","",IFERROR(VLOOKUP($O7203,Leaders!$A:$B,2,0),"Not Mapped"))</f>
        <v/>
      </c>
    </row>
    <row r="7204">
      <c r="A7204" s="16" t="n"/>
      <c r="G7204" s="17" t="n"/>
      <c r="H7204" s="17" t="n"/>
      <c r="I7204" s="17" t="n"/>
      <c r="J7204" s="17" t="n"/>
      <c r="K7204" s="17" t="n"/>
      <c r="L7204" s="17" t="n"/>
      <c r="N7204">
        <f>IF($B7204="","",IF($C7204="SUPERSTORE","Superstore","DH"))</f>
        <v/>
      </c>
      <c r="O7204">
        <f>IF($B7204="","",IFERROR(VLOOKUP($B7204,Mapping!$A:$C,2,0),"Not Mapped"))</f>
        <v/>
      </c>
      <c r="P7204">
        <f>IF($B7204="","",IFERROR(VLOOKUP($B7204,Mapping!$A:$C,3,0),"Not Mapped"))</f>
        <v/>
      </c>
      <c r="Q7204">
        <f>IF($B7204="","",IF(COUNTIF(Exclusions!$A:$A,$B7204)&gt;0,"Yes","No"))</f>
        <v/>
      </c>
      <c r="R7204" s="17">
        <f>IF($B7204="","",MIN(1,DAY($A7204)/IF($N7204="Superstore",Settings!$B$5,Settings!$B$4)))</f>
        <v/>
      </c>
      <c r="S7204" s="17">
        <f>IF(OR($B7204="",$G7204="",$R7204=0),"",$G7204/$R7204)</f>
        <v/>
      </c>
      <c r="T7204">
        <f>IF($S7204="","",IF($S7204&lt;Settings!$B$8,"Critical",IF($S7204&lt;Settings!$B$9,"Semi Critical","Non Critical")))</f>
        <v/>
      </c>
      <c r="U7204">
        <f>IF($B7204="","",IFERROR(VLOOKUP($O7204,Leaders!$A:$B,2,0),"Not Mapped"))</f>
        <v/>
      </c>
    </row>
    <row r="7205">
      <c r="A7205" s="16" t="n"/>
      <c r="G7205" s="17" t="n"/>
      <c r="H7205" s="17" t="n"/>
      <c r="I7205" s="17" t="n"/>
      <c r="J7205" s="17" t="n"/>
      <c r="K7205" s="17" t="n"/>
      <c r="L7205" s="17" t="n"/>
      <c r="N7205">
        <f>IF($B7205="","",IF($C7205="SUPERSTORE","Superstore","DH"))</f>
        <v/>
      </c>
      <c r="O7205">
        <f>IF($B7205="","",IFERROR(VLOOKUP($B7205,Mapping!$A:$C,2,0),"Not Mapped"))</f>
        <v/>
      </c>
      <c r="P7205">
        <f>IF($B7205="","",IFERROR(VLOOKUP($B7205,Mapping!$A:$C,3,0),"Not Mapped"))</f>
        <v/>
      </c>
      <c r="Q7205">
        <f>IF($B7205="","",IF(COUNTIF(Exclusions!$A:$A,$B7205)&gt;0,"Yes","No"))</f>
        <v/>
      </c>
      <c r="R7205" s="17">
        <f>IF($B7205="","",MIN(1,DAY($A7205)/IF($N7205="Superstore",Settings!$B$5,Settings!$B$4)))</f>
        <v/>
      </c>
      <c r="S7205" s="17">
        <f>IF(OR($B7205="",$G7205="",$R7205=0),"",$G7205/$R7205)</f>
        <v/>
      </c>
      <c r="T7205">
        <f>IF($S7205="","",IF($S7205&lt;Settings!$B$8,"Critical",IF($S7205&lt;Settings!$B$9,"Semi Critical","Non Critical")))</f>
        <v/>
      </c>
      <c r="U7205">
        <f>IF($B7205="","",IFERROR(VLOOKUP($O7205,Leaders!$A:$B,2,0),"Not Mapped"))</f>
        <v/>
      </c>
    </row>
    <row r="7206">
      <c r="A7206" s="16" t="n"/>
      <c r="G7206" s="17" t="n"/>
      <c r="H7206" s="17" t="n"/>
      <c r="I7206" s="17" t="n"/>
      <c r="J7206" s="17" t="n"/>
      <c r="K7206" s="17" t="n"/>
      <c r="L7206" s="17" t="n"/>
      <c r="N7206">
        <f>IF($B7206="","",IF($C7206="SUPERSTORE","Superstore","DH"))</f>
        <v/>
      </c>
      <c r="O7206">
        <f>IF($B7206="","",IFERROR(VLOOKUP($B7206,Mapping!$A:$C,2,0),"Not Mapped"))</f>
        <v/>
      </c>
      <c r="P7206">
        <f>IF($B7206="","",IFERROR(VLOOKUP($B7206,Mapping!$A:$C,3,0),"Not Mapped"))</f>
        <v/>
      </c>
      <c r="Q7206">
        <f>IF($B7206="","",IF(COUNTIF(Exclusions!$A:$A,$B7206)&gt;0,"Yes","No"))</f>
        <v/>
      </c>
      <c r="R7206" s="17">
        <f>IF($B7206="","",MIN(1,DAY($A7206)/IF($N7206="Superstore",Settings!$B$5,Settings!$B$4)))</f>
        <v/>
      </c>
      <c r="S7206" s="17">
        <f>IF(OR($B7206="",$G7206="",$R7206=0),"",$G7206/$R7206)</f>
        <v/>
      </c>
      <c r="T7206">
        <f>IF($S7206="","",IF($S7206&lt;Settings!$B$8,"Critical",IF($S7206&lt;Settings!$B$9,"Semi Critical","Non Critical")))</f>
        <v/>
      </c>
      <c r="U7206">
        <f>IF($B7206="","",IFERROR(VLOOKUP($O7206,Leaders!$A:$B,2,0),"Not Mapped"))</f>
        <v/>
      </c>
    </row>
    <row r="7207">
      <c r="A7207" s="16" t="n"/>
      <c r="G7207" s="17" t="n"/>
      <c r="H7207" s="17" t="n"/>
      <c r="I7207" s="17" t="n"/>
      <c r="J7207" s="17" t="n"/>
      <c r="K7207" s="17" t="n"/>
      <c r="L7207" s="17" t="n"/>
      <c r="N7207">
        <f>IF($B7207="","",IF($C7207="SUPERSTORE","Superstore","DH"))</f>
        <v/>
      </c>
      <c r="O7207">
        <f>IF($B7207="","",IFERROR(VLOOKUP($B7207,Mapping!$A:$C,2,0),"Not Mapped"))</f>
        <v/>
      </c>
      <c r="P7207">
        <f>IF($B7207="","",IFERROR(VLOOKUP($B7207,Mapping!$A:$C,3,0),"Not Mapped"))</f>
        <v/>
      </c>
      <c r="Q7207">
        <f>IF($B7207="","",IF(COUNTIF(Exclusions!$A:$A,$B7207)&gt;0,"Yes","No"))</f>
        <v/>
      </c>
      <c r="R7207" s="17">
        <f>IF($B7207="","",MIN(1,DAY($A7207)/IF($N7207="Superstore",Settings!$B$5,Settings!$B$4)))</f>
        <v/>
      </c>
      <c r="S7207" s="17">
        <f>IF(OR($B7207="",$G7207="",$R7207=0),"",$G7207/$R7207)</f>
        <v/>
      </c>
      <c r="T7207">
        <f>IF($S7207="","",IF($S7207&lt;Settings!$B$8,"Critical",IF($S7207&lt;Settings!$B$9,"Semi Critical","Non Critical")))</f>
        <v/>
      </c>
      <c r="U7207">
        <f>IF($B7207="","",IFERROR(VLOOKUP($O7207,Leaders!$A:$B,2,0),"Not Mapped"))</f>
        <v/>
      </c>
    </row>
    <row r="7208">
      <c r="A7208" s="16" t="n"/>
      <c r="G7208" s="17" t="n"/>
      <c r="H7208" s="17" t="n"/>
      <c r="I7208" s="17" t="n"/>
      <c r="J7208" s="17" t="n"/>
      <c r="K7208" s="17" t="n"/>
      <c r="L7208" s="17" t="n"/>
      <c r="N7208">
        <f>IF($B7208="","",IF($C7208="SUPERSTORE","Superstore","DH"))</f>
        <v/>
      </c>
      <c r="O7208">
        <f>IF($B7208="","",IFERROR(VLOOKUP($B7208,Mapping!$A:$C,2,0),"Not Mapped"))</f>
        <v/>
      </c>
      <c r="P7208">
        <f>IF($B7208="","",IFERROR(VLOOKUP($B7208,Mapping!$A:$C,3,0),"Not Mapped"))</f>
        <v/>
      </c>
      <c r="Q7208">
        <f>IF($B7208="","",IF(COUNTIF(Exclusions!$A:$A,$B7208)&gt;0,"Yes","No"))</f>
        <v/>
      </c>
      <c r="R7208" s="17">
        <f>IF($B7208="","",MIN(1,DAY($A7208)/IF($N7208="Superstore",Settings!$B$5,Settings!$B$4)))</f>
        <v/>
      </c>
      <c r="S7208" s="17">
        <f>IF(OR($B7208="",$G7208="",$R7208=0),"",$G7208/$R7208)</f>
        <v/>
      </c>
      <c r="T7208">
        <f>IF($S7208="","",IF($S7208&lt;Settings!$B$8,"Critical",IF($S7208&lt;Settings!$B$9,"Semi Critical","Non Critical")))</f>
        <v/>
      </c>
      <c r="U7208">
        <f>IF($B7208="","",IFERROR(VLOOKUP($O7208,Leaders!$A:$B,2,0),"Not Mapped"))</f>
        <v/>
      </c>
    </row>
    <row r="7209">
      <c r="A7209" s="16" t="n"/>
      <c r="G7209" s="17" t="n"/>
      <c r="H7209" s="17" t="n"/>
      <c r="I7209" s="17" t="n"/>
      <c r="J7209" s="17" t="n"/>
      <c r="K7209" s="17" t="n"/>
      <c r="L7209" s="17" t="n"/>
      <c r="N7209">
        <f>IF($B7209="","",IF($C7209="SUPERSTORE","Superstore","DH"))</f>
        <v/>
      </c>
      <c r="O7209">
        <f>IF($B7209="","",IFERROR(VLOOKUP($B7209,Mapping!$A:$C,2,0),"Not Mapped"))</f>
        <v/>
      </c>
      <c r="P7209">
        <f>IF($B7209="","",IFERROR(VLOOKUP($B7209,Mapping!$A:$C,3,0),"Not Mapped"))</f>
        <v/>
      </c>
      <c r="Q7209">
        <f>IF($B7209="","",IF(COUNTIF(Exclusions!$A:$A,$B7209)&gt;0,"Yes","No"))</f>
        <v/>
      </c>
      <c r="R7209" s="17">
        <f>IF($B7209="","",MIN(1,DAY($A7209)/IF($N7209="Superstore",Settings!$B$5,Settings!$B$4)))</f>
        <v/>
      </c>
      <c r="S7209" s="17">
        <f>IF(OR($B7209="",$G7209="",$R7209=0),"",$G7209/$R7209)</f>
        <v/>
      </c>
      <c r="T7209">
        <f>IF($S7209="","",IF($S7209&lt;Settings!$B$8,"Critical",IF($S7209&lt;Settings!$B$9,"Semi Critical","Non Critical")))</f>
        <v/>
      </c>
      <c r="U7209">
        <f>IF($B7209="","",IFERROR(VLOOKUP($O7209,Leaders!$A:$B,2,0),"Not Mapped"))</f>
        <v/>
      </c>
    </row>
    <row r="7210">
      <c r="A7210" s="16" t="n"/>
      <c r="G7210" s="17" t="n"/>
      <c r="H7210" s="17" t="n"/>
      <c r="I7210" s="17" t="n"/>
      <c r="J7210" s="17" t="n"/>
      <c r="K7210" s="17" t="n"/>
      <c r="L7210" s="17" t="n"/>
      <c r="N7210">
        <f>IF($B7210="","",IF($C7210="SUPERSTORE","Superstore","DH"))</f>
        <v/>
      </c>
      <c r="O7210">
        <f>IF($B7210="","",IFERROR(VLOOKUP($B7210,Mapping!$A:$C,2,0),"Not Mapped"))</f>
        <v/>
      </c>
      <c r="P7210">
        <f>IF($B7210="","",IFERROR(VLOOKUP($B7210,Mapping!$A:$C,3,0),"Not Mapped"))</f>
        <v/>
      </c>
      <c r="Q7210">
        <f>IF($B7210="","",IF(COUNTIF(Exclusions!$A:$A,$B7210)&gt;0,"Yes","No"))</f>
        <v/>
      </c>
      <c r="R7210" s="17">
        <f>IF($B7210="","",MIN(1,DAY($A7210)/IF($N7210="Superstore",Settings!$B$5,Settings!$B$4)))</f>
        <v/>
      </c>
      <c r="S7210" s="17">
        <f>IF(OR($B7210="",$G7210="",$R7210=0),"",$G7210/$R7210)</f>
        <v/>
      </c>
      <c r="T7210">
        <f>IF($S7210="","",IF($S7210&lt;Settings!$B$8,"Critical",IF($S7210&lt;Settings!$B$9,"Semi Critical","Non Critical")))</f>
        <v/>
      </c>
      <c r="U7210">
        <f>IF($B7210="","",IFERROR(VLOOKUP($O7210,Leaders!$A:$B,2,0),"Not Mapped"))</f>
        <v/>
      </c>
    </row>
    <row r="7211">
      <c r="A7211" s="16" t="n"/>
      <c r="G7211" s="17" t="n"/>
      <c r="H7211" s="17" t="n"/>
      <c r="I7211" s="17" t="n"/>
      <c r="J7211" s="17" t="n"/>
      <c r="K7211" s="17" t="n"/>
      <c r="L7211" s="17" t="n"/>
      <c r="N7211">
        <f>IF($B7211="","",IF($C7211="SUPERSTORE","Superstore","DH"))</f>
        <v/>
      </c>
      <c r="O7211">
        <f>IF($B7211="","",IFERROR(VLOOKUP($B7211,Mapping!$A:$C,2,0),"Not Mapped"))</f>
        <v/>
      </c>
      <c r="P7211">
        <f>IF($B7211="","",IFERROR(VLOOKUP($B7211,Mapping!$A:$C,3,0),"Not Mapped"))</f>
        <v/>
      </c>
      <c r="Q7211">
        <f>IF($B7211="","",IF(COUNTIF(Exclusions!$A:$A,$B7211)&gt;0,"Yes","No"))</f>
        <v/>
      </c>
      <c r="R7211" s="17">
        <f>IF($B7211="","",MIN(1,DAY($A7211)/IF($N7211="Superstore",Settings!$B$5,Settings!$B$4)))</f>
        <v/>
      </c>
      <c r="S7211" s="17">
        <f>IF(OR($B7211="",$G7211="",$R7211=0),"",$G7211/$R7211)</f>
        <v/>
      </c>
      <c r="T7211">
        <f>IF($S7211="","",IF($S7211&lt;Settings!$B$8,"Critical",IF($S7211&lt;Settings!$B$9,"Semi Critical","Non Critical")))</f>
        <v/>
      </c>
      <c r="U7211">
        <f>IF($B7211="","",IFERROR(VLOOKUP($O7211,Leaders!$A:$B,2,0),"Not Mapped"))</f>
        <v/>
      </c>
    </row>
    <row r="7212">
      <c r="A7212" s="16" t="n"/>
      <c r="G7212" s="17" t="n"/>
      <c r="H7212" s="17" t="n"/>
      <c r="I7212" s="17" t="n"/>
      <c r="J7212" s="17" t="n"/>
      <c r="K7212" s="17" t="n"/>
      <c r="L7212" s="17" t="n"/>
      <c r="N7212">
        <f>IF($B7212="","",IF($C7212="SUPERSTORE","Superstore","DH"))</f>
        <v/>
      </c>
      <c r="O7212">
        <f>IF($B7212="","",IFERROR(VLOOKUP($B7212,Mapping!$A:$C,2,0),"Not Mapped"))</f>
        <v/>
      </c>
      <c r="P7212">
        <f>IF($B7212="","",IFERROR(VLOOKUP($B7212,Mapping!$A:$C,3,0),"Not Mapped"))</f>
        <v/>
      </c>
      <c r="Q7212">
        <f>IF($B7212="","",IF(COUNTIF(Exclusions!$A:$A,$B7212)&gt;0,"Yes","No"))</f>
        <v/>
      </c>
      <c r="R7212" s="17">
        <f>IF($B7212="","",MIN(1,DAY($A7212)/IF($N7212="Superstore",Settings!$B$5,Settings!$B$4)))</f>
        <v/>
      </c>
      <c r="S7212" s="17">
        <f>IF(OR($B7212="",$G7212="",$R7212=0),"",$G7212/$R7212)</f>
        <v/>
      </c>
      <c r="T7212">
        <f>IF($S7212="","",IF($S7212&lt;Settings!$B$8,"Critical",IF($S7212&lt;Settings!$B$9,"Semi Critical","Non Critical")))</f>
        <v/>
      </c>
      <c r="U7212">
        <f>IF($B7212="","",IFERROR(VLOOKUP($O7212,Leaders!$A:$B,2,0),"Not Mapped"))</f>
        <v/>
      </c>
    </row>
    <row r="7213">
      <c r="A7213" s="16" t="n"/>
      <c r="G7213" s="17" t="n"/>
      <c r="H7213" s="17" t="n"/>
      <c r="I7213" s="17" t="n"/>
      <c r="J7213" s="17" t="n"/>
      <c r="K7213" s="17" t="n"/>
      <c r="L7213" s="17" t="n"/>
      <c r="N7213">
        <f>IF($B7213="","",IF($C7213="SUPERSTORE","Superstore","DH"))</f>
        <v/>
      </c>
      <c r="O7213">
        <f>IF($B7213="","",IFERROR(VLOOKUP($B7213,Mapping!$A:$C,2,0),"Not Mapped"))</f>
        <v/>
      </c>
      <c r="P7213">
        <f>IF($B7213="","",IFERROR(VLOOKUP($B7213,Mapping!$A:$C,3,0),"Not Mapped"))</f>
        <v/>
      </c>
      <c r="Q7213">
        <f>IF($B7213="","",IF(COUNTIF(Exclusions!$A:$A,$B7213)&gt;0,"Yes","No"))</f>
        <v/>
      </c>
      <c r="R7213" s="17">
        <f>IF($B7213="","",MIN(1,DAY($A7213)/IF($N7213="Superstore",Settings!$B$5,Settings!$B$4)))</f>
        <v/>
      </c>
      <c r="S7213" s="17">
        <f>IF(OR($B7213="",$G7213="",$R7213=0),"",$G7213/$R7213)</f>
        <v/>
      </c>
      <c r="T7213">
        <f>IF($S7213="","",IF($S7213&lt;Settings!$B$8,"Critical",IF($S7213&lt;Settings!$B$9,"Semi Critical","Non Critical")))</f>
        <v/>
      </c>
      <c r="U7213">
        <f>IF($B7213="","",IFERROR(VLOOKUP($O7213,Leaders!$A:$B,2,0),"Not Mapped"))</f>
        <v/>
      </c>
    </row>
    <row r="7214">
      <c r="A7214" s="16" t="n"/>
      <c r="G7214" s="17" t="n"/>
      <c r="H7214" s="17" t="n"/>
      <c r="I7214" s="17" t="n"/>
      <c r="J7214" s="17" t="n"/>
      <c r="K7214" s="17" t="n"/>
      <c r="L7214" s="17" t="n"/>
      <c r="N7214">
        <f>IF($B7214="","",IF($C7214="SUPERSTORE","Superstore","DH"))</f>
        <v/>
      </c>
      <c r="O7214">
        <f>IF($B7214="","",IFERROR(VLOOKUP($B7214,Mapping!$A:$C,2,0),"Not Mapped"))</f>
        <v/>
      </c>
      <c r="P7214">
        <f>IF($B7214="","",IFERROR(VLOOKUP($B7214,Mapping!$A:$C,3,0),"Not Mapped"))</f>
        <v/>
      </c>
      <c r="Q7214">
        <f>IF($B7214="","",IF(COUNTIF(Exclusions!$A:$A,$B7214)&gt;0,"Yes","No"))</f>
        <v/>
      </c>
      <c r="R7214" s="17">
        <f>IF($B7214="","",MIN(1,DAY($A7214)/IF($N7214="Superstore",Settings!$B$5,Settings!$B$4)))</f>
        <v/>
      </c>
      <c r="S7214" s="17">
        <f>IF(OR($B7214="",$G7214="",$R7214=0),"",$G7214/$R7214)</f>
        <v/>
      </c>
      <c r="T7214">
        <f>IF($S7214="","",IF($S7214&lt;Settings!$B$8,"Critical",IF($S7214&lt;Settings!$B$9,"Semi Critical","Non Critical")))</f>
        <v/>
      </c>
      <c r="U7214">
        <f>IF($B7214="","",IFERROR(VLOOKUP($O7214,Leaders!$A:$B,2,0),"Not Mapped"))</f>
        <v/>
      </c>
    </row>
    <row r="7215">
      <c r="A7215" s="16" t="n"/>
      <c r="G7215" s="17" t="n"/>
      <c r="H7215" s="17" t="n"/>
      <c r="I7215" s="17" t="n"/>
      <c r="J7215" s="17" t="n"/>
      <c r="K7215" s="17" t="n"/>
      <c r="L7215" s="17" t="n"/>
      <c r="N7215">
        <f>IF($B7215="","",IF($C7215="SUPERSTORE","Superstore","DH"))</f>
        <v/>
      </c>
      <c r="O7215">
        <f>IF($B7215="","",IFERROR(VLOOKUP($B7215,Mapping!$A:$C,2,0),"Not Mapped"))</f>
        <v/>
      </c>
      <c r="P7215">
        <f>IF($B7215="","",IFERROR(VLOOKUP($B7215,Mapping!$A:$C,3,0),"Not Mapped"))</f>
        <v/>
      </c>
      <c r="Q7215">
        <f>IF($B7215="","",IF(COUNTIF(Exclusions!$A:$A,$B7215)&gt;0,"Yes","No"))</f>
        <v/>
      </c>
      <c r="R7215" s="17">
        <f>IF($B7215="","",MIN(1,DAY($A7215)/IF($N7215="Superstore",Settings!$B$5,Settings!$B$4)))</f>
        <v/>
      </c>
      <c r="S7215" s="17">
        <f>IF(OR($B7215="",$G7215="",$R7215=0),"",$G7215/$R7215)</f>
        <v/>
      </c>
      <c r="T7215">
        <f>IF($S7215="","",IF($S7215&lt;Settings!$B$8,"Critical",IF($S7215&lt;Settings!$B$9,"Semi Critical","Non Critical")))</f>
        <v/>
      </c>
      <c r="U7215">
        <f>IF($B7215="","",IFERROR(VLOOKUP($O7215,Leaders!$A:$B,2,0),"Not Mapped"))</f>
        <v/>
      </c>
    </row>
    <row r="7216">
      <c r="A7216" s="16" t="n"/>
      <c r="G7216" s="17" t="n"/>
      <c r="H7216" s="17" t="n"/>
      <c r="I7216" s="17" t="n"/>
      <c r="J7216" s="17" t="n"/>
      <c r="K7216" s="17" t="n"/>
      <c r="L7216" s="17" t="n"/>
      <c r="N7216">
        <f>IF($B7216="","",IF($C7216="SUPERSTORE","Superstore","DH"))</f>
        <v/>
      </c>
      <c r="O7216">
        <f>IF($B7216="","",IFERROR(VLOOKUP($B7216,Mapping!$A:$C,2,0),"Not Mapped"))</f>
        <v/>
      </c>
      <c r="P7216">
        <f>IF($B7216="","",IFERROR(VLOOKUP($B7216,Mapping!$A:$C,3,0),"Not Mapped"))</f>
        <v/>
      </c>
      <c r="Q7216">
        <f>IF($B7216="","",IF(COUNTIF(Exclusions!$A:$A,$B7216)&gt;0,"Yes","No"))</f>
        <v/>
      </c>
      <c r="R7216" s="17">
        <f>IF($B7216="","",MIN(1,DAY($A7216)/IF($N7216="Superstore",Settings!$B$5,Settings!$B$4)))</f>
        <v/>
      </c>
      <c r="S7216" s="17">
        <f>IF(OR($B7216="",$G7216="",$R7216=0),"",$G7216/$R7216)</f>
        <v/>
      </c>
      <c r="T7216">
        <f>IF($S7216="","",IF($S7216&lt;Settings!$B$8,"Critical",IF($S7216&lt;Settings!$B$9,"Semi Critical","Non Critical")))</f>
        <v/>
      </c>
      <c r="U7216">
        <f>IF($B7216="","",IFERROR(VLOOKUP($O7216,Leaders!$A:$B,2,0),"Not Mapped"))</f>
        <v/>
      </c>
    </row>
    <row r="7217">
      <c r="A7217" s="16" t="n"/>
      <c r="G7217" s="17" t="n"/>
      <c r="H7217" s="17" t="n"/>
      <c r="I7217" s="17" t="n"/>
      <c r="J7217" s="17" t="n"/>
      <c r="K7217" s="17" t="n"/>
      <c r="L7217" s="17" t="n"/>
      <c r="N7217">
        <f>IF($B7217="","",IF($C7217="SUPERSTORE","Superstore","DH"))</f>
        <v/>
      </c>
      <c r="O7217">
        <f>IF($B7217="","",IFERROR(VLOOKUP($B7217,Mapping!$A:$C,2,0),"Not Mapped"))</f>
        <v/>
      </c>
      <c r="P7217">
        <f>IF($B7217="","",IFERROR(VLOOKUP($B7217,Mapping!$A:$C,3,0),"Not Mapped"))</f>
        <v/>
      </c>
      <c r="Q7217">
        <f>IF($B7217="","",IF(COUNTIF(Exclusions!$A:$A,$B7217)&gt;0,"Yes","No"))</f>
        <v/>
      </c>
      <c r="R7217" s="17">
        <f>IF($B7217="","",MIN(1,DAY($A7217)/IF($N7217="Superstore",Settings!$B$5,Settings!$B$4)))</f>
        <v/>
      </c>
      <c r="S7217" s="17">
        <f>IF(OR($B7217="",$G7217="",$R7217=0),"",$G7217/$R7217)</f>
        <v/>
      </c>
      <c r="T7217">
        <f>IF($S7217="","",IF($S7217&lt;Settings!$B$8,"Critical",IF($S7217&lt;Settings!$B$9,"Semi Critical","Non Critical")))</f>
        <v/>
      </c>
      <c r="U7217">
        <f>IF($B7217="","",IFERROR(VLOOKUP($O7217,Leaders!$A:$B,2,0),"Not Mapped"))</f>
        <v/>
      </c>
    </row>
    <row r="7218">
      <c r="A7218" s="16" t="n"/>
      <c r="G7218" s="17" t="n"/>
      <c r="H7218" s="17" t="n"/>
      <c r="I7218" s="17" t="n"/>
      <c r="J7218" s="17" t="n"/>
      <c r="K7218" s="17" t="n"/>
      <c r="L7218" s="17" t="n"/>
      <c r="N7218">
        <f>IF($B7218="","",IF($C7218="SUPERSTORE","Superstore","DH"))</f>
        <v/>
      </c>
      <c r="O7218">
        <f>IF($B7218="","",IFERROR(VLOOKUP($B7218,Mapping!$A:$C,2,0),"Not Mapped"))</f>
        <v/>
      </c>
      <c r="P7218">
        <f>IF($B7218="","",IFERROR(VLOOKUP($B7218,Mapping!$A:$C,3,0),"Not Mapped"))</f>
        <v/>
      </c>
      <c r="Q7218">
        <f>IF($B7218="","",IF(COUNTIF(Exclusions!$A:$A,$B7218)&gt;0,"Yes","No"))</f>
        <v/>
      </c>
      <c r="R7218" s="17">
        <f>IF($B7218="","",MIN(1,DAY($A7218)/IF($N7218="Superstore",Settings!$B$5,Settings!$B$4)))</f>
        <v/>
      </c>
      <c r="S7218" s="17">
        <f>IF(OR($B7218="",$G7218="",$R7218=0),"",$G7218/$R7218)</f>
        <v/>
      </c>
      <c r="T7218">
        <f>IF($S7218="","",IF($S7218&lt;Settings!$B$8,"Critical",IF($S7218&lt;Settings!$B$9,"Semi Critical","Non Critical")))</f>
        <v/>
      </c>
      <c r="U7218">
        <f>IF($B7218="","",IFERROR(VLOOKUP($O7218,Leaders!$A:$B,2,0),"Not Mapped"))</f>
        <v/>
      </c>
    </row>
    <row r="7219">
      <c r="A7219" s="16" t="n"/>
      <c r="G7219" s="17" t="n"/>
      <c r="H7219" s="17" t="n"/>
      <c r="I7219" s="17" t="n"/>
      <c r="J7219" s="17" t="n"/>
      <c r="K7219" s="17" t="n"/>
      <c r="L7219" s="17" t="n"/>
      <c r="N7219">
        <f>IF($B7219="","",IF($C7219="SUPERSTORE","Superstore","DH"))</f>
        <v/>
      </c>
      <c r="O7219">
        <f>IF($B7219="","",IFERROR(VLOOKUP($B7219,Mapping!$A:$C,2,0),"Not Mapped"))</f>
        <v/>
      </c>
      <c r="P7219">
        <f>IF($B7219="","",IFERROR(VLOOKUP($B7219,Mapping!$A:$C,3,0),"Not Mapped"))</f>
        <v/>
      </c>
      <c r="Q7219">
        <f>IF($B7219="","",IF(COUNTIF(Exclusions!$A:$A,$B7219)&gt;0,"Yes","No"))</f>
        <v/>
      </c>
      <c r="R7219" s="17">
        <f>IF($B7219="","",MIN(1,DAY($A7219)/IF($N7219="Superstore",Settings!$B$5,Settings!$B$4)))</f>
        <v/>
      </c>
      <c r="S7219" s="17">
        <f>IF(OR($B7219="",$G7219="",$R7219=0),"",$G7219/$R7219)</f>
        <v/>
      </c>
      <c r="T7219">
        <f>IF($S7219="","",IF($S7219&lt;Settings!$B$8,"Critical",IF($S7219&lt;Settings!$B$9,"Semi Critical","Non Critical")))</f>
        <v/>
      </c>
      <c r="U7219">
        <f>IF($B7219="","",IFERROR(VLOOKUP($O7219,Leaders!$A:$B,2,0),"Not Mapped"))</f>
        <v/>
      </c>
    </row>
    <row r="7220">
      <c r="A7220" s="16" t="n"/>
      <c r="G7220" s="17" t="n"/>
      <c r="H7220" s="17" t="n"/>
      <c r="I7220" s="17" t="n"/>
      <c r="J7220" s="17" t="n"/>
      <c r="K7220" s="17" t="n"/>
      <c r="L7220" s="17" t="n"/>
      <c r="N7220">
        <f>IF($B7220="","",IF($C7220="SUPERSTORE","Superstore","DH"))</f>
        <v/>
      </c>
      <c r="O7220">
        <f>IF($B7220="","",IFERROR(VLOOKUP($B7220,Mapping!$A:$C,2,0),"Not Mapped"))</f>
        <v/>
      </c>
      <c r="P7220">
        <f>IF($B7220="","",IFERROR(VLOOKUP($B7220,Mapping!$A:$C,3,0),"Not Mapped"))</f>
        <v/>
      </c>
      <c r="Q7220">
        <f>IF($B7220="","",IF(COUNTIF(Exclusions!$A:$A,$B7220)&gt;0,"Yes","No"))</f>
        <v/>
      </c>
      <c r="R7220" s="17">
        <f>IF($B7220="","",MIN(1,DAY($A7220)/IF($N7220="Superstore",Settings!$B$5,Settings!$B$4)))</f>
        <v/>
      </c>
      <c r="S7220" s="17">
        <f>IF(OR($B7220="",$G7220="",$R7220=0),"",$G7220/$R7220)</f>
        <v/>
      </c>
      <c r="T7220">
        <f>IF($S7220="","",IF($S7220&lt;Settings!$B$8,"Critical",IF($S7220&lt;Settings!$B$9,"Semi Critical","Non Critical")))</f>
        <v/>
      </c>
      <c r="U7220">
        <f>IF($B7220="","",IFERROR(VLOOKUP($O7220,Leaders!$A:$B,2,0),"Not Mapped"))</f>
        <v/>
      </c>
    </row>
    <row r="7221">
      <c r="A7221" s="16" t="n"/>
      <c r="G7221" s="17" t="n"/>
      <c r="H7221" s="17" t="n"/>
      <c r="I7221" s="17" t="n"/>
      <c r="J7221" s="17" t="n"/>
      <c r="K7221" s="17" t="n"/>
      <c r="L7221" s="17" t="n"/>
      <c r="N7221">
        <f>IF($B7221="","",IF($C7221="SUPERSTORE","Superstore","DH"))</f>
        <v/>
      </c>
      <c r="O7221">
        <f>IF($B7221="","",IFERROR(VLOOKUP($B7221,Mapping!$A:$C,2,0),"Not Mapped"))</f>
        <v/>
      </c>
      <c r="P7221">
        <f>IF($B7221="","",IFERROR(VLOOKUP($B7221,Mapping!$A:$C,3,0),"Not Mapped"))</f>
        <v/>
      </c>
      <c r="Q7221">
        <f>IF($B7221="","",IF(COUNTIF(Exclusions!$A:$A,$B7221)&gt;0,"Yes","No"))</f>
        <v/>
      </c>
      <c r="R7221" s="17">
        <f>IF($B7221="","",MIN(1,DAY($A7221)/IF($N7221="Superstore",Settings!$B$5,Settings!$B$4)))</f>
        <v/>
      </c>
      <c r="S7221" s="17">
        <f>IF(OR($B7221="",$G7221="",$R7221=0),"",$G7221/$R7221)</f>
        <v/>
      </c>
      <c r="T7221">
        <f>IF($S7221="","",IF($S7221&lt;Settings!$B$8,"Critical",IF($S7221&lt;Settings!$B$9,"Semi Critical","Non Critical")))</f>
        <v/>
      </c>
      <c r="U7221">
        <f>IF($B7221="","",IFERROR(VLOOKUP($O7221,Leaders!$A:$B,2,0),"Not Mapped"))</f>
        <v/>
      </c>
    </row>
    <row r="7222">
      <c r="A7222" s="16" t="n"/>
      <c r="G7222" s="17" t="n"/>
      <c r="H7222" s="17" t="n"/>
      <c r="I7222" s="17" t="n"/>
      <c r="J7222" s="17" t="n"/>
      <c r="K7222" s="17" t="n"/>
      <c r="L7222" s="17" t="n"/>
      <c r="N7222">
        <f>IF($B7222="","",IF($C7222="SUPERSTORE","Superstore","DH"))</f>
        <v/>
      </c>
      <c r="O7222">
        <f>IF($B7222="","",IFERROR(VLOOKUP($B7222,Mapping!$A:$C,2,0),"Not Mapped"))</f>
        <v/>
      </c>
      <c r="P7222">
        <f>IF($B7222="","",IFERROR(VLOOKUP($B7222,Mapping!$A:$C,3,0),"Not Mapped"))</f>
        <v/>
      </c>
      <c r="Q7222">
        <f>IF($B7222="","",IF(COUNTIF(Exclusions!$A:$A,$B7222)&gt;0,"Yes","No"))</f>
        <v/>
      </c>
      <c r="R7222" s="17">
        <f>IF($B7222="","",MIN(1,DAY($A7222)/IF($N7222="Superstore",Settings!$B$5,Settings!$B$4)))</f>
        <v/>
      </c>
      <c r="S7222" s="17">
        <f>IF(OR($B7222="",$G7222="",$R7222=0),"",$G7222/$R7222)</f>
        <v/>
      </c>
      <c r="T7222">
        <f>IF($S7222="","",IF($S7222&lt;Settings!$B$8,"Critical",IF($S7222&lt;Settings!$B$9,"Semi Critical","Non Critical")))</f>
        <v/>
      </c>
      <c r="U7222">
        <f>IF($B7222="","",IFERROR(VLOOKUP($O7222,Leaders!$A:$B,2,0),"Not Mapped"))</f>
        <v/>
      </c>
    </row>
    <row r="7223">
      <c r="A7223" s="16" t="n"/>
      <c r="G7223" s="17" t="n"/>
      <c r="H7223" s="17" t="n"/>
      <c r="I7223" s="17" t="n"/>
      <c r="J7223" s="17" t="n"/>
      <c r="K7223" s="17" t="n"/>
      <c r="L7223" s="17" t="n"/>
      <c r="N7223">
        <f>IF($B7223="","",IF($C7223="SUPERSTORE","Superstore","DH"))</f>
        <v/>
      </c>
      <c r="O7223">
        <f>IF($B7223="","",IFERROR(VLOOKUP($B7223,Mapping!$A:$C,2,0),"Not Mapped"))</f>
        <v/>
      </c>
      <c r="P7223">
        <f>IF($B7223="","",IFERROR(VLOOKUP($B7223,Mapping!$A:$C,3,0),"Not Mapped"))</f>
        <v/>
      </c>
      <c r="Q7223">
        <f>IF($B7223="","",IF(COUNTIF(Exclusions!$A:$A,$B7223)&gt;0,"Yes","No"))</f>
        <v/>
      </c>
      <c r="R7223" s="17">
        <f>IF($B7223="","",MIN(1,DAY($A7223)/IF($N7223="Superstore",Settings!$B$5,Settings!$B$4)))</f>
        <v/>
      </c>
      <c r="S7223" s="17">
        <f>IF(OR($B7223="",$G7223="",$R7223=0),"",$G7223/$R7223)</f>
        <v/>
      </c>
      <c r="T7223">
        <f>IF($S7223="","",IF($S7223&lt;Settings!$B$8,"Critical",IF($S7223&lt;Settings!$B$9,"Semi Critical","Non Critical")))</f>
        <v/>
      </c>
      <c r="U7223">
        <f>IF($B7223="","",IFERROR(VLOOKUP($O7223,Leaders!$A:$B,2,0),"Not Mapped"))</f>
        <v/>
      </c>
    </row>
    <row r="7224">
      <c r="A7224" s="16" t="n"/>
      <c r="G7224" s="17" t="n"/>
      <c r="H7224" s="17" t="n"/>
      <c r="I7224" s="17" t="n"/>
      <c r="J7224" s="17" t="n"/>
      <c r="K7224" s="17" t="n"/>
      <c r="L7224" s="17" t="n"/>
      <c r="N7224">
        <f>IF($B7224="","",IF($C7224="SUPERSTORE","Superstore","DH"))</f>
        <v/>
      </c>
      <c r="O7224">
        <f>IF($B7224="","",IFERROR(VLOOKUP($B7224,Mapping!$A:$C,2,0),"Not Mapped"))</f>
        <v/>
      </c>
      <c r="P7224">
        <f>IF($B7224="","",IFERROR(VLOOKUP($B7224,Mapping!$A:$C,3,0),"Not Mapped"))</f>
        <v/>
      </c>
      <c r="Q7224">
        <f>IF($B7224="","",IF(COUNTIF(Exclusions!$A:$A,$B7224)&gt;0,"Yes","No"))</f>
        <v/>
      </c>
      <c r="R7224" s="17">
        <f>IF($B7224="","",MIN(1,DAY($A7224)/IF($N7224="Superstore",Settings!$B$5,Settings!$B$4)))</f>
        <v/>
      </c>
      <c r="S7224" s="17">
        <f>IF(OR($B7224="",$G7224="",$R7224=0),"",$G7224/$R7224)</f>
        <v/>
      </c>
      <c r="T7224">
        <f>IF($S7224="","",IF($S7224&lt;Settings!$B$8,"Critical",IF($S7224&lt;Settings!$B$9,"Semi Critical","Non Critical")))</f>
        <v/>
      </c>
      <c r="U7224">
        <f>IF($B7224="","",IFERROR(VLOOKUP($O7224,Leaders!$A:$B,2,0),"Not Mapped"))</f>
        <v/>
      </c>
    </row>
    <row r="7225">
      <c r="A7225" s="16" t="n"/>
      <c r="G7225" s="17" t="n"/>
      <c r="H7225" s="17" t="n"/>
      <c r="I7225" s="17" t="n"/>
      <c r="J7225" s="17" t="n"/>
      <c r="K7225" s="17" t="n"/>
      <c r="L7225" s="17" t="n"/>
      <c r="N7225">
        <f>IF($B7225="","",IF($C7225="SUPERSTORE","Superstore","DH"))</f>
        <v/>
      </c>
      <c r="O7225">
        <f>IF($B7225="","",IFERROR(VLOOKUP($B7225,Mapping!$A:$C,2,0),"Not Mapped"))</f>
        <v/>
      </c>
      <c r="P7225">
        <f>IF($B7225="","",IFERROR(VLOOKUP($B7225,Mapping!$A:$C,3,0),"Not Mapped"))</f>
        <v/>
      </c>
      <c r="Q7225">
        <f>IF($B7225="","",IF(COUNTIF(Exclusions!$A:$A,$B7225)&gt;0,"Yes","No"))</f>
        <v/>
      </c>
      <c r="R7225" s="17">
        <f>IF($B7225="","",MIN(1,DAY($A7225)/IF($N7225="Superstore",Settings!$B$5,Settings!$B$4)))</f>
        <v/>
      </c>
      <c r="S7225" s="17">
        <f>IF(OR($B7225="",$G7225="",$R7225=0),"",$G7225/$R7225)</f>
        <v/>
      </c>
      <c r="T7225">
        <f>IF($S7225="","",IF($S7225&lt;Settings!$B$8,"Critical",IF($S7225&lt;Settings!$B$9,"Semi Critical","Non Critical")))</f>
        <v/>
      </c>
      <c r="U7225">
        <f>IF($B7225="","",IFERROR(VLOOKUP($O7225,Leaders!$A:$B,2,0),"Not Mapped"))</f>
        <v/>
      </c>
    </row>
    <row r="7226">
      <c r="A7226" s="16" t="n"/>
      <c r="G7226" s="17" t="n"/>
      <c r="H7226" s="17" t="n"/>
      <c r="I7226" s="17" t="n"/>
      <c r="J7226" s="17" t="n"/>
      <c r="K7226" s="17" t="n"/>
      <c r="L7226" s="17" t="n"/>
      <c r="N7226">
        <f>IF($B7226="","",IF($C7226="SUPERSTORE","Superstore","DH"))</f>
        <v/>
      </c>
      <c r="O7226">
        <f>IF($B7226="","",IFERROR(VLOOKUP($B7226,Mapping!$A:$C,2,0),"Not Mapped"))</f>
        <v/>
      </c>
      <c r="P7226">
        <f>IF($B7226="","",IFERROR(VLOOKUP($B7226,Mapping!$A:$C,3,0),"Not Mapped"))</f>
        <v/>
      </c>
      <c r="Q7226">
        <f>IF($B7226="","",IF(COUNTIF(Exclusions!$A:$A,$B7226)&gt;0,"Yes","No"))</f>
        <v/>
      </c>
      <c r="R7226" s="17">
        <f>IF($B7226="","",MIN(1,DAY($A7226)/IF($N7226="Superstore",Settings!$B$5,Settings!$B$4)))</f>
        <v/>
      </c>
      <c r="S7226" s="17">
        <f>IF(OR($B7226="",$G7226="",$R7226=0),"",$G7226/$R7226)</f>
        <v/>
      </c>
      <c r="T7226">
        <f>IF($S7226="","",IF($S7226&lt;Settings!$B$8,"Critical",IF($S7226&lt;Settings!$B$9,"Semi Critical","Non Critical")))</f>
        <v/>
      </c>
      <c r="U7226">
        <f>IF($B7226="","",IFERROR(VLOOKUP($O7226,Leaders!$A:$B,2,0),"Not Mapped"))</f>
        <v/>
      </c>
    </row>
    <row r="7227">
      <c r="A7227" s="16" t="n"/>
      <c r="G7227" s="17" t="n"/>
      <c r="H7227" s="17" t="n"/>
      <c r="I7227" s="17" t="n"/>
      <c r="J7227" s="17" t="n"/>
      <c r="K7227" s="17" t="n"/>
      <c r="L7227" s="17" t="n"/>
      <c r="N7227">
        <f>IF($B7227="","",IF($C7227="SUPERSTORE","Superstore","DH"))</f>
        <v/>
      </c>
      <c r="O7227">
        <f>IF($B7227="","",IFERROR(VLOOKUP($B7227,Mapping!$A:$C,2,0),"Not Mapped"))</f>
        <v/>
      </c>
      <c r="P7227">
        <f>IF($B7227="","",IFERROR(VLOOKUP($B7227,Mapping!$A:$C,3,0),"Not Mapped"))</f>
        <v/>
      </c>
      <c r="Q7227">
        <f>IF($B7227="","",IF(COUNTIF(Exclusions!$A:$A,$B7227)&gt;0,"Yes","No"))</f>
        <v/>
      </c>
      <c r="R7227" s="17">
        <f>IF($B7227="","",MIN(1,DAY($A7227)/IF($N7227="Superstore",Settings!$B$5,Settings!$B$4)))</f>
        <v/>
      </c>
      <c r="S7227" s="17">
        <f>IF(OR($B7227="",$G7227="",$R7227=0),"",$G7227/$R7227)</f>
        <v/>
      </c>
      <c r="T7227">
        <f>IF($S7227="","",IF($S7227&lt;Settings!$B$8,"Critical",IF($S7227&lt;Settings!$B$9,"Semi Critical","Non Critical")))</f>
        <v/>
      </c>
      <c r="U7227">
        <f>IF($B7227="","",IFERROR(VLOOKUP($O7227,Leaders!$A:$B,2,0),"Not Mapped"))</f>
        <v/>
      </c>
    </row>
    <row r="7228">
      <c r="A7228" s="16" t="n"/>
      <c r="G7228" s="17" t="n"/>
      <c r="H7228" s="17" t="n"/>
      <c r="I7228" s="17" t="n"/>
      <c r="J7228" s="17" t="n"/>
      <c r="K7228" s="17" t="n"/>
      <c r="L7228" s="17" t="n"/>
      <c r="N7228">
        <f>IF($B7228="","",IF($C7228="SUPERSTORE","Superstore","DH"))</f>
        <v/>
      </c>
      <c r="O7228">
        <f>IF($B7228="","",IFERROR(VLOOKUP($B7228,Mapping!$A:$C,2,0),"Not Mapped"))</f>
        <v/>
      </c>
      <c r="P7228">
        <f>IF($B7228="","",IFERROR(VLOOKUP($B7228,Mapping!$A:$C,3,0),"Not Mapped"))</f>
        <v/>
      </c>
      <c r="Q7228">
        <f>IF($B7228="","",IF(COUNTIF(Exclusions!$A:$A,$B7228)&gt;0,"Yes","No"))</f>
        <v/>
      </c>
      <c r="R7228" s="17">
        <f>IF($B7228="","",MIN(1,DAY($A7228)/IF($N7228="Superstore",Settings!$B$5,Settings!$B$4)))</f>
        <v/>
      </c>
      <c r="S7228" s="17">
        <f>IF(OR($B7228="",$G7228="",$R7228=0),"",$G7228/$R7228)</f>
        <v/>
      </c>
      <c r="T7228">
        <f>IF($S7228="","",IF($S7228&lt;Settings!$B$8,"Critical",IF($S7228&lt;Settings!$B$9,"Semi Critical","Non Critical")))</f>
        <v/>
      </c>
      <c r="U7228">
        <f>IF($B7228="","",IFERROR(VLOOKUP($O7228,Leaders!$A:$B,2,0),"Not Mapped"))</f>
        <v/>
      </c>
    </row>
    <row r="7229">
      <c r="A7229" s="16" t="n"/>
      <c r="G7229" s="17" t="n"/>
      <c r="H7229" s="17" t="n"/>
      <c r="I7229" s="17" t="n"/>
      <c r="J7229" s="17" t="n"/>
      <c r="K7229" s="17" t="n"/>
      <c r="L7229" s="17" t="n"/>
      <c r="N7229">
        <f>IF($B7229="","",IF($C7229="SUPERSTORE","Superstore","DH"))</f>
        <v/>
      </c>
      <c r="O7229">
        <f>IF($B7229="","",IFERROR(VLOOKUP($B7229,Mapping!$A:$C,2,0),"Not Mapped"))</f>
        <v/>
      </c>
      <c r="P7229">
        <f>IF($B7229="","",IFERROR(VLOOKUP($B7229,Mapping!$A:$C,3,0),"Not Mapped"))</f>
        <v/>
      </c>
      <c r="Q7229">
        <f>IF($B7229="","",IF(COUNTIF(Exclusions!$A:$A,$B7229)&gt;0,"Yes","No"))</f>
        <v/>
      </c>
      <c r="R7229" s="17">
        <f>IF($B7229="","",MIN(1,DAY($A7229)/IF($N7229="Superstore",Settings!$B$5,Settings!$B$4)))</f>
        <v/>
      </c>
      <c r="S7229" s="17">
        <f>IF(OR($B7229="",$G7229="",$R7229=0),"",$G7229/$R7229)</f>
        <v/>
      </c>
      <c r="T7229">
        <f>IF($S7229="","",IF($S7229&lt;Settings!$B$8,"Critical",IF($S7229&lt;Settings!$B$9,"Semi Critical","Non Critical")))</f>
        <v/>
      </c>
      <c r="U7229">
        <f>IF($B7229="","",IFERROR(VLOOKUP($O7229,Leaders!$A:$B,2,0),"Not Mapped"))</f>
        <v/>
      </c>
    </row>
    <row r="7230">
      <c r="A7230" s="16" t="n"/>
      <c r="G7230" s="17" t="n"/>
      <c r="H7230" s="17" t="n"/>
      <c r="I7230" s="17" t="n"/>
      <c r="J7230" s="17" t="n"/>
      <c r="K7230" s="17" t="n"/>
      <c r="L7230" s="17" t="n"/>
      <c r="N7230">
        <f>IF($B7230="","",IF($C7230="SUPERSTORE","Superstore","DH"))</f>
        <v/>
      </c>
      <c r="O7230">
        <f>IF($B7230="","",IFERROR(VLOOKUP($B7230,Mapping!$A:$C,2,0),"Not Mapped"))</f>
        <v/>
      </c>
      <c r="P7230">
        <f>IF($B7230="","",IFERROR(VLOOKUP($B7230,Mapping!$A:$C,3,0),"Not Mapped"))</f>
        <v/>
      </c>
      <c r="Q7230">
        <f>IF($B7230="","",IF(COUNTIF(Exclusions!$A:$A,$B7230)&gt;0,"Yes","No"))</f>
        <v/>
      </c>
      <c r="R7230" s="17">
        <f>IF($B7230="","",MIN(1,DAY($A7230)/IF($N7230="Superstore",Settings!$B$5,Settings!$B$4)))</f>
        <v/>
      </c>
      <c r="S7230" s="17">
        <f>IF(OR($B7230="",$G7230="",$R7230=0),"",$G7230/$R7230)</f>
        <v/>
      </c>
      <c r="T7230">
        <f>IF($S7230="","",IF($S7230&lt;Settings!$B$8,"Critical",IF($S7230&lt;Settings!$B$9,"Semi Critical","Non Critical")))</f>
        <v/>
      </c>
      <c r="U7230">
        <f>IF($B7230="","",IFERROR(VLOOKUP($O7230,Leaders!$A:$B,2,0),"Not Mapped"))</f>
        <v/>
      </c>
    </row>
    <row r="7231">
      <c r="A7231" s="16" t="n"/>
      <c r="G7231" s="17" t="n"/>
      <c r="H7231" s="17" t="n"/>
      <c r="I7231" s="17" t="n"/>
      <c r="J7231" s="17" t="n"/>
      <c r="K7231" s="17" t="n"/>
      <c r="L7231" s="17" t="n"/>
      <c r="N7231">
        <f>IF($B7231="","",IF($C7231="SUPERSTORE","Superstore","DH"))</f>
        <v/>
      </c>
      <c r="O7231">
        <f>IF($B7231="","",IFERROR(VLOOKUP($B7231,Mapping!$A:$C,2,0),"Not Mapped"))</f>
        <v/>
      </c>
      <c r="P7231">
        <f>IF($B7231="","",IFERROR(VLOOKUP($B7231,Mapping!$A:$C,3,0),"Not Mapped"))</f>
        <v/>
      </c>
      <c r="Q7231">
        <f>IF($B7231="","",IF(COUNTIF(Exclusions!$A:$A,$B7231)&gt;0,"Yes","No"))</f>
        <v/>
      </c>
      <c r="R7231" s="17">
        <f>IF($B7231="","",MIN(1,DAY($A7231)/IF($N7231="Superstore",Settings!$B$5,Settings!$B$4)))</f>
        <v/>
      </c>
      <c r="S7231" s="17">
        <f>IF(OR($B7231="",$G7231="",$R7231=0),"",$G7231/$R7231)</f>
        <v/>
      </c>
      <c r="T7231">
        <f>IF($S7231="","",IF($S7231&lt;Settings!$B$8,"Critical",IF($S7231&lt;Settings!$B$9,"Semi Critical","Non Critical")))</f>
        <v/>
      </c>
      <c r="U7231">
        <f>IF($B7231="","",IFERROR(VLOOKUP($O7231,Leaders!$A:$B,2,0),"Not Mapped"))</f>
        <v/>
      </c>
    </row>
    <row r="7232">
      <c r="A7232" s="16" t="n"/>
      <c r="G7232" s="17" t="n"/>
      <c r="H7232" s="17" t="n"/>
      <c r="I7232" s="17" t="n"/>
      <c r="J7232" s="17" t="n"/>
      <c r="K7232" s="17" t="n"/>
      <c r="L7232" s="17" t="n"/>
      <c r="N7232">
        <f>IF($B7232="","",IF($C7232="SUPERSTORE","Superstore","DH"))</f>
        <v/>
      </c>
      <c r="O7232">
        <f>IF($B7232="","",IFERROR(VLOOKUP($B7232,Mapping!$A:$C,2,0),"Not Mapped"))</f>
        <v/>
      </c>
      <c r="P7232">
        <f>IF($B7232="","",IFERROR(VLOOKUP($B7232,Mapping!$A:$C,3,0),"Not Mapped"))</f>
        <v/>
      </c>
      <c r="Q7232">
        <f>IF($B7232="","",IF(COUNTIF(Exclusions!$A:$A,$B7232)&gt;0,"Yes","No"))</f>
        <v/>
      </c>
      <c r="R7232" s="17">
        <f>IF($B7232="","",MIN(1,DAY($A7232)/IF($N7232="Superstore",Settings!$B$5,Settings!$B$4)))</f>
        <v/>
      </c>
      <c r="S7232" s="17">
        <f>IF(OR($B7232="",$G7232="",$R7232=0),"",$G7232/$R7232)</f>
        <v/>
      </c>
      <c r="T7232">
        <f>IF($S7232="","",IF($S7232&lt;Settings!$B$8,"Critical",IF($S7232&lt;Settings!$B$9,"Semi Critical","Non Critical")))</f>
        <v/>
      </c>
      <c r="U7232">
        <f>IF($B7232="","",IFERROR(VLOOKUP($O7232,Leaders!$A:$B,2,0),"Not Mapped"))</f>
        <v/>
      </c>
    </row>
    <row r="7233">
      <c r="A7233" s="16" t="n"/>
      <c r="G7233" s="17" t="n"/>
      <c r="H7233" s="17" t="n"/>
      <c r="I7233" s="17" t="n"/>
      <c r="J7233" s="17" t="n"/>
      <c r="K7233" s="17" t="n"/>
      <c r="L7233" s="17" t="n"/>
      <c r="N7233">
        <f>IF($B7233="","",IF($C7233="SUPERSTORE","Superstore","DH"))</f>
        <v/>
      </c>
      <c r="O7233">
        <f>IF($B7233="","",IFERROR(VLOOKUP($B7233,Mapping!$A:$C,2,0),"Not Mapped"))</f>
        <v/>
      </c>
      <c r="P7233">
        <f>IF($B7233="","",IFERROR(VLOOKUP($B7233,Mapping!$A:$C,3,0),"Not Mapped"))</f>
        <v/>
      </c>
      <c r="Q7233">
        <f>IF($B7233="","",IF(COUNTIF(Exclusions!$A:$A,$B7233)&gt;0,"Yes","No"))</f>
        <v/>
      </c>
      <c r="R7233" s="17">
        <f>IF($B7233="","",MIN(1,DAY($A7233)/IF($N7233="Superstore",Settings!$B$5,Settings!$B$4)))</f>
        <v/>
      </c>
      <c r="S7233" s="17">
        <f>IF(OR($B7233="",$G7233="",$R7233=0),"",$G7233/$R7233)</f>
        <v/>
      </c>
      <c r="T7233">
        <f>IF($S7233="","",IF($S7233&lt;Settings!$B$8,"Critical",IF($S7233&lt;Settings!$B$9,"Semi Critical","Non Critical")))</f>
        <v/>
      </c>
      <c r="U7233">
        <f>IF($B7233="","",IFERROR(VLOOKUP($O7233,Leaders!$A:$B,2,0),"Not Mapped"))</f>
        <v/>
      </c>
    </row>
    <row r="7234">
      <c r="A7234" s="16" t="n"/>
      <c r="G7234" s="17" t="n"/>
      <c r="H7234" s="17" t="n"/>
      <c r="I7234" s="17" t="n"/>
      <c r="J7234" s="17" t="n"/>
      <c r="K7234" s="17" t="n"/>
      <c r="L7234" s="17" t="n"/>
      <c r="N7234">
        <f>IF($B7234="","",IF($C7234="SUPERSTORE","Superstore","DH"))</f>
        <v/>
      </c>
      <c r="O7234">
        <f>IF($B7234="","",IFERROR(VLOOKUP($B7234,Mapping!$A:$C,2,0),"Not Mapped"))</f>
        <v/>
      </c>
      <c r="P7234">
        <f>IF($B7234="","",IFERROR(VLOOKUP($B7234,Mapping!$A:$C,3,0),"Not Mapped"))</f>
        <v/>
      </c>
      <c r="Q7234">
        <f>IF($B7234="","",IF(COUNTIF(Exclusions!$A:$A,$B7234)&gt;0,"Yes","No"))</f>
        <v/>
      </c>
      <c r="R7234" s="17">
        <f>IF($B7234="","",MIN(1,DAY($A7234)/IF($N7234="Superstore",Settings!$B$5,Settings!$B$4)))</f>
        <v/>
      </c>
      <c r="S7234" s="17">
        <f>IF(OR($B7234="",$G7234="",$R7234=0),"",$G7234/$R7234)</f>
        <v/>
      </c>
      <c r="T7234">
        <f>IF($S7234="","",IF($S7234&lt;Settings!$B$8,"Critical",IF($S7234&lt;Settings!$B$9,"Semi Critical","Non Critical")))</f>
        <v/>
      </c>
      <c r="U7234">
        <f>IF($B7234="","",IFERROR(VLOOKUP($O7234,Leaders!$A:$B,2,0),"Not Mapped"))</f>
        <v/>
      </c>
    </row>
    <row r="7235">
      <c r="A7235" s="16" t="n"/>
      <c r="G7235" s="17" t="n"/>
      <c r="H7235" s="17" t="n"/>
      <c r="I7235" s="17" t="n"/>
      <c r="J7235" s="17" t="n"/>
      <c r="K7235" s="17" t="n"/>
      <c r="L7235" s="17" t="n"/>
      <c r="N7235">
        <f>IF($B7235="","",IF($C7235="SUPERSTORE","Superstore","DH"))</f>
        <v/>
      </c>
      <c r="O7235">
        <f>IF($B7235="","",IFERROR(VLOOKUP($B7235,Mapping!$A:$C,2,0),"Not Mapped"))</f>
        <v/>
      </c>
      <c r="P7235">
        <f>IF($B7235="","",IFERROR(VLOOKUP($B7235,Mapping!$A:$C,3,0),"Not Mapped"))</f>
        <v/>
      </c>
      <c r="Q7235">
        <f>IF($B7235="","",IF(COUNTIF(Exclusions!$A:$A,$B7235)&gt;0,"Yes","No"))</f>
        <v/>
      </c>
      <c r="R7235" s="17">
        <f>IF($B7235="","",MIN(1,DAY($A7235)/IF($N7235="Superstore",Settings!$B$5,Settings!$B$4)))</f>
        <v/>
      </c>
      <c r="S7235" s="17">
        <f>IF(OR($B7235="",$G7235="",$R7235=0),"",$G7235/$R7235)</f>
        <v/>
      </c>
      <c r="T7235">
        <f>IF($S7235="","",IF($S7235&lt;Settings!$B$8,"Critical",IF($S7235&lt;Settings!$B$9,"Semi Critical","Non Critical")))</f>
        <v/>
      </c>
      <c r="U7235">
        <f>IF($B7235="","",IFERROR(VLOOKUP($O7235,Leaders!$A:$B,2,0),"Not Mapped"))</f>
        <v/>
      </c>
    </row>
    <row r="7236">
      <c r="A7236" s="16" t="n"/>
      <c r="G7236" s="17" t="n"/>
      <c r="H7236" s="17" t="n"/>
      <c r="I7236" s="17" t="n"/>
      <c r="J7236" s="17" t="n"/>
      <c r="K7236" s="17" t="n"/>
      <c r="L7236" s="17" t="n"/>
      <c r="N7236">
        <f>IF($B7236="","",IF($C7236="SUPERSTORE","Superstore","DH"))</f>
        <v/>
      </c>
      <c r="O7236">
        <f>IF($B7236="","",IFERROR(VLOOKUP($B7236,Mapping!$A:$C,2,0),"Not Mapped"))</f>
        <v/>
      </c>
      <c r="P7236">
        <f>IF($B7236="","",IFERROR(VLOOKUP($B7236,Mapping!$A:$C,3,0),"Not Mapped"))</f>
        <v/>
      </c>
      <c r="Q7236">
        <f>IF($B7236="","",IF(COUNTIF(Exclusions!$A:$A,$B7236)&gt;0,"Yes","No"))</f>
        <v/>
      </c>
      <c r="R7236" s="17">
        <f>IF($B7236="","",MIN(1,DAY($A7236)/IF($N7236="Superstore",Settings!$B$5,Settings!$B$4)))</f>
        <v/>
      </c>
      <c r="S7236" s="17">
        <f>IF(OR($B7236="",$G7236="",$R7236=0),"",$G7236/$R7236)</f>
        <v/>
      </c>
      <c r="T7236">
        <f>IF($S7236="","",IF($S7236&lt;Settings!$B$8,"Critical",IF($S7236&lt;Settings!$B$9,"Semi Critical","Non Critical")))</f>
        <v/>
      </c>
      <c r="U7236">
        <f>IF($B7236="","",IFERROR(VLOOKUP($O7236,Leaders!$A:$B,2,0),"Not Mapped"))</f>
        <v/>
      </c>
    </row>
    <row r="7237">
      <c r="A7237" s="16" t="n"/>
      <c r="G7237" s="17" t="n"/>
      <c r="H7237" s="17" t="n"/>
      <c r="I7237" s="17" t="n"/>
      <c r="J7237" s="17" t="n"/>
      <c r="K7237" s="17" t="n"/>
      <c r="L7237" s="17" t="n"/>
      <c r="N7237">
        <f>IF($B7237="","",IF($C7237="SUPERSTORE","Superstore","DH"))</f>
        <v/>
      </c>
      <c r="O7237">
        <f>IF($B7237="","",IFERROR(VLOOKUP($B7237,Mapping!$A:$C,2,0),"Not Mapped"))</f>
        <v/>
      </c>
      <c r="P7237">
        <f>IF($B7237="","",IFERROR(VLOOKUP($B7237,Mapping!$A:$C,3,0),"Not Mapped"))</f>
        <v/>
      </c>
      <c r="Q7237">
        <f>IF($B7237="","",IF(COUNTIF(Exclusions!$A:$A,$B7237)&gt;0,"Yes","No"))</f>
        <v/>
      </c>
      <c r="R7237" s="17">
        <f>IF($B7237="","",MIN(1,DAY($A7237)/IF($N7237="Superstore",Settings!$B$5,Settings!$B$4)))</f>
        <v/>
      </c>
      <c r="S7237" s="17">
        <f>IF(OR($B7237="",$G7237="",$R7237=0),"",$G7237/$R7237)</f>
        <v/>
      </c>
      <c r="T7237">
        <f>IF($S7237="","",IF($S7237&lt;Settings!$B$8,"Critical",IF($S7237&lt;Settings!$B$9,"Semi Critical","Non Critical")))</f>
        <v/>
      </c>
      <c r="U7237">
        <f>IF($B7237="","",IFERROR(VLOOKUP($O7237,Leaders!$A:$B,2,0),"Not Mapped"))</f>
        <v/>
      </c>
    </row>
    <row r="7238">
      <c r="A7238" s="16" t="n"/>
      <c r="G7238" s="17" t="n"/>
      <c r="H7238" s="17" t="n"/>
      <c r="I7238" s="17" t="n"/>
      <c r="J7238" s="17" t="n"/>
      <c r="K7238" s="17" t="n"/>
      <c r="L7238" s="17" t="n"/>
      <c r="N7238">
        <f>IF($B7238="","",IF($C7238="SUPERSTORE","Superstore","DH"))</f>
        <v/>
      </c>
      <c r="O7238">
        <f>IF($B7238="","",IFERROR(VLOOKUP($B7238,Mapping!$A:$C,2,0),"Not Mapped"))</f>
        <v/>
      </c>
      <c r="P7238">
        <f>IF($B7238="","",IFERROR(VLOOKUP($B7238,Mapping!$A:$C,3,0),"Not Mapped"))</f>
        <v/>
      </c>
      <c r="Q7238">
        <f>IF($B7238="","",IF(COUNTIF(Exclusions!$A:$A,$B7238)&gt;0,"Yes","No"))</f>
        <v/>
      </c>
      <c r="R7238" s="17">
        <f>IF($B7238="","",MIN(1,DAY($A7238)/IF($N7238="Superstore",Settings!$B$5,Settings!$B$4)))</f>
        <v/>
      </c>
      <c r="S7238" s="17">
        <f>IF(OR($B7238="",$G7238="",$R7238=0),"",$G7238/$R7238)</f>
        <v/>
      </c>
      <c r="T7238">
        <f>IF($S7238="","",IF($S7238&lt;Settings!$B$8,"Critical",IF($S7238&lt;Settings!$B$9,"Semi Critical","Non Critical")))</f>
        <v/>
      </c>
      <c r="U7238">
        <f>IF($B7238="","",IFERROR(VLOOKUP($O7238,Leaders!$A:$B,2,0),"Not Mapped"))</f>
        <v/>
      </c>
    </row>
    <row r="7239">
      <c r="A7239" s="16" t="n"/>
      <c r="G7239" s="17" t="n"/>
      <c r="H7239" s="17" t="n"/>
      <c r="I7239" s="17" t="n"/>
      <c r="J7239" s="17" t="n"/>
      <c r="K7239" s="17" t="n"/>
      <c r="L7239" s="17" t="n"/>
      <c r="N7239">
        <f>IF($B7239="","",IF($C7239="SUPERSTORE","Superstore","DH"))</f>
        <v/>
      </c>
      <c r="O7239">
        <f>IF($B7239="","",IFERROR(VLOOKUP($B7239,Mapping!$A:$C,2,0),"Not Mapped"))</f>
        <v/>
      </c>
      <c r="P7239">
        <f>IF($B7239="","",IFERROR(VLOOKUP($B7239,Mapping!$A:$C,3,0),"Not Mapped"))</f>
        <v/>
      </c>
      <c r="Q7239">
        <f>IF($B7239="","",IF(COUNTIF(Exclusions!$A:$A,$B7239)&gt;0,"Yes","No"))</f>
        <v/>
      </c>
      <c r="R7239" s="17">
        <f>IF($B7239="","",MIN(1,DAY($A7239)/IF($N7239="Superstore",Settings!$B$5,Settings!$B$4)))</f>
        <v/>
      </c>
      <c r="S7239" s="17">
        <f>IF(OR($B7239="",$G7239="",$R7239=0),"",$G7239/$R7239)</f>
        <v/>
      </c>
      <c r="T7239">
        <f>IF($S7239="","",IF($S7239&lt;Settings!$B$8,"Critical",IF($S7239&lt;Settings!$B$9,"Semi Critical","Non Critical")))</f>
        <v/>
      </c>
      <c r="U7239">
        <f>IF($B7239="","",IFERROR(VLOOKUP($O7239,Leaders!$A:$B,2,0),"Not Mapped"))</f>
        <v/>
      </c>
    </row>
    <row r="7240">
      <c r="A7240" s="16" t="n"/>
      <c r="G7240" s="17" t="n"/>
      <c r="H7240" s="17" t="n"/>
      <c r="I7240" s="17" t="n"/>
      <c r="J7240" s="17" t="n"/>
      <c r="K7240" s="17" t="n"/>
      <c r="L7240" s="17" t="n"/>
      <c r="N7240">
        <f>IF($B7240="","",IF($C7240="SUPERSTORE","Superstore","DH"))</f>
        <v/>
      </c>
      <c r="O7240">
        <f>IF($B7240="","",IFERROR(VLOOKUP($B7240,Mapping!$A:$C,2,0),"Not Mapped"))</f>
        <v/>
      </c>
      <c r="P7240">
        <f>IF($B7240="","",IFERROR(VLOOKUP($B7240,Mapping!$A:$C,3,0),"Not Mapped"))</f>
        <v/>
      </c>
      <c r="Q7240">
        <f>IF($B7240="","",IF(COUNTIF(Exclusions!$A:$A,$B7240)&gt;0,"Yes","No"))</f>
        <v/>
      </c>
      <c r="R7240" s="17">
        <f>IF($B7240="","",MIN(1,DAY($A7240)/IF($N7240="Superstore",Settings!$B$5,Settings!$B$4)))</f>
        <v/>
      </c>
      <c r="S7240" s="17">
        <f>IF(OR($B7240="",$G7240="",$R7240=0),"",$G7240/$R7240)</f>
        <v/>
      </c>
      <c r="T7240">
        <f>IF($S7240="","",IF($S7240&lt;Settings!$B$8,"Critical",IF($S7240&lt;Settings!$B$9,"Semi Critical","Non Critical")))</f>
        <v/>
      </c>
      <c r="U7240">
        <f>IF($B7240="","",IFERROR(VLOOKUP($O7240,Leaders!$A:$B,2,0),"Not Mapped"))</f>
        <v/>
      </c>
    </row>
    <row r="7241">
      <c r="A7241" s="16" t="n"/>
      <c r="G7241" s="17" t="n"/>
      <c r="H7241" s="17" t="n"/>
      <c r="I7241" s="17" t="n"/>
      <c r="J7241" s="17" t="n"/>
      <c r="K7241" s="17" t="n"/>
      <c r="L7241" s="17" t="n"/>
      <c r="N7241">
        <f>IF($B7241="","",IF($C7241="SUPERSTORE","Superstore","DH"))</f>
        <v/>
      </c>
      <c r="O7241">
        <f>IF($B7241="","",IFERROR(VLOOKUP($B7241,Mapping!$A:$C,2,0),"Not Mapped"))</f>
        <v/>
      </c>
      <c r="P7241">
        <f>IF($B7241="","",IFERROR(VLOOKUP($B7241,Mapping!$A:$C,3,0),"Not Mapped"))</f>
        <v/>
      </c>
      <c r="Q7241">
        <f>IF($B7241="","",IF(COUNTIF(Exclusions!$A:$A,$B7241)&gt;0,"Yes","No"))</f>
        <v/>
      </c>
      <c r="R7241" s="17">
        <f>IF($B7241="","",MIN(1,DAY($A7241)/IF($N7241="Superstore",Settings!$B$5,Settings!$B$4)))</f>
        <v/>
      </c>
      <c r="S7241" s="17">
        <f>IF(OR($B7241="",$G7241="",$R7241=0),"",$G7241/$R7241)</f>
        <v/>
      </c>
      <c r="T7241">
        <f>IF($S7241="","",IF($S7241&lt;Settings!$B$8,"Critical",IF($S7241&lt;Settings!$B$9,"Semi Critical","Non Critical")))</f>
        <v/>
      </c>
      <c r="U7241">
        <f>IF($B7241="","",IFERROR(VLOOKUP($O7241,Leaders!$A:$B,2,0),"Not Mapped"))</f>
        <v/>
      </c>
    </row>
    <row r="7242">
      <c r="A7242" s="16" t="n"/>
      <c r="G7242" s="17" t="n"/>
      <c r="H7242" s="17" t="n"/>
      <c r="I7242" s="17" t="n"/>
      <c r="J7242" s="17" t="n"/>
      <c r="K7242" s="17" t="n"/>
      <c r="L7242" s="17" t="n"/>
      <c r="N7242">
        <f>IF($B7242="","",IF($C7242="SUPERSTORE","Superstore","DH"))</f>
        <v/>
      </c>
      <c r="O7242">
        <f>IF($B7242="","",IFERROR(VLOOKUP($B7242,Mapping!$A:$C,2,0),"Not Mapped"))</f>
        <v/>
      </c>
      <c r="P7242">
        <f>IF($B7242="","",IFERROR(VLOOKUP($B7242,Mapping!$A:$C,3,0),"Not Mapped"))</f>
        <v/>
      </c>
      <c r="Q7242">
        <f>IF($B7242="","",IF(COUNTIF(Exclusions!$A:$A,$B7242)&gt;0,"Yes","No"))</f>
        <v/>
      </c>
      <c r="R7242" s="17">
        <f>IF($B7242="","",MIN(1,DAY($A7242)/IF($N7242="Superstore",Settings!$B$5,Settings!$B$4)))</f>
        <v/>
      </c>
      <c r="S7242" s="17">
        <f>IF(OR($B7242="",$G7242="",$R7242=0),"",$G7242/$R7242)</f>
        <v/>
      </c>
      <c r="T7242">
        <f>IF($S7242="","",IF($S7242&lt;Settings!$B$8,"Critical",IF($S7242&lt;Settings!$B$9,"Semi Critical","Non Critical")))</f>
        <v/>
      </c>
      <c r="U7242">
        <f>IF($B7242="","",IFERROR(VLOOKUP($O7242,Leaders!$A:$B,2,0),"Not Mapped"))</f>
        <v/>
      </c>
    </row>
    <row r="7243">
      <c r="A7243" s="16" t="n"/>
      <c r="G7243" s="17" t="n"/>
      <c r="H7243" s="17" t="n"/>
      <c r="I7243" s="17" t="n"/>
      <c r="J7243" s="17" t="n"/>
      <c r="K7243" s="17" t="n"/>
      <c r="L7243" s="17" t="n"/>
      <c r="N7243">
        <f>IF($B7243="","",IF($C7243="SUPERSTORE","Superstore","DH"))</f>
        <v/>
      </c>
      <c r="O7243">
        <f>IF($B7243="","",IFERROR(VLOOKUP($B7243,Mapping!$A:$C,2,0),"Not Mapped"))</f>
        <v/>
      </c>
      <c r="P7243">
        <f>IF($B7243="","",IFERROR(VLOOKUP($B7243,Mapping!$A:$C,3,0),"Not Mapped"))</f>
        <v/>
      </c>
      <c r="Q7243">
        <f>IF($B7243="","",IF(COUNTIF(Exclusions!$A:$A,$B7243)&gt;0,"Yes","No"))</f>
        <v/>
      </c>
      <c r="R7243" s="17">
        <f>IF($B7243="","",MIN(1,DAY($A7243)/IF($N7243="Superstore",Settings!$B$5,Settings!$B$4)))</f>
        <v/>
      </c>
      <c r="S7243" s="17">
        <f>IF(OR($B7243="",$G7243="",$R7243=0),"",$G7243/$R7243)</f>
        <v/>
      </c>
      <c r="T7243">
        <f>IF($S7243="","",IF($S7243&lt;Settings!$B$8,"Critical",IF($S7243&lt;Settings!$B$9,"Semi Critical","Non Critical")))</f>
        <v/>
      </c>
      <c r="U7243">
        <f>IF($B7243="","",IFERROR(VLOOKUP($O7243,Leaders!$A:$B,2,0),"Not Mapped"))</f>
        <v/>
      </c>
    </row>
    <row r="7244">
      <c r="A7244" s="16" t="n"/>
      <c r="G7244" s="17" t="n"/>
      <c r="H7244" s="17" t="n"/>
      <c r="I7244" s="17" t="n"/>
      <c r="J7244" s="17" t="n"/>
      <c r="K7244" s="17" t="n"/>
      <c r="L7244" s="17" t="n"/>
      <c r="N7244">
        <f>IF($B7244="","",IF($C7244="SUPERSTORE","Superstore","DH"))</f>
        <v/>
      </c>
      <c r="O7244">
        <f>IF($B7244="","",IFERROR(VLOOKUP($B7244,Mapping!$A:$C,2,0),"Not Mapped"))</f>
        <v/>
      </c>
      <c r="P7244">
        <f>IF($B7244="","",IFERROR(VLOOKUP($B7244,Mapping!$A:$C,3,0),"Not Mapped"))</f>
        <v/>
      </c>
      <c r="Q7244">
        <f>IF($B7244="","",IF(COUNTIF(Exclusions!$A:$A,$B7244)&gt;0,"Yes","No"))</f>
        <v/>
      </c>
      <c r="R7244" s="17">
        <f>IF($B7244="","",MIN(1,DAY($A7244)/IF($N7244="Superstore",Settings!$B$5,Settings!$B$4)))</f>
        <v/>
      </c>
      <c r="S7244" s="17">
        <f>IF(OR($B7244="",$G7244="",$R7244=0),"",$G7244/$R7244)</f>
        <v/>
      </c>
      <c r="T7244">
        <f>IF($S7244="","",IF($S7244&lt;Settings!$B$8,"Critical",IF($S7244&lt;Settings!$B$9,"Semi Critical","Non Critical")))</f>
        <v/>
      </c>
      <c r="U7244">
        <f>IF($B7244="","",IFERROR(VLOOKUP($O7244,Leaders!$A:$B,2,0),"Not Mapped"))</f>
        <v/>
      </c>
    </row>
    <row r="7245">
      <c r="A7245" s="16" t="n"/>
      <c r="G7245" s="17" t="n"/>
      <c r="H7245" s="17" t="n"/>
      <c r="I7245" s="17" t="n"/>
      <c r="J7245" s="17" t="n"/>
      <c r="K7245" s="17" t="n"/>
      <c r="L7245" s="17" t="n"/>
      <c r="N7245">
        <f>IF($B7245="","",IF($C7245="SUPERSTORE","Superstore","DH"))</f>
        <v/>
      </c>
      <c r="O7245">
        <f>IF($B7245="","",IFERROR(VLOOKUP($B7245,Mapping!$A:$C,2,0),"Not Mapped"))</f>
        <v/>
      </c>
      <c r="P7245">
        <f>IF($B7245="","",IFERROR(VLOOKUP($B7245,Mapping!$A:$C,3,0),"Not Mapped"))</f>
        <v/>
      </c>
      <c r="Q7245">
        <f>IF($B7245="","",IF(COUNTIF(Exclusions!$A:$A,$B7245)&gt;0,"Yes","No"))</f>
        <v/>
      </c>
      <c r="R7245" s="17">
        <f>IF($B7245="","",MIN(1,DAY($A7245)/IF($N7245="Superstore",Settings!$B$5,Settings!$B$4)))</f>
        <v/>
      </c>
      <c r="S7245" s="17">
        <f>IF(OR($B7245="",$G7245="",$R7245=0),"",$G7245/$R7245)</f>
        <v/>
      </c>
      <c r="T7245">
        <f>IF($S7245="","",IF($S7245&lt;Settings!$B$8,"Critical",IF($S7245&lt;Settings!$B$9,"Semi Critical","Non Critical")))</f>
        <v/>
      </c>
      <c r="U7245">
        <f>IF($B7245="","",IFERROR(VLOOKUP($O7245,Leaders!$A:$B,2,0),"Not Mapped"))</f>
        <v/>
      </c>
    </row>
    <row r="7246">
      <c r="A7246" s="16" t="n"/>
      <c r="G7246" s="17" t="n"/>
      <c r="H7246" s="17" t="n"/>
      <c r="I7246" s="17" t="n"/>
      <c r="J7246" s="17" t="n"/>
      <c r="K7246" s="17" t="n"/>
      <c r="L7246" s="17" t="n"/>
      <c r="N7246">
        <f>IF($B7246="","",IF($C7246="SUPERSTORE","Superstore","DH"))</f>
        <v/>
      </c>
      <c r="O7246">
        <f>IF($B7246="","",IFERROR(VLOOKUP($B7246,Mapping!$A:$C,2,0),"Not Mapped"))</f>
        <v/>
      </c>
      <c r="P7246">
        <f>IF($B7246="","",IFERROR(VLOOKUP($B7246,Mapping!$A:$C,3,0),"Not Mapped"))</f>
        <v/>
      </c>
      <c r="Q7246">
        <f>IF($B7246="","",IF(COUNTIF(Exclusions!$A:$A,$B7246)&gt;0,"Yes","No"))</f>
        <v/>
      </c>
      <c r="R7246" s="17">
        <f>IF($B7246="","",MIN(1,DAY($A7246)/IF($N7246="Superstore",Settings!$B$5,Settings!$B$4)))</f>
        <v/>
      </c>
      <c r="S7246" s="17">
        <f>IF(OR($B7246="",$G7246="",$R7246=0),"",$G7246/$R7246)</f>
        <v/>
      </c>
      <c r="T7246">
        <f>IF($S7246="","",IF($S7246&lt;Settings!$B$8,"Critical",IF($S7246&lt;Settings!$B$9,"Semi Critical","Non Critical")))</f>
        <v/>
      </c>
      <c r="U7246">
        <f>IF($B7246="","",IFERROR(VLOOKUP($O7246,Leaders!$A:$B,2,0),"Not Mapped"))</f>
        <v/>
      </c>
    </row>
    <row r="7247">
      <c r="A7247" s="16" t="n"/>
      <c r="G7247" s="17" t="n"/>
      <c r="H7247" s="17" t="n"/>
      <c r="I7247" s="17" t="n"/>
      <c r="J7247" s="17" t="n"/>
      <c r="K7247" s="17" t="n"/>
      <c r="L7247" s="17" t="n"/>
      <c r="N7247">
        <f>IF($B7247="","",IF($C7247="SUPERSTORE","Superstore","DH"))</f>
        <v/>
      </c>
      <c r="O7247">
        <f>IF($B7247="","",IFERROR(VLOOKUP($B7247,Mapping!$A:$C,2,0),"Not Mapped"))</f>
        <v/>
      </c>
      <c r="P7247">
        <f>IF($B7247="","",IFERROR(VLOOKUP($B7247,Mapping!$A:$C,3,0),"Not Mapped"))</f>
        <v/>
      </c>
      <c r="Q7247">
        <f>IF($B7247="","",IF(COUNTIF(Exclusions!$A:$A,$B7247)&gt;0,"Yes","No"))</f>
        <v/>
      </c>
      <c r="R7247" s="17">
        <f>IF($B7247="","",MIN(1,DAY($A7247)/IF($N7247="Superstore",Settings!$B$5,Settings!$B$4)))</f>
        <v/>
      </c>
      <c r="S7247" s="17">
        <f>IF(OR($B7247="",$G7247="",$R7247=0),"",$G7247/$R7247)</f>
        <v/>
      </c>
      <c r="T7247">
        <f>IF($S7247="","",IF($S7247&lt;Settings!$B$8,"Critical",IF($S7247&lt;Settings!$B$9,"Semi Critical","Non Critical")))</f>
        <v/>
      </c>
      <c r="U7247">
        <f>IF($B7247="","",IFERROR(VLOOKUP($O7247,Leaders!$A:$B,2,0),"Not Mapped"))</f>
        <v/>
      </c>
    </row>
    <row r="7248">
      <c r="A7248" s="16" t="n"/>
      <c r="G7248" s="17" t="n"/>
      <c r="H7248" s="17" t="n"/>
      <c r="I7248" s="17" t="n"/>
      <c r="J7248" s="17" t="n"/>
      <c r="K7248" s="17" t="n"/>
      <c r="L7248" s="17" t="n"/>
      <c r="N7248">
        <f>IF($B7248="","",IF($C7248="SUPERSTORE","Superstore","DH"))</f>
        <v/>
      </c>
      <c r="O7248">
        <f>IF($B7248="","",IFERROR(VLOOKUP($B7248,Mapping!$A:$C,2,0),"Not Mapped"))</f>
        <v/>
      </c>
      <c r="P7248">
        <f>IF($B7248="","",IFERROR(VLOOKUP($B7248,Mapping!$A:$C,3,0),"Not Mapped"))</f>
        <v/>
      </c>
      <c r="Q7248">
        <f>IF($B7248="","",IF(COUNTIF(Exclusions!$A:$A,$B7248)&gt;0,"Yes","No"))</f>
        <v/>
      </c>
      <c r="R7248" s="17">
        <f>IF($B7248="","",MIN(1,DAY($A7248)/IF($N7248="Superstore",Settings!$B$5,Settings!$B$4)))</f>
        <v/>
      </c>
      <c r="S7248" s="17">
        <f>IF(OR($B7248="",$G7248="",$R7248=0),"",$G7248/$R7248)</f>
        <v/>
      </c>
      <c r="T7248">
        <f>IF($S7248="","",IF($S7248&lt;Settings!$B$8,"Critical",IF($S7248&lt;Settings!$B$9,"Semi Critical","Non Critical")))</f>
        <v/>
      </c>
      <c r="U7248">
        <f>IF($B7248="","",IFERROR(VLOOKUP($O7248,Leaders!$A:$B,2,0),"Not Mapped"))</f>
        <v/>
      </c>
    </row>
    <row r="7249">
      <c r="A7249" s="16" t="n"/>
      <c r="G7249" s="17" t="n"/>
      <c r="H7249" s="17" t="n"/>
      <c r="I7249" s="17" t="n"/>
      <c r="J7249" s="17" t="n"/>
      <c r="K7249" s="17" t="n"/>
      <c r="L7249" s="17" t="n"/>
      <c r="N7249">
        <f>IF($B7249="","",IF($C7249="SUPERSTORE","Superstore","DH"))</f>
        <v/>
      </c>
      <c r="O7249">
        <f>IF($B7249="","",IFERROR(VLOOKUP($B7249,Mapping!$A:$C,2,0),"Not Mapped"))</f>
        <v/>
      </c>
      <c r="P7249">
        <f>IF($B7249="","",IFERROR(VLOOKUP($B7249,Mapping!$A:$C,3,0),"Not Mapped"))</f>
        <v/>
      </c>
      <c r="Q7249">
        <f>IF($B7249="","",IF(COUNTIF(Exclusions!$A:$A,$B7249)&gt;0,"Yes","No"))</f>
        <v/>
      </c>
      <c r="R7249" s="17">
        <f>IF($B7249="","",MIN(1,DAY($A7249)/IF($N7249="Superstore",Settings!$B$5,Settings!$B$4)))</f>
        <v/>
      </c>
      <c r="S7249" s="17">
        <f>IF(OR($B7249="",$G7249="",$R7249=0),"",$G7249/$R7249)</f>
        <v/>
      </c>
      <c r="T7249">
        <f>IF($S7249="","",IF($S7249&lt;Settings!$B$8,"Critical",IF($S7249&lt;Settings!$B$9,"Semi Critical","Non Critical")))</f>
        <v/>
      </c>
      <c r="U7249">
        <f>IF($B7249="","",IFERROR(VLOOKUP($O7249,Leaders!$A:$B,2,0),"Not Mapped"))</f>
        <v/>
      </c>
    </row>
    <row r="7250">
      <c r="A7250" s="16" t="n"/>
      <c r="G7250" s="17" t="n"/>
      <c r="H7250" s="17" t="n"/>
      <c r="I7250" s="17" t="n"/>
      <c r="J7250" s="17" t="n"/>
      <c r="K7250" s="17" t="n"/>
      <c r="L7250" s="17" t="n"/>
      <c r="N7250">
        <f>IF($B7250="","",IF($C7250="SUPERSTORE","Superstore","DH"))</f>
        <v/>
      </c>
      <c r="O7250">
        <f>IF($B7250="","",IFERROR(VLOOKUP($B7250,Mapping!$A:$C,2,0),"Not Mapped"))</f>
        <v/>
      </c>
      <c r="P7250">
        <f>IF($B7250="","",IFERROR(VLOOKUP($B7250,Mapping!$A:$C,3,0),"Not Mapped"))</f>
        <v/>
      </c>
      <c r="Q7250">
        <f>IF($B7250="","",IF(COUNTIF(Exclusions!$A:$A,$B7250)&gt;0,"Yes","No"))</f>
        <v/>
      </c>
      <c r="R7250" s="17">
        <f>IF($B7250="","",MIN(1,DAY($A7250)/IF($N7250="Superstore",Settings!$B$5,Settings!$B$4)))</f>
        <v/>
      </c>
      <c r="S7250" s="17">
        <f>IF(OR($B7250="",$G7250="",$R7250=0),"",$G7250/$R7250)</f>
        <v/>
      </c>
      <c r="T7250">
        <f>IF($S7250="","",IF($S7250&lt;Settings!$B$8,"Critical",IF($S7250&lt;Settings!$B$9,"Semi Critical","Non Critical")))</f>
        <v/>
      </c>
      <c r="U7250">
        <f>IF($B7250="","",IFERROR(VLOOKUP($O7250,Leaders!$A:$B,2,0),"Not Mapped"))</f>
        <v/>
      </c>
    </row>
    <row r="7251">
      <c r="A7251" s="16" t="n"/>
      <c r="G7251" s="17" t="n"/>
      <c r="H7251" s="17" t="n"/>
      <c r="I7251" s="17" t="n"/>
      <c r="J7251" s="17" t="n"/>
      <c r="K7251" s="17" t="n"/>
      <c r="L7251" s="17" t="n"/>
      <c r="N7251">
        <f>IF($B7251="","",IF($C7251="SUPERSTORE","Superstore","DH"))</f>
        <v/>
      </c>
      <c r="O7251">
        <f>IF($B7251="","",IFERROR(VLOOKUP($B7251,Mapping!$A:$C,2,0),"Not Mapped"))</f>
        <v/>
      </c>
      <c r="P7251">
        <f>IF($B7251="","",IFERROR(VLOOKUP($B7251,Mapping!$A:$C,3,0),"Not Mapped"))</f>
        <v/>
      </c>
      <c r="Q7251">
        <f>IF($B7251="","",IF(COUNTIF(Exclusions!$A:$A,$B7251)&gt;0,"Yes","No"))</f>
        <v/>
      </c>
      <c r="R7251" s="17">
        <f>IF($B7251="","",MIN(1,DAY($A7251)/IF($N7251="Superstore",Settings!$B$5,Settings!$B$4)))</f>
        <v/>
      </c>
      <c r="S7251" s="17">
        <f>IF(OR($B7251="",$G7251="",$R7251=0),"",$G7251/$R7251)</f>
        <v/>
      </c>
      <c r="T7251">
        <f>IF($S7251="","",IF($S7251&lt;Settings!$B$8,"Critical",IF($S7251&lt;Settings!$B$9,"Semi Critical","Non Critical")))</f>
        <v/>
      </c>
      <c r="U7251">
        <f>IF($B7251="","",IFERROR(VLOOKUP($O7251,Leaders!$A:$B,2,0),"Not Mapped"))</f>
        <v/>
      </c>
    </row>
    <row r="7252">
      <c r="A7252" s="16" t="n"/>
      <c r="G7252" s="17" t="n"/>
      <c r="H7252" s="17" t="n"/>
      <c r="I7252" s="17" t="n"/>
      <c r="J7252" s="17" t="n"/>
      <c r="K7252" s="17" t="n"/>
      <c r="L7252" s="17" t="n"/>
      <c r="N7252">
        <f>IF($B7252="","",IF($C7252="SUPERSTORE","Superstore","DH"))</f>
        <v/>
      </c>
      <c r="O7252">
        <f>IF($B7252="","",IFERROR(VLOOKUP($B7252,Mapping!$A:$C,2,0),"Not Mapped"))</f>
        <v/>
      </c>
      <c r="P7252">
        <f>IF($B7252="","",IFERROR(VLOOKUP($B7252,Mapping!$A:$C,3,0),"Not Mapped"))</f>
        <v/>
      </c>
      <c r="Q7252">
        <f>IF($B7252="","",IF(COUNTIF(Exclusions!$A:$A,$B7252)&gt;0,"Yes","No"))</f>
        <v/>
      </c>
      <c r="R7252" s="17">
        <f>IF($B7252="","",MIN(1,DAY($A7252)/IF($N7252="Superstore",Settings!$B$5,Settings!$B$4)))</f>
        <v/>
      </c>
      <c r="S7252" s="17">
        <f>IF(OR($B7252="",$G7252="",$R7252=0),"",$G7252/$R7252)</f>
        <v/>
      </c>
      <c r="T7252">
        <f>IF($S7252="","",IF($S7252&lt;Settings!$B$8,"Critical",IF($S7252&lt;Settings!$B$9,"Semi Critical","Non Critical")))</f>
        <v/>
      </c>
      <c r="U7252">
        <f>IF($B7252="","",IFERROR(VLOOKUP($O7252,Leaders!$A:$B,2,0),"Not Mapped"))</f>
        <v/>
      </c>
    </row>
    <row r="7253">
      <c r="A7253" s="16" t="n"/>
      <c r="G7253" s="17" t="n"/>
      <c r="H7253" s="17" t="n"/>
      <c r="I7253" s="17" t="n"/>
      <c r="J7253" s="17" t="n"/>
      <c r="K7253" s="17" t="n"/>
      <c r="L7253" s="17" t="n"/>
      <c r="N7253">
        <f>IF($B7253="","",IF($C7253="SUPERSTORE","Superstore","DH"))</f>
        <v/>
      </c>
      <c r="O7253">
        <f>IF($B7253="","",IFERROR(VLOOKUP($B7253,Mapping!$A:$C,2,0),"Not Mapped"))</f>
        <v/>
      </c>
      <c r="P7253">
        <f>IF($B7253="","",IFERROR(VLOOKUP($B7253,Mapping!$A:$C,3,0),"Not Mapped"))</f>
        <v/>
      </c>
      <c r="Q7253">
        <f>IF($B7253="","",IF(COUNTIF(Exclusions!$A:$A,$B7253)&gt;0,"Yes","No"))</f>
        <v/>
      </c>
      <c r="R7253" s="17">
        <f>IF($B7253="","",MIN(1,DAY($A7253)/IF($N7253="Superstore",Settings!$B$5,Settings!$B$4)))</f>
        <v/>
      </c>
      <c r="S7253" s="17">
        <f>IF(OR($B7253="",$G7253="",$R7253=0),"",$G7253/$R7253)</f>
        <v/>
      </c>
      <c r="T7253">
        <f>IF($S7253="","",IF($S7253&lt;Settings!$B$8,"Critical",IF($S7253&lt;Settings!$B$9,"Semi Critical","Non Critical")))</f>
        <v/>
      </c>
      <c r="U7253">
        <f>IF($B7253="","",IFERROR(VLOOKUP($O7253,Leaders!$A:$B,2,0),"Not Mapped"))</f>
        <v/>
      </c>
    </row>
    <row r="7254">
      <c r="A7254" s="16" t="n"/>
      <c r="G7254" s="17" t="n"/>
      <c r="H7254" s="17" t="n"/>
      <c r="I7254" s="17" t="n"/>
      <c r="J7254" s="17" t="n"/>
      <c r="K7254" s="17" t="n"/>
      <c r="L7254" s="17" t="n"/>
      <c r="N7254">
        <f>IF($B7254="","",IF($C7254="SUPERSTORE","Superstore","DH"))</f>
        <v/>
      </c>
      <c r="O7254">
        <f>IF($B7254="","",IFERROR(VLOOKUP($B7254,Mapping!$A:$C,2,0),"Not Mapped"))</f>
        <v/>
      </c>
      <c r="P7254">
        <f>IF($B7254="","",IFERROR(VLOOKUP($B7254,Mapping!$A:$C,3,0),"Not Mapped"))</f>
        <v/>
      </c>
      <c r="Q7254">
        <f>IF($B7254="","",IF(COUNTIF(Exclusions!$A:$A,$B7254)&gt;0,"Yes","No"))</f>
        <v/>
      </c>
      <c r="R7254" s="17">
        <f>IF($B7254="","",MIN(1,DAY($A7254)/IF($N7254="Superstore",Settings!$B$5,Settings!$B$4)))</f>
        <v/>
      </c>
      <c r="S7254" s="17">
        <f>IF(OR($B7254="",$G7254="",$R7254=0),"",$G7254/$R7254)</f>
        <v/>
      </c>
      <c r="T7254">
        <f>IF($S7254="","",IF($S7254&lt;Settings!$B$8,"Critical",IF($S7254&lt;Settings!$B$9,"Semi Critical","Non Critical")))</f>
        <v/>
      </c>
      <c r="U7254">
        <f>IF($B7254="","",IFERROR(VLOOKUP($O7254,Leaders!$A:$B,2,0),"Not Mapped"))</f>
        <v/>
      </c>
    </row>
    <row r="7255">
      <c r="A7255" s="16" t="n"/>
      <c r="G7255" s="17" t="n"/>
      <c r="H7255" s="17" t="n"/>
      <c r="I7255" s="17" t="n"/>
      <c r="J7255" s="17" t="n"/>
      <c r="K7255" s="17" t="n"/>
      <c r="L7255" s="17" t="n"/>
      <c r="N7255">
        <f>IF($B7255="","",IF($C7255="SUPERSTORE","Superstore","DH"))</f>
        <v/>
      </c>
      <c r="O7255">
        <f>IF($B7255="","",IFERROR(VLOOKUP($B7255,Mapping!$A:$C,2,0),"Not Mapped"))</f>
        <v/>
      </c>
      <c r="P7255">
        <f>IF($B7255="","",IFERROR(VLOOKUP($B7255,Mapping!$A:$C,3,0),"Not Mapped"))</f>
        <v/>
      </c>
      <c r="Q7255">
        <f>IF($B7255="","",IF(COUNTIF(Exclusions!$A:$A,$B7255)&gt;0,"Yes","No"))</f>
        <v/>
      </c>
      <c r="R7255" s="17">
        <f>IF($B7255="","",MIN(1,DAY($A7255)/IF($N7255="Superstore",Settings!$B$5,Settings!$B$4)))</f>
        <v/>
      </c>
      <c r="S7255" s="17">
        <f>IF(OR($B7255="",$G7255="",$R7255=0),"",$G7255/$R7255)</f>
        <v/>
      </c>
      <c r="T7255">
        <f>IF($S7255="","",IF($S7255&lt;Settings!$B$8,"Critical",IF($S7255&lt;Settings!$B$9,"Semi Critical","Non Critical")))</f>
        <v/>
      </c>
      <c r="U7255">
        <f>IF($B7255="","",IFERROR(VLOOKUP($O7255,Leaders!$A:$B,2,0),"Not Mapped"))</f>
        <v/>
      </c>
    </row>
    <row r="7256">
      <c r="A7256" s="16" t="n"/>
      <c r="G7256" s="17" t="n"/>
      <c r="H7256" s="17" t="n"/>
      <c r="I7256" s="17" t="n"/>
      <c r="J7256" s="17" t="n"/>
      <c r="K7256" s="17" t="n"/>
      <c r="L7256" s="17" t="n"/>
      <c r="N7256">
        <f>IF($B7256="","",IF($C7256="SUPERSTORE","Superstore","DH"))</f>
        <v/>
      </c>
      <c r="O7256">
        <f>IF($B7256="","",IFERROR(VLOOKUP($B7256,Mapping!$A:$C,2,0),"Not Mapped"))</f>
        <v/>
      </c>
      <c r="P7256">
        <f>IF($B7256="","",IFERROR(VLOOKUP($B7256,Mapping!$A:$C,3,0),"Not Mapped"))</f>
        <v/>
      </c>
      <c r="Q7256">
        <f>IF($B7256="","",IF(COUNTIF(Exclusions!$A:$A,$B7256)&gt;0,"Yes","No"))</f>
        <v/>
      </c>
      <c r="R7256" s="17">
        <f>IF($B7256="","",MIN(1,DAY($A7256)/IF($N7256="Superstore",Settings!$B$5,Settings!$B$4)))</f>
        <v/>
      </c>
      <c r="S7256" s="17">
        <f>IF(OR($B7256="",$G7256="",$R7256=0),"",$G7256/$R7256)</f>
        <v/>
      </c>
      <c r="T7256">
        <f>IF($S7256="","",IF($S7256&lt;Settings!$B$8,"Critical",IF($S7256&lt;Settings!$B$9,"Semi Critical","Non Critical")))</f>
        <v/>
      </c>
      <c r="U7256">
        <f>IF($B7256="","",IFERROR(VLOOKUP($O7256,Leaders!$A:$B,2,0),"Not Mapped"))</f>
        <v/>
      </c>
    </row>
    <row r="7257">
      <c r="A7257" s="16" t="n"/>
      <c r="G7257" s="17" t="n"/>
      <c r="H7257" s="17" t="n"/>
      <c r="I7257" s="17" t="n"/>
      <c r="J7257" s="17" t="n"/>
      <c r="K7257" s="17" t="n"/>
      <c r="L7257" s="17" t="n"/>
      <c r="N7257">
        <f>IF($B7257="","",IF($C7257="SUPERSTORE","Superstore","DH"))</f>
        <v/>
      </c>
      <c r="O7257">
        <f>IF($B7257="","",IFERROR(VLOOKUP($B7257,Mapping!$A:$C,2,0),"Not Mapped"))</f>
        <v/>
      </c>
      <c r="P7257">
        <f>IF($B7257="","",IFERROR(VLOOKUP($B7257,Mapping!$A:$C,3,0),"Not Mapped"))</f>
        <v/>
      </c>
      <c r="Q7257">
        <f>IF($B7257="","",IF(COUNTIF(Exclusions!$A:$A,$B7257)&gt;0,"Yes","No"))</f>
        <v/>
      </c>
      <c r="R7257" s="17">
        <f>IF($B7257="","",MIN(1,DAY($A7257)/IF($N7257="Superstore",Settings!$B$5,Settings!$B$4)))</f>
        <v/>
      </c>
      <c r="S7257" s="17">
        <f>IF(OR($B7257="",$G7257="",$R7257=0),"",$G7257/$R7257)</f>
        <v/>
      </c>
      <c r="T7257">
        <f>IF($S7257="","",IF($S7257&lt;Settings!$B$8,"Critical",IF($S7257&lt;Settings!$B$9,"Semi Critical","Non Critical")))</f>
        <v/>
      </c>
      <c r="U7257">
        <f>IF($B7257="","",IFERROR(VLOOKUP($O7257,Leaders!$A:$B,2,0),"Not Mapped"))</f>
        <v/>
      </c>
    </row>
    <row r="7258">
      <c r="A7258" s="16" t="n"/>
      <c r="G7258" s="17" t="n"/>
      <c r="H7258" s="17" t="n"/>
      <c r="I7258" s="17" t="n"/>
      <c r="J7258" s="17" t="n"/>
      <c r="K7258" s="17" t="n"/>
      <c r="L7258" s="17" t="n"/>
      <c r="N7258">
        <f>IF($B7258="","",IF($C7258="SUPERSTORE","Superstore","DH"))</f>
        <v/>
      </c>
      <c r="O7258">
        <f>IF($B7258="","",IFERROR(VLOOKUP($B7258,Mapping!$A:$C,2,0),"Not Mapped"))</f>
        <v/>
      </c>
      <c r="P7258">
        <f>IF($B7258="","",IFERROR(VLOOKUP($B7258,Mapping!$A:$C,3,0),"Not Mapped"))</f>
        <v/>
      </c>
      <c r="Q7258">
        <f>IF($B7258="","",IF(COUNTIF(Exclusions!$A:$A,$B7258)&gt;0,"Yes","No"))</f>
        <v/>
      </c>
      <c r="R7258" s="17">
        <f>IF($B7258="","",MIN(1,DAY($A7258)/IF($N7258="Superstore",Settings!$B$5,Settings!$B$4)))</f>
        <v/>
      </c>
      <c r="S7258" s="17">
        <f>IF(OR($B7258="",$G7258="",$R7258=0),"",$G7258/$R7258)</f>
        <v/>
      </c>
      <c r="T7258">
        <f>IF($S7258="","",IF($S7258&lt;Settings!$B$8,"Critical",IF($S7258&lt;Settings!$B$9,"Semi Critical","Non Critical")))</f>
        <v/>
      </c>
      <c r="U7258">
        <f>IF($B7258="","",IFERROR(VLOOKUP($O7258,Leaders!$A:$B,2,0),"Not Mapped"))</f>
        <v/>
      </c>
    </row>
    <row r="7259">
      <c r="A7259" s="16" t="n"/>
      <c r="G7259" s="17" t="n"/>
      <c r="H7259" s="17" t="n"/>
      <c r="I7259" s="17" t="n"/>
      <c r="J7259" s="17" t="n"/>
      <c r="K7259" s="17" t="n"/>
      <c r="L7259" s="17" t="n"/>
      <c r="N7259">
        <f>IF($B7259="","",IF($C7259="SUPERSTORE","Superstore","DH"))</f>
        <v/>
      </c>
      <c r="O7259">
        <f>IF($B7259="","",IFERROR(VLOOKUP($B7259,Mapping!$A:$C,2,0),"Not Mapped"))</f>
        <v/>
      </c>
      <c r="P7259">
        <f>IF($B7259="","",IFERROR(VLOOKUP($B7259,Mapping!$A:$C,3,0),"Not Mapped"))</f>
        <v/>
      </c>
      <c r="Q7259">
        <f>IF($B7259="","",IF(COUNTIF(Exclusions!$A:$A,$B7259)&gt;0,"Yes","No"))</f>
        <v/>
      </c>
      <c r="R7259" s="17">
        <f>IF($B7259="","",MIN(1,DAY($A7259)/IF($N7259="Superstore",Settings!$B$5,Settings!$B$4)))</f>
        <v/>
      </c>
      <c r="S7259" s="17">
        <f>IF(OR($B7259="",$G7259="",$R7259=0),"",$G7259/$R7259)</f>
        <v/>
      </c>
      <c r="T7259">
        <f>IF($S7259="","",IF($S7259&lt;Settings!$B$8,"Critical",IF($S7259&lt;Settings!$B$9,"Semi Critical","Non Critical")))</f>
        <v/>
      </c>
      <c r="U7259">
        <f>IF($B7259="","",IFERROR(VLOOKUP($O7259,Leaders!$A:$B,2,0),"Not Mapped"))</f>
        <v/>
      </c>
    </row>
    <row r="7260">
      <c r="A7260" s="16" t="n"/>
      <c r="G7260" s="17" t="n"/>
      <c r="H7260" s="17" t="n"/>
      <c r="I7260" s="17" t="n"/>
      <c r="J7260" s="17" t="n"/>
      <c r="K7260" s="17" t="n"/>
      <c r="L7260" s="17" t="n"/>
      <c r="N7260">
        <f>IF($B7260="","",IF($C7260="SUPERSTORE","Superstore","DH"))</f>
        <v/>
      </c>
      <c r="O7260">
        <f>IF($B7260="","",IFERROR(VLOOKUP($B7260,Mapping!$A:$C,2,0),"Not Mapped"))</f>
        <v/>
      </c>
      <c r="P7260">
        <f>IF($B7260="","",IFERROR(VLOOKUP($B7260,Mapping!$A:$C,3,0),"Not Mapped"))</f>
        <v/>
      </c>
      <c r="Q7260">
        <f>IF($B7260="","",IF(COUNTIF(Exclusions!$A:$A,$B7260)&gt;0,"Yes","No"))</f>
        <v/>
      </c>
      <c r="R7260" s="17">
        <f>IF($B7260="","",MIN(1,DAY($A7260)/IF($N7260="Superstore",Settings!$B$5,Settings!$B$4)))</f>
        <v/>
      </c>
      <c r="S7260" s="17">
        <f>IF(OR($B7260="",$G7260="",$R7260=0),"",$G7260/$R7260)</f>
        <v/>
      </c>
      <c r="T7260">
        <f>IF($S7260="","",IF($S7260&lt;Settings!$B$8,"Critical",IF($S7260&lt;Settings!$B$9,"Semi Critical","Non Critical")))</f>
        <v/>
      </c>
      <c r="U7260">
        <f>IF($B7260="","",IFERROR(VLOOKUP($O7260,Leaders!$A:$B,2,0),"Not Mapped"))</f>
        <v/>
      </c>
    </row>
    <row r="7261">
      <c r="A7261" s="16" t="n"/>
      <c r="G7261" s="17" t="n"/>
      <c r="H7261" s="17" t="n"/>
      <c r="I7261" s="17" t="n"/>
      <c r="J7261" s="17" t="n"/>
      <c r="K7261" s="17" t="n"/>
      <c r="L7261" s="17" t="n"/>
      <c r="N7261">
        <f>IF($B7261="","",IF($C7261="SUPERSTORE","Superstore","DH"))</f>
        <v/>
      </c>
      <c r="O7261">
        <f>IF($B7261="","",IFERROR(VLOOKUP($B7261,Mapping!$A:$C,2,0),"Not Mapped"))</f>
        <v/>
      </c>
      <c r="P7261">
        <f>IF($B7261="","",IFERROR(VLOOKUP($B7261,Mapping!$A:$C,3,0),"Not Mapped"))</f>
        <v/>
      </c>
      <c r="Q7261">
        <f>IF($B7261="","",IF(COUNTIF(Exclusions!$A:$A,$B7261)&gt;0,"Yes","No"))</f>
        <v/>
      </c>
      <c r="R7261" s="17">
        <f>IF($B7261="","",MIN(1,DAY($A7261)/IF($N7261="Superstore",Settings!$B$5,Settings!$B$4)))</f>
        <v/>
      </c>
      <c r="S7261" s="17">
        <f>IF(OR($B7261="",$G7261="",$R7261=0),"",$G7261/$R7261)</f>
        <v/>
      </c>
      <c r="T7261">
        <f>IF($S7261="","",IF($S7261&lt;Settings!$B$8,"Critical",IF($S7261&lt;Settings!$B$9,"Semi Critical","Non Critical")))</f>
        <v/>
      </c>
      <c r="U7261">
        <f>IF($B7261="","",IFERROR(VLOOKUP($O7261,Leaders!$A:$B,2,0),"Not Mapped"))</f>
        <v/>
      </c>
    </row>
    <row r="7262">
      <c r="A7262" s="16" t="n"/>
      <c r="G7262" s="17" t="n"/>
      <c r="H7262" s="17" t="n"/>
      <c r="I7262" s="17" t="n"/>
      <c r="J7262" s="17" t="n"/>
      <c r="K7262" s="17" t="n"/>
      <c r="L7262" s="17" t="n"/>
      <c r="N7262">
        <f>IF($B7262="","",IF($C7262="SUPERSTORE","Superstore","DH"))</f>
        <v/>
      </c>
      <c r="O7262">
        <f>IF($B7262="","",IFERROR(VLOOKUP($B7262,Mapping!$A:$C,2,0),"Not Mapped"))</f>
        <v/>
      </c>
      <c r="P7262">
        <f>IF($B7262="","",IFERROR(VLOOKUP($B7262,Mapping!$A:$C,3,0),"Not Mapped"))</f>
        <v/>
      </c>
      <c r="Q7262">
        <f>IF($B7262="","",IF(COUNTIF(Exclusions!$A:$A,$B7262)&gt;0,"Yes","No"))</f>
        <v/>
      </c>
      <c r="R7262" s="17">
        <f>IF($B7262="","",MIN(1,DAY($A7262)/IF($N7262="Superstore",Settings!$B$5,Settings!$B$4)))</f>
        <v/>
      </c>
      <c r="S7262" s="17">
        <f>IF(OR($B7262="",$G7262="",$R7262=0),"",$G7262/$R7262)</f>
        <v/>
      </c>
      <c r="T7262">
        <f>IF($S7262="","",IF($S7262&lt;Settings!$B$8,"Critical",IF($S7262&lt;Settings!$B$9,"Semi Critical","Non Critical")))</f>
        <v/>
      </c>
      <c r="U7262">
        <f>IF($B7262="","",IFERROR(VLOOKUP($O7262,Leaders!$A:$B,2,0),"Not Mapped"))</f>
        <v/>
      </c>
    </row>
    <row r="7263">
      <c r="A7263" s="16" t="n"/>
      <c r="G7263" s="17" t="n"/>
      <c r="H7263" s="17" t="n"/>
      <c r="I7263" s="17" t="n"/>
      <c r="J7263" s="17" t="n"/>
      <c r="K7263" s="17" t="n"/>
      <c r="L7263" s="17" t="n"/>
      <c r="N7263">
        <f>IF($B7263="","",IF($C7263="SUPERSTORE","Superstore","DH"))</f>
        <v/>
      </c>
      <c r="O7263">
        <f>IF($B7263="","",IFERROR(VLOOKUP($B7263,Mapping!$A:$C,2,0),"Not Mapped"))</f>
        <v/>
      </c>
      <c r="P7263">
        <f>IF($B7263="","",IFERROR(VLOOKUP($B7263,Mapping!$A:$C,3,0),"Not Mapped"))</f>
        <v/>
      </c>
      <c r="Q7263">
        <f>IF($B7263="","",IF(COUNTIF(Exclusions!$A:$A,$B7263)&gt;0,"Yes","No"))</f>
        <v/>
      </c>
      <c r="R7263" s="17">
        <f>IF($B7263="","",MIN(1,DAY($A7263)/IF($N7263="Superstore",Settings!$B$5,Settings!$B$4)))</f>
        <v/>
      </c>
      <c r="S7263" s="17">
        <f>IF(OR($B7263="",$G7263="",$R7263=0),"",$G7263/$R7263)</f>
        <v/>
      </c>
      <c r="T7263">
        <f>IF($S7263="","",IF($S7263&lt;Settings!$B$8,"Critical",IF($S7263&lt;Settings!$B$9,"Semi Critical","Non Critical")))</f>
        <v/>
      </c>
      <c r="U7263">
        <f>IF($B7263="","",IFERROR(VLOOKUP($O7263,Leaders!$A:$B,2,0),"Not Mapped"))</f>
        <v/>
      </c>
    </row>
    <row r="7264">
      <c r="A7264" s="16" t="n"/>
      <c r="G7264" s="17" t="n"/>
      <c r="H7264" s="17" t="n"/>
      <c r="I7264" s="17" t="n"/>
      <c r="J7264" s="17" t="n"/>
      <c r="K7264" s="17" t="n"/>
      <c r="L7264" s="17" t="n"/>
      <c r="N7264">
        <f>IF($B7264="","",IF($C7264="SUPERSTORE","Superstore","DH"))</f>
        <v/>
      </c>
      <c r="O7264">
        <f>IF($B7264="","",IFERROR(VLOOKUP($B7264,Mapping!$A:$C,2,0),"Not Mapped"))</f>
        <v/>
      </c>
      <c r="P7264">
        <f>IF($B7264="","",IFERROR(VLOOKUP($B7264,Mapping!$A:$C,3,0),"Not Mapped"))</f>
        <v/>
      </c>
      <c r="Q7264">
        <f>IF($B7264="","",IF(COUNTIF(Exclusions!$A:$A,$B7264)&gt;0,"Yes","No"))</f>
        <v/>
      </c>
      <c r="R7264" s="17">
        <f>IF($B7264="","",MIN(1,DAY($A7264)/IF($N7264="Superstore",Settings!$B$5,Settings!$B$4)))</f>
        <v/>
      </c>
      <c r="S7264" s="17">
        <f>IF(OR($B7264="",$G7264="",$R7264=0),"",$G7264/$R7264)</f>
        <v/>
      </c>
      <c r="T7264">
        <f>IF($S7264="","",IF($S7264&lt;Settings!$B$8,"Critical",IF($S7264&lt;Settings!$B$9,"Semi Critical","Non Critical")))</f>
        <v/>
      </c>
      <c r="U7264">
        <f>IF($B7264="","",IFERROR(VLOOKUP($O7264,Leaders!$A:$B,2,0),"Not Mapped"))</f>
        <v/>
      </c>
    </row>
    <row r="7265">
      <c r="A7265" s="16" t="n"/>
      <c r="G7265" s="17" t="n"/>
      <c r="H7265" s="17" t="n"/>
      <c r="I7265" s="17" t="n"/>
      <c r="J7265" s="17" t="n"/>
      <c r="K7265" s="17" t="n"/>
      <c r="L7265" s="17" t="n"/>
      <c r="N7265">
        <f>IF($B7265="","",IF($C7265="SUPERSTORE","Superstore","DH"))</f>
        <v/>
      </c>
      <c r="O7265">
        <f>IF($B7265="","",IFERROR(VLOOKUP($B7265,Mapping!$A:$C,2,0),"Not Mapped"))</f>
        <v/>
      </c>
      <c r="P7265">
        <f>IF($B7265="","",IFERROR(VLOOKUP($B7265,Mapping!$A:$C,3,0),"Not Mapped"))</f>
        <v/>
      </c>
      <c r="Q7265">
        <f>IF($B7265="","",IF(COUNTIF(Exclusions!$A:$A,$B7265)&gt;0,"Yes","No"))</f>
        <v/>
      </c>
      <c r="R7265" s="17">
        <f>IF($B7265="","",MIN(1,DAY($A7265)/IF($N7265="Superstore",Settings!$B$5,Settings!$B$4)))</f>
        <v/>
      </c>
      <c r="S7265" s="17">
        <f>IF(OR($B7265="",$G7265="",$R7265=0),"",$G7265/$R7265)</f>
        <v/>
      </c>
      <c r="T7265">
        <f>IF($S7265="","",IF($S7265&lt;Settings!$B$8,"Critical",IF($S7265&lt;Settings!$B$9,"Semi Critical","Non Critical")))</f>
        <v/>
      </c>
      <c r="U7265">
        <f>IF($B7265="","",IFERROR(VLOOKUP($O7265,Leaders!$A:$B,2,0),"Not Mapped"))</f>
        <v/>
      </c>
    </row>
    <row r="7266">
      <c r="A7266" s="16" t="n"/>
      <c r="G7266" s="17" t="n"/>
      <c r="H7266" s="17" t="n"/>
      <c r="I7266" s="17" t="n"/>
      <c r="J7266" s="17" t="n"/>
      <c r="K7266" s="17" t="n"/>
      <c r="L7266" s="17" t="n"/>
      <c r="N7266">
        <f>IF($B7266="","",IF($C7266="SUPERSTORE","Superstore","DH"))</f>
        <v/>
      </c>
      <c r="O7266">
        <f>IF($B7266="","",IFERROR(VLOOKUP($B7266,Mapping!$A:$C,2,0),"Not Mapped"))</f>
        <v/>
      </c>
      <c r="P7266">
        <f>IF($B7266="","",IFERROR(VLOOKUP($B7266,Mapping!$A:$C,3,0),"Not Mapped"))</f>
        <v/>
      </c>
      <c r="Q7266">
        <f>IF($B7266="","",IF(COUNTIF(Exclusions!$A:$A,$B7266)&gt;0,"Yes","No"))</f>
        <v/>
      </c>
      <c r="R7266" s="17">
        <f>IF($B7266="","",MIN(1,DAY($A7266)/IF($N7266="Superstore",Settings!$B$5,Settings!$B$4)))</f>
        <v/>
      </c>
      <c r="S7266" s="17">
        <f>IF(OR($B7266="",$G7266="",$R7266=0),"",$G7266/$R7266)</f>
        <v/>
      </c>
      <c r="T7266">
        <f>IF($S7266="","",IF($S7266&lt;Settings!$B$8,"Critical",IF($S7266&lt;Settings!$B$9,"Semi Critical","Non Critical")))</f>
        <v/>
      </c>
      <c r="U7266">
        <f>IF($B7266="","",IFERROR(VLOOKUP($O7266,Leaders!$A:$B,2,0),"Not Mapped"))</f>
        <v/>
      </c>
    </row>
    <row r="7267">
      <c r="A7267" s="16" t="n"/>
      <c r="G7267" s="17" t="n"/>
      <c r="H7267" s="17" t="n"/>
      <c r="I7267" s="17" t="n"/>
      <c r="J7267" s="17" t="n"/>
      <c r="K7267" s="17" t="n"/>
      <c r="L7267" s="17" t="n"/>
      <c r="N7267">
        <f>IF($B7267="","",IF($C7267="SUPERSTORE","Superstore","DH"))</f>
        <v/>
      </c>
      <c r="O7267">
        <f>IF($B7267="","",IFERROR(VLOOKUP($B7267,Mapping!$A:$C,2,0),"Not Mapped"))</f>
        <v/>
      </c>
      <c r="P7267">
        <f>IF($B7267="","",IFERROR(VLOOKUP($B7267,Mapping!$A:$C,3,0),"Not Mapped"))</f>
        <v/>
      </c>
      <c r="Q7267">
        <f>IF($B7267="","",IF(COUNTIF(Exclusions!$A:$A,$B7267)&gt;0,"Yes","No"))</f>
        <v/>
      </c>
      <c r="R7267" s="17">
        <f>IF($B7267="","",MIN(1,DAY($A7267)/IF($N7267="Superstore",Settings!$B$5,Settings!$B$4)))</f>
        <v/>
      </c>
      <c r="S7267" s="17">
        <f>IF(OR($B7267="",$G7267="",$R7267=0),"",$G7267/$R7267)</f>
        <v/>
      </c>
      <c r="T7267">
        <f>IF($S7267="","",IF($S7267&lt;Settings!$B$8,"Critical",IF($S7267&lt;Settings!$B$9,"Semi Critical","Non Critical")))</f>
        <v/>
      </c>
      <c r="U7267">
        <f>IF($B7267="","",IFERROR(VLOOKUP($O7267,Leaders!$A:$B,2,0),"Not Mapped"))</f>
        <v/>
      </c>
    </row>
    <row r="7268">
      <c r="A7268" s="16" t="n"/>
      <c r="G7268" s="17" t="n"/>
      <c r="H7268" s="17" t="n"/>
      <c r="I7268" s="17" t="n"/>
      <c r="J7268" s="17" t="n"/>
      <c r="K7268" s="17" t="n"/>
      <c r="L7268" s="17" t="n"/>
      <c r="N7268">
        <f>IF($B7268="","",IF($C7268="SUPERSTORE","Superstore","DH"))</f>
        <v/>
      </c>
      <c r="O7268">
        <f>IF($B7268="","",IFERROR(VLOOKUP($B7268,Mapping!$A:$C,2,0),"Not Mapped"))</f>
        <v/>
      </c>
      <c r="P7268">
        <f>IF($B7268="","",IFERROR(VLOOKUP($B7268,Mapping!$A:$C,3,0),"Not Mapped"))</f>
        <v/>
      </c>
      <c r="Q7268">
        <f>IF($B7268="","",IF(COUNTIF(Exclusions!$A:$A,$B7268)&gt;0,"Yes","No"))</f>
        <v/>
      </c>
      <c r="R7268" s="17">
        <f>IF($B7268="","",MIN(1,DAY($A7268)/IF($N7268="Superstore",Settings!$B$5,Settings!$B$4)))</f>
        <v/>
      </c>
      <c r="S7268" s="17">
        <f>IF(OR($B7268="",$G7268="",$R7268=0),"",$G7268/$R7268)</f>
        <v/>
      </c>
      <c r="T7268">
        <f>IF($S7268="","",IF($S7268&lt;Settings!$B$8,"Critical",IF($S7268&lt;Settings!$B$9,"Semi Critical","Non Critical")))</f>
        <v/>
      </c>
      <c r="U7268">
        <f>IF($B7268="","",IFERROR(VLOOKUP($O7268,Leaders!$A:$B,2,0),"Not Mapped"))</f>
        <v/>
      </c>
    </row>
    <row r="7269">
      <c r="A7269" s="16" t="n"/>
      <c r="G7269" s="17" t="n"/>
      <c r="H7269" s="17" t="n"/>
      <c r="I7269" s="17" t="n"/>
      <c r="J7269" s="17" t="n"/>
      <c r="K7269" s="17" t="n"/>
      <c r="L7269" s="17" t="n"/>
      <c r="N7269">
        <f>IF($B7269="","",IF($C7269="SUPERSTORE","Superstore","DH"))</f>
        <v/>
      </c>
      <c r="O7269">
        <f>IF($B7269="","",IFERROR(VLOOKUP($B7269,Mapping!$A:$C,2,0),"Not Mapped"))</f>
        <v/>
      </c>
      <c r="P7269">
        <f>IF($B7269="","",IFERROR(VLOOKUP($B7269,Mapping!$A:$C,3,0),"Not Mapped"))</f>
        <v/>
      </c>
      <c r="Q7269">
        <f>IF($B7269="","",IF(COUNTIF(Exclusions!$A:$A,$B7269)&gt;0,"Yes","No"))</f>
        <v/>
      </c>
      <c r="R7269" s="17">
        <f>IF($B7269="","",MIN(1,DAY($A7269)/IF($N7269="Superstore",Settings!$B$5,Settings!$B$4)))</f>
        <v/>
      </c>
      <c r="S7269" s="17">
        <f>IF(OR($B7269="",$G7269="",$R7269=0),"",$G7269/$R7269)</f>
        <v/>
      </c>
      <c r="T7269">
        <f>IF($S7269="","",IF($S7269&lt;Settings!$B$8,"Critical",IF($S7269&lt;Settings!$B$9,"Semi Critical","Non Critical")))</f>
        <v/>
      </c>
      <c r="U7269">
        <f>IF($B7269="","",IFERROR(VLOOKUP($O7269,Leaders!$A:$B,2,0),"Not Mapped"))</f>
        <v/>
      </c>
    </row>
    <row r="7270">
      <c r="A7270" s="16" t="n"/>
      <c r="G7270" s="17" t="n"/>
      <c r="H7270" s="17" t="n"/>
      <c r="I7270" s="17" t="n"/>
      <c r="J7270" s="17" t="n"/>
      <c r="K7270" s="17" t="n"/>
      <c r="L7270" s="17" t="n"/>
      <c r="N7270">
        <f>IF($B7270="","",IF($C7270="SUPERSTORE","Superstore","DH"))</f>
        <v/>
      </c>
      <c r="O7270">
        <f>IF($B7270="","",IFERROR(VLOOKUP($B7270,Mapping!$A:$C,2,0),"Not Mapped"))</f>
        <v/>
      </c>
      <c r="P7270">
        <f>IF($B7270="","",IFERROR(VLOOKUP($B7270,Mapping!$A:$C,3,0),"Not Mapped"))</f>
        <v/>
      </c>
      <c r="Q7270">
        <f>IF($B7270="","",IF(COUNTIF(Exclusions!$A:$A,$B7270)&gt;0,"Yes","No"))</f>
        <v/>
      </c>
      <c r="R7270" s="17">
        <f>IF($B7270="","",MIN(1,DAY($A7270)/IF($N7270="Superstore",Settings!$B$5,Settings!$B$4)))</f>
        <v/>
      </c>
      <c r="S7270" s="17">
        <f>IF(OR($B7270="",$G7270="",$R7270=0),"",$G7270/$R7270)</f>
        <v/>
      </c>
      <c r="T7270">
        <f>IF($S7270="","",IF($S7270&lt;Settings!$B$8,"Critical",IF($S7270&lt;Settings!$B$9,"Semi Critical","Non Critical")))</f>
        <v/>
      </c>
      <c r="U7270">
        <f>IF($B7270="","",IFERROR(VLOOKUP($O7270,Leaders!$A:$B,2,0),"Not Mapped"))</f>
        <v/>
      </c>
    </row>
    <row r="7271">
      <c r="A7271" s="16" t="n"/>
      <c r="G7271" s="17" t="n"/>
      <c r="H7271" s="17" t="n"/>
      <c r="I7271" s="17" t="n"/>
      <c r="J7271" s="17" t="n"/>
      <c r="K7271" s="17" t="n"/>
      <c r="L7271" s="17" t="n"/>
      <c r="N7271">
        <f>IF($B7271="","",IF($C7271="SUPERSTORE","Superstore","DH"))</f>
        <v/>
      </c>
      <c r="O7271">
        <f>IF($B7271="","",IFERROR(VLOOKUP($B7271,Mapping!$A:$C,2,0),"Not Mapped"))</f>
        <v/>
      </c>
      <c r="P7271">
        <f>IF($B7271="","",IFERROR(VLOOKUP($B7271,Mapping!$A:$C,3,0),"Not Mapped"))</f>
        <v/>
      </c>
      <c r="Q7271">
        <f>IF($B7271="","",IF(COUNTIF(Exclusions!$A:$A,$B7271)&gt;0,"Yes","No"))</f>
        <v/>
      </c>
      <c r="R7271" s="17">
        <f>IF($B7271="","",MIN(1,DAY($A7271)/IF($N7271="Superstore",Settings!$B$5,Settings!$B$4)))</f>
        <v/>
      </c>
      <c r="S7271" s="17">
        <f>IF(OR($B7271="",$G7271="",$R7271=0),"",$G7271/$R7271)</f>
        <v/>
      </c>
      <c r="T7271">
        <f>IF($S7271="","",IF($S7271&lt;Settings!$B$8,"Critical",IF($S7271&lt;Settings!$B$9,"Semi Critical","Non Critical")))</f>
        <v/>
      </c>
      <c r="U7271">
        <f>IF($B7271="","",IFERROR(VLOOKUP($O7271,Leaders!$A:$B,2,0),"Not Mapped"))</f>
        <v/>
      </c>
    </row>
    <row r="7272">
      <c r="A7272" s="16" t="n"/>
      <c r="G7272" s="17" t="n"/>
      <c r="H7272" s="17" t="n"/>
      <c r="I7272" s="17" t="n"/>
      <c r="J7272" s="17" t="n"/>
      <c r="K7272" s="17" t="n"/>
      <c r="L7272" s="17" t="n"/>
      <c r="N7272">
        <f>IF($B7272="","",IF($C7272="SUPERSTORE","Superstore","DH"))</f>
        <v/>
      </c>
      <c r="O7272">
        <f>IF($B7272="","",IFERROR(VLOOKUP($B7272,Mapping!$A:$C,2,0),"Not Mapped"))</f>
        <v/>
      </c>
      <c r="P7272">
        <f>IF($B7272="","",IFERROR(VLOOKUP($B7272,Mapping!$A:$C,3,0),"Not Mapped"))</f>
        <v/>
      </c>
      <c r="Q7272">
        <f>IF($B7272="","",IF(COUNTIF(Exclusions!$A:$A,$B7272)&gt;0,"Yes","No"))</f>
        <v/>
      </c>
      <c r="R7272" s="17">
        <f>IF($B7272="","",MIN(1,DAY($A7272)/IF($N7272="Superstore",Settings!$B$5,Settings!$B$4)))</f>
        <v/>
      </c>
      <c r="S7272" s="17">
        <f>IF(OR($B7272="",$G7272="",$R7272=0),"",$G7272/$R7272)</f>
        <v/>
      </c>
      <c r="T7272">
        <f>IF($S7272="","",IF($S7272&lt;Settings!$B$8,"Critical",IF($S7272&lt;Settings!$B$9,"Semi Critical","Non Critical")))</f>
        <v/>
      </c>
      <c r="U7272">
        <f>IF($B7272="","",IFERROR(VLOOKUP($O7272,Leaders!$A:$B,2,0),"Not Mapped"))</f>
        <v/>
      </c>
    </row>
    <row r="7273">
      <c r="A7273" s="16" t="n"/>
      <c r="G7273" s="17" t="n"/>
      <c r="H7273" s="17" t="n"/>
      <c r="I7273" s="17" t="n"/>
      <c r="J7273" s="17" t="n"/>
      <c r="K7273" s="17" t="n"/>
      <c r="L7273" s="17" t="n"/>
      <c r="N7273">
        <f>IF($B7273="","",IF($C7273="SUPERSTORE","Superstore","DH"))</f>
        <v/>
      </c>
      <c r="O7273">
        <f>IF($B7273="","",IFERROR(VLOOKUP($B7273,Mapping!$A:$C,2,0),"Not Mapped"))</f>
        <v/>
      </c>
      <c r="P7273">
        <f>IF($B7273="","",IFERROR(VLOOKUP($B7273,Mapping!$A:$C,3,0),"Not Mapped"))</f>
        <v/>
      </c>
      <c r="Q7273">
        <f>IF($B7273="","",IF(COUNTIF(Exclusions!$A:$A,$B7273)&gt;0,"Yes","No"))</f>
        <v/>
      </c>
      <c r="R7273" s="17">
        <f>IF($B7273="","",MIN(1,DAY($A7273)/IF($N7273="Superstore",Settings!$B$5,Settings!$B$4)))</f>
        <v/>
      </c>
      <c r="S7273" s="17">
        <f>IF(OR($B7273="",$G7273="",$R7273=0),"",$G7273/$R7273)</f>
        <v/>
      </c>
      <c r="T7273">
        <f>IF($S7273="","",IF($S7273&lt;Settings!$B$8,"Critical",IF($S7273&lt;Settings!$B$9,"Semi Critical","Non Critical")))</f>
        <v/>
      </c>
      <c r="U7273">
        <f>IF($B7273="","",IFERROR(VLOOKUP($O7273,Leaders!$A:$B,2,0),"Not Mapped"))</f>
        <v/>
      </c>
    </row>
    <row r="7274">
      <c r="A7274" s="16" t="n"/>
      <c r="G7274" s="17" t="n"/>
      <c r="H7274" s="17" t="n"/>
      <c r="I7274" s="17" t="n"/>
      <c r="J7274" s="17" t="n"/>
      <c r="K7274" s="17" t="n"/>
      <c r="L7274" s="17" t="n"/>
      <c r="N7274">
        <f>IF($B7274="","",IF($C7274="SUPERSTORE","Superstore","DH"))</f>
        <v/>
      </c>
      <c r="O7274">
        <f>IF($B7274="","",IFERROR(VLOOKUP($B7274,Mapping!$A:$C,2,0),"Not Mapped"))</f>
        <v/>
      </c>
      <c r="P7274">
        <f>IF($B7274="","",IFERROR(VLOOKUP($B7274,Mapping!$A:$C,3,0),"Not Mapped"))</f>
        <v/>
      </c>
      <c r="Q7274">
        <f>IF($B7274="","",IF(COUNTIF(Exclusions!$A:$A,$B7274)&gt;0,"Yes","No"))</f>
        <v/>
      </c>
      <c r="R7274" s="17">
        <f>IF($B7274="","",MIN(1,DAY($A7274)/IF($N7274="Superstore",Settings!$B$5,Settings!$B$4)))</f>
        <v/>
      </c>
      <c r="S7274" s="17">
        <f>IF(OR($B7274="",$G7274="",$R7274=0),"",$G7274/$R7274)</f>
        <v/>
      </c>
      <c r="T7274">
        <f>IF($S7274="","",IF($S7274&lt;Settings!$B$8,"Critical",IF($S7274&lt;Settings!$B$9,"Semi Critical","Non Critical")))</f>
        <v/>
      </c>
      <c r="U7274">
        <f>IF($B7274="","",IFERROR(VLOOKUP($O7274,Leaders!$A:$B,2,0),"Not Mapped"))</f>
        <v/>
      </c>
    </row>
    <row r="7275">
      <c r="A7275" s="16" t="n"/>
      <c r="G7275" s="17" t="n"/>
      <c r="H7275" s="17" t="n"/>
      <c r="I7275" s="17" t="n"/>
      <c r="J7275" s="17" t="n"/>
      <c r="K7275" s="17" t="n"/>
      <c r="L7275" s="17" t="n"/>
      <c r="N7275">
        <f>IF($B7275="","",IF($C7275="SUPERSTORE","Superstore","DH"))</f>
        <v/>
      </c>
      <c r="O7275">
        <f>IF($B7275="","",IFERROR(VLOOKUP($B7275,Mapping!$A:$C,2,0),"Not Mapped"))</f>
        <v/>
      </c>
      <c r="P7275">
        <f>IF($B7275="","",IFERROR(VLOOKUP($B7275,Mapping!$A:$C,3,0),"Not Mapped"))</f>
        <v/>
      </c>
      <c r="Q7275">
        <f>IF($B7275="","",IF(COUNTIF(Exclusions!$A:$A,$B7275)&gt;0,"Yes","No"))</f>
        <v/>
      </c>
      <c r="R7275" s="17">
        <f>IF($B7275="","",MIN(1,DAY($A7275)/IF($N7275="Superstore",Settings!$B$5,Settings!$B$4)))</f>
        <v/>
      </c>
      <c r="S7275" s="17">
        <f>IF(OR($B7275="",$G7275="",$R7275=0),"",$G7275/$R7275)</f>
        <v/>
      </c>
      <c r="T7275">
        <f>IF($S7275="","",IF($S7275&lt;Settings!$B$8,"Critical",IF($S7275&lt;Settings!$B$9,"Semi Critical","Non Critical")))</f>
        <v/>
      </c>
      <c r="U7275">
        <f>IF($B7275="","",IFERROR(VLOOKUP($O7275,Leaders!$A:$B,2,0),"Not Mapped"))</f>
        <v/>
      </c>
    </row>
    <row r="7276">
      <c r="A7276" s="16" t="n"/>
      <c r="G7276" s="17" t="n"/>
      <c r="H7276" s="17" t="n"/>
      <c r="I7276" s="17" t="n"/>
      <c r="J7276" s="17" t="n"/>
      <c r="K7276" s="17" t="n"/>
      <c r="L7276" s="17" t="n"/>
      <c r="N7276">
        <f>IF($B7276="","",IF($C7276="SUPERSTORE","Superstore","DH"))</f>
        <v/>
      </c>
      <c r="O7276">
        <f>IF($B7276="","",IFERROR(VLOOKUP($B7276,Mapping!$A:$C,2,0),"Not Mapped"))</f>
        <v/>
      </c>
      <c r="P7276">
        <f>IF($B7276="","",IFERROR(VLOOKUP($B7276,Mapping!$A:$C,3,0),"Not Mapped"))</f>
        <v/>
      </c>
      <c r="Q7276">
        <f>IF($B7276="","",IF(COUNTIF(Exclusions!$A:$A,$B7276)&gt;0,"Yes","No"))</f>
        <v/>
      </c>
      <c r="R7276" s="17">
        <f>IF($B7276="","",MIN(1,DAY($A7276)/IF($N7276="Superstore",Settings!$B$5,Settings!$B$4)))</f>
        <v/>
      </c>
      <c r="S7276" s="17">
        <f>IF(OR($B7276="",$G7276="",$R7276=0),"",$G7276/$R7276)</f>
        <v/>
      </c>
      <c r="T7276">
        <f>IF($S7276="","",IF($S7276&lt;Settings!$B$8,"Critical",IF($S7276&lt;Settings!$B$9,"Semi Critical","Non Critical")))</f>
        <v/>
      </c>
      <c r="U7276">
        <f>IF($B7276="","",IFERROR(VLOOKUP($O7276,Leaders!$A:$B,2,0),"Not Mapped"))</f>
        <v/>
      </c>
    </row>
    <row r="7277">
      <c r="A7277" s="16" t="n"/>
      <c r="G7277" s="17" t="n"/>
      <c r="H7277" s="17" t="n"/>
      <c r="I7277" s="17" t="n"/>
      <c r="J7277" s="17" t="n"/>
      <c r="K7277" s="17" t="n"/>
      <c r="L7277" s="17" t="n"/>
      <c r="N7277">
        <f>IF($B7277="","",IF($C7277="SUPERSTORE","Superstore","DH"))</f>
        <v/>
      </c>
      <c r="O7277">
        <f>IF($B7277="","",IFERROR(VLOOKUP($B7277,Mapping!$A:$C,2,0),"Not Mapped"))</f>
        <v/>
      </c>
      <c r="P7277">
        <f>IF($B7277="","",IFERROR(VLOOKUP($B7277,Mapping!$A:$C,3,0),"Not Mapped"))</f>
        <v/>
      </c>
      <c r="Q7277">
        <f>IF($B7277="","",IF(COUNTIF(Exclusions!$A:$A,$B7277)&gt;0,"Yes","No"))</f>
        <v/>
      </c>
      <c r="R7277" s="17">
        <f>IF($B7277="","",MIN(1,DAY($A7277)/IF($N7277="Superstore",Settings!$B$5,Settings!$B$4)))</f>
        <v/>
      </c>
      <c r="S7277" s="17">
        <f>IF(OR($B7277="",$G7277="",$R7277=0),"",$G7277/$R7277)</f>
        <v/>
      </c>
      <c r="T7277">
        <f>IF($S7277="","",IF($S7277&lt;Settings!$B$8,"Critical",IF($S7277&lt;Settings!$B$9,"Semi Critical","Non Critical")))</f>
        <v/>
      </c>
      <c r="U7277">
        <f>IF($B7277="","",IFERROR(VLOOKUP($O7277,Leaders!$A:$B,2,0),"Not Mapped"))</f>
        <v/>
      </c>
    </row>
    <row r="7278">
      <c r="A7278" s="16" t="n"/>
      <c r="G7278" s="17" t="n"/>
      <c r="H7278" s="17" t="n"/>
      <c r="I7278" s="17" t="n"/>
      <c r="J7278" s="17" t="n"/>
      <c r="K7278" s="17" t="n"/>
      <c r="L7278" s="17" t="n"/>
      <c r="N7278">
        <f>IF($B7278="","",IF($C7278="SUPERSTORE","Superstore","DH"))</f>
        <v/>
      </c>
      <c r="O7278">
        <f>IF($B7278="","",IFERROR(VLOOKUP($B7278,Mapping!$A:$C,2,0),"Not Mapped"))</f>
        <v/>
      </c>
      <c r="P7278">
        <f>IF($B7278="","",IFERROR(VLOOKUP($B7278,Mapping!$A:$C,3,0),"Not Mapped"))</f>
        <v/>
      </c>
      <c r="Q7278">
        <f>IF($B7278="","",IF(COUNTIF(Exclusions!$A:$A,$B7278)&gt;0,"Yes","No"))</f>
        <v/>
      </c>
      <c r="R7278" s="17">
        <f>IF($B7278="","",MIN(1,DAY($A7278)/IF($N7278="Superstore",Settings!$B$5,Settings!$B$4)))</f>
        <v/>
      </c>
      <c r="S7278" s="17">
        <f>IF(OR($B7278="",$G7278="",$R7278=0),"",$G7278/$R7278)</f>
        <v/>
      </c>
      <c r="T7278">
        <f>IF($S7278="","",IF($S7278&lt;Settings!$B$8,"Critical",IF($S7278&lt;Settings!$B$9,"Semi Critical","Non Critical")))</f>
        <v/>
      </c>
      <c r="U7278">
        <f>IF($B7278="","",IFERROR(VLOOKUP($O7278,Leaders!$A:$B,2,0),"Not Mapped"))</f>
        <v/>
      </c>
    </row>
    <row r="7279">
      <c r="A7279" s="16" t="n"/>
      <c r="G7279" s="17" t="n"/>
      <c r="H7279" s="17" t="n"/>
      <c r="I7279" s="17" t="n"/>
      <c r="J7279" s="17" t="n"/>
      <c r="K7279" s="17" t="n"/>
      <c r="L7279" s="17" t="n"/>
      <c r="N7279">
        <f>IF($B7279="","",IF($C7279="SUPERSTORE","Superstore","DH"))</f>
        <v/>
      </c>
      <c r="O7279">
        <f>IF($B7279="","",IFERROR(VLOOKUP($B7279,Mapping!$A:$C,2,0),"Not Mapped"))</f>
        <v/>
      </c>
      <c r="P7279">
        <f>IF($B7279="","",IFERROR(VLOOKUP($B7279,Mapping!$A:$C,3,0),"Not Mapped"))</f>
        <v/>
      </c>
      <c r="Q7279">
        <f>IF($B7279="","",IF(COUNTIF(Exclusions!$A:$A,$B7279)&gt;0,"Yes","No"))</f>
        <v/>
      </c>
      <c r="R7279" s="17">
        <f>IF($B7279="","",MIN(1,DAY($A7279)/IF($N7279="Superstore",Settings!$B$5,Settings!$B$4)))</f>
        <v/>
      </c>
      <c r="S7279" s="17">
        <f>IF(OR($B7279="",$G7279="",$R7279=0),"",$G7279/$R7279)</f>
        <v/>
      </c>
      <c r="T7279">
        <f>IF($S7279="","",IF($S7279&lt;Settings!$B$8,"Critical",IF($S7279&lt;Settings!$B$9,"Semi Critical","Non Critical")))</f>
        <v/>
      </c>
      <c r="U7279">
        <f>IF($B7279="","",IFERROR(VLOOKUP($O7279,Leaders!$A:$B,2,0),"Not Mapped"))</f>
        <v/>
      </c>
    </row>
    <row r="7280">
      <c r="A7280" s="16" t="n"/>
      <c r="G7280" s="17" t="n"/>
      <c r="H7280" s="17" t="n"/>
      <c r="I7280" s="17" t="n"/>
      <c r="J7280" s="17" t="n"/>
      <c r="K7280" s="17" t="n"/>
      <c r="L7280" s="17" t="n"/>
      <c r="N7280">
        <f>IF($B7280="","",IF($C7280="SUPERSTORE","Superstore","DH"))</f>
        <v/>
      </c>
      <c r="O7280">
        <f>IF($B7280="","",IFERROR(VLOOKUP($B7280,Mapping!$A:$C,2,0),"Not Mapped"))</f>
        <v/>
      </c>
      <c r="P7280">
        <f>IF($B7280="","",IFERROR(VLOOKUP($B7280,Mapping!$A:$C,3,0),"Not Mapped"))</f>
        <v/>
      </c>
      <c r="Q7280">
        <f>IF($B7280="","",IF(COUNTIF(Exclusions!$A:$A,$B7280)&gt;0,"Yes","No"))</f>
        <v/>
      </c>
      <c r="R7280" s="17">
        <f>IF($B7280="","",MIN(1,DAY($A7280)/IF($N7280="Superstore",Settings!$B$5,Settings!$B$4)))</f>
        <v/>
      </c>
      <c r="S7280" s="17">
        <f>IF(OR($B7280="",$G7280="",$R7280=0),"",$G7280/$R7280)</f>
        <v/>
      </c>
      <c r="T7280">
        <f>IF($S7280="","",IF($S7280&lt;Settings!$B$8,"Critical",IF($S7280&lt;Settings!$B$9,"Semi Critical","Non Critical")))</f>
        <v/>
      </c>
      <c r="U7280">
        <f>IF($B7280="","",IFERROR(VLOOKUP($O7280,Leaders!$A:$B,2,0),"Not Mapped"))</f>
        <v/>
      </c>
    </row>
    <row r="7281">
      <c r="A7281" s="16" t="n"/>
      <c r="G7281" s="17" t="n"/>
      <c r="H7281" s="17" t="n"/>
      <c r="I7281" s="17" t="n"/>
      <c r="J7281" s="17" t="n"/>
      <c r="K7281" s="17" t="n"/>
      <c r="L7281" s="17" t="n"/>
      <c r="N7281">
        <f>IF($B7281="","",IF($C7281="SUPERSTORE","Superstore","DH"))</f>
        <v/>
      </c>
      <c r="O7281">
        <f>IF($B7281="","",IFERROR(VLOOKUP($B7281,Mapping!$A:$C,2,0),"Not Mapped"))</f>
        <v/>
      </c>
      <c r="P7281">
        <f>IF($B7281="","",IFERROR(VLOOKUP($B7281,Mapping!$A:$C,3,0),"Not Mapped"))</f>
        <v/>
      </c>
      <c r="Q7281">
        <f>IF($B7281="","",IF(COUNTIF(Exclusions!$A:$A,$B7281)&gt;0,"Yes","No"))</f>
        <v/>
      </c>
      <c r="R7281" s="17">
        <f>IF($B7281="","",MIN(1,DAY($A7281)/IF($N7281="Superstore",Settings!$B$5,Settings!$B$4)))</f>
        <v/>
      </c>
      <c r="S7281" s="17">
        <f>IF(OR($B7281="",$G7281="",$R7281=0),"",$G7281/$R7281)</f>
        <v/>
      </c>
      <c r="T7281">
        <f>IF($S7281="","",IF($S7281&lt;Settings!$B$8,"Critical",IF($S7281&lt;Settings!$B$9,"Semi Critical","Non Critical")))</f>
        <v/>
      </c>
      <c r="U7281">
        <f>IF($B7281="","",IFERROR(VLOOKUP($O7281,Leaders!$A:$B,2,0),"Not Mapped"))</f>
        <v/>
      </c>
    </row>
    <row r="7282">
      <c r="A7282" s="16" t="n"/>
      <c r="G7282" s="17" t="n"/>
      <c r="H7282" s="17" t="n"/>
      <c r="I7282" s="17" t="n"/>
      <c r="J7282" s="17" t="n"/>
      <c r="K7282" s="17" t="n"/>
      <c r="L7282" s="17" t="n"/>
      <c r="N7282">
        <f>IF($B7282="","",IF($C7282="SUPERSTORE","Superstore","DH"))</f>
        <v/>
      </c>
      <c r="O7282">
        <f>IF($B7282="","",IFERROR(VLOOKUP($B7282,Mapping!$A:$C,2,0),"Not Mapped"))</f>
        <v/>
      </c>
      <c r="P7282">
        <f>IF($B7282="","",IFERROR(VLOOKUP($B7282,Mapping!$A:$C,3,0),"Not Mapped"))</f>
        <v/>
      </c>
      <c r="Q7282">
        <f>IF($B7282="","",IF(COUNTIF(Exclusions!$A:$A,$B7282)&gt;0,"Yes","No"))</f>
        <v/>
      </c>
      <c r="R7282" s="17">
        <f>IF($B7282="","",MIN(1,DAY($A7282)/IF($N7282="Superstore",Settings!$B$5,Settings!$B$4)))</f>
        <v/>
      </c>
      <c r="S7282" s="17">
        <f>IF(OR($B7282="",$G7282="",$R7282=0),"",$G7282/$R7282)</f>
        <v/>
      </c>
      <c r="T7282">
        <f>IF($S7282="","",IF($S7282&lt;Settings!$B$8,"Critical",IF($S7282&lt;Settings!$B$9,"Semi Critical","Non Critical")))</f>
        <v/>
      </c>
      <c r="U7282">
        <f>IF($B7282="","",IFERROR(VLOOKUP($O7282,Leaders!$A:$B,2,0),"Not Mapped"))</f>
        <v/>
      </c>
    </row>
    <row r="7283">
      <c r="A7283" s="16" t="n"/>
      <c r="G7283" s="17" t="n"/>
      <c r="H7283" s="17" t="n"/>
      <c r="I7283" s="17" t="n"/>
      <c r="J7283" s="17" t="n"/>
      <c r="K7283" s="17" t="n"/>
      <c r="L7283" s="17" t="n"/>
      <c r="N7283">
        <f>IF($B7283="","",IF($C7283="SUPERSTORE","Superstore","DH"))</f>
        <v/>
      </c>
      <c r="O7283">
        <f>IF($B7283="","",IFERROR(VLOOKUP($B7283,Mapping!$A:$C,2,0),"Not Mapped"))</f>
        <v/>
      </c>
      <c r="P7283">
        <f>IF($B7283="","",IFERROR(VLOOKUP($B7283,Mapping!$A:$C,3,0),"Not Mapped"))</f>
        <v/>
      </c>
      <c r="Q7283">
        <f>IF($B7283="","",IF(COUNTIF(Exclusions!$A:$A,$B7283)&gt;0,"Yes","No"))</f>
        <v/>
      </c>
      <c r="R7283" s="17">
        <f>IF($B7283="","",MIN(1,DAY($A7283)/IF($N7283="Superstore",Settings!$B$5,Settings!$B$4)))</f>
        <v/>
      </c>
      <c r="S7283" s="17">
        <f>IF(OR($B7283="",$G7283="",$R7283=0),"",$G7283/$R7283)</f>
        <v/>
      </c>
      <c r="T7283">
        <f>IF($S7283="","",IF($S7283&lt;Settings!$B$8,"Critical",IF($S7283&lt;Settings!$B$9,"Semi Critical","Non Critical")))</f>
        <v/>
      </c>
      <c r="U7283">
        <f>IF($B7283="","",IFERROR(VLOOKUP($O7283,Leaders!$A:$B,2,0),"Not Mapped"))</f>
        <v/>
      </c>
    </row>
    <row r="7284">
      <c r="A7284" s="16" t="n"/>
      <c r="G7284" s="17" t="n"/>
      <c r="H7284" s="17" t="n"/>
      <c r="I7284" s="17" t="n"/>
      <c r="J7284" s="17" t="n"/>
      <c r="K7284" s="17" t="n"/>
      <c r="L7284" s="17" t="n"/>
      <c r="N7284">
        <f>IF($B7284="","",IF($C7284="SUPERSTORE","Superstore","DH"))</f>
        <v/>
      </c>
      <c r="O7284">
        <f>IF($B7284="","",IFERROR(VLOOKUP($B7284,Mapping!$A:$C,2,0),"Not Mapped"))</f>
        <v/>
      </c>
      <c r="P7284">
        <f>IF($B7284="","",IFERROR(VLOOKUP($B7284,Mapping!$A:$C,3,0),"Not Mapped"))</f>
        <v/>
      </c>
      <c r="Q7284">
        <f>IF($B7284="","",IF(COUNTIF(Exclusions!$A:$A,$B7284)&gt;0,"Yes","No"))</f>
        <v/>
      </c>
      <c r="R7284" s="17">
        <f>IF($B7284="","",MIN(1,DAY($A7284)/IF($N7284="Superstore",Settings!$B$5,Settings!$B$4)))</f>
        <v/>
      </c>
      <c r="S7284" s="17">
        <f>IF(OR($B7284="",$G7284="",$R7284=0),"",$G7284/$R7284)</f>
        <v/>
      </c>
      <c r="T7284">
        <f>IF($S7284="","",IF($S7284&lt;Settings!$B$8,"Critical",IF($S7284&lt;Settings!$B$9,"Semi Critical","Non Critical")))</f>
        <v/>
      </c>
      <c r="U7284">
        <f>IF($B7284="","",IFERROR(VLOOKUP($O7284,Leaders!$A:$B,2,0),"Not Mapped"))</f>
        <v/>
      </c>
    </row>
    <row r="7285">
      <c r="A7285" s="16" t="n"/>
      <c r="G7285" s="17" t="n"/>
      <c r="H7285" s="17" t="n"/>
      <c r="I7285" s="17" t="n"/>
      <c r="J7285" s="17" t="n"/>
      <c r="K7285" s="17" t="n"/>
      <c r="L7285" s="17" t="n"/>
      <c r="N7285">
        <f>IF($B7285="","",IF($C7285="SUPERSTORE","Superstore","DH"))</f>
        <v/>
      </c>
      <c r="O7285">
        <f>IF($B7285="","",IFERROR(VLOOKUP($B7285,Mapping!$A:$C,2,0),"Not Mapped"))</f>
        <v/>
      </c>
      <c r="P7285">
        <f>IF($B7285="","",IFERROR(VLOOKUP($B7285,Mapping!$A:$C,3,0),"Not Mapped"))</f>
        <v/>
      </c>
      <c r="Q7285">
        <f>IF($B7285="","",IF(COUNTIF(Exclusions!$A:$A,$B7285)&gt;0,"Yes","No"))</f>
        <v/>
      </c>
      <c r="R7285" s="17">
        <f>IF($B7285="","",MIN(1,DAY($A7285)/IF($N7285="Superstore",Settings!$B$5,Settings!$B$4)))</f>
        <v/>
      </c>
      <c r="S7285" s="17">
        <f>IF(OR($B7285="",$G7285="",$R7285=0),"",$G7285/$R7285)</f>
        <v/>
      </c>
      <c r="T7285">
        <f>IF($S7285="","",IF($S7285&lt;Settings!$B$8,"Critical",IF($S7285&lt;Settings!$B$9,"Semi Critical","Non Critical")))</f>
        <v/>
      </c>
      <c r="U7285">
        <f>IF($B7285="","",IFERROR(VLOOKUP($O7285,Leaders!$A:$B,2,0),"Not Mapped"))</f>
        <v/>
      </c>
    </row>
    <row r="7286">
      <c r="A7286" s="16" t="n"/>
      <c r="G7286" s="17" t="n"/>
      <c r="H7286" s="17" t="n"/>
      <c r="I7286" s="17" t="n"/>
      <c r="J7286" s="17" t="n"/>
      <c r="K7286" s="17" t="n"/>
      <c r="L7286" s="17" t="n"/>
      <c r="N7286">
        <f>IF($B7286="","",IF($C7286="SUPERSTORE","Superstore","DH"))</f>
        <v/>
      </c>
      <c r="O7286">
        <f>IF($B7286="","",IFERROR(VLOOKUP($B7286,Mapping!$A:$C,2,0),"Not Mapped"))</f>
        <v/>
      </c>
      <c r="P7286">
        <f>IF($B7286="","",IFERROR(VLOOKUP($B7286,Mapping!$A:$C,3,0),"Not Mapped"))</f>
        <v/>
      </c>
      <c r="Q7286">
        <f>IF($B7286="","",IF(COUNTIF(Exclusions!$A:$A,$B7286)&gt;0,"Yes","No"))</f>
        <v/>
      </c>
      <c r="R7286" s="17">
        <f>IF($B7286="","",MIN(1,DAY($A7286)/IF($N7286="Superstore",Settings!$B$5,Settings!$B$4)))</f>
        <v/>
      </c>
      <c r="S7286" s="17">
        <f>IF(OR($B7286="",$G7286="",$R7286=0),"",$G7286/$R7286)</f>
        <v/>
      </c>
      <c r="T7286">
        <f>IF($S7286="","",IF($S7286&lt;Settings!$B$8,"Critical",IF($S7286&lt;Settings!$B$9,"Semi Critical","Non Critical")))</f>
        <v/>
      </c>
      <c r="U7286">
        <f>IF($B7286="","",IFERROR(VLOOKUP($O7286,Leaders!$A:$B,2,0),"Not Mapped"))</f>
        <v/>
      </c>
    </row>
    <row r="7287">
      <c r="A7287" s="16" t="n"/>
      <c r="G7287" s="17" t="n"/>
      <c r="H7287" s="17" t="n"/>
      <c r="I7287" s="17" t="n"/>
      <c r="J7287" s="17" t="n"/>
      <c r="K7287" s="17" t="n"/>
      <c r="L7287" s="17" t="n"/>
      <c r="N7287">
        <f>IF($B7287="","",IF($C7287="SUPERSTORE","Superstore","DH"))</f>
        <v/>
      </c>
      <c r="O7287">
        <f>IF($B7287="","",IFERROR(VLOOKUP($B7287,Mapping!$A:$C,2,0),"Not Mapped"))</f>
        <v/>
      </c>
      <c r="P7287">
        <f>IF($B7287="","",IFERROR(VLOOKUP($B7287,Mapping!$A:$C,3,0),"Not Mapped"))</f>
        <v/>
      </c>
      <c r="Q7287">
        <f>IF($B7287="","",IF(COUNTIF(Exclusions!$A:$A,$B7287)&gt;0,"Yes","No"))</f>
        <v/>
      </c>
      <c r="R7287" s="17">
        <f>IF($B7287="","",MIN(1,DAY($A7287)/IF($N7287="Superstore",Settings!$B$5,Settings!$B$4)))</f>
        <v/>
      </c>
      <c r="S7287" s="17">
        <f>IF(OR($B7287="",$G7287="",$R7287=0),"",$G7287/$R7287)</f>
        <v/>
      </c>
      <c r="T7287">
        <f>IF($S7287="","",IF($S7287&lt;Settings!$B$8,"Critical",IF($S7287&lt;Settings!$B$9,"Semi Critical","Non Critical")))</f>
        <v/>
      </c>
      <c r="U7287">
        <f>IF($B7287="","",IFERROR(VLOOKUP($O7287,Leaders!$A:$B,2,0),"Not Mapped"))</f>
        <v/>
      </c>
    </row>
    <row r="7288">
      <c r="A7288" s="16" t="n"/>
      <c r="G7288" s="17" t="n"/>
      <c r="H7288" s="17" t="n"/>
      <c r="I7288" s="17" t="n"/>
      <c r="J7288" s="17" t="n"/>
      <c r="K7288" s="17" t="n"/>
      <c r="L7288" s="17" t="n"/>
      <c r="N7288">
        <f>IF($B7288="","",IF($C7288="SUPERSTORE","Superstore","DH"))</f>
        <v/>
      </c>
      <c r="O7288">
        <f>IF($B7288="","",IFERROR(VLOOKUP($B7288,Mapping!$A:$C,2,0),"Not Mapped"))</f>
        <v/>
      </c>
      <c r="P7288">
        <f>IF($B7288="","",IFERROR(VLOOKUP($B7288,Mapping!$A:$C,3,0),"Not Mapped"))</f>
        <v/>
      </c>
      <c r="Q7288">
        <f>IF($B7288="","",IF(COUNTIF(Exclusions!$A:$A,$B7288)&gt;0,"Yes","No"))</f>
        <v/>
      </c>
      <c r="R7288" s="17">
        <f>IF($B7288="","",MIN(1,DAY($A7288)/IF($N7288="Superstore",Settings!$B$5,Settings!$B$4)))</f>
        <v/>
      </c>
      <c r="S7288" s="17">
        <f>IF(OR($B7288="",$G7288="",$R7288=0),"",$G7288/$R7288)</f>
        <v/>
      </c>
      <c r="T7288">
        <f>IF($S7288="","",IF($S7288&lt;Settings!$B$8,"Critical",IF($S7288&lt;Settings!$B$9,"Semi Critical","Non Critical")))</f>
        <v/>
      </c>
      <c r="U7288">
        <f>IF($B7288="","",IFERROR(VLOOKUP($O7288,Leaders!$A:$B,2,0),"Not Mapped"))</f>
        <v/>
      </c>
    </row>
    <row r="7289">
      <c r="A7289" s="16" t="n"/>
      <c r="G7289" s="17" t="n"/>
      <c r="H7289" s="17" t="n"/>
      <c r="I7289" s="17" t="n"/>
      <c r="J7289" s="17" t="n"/>
      <c r="K7289" s="17" t="n"/>
      <c r="L7289" s="17" t="n"/>
      <c r="N7289">
        <f>IF($B7289="","",IF($C7289="SUPERSTORE","Superstore","DH"))</f>
        <v/>
      </c>
      <c r="O7289">
        <f>IF($B7289="","",IFERROR(VLOOKUP($B7289,Mapping!$A:$C,2,0),"Not Mapped"))</f>
        <v/>
      </c>
      <c r="P7289">
        <f>IF($B7289="","",IFERROR(VLOOKUP($B7289,Mapping!$A:$C,3,0),"Not Mapped"))</f>
        <v/>
      </c>
      <c r="Q7289">
        <f>IF($B7289="","",IF(COUNTIF(Exclusions!$A:$A,$B7289)&gt;0,"Yes","No"))</f>
        <v/>
      </c>
      <c r="R7289" s="17">
        <f>IF($B7289="","",MIN(1,DAY($A7289)/IF($N7289="Superstore",Settings!$B$5,Settings!$B$4)))</f>
        <v/>
      </c>
      <c r="S7289" s="17">
        <f>IF(OR($B7289="",$G7289="",$R7289=0),"",$G7289/$R7289)</f>
        <v/>
      </c>
      <c r="T7289">
        <f>IF($S7289="","",IF($S7289&lt;Settings!$B$8,"Critical",IF($S7289&lt;Settings!$B$9,"Semi Critical","Non Critical")))</f>
        <v/>
      </c>
      <c r="U7289">
        <f>IF($B7289="","",IFERROR(VLOOKUP($O7289,Leaders!$A:$B,2,0),"Not Mapped"))</f>
        <v/>
      </c>
    </row>
    <row r="7290">
      <c r="A7290" s="16" t="n"/>
      <c r="G7290" s="17" t="n"/>
      <c r="H7290" s="17" t="n"/>
      <c r="I7290" s="17" t="n"/>
      <c r="J7290" s="17" t="n"/>
      <c r="K7290" s="17" t="n"/>
      <c r="L7290" s="17" t="n"/>
      <c r="N7290">
        <f>IF($B7290="","",IF($C7290="SUPERSTORE","Superstore","DH"))</f>
        <v/>
      </c>
      <c r="O7290">
        <f>IF($B7290="","",IFERROR(VLOOKUP($B7290,Mapping!$A:$C,2,0),"Not Mapped"))</f>
        <v/>
      </c>
      <c r="P7290">
        <f>IF($B7290="","",IFERROR(VLOOKUP($B7290,Mapping!$A:$C,3,0),"Not Mapped"))</f>
        <v/>
      </c>
      <c r="Q7290">
        <f>IF($B7290="","",IF(COUNTIF(Exclusions!$A:$A,$B7290)&gt;0,"Yes","No"))</f>
        <v/>
      </c>
      <c r="R7290" s="17">
        <f>IF($B7290="","",MIN(1,DAY($A7290)/IF($N7290="Superstore",Settings!$B$5,Settings!$B$4)))</f>
        <v/>
      </c>
      <c r="S7290" s="17">
        <f>IF(OR($B7290="",$G7290="",$R7290=0),"",$G7290/$R7290)</f>
        <v/>
      </c>
      <c r="T7290">
        <f>IF($S7290="","",IF($S7290&lt;Settings!$B$8,"Critical",IF($S7290&lt;Settings!$B$9,"Semi Critical","Non Critical")))</f>
        <v/>
      </c>
      <c r="U7290">
        <f>IF($B7290="","",IFERROR(VLOOKUP($O7290,Leaders!$A:$B,2,0),"Not Mapped"))</f>
        <v/>
      </c>
    </row>
    <row r="7291">
      <c r="A7291" s="16" t="n"/>
      <c r="G7291" s="17" t="n"/>
      <c r="H7291" s="17" t="n"/>
      <c r="I7291" s="17" t="n"/>
      <c r="J7291" s="17" t="n"/>
      <c r="K7291" s="17" t="n"/>
      <c r="L7291" s="17" t="n"/>
      <c r="N7291">
        <f>IF($B7291="","",IF($C7291="SUPERSTORE","Superstore","DH"))</f>
        <v/>
      </c>
      <c r="O7291">
        <f>IF($B7291="","",IFERROR(VLOOKUP($B7291,Mapping!$A:$C,2,0),"Not Mapped"))</f>
        <v/>
      </c>
      <c r="P7291">
        <f>IF($B7291="","",IFERROR(VLOOKUP($B7291,Mapping!$A:$C,3,0),"Not Mapped"))</f>
        <v/>
      </c>
      <c r="Q7291">
        <f>IF($B7291="","",IF(COUNTIF(Exclusions!$A:$A,$B7291)&gt;0,"Yes","No"))</f>
        <v/>
      </c>
      <c r="R7291" s="17">
        <f>IF($B7291="","",MIN(1,DAY($A7291)/IF($N7291="Superstore",Settings!$B$5,Settings!$B$4)))</f>
        <v/>
      </c>
      <c r="S7291" s="17">
        <f>IF(OR($B7291="",$G7291="",$R7291=0),"",$G7291/$R7291)</f>
        <v/>
      </c>
      <c r="T7291">
        <f>IF($S7291="","",IF($S7291&lt;Settings!$B$8,"Critical",IF($S7291&lt;Settings!$B$9,"Semi Critical","Non Critical")))</f>
        <v/>
      </c>
      <c r="U7291">
        <f>IF($B7291="","",IFERROR(VLOOKUP($O7291,Leaders!$A:$B,2,0),"Not Mapped"))</f>
        <v/>
      </c>
    </row>
    <row r="7292">
      <c r="A7292" s="16" t="n"/>
      <c r="G7292" s="17" t="n"/>
      <c r="H7292" s="17" t="n"/>
      <c r="I7292" s="17" t="n"/>
      <c r="J7292" s="17" t="n"/>
      <c r="K7292" s="17" t="n"/>
      <c r="L7292" s="17" t="n"/>
      <c r="N7292">
        <f>IF($B7292="","",IF($C7292="SUPERSTORE","Superstore","DH"))</f>
        <v/>
      </c>
      <c r="O7292">
        <f>IF($B7292="","",IFERROR(VLOOKUP($B7292,Mapping!$A:$C,2,0),"Not Mapped"))</f>
        <v/>
      </c>
      <c r="P7292">
        <f>IF($B7292="","",IFERROR(VLOOKUP($B7292,Mapping!$A:$C,3,0),"Not Mapped"))</f>
        <v/>
      </c>
      <c r="Q7292">
        <f>IF($B7292="","",IF(COUNTIF(Exclusions!$A:$A,$B7292)&gt;0,"Yes","No"))</f>
        <v/>
      </c>
      <c r="R7292" s="17">
        <f>IF($B7292="","",MIN(1,DAY($A7292)/IF($N7292="Superstore",Settings!$B$5,Settings!$B$4)))</f>
        <v/>
      </c>
      <c r="S7292" s="17">
        <f>IF(OR($B7292="",$G7292="",$R7292=0),"",$G7292/$R7292)</f>
        <v/>
      </c>
      <c r="T7292">
        <f>IF($S7292="","",IF($S7292&lt;Settings!$B$8,"Critical",IF($S7292&lt;Settings!$B$9,"Semi Critical","Non Critical")))</f>
        <v/>
      </c>
      <c r="U7292">
        <f>IF($B7292="","",IFERROR(VLOOKUP($O7292,Leaders!$A:$B,2,0),"Not Mapped"))</f>
        <v/>
      </c>
    </row>
    <row r="7293">
      <c r="A7293" s="16" t="n"/>
      <c r="G7293" s="17" t="n"/>
      <c r="H7293" s="17" t="n"/>
      <c r="I7293" s="17" t="n"/>
      <c r="J7293" s="17" t="n"/>
      <c r="K7293" s="17" t="n"/>
      <c r="L7293" s="17" t="n"/>
      <c r="N7293">
        <f>IF($B7293="","",IF($C7293="SUPERSTORE","Superstore","DH"))</f>
        <v/>
      </c>
      <c r="O7293">
        <f>IF($B7293="","",IFERROR(VLOOKUP($B7293,Mapping!$A:$C,2,0),"Not Mapped"))</f>
        <v/>
      </c>
      <c r="P7293">
        <f>IF($B7293="","",IFERROR(VLOOKUP($B7293,Mapping!$A:$C,3,0),"Not Mapped"))</f>
        <v/>
      </c>
      <c r="Q7293">
        <f>IF($B7293="","",IF(COUNTIF(Exclusions!$A:$A,$B7293)&gt;0,"Yes","No"))</f>
        <v/>
      </c>
      <c r="R7293" s="17">
        <f>IF($B7293="","",MIN(1,DAY($A7293)/IF($N7293="Superstore",Settings!$B$5,Settings!$B$4)))</f>
        <v/>
      </c>
      <c r="S7293" s="17">
        <f>IF(OR($B7293="",$G7293="",$R7293=0),"",$G7293/$R7293)</f>
        <v/>
      </c>
      <c r="T7293">
        <f>IF($S7293="","",IF($S7293&lt;Settings!$B$8,"Critical",IF($S7293&lt;Settings!$B$9,"Semi Critical","Non Critical")))</f>
        <v/>
      </c>
      <c r="U7293">
        <f>IF($B7293="","",IFERROR(VLOOKUP($O7293,Leaders!$A:$B,2,0),"Not Mapped"))</f>
        <v/>
      </c>
    </row>
    <row r="7294">
      <c r="A7294" s="16" t="n"/>
      <c r="G7294" s="17" t="n"/>
      <c r="H7294" s="17" t="n"/>
      <c r="I7294" s="17" t="n"/>
      <c r="J7294" s="17" t="n"/>
      <c r="K7294" s="17" t="n"/>
      <c r="L7294" s="17" t="n"/>
      <c r="N7294">
        <f>IF($B7294="","",IF($C7294="SUPERSTORE","Superstore","DH"))</f>
        <v/>
      </c>
      <c r="O7294">
        <f>IF($B7294="","",IFERROR(VLOOKUP($B7294,Mapping!$A:$C,2,0),"Not Mapped"))</f>
        <v/>
      </c>
      <c r="P7294">
        <f>IF($B7294="","",IFERROR(VLOOKUP($B7294,Mapping!$A:$C,3,0),"Not Mapped"))</f>
        <v/>
      </c>
      <c r="Q7294">
        <f>IF($B7294="","",IF(COUNTIF(Exclusions!$A:$A,$B7294)&gt;0,"Yes","No"))</f>
        <v/>
      </c>
      <c r="R7294" s="17">
        <f>IF($B7294="","",MIN(1,DAY($A7294)/IF($N7294="Superstore",Settings!$B$5,Settings!$B$4)))</f>
        <v/>
      </c>
      <c r="S7294" s="17">
        <f>IF(OR($B7294="",$G7294="",$R7294=0),"",$G7294/$R7294)</f>
        <v/>
      </c>
      <c r="T7294">
        <f>IF($S7294="","",IF($S7294&lt;Settings!$B$8,"Critical",IF($S7294&lt;Settings!$B$9,"Semi Critical","Non Critical")))</f>
        <v/>
      </c>
      <c r="U7294">
        <f>IF($B7294="","",IFERROR(VLOOKUP($O7294,Leaders!$A:$B,2,0),"Not Mapped"))</f>
        <v/>
      </c>
    </row>
    <row r="7295">
      <c r="A7295" s="16" t="n"/>
      <c r="G7295" s="17" t="n"/>
      <c r="H7295" s="17" t="n"/>
      <c r="I7295" s="17" t="n"/>
      <c r="J7295" s="17" t="n"/>
      <c r="K7295" s="17" t="n"/>
      <c r="L7295" s="17" t="n"/>
      <c r="N7295">
        <f>IF($B7295="","",IF($C7295="SUPERSTORE","Superstore","DH"))</f>
        <v/>
      </c>
      <c r="O7295">
        <f>IF($B7295="","",IFERROR(VLOOKUP($B7295,Mapping!$A:$C,2,0),"Not Mapped"))</f>
        <v/>
      </c>
      <c r="P7295">
        <f>IF($B7295="","",IFERROR(VLOOKUP($B7295,Mapping!$A:$C,3,0),"Not Mapped"))</f>
        <v/>
      </c>
      <c r="Q7295">
        <f>IF($B7295="","",IF(COUNTIF(Exclusions!$A:$A,$B7295)&gt;0,"Yes","No"))</f>
        <v/>
      </c>
      <c r="R7295" s="17">
        <f>IF($B7295="","",MIN(1,DAY($A7295)/IF($N7295="Superstore",Settings!$B$5,Settings!$B$4)))</f>
        <v/>
      </c>
      <c r="S7295" s="17">
        <f>IF(OR($B7295="",$G7295="",$R7295=0),"",$G7295/$R7295)</f>
        <v/>
      </c>
      <c r="T7295">
        <f>IF($S7295="","",IF($S7295&lt;Settings!$B$8,"Critical",IF($S7295&lt;Settings!$B$9,"Semi Critical","Non Critical")))</f>
        <v/>
      </c>
      <c r="U7295">
        <f>IF($B7295="","",IFERROR(VLOOKUP($O7295,Leaders!$A:$B,2,0),"Not Mapped"))</f>
        <v/>
      </c>
    </row>
    <row r="7296">
      <c r="A7296" s="16" t="n"/>
      <c r="G7296" s="17" t="n"/>
      <c r="H7296" s="17" t="n"/>
      <c r="I7296" s="17" t="n"/>
      <c r="J7296" s="17" t="n"/>
      <c r="K7296" s="17" t="n"/>
      <c r="L7296" s="17" t="n"/>
      <c r="N7296">
        <f>IF($B7296="","",IF($C7296="SUPERSTORE","Superstore","DH"))</f>
        <v/>
      </c>
      <c r="O7296">
        <f>IF($B7296="","",IFERROR(VLOOKUP($B7296,Mapping!$A:$C,2,0),"Not Mapped"))</f>
        <v/>
      </c>
      <c r="P7296">
        <f>IF($B7296="","",IFERROR(VLOOKUP($B7296,Mapping!$A:$C,3,0),"Not Mapped"))</f>
        <v/>
      </c>
      <c r="Q7296">
        <f>IF($B7296="","",IF(COUNTIF(Exclusions!$A:$A,$B7296)&gt;0,"Yes","No"))</f>
        <v/>
      </c>
      <c r="R7296" s="17">
        <f>IF($B7296="","",MIN(1,DAY($A7296)/IF($N7296="Superstore",Settings!$B$5,Settings!$B$4)))</f>
        <v/>
      </c>
      <c r="S7296" s="17">
        <f>IF(OR($B7296="",$G7296="",$R7296=0),"",$G7296/$R7296)</f>
        <v/>
      </c>
      <c r="T7296">
        <f>IF($S7296="","",IF($S7296&lt;Settings!$B$8,"Critical",IF($S7296&lt;Settings!$B$9,"Semi Critical","Non Critical")))</f>
        <v/>
      </c>
      <c r="U7296">
        <f>IF($B7296="","",IFERROR(VLOOKUP($O7296,Leaders!$A:$B,2,0),"Not Mapped"))</f>
        <v/>
      </c>
    </row>
    <row r="7297">
      <c r="A7297" s="16" t="n"/>
      <c r="G7297" s="17" t="n"/>
      <c r="H7297" s="17" t="n"/>
      <c r="I7297" s="17" t="n"/>
      <c r="J7297" s="17" t="n"/>
      <c r="K7297" s="17" t="n"/>
      <c r="L7297" s="17" t="n"/>
      <c r="N7297">
        <f>IF($B7297="","",IF($C7297="SUPERSTORE","Superstore","DH"))</f>
        <v/>
      </c>
      <c r="O7297">
        <f>IF($B7297="","",IFERROR(VLOOKUP($B7297,Mapping!$A:$C,2,0),"Not Mapped"))</f>
        <v/>
      </c>
      <c r="P7297">
        <f>IF($B7297="","",IFERROR(VLOOKUP($B7297,Mapping!$A:$C,3,0),"Not Mapped"))</f>
        <v/>
      </c>
      <c r="Q7297">
        <f>IF($B7297="","",IF(COUNTIF(Exclusions!$A:$A,$B7297)&gt;0,"Yes","No"))</f>
        <v/>
      </c>
      <c r="R7297" s="17">
        <f>IF($B7297="","",MIN(1,DAY($A7297)/IF($N7297="Superstore",Settings!$B$5,Settings!$B$4)))</f>
        <v/>
      </c>
      <c r="S7297" s="17">
        <f>IF(OR($B7297="",$G7297="",$R7297=0),"",$G7297/$R7297)</f>
        <v/>
      </c>
      <c r="T7297">
        <f>IF($S7297="","",IF($S7297&lt;Settings!$B$8,"Critical",IF($S7297&lt;Settings!$B$9,"Semi Critical","Non Critical")))</f>
        <v/>
      </c>
      <c r="U7297">
        <f>IF($B7297="","",IFERROR(VLOOKUP($O7297,Leaders!$A:$B,2,0),"Not Mapped"))</f>
        <v/>
      </c>
    </row>
    <row r="7298">
      <c r="A7298" s="16" t="n"/>
      <c r="G7298" s="17" t="n"/>
      <c r="H7298" s="17" t="n"/>
      <c r="I7298" s="17" t="n"/>
      <c r="J7298" s="17" t="n"/>
      <c r="K7298" s="17" t="n"/>
      <c r="L7298" s="17" t="n"/>
      <c r="N7298">
        <f>IF($B7298="","",IF($C7298="SUPERSTORE","Superstore","DH"))</f>
        <v/>
      </c>
      <c r="O7298">
        <f>IF($B7298="","",IFERROR(VLOOKUP($B7298,Mapping!$A:$C,2,0),"Not Mapped"))</f>
        <v/>
      </c>
      <c r="P7298">
        <f>IF($B7298="","",IFERROR(VLOOKUP($B7298,Mapping!$A:$C,3,0),"Not Mapped"))</f>
        <v/>
      </c>
      <c r="Q7298">
        <f>IF($B7298="","",IF(COUNTIF(Exclusions!$A:$A,$B7298)&gt;0,"Yes","No"))</f>
        <v/>
      </c>
      <c r="R7298" s="17">
        <f>IF($B7298="","",MIN(1,DAY($A7298)/IF($N7298="Superstore",Settings!$B$5,Settings!$B$4)))</f>
        <v/>
      </c>
      <c r="S7298" s="17">
        <f>IF(OR($B7298="",$G7298="",$R7298=0),"",$G7298/$R7298)</f>
        <v/>
      </c>
      <c r="T7298">
        <f>IF($S7298="","",IF($S7298&lt;Settings!$B$8,"Critical",IF($S7298&lt;Settings!$B$9,"Semi Critical","Non Critical")))</f>
        <v/>
      </c>
      <c r="U7298">
        <f>IF($B7298="","",IFERROR(VLOOKUP($O7298,Leaders!$A:$B,2,0),"Not Mapped"))</f>
        <v/>
      </c>
    </row>
    <row r="7299">
      <c r="A7299" s="16" t="n"/>
      <c r="G7299" s="17" t="n"/>
      <c r="H7299" s="17" t="n"/>
      <c r="I7299" s="17" t="n"/>
      <c r="J7299" s="17" t="n"/>
      <c r="K7299" s="17" t="n"/>
      <c r="L7299" s="17" t="n"/>
      <c r="N7299">
        <f>IF($B7299="","",IF($C7299="SUPERSTORE","Superstore","DH"))</f>
        <v/>
      </c>
      <c r="O7299">
        <f>IF($B7299="","",IFERROR(VLOOKUP($B7299,Mapping!$A:$C,2,0),"Not Mapped"))</f>
        <v/>
      </c>
      <c r="P7299">
        <f>IF($B7299="","",IFERROR(VLOOKUP($B7299,Mapping!$A:$C,3,0),"Not Mapped"))</f>
        <v/>
      </c>
      <c r="Q7299">
        <f>IF($B7299="","",IF(COUNTIF(Exclusions!$A:$A,$B7299)&gt;0,"Yes","No"))</f>
        <v/>
      </c>
      <c r="R7299" s="17">
        <f>IF($B7299="","",MIN(1,DAY($A7299)/IF($N7299="Superstore",Settings!$B$5,Settings!$B$4)))</f>
        <v/>
      </c>
      <c r="S7299" s="17">
        <f>IF(OR($B7299="",$G7299="",$R7299=0),"",$G7299/$R7299)</f>
        <v/>
      </c>
      <c r="T7299">
        <f>IF($S7299="","",IF($S7299&lt;Settings!$B$8,"Critical",IF($S7299&lt;Settings!$B$9,"Semi Critical","Non Critical")))</f>
        <v/>
      </c>
      <c r="U7299">
        <f>IF($B7299="","",IFERROR(VLOOKUP($O7299,Leaders!$A:$B,2,0),"Not Mapped"))</f>
        <v/>
      </c>
    </row>
    <row r="7300">
      <c r="A7300" s="16" t="n"/>
      <c r="G7300" s="17" t="n"/>
      <c r="H7300" s="17" t="n"/>
      <c r="I7300" s="17" t="n"/>
      <c r="J7300" s="17" t="n"/>
      <c r="K7300" s="17" t="n"/>
      <c r="L7300" s="17" t="n"/>
      <c r="N7300">
        <f>IF($B7300="","",IF($C7300="SUPERSTORE","Superstore","DH"))</f>
        <v/>
      </c>
      <c r="O7300">
        <f>IF($B7300="","",IFERROR(VLOOKUP($B7300,Mapping!$A:$C,2,0),"Not Mapped"))</f>
        <v/>
      </c>
      <c r="P7300">
        <f>IF($B7300="","",IFERROR(VLOOKUP($B7300,Mapping!$A:$C,3,0),"Not Mapped"))</f>
        <v/>
      </c>
      <c r="Q7300">
        <f>IF($B7300="","",IF(COUNTIF(Exclusions!$A:$A,$B7300)&gt;0,"Yes","No"))</f>
        <v/>
      </c>
      <c r="R7300" s="17">
        <f>IF($B7300="","",MIN(1,DAY($A7300)/IF($N7300="Superstore",Settings!$B$5,Settings!$B$4)))</f>
        <v/>
      </c>
      <c r="S7300" s="17">
        <f>IF(OR($B7300="",$G7300="",$R7300=0),"",$G7300/$R7300)</f>
        <v/>
      </c>
      <c r="T7300">
        <f>IF($S7300="","",IF($S7300&lt;Settings!$B$8,"Critical",IF($S7300&lt;Settings!$B$9,"Semi Critical","Non Critical")))</f>
        <v/>
      </c>
      <c r="U7300">
        <f>IF($B7300="","",IFERROR(VLOOKUP($O7300,Leaders!$A:$B,2,0),"Not Mapped"))</f>
        <v/>
      </c>
    </row>
    <row r="7301">
      <c r="A7301" s="16" t="n"/>
      <c r="G7301" s="17" t="n"/>
      <c r="H7301" s="17" t="n"/>
      <c r="I7301" s="17" t="n"/>
      <c r="J7301" s="17" t="n"/>
      <c r="K7301" s="17" t="n"/>
      <c r="L7301" s="17" t="n"/>
      <c r="N7301">
        <f>IF($B7301="","",IF($C7301="SUPERSTORE","Superstore","DH"))</f>
        <v/>
      </c>
      <c r="O7301">
        <f>IF($B7301="","",IFERROR(VLOOKUP($B7301,Mapping!$A:$C,2,0),"Not Mapped"))</f>
        <v/>
      </c>
      <c r="P7301">
        <f>IF($B7301="","",IFERROR(VLOOKUP($B7301,Mapping!$A:$C,3,0),"Not Mapped"))</f>
        <v/>
      </c>
      <c r="Q7301">
        <f>IF($B7301="","",IF(COUNTIF(Exclusions!$A:$A,$B7301)&gt;0,"Yes","No"))</f>
        <v/>
      </c>
      <c r="R7301" s="17">
        <f>IF($B7301="","",MIN(1,DAY($A7301)/IF($N7301="Superstore",Settings!$B$5,Settings!$B$4)))</f>
        <v/>
      </c>
      <c r="S7301" s="17">
        <f>IF(OR($B7301="",$G7301="",$R7301=0),"",$G7301/$R7301)</f>
        <v/>
      </c>
      <c r="T7301">
        <f>IF($S7301="","",IF($S7301&lt;Settings!$B$8,"Critical",IF($S7301&lt;Settings!$B$9,"Semi Critical","Non Critical")))</f>
        <v/>
      </c>
      <c r="U7301">
        <f>IF($B7301="","",IFERROR(VLOOKUP($O7301,Leaders!$A:$B,2,0),"Not Mapped"))</f>
        <v/>
      </c>
    </row>
    <row r="7302">
      <c r="A7302" s="16" t="n"/>
      <c r="G7302" s="17" t="n"/>
      <c r="H7302" s="17" t="n"/>
      <c r="I7302" s="17" t="n"/>
      <c r="J7302" s="17" t="n"/>
      <c r="K7302" s="17" t="n"/>
      <c r="L7302" s="17" t="n"/>
      <c r="N7302">
        <f>IF($B7302="","",IF($C7302="SUPERSTORE","Superstore","DH"))</f>
        <v/>
      </c>
      <c r="O7302">
        <f>IF($B7302="","",IFERROR(VLOOKUP($B7302,Mapping!$A:$C,2,0),"Not Mapped"))</f>
        <v/>
      </c>
      <c r="P7302">
        <f>IF($B7302="","",IFERROR(VLOOKUP($B7302,Mapping!$A:$C,3,0),"Not Mapped"))</f>
        <v/>
      </c>
      <c r="Q7302">
        <f>IF($B7302="","",IF(COUNTIF(Exclusions!$A:$A,$B7302)&gt;0,"Yes","No"))</f>
        <v/>
      </c>
      <c r="R7302" s="17">
        <f>IF($B7302="","",MIN(1,DAY($A7302)/IF($N7302="Superstore",Settings!$B$5,Settings!$B$4)))</f>
        <v/>
      </c>
      <c r="S7302" s="17">
        <f>IF(OR($B7302="",$G7302="",$R7302=0),"",$G7302/$R7302)</f>
        <v/>
      </c>
      <c r="T7302">
        <f>IF($S7302="","",IF($S7302&lt;Settings!$B$8,"Critical",IF($S7302&lt;Settings!$B$9,"Semi Critical","Non Critical")))</f>
        <v/>
      </c>
      <c r="U7302">
        <f>IF($B7302="","",IFERROR(VLOOKUP($O7302,Leaders!$A:$B,2,0),"Not Mapped"))</f>
        <v/>
      </c>
    </row>
    <row r="7303">
      <c r="A7303" s="16" t="n"/>
      <c r="G7303" s="17" t="n"/>
      <c r="H7303" s="17" t="n"/>
      <c r="I7303" s="17" t="n"/>
      <c r="J7303" s="17" t="n"/>
      <c r="K7303" s="17" t="n"/>
      <c r="L7303" s="17" t="n"/>
      <c r="N7303">
        <f>IF($B7303="","",IF($C7303="SUPERSTORE","Superstore","DH"))</f>
        <v/>
      </c>
      <c r="O7303">
        <f>IF($B7303="","",IFERROR(VLOOKUP($B7303,Mapping!$A:$C,2,0),"Not Mapped"))</f>
        <v/>
      </c>
      <c r="P7303">
        <f>IF($B7303="","",IFERROR(VLOOKUP($B7303,Mapping!$A:$C,3,0),"Not Mapped"))</f>
        <v/>
      </c>
      <c r="Q7303">
        <f>IF($B7303="","",IF(COUNTIF(Exclusions!$A:$A,$B7303)&gt;0,"Yes","No"))</f>
        <v/>
      </c>
      <c r="R7303" s="17">
        <f>IF($B7303="","",MIN(1,DAY($A7303)/IF($N7303="Superstore",Settings!$B$5,Settings!$B$4)))</f>
        <v/>
      </c>
      <c r="S7303" s="17">
        <f>IF(OR($B7303="",$G7303="",$R7303=0),"",$G7303/$R7303)</f>
        <v/>
      </c>
      <c r="T7303">
        <f>IF($S7303="","",IF($S7303&lt;Settings!$B$8,"Critical",IF($S7303&lt;Settings!$B$9,"Semi Critical","Non Critical")))</f>
        <v/>
      </c>
      <c r="U7303">
        <f>IF($B7303="","",IFERROR(VLOOKUP($O7303,Leaders!$A:$B,2,0),"Not Mapped"))</f>
        <v/>
      </c>
    </row>
    <row r="7304">
      <c r="A7304" s="16" t="n"/>
      <c r="G7304" s="17" t="n"/>
      <c r="H7304" s="17" t="n"/>
      <c r="I7304" s="17" t="n"/>
      <c r="J7304" s="17" t="n"/>
      <c r="K7304" s="17" t="n"/>
      <c r="L7304" s="17" t="n"/>
      <c r="N7304">
        <f>IF($B7304="","",IF($C7304="SUPERSTORE","Superstore","DH"))</f>
        <v/>
      </c>
      <c r="O7304">
        <f>IF($B7304="","",IFERROR(VLOOKUP($B7304,Mapping!$A:$C,2,0),"Not Mapped"))</f>
        <v/>
      </c>
      <c r="P7304">
        <f>IF($B7304="","",IFERROR(VLOOKUP($B7304,Mapping!$A:$C,3,0),"Not Mapped"))</f>
        <v/>
      </c>
      <c r="Q7304">
        <f>IF($B7304="","",IF(COUNTIF(Exclusions!$A:$A,$B7304)&gt;0,"Yes","No"))</f>
        <v/>
      </c>
      <c r="R7304" s="17">
        <f>IF($B7304="","",MIN(1,DAY($A7304)/IF($N7304="Superstore",Settings!$B$5,Settings!$B$4)))</f>
        <v/>
      </c>
      <c r="S7304" s="17">
        <f>IF(OR($B7304="",$G7304="",$R7304=0),"",$G7304/$R7304)</f>
        <v/>
      </c>
      <c r="T7304">
        <f>IF($S7304="","",IF($S7304&lt;Settings!$B$8,"Critical",IF($S7304&lt;Settings!$B$9,"Semi Critical","Non Critical")))</f>
        <v/>
      </c>
      <c r="U7304">
        <f>IF($B7304="","",IFERROR(VLOOKUP($O7304,Leaders!$A:$B,2,0),"Not Mapped"))</f>
        <v/>
      </c>
    </row>
    <row r="7305">
      <c r="A7305" s="16" t="n"/>
      <c r="G7305" s="17" t="n"/>
      <c r="H7305" s="17" t="n"/>
      <c r="I7305" s="17" t="n"/>
      <c r="J7305" s="17" t="n"/>
      <c r="K7305" s="17" t="n"/>
      <c r="L7305" s="17" t="n"/>
      <c r="N7305">
        <f>IF($B7305="","",IF($C7305="SUPERSTORE","Superstore","DH"))</f>
        <v/>
      </c>
      <c r="O7305">
        <f>IF($B7305="","",IFERROR(VLOOKUP($B7305,Mapping!$A:$C,2,0),"Not Mapped"))</f>
        <v/>
      </c>
      <c r="P7305">
        <f>IF($B7305="","",IFERROR(VLOOKUP($B7305,Mapping!$A:$C,3,0),"Not Mapped"))</f>
        <v/>
      </c>
      <c r="Q7305">
        <f>IF($B7305="","",IF(COUNTIF(Exclusions!$A:$A,$B7305)&gt;0,"Yes","No"))</f>
        <v/>
      </c>
      <c r="R7305" s="17">
        <f>IF($B7305="","",MIN(1,DAY($A7305)/IF($N7305="Superstore",Settings!$B$5,Settings!$B$4)))</f>
        <v/>
      </c>
      <c r="S7305" s="17">
        <f>IF(OR($B7305="",$G7305="",$R7305=0),"",$G7305/$R7305)</f>
        <v/>
      </c>
      <c r="T7305">
        <f>IF($S7305="","",IF($S7305&lt;Settings!$B$8,"Critical",IF($S7305&lt;Settings!$B$9,"Semi Critical","Non Critical")))</f>
        <v/>
      </c>
      <c r="U7305">
        <f>IF($B7305="","",IFERROR(VLOOKUP($O7305,Leaders!$A:$B,2,0),"Not Mapped"))</f>
        <v/>
      </c>
    </row>
    <row r="7306">
      <c r="A7306" s="16" t="n"/>
      <c r="G7306" s="17" t="n"/>
      <c r="H7306" s="17" t="n"/>
      <c r="I7306" s="17" t="n"/>
      <c r="J7306" s="17" t="n"/>
      <c r="K7306" s="17" t="n"/>
      <c r="L7306" s="17" t="n"/>
      <c r="N7306">
        <f>IF($B7306="","",IF($C7306="SUPERSTORE","Superstore","DH"))</f>
        <v/>
      </c>
      <c r="O7306">
        <f>IF($B7306="","",IFERROR(VLOOKUP($B7306,Mapping!$A:$C,2,0),"Not Mapped"))</f>
        <v/>
      </c>
      <c r="P7306">
        <f>IF($B7306="","",IFERROR(VLOOKUP($B7306,Mapping!$A:$C,3,0),"Not Mapped"))</f>
        <v/>
      </c>
      <c r="Q7306">
        <f>IF($B7306="","",IF(COUNTIF(Exclusions!$A:$A,$B7306)&gt;0,"Yes","No"))</f>
        <v/>
      </c>
      <c r="R7306" s="17">
        <f>IF($B7306="","",MIN(1,DAY($A7306)/IF($N7306="Superstore",Settings!$B$5,Settings!$B$4)))</f>
        <v/>
      </c>
      <c r="S7306" s="17">
        <f>IF(OR($B7306="",$G7306="",$R7306=0),"",$G7306/$R7306)</f>
        <v/>
      </c>
      <c r="T7306">
        <f>IF($S7306="","",IF($S7306&lt;Settings!$B$8,"Critical",IF($S7306&lt;Settings!$B$9,"Semi Critical","Non Critical")))</f>
        <v/>
      </c>
      <c r="U7306">
        <f>IF($B7306="","",IFERROR(VLOOKUP($O7306,Leaders!$A:$B,2,0),"Not Mapped"))</f>
        <v/>
      </c>
    </row>
    <row r="7307">
      <c r="A7307" s="16" t="n"/>
      <c r="G7307" s="17" t="n"/>
      <c r="H7307" s="17" t="n"/>
      <c r="I7307" s="17" t="n"/>
      <c r="J7307" s="17" t="n"/>
      <c r="K7307" s="17" t="n"/>
      <c r="L7307" s="17" t="n"/>
      <c r="N7307">
        <f>IF($B7307="","",IF($C7307="SUPERSTORE","Superstore","DH"))</f>
        <v/>
      </c>
      <c r="O7307">
        <f>IF($B7307="","",IFERROR(VLOOKUP($B7307,Mapping!$A:$C,2,0),"Not Mapped"))</f>
        <v/>
      </c>
      <c r="P7307">
        <f>IF($B7307="","",IFERROR(VLOOKUP($B7307,Mapping!$A:$C,3,0),"Not Mapped"))</f>
        <v/>
      </c>
      <c r="Q7307">
        <f>IF($B7307="","",IF(COUNTIF(Exclusions!$A:$A,$B7307)&gt;0,"Yes","No"))</f>
        <v/>
      </c>
      <c r="R7307" s="17">
        <f>IF($B7307="","",MIN(1,DAY($A7307)/IF($N7307="Superstore",Settings!$B$5,Settings!$B$4)))</f>
        <v/>
      </c>
      <c r="S7307" s="17">
        <f>IF(OR($B7307="",$G7307="",$R7307=0),"",$G7307/$R7307)</f>
        <v/>
      </c>
      <c r="T7307">
        <f>IF($S7307="","",IF($S7307&lt;Settings!$B$8,"Critical",IF($S7307&lt;Settings!$B$9,"Semi Critical","Non Critical")))</f>
        <v/>
      </c>
      <c r="U7307">
        <f>IF($B7307="","",IFERROR(VLOOKUP($O7307,Leaders!$A:$B,2,0),"Not Mapped"))</f>
        <v/>
      </c>
    </row>
    <row r="7308">
      <c r="A7308" s="16" t="n"/>
      <c r="G7308" s="17" t="n"/>
      <c r="H7308" s="17" t="n"/>
      <c r="I7308" s="17" t="n"/>
      <c r="J7308" s="17" t="n"/>
      <c r="K7308" s="17" t="n"/>
      <c r="L7308" s="17" t="n"/>
      <c r="N7308">
        <f>IF($B7308="","",IF($C7308="SUPERSTORE","Superstore","DH"))</f>
        <v/>
      </c>
      <c r="O7308">
        <f>IF($B7308="","",IFERROR(VLOOKUP($B7308,Mapping!$A:$C,2,0),"Not Mapped"))</f>
        <v/>
      </c>
      <c r="P7308">
        <f>IF($B7308="","",IFERROR(VLOOKUP($B7308,Mapping!$A:$C,3,0),"Not Mapped"))</f>
        <v/>
      </c>
      <c r="Q7308">
        <f>IF($B7308="","",IF(COUNTIF(Exclusions!$A:$A,$B7308)&gt;0,"Yes","No"))</f>
        <v/>
      </c>
      <c r="R7308" s="17">
        <f>IF($B7308="","",MIN(1,DAY($A7308)/IF($N7308="Superstore",Settings!$B$5,Settings!$B$4)))</f>
        <v/>
      </c>
      <c r="S7308" s="17">
        <f>IF(OR($B7308="",$G7308="",$R7308=0),"",$G7308/$R7308)</f>
        <v/>
      </c>
      <c r="T7308">
        <f>IF($S7308="","",IF($S7308&lt;Settings!$B$8,"Critical",IF($S7308&lt;Settings!$B$9,"Semi Critical","Non Critical")))</f>
        <v/>
      </c>
      <c r="U7308">
        <f>IF($B7308="","",IFERROR(VLOOKUP($O7308,Leaders!$A:$B,2,0),"Not Mapped"))</f>
        <v/>
      </c>
    </row>
    <row r="7309">
      <c r="A7309" s="16" t="n"/>
      <c r="G7309" s="17" t="n"/>
      <c r="H7309" s="17" t="n"/>
      <c r="I7309" s="17" t="n"/>
      <c r="J7309" s="17" t="n"/>
      <c r="K7309" s="17" t="n"/>
      <c r="L7309" s="17" t="n"/>
      <c r="N7309">
        <f>IF($B7309="","",IF($C7309="SUPERSTORE","Superstore","DH"))</f>
        <v/>
      </c>
      <c r="O7309">
        <f>IF($B7309="","",IFERROR(VLOOKUP($B7309,Mapping!$A:$C,2,0),"Not Mapped"))</f>
        <v/>
      </c>
      <c r="P7309">
        <f>IF($B7309="","",IFERROR(VLOOKUP($B7309,Mapping!$A:$C,3,0),"Not Mapped"))</f>
        <v/>
      </c>
      <c r="Q7309">
        <f>IF($B7309="","",IF(COUNTIF(Exclusions!$A:$A,$B7309)&gt;0,"Yes","No"))</f>
        <v/>
      </c>
      <c r="R7309" s="17">
        <f>IF($B7309="","",MIN(1,DAY($A7309)/IF($N7309="Superstore",Settings!$B$5,Settings!$B$4)))</f>
        <v/>
      </c>
      <c r="S7309" s="17">
        <f>IF(OR($B7309="",$G7309="",$R7309=0),"",$G7309/$R7309)</f>
        <v/>
      </c>
      <c r="T7309">
        <f>IF($S7309="","",IF($S7309&lt;Settings!$B$8,"Critical",IF($S7309&lt;Settings!$B$9,"Semi Critical","Non Critical")))</f>
        <v/>
      </c>
      <c r="U7309">
        <f>IF($B7309="","",IFERROR(VLOOKUP($O7309,Leaders!$A:$B,2,0),"Not Mapped"))</f>
        <v/>
      </c>
    </row>
    <row r="7310">
      <c r="A7310" s="16" t="n"/>
      <c r="G7310" s="17" t="n"/>
      <c r="H7310" s="17" t="n"/>
      <c r="I7310" s="17" t="n"/>
      <c r="J7310" s="17" t="n"/>
      <c r="K7310" s="17" t="n"/>
      <c r="L7310" s="17" t="n"/>
      <c r="N7310">
        <f>IF($B7310="","",IF($C7310="SUPERSTORE","Superstore","DH"))</f>
        <v/>
      </c>
      <c r="O7310">
        <f>IF($B7310="","",IFERROR(VLOOKUP($B7310,Mapping!$A:$C,2,0),"Not Mapped"))</f>
        <v/>
      </c>
      <c r="P7310">
        <f>IF($B7310="","",IFERROR(VLOOKUP($B7310,Mapping!$A:$C,3,0),"Not Mapped"))</f>
        <v/>
      </c>
      <c r="Q7310">
        <f>IF($B7310="","",IF(COUNTIF(Exclusions!$A:$A,$B7310)&gt;0,"Yes","No"))</f>
        <v/>
      </c>
      <c r="R7310" s="17">
        <f>IF($B7310="","",MIN(1,DAY($A7310)/IF($N7310="Superstore",Settings!$B$5,Settings!$B$4)))</f>
        <v/>
      </c>
      <c r="S7310" s="17">
        <f>IF(OR($B7310="",$G7310="",$R7310=0),"",$G7310/$R7310)</f>
        <v/>
      </c>
      <c r="T7310">
        <f>IF($S7310="","",IF($S7310&lt;Settings!$B$8,"Critical",IF($S7310&lt;Settings!$B$9,"Semi Critical","Non Critical")))</f>
        <v/>
      </c>
      <c r="U7310">
        <f>IF($B7310="","",IFERROR(VLOOKUP($O7310,Leaders!$A:$B,2,0),"Not Mapped"))</f>
        <v/>
      </c>
    </row>
    <row r="7311">
      <c r="A7311" s="16" t="n"/>
      <c r="G7311" s="17" t="n"/>
      <c r="H7311" s="17" t="n"/>
      <c r="I7311" s="17" t="n"/>
      <c r="J7311" s="17" t="n"/>
      <c r="K7311" s="17" t="n"/>
      <c r="L7311" s="17" t="n"/>
      <c r="N7311">
        <f>IF($B7311="","",IF($C7311="SUPERSTORE","Superstore","DH"))</f>
        <v/>
      </c>
      <c r="O7311">
        <f>IF($B7311="","",IFERROR(VLOOKUP($B7311,Mapping!$A:$C,2,0),"Not Mapped"))</f>
        <v/>
      </c>
      <c r="P7311">
        <f>IF($B7311="","",IFERROR(VLOOKUP($B7311,Mapping!$A:$C,3,0),"Not Mapped"))</f>
        <v/>
      </c>
      <c r="Q7311">
        <f>IF($B7311="","",IF(COUNTIF(Exclusions!$A:$A,$B7311)&gt;0,"Yes","No"))</f>
        <v/>
      </c>
      <c r="R7311" s="17">
        <f>IF($B7311="","",MIN(1,DAY($A7311)/IF($N7311="Superstore",Settings!$B$5,Settings!$B$4)))</f>
        <v/>
      </c>
      <c r="S7311" s="17">
        <f>IF(OR($B7311="",$G7311="",$R7311=0),"",$G7311/$R7311)</f>
        <v/>
      </c>
      <c r="T7311">
        <f>IF($S7311="","",IF($S7311&lt;Settings!$B$8,"Critical",IF($S7311&lt;Settings!$B$9,"Semi Critical","Non Critical")))</f>
        <v/>
      </c>
      <c r="U7311">
        <f>IF($B7311="","",IFERROR(VLOOKUP($O7311,Leaders!$A:$B,2,0),"Not Mapped"))</f>
        <v/>
      </c>
    </row>
    <row r="7312">
      <c r="A7312" s="16" t="n"/>
      <c r="G7312" s="17" t="n"/>
      <c r="H7312" s="17" t="n"/>
      <c r="I7312" s="17" t="n"/>
      <c r="J7312" s="17" t="n"/>
      <c r="K7312" s="17" t="n"/>
      <c r="L7312" s="17" t="n"/>
      <c r="N7312">
        <f>IF($B7312="","",IF($C7312="SUPERSTORE","Superstore","DH"))</f>
        <v/>
      </c>
      <c r="O7312">
        <f>IF($B7312="","",IFERROR(VLOOKUP($B7312,Mapping!$A:$C,2,0),"Not Mapped"))</f>
        <v/>
      </c>
      <c r="P7312">
        <f>IF($B7312="","",IFERROR(VLOOKUP($B7312,Mapping!$A:$C,3,0),"Not Mapped"))</f>
        <v/>
      </c>
      <c r="Q7312">
        <f>IF($B7312="","",IF(COUNTIF(Exclusions!$A:$A,$B7312)&gt;0,"Yes","No"))</f>
        <v/>
      </c>
      <c r="R7312" s="17">
        <f>IF($B7312="","",MIN(1,DAY($A7312)/IF($N7312="Superstore",Settings!$B$5,Settings!$B$4)))</f>
        <v/>
      </c>
      <c r="S7312" s="17">
        <f>IF(OR($B7312="",$G7312="",$R7312=0),"",$G7312/$R7312)</f>
        <v/>
      </c>
      <c r="T7312">
        <f>IF($S7312="","",IF($S7312&lt;Settings!$B$8,"Critical",IF($S7312&lt;Settings!$B$9,"Semi Critical","Non Critical")))</f>
        <v/>
      </c>
      <c r="U7312">
        <f>IF($B7312="","",IFERROR(VLOOKUP($O7312,Leaders!$A:$B,2,0),"Not Mapped"))</f>
        <v/>
      </c>
    </row>
    <row r="7313">
      <c r="A7313" s="16" t="n"/>
      <c r="G7313" s="17" t="n"/>
      <c r="H7313" s="17" t="n"/>
      <c r="I7313" s="17" t="n"/>
      <c r="J7313" s="17" t="n"/>
      <c r="K7313" s="17" t="n"/>
      <c r="L7313" s="17" t="n"/>
      <c r="N7313">
        <f>IF($B7313="","",IF($C7313="SUPERSTORE","Superstore","DH"))</f>
        <v/>
      </c>
      <c r="O7313">
        <f>IF($B7313="","",IFERROR(VLOOKUP($B7313,Mapping!$A:$C,2,0),"Not Mapped"))</f>
        <v/>
      </c>
      <c r="P7313">
        <f>IF($B7313="","",IFERROR(VLOOKUP($B7313,Mapping!$A:$C,3,0),"Not Mapped"))</f>
        <v/>
      </c>
      <c r="Q7313">
        <f>IF($B7313="","",IF(COUNTIF(Exclusions!$A:$A,$B7313)&gt;0,"Yes","No"))</f>
        <v/>
      </c>
      <c r="R7313" s="17">
        <f>IF($B7313="","",MIN(1,DAY($A7313)/IF($N7313="Superstore",Settings!$B$5,Settings!$B$4)))</f>
        <v/>
      </c>
      <c r="S7313" s="17">
        <f>IF(OR($B7313="",$G7313="",$R7313=0),"",$G7313/$R7313)</f>
        <v/>
      </c>
      <c r="T7313">
        <f>IF($S7313="","",IF($S7313&lt;Settings!$B$8,"Critical",IF($S7313&lt;Settings!$B$9,"Semi Critical","Non Critical")))</f>
        <v/>
      </c>
      <c r="U7313">
        <f>IF($B7313="","",IFERROR(VLOOKUP($O7313,Leaders!$A:$B,2,0),"Not Mapped"))</f>
        <v/>
      </c>
    </row>
    <row r="7314">
      <c r="A7314" s="16" t="n"/>
      <c r="G7314" s="17" t="n"/>
      <c r="H7314" s="17" t="n"/>
      <c r="I7314" s="17" t="n"/>
      <c r="J7314" s="17" t="n"/>
      <c r="K7314" s="17" t="n"/>
      <c r="L7314" s="17" t="n"/>
      <c r="N7314">
        <f>IF($B7314="","",IF($C7314="SUPERSTORE","Superstore","DH"))</f>
        <v/>
      </c>
      <c r="O7314">
        <f>IF($B7314="","",IFERROR(VLOOKUP($B7314,Mapping!$A:$C,2,0),"Not Mapped"))</f>
        <v/>
      </c>
      <c r="P7314">
        <f>IF($B7314="","",IFERROR(VLOOKUP($B7314,Mapping!$A:$C,3,0),"Not Mapped"))</f>
        <v/>
      </c>
      <c r="Q7314">
        <f>IF($B7314="","",IF(COUNTIF(Exclusions!$A:$A,$B7314)&gt;0,"Yes","No"))</f>
        <v/>
      </c>
      <c r="R7314" s="17">
        <f>IF($B7314="","",MIN(1,DAY($A7314)/IF($N7314="Superstore",Settings!$B$5,Settings!$B$4)))</f>
        <v/>
      </c>
      <c r="S7314" s="17">
        <f>IF(OR($B7314="",$G7314="",$R7314=0),"",$G7314/$R7314)</f>
        <v/>
      </c>
      <c r="T7314">
        <f>IF($S7314="","",IF($S7314&lt;Settings!$B$8,"Critical",IF($S7314&lt;Settings!$B$9,"Semi Critical","Non Critical")))</f>
        <v/>
      </c>
      <c r="U7314">
        <f>IF($B7314="","",IFERROR(VLOOKUP($O7314,Leaders!$A:$B,2,0),"Not Mapped"))</f>
        <v/>
      </c>
    </row>
    <row r="7315">
      <c r="A7315" s="16" t="n"/>
      <c r="G7315" s="17" t="n"/>
      <c r="H7315" s="17" t="n"/>
      <c r="I7315" s="17" t="n"/>
      <c r="J7315" s="17" t="n"/>
      <c r="K7315" s="17" t="n"/>
      <c r="L7315" s="17" t="n"/>
      <c r="N7315">
        <f>IF($B7315="","",IF($C7315="SUPERSTORE","Superstore","DH"))</f>
        <v/>
      </c>
      <c r="O7315">
        <f>IF($B7315="","",IFERROR(VLOOKUP($B7315,Mapping!$A:$C,2,0),"Not Mapped"))</f>
        <v/>
      </c>
      <c r="P7315">
        <f>IF($B7315="","",IFERROR(VLOOKUP($B7315,Mapping!$A:$C,3,0),"Not Mapped"))</f>
        <v/>
      </c>
      <c r="Q7315">
        <f>IF($B7315="","",IF(COUNTIF(Exclusions!$A:$A,$B7315)&gt;0,"Yes","No"))</f>
        <v/>
      </c>
      <c r="R7315" s="17">
        <f>IF($B7315="","",MIN(1,DAY($A7315)/IF($N7315="Superstore",Settings!$B$5,Settings!$B$4)))</f>
        <v/>
      </c>
      <c r="S7315" s="17">
        <f>IF(OR($B7315="",$G7315="",$R7315=0),"",$G7315/$R7315)</f>
        <v/>
      </c>
      <c r="T7315">
        <f>IF($S7315="","",IF($S7315&lt;Settings!$B$8,"Critical",IF($S7315&lt;Settings!$B$9,"Semi Critical","Non Critical")))</f>
        <v/>
      </c>
      <c r="U7315">
        <f>IF($B7315="","",IFERROR(VLOOKUP($O7315,Leaders!$A:$B,2,0),"Not Mapped"))</f>
        <v/>
      </c>
    </row>
    <row r="7316">
      <c r="A7316" s="16" t="n"/>
      <c r="G7316" s="17" t="n"/>
      <c r="H7316" s="17" t="n"/>
      <c r="I7316" s="17" t="n"/>
      <c r="J7316" s="17" t="n"/>
      <c r="K7316" s="17" t="n"/>
      <c r="L7316" s="17" t="n"/>
      <c r="N7316">
        <f>IF($B7316="","",IF($C7316="SUPERSTORE","Superstore","DH"))</f>
        <v/>
      </c>
      <c r="O7316">
        <f>IF($B7316="","",IFERROR(VLOOKUP($B7316,Mapping!$A:$C,2,0),"Not Mapped"))</f>
        <v/>
      </c>
      <c r="P7316">
        <f>IF($B7316="","",IFERROR(VLOOKUP($B7316,Mapping!$A:$C,3,0),"Not Mapped"))</f>
        <v/>
      </c>
      <c r="Q7316">
        <f>IF($B7316="","",IF(COUNTIF(Exclusions!$A:$A,$B7316)&gt;0,"Yes","No"))</f>
        <v/>
      </c>
      <c r="R7316" s="17">
        <f>IF($B7316="","",MIN(1,DAY($A7316)/IF($N7316="Superstore",Settings!$B$5,Settings!$B$4)))</f>
        <v/>
      </c>
      <c r="S7316" s="17">
        <f>IF(OR($B7316="",$G7316="",$R7316=0),"",$G7316/$R7316)</f>
        <v/>
      </c>
      <c r="T7316">
        <f>IF($S7316="","",IF($S7316&lt;Settings!$B$8,"Critical",IF($S7316&lt;Settings!$B$9,"Semi Critical","Non Critical")))</f>
        <v/>
      </c>
      <c r="U7316">
        <f>IF($B7316="","",IFERROR(VLOOKUP($O7316,Leaders!$A:$B,2,0),"Not Mapped"))</f>
        <v/>
      </c>
    </row>
    <row r="7317">
      <c r="A7317" s="16" t="n"/>
      <c r="G7317" s="17" t="n"/>
      <c r="H7317" s="17" t="n"/>
      <c r="I7317" s="17" t="n"/>
      <c r="J7317" s="17" t="n"/>
      <c r="K7317" s="17" t="n"/>
      <c r="L7317" s="17" t="n"/>
      <c r="N7317">
        <f>IF($B7317="","",IF($C7317="SUPERSTORE","Superstore","DH"))</f>
        <v/>
      </c>
      <c r="O7317">
        <f>IF($B7317="","",IFERROR(VLOOKUP($B7317,Mapping!$A:$C,2,0),"Not Mapped"))</f>
        <v/>
      </c>
      <c r="P7317">
        <f>IF($B7317="","",IFERROR(VLOOKUP($B7317,Mapping!$A:$C,3,0),"Not Mapped"))</f>
        <v/>
      </c>
      <c r="Q7317">
        <f>IF($B7317="","",IF(COUNTIF(Exclusions!$A:$A,$B7317)&gt;0,"Yes","No"))</f>
        <v/>
      </c>
      <c r="R7317" s="17">
        <f>IF($B7317="","",MIN(1,DAY($A7317)/IF($N7317="Superstore",Settings!$B$5,Settings!$B$4)))</f>
        <v/>
      </c>
      <c r="S7317" s="17">
        <f>IF(OR($B7317="",$G7317="",$R7317=0),"",$G7317/$R7317)</f>
        <v/>
      </c>
      <c r="T7317">
        <f>IF($S7317="","",IF($S7317&lt;Settings!$B$8,"Critical",IF($S7317&lt;Settings!$B$9,"Semi Critical","Non Critical")))</f>
        <v/>
      </c>
      <c r="U7317">
        <f>IF($B7317="","",IFERROR(VLOOKUP($O7317,Leaders!$A:$B,2,0),"Not Mapped"))</f>
        <v/>
      </c>
    </row>
    <row r="7318">
      <c r="A7318" s="16" t="n"/>
      <c r="G7318" s="17" t="n"/>
      <c r="H7318" s="17" t="n"/>
      <c r="I7318" s="17" t="n"/>
      <c r="J7318" s="17" t="n"/>
      <c r="K7318" s="17" t="n"/>
      <c r="L7318" s="17" t="n"/>
      <c r="N7318">
        <f>IF($B7318="","",IF($C7318="SUPERSTORE","Superstore","DH"))</f>
        <v/>
      </c>
      <c r="O7318">
        <f>IF($B7318="","",IFERROR(VLOOKUP($B7318,Mapping!$A:$C,2,0),"Not Mapped"))</f>
        <v/>
      </c>
      <c r="P7318">
        <f>IF($B7318="","",IFERROR(VLOOKUP($B7318,Mapping!$A:$C,3,0),"Not Mapped"))</f>
        <v/>
      </c>
      <c r="Q7318">
        <f>IF($B7318="","",IF(COUNTIF(Exclusions!$A:$A,$B7318)&gt;0,"Yes","No"))</f>
        <v/>
      </c>
      <c r="R7318" s="17">
        <f>IF($B7318="","",MIN(1,DAY($A7318)/IF($N7318="Superstore",Settings!$B$5,Settings!$B$4)))</f>
        <v/>
      </c>
      <c r="S7318" s="17">
        <f>IF(OR($B7318="",$G7318="",$R7318=0),"",$G7318/$R7318)</f>
        <v/>
      </c>
      <c r="T7318">
        <f>IF($S7318="","",IF($S7318&lt;Settings!$B$8,"Critical",IF($S7318&lt;Settings!$B$9,"Semi Critical","Non Critical")))</f>
        <v/>
      </c>
      <c r="U7318">
        <f>IF($B7318="","",IFERROR(VLOOKUP($O7318,Leaders!$A:$B,2,0),"Not Mapped"))</f>
        <v/>
      </c>
    </row>
    <row r="7319">
      <c r="A7319" s="16" t="n"/>
      <c r="G7319" s="17" t="n"/>
      <c r="H7319" s="17" t="n"/>
      <c r="I7319" s="17" t="n"/>
      <c r="J7319" s="17" t="n"/>
      <c r="K7319" s="17" t="n"/>
      <c r="L7319" s="17" t="n"/>
      <c r="N7319">
        <f>IF($B7319="","",IF($C7319="SUPERSTORE","Superstore","DH"))</f>
        <v/>
      </c>
      <c r="O7319">
        <f>IF($B7319="","",IFERROR(VLOOKUP($B7319,Mapping!$A:$C,2,0),"Not Mapped"))</f>
        <v/>
      </c>
      <c r="P7319">
        <f>IF($B7319="","",IFERROR(VLOOKUP($B7319,Mapping!$A:$C,3,0),"Not Mapped"))</f>
        <v/>
      </c>
      <c r="Q7319">
        <f>IF($B7319="","",IF(COUNTIF(Exclusions!$A:$A,$B7319)&gt;0,"Yes","No"))</f>
        <v/>
      </c>
      <c r="R7319" s="17">
        <f>IF($B7319="","",MIN(1,DAY($A7319)/IF($N7319="Superstore",Settings!$B$5,Settings!$B$4)))</f>
        <v/>
      </c>
      <c r="S7319" s="17">
        <f>IF(OR($B7319="",$G7319="",$R7319=0),"",$G7319/$R7319)</f>
        <v/>
      </c>
      <c r="T7319">
        <f>IF($S7319="","",IF($S7319&lt;Settings!$B$8,"Critical",IF($S7319&lt;Settings!$B$9,"Semi Critical","Non Critical")))</f>
        <v/>
      </c>
      <c r="U7319">
        <f>IF($B7319="","",IFERROR(VLOOKUP($O7319,Leaders!$A:$B,2,0),"Not Mapped"))</f>
        <v/>
      </c>
    </row>
    <row r="7320">
      <c r="A7320" s="16" t="n"/>
      <c r="G7320" s="17" t="n"/>
      <c r="H7320" s="17" t="n"/>
      <c r="I7320" s="17" t="n"/>
      <c r="J7320" s="17" t="n"/>
      <c r="K7320" s="17" t="n"/>
      <c r="L7320" s="17" t="n"/>
      <c r="N7320">
        <f>IF($B7320="","",IF($C7320="SUPERSTORE","Superstore","DH"))</f>
        <v/>
      </c>
      <c r="O7320">
        <f>IF($B7320="","",IFERROR(VLOOKUP($B7320,Mapping!$A:$C,2,0),"Not Mapped"))</f>
        <v/>
      </c>
      <c r="P7320">
        <f>IF($B7320="","",IFERROR(VLOOKUP($B7320,Mapping!$A:$C,3,0),"Not Mapped"))</f>
        <v/>
      </c>
      <c r="Q7320">
        <f>IF($B7320="","",IF(COUNTIF(Exclusions!$A:$A,$B7320)&gt;0,"Yes","No"))</f>
        <v/>
      </c>
      <c r="R7320" s="17">
        <f>IF($B7320="","",MIN(1,DAY($A7320)/IF($N7320="Superstore",Settings!$B$5,Settings!$B$4)))</f>
        <v/>
      </c>
      <c r="S7320" s="17">
        <f>IF(OR($B7320="",$G7320="",$R7320=0),"",$G7320/$R7320)</f>
        <v/>
      </c>
      <c r="T7320">
        <f>IF($S7320="","",IF($S7320&lt;Settings!$B$8,"Critical",IF($S7320&lt;Settings!$B$9,"Semi Critical","Non Critical")))</f>
        <v/>
      </c>
      <c r="U7320">
        <f>IF($B7320="","",IFERROR(VLOOKUP($O7320,Leaders!$A:$B,2,0),"Not Mapped"))</f>
        <v/>
      </c>
    </row>
    <row r="7321">
      <c r="A7321" s="16" t="n"/>
      <c r="G7321" s="17" t="n"/>
      <c r="H7321" s="17" t="n"/>
      <c r="I7321" s="17" t="n"/>
      <c r="J7321" s="17" t="n"/>
      <c r="K7321" s="17" t="n"/>
      <c r="L7321" s="17" t="n"/>
      <c r="N7321">
        <f>IF($B7321="","",IF($C7321="SUPERSTORE","Superstore","DH"))</f>
        <v/>
      </c>
      <c r="O7321">
        <f>IF($B7321="","",IFERROR(VLOOKUP($B7321,Mapping!$A:$C,2,0),"Not Mapped"))</f>
        <v/>
      </c>
      <c r="P7321">
        <f>IF($B7321="","",IFERROR(VLOOKUP($B7321,Mapping!$A:$C,3,0),"Not Mapped"))</f>
        <v/>
      </c>
      <c r="Q7321">
        <f>IF($B7321="","",IF(COUNTIF(Exclusions!$A:$A,$B7321)&gt;0,"Yes","No"))</f>
        <v/>
      </c>
      <c r="R7321" s="17">
        <f>IF($B7321="","",MIN(1,DAY($A7321)/IF($N7321="Superstore",Settings!$B$5,Settings!$B$4)))</f>
        <v/>
      </c>
      <c r="S7321" s="17">
        <f>IF(OR($B7321="",$G7321="",$R7321=0),"",$G7321/$R7321)</f>
        <v/>
      </c>
      <c r="T7321">
        <f>IF($S7321="","",IF($S7321&lt;Settings!$B$8,"Critical",IF($S7321&lt;Settings!$B$9,"Semi Critical","Non Critical")))</f>
        <v/>
      </c>
      <c r="U7321">
        <f>IF($B7321="","",IFERROR(VLOOKUP($O7321,Leaders!$A:$B,2,0),"Not Mapped"))</f>
        <v/>
      </c>
    </row>
    <row r="7322">
      <c r="A7322" s="16" t="n"/>
      <c r="G7322" s="17" t="n"/>
      <c r="H7322" s="17" t="n"/>
      <c r="I7322" s="17" t="n"/>
      <c r="J7322" s="17" t="n"/>
      <c r="K7322" s="17" t="n"/>
      <c r="L7322" s="17" t="n"/>
      <c r="N7322">
        <f>IF($B7322="","",IF($C7322="SUPERSTORE","Superstore","DH"))</f>
        <v/>
      </c>
      <c r="O7322">
        <f>IF($B7322="","",IFERROR(VLOOKUP($B7322,Mapping!$A:$C,2,0),"Not Mapped"))</f>
        <v/>
      </c>
      <c r="P7322">
        <f>IF($B7322="","",IFERROR(VLOOKUP($B7322,Mapping!$A:$C,3,0),"Not Mapped"))</f>
        <v/>
      </c>
      <c r="Q7322">
        <f>IF($B7322="","",IF(COUNTIF(Exclusions!$A:$A,$B7322)&gt;0,"Yes","No"))</f>
        <v/>
      </c>
      <c r="R7322" s="17">
        <f>IF($B7322="","",MIN(1,DAY($A7322)/IF($N7322="Superstore",Settings!$B$5,Settings!$B$4)))</f>
        <v/>
      </c>
      <c r="S7322" s="17">
        <f>IF(OR($B7322="",$G7322="",$R7322=0),"",$G7322/$R7322)</f>
        <v/>
      </c>
      <c r="T7322">
        <f>IF($S7322="","",IF($S7322&lt;Settings!$B$8,"Critical",IF($S7322&lt;Settings!$B$9,"Semi Critical","Non Critical")))</f>
        <v/>
      </c>
      <c r="U7322">
        <f>IF($B7322="","",IFERROR(VLOOKUP($O7322,Leaders!$A:$B,2,0),"Not Mapped"))</f>
        <v/>
      </c>
    </row>
    <row r="7323">
      <c r="A7323" s="16" t="n"/>
      <c r="G7323" s="17" t="n"/>
      <c r="H7323" s="17" t="n"/>
      <c r="I7323" s="17" t="n"/>
      <c r="J7323" s="17" t="n"/>
      <c r="K7323" s="17" t="n"/>
      <c r="L7323" s="17" t="n"/>
      <c r="N7323">
        <f>IF($B7323="","",IF($C7323="SUPERSTORE","Superstore","DH"))</f>
        <v/>
      </c>
      <c r="O7323">
        <f>IF($B7323="","",IFERROR(VLOOKUP($B7323,Mapping!$A:$C,2,0),"Not Mapped"))</f>
        <v/>
      </c>
      <c r="P7323">
        <f>IF($B7323="","",IFERROR(VLOOKUP($B7323,Mapping!$A:$C,3,0),"Not Mapped"))</f>
        <v/>
      </c>
      <c r="Q7323">
        <f>IF($B7323="","",IF(COUNTIF(Exclusions!$A:$A,$B7323)&gt;0,"Yes","No"))</f>
        <v/>
      </c>
      <c r="R7323" s="17">
        <f>IF($B7323="","",MIN(1,DAY($A7323)/IF($N7323="Superstore",Settings!$B$5,Settings!$B$4)))</f>
        <v/>
      </c>
      <c r="S7323" s="17">
        <f>IF(OR($B7323="",$G7323="",$R7323=0),"",$G7323/$R7323)</f>
        <v/>
      </c>
      <c r="T7323">
        <f>IF($S7323="","",IF($S7323&lt;Settings!$B$8,"Critical",IF($S7323&lt;Settings!$B$9,"Semi Critical","Non Critical")))</f>
        <v/>
      </c>
      <c r="U7323">
        <f>IF($B7323="","",IFERROR(VLOOKUP($O7323,Leaders!$A:$B,2,0),"Not Mapped"))</f>
        <v/>
      </c>
    </row>
    <row r="7324">
      <c r="A7324" s="16" t="n"/>
      <c r="G7324" s="17" t="n"/>
      <c r="H7324" s="17" t="n"/>
      <c r="I7324" s="17" t="n"/>
      <c r="J7324" s="17" t="n"/>
      <c r="K7324" s="17" t="n"/>
      <c r="L7324" s="17" t="n"/>
      <c r="N7324">
        <f>IF($B7324="","",IF($C7324="SUPERSTORE","Superstore","DH"))</f>
        <v/>
      </c>
      <c r="O7324">
        <f>IF($B7324="","",IFERROR(VLOOKUP($B7324,Mapping!$A:$C,2,0),"Not Mapped"))</f>
        <v/>
      </c>
      <c r="P7324">
        <f>IF($B7324="","",IFERROR(VLOOKUP($B7324,Mapping!$A:$C,3,0),"Not Mapped"))</f>
        <v/>
      </c>
      <c r="Q7324">
        <f>IF($B7324="","",IF(COUNTIF(Exclusions!$A:$A,$B7324)&gt;0,"Yes","No"))</f>
        <v/>
      </c>
      <c r="R7324" s="17">
        <f>IF($B7324="","",MIN(1,DAY($A7324)/IF($N7324="Superstore",Settings!$B$5,Settings!$B$4)))</f>
        <v/>
      </c>
      <c r="S7324" s="17">
        <f>IF(OR($B7324="",$G7324="",$R7324=0),"",$G7324/$R7324)</f>
        <v/>
      </c>
      <c r="T7324">
        <f>IF($S7324="","",IF($S7324&lt;Settings!$B$8,"Critical",IF($S7324&lt;Settings!$B$9,"Semi Critical","Non Critical")))</f>
        <v/>
      </c>
      <c r="U7324">
        <f>IF($B7324="","",IFERROR(VLOOKUP($O7324,Leaders!$A:$B,2,0),"Not Mapped"))</f>
        <v/>
      </c>
    </row>
    <row r="7325">
      <c r="A7325" s="16" t="n"/>
      <c r="G7325" s="17" t="n"/>
      <c r="H7325" s="17" t="n"/>
      <c r="I7325" s="17" t="n"/>
      <c r="J7325" s="17" t="n"/>
      <c r="K7325" s="17" t="n"/>
      <c r="L7325" s="17" t="n"/>
      <c r="N7325">
        <f>IF($B7325="","",IF($C7325="SUPERSTORE","Superstore","DH"))</f>
        <v/>
      </c>
      <c r="O7325">
        <f>IF($B7325="","",IFERROR(VLOOKUP($B7325,Mapping!$A:$C,2,0),"Not Mapped"))</f>
        <v/>
      </c>
      <c r="P7325">
        <f>IF($B7325="","",IFERROR(VLOOKUP($B7325,Mapping!$A:$C,3,0),"Not Mapped"))</f>
        <v/>
      </c>
      <c r="Q7325">
        <f>IF($B7325="","",IF(COUNTIF(Exclusions!$A:$A,$B7325)&gt;0,"Yes","No"))</f>
        <v/>
      </c>
      <c r="R7325" s="17">
        <f>IF($B7325="","",MIN(1,DAY($A7325)/IF($N7325="Superstore",Settings!$B$5,Settings!$B$4)))</f>
        <v/>
      </c>
      <c r="S7325" s="17">
        <f>IF(OR($B7325="",$G7325="",$R7325=0),"",$G7325/$R7325)</f>
        <v/>
      </c>
      <c r="T7325">
        <f>IF($S7325="","",IF($S7325&lt;Settings!$B$8,"Critical",IF($S7325&lt;Settings!$B$9,"Semi Critical","Non Critical")))</f>
        <v/>
      </c>
      <c r="U7325">
        <f>IF($B7325="","",IFERROR(VLOOKUP($O7325,Leaders!$A:$B,2,0),"Not Mapped"))</f>
        <v/>
      </c>
    </row>
    <row r="7326">
      <c r="A7326" s="16" t="n"/>
      <c r="G7326" s="17" t="n"/>
      <c r="H7326" s="17" t="n"/>
      <c r="I7326" s="17" t="n"/>
      <c r="J7326" s="17" t="n"/>
      <c r="K7326" s="17" t="n"/>
      <c r="L7326" s="17" t="n"/>
      <c r="N7326">
        <f>IF($B7326="","",IF($C7326="SUPERSTORE","Superstore","DH"))</f>
        <v/>
      </c>
      <c r="O7326">
        <f>IF($B7326="","",IFERROR(VLOOKUP($B7326,Mapping!$A:$C,2,0),"Not Mapped"))</f>
        <v/>
      </c>
      <c r="P7326">
        <f>IF($B7326="","",IFERROR(VLOOKUP($B7326,Mapping!$A:$C,3,0),"Not Mapped"))</f>
        <v/>
      </c>
      <c r="Q7326">
        <f>IF($B7326="","",IF(COUNTIF(Exclusions!$A:$A,$B7326)&gt;0,"Yes","No"))</f>
        <v/>
      </c>
      <c r="R7326" s="17">
        <f>IF($B7326="","",MIN(1,DAY($A7326)/IF($N7326="Superstore",Settings!$B$5,Settings!$B$4)))</f>
        <v/>
      </c>
      <c r="S7326" s="17">
        <f>IF(OR($B7326="",$G7326="",$R7326=0),"",$G7326/$R7326)</f>
        <v/>
      </c>
      <c r="T7326">
        <f>IF($S7326="","",IF($S7326&lt;Settings!$B$8,"Critical",IF($S7326&lt;Settings!$B$9,"Semi Critical","Non Critical")))</f>
        <v/>
      </c>
      <c r="U7326">
        <f>IF($B7326="","",IFERROR(VLOOKUP($O7326,Leaders!$A:$B,2,0),"Not Mapped"))</f>
        <v/>
      </c>
    </row>
    <row r="7327">
      <c r="A7327" s="16" t="n"/>
      <c r="G7327" s="17" t="n"/>
      <c r="H7327" s="17" t="n"/>
      <c r="I7327" s="17" t="n"/>
      <c r="J7327" s="17" t="n"/>
      <c r="K7327" s="17" t="n"/>
      <c r="L7327" s="17" t="n"/>
      <c r="N7327">
        <f>IF($B7327="","",IF($C7327="SUPERSTORE","Superstore","DH"))</f>
        <v/>
      </c>
      <c r="O7327">
        <f>IF($B7327="","",IFERROR(VLOOKUP($B7327,Mapping!$A:$C,2,0),"Not Mapped"))</f>
        <v/>
      </c>
      <c r="P7327">
        <f>IF($B7327="","",IFERROR(VLOOKUP($B7327,Mapping!$A:$C,3,0),"Not Mapped"))</f>
        <v/>
      </c>
      <c r="Q7327">
        <f>IF($B7327="","",IF(COUNTIF(Exclusions!$A:$A,$B7327)&gt;0,"Yes","No"))</f>
        <v/>
      </c>
      <c r="R7327" s="17">
        <f>IF($B7327="","",MIN(1,DAY($A7327)/IF($N7327="Superstore",Settings!$B$5,Settings!$B$4)))</f>
        <v/>
      </c>
      <c r="S7327" s="17">
        <f>IF(OR($B7327="",$G7327="",$R7327=0),"",$G7327/$R7327)</f>
        <v/>
      </c>
      <c r="T7327">
        <f>IF($S7327="","",IF($S7327&lt;Settings!$B$8,"Critical",IF($S7327&lt;Settings!$B$9,"Semi Critical","Non Critical")))</f>
        <v/>
      </c>
      <c r="U7327">
        <f>IF($B7327="","",IFERROR(VLOOKUP($O7327,Leaders!$A:$B,2,0),"Not Mapped"))</f>
        <v/>
      </c>
    </row>
    <row r="7328">
      <c r="A7328" s="16" t="n"/>
      <c r="G7328" s="17" t="n"/>
      <c r="H7328" s="17" t="n"/>
      <c r="I7328" s="17" t="n"/>
      <c r="J7328" s="17" t="n"/>
      <c r="K7328" s="17" t="n"/>
      <c r="L7328" s="17" t="n"/>
      <c r="N7328">
        <f>IF($B7328="","",IF($C7328="SUPERSTORE","Superstore","DH"))</f>
        <v/>
      </c>
      <c r="O7328">
        <f>IF($B7328="","",IFERROR(VLOOKUP($B7328,Mapping!$A:$C,2,0),"Not Mapped"))</f>
        <v/>
      </c>
      <c r="P7328">
        <f>IF($B7328="","",IFERROR(VLOOKUP($B7328,Mapping!$A:$C,3,0),"Not Mapped"))</f>
        <v/>
      </c>
      <c r="Q7328">
        <f>IF($B7328="","",IF(COUNTIF(Exclusions!$A:$A,$B7328)&gt;0,"Yes","No"))</f>
        <v/>
      </c>
      <c r="R7328" s="17">
        <f>IF($B7328="","",MIN(1,DAY($A7328)/IF($N7328="Superstore",Settings!$B$5,Settings!$B$4)))</f>
        <v/>
      </c>
      <c r="S7328" s="17">
        <f>IF(OR($B7328="",$G7328="",$R7328=0),"",$G7328/$R7328)</f>
        <v/>
      </c>
      <c r="T7328">
        <f>IF($S7328="","",IF($S7328&lt;Settings!$B$8,"Critical",IF($S7328&lt;Settings!$B$9,"Semi Critical","Non Critical")))</f>
        <v/>
      </c>
      <c r="U7328">
        <f>IF($B7328="","",IFERROR(VLOOKUP($O7328,Leaders!$A:$B,2,0),"Not Mapped"))</f>
        <v/>
      </c>
    </row>
    <row r="7329">
      <c r="A7329" s="16" t="n"/>
      <c r="G7329" s="17" t="n"/>
      <c r="H7329" s="17" t="n"/>
      <c r="I7329" s="17" t="n"/>
      <c r="J7329" s="17" t="n"/>
      <c r="K7329" s="17" t="n"/>
      <c r="L7329" s="17" t="n"/>
      <c r="N7329">
        <f>IF($B7329="","",IF($C7329="SUPERSTORE","Superstore","DH"))</f>
        <v/>
      </c>
      <c r="O7329">
        <f>IF($B7329="","",IFERROR(VLOOKUP($B7329,Mapping!$A:$C,2,0),"Not Mapped"))</f>
        <v/>
      </c>
      <c r="P7329">
        <f>IF($B7329="","",IFERROR(VLOOKUP($B7329,Mapping!$A:$C,3,0),"Not Mapped"))</f>
        <v/>
      </c>
      <c r="Q7329">
        <f>IF($B7329="","",IF(COUNTIF(Exclusions!$A:$A,$B7329)&gt;0,"Yes","No"))</f>
        <v/>
      </c>
      <c r="R7329" s="17">
        <f>IF($B7329="","",MIN(1,DAY($A7329)/IF($N7329="Superstore",Settings!$B$5,Settings!$B$4)))</f>
        <v/>
      </c>
      <c r="S7329" s="17">
        <f>IF(OR($B7329="",$G7329="",$R7329=0),"",$G7329/$R7329)</f>
        <v/>
      </c>
      <c r="T7329">
        <f>IF($S7329="","",IF($S7329&lt;Settings!$B$8,"Critical",IF($S7329&lt;Settings!$B$9,"Semi Critical","Non Critical")))</f>
        <v/>
      </c>
      <c r="U7329">
        <f>IF($B7329="","",IFERROR(VLOOKUP($O7329,Leaders!$A:$B,2,0),"Not Mapped"))</f>
        <v/>
      </c>
    </row>
    <row r="7330">
      <c r="A7330" s="16" t="n"/>
      <c r="G7330" s="17" t="n"/>
      <c r="H7330" s="17" t="n"/>
      <c r="I7330" s="17" t="n"/>
      <c r="J7330" s="17" t="n"/>
      <c r="K7330" s="17" t="n"/>
      <c r="L7330" s="17" t="n"/>
      <c r="N7330">
        <f>IF($B7330="","",IF($C7330="SUPERSTORE","Superstore","DH"))</f>
        <v/>
      </c>
      <c r="O7330">
        <f>IF($B7330="","",IFERROR(VLOOKUP($B7330,Mapping!$A:$C,2,0),"Not Mapped"))</f>
        <v/>
      </c>
      <c r="P7330">
        <f>IF($B7330="","",IFERROR(VLOOKUP($B7330,Mapping!$A:$C,3,0),"Not Mapped"))</f>
        <v/>
      </c>
      <c r="Q7330">
        <f>IF($B7330="","",IF(COUNTIF(Exclusions!$A:$A,$B7330)&gt;0,"Yes","No"))</f>
        <v/>
      </c>
      <c r="R7330" s="17">
        <f>IF($B7330="","",MIN(1,DAY($A7330)/IF($N7330="Superstore",Settings!$B$5,Settings!$B$4)))</f>
        <v/>
      </c>
      <c r="S7330" s="17">
        <f>IF(OR($B7330="",$G7330="",$R7330=0),"",$G7330/$R7330)</f>
        <v/>
      </c>
      <c r="T7330">
        <f>IF($S7330="","",IF($S7330&lt;Settings!$B$8,"Critical",IF($S7330&lt;Settings!$B$9,"Semi Critical","Non Critical")))</f>
        <v/>
      </c>
      <c r="U7330">
        <f>IF($B7330="","",IFERROR(VLOOKUP($O7330,Leaders!$A:$B,2,0),"Not Mapped"))</f>
        <v/>
      </c>
    </row>
    <row r="7331">
      <c r="A7331" s="16" t="n"/>
      <c r="G7331" s="17" t="n"/>
      <c r="H7331" s="17" t="n"/>
      <c r="I7331" s="17" t="n"/>
      <c r="J7331" s="17" t="n"/>
      <c r="K7331" s="17" t="n"/>
      <c r="L7331" s="17" t="n"/>
      <c r="N7331">
        <f>IF($B7331="","",IF($C7331="SUPERSTORE","Superstore","DH"))</f>
        <v/>
      </c>
      <c r="O7331">
        <f>IF($B7331="","",IFERROR(VLOOKUP($B7331,Mapping!$A:$C,2,0),"Not Mapped"))</f>
        <v/>
      </c>
      <c r="P7331">
        <f>IF($B7331="","",IFERROR(VLOOKUP($B7331,Mapping!$A:$C,3,0),"Not Mapped"))</f>
        <v/>
      </c>
      <c r="Q7331">
        <f>IF($B7331="","",IF(COUNTIF(Exclusions!$A:$A,$B7331)&gt;0,"Yes","No"))</f>
        <v/>
      </c>
      <c r="R7331" s="17">
        <f>IF($B7331="","",MIN(1,DAY($A7331)/IF($N7331="Superstore",Settings!$B$5,Settings!$B$4)))</f>
        <v/>
      </c>
      <c r="S7331" s="17">
        <f>IF(OR($B7331="",$G7331="",$R7331=0),"",$G7331/$R7331)</f>
        <v/>
      </c>
      <c r="T7331">
        <f>IF($S7331="","",IF($S7331&lt;Settings!$B$8,"Critical",IF($S7331&lt;Settings!$B$9,"Semi Critical","Non Critical")))</f>
        <v/>
      </c>
      <c r="U7331">
        <f>IF($B7331="","",IFERROR(VLOOKUP($O7331,Leaders!$A:$B,2,0),"Not Mapped"))</f>
        <v/>
      </c>
    </row>
    <row r="7332">
      <c r="A7332" s="16" t="n"/>
      <c r="G7332" s="17" t="n"/>
      <c r="H7332" s="17" t="n"/>
      <c r="I7332" s="17" t="n"/>
      <c r="J7332" s="17" t="n"/>
      <c r="K7332" s="17" t="n"/>
      <c r="L7332" s="17" t="n"/>
      <c r="N7332">
        <f>IF($B7332="","",IF($C7332="SUPERSTORE","Superstore","DH"))</f>
        <v/>
      </c>
      <c r="O7332">
        <f>IF($B7332="","",IFERROR(VLOOKUP($B7332,Mapping!$A:$C,2,0),"Not Mapped"))</f>
        <v/>
      </c>
      <c r="P7332">
        <f>IF($B7332="","",IFERROR(VLOOKUP($B7332,Mapping!$A:$C,3,0),"Not Mapped"))</f>
        <v/>
      </c>
      <c r="Q7332">
        <f>IF($B7332="","",IF(COUNTIF(Exclusions!$A:$A,$B7332)&gt;0,"Yes","No"))</f>
        <v/>
      </c>
      <c r="R7332" s="17">
        <f>IF($B7332="","",MIN(1,DAY($A7332)/IF($N7332="Superstore",Settings!$B$5,Settings!$B$4)))</f>
        <v/>
      </c>
      <c r="S7332" s="17">
        <f>IF(OR($B7332="",$G7332="",$R7332=0),"",$G7332/$R7332)</f>
        <v/>
      </c>
      <c r="T7332">
        <f>IF($S7332="","",IF($S7332&lt;Settings!$B$8,"Critical",IF($S7332&lt;Settings!$B$9,"Semi Critical","Non Critical")))</f>
        <v/>
      </c>
      <c r="U7332">
        <f>IF($B7332="","",IFERROR(VLOOKUP($O7332,Leaders!$A:$B,2,0),"Not Mapped"))</f>
        <v/>
      </c>
    </row>
    <row r="7333">
      <c r="A7333" s="16" t="n"/>
      <c r="G7333" s="17" t="n"/>
      <c r="H7333" s="17" t="n"/>
      <c r="I7333" s="17" t="n"/>
      <c r="J7333" s="17" t="n"/>
      <c r="K7333" s="17" t="n"/>
      <c r="L7333" s="17" t="n"/>
      <c r="N7333">
        <f>IF($B7333="","",IF($C7333="SUPERSTORE","Superstore","DH"))</f>
        <v/>
      </c>
      <c r="O7333">
        <f>IF($B7333="","",IFERROR(VLOOKUP($B7333,Mapping!$A:$C,2,0),"Not Mapped"))</f>
        <v/>
      </c>
      <c r="P7333">
        <f>IF($B7333="","",IFERROR(VLOOKUP($B7333,Mapping!$A:$C,3,0),"Not Mapped"))</f>
        <v/>
      </c>
      <c r="Q7333">
        <f>IF($B7333="","",IF(COUNTIF(Exclusions!$A:$A,$B7333)&gt;0,"Yes","No"))</f>
        <v/>
      </c>
      <c r="R7333" s="17">
        <f>IF($B7333="","",MIN(1,DAY($A7333)/IF($N7333="Superstore",Settings!$B$5,Settings!$B$4)))</f>
        <v/>
      </c>
      <c r="S7333" s="17">
        <f>IF(OR($B7333="",$G7333="",$R7333=0),"",$G7333/$R7333)</f>
        <v/>
      </c>
      <c r="T7333">
        <f>IF($S7333="","",IF($S7333&lt;Settings!$B$8,"Critical",IF($S7333&lt;Settings!$B$9,"Semi Critical","Non Critical")))</f>
        <v/>
      </c>
      <c r="U7333">
        <f>IF($B7333="","",IFERROR(VLOOKUP($O7333,Leaders!$A:$B,2,0),"Not Mapped"))</f>
        <v/>
      </c>
    </row>
    <row r="7334">
      <c r="A7334" s="16" t="n"/>
      <c r="G7334" s="17" t="n"/>
      <c r="H7334" s="17" t="n"/>
      <c r="I7334" s="17" t="n"/>
      <c r="J7334" s="17" t="n"/>
      <c r="K7334" s="17" t="n"/>
      <c r="L7334" s="17" t="n"/>
      <c r="N7334">
        <f>IF($B7334="","",IF($C7334="SUPERSTORE","Superstore","DH"))</f>
        <v/>
      </c>
      <c r="O7334">
        <f>IF($B7334="","",IFERROR(VLOOKUP($B7334,Mapping!$A:$C,2,0),"Not Mapped"))</f>
        <v/>
      </c>
      <c r="P7334">
        <f>IF($B7334="","",IFERROR(VLOOKUP($B7334,Mapping!$A:$C,3,0),"Not Mapped"))</f>
        <v/>
      </c>
      <c r="Q7334">
        <f>IF($B7334="","",IF(COUNTIF(Exclusions!$A:$A,$B7334)&gt;0,"Yes","No"))</f>
        <v/>
      </c>
      <c r="R7334" s="17">
        <f>IF($B7334="","",MIN(1,DAY($A7334)/IF($N7334="Superstore",Settings!$B$5,Settings!$B$4)))</f>
        <v/>
      </c>
      <c r="S7334" s="17">
        <f>IF(OR($B7334="",$G7334="",$R7334=0),"",$G7334/$R7334)</f>
        <v/>
      </c>
      <c r="T7334">
        <f>IF($S7334="","",IF($S7334&lt;Settings!$B$8,"Critical",IF($S7334&lt;Settings!$B$9,"Semi Critical","Non Critical")))</f>
        <v/>
      </c>
      <c r="U7334">
        <f>IF($B7334="","",IFERROR(VLOOKUP($O7334,Leaders!$A:$B,2,0),"Not Mapped"))</f>
        <v/>
      </c>
    </row>
    <row r="7335">
      <c r="A7335" s="16" t="n"/>
      <c r="G7335" s="17" t="n"/>
      <c r="H7335" s="17" t="n"/>
      <c r="I7335" s="17" t="n"/>
      <c r="J7335" s="17" t="n"/>
      <c r="K7335" s="17" t="n"/>
      <c r="L7335" s="17" t="n"/>
      <c r="N7335">
        <f>IF($B7335="","",IF($C7335="SUPERSTORE","Superstore","DH"))</f>
        <v/>
      </c>
      <c r="O7335">
        <f>IF($B7335="","",IFERROR(VLOOKUP($B7335,Mapping!$A:$C,2,0),"Not Mapped"))</f>
        <v/>
      </c>
      <c r="P7335">
        <f>IF($B7335="","",IFERROR(VLOOKUP($B7335,Mapping!$A:$C,3,0),"Not Mapped"))</f>
        <v/>
      </c>
      <c r="Q7335">
        <f>IF($B7335="","",IF(COUNTIF(Exclusions!$A:$A,$B7335)&gt;0,"Yes","No"))</f>
        <v/>
      </c>
      <c r="R7335" s="17">
        <f>IF($B7335="","",MIN(1,DAY($A7335)/IF($N7335="Superstore",Settings!$B$5,Settings!$B$4)))</f>
        <v/>
      </c>
      <c r="S7335" s="17">
        <f>IF(OR($B7335="",$G7335="",$R7335=0),"",$G7335/$R7335)</f>
        <v/>
      </c>
      <c r="T7335">
        <f>IF($S7335="","",IF($S7335&lt;Settings!$B$8,"Critical",IF($S7335&lt;Settings!$B$9,"Semi Critical","Non Critical")))</f>
        <v/>
      </c>
      <c r="U7335">
        <f>IF($B7335="","",IFERROR(VLOOKUP($O7335,Leaders!$A:$B,2,0),"Not Mapped"))</f>
        <v/>
      </c>
    </row>
    <row r="7336">
      <c r="A7336" s="16" t="n"/>
      <c r="G7336" s="17" t="n"/>
      <c r="H7336" s="17" t="n"/>
      <c r="I7336" s="17" t="n"/>
      <c r="J7336" s="17" t="n"/>
      <c r="K7336" s="17" t="n"/>
      <c r="L7336" s="17" t="n"/>
      <c r="N7336">
        <f>IF($B7336="","",IF($C7336="SUPERSTORE","Superstore","DH"))</f>
        <v/>
      </c>
      <c r="O7336">
        <f>IF($B7336="","",IFERROR(VLOOKUP($B7336,Mapping!$A:$C,2,0),"Not Mapped"))</f>
        <v/>
      </c>
      <c r="P7336">
        <f>IF($B7336="","",IFERROR(VLOOKUP($B7336,Mapping!$A:$C,3,0),"Not Mapped"))</f>
        <v/>
      </c>
      <c r="Q7336">
        <f>IF($B7336="","",IF(COUNTIF(Exclusions!$A:$A,$B7336)&gt;0,"Yes","No"))</f>
        <v/>
      </c>
      <c r="R7336" s="17">
        <f>IF($B7336="","",MIN(1,DAY($A7336)/IF($N7336="Superstore",Settings!$B$5,Settings!$B$4)))</f>
        <v/>
      </c>
      <c r="S7336" s="17">
        <f>IF(OR($B7336="",$G7336="",$R7336=0),"",$G7336/$R7336)</f>
        <v/>
      </c>
      <c r="T7336">
        <f>IF($S7336="","",IF($S7336&lt;Settings!$B$8,"Critical",IF($S7336&lt;Settings!$B$9,"Semi Critical","Non Critical")))</f>
        <v/>
      </c>
      <c r="U7336">
        <f>IF($B7336="","",IFERROR(VLOOKUP($O7336,Leaders!$A:$B,2,0),"Not Mapped"))</f>
        <v/>
      </c>
    </row>
    <row r="7337">
      <c r="A7337" s="16" t="n"/>
      <c r="G7337" s="17" t="n"/>
      <c r="H7337" s="17" t="n"/>
      <c r="I7337" s="17" t="n"/>
      <c r="J7337" s="17" t="n"/>
      <c r="K7337" s="17" t="n"/>
      <c r="L7337" s="17" t="n"/>
      <c r="N7337">
        <f>IF($B7337="","",IF($C7337="SUPERSTORE","Superstore","DH"))</f>
        <v/>
      </c>
      <c r="O7337">
        <f>IF($B7337="","",IFERROR(VLOOKUP($B7337,Mapping!$A:$C,2,0),"Not Mapped"))</f>
        <v/>
      </c>
      <c r="P7337">
        <f>IF($B7337="","",IFERROR(VLOOKUP($B7337,Mapping!$A:$C,3,0),"Not Mapped"))</f>
        <v/>
      </c>
      <c r="Q7337">
        <f>IF($B7337="","",IF(COUNTIF(Exclusions!$A:$A,$B7337)&gt;0,"Yes","No"))</f>
        <v/>
      </c>
      <c r="R7337" s="17">
        <f>IF($B7337="","",MIN(1,DAY($A7337)/IF($N7337="Superstore",Settings!$B$5,Settings!$B$4)))</f>
        <v/>
      </c>
      <c r="S7337" s="17">
        <f>IF(OR($B7337="",$G7337="",$R7337=0),"",$G7337/$R7337)</f>
        <v/>
      </c>
      <c r="T7337">
        <f>IF($S7337="","",IF($S7337&lt;Settings!$B$8,"Critical",IF($S7337&lt;Settings!$B$9,"Semi Critical","Non Critical")))</f>
        <v/>
      </c>
      <c r="U7337">
        <f>IF($B7337="","",IFERROR(VLOOKUP($O7337,Leaders!$A:$B,2,0),"Not Mapped"))</f>
        <v/>
      </c>
    </row>
    <row r="7338">
      <c r="A7338" s="16" t="n"/>
      <c r="G7338" s="17" t="n"/>
      <c r="H7338" s="17" t="n"/>
      <c r="I7338" s="17" t="n"/>
      <c r="J7338" s="17" t="n"/>
      <c r="K7338" s="17" t="n"/>
      <c r="L7338" s="17" t="n"/>
      <c r="N7338">
        <f>IF($B7338="","",IF($C7338="SUPERSTORE","Superstore","DH"))</f>
        <v/>
      </c>
      <c r="O7338">
        <f>IF($B7338="","",IFERROR(VLOOKUP($B7338,Mapping!$A:$C,2,0),"Not Mapped"))</f>
        <v/>
      </c>
      <c r="P7338">
        <f>IF($B7338="","",IFERROR(VLOOKUP($B7338,Mapping!$A:$C,3,0),"Not Mapped"))</f>
        <v/>
      </c>
      <c r="Q7338">
        <f>IF($B7338="","",IF(COUNTIF(Exclusions!$A:$A,$B7338)&gt;0,"Yes","No"))</f>
        <v/>
      </c>
      <c r="R7338" s="17">
        <f>IF($B7338="","",MIN(1,DAY($A7338)/IF($N7338="Superstore",Settings!$B$5,Settings!$B$4)))</f>
        <v/>
      </c>
      <c r="S7338" s="17">
        <f>IF(OR($B7338="",$G7338="",$R7338=0),"",$G7338/$R7338)</f>
        <v/>
      </c>
      <c r="T7338">
        <f>IF($S7338="","",IF($S7338&lt;Settings!$B$8,"Critical",IF($S7338&lt;Settings!$B$9,"Semi Critical","Non Critical")))</f>
        <v/>
      </c>
      <c r="U7338">
        <f>IF($B7338="","",IFERROR(VLOOKUP($O7338,Leaders!$A:$B,2,0),"Not Mapped"))</f>
        <v/>
      </c>
    </row>
    <row r="7339">
      <c r="A7339" s="16" t="n"/>
      <c r="G7339" s="17" t="n"/>
      <c r="H7339" s="17" t="n"/>
      <c r="I7339" s="17" t="n"/>
      <c r="J7339" s="17" t="n"/>
      <c r="K7339" s="17" t="n"/>
      <c r="L7339" s="17" t="n"/>
      <c r="N7339">
        <f>IF($B7339="","",IF($C7339="SUPERSTORE","Superstore","DH"))</f>
        <v/>
      </c>
      <c r="O7339">
        <f>IF($B7339="","",IFERROR(VLOOKUP($B7339,Mapping!$A:$C,2,0),"Not Mapped"))</f>
        <v/>
      </c>
      <c r="P7339">
        <f>IF($B7339="","",IFERROR(VLOOKUP($B7339,Mapping!$A:$C,3,0),"Not Mapped"))</f>
        <v/>
      </c>
      <c r="Q7339">
        <f>IF($B7339="","",IF(COUNTIF(Exclusions!$A:$A,$B7339)&gt;0,"Yes","No"))</f>
        <v/>
      </c>
      <c r="R7339" s="17">
        <f>IF($B7339="","",MIN(1,DAY($A7339)/IF($N7339="Superstore",Settings!$B$5,Settings!$B$4)))</f>
        <v/>
      </c>
      <c r="S7339" s="17">
        <f>IF(OR($B7339="",$G7339="",$R7339=0),"",$G7339/$R7339)</f>
        <v/>
      </c>
      <c r="T7339">
        <f>IF($S7339="","",IF($S7339&lt;Settings!$B$8,"Critical",IF($S7339&lt;Settings!$B$9,"Semi Critical","Non Critical")))</f>
        <v/>
      </c>
      <c r="U7339">
        <f>IF($B7339="","",IFERROR(VLOOKUP($O7339,Leaders!$A:$B,2,0),"Not Mapped"))</f>
        <v/>
      </c>
    </row>
    <row r="7340">
      <c r="A7340" s="16" t="n"/>
      <c r="G7340" s="17" t="n"/>
      <c r="H7340" s="17" t="n"/>
      <c r="I7340" s="17" t="n"/>
      <c r="J7340" s="17" t="n"/>
      <c r="K7340" s="17" t="n"/>
      <c r="L7340" s="17" t="n"/>
      <c r="N7340">
        <f>IF($B7340="","",IF($C7340="SUPERSTORE","Superstore","DH"))</f>
        <v/>
      </c>
      <c r="O7340">
        <f>IF($B7340="","",IFERROR(VLOOKUP($B7340,Mapping!$A:$C,2,0),"Not Mapped"))</f>
        <v/>
      </c>
      <c r="P7340">
        <f>IF($B7340="","",IFERROR(VLOOKUP($B7340,Mapping!$A:$C,3,0),"Not Mapped"))</f>
        <v/>
      </c>
      <c r="Q7340">
        <f>IF($B7340="","",IF(COUNTIF(Exclusions!$A:$A,$B7340)&gt;0,"Yes","No"))</f>
        <v/>
      </c>
      <c r="R7340" s="17">
        <f>IF($B7340="","",MIN(1,DAY($A7340)/IF($N7340="Superstore",Settings!$B$5,Settings!$B$4)))</f>
        <v/>
      </c>
      <c r="S7340" s="17">
        <f>IF(OR($B7340="",$G7340="",$R7340=0),"",$G7340/$R7340)</f>
        <v/>
      </c>
      <c r="T7340">
        <f>IF($S7340="","",IF($S7340&lt;Settings!$B$8,"Critical",IF($S7340&lt;Settings!$B$9,"Semi Critical","Non Critical")))</f>
        <v/>
      </c>
      <c r="U7340">
        <f>IF($B7340="","",IFERROR(VLOOKUP($O7340,Leaders!$A:$B,2,0),"Not Mapped"))</f>
        <v/>
      </c>
    </row>
    <row r="7341">
      <c r="A7341" s="16" t="n"/>
      <c r="G7341" s="17" t="n"/>
      <c r="H7341" s="17" t="n"/>
      <c r="I7341" s="17" t="n"/>
      <c r="J7341" s="17" t="n"/>
      <c r="K7341" s="17" t="n"/>
      <c r="L7341" s="17" t="n"/>
      <c r="N7341">
        <f>IF($B7341="","",IF($C7341="SUPERSTORE","Superstore","DH"))</f>
        <v/>
      </c>
      <c r="O7341">
        <f>IF($B7341="","",IFERROR(VLOOKUP($B7341,Mapping!$A:$C,2,0),"Not Mapped"))</f>
        <v/>
      </c>
      <c r="P7341">
        <f>IF($B7341="","",IFERROR(VLOOKUP($B7341,Mapping!$A:$C,3,0),"Not Mapped"))</f>
        <v/>
      </c>
      <c r="Q7341">
        <f>IF($B7341="","",IF(COUNTIF(Exclusions!$A:$A,$B7341)&gt;0,"Yes","No"))</f>
        <v/>
      </c>
      <c r="R7341" s="17">
        <f>IF($B7341="","",MIN(1,DAY($A7341)/IF($N7341="Superstore",Settings!$B$5,Settings!$B$4)))</f>
        <v/>
      </c>
      <c r="S7341" s="17">
        <f>IF(OR($B7341="",$G7341="",$R7341=0),"",$G7341/$R7341)</f>
        <v/>
      </c>
      <c r="T7341">
        <f>IF($S7341="","",IF($S7341&lt;Settings!$B$8,"Critical",IF($S7341&lt;Settings!$B$9,"Semi Critical","Non Critical")))</f>
        <v/>
      </c>
      <c r="U7341">
        <f>IF($B7341="","",IFERROR(VLOOKUP($O7341,Leaders!$A:$B,2,0),"Not Mapped"))</f>
        <v/>
      </c>
    </row>
    <row r="7342">
      <c r="A7342" s="16" t="n"/>
      <c r="G7342" s="17" t="n"/>
      <c r="H7342" s="17" t="n"/>
      <c r="I7342" s="17" t="n"/>
      <c r="J7342" s="17" t="n"/>
      <c r="K7342" s="17" t="n"/>
      <c r="L7342" s="17" t="n"/>
      <c r="N7342">
        <f>IF($B7342="","",IF($C7342="SUPERSTORE","Superstore","DH"))</f>
        <v/>
      </c>
      <c r="O7342">
        <f>IF($B7342="","",IFERROR(VLOOKUP($B7342,Mapping!$A:$C,2,0),"Not Mapped"))</f>
        <v/>
      </c>
      <c r="P7342">
        <f>IF($B7342="","",IFERROR(VLOOKUP($B7342,Mapping!$A:$C,3,0),"Not Mapped"))</f>
        <v/>
      </c>
      <c r="Q7342">
        <f>IF($B7342="","",IF(COUNTIF(Exclusions!$A:$A,$B7342)&gt;0,"Yes","No"))</f>
        <v/>
      </c>
      <c r="R7342" s="17">
        <f>IF($B7342="","",MIN(1,DAY($A7342)/IF($N7342="Superstore",Settings!$B$5,Settings!$B$4)))</f>
        <v/>
      </c>
      <c r="S7342" s="17">
        <f>IF(OR($B7342="",$G7342="",$R7342=0),"",$G7342/$R7342)</f>
        <v/>
      </c>
      <c r="T7342">
        <f>IF($S7342="","",IF($S7342&lt;Settings!$B$8,"Critical",IF($S7342&lt;Settings!$B$9,"Semi Critical","Non Critical")))</f>
        <v/>
      </c>
      <c r="U7342">
        <f>IF($B7342="","",IFERROR(VLOOKUP($O7342,Leaders!$A:$B,2,0),"Not Mapped"))</f>
        <v/>
      </c>
    </row>
    <row r="7343">
      <c r="A7343" s="16" t="n"/>
      <c r="G7343" s="17" t="n"/>
      <c r="H7343" s="17" t="n"/>
      <c r="I7343" s="17" t="n"/>
      <c r="J7343" s="17" t="n"/>
      <c r="K7343" s="17" t="n"/>
      <c r="L7343" s="17" t="n"/>
      <c r="N7343">
        <f>IF($B7343="","",IF($C7343="SUPERSTORE","Superstore","DH"))</f>
        <v/>
      </c>
      <c r="O7343">
        <f>IF($B7343="","",IFERROR(VLOOKUP($B7343,Mapping!$A:$C,2,0),"Not Mapped"))</f>
        <v/>
      </c>
      <c r="P7343">
        <f>IF($B7343="","",IFERROR(VLOOKUP($B7343,Mapping!$A:$C,3,0),"Not Mapped"))</f>
        <v/>
      </c>
      <c r="Q7343">
        <f>IF($B7343="","",IF(COUNTIF(Exclusions!$A:$A,$B7343)&gt;0,"Yes","No"))</f>
        <v/>
      </c>
      <c r="R7343" s="17">
        <f>IF($B7343="","",MIN(1,DAY($A7343)/IF($N7343="Superstore",Settings!$B$5,Settings!$B$4)))</f>
        <v/>
      </c>
      <c r="S7343" s="17">
        <f>IF(OR($B7343="",$G7343="",$R7343=0),"",$G7343/$R7343)</f>
        <v/>
      </c>
      <c r="T7343">
        <f>IF($S7343="","",IF($S7343&lt;Settings!$B$8,"Critical",IF($S7343&lt;Settings!$B$9,"Semi Critical","Non Critical")))</f>
        <v/>
      </c>
      <c r="U7343">
        <f>IF($B7343="","",IFERROR(VLOOKUP($O7343,Leaders!$A:$B,2,0),"Not Mapped"))</f>
        <v/>
      </c>
    </row>
    <row r="7344">
      <c r="A7344" s="16" t="n"/>
      <c r="G7344" s="17" t="n"/>
      <c r="H7344" s="17" t="n"/>
      <c r="I7344" s="17" t="n"/>
      <c r="J7344" s="17" t="n"/>
      <c r="K7344" s="17" t="n"/>
      <c r="L7344" s="17" t="n"/>
      <c r="N7344">
        <f>IF($B7344="","",IF($C7344="SUPERSTORE","Superstore","DH"))</f>
        <v/>
      </c>
      <c r="O7344">
        <f>IF($B7344="","",IFERROR(VLOOKUP($B7344,Mapping!$A:$C,2,0),"Not Mapped"))</f>
        <v/>
      </c>
      <c r="P7344">
        <f>IF($B7344="","",IFERROR(VLOOKUP($B7344,Mapping!$A:$C,3,0),"Not Mapped"))</f>
        <v/>
      </c>
      <c r="Q7344">
        <f>IF($B7344="","",IF(COUNTIF(Exclusions!$A:$A,$B7344)&gt;0,"Yes","No"))</f>
        <v/>
      </c>
      <c r="R7344" s="17">
        <f>IF($B7344="","",MIN(1,DAY($A7344)/IF($N7344="Superstore",Settings!$B$5,Settings!$B$4)))</f>
        <v/>
      </c>
      <c r="S7344" s="17">
        <f>IF(OR($B7344="",$G7344="",$R7344=0),"",$G7344/$R7344)</f>
        <v/>
      </c>
      <c r="T7344">
        <f>IF($S7344="","",IF($S7344&lt;Settings!$B$8,"Critical",IF($S7344&lt;Settings!$B$9,"Semi Critical","Non Critical")))</f>
        <v/>
      </c>
      <c r="U7344">
        <f>IF($B7344="","",IFERROR(VLOOKUP($O7344,Leaders!$A:$B,2,0),"Not Mapped"))</f>
        <v/>
      </c>
    </row>
    <row r="7345">
      <c r="A7345" s="16" t="n"/>
      <c r="G7345" s="17" t="n"/>
      <c r="H7345" s="17" t="n"/>
      <c r="I7345" s="17" t="n"/>
      <c r="J7345" s="17" t="n"/>
      <c r="K7345" s="17" t="n"/>
      <c r="L7345" s="17" t="n"/>
      <c r="N7345">
        <f>IF($B7345="","",IF($C7345="SUPERSTORE","Superstore","DH"))</f>
        <v/>
      </c>
      <c r="O7345">
        <f>IF($B7345="","",IFERROR(VLOOKUP($B7345,Mapping!$A:$C,2,0),"Not Mapped"))</f>
        <v/>
      </c>
      <c r="P7345">
        <f>IF($B7345="","",IFERROR(VLOOKUP($B7345,Mapping!$A:$C,3,0),"Not Mapped"))</f>
        <v/>
      </c>
      <c r="Q7345">
        <f>IF($B7345="","",IF(COUNTIF(Exclusions!$A:$A,$B7345)&gt;0,"Yes","No"))</f>
        <v/>
      </c>
      <c r="R7345" s="17">
        <f>IF($B7345="","",MIN(1,DAY($A7345)/IF($N7345="Superstore",Settings!$B$5,Settings!$B$4)))</f>
        <v/>
      </c>
      <c r="S7345" s="17">
        <f>IF(OR($B7345="",$G7345="",$R7345=0),"",$G7345/$R7345)</f>
        <v/>
      </c>
      <c r="T7345">
        <f>IF($S7345="","",IF($S7345&lt;Settings!$B$8,"Critical",IF($S7345&lt;Settings!$B$9,"Semi Critical","Non Critical")))</f>
        <v/>
      </c>
      <c r="U7345">
        <f>IF($B7345="","",IFERROR(VLOOKUP($O7345,Leaders!$A:$B,2,0),"Not Mapped"))</f>
        <v/>
      </c>
    </row>
    <row r="7346">
      <c r="A7346" s="16" t="n"/>
      <c r="G7346" s="17" t="n"/>
      <c r="H7346" s="17" t="n"/>
      <c r="I7346" s="17" t="n"/>
      <c r="J7346" s="17" t="n"/>
      <c r="K7346" s="17" t="n"/>
      <c r="L7346" s="17" t="n"/>
      <c r="N7346">
        <f>IF($B7346="","",IF($C7346="SUPERSTORE","Superstore","DH"))</f>
        <v/>
      </c>
      <c r="O7346">
        <f>IF($B7346="","",IFERROR(VLOOKUP($B7346,Mapping!$A:$C,2,0),"Not Mapped"))</f>
        <v/>
      </c>
      <c r="P7346">
        <f>IF($B7346="","",IFERROR(VLOOKUP($B7346,Mapping!$A:$C,3,0),"Not Mapped"))</f>
        <v/>
      </c>
      <c r="Q7346">
        <f>IF($B7346="","",IF(COUNTIF(Exclusions!$A:$A,$B7346)&gt;0,"Yes","No"))</f>
        <v/>
      </c>
      <c r="R7346" s="17">
        <f>IF($B7346="","",MIN(1,DAY($A7346)/IF($N7346="Superstore",Settings!$B$5,Settings!$B$4)))</f>
        <v/>
      </c>
      <c r="S7346" s="17">
        <f>IF(OR($B7346="",$G7346="",$R7346=0),"",$G7346/$R7346)</f>
        <v/>
      </c>
      <c r="T7346">
        <f>IF($S7346="","",IF($S7346&lt;Settings!$B$8,"Critical",IF($S7346&lt;Settings!$B$9,"Semi Critical","Non Critical")))</f>
        <v/>
      </c>
      <c r="U7346">
        <f>IF($B7346="","",IFERROR(VLOOKUP($O7346,Leaders!$A:$B,2,0),"Not Mapped"))</f>
        <v/>
      </c>
    </row>
    <row r="7347">
      <c r="A7347" s="16" t="n"/>
      <c r="G7347" s="17" t="n"/>
      <c r="H7347" s="17" t="n"/>
      <c r="I7347" s="17" t="n"/>
      <c r="J7347" s="17" t="n"/>
      <c r="K7347" s="17" t="n"/>
      <c r="L7347" s="17" t="n"/>
      <c r="N7347">
        <f>IF($B7347="","",IF($C7347="SUPERSTORE","Superstore","DH"))</f>
        <v/>
      </c>
      <c r="O7347">
        <f>IF($B7347="","",IFERROR(VLOOKUP($B7347,Mapping!$A:$C,2,0),"Not Mapped"))</f>
        <v/>
      </c>
      <c r="P7347">
        <f>IF($B7347="","",IFERROR(VLOOKUP($B7347,Mapping!$A:$C,3,0),"Not Mapped"))</f>
        <v/>
      </c>
      <c r="Q7347">
        <f>IF($B7347="","",IF(COUNTIF(Exclusions!$A:$A,$B7347)&gt;0,"Yes","No"))</f>
        <v/>
      </c>
      <c r="R7347" s="17">
        <f>IF($B7347="","",MIN(1,DAY($A7347)/IF($N7347="Superstore",Settings!$B$5,Settings!$B$4)))</f>
        <v/>
      </c>
      <c r="S7347" s="17">
        <f>IF(OR($B7347="",$G7347="",$R7347=0),"",$G7347/$R7347)</f>
        <v/>
      </c>
      <c r="T7347">
        <f>IF($S7347="","",IF($S7347&lt;Settings!$B$8,"Critical",IF($S7347&lt;Settings!$B$9,"Semi Critical","Non Critical")))</f>
        <v/>
      </c>
      <c r="U7347">
        <f>IF($B7347="","",IFERROR(VLOOKUP($O7347,Leaders!$A:$B,2,0),"Not Mapped"))</f>
        <v/>
      </c>
    </row>
    <row r="7348">
      <c r="A7348" s="16" t="n"/>
      <c r="G7348" s="17" t="n"/>
      <c r="H7348" s="17" t="n"/>
      <c r="I7348" s="17" t="n"/>
      <c r="J7348" s="17" t="n"/>
      <c r="K7348" s="17" t="n"/>
      <c r="L7348" s="17" t="n"/>
      <c r="N7348">
        <f>IF($B7348="","",IF($C7348="SUPERSTORE","Superstore","DH"))</f>
        <v/>
      </c>
      <c r="O7348">
        <f>IF($B7348="","",IFERROR(VLOOKUP($B7348,Mapping!$A:$C,2,0),"Not Mapped"))</f>
        <v/>
      </c>
      <c r="P7348">
        <f>IF($B7348="","",IFERROR(VLOOKUP($B7348,Mapping!$A:$C,3,0),"Not Mapped"))</f>
        <v/>
      </c>
      <c r="Q7348">
        <f>IF($B7348="","",IF(COUNTIF(Exclusions!$A:$A,$B7348)&gt;0,"Yes","No"))</f>
        <v/>
      </c>
      <c r="R7348" s="17">
        <f>IF($B7348="","",MIN(1,DAY($A7348)/IF($N7348="Superstore",Settings!$B$5,Settings!$B$4)))</f>
        <v/>
      </c>
      <c r="S7348" s="17">
        <f>IF(OR($B7348="",$G7348="",$R7348=0),"",$G7348/$R7348)</f>
        <v/>
      </c>
      <c r="T7348">
        <f>IF($S7348="","",IF($S7348&lt;Settings!$B$8,"Critical",IF($S7348&lt;Settings!$B$9,"Semi Critical","Non Critical")))</f>
        <v/>
      </c>
      <c r="U7348">
        <f>IF($B7348="","",IFERROR(VLOOKUP($O7348,Leaders!$A:$B,2,0),"Not Mapped"))</f>
        <v/>
      </c>
    </row>
    <row r="7349">
      <c r="A7349" s="16" t="n"/>
      <c r="G7349" s="17" t="n"/>
      <c r="H7349" s="17" t="n"/>
      <c r="I7349" s="17" t="n"/>
      <c r="J7349" s="17" t="n"/>
      <c r="K7349" s="17" t="n"/>
      <c r="L7349" s="17" t="n"/>
      <c r="N7349">
        <f>IF($B7349="","",IF($C7349="SUPERSTORE","Superstore","DH"))</f>
        <v/>
      </c>
      <c r="O7349">
        <f>IF($B7349="","",IFERROR(VLOOKUP($B7349,Mapping!$A:$C,2,0),"Not Mapped"))</f>
        <v/>
      </c>
      <c r="P7349">
        <f>IF($B7349="","",IFERROR(VLOOKUP($B7349,Mapping!$A:$C,3,0),"Not Mapped"))</f>
        <v/>
      </c>
      <c r="Q7349">
        <f>IF($B7349="","",IF(COUNTIF(Exclusions!$A:$A,$B7349)&gt;0,"Yes","No"))</f>
        <v/>
      </c>
      <c r="R7349" s="17">
        <f>IF($B7349="","",MIN(1,DAY($A7349)/IF($N7349="Superstore",Settings!$B$5,Settings!$B$4)))</f>
        <v/>
      </c>
      <c r="S7349" s="17">
        <f>IF(OR($B7349="",$G7349="",$R7349=0),"",$G7349/$R7349)</f>
        <v/>
      </c>
      <c r="T7349">
        <f>IF($S7349="","",IF($S7349&lt;Settings!$B$8,"Critical",IF($S7349&lt;Settings!$B$9,"Semi Critical","Non Critical")))</f>
        <v/>
      </c>
      <c r="U7349">
        <f>IF($B7349="","",IFERROR(VLOOKUP($O7349,Leaders!$A:$B,2,0),"Not Mapped"))</f>
        <v/>
      </c>
    </row>
    <row r="7350">
      <c r="A7350" s="16" t="n"/>
      <c r="G7350" s="17" t="n"/>
      <c r="H7350" s="17" t="n"/>
      <c r="I7350" s="17" t="n"/>
      <c r="J7350" s="17" t="n"/>
      <c r="K7350" s="17" t="n"/>
      <c r="L7350" s="17" t="n"/>
      <c r="N7350">
        <f>IF($B7350="","",IF($C7350="SUPERSTORE","Superstore","DH"))</f>
        <v/>
      </c>
      <c r="O7350">
        <f>IF($B7350="","",IFERROR(VLOOKUP($B7350,Mapping!$A:$C,2,0),"Not Mapped"))</f>
        <v/>
      </c>
      <c r="P7350">
        <f>IF($B7350="","",IFERROR(VLOOKUP($B7350,Mapping!$A:$C,3,0),"Not Mapped"))</f>
        <v/>
      </c>
      <c r="Q7350">
        <f>IF($B7350="","",IF(COUNTIF(Exclusions!$A:$A,$B7350)&gt;0,"Yes","No"))</f>
        <v/>
      </c>
      <c r="R7350" s="17">
        <f>IF($B7350="","",MIN(1,DAY($A7350)/IF($N7350="Superstore",Settings!$B$5,Settings!$B$4)))</f>
        <v/>
      </c>
      <c r="S7350" s="17">
        <f>IF(OR($B7350="",$G7350="",$R7350=0),"",$G7350/$R7350)</f>
        <v/>
      </c>
      <c r="T7350">
        <f>IF($S7350="","",IF($S7350&lt;Settings!$B$8,"Critical",IF($S7350&lt;Settings!$B$9,"Semi Critical","Non Critical")))</f>
        <v/>
      </c>
      <c r="U7350">
        <f>IF($B7350="","",IFERROR(VLOOKUP($O7350,Leaders!$A:$B,2,0),"Not Mapped"))</f>
        <v/>
      </c>
    </row>
    <row r="7351">
      <c r="A7351" s="16" t="n"/>
      <c r="G7351" s="17" t="n"/>
      <c r="H7351" s="17" t="n"/>
      <c r="I7351" s="17" t="n"/>
      <c r="J7351" s="17" t="n"/>
      <c r="K7351" s="17" t="n"/>
      <c r="L7351" s="17" t="n"/>
      <c r="N7351">
        <f>IF($B7351="","",IF($C7351="SUPERSTORE","Superstore","DH"))</f>
        <v/>
      </c>
      <c r="O7351">
        <f>IF($B7351="","",IFERROR(VLOOKUP($B7351,Mapping!$A:$C,2,0),"Not Mapped"))</f>
        <v/>
      </c>
      <c r="P7351">
        <f>IF($B7351="","",IFERROR(VLOOKUP($B7351,Mapping!$A:$C,3,0),"Not Mapped"))</f>
        <v/>
      </c>
      <c r="Q7351">
        <f>IF($B7351="","",IF(COUNTIF(Exclusions!$A:$A,$B7351)&gt;0,"Yes","No"))</f>
        <v/>
      </c>
      <c r="R7351" s="17">
        <f>IF($B7351="","",MIN(1,DAY($A7351)/IF($N7351="Superstore",Settings!$B$5,Settings!$B$4)))</f>
        <v/>
      </c>
      <c r="S7351" s="17">
        <f>IF(OR($B7351="",$G7351="",$R7351=0),"",$G7351/$R7351)</f>
        <v/>
      </c>
      <c r="T7351">
        <f>IF($S7351="","",IF($S7351&lt;Settings!$B$8,"Critical",IF($S7351&lt;Settings!$B$9,"Semi Critical","Non Critical")))</f>
        <v/>
      </c>
      <c r="U7351">
        <f>IF($B7351="","",IFERROR(VLOOKUP($O7351,Leaders!$A:$B,2,0),"Not Mapped"))</f>
        <v/>
      </c>
    </row>
    <row r="7352">
      <c r="A7352" s="16" t="n"/>
      <c r="G7352" s="17" t="n"/>
      <c r="H7352" s="17" t="n"/>
      <c r="I7352" s="17" t="n"/>
      <c r="J7352" s="17" t="n"/>
      <c r="K7352" s="17" t="n"/>
      <c r="L7352" s="17" t="n"/>
      <c r="N7352">
        <f>IF($B7352="","",IF($C7352="SUPERSTORE","Superstore","DH"))</f>
        <v/>
      </c>
      <c r="O7352">
        <f>IF($B7352="","",IFERROR(VLOOKUP($B7352,Mapping!$A:$C,2,0),"Not Mapped"))</f>
        <v/>
      </c>
      <c r="P7352">
        <f>IF($B7352="","",IFERROR(VLOOKUP($B7352,Mapping!$A:$C,3,0),"Not Mapped"))</f>
        <v/>
      </c>
      <c r="Q7352">
        <f>IF($B7352="","",IF(COUNTIF(Exclusions!$A:$A,$B7352)&gt;0,"Yes","No"))</f>
        <v/>
      </c>
      <c r="R7352" s="17">
        <f>IF($B7352="","",MIN(1,DAY($A7352)/IF($N7352="Superstore",Settings!$B$5,Settings!$B$4)))</f>
        <v/>
      </c>
      <c r="S7352" s="17">
        <f>IF(OR($B7352="",$G7352="",$R7352=0),"",$G7352/$R7352)</f>
        <v/>
      </c>
      <c r="T7352">
        <f>IF($S7352="","",IF($S7352&lt;Settings!$B$8,"Critical",IF($S7352&lt;Settings!$B$9,"Semi Critical","Non Critical")))</f>
        <v/>
      </c>
      <c r="U7352">
        <f>IF($B7352="","",IFERROR(VLOOKUP($O7352,Leaders!$A:$B,2,0),"Not Mapped"))</f>
        <v/>
      </c>
    </row>
    <row r="7353">
      <c r="A7353" s="16" t="n"/>
      <c r="G7353" s="17" t="n"/>
      <c r="H7353" s="17" t="n"/>
      <c r="I7353" s="17" t="n"/>
      <c r="J7353" s="17" t="n"/>
      <c r="K7353" s="17" t="n"/>
      <c r="L7353" s="17" t="n"/>
      <c r="N7353">
        <f>IF($B7353="","",IF($C7353="SUPERSTORE","Superstore","DH"))</f>
        <v/>
      </c>
      <c r="O7353">
        <f>IF($B7353="","",IFERROR(VLOOKUP($B7353,Mapping!$A:$C,2,0),"Not Mapped"))</f>
        <v/>
      </c>
      <c r="P7353">
        <f>IF($B7353="","",IFERROR(VLOOKUP($B7353,Mapping!$A:$C,3,0),"Not Mapped"))</f>
        <v/>
      </c>
      <c r="Q7353">
        <f>IF($B7353="","",IF(COUNTIF(Exclusions!$A:$A,$B7353)&gt;0,"Yes","No"))</f>
        <v/>
      </c>
      <c r="R7353" s="17">
        <f>IF($B7353="","",MIN(1,DAY($A7353)/IF($N7353="Superstore",Settings!$B$5,Settings!$B$4)))</f>
        <v/>
      </c>
      <c r="S7353" s="17">
        <f>IF(OR($B7353="",$G7353="",$R7353=0),"",$G7353/$R7353)</f>
        <v/>
      </c>
      <c r="T7353">
        <f>IF($S7353="","",IF($S7353&lt;Settings!$B$8,"Critical",IF($S7353&lt;Settings!$B$9,"Semi Critical","Non Critical")))</f>
        <v/>
      </c>
      <c r="U7353">
        <f>IF($B7353="","",IFERROR(VLOOKUP($O7353,Leaders!$A:$B,2,0),"Not Mapped"))</f>
        <v/>
      </c>
    </row>
    <row r="7354">
      <c r="A7354" s="16" t="n"/>
      <c r="G7354" s="17" t="n"/>
      <c r="H7354" s="17" t="n"/>
      <c r="I7354" s="17" t="n"/>
      <c r="J7354" s="17" t="n"/>
      <c r="K7354" s="17" t="n"/>
      <c r="L7354" s="17" t="n"/>
      <c r="N7354">
        <f>IF($B7354="","",IF($C7354="SUPERSTORE","Superstore","DH"))</f>
        <v/>
      </c>
      <c r="O7354">
        <f>IF($B7354="","",IFERROR(VLOOKUP($B7354,Mapping!$A:$C,2,0),"Not Mapped"))</f>
        <v/>
      </c>
      <c r="P7354">
        <f>IF($B7354="","",IFERROR(VLOOKUP($B7354,Mapping!$A:$C,3,0),"Not Mapped"))</f>
        <v/>
      </c>
      <c r="Q7354">
        <f>IF($B7354="","",IF(COUNTIF(Exclusions!$A:$A,$B7354)&gt;0,"Yes","No"))</f>
        <v/>
      </c>
      <c r="R7354" s="17">
        <f>IF($B7354="","",MIN(1,DAY($A7354)/IF($N7354="Superstore",Settings!$B$5,Settings!$B$4)))</f>
        <v/>
      </c>
      <c r="S7354" s="17">
        <f>IF(OR($B7354="",$G7354="",$R7354=0),"",$G7354/$R7354)</f>
        <v/>
      </c>
      <c r="T7354">
        <f>IF($S7354="","",IF($S7354&lt;Settings!$B$8,"Critical",IF($S7354&lt;Settings!$B$9,"Semi Critical","Non Critical")))</f>
        <v/>
      </c>
      <c r="U7354">
        <f>IF($B7354="","",IFERROR(VLOOKUP($O7354,Leaders!$A:$B,2,0),"Not Mapped"))</f>
        <v/>
      </c>
    </row>
    <row r="7355">
      <c r="A7355" s="16" t="n"/>
      <c r="G7355" s="17" t="n"/>
      <c r="H7355" s="17" t="n"/>
      <c r="I7355" s="17" t="n"/>
      <c r="J7355" s="17" t="n"/>
      <c r="K7355" s="17" t="n"/>
      <c r="L7355" s="17" t="n"/>
      <c r="N7355">
        <f>IF($B7355="","",IF($C7355="SUPERSTORE","Superstore","DH"))</f>
        <v/>
      </c>
      <c r="O7355">
        <f>IF($B7355="","",IFERROR(VLOOKUP($B7355,Mapping!$A:$C,2,0),"Not Mapped"))</f>
        <v/>
      </c>
      <c r="P7355">
        <f>IF($B7355="","",IFERROR(VLOOKUP($B7355,Mapping!$A:$C,3,0),"Not Mapped"))</f>
        <v/>
      </c>
      <c r="Q7355">
        <f>IF($B7355="","",IF(COUNTIF(Exclusions!$A:$A,$B7355)&gt;0,"Yes","No"))</f>
        <v/>
      </c>
      <c r="R7355" s="17">
        <f>IF($B7355="","",MIN(1,DAY($A7355)/IF($N7355="Superstore",Settings!$B$5,Settings!$B$4)))</f>
        <v/>
      </c>
      <c r="S7355" s="17">
        <f>IF(OR($B7355="",$G7355="",$R7355=0),"",$G7355/$R7355)</f>
        <v/>
      </c>
      <c r="T7355">
        <f>IF($S7355="","",IF($S7355&lt;Settings!$B$8,"Critical",IF($S7355&lt;Settings!$B$9,"Semi Critical","Non Critical")))</f>
        <v/>
      </c>
      <c r="U7355">
        <f>IF($B7355="","",IFERROR(VLOOKUP($O7355,Leaders!$A:$B,2,0),"Not Mapped"))</f>
        <v/>
      </c>
    </row>
    <row r="7356">
      <c r="A7356" s="16" t="n"/>
      <c r="G7356" s="17" t="n"/>
      <c r="H7356" s="17" t="n"/>
      <c r="I7356" s="17" t="n"/>
      <c r="J7356" s="17" t="n"/>
      <c r="K7356" s="17" t="n"/>
      <c r="L7356" s="17" t="n"/>
      <c r="N7356">
        <f>IF($B7356="","",IF($C7356="SUPERSTORE","Superstore","DH"))</f>
        <v/>
      </c>
      <c r="O7356">
        <f>IF($B7356="","",IFERROR(VLOOKUP($B7356,Mapping!$A:$C,2,0),"Not Mapped"))</f>
        <v/>
      </c>
      <c r="P7356">
        <f>IF($B7356="","",IFERROR(VLOOKUP($B7356,Mapping!$A:$C,3,0),"Not Mapped"))</f>
        <v/>
      </c>
      <c r="Q7356">
        <f>IF($B7356="","",IF(COUNTIF(Exclusions!$A:$A,$B7356)&gt;0,"Yes","No"))</f>
        <v/>
      </c>
      <c r="R7356" s="17">
        <f>IF($B7356="","",MIN(1,DAY($A7356)/IF($N7356="Superstore",Settings!$B$5,Settings!$B$4)))</f>
        <v/>
      </c>
      <c r="S7356" s="17">
        <f>IF(OR($B7356="",$G7356="",$R7356=0),"",$G7356/$R7356)</f>
        <v/>
      </c>
      <c r="T7356">
        <f>IF($S7356="","",IF($S7356&lt;Settings!$B$8,"Critical",IF($S7356&lt;Settings!$B$9,"Semi Critical","Non Critical")))</f>
        <v/>
      </c>
      <c r="U7356">
        <f>IF($B7356="","",IFERROR(VLOOKUP($O7356,Leaders!$A:$B,2,0),"Not Mapped"))</f>
        <v/>
      </c>
    </row>
    <row r="7357">
      <c r="A7357" s="16" t="n"/>
      <c r="G7357" s="17" t="n"/>
      <c r="H7357" s="17" t="n"/>
      <c r="I7357" s="17" t="n"/>
      <c r="J7357" s="17" t="n"/>
      <c r="K7357" s="17" t="n"/>
      <c r="L7357" s="17" t="n"/>
      <c r="N7357">
        <f>IF($B7357="","",IF($C7357="SUPERSTORE","Superstore","DH"))</f>
        <v/>
      </c>
      <c r="O7357">
        <f>IF($B7357="","",IFERROR(VLOOKUP($B7357,Mapping!$A:$C,2,0),"Not Mapped"))</f>
        <v/>
      </c>
      <c r="P7357">
        <f>IF($B7357="","",IFERROR(VLOOKUP($B7357,Mapping!$A:$C,3,0),"Not Mapped"))</f>
        <v/>
      </c>
      <c r="Q7357">
        <f>IF($B7357="","",IF(COUNTIF(Exclusions!$A:$A,$B7357)&gt;0,"Yes","No"))</f>
        <v/>
      </c>
      <c r="R7357" s="17">
        <f>IF($B7357="","",MIN(1,DAY($A7357)/IF($N7357="Superstore",Settings!$B$5,Settings!$B$4)))</f>
        <v/>
      </c>
      <c r="S7357" s="17">
        <f>IF(OR($B7357="",$G7357="",$R7357=0),"",$G7357/$R7357)</f>
        <v/>
      </c>
      <c r="T7357">
        <f>IF($S7357="","",IF($S7357&lt;Settings!$B$8,"Critical",IF($S7357&lt;Settings!$B$9,"Semi Critical","Non Critical")))</f>
        <v/>
      </c>
      <c r="U7357">
        <f>IF($B7357="","",IFERROR(VLOOKUP($O7357,Leaders!$A:$B,2,0),"Not Mapped"))</f>
        <v/>
      </c>
    </row>
    <row r="7358">
      <c r="A7358" s="16" t="n"/>
      <c r="G7358" s="17" t="n"/>
      <c r="H7358" s="17" t="n"/>
      <c r="I7358" s="17" t="n"/>
      <c r="J7358" s="17" t="n"/>
      <c r="K7358" s="17" t="n"/>
      <c r="L7358" s="17" t="n"/>
      <c r="N7358">
        <f>IF($B7358="","",IF($C7358="SUPERSTORE","Superstore","DH"))</f>
        <v/>
      </c>
      <c r="O7358">
        <f>IF($B7358="","",IFERROR(VLOOKUP($B7358,Mapping!$A:$C,2,0),"Not Mapped"))</f>
        <v/>
      </c>
      <c r="P7358">
        <f>IF($B7358="","",IFERROR(VLOOKUP($B7358,Mapping!$A:$C,3,0),"Not Mapped"))</f>
        <v/>
      </c>
      <c r="Q7358">
        <f>IF($B7358="","",IF(COUNTIF(Exclusions!$A:$A,$B7358)&gt;0,"Yes","No"))</f>
        <v/>
      </c>
      <c r="R7358" s="17">
        <f>IF($B7358="","",MIN(1,DAY($A7358)/IF($N7358="Superstore",Settings!$B$5,Settings!$B$4)))</f>
        <v/>
      </c>
      <c r="S7358" s="17">
        <f>IF(OR($B7358="",$G7358="",$R7358=0),"",$G7358/$R7358)</f>
        <v/>
      </c>
      <c r="T7358">
        <f>IF($S7358="","",IF($S7358&lt;Settings!$B$8,"Critical",IF($S7358&lt;Settings!$B$9,"Semi Critical","Non Critical")))</f>
        <v/>
      </c>
      <c r="U7358">
        <f>IF($B7358="","",IFERROR(VLOOKUP($O7358,Leaders!$A:$B,2,0),"Not Mapped"))</f>
        <v/>
      </c>
    </row>
    <row r="7359">
      <c r="A7359" s="16" t="n"/>
      <c r="G7359" s="17" t="n"/>
      <c r="H7359" s="17" t="n"/>
      <c r="I7359" s="17" t="n"/>
      <c r="J7359" s="17" t="n"/>
      <c r="K7359" s="17" t="n"/>
      <c r="L7359" s="17" t="n"/>
      <c r="N7359">
        <f>IF($B7359="","",IF($C7359="SUPERSTORE","Superstore","DH"))</f>
        <v/>
      </c>
      <c r="O7359">
        <f>IF($B7359="","",IFERROR(VLOOKUP($B7359,Mapping!$A:$C,2,0),"Not Mapped"))</f>
        <v/>
      </c>
      <c r="P7359">
        <f>IF($B7359="","",IFERROR(VLOOKUP($B7359,Mapping!$A:$C,3,0),"Not Mapped"))</f>
        <v/>
      </c>
      <c r="Q7359">
        <f>IF($B7359="","",IF(COUNTIF(Exclusions!$A:$A,$B7359)&gt;0,"Yes","No"))</f>
        <v/>
      </c>
      <c r="R7359" s="17">
        <f>IF($B7359="","",MIN(1,DAY($A7359)/IF($N7359="Superstore",Settings!$B$5,Settings!$B$4)))</f>
        <v/>
      </c>
      <c r="S7359" s="17">
        <f>IF(OR($B7359="",$G7359="",$R7359=0),"",$G7359/$R7359)</f>
        <v/>
      </c>
      <c r="T7359">
        <f>IF($S7359="","",IF($S7359&lt;Settings!$B$8,"Critical",IF($S7359&lt;Settings!$B$9,"Semi Critical","Non Critical")))</f>
        <v/>
      </c>
      <c r="U7359">
        <f>IF($B7359="","",IFERROR(VLOOKUP($O7359,Leaders!$A:$B,2,0),"Not Mapped"))</f>
        <v/>
      </c>
    </row>
    <row r="7360">
      <c r="A7360" s="16" t="n"/>
      <c r="G7360" s="17" t="n"/>
      <c r="H7360" s="17" t="n"/>
      <c r="I7360" s="17" t="n"/>
      <c r="J7360" s="17" t="n"/>
      <c r="K7360" s="17" t="n"/>
      <c r="L7360" s="17" t="n"/>
      <c r="N7360">
        <f>IF($B7360="","",IF($C7360="SUPERSTORE","Superstore","DH"))</f>
        <v/>
      </c>
      <c r="O7360">
        <f>IF($B7360="","",IFERROR(VLOOKUP($B7360,Mapping!$A:$C,2,0),"Not Mapped"))</f>
        <v/>
      </c>
      <c r="P7360">
        <f>IF($B7360="","",IFERROR(VLOOKUP($B7360,Mapping!$A:$C,3,0),"Not Mapped"))</f>
        <v/>
      </c>
      <c r="Q7360">
        <f>IF($B7360="","",IF(COUNTIF(Exclusions!$A:$A,$B7360)&gt;0,"Yes","No"))</f>
        <v/>
      </c>
      <c r="R7360" s="17">
        <f>IF($B7360="","",MIN(1,DAY($A7360)/IF($N7360="Superstore",Settings!$B$5,Settings!$B$4)))</f>
        <v/>
      </c>
      <c r="S7360" s="17">
        <f>IF(OR($B7360="",$G7360="",$R7360=0),"",$G7360/$R7360)</f>
        <v/>
      </c>
      <c r="T7360">
        <f>IF($S7360="","",IF($S7360&lt;Settings!$B$8,"Critical",IF($S7360&lt;Settings!$B$9,"Semi Critical","Non Critical")))</f>
        <v/>
      </c>
      <c r="U7360">
        <f>IF($B7360="","",IFERROR(VLOOKUP($O7360,Leaders!$A:$B,2,0),"Not Mapped"))</f>
        <v/>
      </c>
    </row>
    <row r="7361">
      <c r="A7361" s="16" t="n"/>
      <c r="G7361" s="17" t="n"/>
      <c r="H7361" s="17" t="n"/>
      <c r="I7361" s="17" t="n"/>
      <c r="J7361" s="17" t="n"/>
      <c r="K7361" s="17" t="n"/>
      <c r="L7361" s="17" t="n"/>
      <c r="N7361">
        <f>IF($B7361="","",IF($C7361="SUPERSTORE","Superstore","DH"))</f>
        <v/>
      </c>
      <c r="O7361">
        <f>IF($B7361="","",IFERROR(VLOOKUP($B7361,Mapping!$A:$C,2,0),"Not Mapped"))</f>
        <v/>
      </c>
      <c r="P7361">
        <f>IF($B7361="","",IFERROR(VLOOKUP($B7361,Mapping!$A:$C,3,0),"Not Mapped"))</f>
        <v/>
      </c>
      <c r="Q7361">
        <f>IF($B7361="","",IF(COUNTIF(Exclusions!$A:$A,$B7361)&gt;0,"Yes","No"))</f>
        <v/>
      </c>
      <c r="R7361" s="17">
        <f>IF($B7361="","",MIN(1,DAY($A7361)/IF($N7361="Superstore",Settings!$B$5,Settings!$B$4)))</f>
        <v/>
      </c>
      <c r="S7361" s="17">
        <f>IF(OR($B7361="",$G7361="",$R7361=0),"",$G7361/$R7361)</f>
        <v/>
      </c>
      <c r="T7361">
        <f>IF($S7361="","",IF($S7361&lt;Settings!$B$8,"Critical",IF($S7361&lt;Settings!$B$9,"Semi Critical","Non Critical")))</f>
        <v/>
      </c>
      <c r="U7361">
        <f>IF($B7361="","",IFERROR(VLOOKUP($O7361,Leaders!$A:$B,2,0),"Not Mapped"))</f>
        <v/>
      </c>
    </row>
    <row r="7362">
      <c r="A7362" s="16" t="n"/>
      <c r="G7362" s="17" t="n"/>
      <c r="H7362" s="17" t="n"/>
      <c r="I7362" s="17" t="n"/>
      <c r="J7362" s="17" t="n"/>
      <c r="K7362" s="17" t="n"/>
      <c r="L7362" s="17" t="n"/>
      <c r="N7362">
        <f>IF($B7362="","",IF($C7362="SUPERSTORE","Superstore","DH"))</f>
        <v/>
      </c>
      <c r="O7362">
        <f>IF($B7362="","",IFERROR(VLOOKUP($B7362,Mapping!$A:$C,2,0),"Not Mapped"))</f>
        <v/>
      </c>
      <c r="P7362">
        <f>IF($B7362="","",IFERROR(VLOOKUP($B7362,Mapping!$A:$C,3,0),"Not Mapped"))</f>
        <v/>
      </c>
      <c r="Q7362">
        <f>IF($B7362="","",IF(COUNTIF(Exclusions!$A:$A,$B7362)&gt;0,"Yes","No"))</f>
        <v/>
      </c>
      <c r="R7362" s="17">
        <f>IF($B7362="","",MIN(1,DAY($A7362)/IF($N7362="Superstore",Settings!$B$5,Settings!$B$4)))</f>
        <v/>
      </c>
      <c r="S7362" s="17">
        <f>IF(OR($B7362="",$G7362="",$R7362=0),"",$G7362/$R7362)</f>
        <v/>
      </c>
      <c r="T7362">
        <f>IF($S7362="","",IF($S7362&lt;Settings!$B$8,"Critical",IF($S7362&lt;Settings!$B$9,"Semi Critical","Non Critical")))</f>
        <v/>
      </c>
      <c r="U7362">
        <f>IF($B7362="","",IFERROR(VLOOKUP($O7362,Leaders!$A:$B,2,0),"Not Mapped"))</f>
        <v/>
      </c>
    </row>
    <row r="7363">
      <c r="A7363" s="16" t="n"/>
      <c r="G7363" s="17" t="n"/>
      <c r="H7363" s="17" t="n"/>
      <c r="I7363" s="17" t="n"/>
      <c r="J7363" s="17" t="n"/>
      <c r="K7363" s="17" t="n"/>
      <c r="L7363" s="17" t="n"/>
      <c r="N7363">
        <f>IF($B7363="","",IF($C7363="SUPERSTORE","Superstore","DH"))</f>
        <v/>
      </c>
      <c r="O7363">
        <f>IF($B7363="","",IFERROR(VLOOKUP($B7363,Mapping!$A:$C,2,0),"Not Mapped"))</f>
        <v/>
      </c>
      <c r="P7363">
        <f>IF($B7363="","",IFERROR(VLOOKUP($B7363,Mapping!$A:$C,3,0),"Not Mapped"))</f>
        <v/>
      </c>
      <c r="Q7363">
        <f>IF($B7363="","",IF(COUNTIF(Exclusions!$A:$A,$B7363)&gt;0,"Yes","No"))</f>
        <v/>
      </c>
      <c r="R7363" s="17">
        <f>IF($B7363="","",MIN(1,DAY($A7363)/IF($N7363="Superstore",Settings!$B$5,Settings!$B$4)))</f>
        <v/>
      </c>
      <c r="S7363" s="17">
        <f>IF(OR($B7363="",$G7363="",$R7363=0),"",$G7363/$R7363)</f>
        <v/>
      </c>
      <c r="T7363">
        <f>IF($S7363="","",IF($S7363&lt;Settings!$B$8,"Critical",IF($S7363&lt;Settings!$B$9,"Semi Critical","Non Critical")))</f>
        <v/>
      </c>
      <c r="U7363">
        <f>IF($B7363="","",IFERROR(VLOOKUP($O7363,Leaders!$A:$B,2,0),"Not Mapped"))</f>
        <v/>
      </c>
    </row>
    <row r="7364">
      <c r="A7364" s="16" t="n"/>
      <c r="G7364" s="17" t="n"/>
      <c r="H7364" s="17" t="n"/>
      <c r="I7364" s="17" t="n"/>
      <c r="J7364" s="17" t="n"/>
      <c r="K7364" s="17" t="n"/>
      <c r="L7364" s="17" t="n"/>
      <c r="N7364">
        <f>IF($B7364="","",IF($C7364="SUPERSTORE","Superstore","DH"))</f>
        <v/>
      </c>
      <c r="O7364">
        <f>IF($B7364="","",IFERROR(VLOOKUP($B7364,Mapping!$A:$C,2,0),"Not Mapped"))</f>
        <v/>
      </c>
      <c r="P7364">
        <f>IF($B7364="","",IFERROR(VLOOKUP($B7364,Mapping!$A:$C,3,0),"Not Mapped"))</f>
        <v/>
      </c>
      <c r="Q7364">
        <f>IF($B7364="","",IF(COUNTIF(Exclusions!$A:$A,$B7364)&gt;0,"Yes","No"))</f>
        <v/>
      </c>
      <c r="R7364" s="17">
        <f>IF($B7364="","",MIN(1,DAY($A7364)/IF($N7364="Superstore",Settings!$B$5,Settings!$B$4)))</f>
        <v/>
      </c>
      <c r="S7364" s="17">
        <f>IF(OR($B7364="",$G7364="",$R7364=0),"",$G7364/$R7364)</f>
        <v/>
      </c>
      <c r="T7364">
        <f>IF($S7364="","",IF($S7364&lt;Settings!$B$8,"Critical",IF($S7364&lt;Settings!$B$9,"Semi Critical","Non Critical")))</f>
        <v/>
      </c>
      <c r="U7364">
        <f>IF($B7364="","",IFERROR(VLOOKUP($O7364,Leaders!$A:$B,2,0),"Not Mapped"))</f>
        <v/>
      </c>
    </row>
    <row r="7365">
      <c r="A7365" s="16" t="n"/>
      <c r="G7365" s="17" t="n"/>
      <c r="H7365" s="17" t="n"/>
      <c r="I7365" s="17" t="n"/>
      <c r="J7365" s="17" t="n"/>
      <c r="K7365" s="17" t="n"/>
      <c r="L7365" s="17" t="n"/>
      <c r="N7365">
        <f>IF($B7365="","",IF($C7365="SUPERSTORE","Superstore","DH"))</f>
        <v/>
      </c>
      <c r="O7365">
        <f>IF($B7365="","",IFERROR(VLOOKUP($B7365,Mapping!$A:$C,2,0),"Not Mapped"))</f>
        <v/>
      </c>
      <c r="P7365">
        <f>IF($B7365="","",IFERROR(VLOOKUP($B7365,Mapping!$A:$C,3,0),"Not Mapped"))</f>
        <v/>
      </c>
      <c r="Q7365">
        <f>IF($B7365="","",IF(COUNTIF(Exclusions!$A:$A,$B7365)&gt;0,"Yes","No"))</f>
        <v/>
      </c>
      <c r="R7365" s="17">
        <f>IF($B7365="","",MIN(1,DAY($A7365)/IF($N7365="Superstore",Settings!$B$5,Settings!$B$4)))</f>
        <v/>
      </c>
      <c r="S7365" s="17">
        <f>IF(OR($B7365="",$G7365="",$R7365=0),"",$G7365/$R7365)</f>
        <v/>
      </c>
      <c r="T7365">
        <f>IF($S7365="","",IF($S7365&lt;Settings!$B$8,"Critical",IF($S7365&lt;Settings!$B$9,"Semi Critical","Non Critical")))</f>
        <v/>
      </c>
      <c r="U7365">
        <f>IF($B7365="","",IFERROR(VLOOKUP($O7365,Leaders!$A:$B,2,0),"Not Mapped"))</f>
        <v/>
      </c>
    </row>
    <row r="7366">
      <c r="A7366" s="16" t="n"/>
      <c r="G7366" s="17" t="n"/>
      <c r="H7366" s="17" t="n"/>
      <c r="I7366" s="17" t="n"/>
      <c r="J7366" s="17" t="n"/>
      <c r="K7366" s="17" t="n"/>
      <c r="L7366" s="17" t="n"/>
      <c r="N7366">
        <f>IF($B7366="","",IF($C7366="SUPERSTORE","Superstore","DH"))</f>
        <v/>
      </c>
      <c r="O7366">
        <f>IF($B7366="","",IFERROR(VLOOKUP($B7366,Mapping!$A:$C,2,0),"Not Mapped"))</f>
        <v/>
      </c>
      <c r="P7366">
        <f>IF($B7366="","",IFERROR(VLOOKUP($B7366,Mapping!$A:$C,3,0),"Not Mapped"))</f>
        <v/>
      </c>
      <c r="Q7366">
        <f>IF($B7366="","",IF(COUNTIF(Exclusions!$A:$A,$B7366)&gt;0,"Yes","No"))</f>
        <v/>
      </c>
      <c r="R7366" s="17">
        <f>IF($B7366="","",MIN(1,DAY($A7366)/IF($N7366="Superstore",Settings!$B$5,Settings!$B$4)))</f>
        <v/>
      </c>
      <c r="S7366" s="17">
        <f>IF(OR($B7366="",$G7366="",$R7366=0),"",$G7366/$R7366)</f>
        <v/>
      </c>
      <c r="T7366">
        <f>IF($S7366="","",IF($S7366&lt;Settings!$B$8,"Critical",IF($S7366&lt;Settings!$B$9,"Semi Critical","Non Critical")))</f>
        <v/>
      </c>
      <c r="U7366">
        <f>IF($B7366="","",IFERROR(VLOOKUP($O7366,Leaders!$A:$B,2,0),"Not Mapped"))</f>
        <v/>
      </c>
    </row>
    <row r="7367">
      <c r="A7367" s="16" t="n"/>
      <c r="G7367" s="17" t="n"/>
      <c r="H7367" s="17" t="n"/>
      <c r="I7367" s="17" t="n"/>
      <c r="J7367" s="17" t="n"/>
      <c r="K7367" s="17" t="n"/>
      <c r="L7367" s="17" t="n"/>
      <c r="N7367">
        <f>IF($B7367="","",IF($C7367="SUPERSTORE","Superstore","DH"))</f>
        <v/>
      </c>
      <c r="O7367">
        <f>IF($B7367="","",IFERROR(VLOOKUP($B7367,Mapping!$A:$C,2,0),"Not Mapped"))</f>
        <v/>
      </c>
      <c r="P7367">
        <f>IF($B7367="","",IFERROR(VLOOKUP($B7367,Mapping!$A:$C,3,0),"Not Mapped"))</f>
        <v/>
      </c>
      <c r="Q7367">
        <f>IF($B7367="","",IF(COUNTIF(Exclusions!$A:$A,$B7367)&gt;0,"Yes","No"))</f>
        <v/>
      </c>
      <c r="R7367" s="17">
        <f>IF($B7367="","",MIN(1,DAY($A7367)/IF($N7367="Superstore",Settings!$B$5,Settings!$B$4)))</f>
        <v/>
      </c>
      <c r="S7367" s="17">
        <f>IF(OR($B7367="",$G7367="",$R7367=0),"",$G7367/$R7367)</f>
        <v/>
      </c>
      <c r="T7367">
        <f>IF($S7367="","",IF($S7367&lt;Settings!$B$8,"Critical",IF($S7367&lt;Settings!$B$9,"Semi Critical","Non Critical")))</f>
        <v/>
      </c>
      <c r="U7367">
        <f>IF($B7367="","",IFERROR(VLOOKUP($O7367,Leaders!$A:$B,2,0),"Not Mapped"))</f>
        <v/>
      </c>
    </row>
    <row r="7368">
      <c r="A7368" s="16" t="n"/>
      <c r="G7368" s="17" t="n"/>
      <c r="H7368" s="17" t="n"/>
      <c r="I7368" s="17" t="n"/>
      <c r="J7368" s="17" t="n"/>
      <c r="K7368" s="17" t="n"/>
      <c r="L7368" s="17" t="n"/>
      <c r="N7368">
        <f>IF($B7368="","",IF($C7368="SUPERSTORE","Superstore","DH"))</f>
        <v/>
      </c>
      <c r="O7368">
        <f>IF($B7368="","",IFERROR(VLOOKUP($B7368,Mapping!$A:$C,2,0),"Not Mapped"))</f>
        <v/>
      </c>
      <c r="P7368">
        <f>IF($B7368="","",IFERROR(VLOOKUP($B7368,Mapping!$A:$C,3,0),"Not Mapped"))</f>
        <v/>
      </c>
      <c r="Q7368">
        <f>IF($B7368="","",IF(COUNTIF(Exclusions!$A:$A,$B7368)&gt;0,"Yes","No"))</f>
        <v/>
      </c>
      <c r="R7368" s="17">
        <f>IF($B7368="","",MIN(1,DAY($A7368)/IF($N7368="Superstore",Settings!$B$5,Settings!$B$4)))</f>
        <v/>
      </c>
      <c r="S7368" s="17">
        <f>IF(OR($B7368="",$G7368="",$R7368=0),"",$G7368/$R7368)</f>
        <v/>
      </c>
      <c r="T7368">
        <f>IF($S7368="","",IF($S7368&lt;Settings!$B$8,"Critical",IF($S7368&lt;Settings!$B$9,"Semi Critical","Non Critical")))</f>
        <v/>
      </c>
      <c r="U7368">
        <f>IF($B7368="","",IFERROR(VLOOKUP($O7368,Leaders!$A:$B,2,0),"Not Mapped"))</f>
        <v/>
      </c>
    </row>
    <row r="7369">
      <c r="A7369" s="16" t="n"/>
      <c r="G7369" s="17" t="n"/>
      <c r="H7369" s="17" t="n"/>
      <c r="I7369" s="17" t="n"/>
      <c r="J7369" s="17" t="n"/>
      <c r="K7369" s="17" t="n"/>
      <c r="L7369" s="17" t="n"/>
      <c r="N7369">
        <f>IF($B7369="","",IF($C7369="SUPERSTORE","Superstore","DH"))</f>
        <v/>
      </c>
      <c r="O7369">
        <f>IF($B7369="","",IFERROR(VLOOKUP($B7369,Mapping!$A:$C,2,0),"Not Mapped"))</f>
        <v/>
      </c>
      <c r="P7369">
        <f>IF($B7369="","",IFERROR(VLOOKUP($B7369,Mapping!$A:$C,3,0),"Not Mapped"))</f>
        <v/>
      </c>
      <c r="Q7369">
        <f>IF($B7369="","",IF(COUNTIF(Exclusions!$A:$A,$B7369)&gt;0,"Yes","No"))</f>
        <v/>
      </c>
      <c r="R7369" s="17">
        <f>IF($B7369="","",MIN(1,DAY($A7369)/IF($N7369="Superstore",Settings!$B$5,Settings!$B$4)))</f>
        <v/>
      </c>
      <c r="S7369" s="17">
        <f>IF(OR($B7369="",$G7369="",$R7369=0),"",$G7369/$R7369)</f>
        <v/>
      </c>
      <c r="T7369">
        <f>IF($S7369="","",IF($S7369&lt;Settings!$B$8,"Critical",IF($S7369&lt;Settings!$B$9,"Semi Critical","Non Critical")))</f>
        <v/>
      </c>
      <c r="U7369">
        <f>IF($B7369="","",IFERROR(VLOOKUP($O7369,Leaders!$A:$B,2,0),"Not Mapped"))</f>
        <v/>
      </c>
    </row>
    <row r="7370">
      <c r="A7370" s="16" t="n"/>
      <c r="G7370" s="17" t="n"/>
      <c r="H7370" s="17" t="n"/>
      <c r="I7370" s="17" t="n"/>
      <c r="J7370" s="17" t="n"/>
      <c r="K7370" s="17" t="n"/>
      <c r="L7370" s="17" t="n"/>
      <c r="N7370">
        <f>IF($B7370="","",IF($C7370="SUPERSTORE","Superstore","DH"))</f>
        <v/>
      </c>
      <c r="O7370">
        <f>IF($B7370="","",IFERROR(VLOOKUP($B7370,Mapping!$A:$C,2,0),"Not Mapped"))</f>
        <v/>
      </c>
      <c r="P7370">
        <f>IF($B7370="","",IFERROR(VLOOKUP($B7370,Mapping!$A:$C,3,0),"Not Mapped"))</f>
        <v/>
      </c>
      <c r="Q7370">
        <f>IF($B7370="","",IF(COUNTIF(Exclusions!$A:$A,$B7370)&gt;0,"Yes","No"))</f>
        <v/>
      </c>
      <c r="R7370" s="17">
        <f>IF($B7370="","",MIN(1,DAY($A7370)/IF($N7370="Superstore",Settings!$B$5,Settings!$B$4)))</f>
        <v/>
      </c>
      <c r="S7370" s="17">
        <f>IF(OR($B7370="",$G7370="",$R7370=0),"",$G7370/$R7370)</f>
        <v/>
      </c>
      <c r="T7370">
        <f>IF($S7370="","",IF($S7370&lt;Settings!$B$8,"Critical",IF($S7370&lt;Settings!$B$9,"Semi Critical","Non Critical")))</f>
        <v/>
      </c>
      <c r="U7370">
        <f>IF($B7370="","",IFERROR(VLOOKUP($O7370,Leaders!$A:$B,2,0),"Not Mapped"))</f>
        <v/>
      </c>
    </row>
    <row r="7371">
      <c r="A7371" s="16" t="n"/>
      <c r="G7371" s="17" t="n"/>
      <c r="H7371" s="17" t="n"/>
      <c r="I7371" s="17" t="n"/>
      <c r="J7371" s="17" t="n"/>
      <c r="K7371" s="17" t="n"/>
      <c r="L7371" s="17" t="n"/>
      <c r="N7371">
        <f>IF($B7371="","",IF($C7371="SUPERSTORE","Superstore","DH"))</f>
        <v/>
      </c>
      <c r="O7371">
        <f>IF($B7371="","",IFERROR(VLOOKUP($B7371,Mapping!$A:$C,2,0),"Not Mapped"))</f>
        <v/>
      </c>
      <c r="P7371">
        <f>IF($B7371="","",IFERROR(VLOOKUP($B7371,Mapping!$A:$C,3,0),"Not Mapped"))</f>
        <v/>
      </c>
      <c r="Q7371">
        <f>IF($B7371="","",IF(COUNTIF(Exclusions!$A:$A,$B7371)&gt;0,"Yes","No"))</f>
        <v/>
      </c>
      <c r="R7371" s="17">
        <f>IF($B7371="","",MIN(1,DAY($A7371)/IF($N7371="Superstore",Settings!$B$5,Settings!$B$4)))</f>
        <v/>
      </c>
      <c r="S7371" s="17">
        <f>IF(OR($B7371="",$G7371="",$R7371=0),"",$G7371/$R7371)</f>
        <v/>
      </c>
      <c r="T7371">
        <f>IF($S7371="","",IF($S7371&lt;Settings!$B$8,"Critical",IF($S7371&lt;Settings!$B$9,"Semi Critical","Non Critical")))</f>
        <v/>
      </c>
      <c r="U7371">
        <f>IF($B7371="","",IFERROR(VLOOKUP($O7371,Leaders!$A:$B,2,0),"Not Mapped"))</f>
        <v/>
      </c>
    </row>
    <row r="7372">
      <c r="A7372" s="16" t="n"/>
      <c r="G7372" s="17" t="n"/>
      <c r="H7372" s="17" t="n"/>
      <c r="I7372" s="17" t="n"/>
      <c r="J7372" s="17" t="n"/>
      <c r="K7372" s="17" t="n"/>
      <c r="L7372" s="17" t="n"/>
      <c r="N7372">
        <f>IF($B7372="","",IF($C7372="SUPERSTORE","Superstore","DH"))</f>
        <v/>
      </c>
      <c r="O7372">
        <f>IF($B7372="","",IFERROR(VLOOKUP($B7372,Mapping!$A:$C,2,0),"Not Mapped"))</f>
        <v/>
      </c>
      <c r="P7372">
        <f>IF($B7372="","",IFERROR(VLOOKUP($B7372,Mapping!$A:$C,3,0),"Not Mapped"))</f>
        <v/>
      </c>
      <c r="Q7372">
        <f>IF($B7372="","",IF(COUNTIF(Exclusions!$A:$A,$B7372)&gt;0,"Yes","No"))</f>
        <v/>
      </c>
      <c r="R7372" s="17">
        <f>IF($B7372="","",MIN(1,DAY($A7372)/IF($N7372="Superstore",Settings!$B$5,Settings!$B$4)))</f>
        <v/>
      </c>
      <c r="S7372" s="17">
        <f>IF(OR($B7372="",$G7372="",$R7372=0),"",$G7372/$R7372)</f>
        <v/>
      </c>
      <c r="T7372">
        <f>IF($S7372="","",IF($S7372&lt;Settings!$B$8,"Critical",IF($S7372&lt;Settings!$B$9,"Semi Critical","Non Critical")))</f>
        <v/>
      </c>
      <c r="U7372">
        <f>IF($B7372="","",IFERROR(VLOOKUP($O7372,Leaders!$A:$B,2,0),"Not Mapped"))</f>
        <v/>
      </c>
    </row>
    <row r="7373">
      <c r="A7373" s="16" t="n"/>
      <c r="G7373" s="17" t="n"/>
      <c r="H7373" s="17" t="n"/>
      <c r="I7373" s="17" t="n"/>
      <c r="J7373" s="17" t="n"/>
      <c r="K7373" s="17" t="n"/>
      <c r="L7373" s="17" t="n"/>
      <c r="N7373">
        <f>IF($B7373="","",IF($C7373="SUPERSTORE","Superstore","DH"))</f>
        <v/>
      </c>
      <c r="O7373">
        <f>IF($B7373="","",IFERROR(VLOOKUP($B7373,Mapping!$A:$C,2,0),"Not Mapped"))</f>
        <v/>
      </c>
      <c r="P7373">
        <f>IF($B7373="","",IFERROR(VLOOKUP($B7373,Mapping!$A:$C,3,0),"Not Mapped"))</f>
        <v/>
      </c>
      <c r="Q7373">
        <f>IF($B7373="","",IF(COUNTIF(Exclusions!$A:$A,$B7373)&gt;0,"Yes","No"))</f>
        <v/>
      </c>
      <c r="R7373" s="17">
        <f>IF($B7373="","",MIN(1,DAY($A7373)/IF($N7373="Superstore",Settings!$B$5,Settings!$B$4)))</f>
        <v/>
      </c>
      <c r="S7373" s="17">
        <f>IF(OR($B7373="",$G7373="",$R7373=0),"",$G7373/$R7373)</f>
        <v/>
      </c>
      <c r="T7373">
        <f>IF($S7373="","",IF($S7373&lt;Settings!$B$8,"Critical",IF($S7373&lt;Settings!$B$9,"Semi Critical","Non Critical")))</f>
        <v/>
      </c>
      <c r="U7373">
        <f>IF($B7373="","",IFERROR(VLOOKUP($O7373,Leaders!$A:$B,2,0),"Not Mapped"))</f>
        <v/>
      </c>
    </row>
    <row r="7374">
      <c r="A7374" s="16" t="n"/>
      <c r="G7374" s="17" t="n"/>
      <c r="H7374" s="17" t="n"/>
      <c r="I7374" s="17" t="n"/>
      <c r="J7374" s="17" t="n"/>
      <c r="K7374" s="17" t="n"/>
      <c r="L7374" s="17" t="n"/>
      <c r="N7374">
        <f>IF($B7374="","",IF($C7374="SUPERSTORE","Superstore","DH"))</f>
        <v/>
      </c>
      <c r="O7374">
        <f>IF($B7374="","",IFERROR(VLOOKUP($B7374,Mapping!$A:$C,2,0),"Not Mapped"))</f>
        <v/>
      </c>
      <c r="P7374">
        <f>IF($B7374="","",IFERROR(VLOOKUP($B7374,Mapping!$A:$C,3,0),"Not Mapped"))</f>
        <v/>
      </c>
      <c r="Q7374">
        <f>IF($B7374="","",IF(COUNTIF(Exclusions!$A:$A,$B7374)&gt;0,"Yes","No"))</f>
        <v/>
      </c>
      <c r="R7374" s="17">
        <f>IF($B7374="","",MIN(1,DAY($A7374)/IF($N7374="Superstore",Settings!$B$5,Settings!$B$4)))</f>
        <v/>
      </c>
      <c r="S7374" s="17">
        <f>IF(OR($B7374="",$G7374="",$R7374=0),"",$G7374/$R7374)</f>
        <v/>
      </c>
      <c r="T7374">
        <f>IF($S7374="","",IF($S7374&lt;Settings!$B$8,"Critical",IF($S7374&lt;Settings!$B$9,"Semi Critical","Non Critical")))</f>
        <v/>
      </c>
      <c r="U7374">
        <f>IF($B7374="","",IFERROR(VLOOKUP($O7374,Leaders!$A:$B,2,0),"Not Mapped"))</f>
        <v/>
      </c>
    </row>
    <row r="7375">
      <c r="A7375" s="16" t="n"/>
      <c r="G7375" s="17" t="n"/>
      <c r="H7375" s="17" t="n"/>
      <c r="I7375" s="17" t="n"/>
      <c r="J7375" s="17" t="n"/>
      <c r="K7375" s="17" t="n"/>
      <c r="L7375" s="17" t="n"/>
      <c r="N7375">
        <f>IF($B7375="","",IF($C7375="SUPERSTORE","Superstore","DH"))</f>
        <v/>
      </c>
      <c r="O7375">
        <f>IF($B7375="","",IFERROR(VLOOKUP($B7375,Mapping!$A:$C,2,0),"Not Mapped"))</f>
        <v/>
      </c>
      <c r="P7375">
        <f>IF($B7375="","",IFERROR(VLOOKUP($B7375,Mapping!$A:$C,3,0),"Not Mapped"))</f>
        <v/>
      </c>
      <c r="Q7375">
        <f>IF($B7375="","",IF(COUNTIF(Exclusions!$A:$A,$B7375)&gt;0,"Yes","No"))</f>
        <v/>
      </c>
      <c r="R7375" s="17">
        <f>IF($B7375="","",MIN(1,DAY($A7375)/IF($N7375="Superstore",Settings!$B$5,Settings!$B$4)))</f>
        <v/>
      </c>
      <c r="S7375" s="17">
        <f>IF(OR($B7375="",$G7375="",$R7375=0),"",$G7375/$R7375)</f>
        <v/>
      </c>
      <c r="T7375">
        <f>IF($S7375="","",IF($S7375&lt;Settings!$B$8,"Critical",IF($S7375&lt;Settings!$B$9,"Semi Critical","Non Critical")))</f>
        <v/>
      </c>
      <c r="U7375">
        <f>IF($B7375="","",IFERROR(VLOOKUP($O7375,Leaders!$A:$B,2,0),"Not Mapped"))</f>
        <v/>
      </c>
    </row>
    <row r="7376">
      <c r="A7376" s="16" t="n"/>
      <c r="G7376" s="17" t="n"/>
      <c r="H7376" s="17" t="n"/>
      <c r="I7376" s="17" t="n"/>
      <c r="J7376" s="17" t="n"/>
      <c r="K7376" s="17" t="n"/>
      <c r="L7376" s="17" t="n"/>
      <c r="N7376">
        <f>IF($B7376="","",IF($C7376="SUPERSTORE","Superstore","DH"))</f>
        <v/>
      </c>
      <c r="O7376">
        <f>IF($B7376="","",IFERROR(VLOOKUP($B7376,Mapping!$A:$C,2,0),"Not Mapped"))</f>
        <v/>
      </c>
      <c r="P7376">
        <f>IF($B7376="","",IFERROR(VLOOKUP($B7376,Mapping!$A:$C,3,0),"Not Mapped"))</f>
        <v/>
      </c>
      <c r="Q7376">
        <f>IF($B7376="","",IF(COUNTIF(Exclusions!$A:$A,$B7376)&gt;0,"Yes","No"))</f>
        <v/>
      </c>
      <c r="R7376" s="17">
        <f>IF($B7376="","",MIN(1,DAY($A7376)/IF($N7376="Superstore",Settings!$B$5,Settings!$B$4)))</f>
        <v/>
      </c>
      <c r="S7376" s="17">
        <f>IF(OR($B7376="",$G7376="",$R7376=0),"",$G7376/$R7376)</f>
        <v/>
      </c>
      <c r="T7376">
        <f>IF($S7376="","",IF($S7376&lt;Settings!$B$8,"Critical",IF($S7376&lt;Settings!$B$9,"Semi Critical","Non Critical")))</f>
        <v/>
      </c>
      <c r="U7376">
        <f>IF($B7376="","",IFERROR(VLOOKUP($O7376,Leaders!$A:$B,2,0),"Not Mapped"))</f>
        <v/>
      </c>
    </row>
    <row r="7377">
      <c r="A7377" s="16" t="n"/>
      <c r="G7377" s="17" t="n"/>
      <c r="H7377" s="17" t="n"/>
      <c r="I7377" s="17" t="n"/>
      <c r="J7377" s="17" t="n"/>
      <c r="K7377" s="17" t="n"/>
      <c r="L7377" s="17" t="n"/>
      <c r="N7377">
        <f>IF($B7377="","",IF($C7377="SUPERSTORE","Superstore","DH"))</f>
        <v/>
      </c>
      <c r="O7377">
        <f>IF($B7377="","",IFERROR(VLOOKUP($B7377,Mapping!$A:$C,2,0),"Not Mapped"))</f>
        <v/>
      </c>
      <c r="P7377">
        <f>IF($B7377="","",IFERROR(VLOOKUP($B7377,Mapping!$A:$C,3,0),"Not Mapped"))</f>
        <v/>
      </c>
      <c r="Q7377">
        <f>IF($B7377="","",IF(COUNTIF(Exclusions!$A:$A,$B7377)&gt;0,"Yes","No"))</f>
        <v/>
      </c>
      <c r="R7377" s="17">
        <f>IF($B7377="","",MIN(1,DAY($A7377)/IF($N7377="Superstore",Settings!$B$5,Settings!$B$4)))</f>
        <v/>
      </c>
      <c r="S7377" s="17">
        <f>IF(OR($B7377="",$G7377="",$R7377=0),"",$G7377/$R7377)</f>
        <v/>
      </c>
      <c r="T7377">
        <f>IF($S7377="","",IF($S7377&lt;Settings!$B$8,"Critical",IF($S7377&lt;Settings!$B$9,"Semi Critical","Non Critical")))</f>
        <v/>
      </c>
      <c r="U7377">
        <f>IF($B7377="","",IFERROR(VLOOKUP($O7377,Leaders!$A:$B,2,0),"Not Mapped"))</f>
        <v/>
      </c>
    </row>
    <row r="7378">
      <c r="A7378" s="16" t="n"/>
      <c r="G7378" s="17" t="n"/>
      <c r="H7378" s="17" t="n"/>
      <c r="I7378" s="17" t="n"/>
      <c r="J7378" s="17" t="n"/>
      <c r="K7378" s="17" t="n"/>
      <c r="L7378" s="17" t="n"/>
      <c r="N7378">
        <f>IF($B7378="","",IF($C7378="SUPERSTORE","Superstore","DH"))</f>
        <v/>
      </c>
      <c r="O7378">
        <f>IF($B7378="","",IFERROR(VLOOKUP($B7378,Mapping!$A:$C,2,0),"Not Mapped"))</f>
        <v/>
      </c>
      <c r="P7378">
        <f>IF($B7378="","",IFERROR(VLOOKUP($B7378,Mapping!$A:$C,3,0),"Not Mapped"))</f>
        <v/>
      </c>
      <c r="Q7378">
        <f>IF($B7378="","",IF(COUNTIF(Exclusions!$A:$A,$B7378)&gt;0,"Yes","No"))</f>
        <v/>
      </c>
      <c r="R7378" s="17">
        <f>IF($B7378="","",MIN(1,DAY($A7378)/IF($N7378="Superstore",Settings!$B$5,Settings!$B$4)))</f>
        <v/>
      </c>
      <c r="S7378" s="17">
        <f>IF(OR($B7378="",$G7378="",$R7378=0),"",$G7378/$R7378)</f>
        <v/>
      </c>
      <c r="T7378">
        <f>IF($S7378="","",IF($S7378&lt;Settings!$B$8,"Critical",IF($S7378&lt;Settings!$B$9,"Semi Critical","Non Critical")))</f>
        <v/>
      </c>
      <c r="U7378">
        <f>IF($B7378="","",IFERROR(VLOOKUP($O7378,Leaders!$A:$B,2,0),"Not Mapped"))</f>
        <v/>
      </c>
    </row>
    <row r="7379">
      <c r="A7379" s="16" t="n"/>
      <c r="G7379" s="17" t="n"/>
      <c r="H7379" s="17" t="n"/>
      <c r="I7379" s="17" t="n"/>
      <c r="J7379" s="17" t="n"/>
      <c r="K7379" s="17" t="n"/>
      <c r="L7379" s="17" t="n"/>
      <c r="N7379">
        <f>IF($B7379="","",IF($C7379="SUPERSTORE","Superstore","DH"))</f>
        <v/>
      </c>
      <c r="O7379">
        <f>IF($B7379="","",IFERROR(VLOOKUP($B7379,Mapping!$A:$C,2,0),"Not Mapped"))</f>
        <v/>
      </c>
      <c r="P7379">
        <f>IF($B7379="","",IFERROR(VLOOKUP($B7379,Mapping!$A:$C,3,0),"Not Mapped"))</f>
        <v/>
      </c>
      <c r="Q7379">
        <f>IF($B7379="","",IF(COUNTIF(Exclusions!$A:$A,$B7379)&gt;0,"Yes","No"))</f>
        <v/>
      </c>
      <c r="R7379" s="17">
        <f>IF($B7379="","",MIN(1,DAY($A7379)/IF($N7379="Superstore",Settings!$B$5,Settings!$B$4)))</f>
        <v/>
      </c>
      <c r="S7379" s="17">
        <f>IF(OR($B7379="",$G7379="",$R7379=0),"",$G7379/$R7379)</f>
        <v/>
      </c>
      <c r="T7379">
        <f>IF($S7379="","",IF($S7379&lt;Settings!$B$8,"Critical",IF($S7379&lt;Settings!$B$9,"Semi Critical","Non Critical")))</f>
        <v/>
      </c>
      <c r="U7379">
        <f>IF($B7379="","",IFERROR(VLOOKUP($O7379,Leaders!$A:$B,2,0),"Not Mapped"))</f>
        <v/>
      </c>
    </row>
    <row r="7380">
      <c r="A7380" s="16" t="n"/>
      <c r="G7380" s="17" t="n"/>
      <c r="H7380" s="17" t="n"/>
      <c r="I7380" s="17" t="n"/>
      <c r="J7380" s="17" t="n"/>
      <c r="K7380" s="17" t="n"/>
      <c r="L7380" s="17" t="n"/>
      <c r="N7380">
        <f>IF($B7380="","",IF($C7380="SUPERSTORE","Superstore","DH"))</f>
        <v/>
      </c>
      <c r="O7380">
        <f>IF($B7380="","",IFERROR(VLOOKUP($B7380,Mapping!$A:$C,2,0),"Not Mapped"))</f>
        <v/>
      </c>
      <c r="P7380">
        <f>IF($B7380="","",IFERROR(VLOOKUP($B7380,Mapping!$A:$C,3,0),"Not Mapped"))</f>
        <v/>
      </c>
      <c r="Q7380">
        <f>IF($B7380="","",IF(COUNTIF(Exclusions!$A:$A,$B7380)&gt;0,"Yes","No"))</f>
        <v/>
      </c>
      <c r="R7380" s="17">
        <f>IF($B7380="","",MIN(1,DAY($A7380)/IF($N7380="Superstore",Settings!$B$5,Settings!$B$4)))</f>
        <v/>
      </c>
      <c r="S7380" s="17">
        <f>IF(OR($B7380="",$G7380="",$R7380=0),"",$G7380/$R7380)</f>
        <v/>
      </c>
      <c r="T7380">
        <f>IF($S7380="","",IF($S7380&lt;Settings!$B$8,"Critical",IF($S7380&lt;Settings!$B$9,"Semi Critical","Non Critical")))</f>
        <v/>
      </c>
      <c r="U7380">
        <f>IF($B7380="","",IFERROR(VLOOKUP($O7380,Leaders!$A:$B,2,0),"Not Mapped"))</f>
        <v/>
      </c>
    </row>
    <row r="7381">
      <c r="A7381" s="16" t="n"/>
      <c r="G7381" s="17" t="n"/>
      <c r="H7381" s="17" t="n"/>
      <c r="I7381" s="17" t="n"/>
      <c r="J7381" s="17" t="n"/>
      <c r="K7381" s="17" t="n"/>
      <c r="L7381" s="17" t="n"/>
      <c r="N7381">
        <f>IF($B7381="","",IF($C7381="SUPERSTORE","Superstore","DH"))</f>
        <v/>
      </c>
      <c r="O7381">
        <f>IF($B7381="","",IFERROR(VLOOKUP($B7381,Mapping!$A:$C,2,0),"Not Mapped"))</f>
        <v/>
      </c>
      <c r="P7381">
        <f>IF($B7381="","",IFERROR(VLOOKUP($B7381,Mapping!$A:$C,3,0),"Not Mapped"))</f>
        <v/>
      </c>
      <c r="Q7381">
        <f>IF($B7381="","",IF(COUNTIF(Exclusions!$A:$A,$B7381)&gt;0,"Yes","No"))</f>
        <v/>
      </c>
      <c r="R7381" s="17">
        <f>IF($B7381="","",MIN(1,DAY($A7381)/IF($N7381="Superstore",Settings!$B$5,Settings!$B$4)))</f>
        <v/>
      </c>
      <c r="S7381" s="17">
        <f>IF(OR($B7381="",$G7381="",$R7381=0),"",$G7381/$R7381)</f>
        <v/>
      </c>
      <c r="T7381">
        <f>IF($S7381="","",IF($S7381&lt;Settings!$B$8,"Critical",IF($S7381&lt;Settings!$B$9,"Semi Critical","Non Critical")))</f>
        <v/>
      </c>
      <c r="U7381">
        <f>IF($B7381="","",IFERROR(VLOOKUP($O7381,Leaders!$A:$B,2,0),"Not Mapped"))</f>
        <v/>
      </c>
    </row>
    <row r="7382">
      <c r="A7382" s="16" t="n"/>
      <c r="G7382" s="17" t="n"/>
      <c r="H7382" s="17" t="n"/>
      <c r="I7382" s="17" t="n"/>
      <c r="J7382" s="17" t="n"/>
      <c r="K7382" s="17" t="n"/>
      <c r="L7382" s="17" t="n"/>
      <c r="N7382">
        <f>IF($B7382="","",IF($C7382="SUPERSTORE","Superstore","DH"))</f>
        <v/>
      </c>
      <c r="O7382">
        <f>IF($B7382="","",IFERROR(VLOOKUP($B7382,Mapping!$A:$C,2,0),"Not Mapped"))</f>
        <v/>
      </c>
      <c r="P7382">
        <f>IF($B7382="","",IFERROR(VLOOKUP($B7382,Mapping!$A:$C,3,0),"Not Mapped"))</f>
        <v/>
      </c>
      <c r="Q7382">
        <f>IF($B7382="","",IF(COUNTIF(Exclusions!$A:$A,$B7382)&gt;0,"Yes","No"))</f>
        <v/>
      </c>
      <c r="R7382" s="17">
        <f>IF($B7382="","",MIN(1,DAY($A7382)/IF($N7382="Superstore",Settings!$B$5,Settings!$B$4)))</f>
        <v/>
      </c>
      <c r="S7382" s="17">
        <f>IF(OR($B7382="",$G7382="",$R7382=0),"",$G7382/$R7382)</f>
        <v/>
      </c>
      <c r="T7382">
        <f>IF($S7382="","",IF($S7382&lt;Settings!$B$8,"Critical",IF($S7382&lt;Settings!$B$9,"Semi Critical","Non Critical")))</f>
        <v/>
      </c>
      <c r="U7382">
        <f>IF($B7382="","",IFERROR(VLOOKUP($O7382,Leaders!$A:$B,2,0),"Not Mapped"))</f>
        <v/>
      </c>
    </row>
    <row r="7383">
      <c r="A7383" s="16" t="n"/>
      <c r="G7383" s="17" t="n"/>
      <c r="H7383" s="17" t="n"/>
      <c r="I7383" s="17" t="n"/>
      <c r="J7383" s="17" t="n"/>
      <c r="K7383" s="17" t="n"/>
      <c r="L7383" s="17" t="n"/>
      <c r="N7383">
        <f>IF($B7383="","",IF($C7383="SUPERSTORE","Superstore","DH"))</f>
        <v/>
      </c>
      <c r="O7383">
        <f>IF($B7383="","",IFERROR(VLOOKUP($B7383,Mapping!$A:$C,2,0),"Not Mapped"))</f>
        <v/>
      </c>
      <c r="P7383">
        <f>IF($B7383="","",IFERROR(VLOOKUP($B7383,Mapping!$A:$C,3,0),"Not Mapped"))</f>
        <v/>
      </c>
      <c r="Q7383">
        <f>IF($B7383="","",IF(COUNTIF(Exclusions!$A:$A,$B7383)&gt;0,"Yes","No"))</f>
        <v/>
      </c>
      <c r="R7383" s="17">
        <f>IF($B7383="","",MIN(1,DAY($A7383)/IF($N7383="Superstore",Settings!$B$5,Settings!$B$4)))</f>
        <v/>
      </c>
      <c r="S7383" s="17">
        <f>IF(OR($B7383="",$G7383="",$R7383=0),"",$G7383/$R7383)</f>
        <v/>
      </c>
      <c r="T7383">
        <f>IF($S7383="","",IF($S7383&lt;Settings!$B$8,"Critical",IF($S7383&lt;Settings!$B$9,"Semi Critical","Non Critical")))</f>
        <v/>
      </c>
      <c r="U7383">
        <f>IF($B7383="","",IFERROR(VLOOKUP($O7383,Leaders!$A:$B,2,0),"Not Mapped"))</f>
        <v/>
      </c>
    </row>
    <row r="7384">
      <c r="A7384" s="16" t="n"/>
      <c r="G7384" s="17" t="n"/>
      <c r="H7384" s="17" t="n"/>
      <c r="I7384" s="17" t="n"/>
      <c r="J7384" s="17" t="n"/>
      <c r="K7384" s="17" t="n"/>
      <c r="L7384" s="17" t="n"/>
      <c r="N7384">
        <f>IF($B7384="","",IF($C7384="SUPERSTORE","Superstore","DH"))</f>
        <v/>
      </c>
      <c r="O7384">
        <f>IF($B7384="","",IFERROR(VLOOKUP($B7384,Mapping!$A:$C,2,0),"Not Mapped"))</f>
        <v/>
      </c>
      <c r="P7384">
        <f>IF($B7384="","",IFERROR(VLOOKUP($B7384,Mapping!$A:$C,3,0),"Not Mapped"))</f>
        <v/>
      </c>
      <c r="Q7384">
        <f>IF($B7384="","",IF(COUNTIF(Exclusions!$A:$A,$B7384)&gt;0,"Yes","No"))</f>
        <v/>
      </c>
      <c r="R7384" s="17">
        <f>IF($B7384="","",MIN(1,DAY($A7384)/IF($N7384="Superstore",Settings!$B$5,Settings!$B$4)))</f>
        <v/>
      </c>
      <c r="S7384" s="17">
        <f>IF(OR($B7384="",$G7384="",$R7384=0),"",$G7384/$R7384)</f>
        <v/>
      </c>
      <c r="T7384">
        <f>IF($S7384="","",IF($S7384&lt;Settings!$B$8,"Critical",IF($S7384&lt;Settings!$B$9,"Semi Critical","Non Critical")))</f>
        <v/>
      </c>
      <c r="U7384">
        <f>IF($B7384="","",IFERROR(VLOOKUP($O7384,Leaders!$A:$B,2,0),"Not Mapped"))</f>
        <v/>
      </c>
    </row>
    <row r="7385">
      <c r="A7385" s="16" t="n"/>
      <c r="G7385" s="17" t="n"/>
      <c r="H7385" s="17" t="n"/>
      <c r="I7385" s="17" t="n"/>
      <c r="J7385" s="17" t="n"/>
      <c r="K7385" s="17" t="n"/>
      <c r="L7385" s="17" t="n"/>
      <c r="N7385">
        <f>IF($B7385="","",IF($C7385="SUPERSTORE","Superstore","DH"))</f>
        <v/>
      </c>
      <c r="O7385">
        <f>IF($B7385="","",IFERROR(VLOOKUP($B7385,Mapping!$A:$C,2,0),"Not Mapped"))</f>
        <v/>
      </c>
      <c r="P7385">
        <f>IF($B7385="","",IFERROR(VLOOKUP($B7385,Mapping!$A:$C,3,0),"Not Mapped"))</f>
        <v/>
      </c>
      <c r="Q7385">
        <f>IF($B7385="","",IF(COUNTIF(Exclusions!$A:$A,$B7385)&gt;0,"Yes","No"))</f>
        <v/>
      </c>
      <c r="R7385" s="17">
        <f>IF($B7385="","",MIN(1,DAY($A7385)/IF($N7385="Superstore",Settings!$B$5,Settings!$B$4)))</f>
        <v/>
      </c>
      <c r="S7385" s="17">
        <f>IF(OR($B7385="",$G7385="",$R7385=0),"",$G7385/$R7385)</f>
        <v/>
      </c>
      <c r="T7385">
        <f>IF($S7385="","",IF($S7385&lt;Settings!$B$8,"Critical",IF($S7385&lt;Settings!$B$9,"Semi Critical","Non Critical")))</f>
        <v/>
      </c>
      <c r="U7385">
        <f>IF($B7385="","",IFERROR(VLOOKUP($O7385,Leaders!$A:$B,2,0),"Not Mapped"))</f>
        <v/>
      </c>
    </row>
    <row r="7386">
      <c r="A7386" s="16" t="n"/>
      <c r="G7386" s="17" t="n"/>
      <c r="H7386" s="17" t="n"/>
      <c r="I7386" s="17" t="n"/>
      <c r="J7386" s="17" t="n"/>
      <c r="K7386" s="17" t="n"/>
      <c r="L7386" s="17" t="n"/>
      <c r="N7386">
        <f>IF($B7386="","",IF($C7386="SUPERSTORE","Superstore","DH"))</f>
        <v/>
      </c>
      <c r="O7386">
        <f>IF($B7386="","",IFERROR(VLOOKUP($B7386,Mapping!$A:$C,2,0),"Not Mapped"))</f>
        <v/>
      </c>
      <c r="P7386">
        <f>IF($B7386="","",IFERROR(VLOOKUP($B7386,Mapping!$A:$C,3,0),"Not Mapped"))</f>
        <v/>
      </c>
      <c r="Q7386">
        <f>IF($B7386="","",IF(COUNTIF(Exclusions!$A:$A,$B7386)&gt;0,"Yes","No"))</f>
        <v/>
      </c>
      <c r="R7386" s="17">
        <f>IF($B7386="","",MIN(1,DAY($A7386)/IF($N7386="Superstore",Settings!$B$5,Settings!$B$4)))</f>
        <v/>
      </c>
      <c r="S7386" s="17">
        <f>IF(OR($B7386="",$G7386="",$R7386=0),"",$G7386/$R7386)</f>
        <v/>
      </c>
      <c r="T7386">
        <f>IF($S7386="","",IF($S7386&lt;Settings!$B$8,"Critical",IF($S7386&lt;Settings!$B$9,"Semi Critical","Non Critical")))</f>
        <v/>
      </c>
      <c r="U7386">
        <f>IF($B7386="","",IFERROR(VLOOKUP($O7386,Leaders!$A:$B,2,0),"Not Mapped"))</f>
        <v/>
      </c>
    </row>
    <row r="7387">
      <c r="A7387" s="16" t="n"/>
      <c r="G7387" s="17" t="n"/>
      <c r="H7387" s="17" t="n"/>
      <c r="I7387" s="17" t="n"/>
      <c r="J7387" s="17" t="n"/>
      <c r="K7387" s="17" t="n"/>
      <c r="L7387" s="17" t="n"/>
      <c r="N7387">
        <f>IF($B7387="","",IF($C7387="SUPERSTORE","Superstore","DH"))</f>
        <v/>
      </c>
      <c r="O7387">
        <f>IF($B7387="","",IFERROR(VLOOKUP($B7387,Mapping!$A:$C,2,0),"Not Mapped"))</f>
        <v/>
      </c>
      <c r="P7387">
        <f>IF($B7387="","",IFERROR(VLOOKUP($B7387,Mapping!$A:$C,3,0),"Not Mapped"))</f>
        <v/>
      </c>
      <c r="Q7387">
        <f>IF($B7387="","",IF(COUNTIF(Exclusions!$A:$A,$B7387)&gt;0,"Yes","No"))</f>
        <v/>
      </c>
      <c r="R7387" s="17">
        <f>IF($B7387="","",MIN(1,DAY($A7387)/IF($N7387="Superstore",Settings!$B$5,Settings!$B$4)))</f>
        <v/>
      </c>
      <c r="S7387" s="17">
        <f>IF(OR($B7387="",$G7387="",$R7387=0),"",$G7387/$R7387)</f>
        <v/>
      </c>
      <c r="T7387">
        <f>IF($S7387="","",IF($S7387&lt;Settings!$B$8,"Critical",IF($S7387&lt;Settings!$B$9,"Semi Critical","Non Critical")))</f>
        <v/>
      </c>
      <c r="U7387">
        <f>IF($B7387="","",IFERROR(VLOOKUP($O7387,Leaders!$A:$B,2,0),"Not Mapped"))</f>
        <v/>
      </c>
    </row>
    <row r="7388">
      <c r="A7388" s="16" t="n"/>
      <c r="G7388" s="17" t="n"/>
      <c r="H7388" s="17" t="n"/>
      <c r="I7388" s="17" t="n"/>
      <c r="J7388" s="17" t="n"/>
      <c r="K7388" s="17" t="n"/>
      <c r="L7388" s="17" t="n"/>
      <c r="N7388">
        <f>IF($B7388="","",IF($C7388="SUPERSTORE","Superstore","DH"))</f>
        <v/>
      </c>
      <c r="O7388">
        <f>IF($B7388="","",IFERROR(VLOOKUP($B7388,Mapping!$A:$C,2,0),"Not Mapped"))</f>
        <v/>
      </c>
      <c r="P7388">
        <f>IF($B7388="","",IFERROR(VLOOKUP($B7388,Mapping!$A:$C,3,0),"Not Mapped"))</f>
        <v/>
      </c>
      <c r="Q7388">
        <f>IF($B7388="","",IF(COUNTIF(Exclusions!$A:$A,$B7388)&gt;0,"Yes","No"))</f>
        <v/>
      </c>
      <c r="R7388" s="17">
        <f>IF($B7388="","",MIN(1,DAY($A7388)/IF($N7388="Superstore",Settings!$B$5,Settings!$B$4)))</f>
        <v/>
      </c>
      <c r="S7388" s="17">
        <f>IF(OR($B7388="",$G7388="",$R7388=0),"",$G7388/$R7388)</f>
        <v/>
      </c>
      <c r="T7388">
        <f>IF($S7388="","",IF($S7388&lt;Settings!$B$8,"Critical",IF($S7388&lt;Settings!$B$9,"Semi Critical","Non Critical")))</f>
        <v/>
      </c>
      <c r="U7388">
        <f>IF($B7388="","",IFERROR(VLOOKUP($O7388,Leaders!$A:$B,2,0),"Not Mapped"))</f>
        <v/>
      </c>
    </row>
    <row r="7389">
      <c r="A7389" s="16" t="n"/>
      <c r="G7389" s="17" t="n"/>
      <c r="H7389" s="17" t="n"/>
      <c r="I7389" s="17" t="n"/>
      <c r="J7389" s="17" t="n"/>
      <c r="K7389" s="17" t="n"/>
      <c r="L7389" s="17" t="n"/>
      <c r="N7389">
        <f>IF($B7389="","",IF($C7389="SUPERSTORE","Superstore","DH"))</f>
        <v/>
      </c>
      <c r="O7389">
        <f>IF($B7389="","",IFERROR(VLOOKUP($B7389,Mapping!$A:$C,2,0),"Not Mapped"))</f>
        <v/>
      </c>
      <c r="P7389">
        <f>IF($B7389="","",IFERROR(VLOOKUP($B7389,Mapping!$A:$C,3,0),"Not Mapped"))</f>
        <v/>
      </c>
      <c r="Q7389">
        <f>IF($B7389="","",IF(COUNTIF(Exclusions!$A:$A,$B7389)&gt;0,"Yes","No"))</f>
        <v/>
      </c>
      <c r="R7389" s="17">
        <f>IF($B7389="","",MIN(1,DAY($A7389)/IF($N7389="Superstore",Settings!$B$5,Settings!$B$4)))</f>
        <v/>
      </c>
      <c r="S7389" s="17">
        <f>IF(OR($B7389="",$G7389="",$R7389=0),"",$G7389/$R7389)</f>
        <v/>
      </c>
      <c r="T7389">
        <f>IF($S7389="","",IF($S7389&lt;Settings!$B$8,"Critical",IF($S7389&lt;Settings!$B$9,"Semi Critical","Non Critical")))</f>
        <v/>
      </c>
      <c r="U7389">
        <f>IF($B7389="","",IFERROR(VLOOKUP($O7389,Leaders!$A:$B,2,0),"Not Mapped"))</f>
        <v/>
      </c>
    </row>
    <row r="7390">
      <c r="A7390" s="16" t="n"/>
      <c r="G7390" s="17" t="n"/>
      <c r="H7390" s="17" t="n"/>
      <c r="I7390" s="17" t="n"/>
      <c r="J7390" s="17" t="n"/>
      <c r="K7390" s="17" t="n"/>
      <c r="L7390" s="17" t="n"/>
      <c r="N7390">
        <f>IF($B7390="","",IF($C7390="SUPERSTORE","Superstore","DH"))</f>
        <v/>
      </c>
      <c r="O7390">
        <f>IF($B7390="","",IFERROR(VLOOKUP($B7390,Mapping!$A:$C,2,0),"Not Mapped"))</f>
        <v/>
      </c>
      <c r="P7390">
        <f>IF($B7390="","",IFERROR(VLOOKUP($B7390,Mapping!$A:$C,3,0),"Not Mapped"))</f>
        <v/>
      </c>
      <c r="Q7390">
        <f>IF($B7390="","",IF(COUNTIF(Exclusions!$A:$A,$B7390)&gt;0,"Yes","No"))</f>
        <v/>
      </c>
      <c r="R7390" s="17">
        <f>IF($B7390="","",MIN(1,DAY($A7390)/IF($N7390="Superstore",Settings!$B$5,Settings!$B$4)))</f>
        <v/>
      </c>
      <c r="S7390" s="17">
        <f>IF(OR($B7390="",$G7390="",$R7390=0),"",$G7390/$R7390)</f>
        <v/>
      </c>
      <c r="T7390">
        <f>IF($S7390="","",IF($S7390&lt;Settings!$B$8,"Critical",IF($S7390&lt;Settings!$B$9,"Semi Critical","Non Critical")))</f>
        <v/>
      </c>
      <c r="U7390">
        <f>IF($B7390="","",IFERROR(VLOOKUP($O7390,Leaders!$A:$B,2,0),"Not Mapped"))</f>
        <v/>
      </c>
    </row>
    <row r="7391">
      <c r="A7391" s="16" t="n"/>
      <c r="G7391" s="17" t="n"/>
      <c r="H7391" s="17" t="n"/>
      <c r="I7391" s="17" t="n"/>
      <c r="J7391" s="17" t="n"/>
      <c r="K7391" s="17" t="n"/>
      <c r="L7391" s="17" t="n"/>
      <c r="N7391">
        <f>IF($B7391="","",IF($C7391="SUPERSTORE","Superstore","DH"))</f>
        <v/>
      </c>
      <c r="O7391">
        <f>IF($B7391="","",IFERROR(VLOOKUP($B7391,Mapping!$A:$C,2,0),"Not Mapped"))</f>
        <v/>
      </c>
      <c r="P7391">
        <f>IF($B7391="","",IFERROR(VLOOKUP($B7391,Mapping!$A:$C,3,0),"Not Mapped"))</f>
        <v/>
      </c>
      <c r="Q7391">
        <f>IF($B7391="","",IF(COUNTIF(Exclusions!$A:$A,$B7391)&gt;0,"Yes","No"))</f>
        <v/>
      </c>
      <c r="R7391" s="17">
        <f>IF($B7391="","",MIN(1,DAY($A7391)/IF($N7391="Superstore",Settings!$B$5,Settings!$B$4)))</f>
        <v/>
      </c>
      <c r="S7391" s="17">
        <f>IF(OR($B7391="",$G7391="",$R7391=0),"",$G7391/$R7391)</f>
        <v/>
      </c>
      <c r="T7391">
        <f>IF($S7391="","",IF($S7391&lt;Settings!$B$8,"Critical",IF($S7391&lt;Settings!$B$9,"Semi Critical","Non Critical")))</f>
        <v/>
      </c>
      <c r="U7391">
        <f>IF($B7391="","",IFERROR(VLOOKUP($O7391,Leaders!$A:$B,2,0),"Not Mapped"))</f>
        <v/>
      </c>
    </row>
    <row r="7392">
      <c r="A7392" s="16" t="n"/>
      <c r="G7392" s="17" t="n"/>
      <c r="H7392" s="17" t="n"/>
      <c r="I7392" s="17" t="n"/>
      <c r="J7392" s="17" t="n"/>
      <c r="K7392" s="17" t="n"/>
      <c r="L7392" s="17" t="n"/>
      <c r="N7392">
        <f>IF($B7392="","",IF($C7392="SUPERSTORE","Superstore","DH"))</f>
        <v/>
      </c>
      <c r="O7392">
        <f>IF($B7392="","",IFERROR(VLOOKUP($B7392,Mapping!$A:$C,2,0),"Not Mapped"))</f>
        <v/>
      </c>
      <c r="P7392">
        <f>IF($B7392="","",IFERROR(VLOOKUP($B7392,Mapping!$A:$C,3,0),"Not Mapped"))</f>
        <v/>
      </c>
      <c r="Q7392">
        <f>IF($B7392="","",IF(COUNTIF(Exclusions!$A:$A,$B7392)&gt;0,"Yes","No"))</f>
        <v/>
      </c>
      <c r="R7392" s="17">
        <f>IF($B7392="","",MIN(1,DAY($A7392)/IF($N7392="Superstore",Settings!$B$5,Settings!$B$4)))</f>
        <v/>
      </c>
      <c r="S7392" s="17">
        <f>IF(OR($B7392="",$G7392="",$R7392=0),"",$G7392/$R7392)</f>
        <v/>
      </c>
      <c r="T7392">
        <f>IF($S7392="","",IF($S7392&lt;Settings!$B$8,"Critical",IF($S7392&lt;Settings!$B$9,"Semi Critical","Non Critical")))</f>
        <v/>
      </c>
      <c r="U7392">
        <f>IF($B7392="","",IFERROR(VLOOKUP($O7392,Leaders!$A:$B,2,0),"Not Mapped"))</f>
        <v/>
      </c>
    </row>
    <row r="7393">
      <c r="A7393" s="16" t="n"/>
      <c r="G7393" s="17" t="n"/>
      <c r="H7393" s="17" t="n"/>
      <c r="I7393" s="17" t="n"/>
      <c r="J7393" s="17" t="n"/>
      <c r="K7393" s="17" t="n"/>
      <c r="L7393" s="17" t="n"/>
      <c r="N7393">
        <f>IF($B7393="","",IF($C7393="SUPERSTORE","Superstore","DH"))</f>
        <v/>
      </c>
      <c r="O7393">
        <f>IF($B7393="","",IFERROR(VLOOKUP($B7393,Mapping!$A:$C,2,0),"Not Mapped"))</f>
        <v/>
      </c>
      <c r="P7393">
        <f>IF($B7393="","",IFERROR(VLOOKUP($B7393,Mapping!$A:$C,3,0),"Not Mapped"))</f>
        <v/>
      </c>
      <c r="Q7393">
        <f>IF($B7393="","",IF(COUNTIF(Exclusions!$A:$A,$B7393)&gt;0,"Yes","No"))</f>
        <v/>
      </c>
      <c r="R7393" s="17">
        <f>IF($B7393="","",MIN(1,DAY($A7393)/IF($N7393="Superstore",Settings!$B$5,Settings!$B$4)))</f>
        <v/>
      </c>
      <c r="S7393" s="17">
        <f>IF(OR($B7393="",$G7393="",$R7393=0),"",$G7393/$R7393)</f>
        <v/>
      </c>
      <c r="T7393">
        <f>IF($S7393="","",IF($S7393&lt;Settings!$B$8,"Critical",IF($S7393&lt;Settings!$B$9,"Semi Critical","Non Critical")))</f>
        <v/>
      </c>
      <c r="U7393">
        <f>IF($B7393="","",IFERROR(VLOOKUP($O7393,Leaders!$A:$B,2,0),"Not Mapped"))</f>
        <v/>
      </c>
    </row>
    <row r="7394">
      <c r="A7394" s="16" t="n"/>
      <c r="G7394" s="17" t="n"/>
      <c r="H7394" s="17" t="n"/>
      <c r="I7394" s="17" t="n"/>
      <c r="J7394" s="17" t="n"/>
      <c r="K7394" s="17" t="n"/>
      <c r="L7394" s="17" t="n"/>
      <c r="N7394">
        <f>IF($B7394="","",IF($C7394="SUPERSTORE","Superstore","DH"))</f>
        <v/>
      </c>
      <c r="O7394">
        <f>IF($B7394="","",IFERROR(VLOOKUP($B7394,Mapping!$A:$C,2,0),"Not Mapped"))</f>
        <v/>
      </c>
      <c r="P7394">
        <f>IF($B7394="","",IFERROR(VLOOKUP($B7394,Mapping!$A:$C,3,0),"Not Mapped"))</f>
        <v/>
      </c>
      <c r="Q7394">
        <f>IF($B7394="","",IF(COUNTIF(Exclusions!$A:$A,$B7394)&gt;0,"Yes","No"))</f>
        <v/>
      </c>
      <c r="R7394" s="17">
        <f>IF($B7394="","",MIN(1,DAY($A7394)/IF($N7394="Superstore",Settings!$B$5,Settings!$B$4)))</f>
        <v/>
      </c>
      <c r="S7394" s="17">
        <f>IF(OR($B7394="",$G7394="",$R7394=0),"",$G7394/$R7394)</f>
        <v/>
      </c>
      <c r="T7394">
        <f>IF($S7394="","",IF($S7394&lt;Settings!$B$8,"Critical",IF($S7394&lt;Settings!$B$9,"Semi Critical","Non Critical")))</f>
        <v/>
      </c>
      <c r="U7394">
        <f>IF($B7394="","",IFERROR(VLOOKUP($O7394,Leaders!$A:$B,2,0),"Not Mapped"))</f>
        <v/>
      </c>
    </row>
    <row r="7395">
      <c r="A7395" s="16" t="n"/>
      <c r="G7395" s="17" t="n"/>
      <c r="H7395" s="17" t="n"/>
      <c r="I7395" s="17" t="n"/>
      <c r="J7395" s="17" t="n"/>
      <c r="K7395" s="17" t="n"/>
      <c r="L7395" s="17" t="n"/>
      <c r="N7395">
        <f>IF($B7395="","",IF($C7395="SUPERSTORE","Superstore","DH"))</f>
        <v/>
      </c>
      <c r="O7395">
        <f>IF($B7395="","",IFERROR(VLOOKUP($B7395,Mapping!$A:$C,2,0),"Not Mapped"))</f>
        <v/>
      </c>
      <c r="P7395">
        <f>IF($B7395="","",IFERROR(VLOOKUP($B7395,Mapping!$A:$C,3,0),"Not Mapped"))</f>
        <v/>
      </c>
      <c r="Q7395">
        <f>IF($B7395="","",IF(COUNTIF(Exclusions!$A:$A,$B7395)&gt;0,"Yes","No"))</f>
        <v/>
      </c>
      <c r="R7395" s="17">
        <f>IF($B7395="","",MIN(1,DAY($A7395)/IF($N7395="Superstore",Settings!$B$5,Settings!$B$4)))</f>
        <v/>
      </c>
      <c r="S7395" s="17">
        <f>IF(OR($B7395="",$G7395="",$R7395=0),"",$G7395/$R7395)</f>
        <v/>
      </c>
      <c r="T7395">
        <f>IF($S7395="","",IF($S7395&lt;Settings!$B$8,"Critical",IF($S7395&lt;Settings!$B$9,"Semi Critical","Non Critical")))</f>
        <v/>
      </c>
      <c r="U7395">
        <f>IF($B7395="","",IFERROR(VLOOKUP($O7395,Leaders!$A:$B,2,0),"Not Mapped"))</f>
        <v/>
      </c>
    </row>
    <row r="7396">
      <c r="A7396" s="16" t="n"/>
      <c r="G7396" s="17" t="n"/>
      <c r="H7396" s="17" t="n"/>
      <c r="I7396" s="17" t="n"/>
      <c r="J7396" s="17" t="n"/>
      <c r="K7396" s="17" t="n"/>
      <c r="L7396" s="17" t="n"/>
      <c r="N7396">
        <f>IF($B7396="","",IF($C7396="SUPERSTORE","Superstore","DH"))</f>
        <v/>
      </c>
      <c r="O7396">
        <f>IF($B7396="","",IFERROR(VLOOKUP($B7396,Mapping!$A:$C,2,0),"Not Mapped"))</f>
        <v/>
      </c>
      <c r="P7396">
        <f>IF($B7396="","",IFERROR(VLOOKUP($B7396,Mapping!$A:$C,3,0),"Not Mapped"))</f>
        <v/>
      </c>
      <c r="Q7396">
        <f>IF($B7396="","",IF(COUNTIF(Exclusions!$A:$A,$B7396)&gt;0,"Yes","No"))</f>
        <v/>
      </c>
      <c r="R7396" s="17">
        <f>IF($B7396="","",MIN(1,DAY($A7396)/IF($N7396="Superstore",Settings!$B$5,Settings!$B$4)))</f>
        <v/>
      </c>
      <c r="S7396" s="17">
        <f>IF(OR($B7396="",$G7396="",$R7396=0),"",$G7396/$R7396)</f>
        <v/>
      </c>
      <c r="T7396">
        <f>IF($S7396="","",IF($S7396&lt;Settings!$B$8,"Critical",IF($S7396&lt;Settings!$B$9,"Semi Critical","Non Critical")))</f>
        <v/>
      </c>
      <c r="U7396">
        <f>IF($B7396="","",IFERROR(VLOOKUP($O7396,Leaders!$A:$B,2,0),"Not Mapped"))</f>
        <v/>
      </c>
    </row>
    <row r="7397">
      <c r="A7397" s="16" t="n"/>
      <c r="G7397" s="17" t="n"/>
      <c r="H7397" s="17" t="n"/>
      <c r="I7397" s="17" t="n"/>
      <c r="J7397" s="17" t="n"/>
      <c r="K7397" s="17" t="n"/>
      <c r="L7397" s="17" t="n"/>
      <c r="N7397">
        <f>IF($B7397="","",IF($C7397="SUPERSTORE","Superstore","DH"))</f>
        <v/>
      </c>
      <c r="O7397">
        <f>IF($B7397="","",IFERROR(VLOOKUP($B7397,Mapping!$A:$C,2,0),"Not Mapped"))</f>
        <v/>
      </c>
      <c r="P7397">
        <f>IF($B7397="","",IFERROR(VLOOKUP($B7397,Mapping!$A:$C,3,0),"Not Mapped"))</f>
        <v/>
      </c>
      <c r="Q7397">
        <f>IF($B7397="","",IF(COUNTIF(Exclusions!$A:$A,$B7397)&gt;0,"Yes","No"))</f>
        <v/>
      </c>
      <c r="R7397" s="17">
        <f>IF($B7397="","",MIN(1,DAY($A7397)/IF($N7397="Superstore",Settings!$B$5,Settings!$B$4)))</f>
        <v/>
      </c>
      <c r="S7397" s="17">
        <f>IF(OR($B7397="",$G7397="",$R7397=0),"",$G7397/$R7397)</f>
        <v/>
      </c>
      <c r="T7397">
        <f>IF($S7397="","",IF($S7397&lt;Settings!$B$8,"Critical",IF($S7397&lt;Settings!$B$9,"Semi Critical","Non Critical")))</f>
        <v/>
      </c>
      <c r="U7397">
        <f>IF($B7397="","",IFERROR(VLOOKUP($O7397,Leaders!$A:$B,2,0),"Not Mapped"))</f>
        <v/>
      </c>
    </row>
    <row r="7398">
      <c r="A7398" s="16" t="n"/>
      <c r="G7398" s="17" t="n"/>
      <c r="H7398" s="17" t="n"/>
      <c r="I7398" s="17" t="n"/>
      <c r="J7398" s="17" t="n"/>
      <c r="K7398" s="17" t="n"/>
      <c r="L7398" s="17" t="n"/>
      <c r="N7398">
        <f>IF($B7398="","",IF($C7398="SUPERSTORE","Superstore","DH"))</f>
        <v/>
      </c>
      <c r="O7398">
        <f>IF($B7398="","",IFERROR(VLOOKUP($B7398,Mapping!$A:$C,2,0),"Not Mapped"))</f>
        <v/>
      </c>
      <c r="P7398">
        <f>IF($B7398="","",IFERROR(VLOOKUP($B7398,Mapping!$A:$C,3,0),"Not Mapped"))</f>
        <v/>
      </c>
      <c r="Q7398">
        <f>IF($B7398="","",IF(COUNTIF(Exclusions!$A:$A,$B7398)&gt;0,"Yes","No"))</f>
        <v/>
      </c>
      <c r="R7398" s="17">
        <f>IF($B7398="","",MIN(1,DAY($A7398)/IF($N7398="Superstore",Settings!$B$5,Settings!$B$4)))</f>
        <v/>
      </c>
      <c r="S7398" s="17">
        <f>IF(OR($B7398="",$G7398="",$R7398=0),"",$G7398/$R7398)</f>
        <v/>
      </c>
      <c r="T7398">
        <f>IF($S7398="","",IF($S7398&lt;Settings!$B$8,"Critical",IF($S7398&lt;Settings!$B$9,"Semi Critical","Non Critical")))</f>
        <v/>
      </c>
      <c r="U7398">
        <f>IF($B7398="","",IFERROR(VLOOKUP($O7398,Leaders!$A:$B,2,0),"Not Mapped"))</f>
        <v/>
      </c>
    </row>
    <row r="7399">
      <c r="A7399" s="16" t="n"/>
      <c r="G7399" s="17" t="n"/>
      <c r="H7399" s="17" t="n"/>
      <c r="I7399" s="17" t="n"/>
      <c r="J7399" s="17" t="n"/>
      <c r="K7399" s="17" t="n"/>
      <c r="L7399" s="17" t="n"/>
      <c r="N7399">
        <f>IF($B7399="","",IF($C7399="SUPERSTORE","Superstore","DH"))</f>
        <v/>
      </c>
      <c r="O7399">
        <f>IF($B7399="","",IFERROR(VLOOKUP($B7399,Mapping!$A:$C,2,0),"Not Mapped"))</f>
        <v/>
      </c>
      <c r="P7399">
        <f>IF($B7399="","",IFERROR(VLOOKUP($B7399,Mapping!$A:$C,3,0),"Not Mapped"))</f>
        <v/>
      </c>
      <c r="Q7399">
        <f>IF($B7399="","",IF(COUNTIF(Exclusions!$A:$A,$B7399)&gt;0,"Yes","No"))</f>
        <v/>
      </c>
      <c r="R7399" s="17">
        <f>IF($B7399="","",MIN(1,DAY($A7399)/IF($N7399="Superstore",Settings!$B$5,Settings!$B$4)))</f>
        <v/>
      </c>
      <c r="S7399" s="17">
        <f>IF(OR($B7399="",$G7399="",$R7399=0),"",$G7399/$R7399)</f>
        <v/>
      </c>
      <c r="T7399">
        <f>IF($S7399="","",IF($S7399&lt;Settings!$B$8,"Critical",IF($S7399&lt;Settings!$B$9,"Semi Critical","Non Critical")))</f>
        <v/>
      </c>
      <c r="U7399">
        <f>IF($B7399="","",IFERROR(VLOOKUP($O7399,Leaders!$A:$B,2,0),"Not Mapped"))</f>
        <v/>
      </c>
    </row>
    <row r="7400">
      <c r="A7400" s="16" t="n"/>
      <c r="G7400" s="17" t="n"/>
      <c r="H7400" s="17" t="n"/>
      <c r="I7400" s="17" t="n"/>
      <c r="J7400" s="17" t="n"/>
      <c r="K7400" s="17" t="n"/>
      <c r="L7400" s="17" t="n"/>
      <c r="N7400">
        <f>IF($B7400="","",IF($C7400="SUPERSTORE","Superstore","DH"))</f>
        <v/>
      </c>
      <c r="O7400">
        <f>IF($B7400="","",IFERROR(VLOOKUP($B7400,Mapping!$A:$C,2,0),"Not Mapped"))</f>
        <v/>
      </c>
      <c r="P7400">
        <f>IF($B7400="","",IFERROR(VLOOKUP($B7400,Mapping!$A:$C,3,0),"Not Mapped"))</f>
        <v/>
      </c>
      <c r="Q7400">
        <f>IF($B7400="","",IF(COUNTIF(Exclusions!$A:$A,$B7400)&gt;0,"Yes","No"))</f>
        <v/>
      </c>
      <c r="R7400" s="17">
        <f>IF($B7400="","",MIN(1,DAY($A7400)/IF($N7400="Superstore",Settings!$B$5,Settings!$B$4)))</f>
        <v/>
      </c>
      <c r="S7400" s="17">
        <f>IF(OR($B7400="",$G7400="",$R7400=0),"",$G7400/$R7400)</f>
        <v/>
      </c>
      <c r="T7400">
        <f>IF($S7400="","",IF($S7400&lt;Settings!$B$8,"Critical",IF($S7400&lt;Settings!$B$9,"Semi Critical","Non Critical")))</f>
        <v/>
      </c>
      <c r="U7400">
        <f>IF($B7400="","",IFERROR(VLOOKUP($O7400,Leaders!$A:$B,2,0),"Not Mapped"))</f>
        <v/>
      </c>
    </row>
    <row r="7401">
      <c r="A7401" s="16" t="n"/>
      <c r="G7401" s="17" t="n"/>
      <c r="H7401" s="17" t="n"/>
      <c r="I7401" s="17" t="n"/>
      <c r="J7401" s="17" t="n"/>
      <c r="K7401" s="17" t="n"/>
      <c r="L7401" s="17" t="n"/>
      <c r="N7401">
        <f>IF($B7401="","",IF($C7401="SUPERSTORE","Superstore","DH"))</f>
        <v/>
      </c>
      <c r="O7401">
        <f>IF($B7401="","",IFERROR(VLOOKUP($B7401,Mapping!$A:$C,2,0),"Not Mapped"))</f>
        <v/>
      </c>
      <c r="P7401">
        <f>IF($B7401="","",IFERROR(VLOOKUP($B7401,Mapping!$A:$C,3,0),"Not Mapped"))</f>
        <v/>
      </c>
      <c r="Q7401">
        <f>IF($B7401="","",IF(COUNTIF(Exclusions!$A:$A,$B7401)&gt;0,"Yes","No"))</f>
        <v/>
      </c>
      <c r="R7401" s="17">
        <f>IF($B7401="","",MIN(1,DAY($A7401)/IF($N7401="Superstore",Settings!$B$5,Settings!$B$4)))</f>
        <v/>
      </c>
      <c r="S7401" s="17">
        <f>IF(OR($B7401="",$G7401="",$R7401=0),"",$G7401/$R7401)</f>
        <v/>
      </c>
      <c r="T7401">
        <f>IF($S7401="","",IF($S7401&lt;Settings!$B$8,"Critical",IF($S7401&lt;Settings!$B$9,"Semi Critical","Non Critical")))</f>
        <v/>
      </c>
      <c r="U7401">
        <f>IF($B7401="","",IFERROR(VLOOKUP($O7401,Leaders!$A:$B,2,0),"Not Mapped"))</f>
        <v/>
      </c>
    </row>
    <row r="7402">
      <c r="A7402" s="16" t="n"/>
      <c r="G7402" s="17" t="n"/>
      <c r="H7402" s="17" t="n"/>
      <c r="I7402" s="17" t="n"/>
      <c r="J7402" s="17" t="n"/>
      <c r="K7402" s="17" t="n"/>
      <c r="L7402" s="17" t="n"/>
      <c r="N7402">
        <f>IF($B7402="","",IF($C7402="SUPERSTORE","Superstore","DH"))</f>
        <v/>
      </c>
      <c r="O7402">
        <f>IF($B7402="","",IFERROR(VLOOKUP($B7402,Mapping!$A:$C,2,0),"Not Mapped"))</f>
        <v/>
      </c>
      <c r="P7402">
        <f>IF($B7402="","",IFERROR(VLOOKUP($B7402,Mapping!$A:$C,3,0),"Not Mapped"))</f>
        <v/>
      </c>
      <c r="Q7402">
        <f>IF($B7402="","",IF(COUNTIF(Exclusions!$A:$A,$B7402)&gt;0,"Yes","No"))</f>
        <v/>
      </c>
      <c r="R7402" s="17">
        <f>IF($B7402="","",MIN(1,DAY($A7402)/IF($N7402="Superstore",Settings!$B$5,Settings!$B$4)))</f>
        <v/>
      </c>
      <c r="S7402" s="17">
        <f>IF(OR($B7402="",$G7402="",$R7402=0),"",$G7402/$R7402)</f>
        <v/>
      </c>
      <c r="T7402">
        <f>IF($S7402="","",IF($S7402&lt;Settings!$B$8,"Critical",IF($S7402&lt;Settings!$B$9,"Semi Critical","Non Critical")))</f>
        <v/>
      </c>
      <c r="U7402">
        <f>IF($B7402="","",IFERROR(VLOOKUP($O7402,Leaders!$A:$B,2,0),"Not Mapped"))</f>
        <v/>
      </c>
    </row>
    <row r="7403">
      <c r="A7403" s="16" t="n"/>
      <c r="G7403" s="17" t="n"/>
      <c r="H7403" s="17" t="n"/>
      <c r="I7403" s="17" t="n"/>
      <c r="J7403" s="17" t="n"/>
      <c r="K7403" s="17" t="n"/>
      <c r="L7403" s="17" t="n"/>
      <c r="N7403">
        <f>IF($B7403="","",IF($C7403="SUPERSTORE","Superstore","DH"))</f>
        <v/>
      </c>
      <c r="O7403">
        <f>IF($B7403="","",IFERROR(VLOOKUP($B7403,Mapping!$A:$C,2,0),"Not Mapped"))</f>
        <v/>
      </c>
      <c r="P7403">
        <f>IF($B7403="","",IFERROR(VLOOKUP($B7403,Mapping!$A:$C,3,0),"Not Mapped"))</f>
        <v/>
      </c>
      <c r="Q7403">
        <f>IF($B7403="","",IF(COUNTIF(Exclusions!$A:$A,$B7403)&gt;0,"Yes","No"))</f>
        <v/>
      </c>
      <c r="R7403" s="17">
        <f>IF($B7403="","",MIN(1,DAY($A7403)/IF($N7403="Superstore",Settings!$B$5,Settings!$B$4)))</f>
        <v/>
      </c>
      <c r="S7403" s="17">
        <f>IF(OR($B7403="",$G7403="",$R7403=0),"",$G7403/$R7403)</f>
        <v/>
      </c>
      <c r="T7403">
        <f>IF($S7403="","",IF($S7403&lt;Settings!$B$8,"Critical",IF($S7403&lt;Settings!$B$9,"Semi Critical","Non Critical")))</f>
        <v/>
      </c>
      <c r="U7403">
        <f>IF($B7403="","",IFERROR(VLOOKUP($O7403,Leaders!$A:$B,2,0),"Not Mapped"))</f>
        <v/>
      </c>
    </row>
    <row r="7404">
      <c r="A7404" s="16" t="n"/>
      <c r="G7404" s="17" t="n"/>
      <c r="H7404" s="17" t="n"/>
      <c r="I7404" s="17" t="n"/>
      <c r="J7404" s="17" t="n"/>
      <c r="K7404" s="17" t="n"/>
      <c r="L7404" s="17" t="n"/>
      <c r="N7404">
        <f>IF($B7404="","",IF($C7404="SUPERSTORE","Superstore","DH"))</f>
        <v/>
      </c>
      <c r="O7404">
        <f>IF($B7404="","",IFERROR(VLOOKUP($B7404,Mapping!$A:$C,2,0),"Not Mapped"))</f>
        <v/>
      </c>
      <c r="P7404">
        <f>IF($B7404="","",IFERROR(VLOOKUP($B7404,Mapping!$A:$C,3,0),"Not Mapped"))</f>
        <v/>
      </c>
      <c r="Q7404">
        <f>IF($B7404="","",IF(COUNTIF(Exclusions!$A:$A,$B7404)&gt;0,"Yes","No"))</f>
        <v/>
      </c>
      <c r="R7404" s="17">
        <f>IF($B7404="","",MIN(1,DAY($A7404)/IF($N7404="Superstore",Settings!$B$5,Settings!$B$4)))</f>
        <v/>
      </c>
      <c r="S7404" s="17">
        <f>IF(OR($B7404="",$G7404="",$R7404=0),"",$G7404/$R7404)</f>
        <v/>
      </c>
      <c r="T7404">
        <f>IF($S7404="","",IF($S7404&lt;Settings!$B$8,"Critical",IF($S7404&lt;Settings!$B$9,"Semi Critical","Non Critical")))</f>
        <v/>
      </c>
      <c r="U7404">
        <f>IF($B7404="","",IFERROR(VLOOKUP($O7404,Leaders!$A:$B,2,0),"Not Mapped"))</f>
        <v/>
      </c>
    </row>
    <row r="7405">
      <c r="A7405" s="16" t="n"/>
      <c r="G7405" s="17" t="n"/>
      <c r="H7405" s="17" t="n"/>
      <c r="I7405" s="17" t="n"/>
      <c r="J7405" s="17" t="n"/>
      <c r="K7405" s="17" t="n"/>
      <c r="L7405" s="17" t="n"/>
      <c r="N7405">
        <f>IF($B7405="","",IF($C7405="SUPERSTORE","Superstore","DH"))</f>
        <v/>
      </c>
      <c r="O7405">
        <f>IF($B7405="","",IFERROR(VLOOKUP($B7405,Mapping!$A:$C,2,0),"Not Mapped"))</f>
        <v/>
      </c>
      <c r="P7405">
        <f>IF($B7405="","",IFERROR(VLOOKUP($B7405,Mapping!$A:$C,3,0),"Not Mapped"))</f>
        <v/>
      </c>
      <c r="Q7405">
        <f>IF($B7405="","",IF(COUNTIF(Exclusions!$A:$A,$B7405)&gt;0,"Yes","No"))</f>
        <v/>
      </c>
      <c r="R7405" s="17">
        <f>IF($B7405="","",MIN(1,DAY($A7405)/IF($N7405="Superstore",Settings!$B$5,Settings!$B$4)))</f>
        <v/>
      </c>
      <c r="S7405" s="17">
        <f>IF(OR($B7405="",$G7405="",$R7405=0),"",$G7405/$R7405)</f>
        <v/>
      </c>
      <c r="T7405">
        <f>IF($S7405="","",IF($S7405&lt;Settings!$B$8,"Critical",IF($S7405&lt;Settings!$B$9,"Semi Critical","Non Critical")))</f>
        <v/>
      </c>
      <c r="U7405">
        <f>IF($B7405="","",IFERROR(VLOOKUP($O7405,Leaders!$A:$B,2,0),"Not Mapped"))</f>
        <v/>
      </c>
    </row>
    <row r="7406">
      <c r="A7406" s="16" t="n"/>
      <c r="G7406" s="17" t="n"/>
      <c r="H7406" s="17" t="n"/>
      <c r="I7406" s="17" t="n"/>
      <c r="J7406" s="17" t="n"/>
      <c r="K7406" s="17" t="n"/>
      <c r="L7406" s="17" t="n"/>
      <c r="N7406">
        <f>IF($B7406="","",IF($C7406="SUPERSTORE","Superstore","DH"))</f>
        <v/>
      </c>
      <c r="O7406">
        <f>IF($B7406="","",IFERROR(VLOOKUP($B7406,Mapping!$A:$C,2,0),"Not Mapped"))</f>
        <v/>
      </c>
      <c r="P7406">
        <f>IF($B7406="","",IFERROR(VLOOKUP($B7406,Mapping!$A:$C,3,0),"Not Mapped"))</f>
        <v/>
      </c>
      <c r="Q7406">
        <f>IF($B7406="","",IF(COUNTIF(Exclusions!$A:$A,$B7406)&gt;0,"Yes","No"))</f>
        <v/>
      </c>
      <c r="R7406" s="17">
        <f>IF($B7406="","",MIN(1,DAY($A7406)/IF($N7406="Superstore",Settings!$B$5,Settings!$B$4)))</f>
        <v/>
      </c>
      <c r="S7406" s="17">
        <f>IF(OR($B7406="",$G7406="",$R7406=0),"",$G7406/$R7406)</f>
        <v/>
      </c>
      <c r="T7406">
        <f>IF($S7406="","",IF($S7406&lt;Settings!$B$8,"Critical",IF($S7406&lt;Settings!$B$9,"Semi Critical","Non Critical")))</f>
        <v/>
      </c>
      <c r="U7406">
        <f>IF($B7406="","",IFERROR(VLOOKUP($O7406,Leaders!$A:$B,2,0),"Not Mapped"))</f>
        <v/>
      </c>
    </row>
    <row r="7407">
      <c r="A7407" s="16" t="n"/>
      <c r="G7407" s="17" t="n"/>
      <c r="H7407" s="17" t="n"/>
      <c r="I7407" s="17" t="n"/>
      <c r="J7407" s="17" t="n"/>
      <c r="K7407" s="17" t="n"/>
      <c r="L7407" s="17" t="n"/>
      <c r="N7407">
        <f>IF($B7407="","",IF($C7407="SUPERSTORE","Superstore","DH"))</f>
        <v/>
      </c>
      <c r="O7407">
        <f>IF($B7407="","",IFERROR(VLOOKUP($B7407,Mapping!$A:$C,2,0),"Not Mapped"))</f>
        <v/>
      </c>
      <c r="P7407">
        <f>IF($B7407="","",IFERROR(VLOOKUP($B7407,Mapping!$A:$C,3,0),"Not Mapped"))</f>
        <v/>
      </c>
      <c r="Q7407">
        <f>IF($B7407="","",IF(COUNTIF(Exclusions!$A:$A,$B7407)&gt;0,"Yes","No"))</f>
        <v/>
      </c>
      <c r="R7407" s="17">
        <f>IF($B7407="","",MIN(1,DAY($A7407)/IF($N7407="Superstore",Settings!$B$5,Settings!$B$4)))</f>
        <v/>
      </c>
      <c r="S7407" s="17">
        <f>IF(OR($B7407="",$G7407="",$R7407=0),"",$G7407/$R7407)</f>
        <v/>
      </c>
      <c r="T7407">
        <f>IF($S7407="","",IF($S7407&lt;Settings!$B$8,"Critical",IF($S7407&lt;Settings!$B$9,"Semi Critical","Non Critical")))</f>
        <v/>
      </c>
      <c r="U7407">
        <f>IF($B7407="","",IFERROR(VLOOKUP($O7407,Leaders!$A:$B,2,0),"Not Mapped"))</f>
        <v/>
      </c>
    </row>
    <row r="7408">
      <c r="A7408" s="16" t="n"/>
      <c r="G7408" s="17" t="n"/>
      <c r="H7408" s="17" t="n"/>
      <c r="I7408" s="17" t="n"/>
      <c r="J7408" s="17" t="n"/>
      <c r="K7408" s="17" t="n"/>
      <c r="L7408" s="17" t="n"/>
      <c r="N7408">
        <f>IF($B7408="","",IF($C7408="SUPERSTORE","Superstore","DH"))</f>
        <v/>
      </c>
      <c r="O7408">
        <f>IF($B7408="","",IFERROR(VLOOKUP($B7408,Mapping!$A:$C,2,0),"Not Mapped"))</f>
        <v/>
      </c>
      <c r="P7408">
        <f>IF($B7408="","",IFERROR(VLOOKUP($B7408,Mapping!$A:$C,3,0),"Not Mapped"))</f>
        <v/>
      </c>
      <c r="Q7408">
        <f>IF($B7408="","",IF(COUNTIF(Exclusions!$A:$A,$B7408)&gt;0,"Yes","No"))</f>
        <v/>
      </c>
      <c r="R7408" s="17">
        <f>IF($B7408="","",MIN(1,DAY($A7408)/IF($N7408="Superstore",Settings!$B$5,Settings!$B$4)))</f>
        <v/>
      </c>
      <c r="S7408" s="17">
        <f>IF(OR($B7408="",$G7408="",$R7408=0),"",$G7408/$R7408)</f>
        <v/>
      </c>
      <c r="T7408">
        <f>IF($S7408="","",IF($S7408&lt;Settings!$B$8,"Critical",IF($S7408&lt;Settings!$B$9,"Semi Critical","Non Critical")))</f>
        <v/>
      </c>
      <c r="U7408">
        <f>IF($B7408="","",IFERROR(VLOOKUP($O7408,Leaders!$A:$B,2,0),"Not Mapped"))</f>
        <v/>
      </c>
    </row>
    <row r="7409">
      <c r="A7409" s="16" t="n"/>
      <c r="G7409" s="17" t="n"/>
      <c r="H7409" s="17" t="n"/>
      <c r="I7409" s="17" t="n"/>
      <c r="J7409" s="17" t="n"/>
      <c r="K7409" s="17" t="n"/>
      <c r="L7409" s="17" t="n"/>
      <c r="N7409">
        <f>IF($B7409="","",IF($C7409="SUPERSTORE","Superstore","DH"))</f>
        <v/>
      </c>
      <c r="O7409">
        <f>IF($B7409="","",IFERROR(VLOOKUP($B7409,Mapping!$A:$C,2,0),"Not Mapped"))</f>
        <v/>
      </c>
      <c r="P7409">
        <f>IF($B7409="","",IFERROR(VLOOKUP($B7409,Mapping!$A:$C,3,0),"Not Mapped"))</f>
        <v/>
      </c>
      <c r="Q7409">
        <f>IF($B7409="","",IF(COUNTIF(Exclusions!$A:$A,$B7409)&gt;0,"Yes","No"))</f>
        <v/>
      </c>
      <c r="R7409" s="17">
        <f>IF($B7409="","",MIN(1,DAY($A7409)/IF($N7409="Superstore",Settings!$B$5,Settings!$B$4)))</f>
        <v/>
      </c>
      <c r="S7409" s="17">
        <f>IF(OR($B7409="",$G7409="",$R7409=0),"",$G7409/$R7409)</f>
        <v/>
      </c>
      <c r="T7409">
        <f>IF($S7409="","",IF($S7409&lt;Settings!$B$8,"Critical",IF($S7409&lt;Settings!$B$9,"Semi Critical","Non Critical")))</f>
        <v/>
      </c>
      <c r="U7409">
        <f>IF($B7409="","",IFERROR(VLOOKUP($O7409,Leaders!$A:$B,2,0),"Not Mapped"))</f>
        <v/>
      </c>
    </row>
    <row r="7410">
      <c r="A7410" s="16" t="n"/>
      <c r="G7410" s="17" t="n"/>
      <c r="H7410" s="17" t="n"/>
      <c r="I7410" s="17" t="n"/>
      <c r="J7410" s="17" t="n"/>
      <c r="K7410" s="17" t="n"/>
      <c r="L7410" s="17" t="n"/>
      <c r="N7410">
        <f>IF($B7410="","",IF($C7410="SUPERSTORE","Superstore","DH"))</f>
        <v/>
      </c>
      <c r="O7410">
        <f>IF($B7410="","",IFERROR(VLOOKUP($B7410,Mapping!$A:$C,2,0),"Not Mapped"))</f>
        <v/>
      </c>
      <c r="P7410">
        <f>IF($B7410="","",IFERROR(VLOOKUP($B7410,Mapping!$A:$C,3,0),"Not Mapped"))</f>
        <v/>
      </c>
      <c r="Q7410">
        <f>IF($B7410="","",IF(COUNTIF(Exclusions!$A:$A,$B7410)&gt;0,"Yes","No"))</f>
        <v/>
      </c>
      <c r="R7410" s="17">
        <f>IF($B7410="","",MIN(1,DAY($A7410)/IF($N7410="Superstore",Settings!$B$5,Settings!$B$4)))</f>
        <v/>
      </c>
      <c r="S7410" s="17">
        <f>IF(OR($B7410="",$G7410="",$R7410=0),"",$G7410/$R7410)</f>
        <v/>
      </c>
      <c r="T7410">
        <f>IF($S7410="","",IF($S7410&lt;Settings!$B$8,"Critical",IF($S7410&lt;Settings!$B$9,"Semi Critical","Non Critical")))</f>
        <v/>
      </c>
      <c r="U7410">
        <f>IF($B7410="","",IFERROR(VLOOKUP($O7410,Leaders!$A:$B,2,0),"Not Mapped"))</f>
        <v/>
      </c>
    </row>
    <row r="7411">
      <c r="A7411" s="16" t="n"/>
      <c r="G7411" s="17" t="n"/>
      <c r="H7411" s="17" t="n"/>
      <c r="I7411" s="17" t="n"/>
      <c r="J7411" s="17" t="n"/>
      <c r="K7411" s="17" t="n"/>
      <c r="L7411" s="17" t="n"/>
      <c r="N7411">
        <f>IF($B7411="","",IF($C7411="SUPERSTORE","Superstore","DH"))</f>
        <v/>
      </c>
      <c r="O7411">
        <f>IF($B7411="","",IFERROR(VLOOKUP($B7411,Mapping!$A:$C,2,0),"Not Mapped"))</f>
        <v/>
      </c>
      <c r="P7411">
        <f>IF($B7411="","",IFERROR(VLOOKUP($B7411,Mapping!$A:$C,3,0),"Not Mapped"))</f>
        <v/>
      </c>
      <c r="Q7411">
        <f>IF($B7411="","",IF(COUNTIF(Exclusions!$A:$A,$B7411)&gt;0,"Yes","No"))</f>
        <v/>
      </c>
      <c r="R7411" s="17">
        <f>IF($B7411="","",MIN(1,DAY($A7411)/IF($N7411="Superstore",Settings!$B$5,Settings!$B$4)))</f>
        <v/>
      </c>
      <c r="S7411" s="17">
        <f>IF(OR($B7411="",$G7411="",$R7411=0),"",$G7411/$R7411)</f>
        <v/>
      </c>
      <c r="T7411">
        <f>IF($S7411="","",IF($S7411&lt;Settings!$B$8,"Critical",IF($S7411&lt;Settings!$B$9,"Semi Critical","Non Critical")))</f>
        <v/>
      </c>
      <c r="U7411">
        <f>IF($B7411="","",IFERROR(VLOOKUP($O7411,Leaders!$A:$B,2,0),"Not Mapped"))</f>
        <v/>
      </c>
    </row>
    <row r="7412">
      <c r="A7412" s="16" t="n"/>
      <c r="G7412" s="17" t="n"/>
      <c r="H7412" s="17" t="n"/>
      <c r="I7412" s="17" t="n"/>
      <c r="J7412" s="17" t="n"/>
      <c r="K7412" s="17" t="n"/>
      <c r="L7412" s="17" t="n"/>
      <c r="N7412">
        <f>IF($B7412="","",IF($C7412="SUPERSTORE","Superstore","DH"))</f>
        <v/>
      </c>
      <c r="O7412">
        <f>IF($B7412="","",IFERROR(VLOOKUP($B7412,Mapping!$A:$C,2,0),"Not Mapped"))</f>
        <v/>
      </c>
      <c r="P7412">
        <f>IF($B7412="","",IFERROR(VLOOKUP($B7412,Mapping!$A:$C,3,0),"Not Mapped"))</f>
        <v/>
      </c>
      <c r="Q7412">
        <f>IF($B7412="","",IF(COUNTIF(Exclusions!$A:$A,$B7412)&gt;0,"Yes","No"))</f>
        <v/>
      </c>
      <c r="R7412" s="17">
        <f>IF($B7412="","",MIN(1,DAY($A7412)/IF($N7412="Superstore",Settings!$B$5,Settings!$B$4)))</f>
        <v/>
      </c>
      <c r="S7412" s="17">
        <f>IF(OR($B7412="",$G7412="",$R7412=0),"",$G7412/$R7412)</f>
        <v/>
      </c>
      <c r="T7412">
        <f>IF($S7412="","",IF($S7412&lt;Settings!$B$8,"Critical",IF($S7412&lt;Settings!$B$9,"Semi Critical","Non Critical")))</f>
        <v/>
      </c>
      <c r="U7412">
        <f>IF($B7412="","",IFERROR(VLOOKUP($O7412,Leaders!$A:$B,2,0),"Not Mapped"))</f>
        <v/>
      </c>
    </row>
    <row r="7413">
      <c r="A7413" s="16" t="n"/>
      <c r="G7413" s="17" t="n"/>
      <c r="H7413" s="17" t="n"/>
      <c r="I7413" s="17" t="n"/>
      <c r="J7413" s="17" t="n"/>
      <c r="K7413" s="17" t="n"/>
      <c r="L7413" s="17" t="n"/>
      <c r="N7413">
        <f>IF($B7413="","",IF($C7413="SUPERSTORE","Superstore","DH"))</f>
        <v/>
      </c>
      <c r="O7413">
        <f>IF($B7413="","",IFERROR(VLOOKUP($B7413,Mapping!$A:$C,2,0),"Not Mapped"))</f>
        <v/>
      </c>
      <c r="P7413">
        <f>IF($B7413="","",IFERROR(VLOOKUP($B7413,Mapping!$A:$C,3,0),"Not Mapped"))</f>
        <v/>
      </c>
      <c r="Q7413">
        <f>IF($B7413="","",IF(COUNTIF(Exclusions!$A:$A,$B7413)&gt;0,"Yes","No"))</f>
        <v/>
      </c>
      <c r="R7413" s="17">
        <f>IF($B7413="","",MIN(1,DAY($A7413)/IF($N7413="Superstore",Settings!$B$5,Settings!$B$4)))</f>
        <v/>
      </c>
      <c r="S7413" s="17">
        <f>IF(OR($B7413="",$G7413="",$R7413=0),"",$G7413/$R7413)</f>
        <v/>
      </c>
      <c r="T7413">
        <f>IF($S7413="","",IF($S7413&lt;Settings!$B$8,"Critical",IF($S7413&lt;Settings!$B$9,"Semi Critical","Non Critical")))</f>
        <v/>
      </c>
      <c r="U7413">
        <f>IF($B7413="","",IFERROR(VLOOKUP($O7413,Leaders!$A:$B,2,0),"Not Mapped"))</f>
        <v/>
      </c>
    </row>
    <row r="7414">
      <c r="A7414" s="16" t="n"/>
      <c r="G7414" s="17" t="n"/>
      <c r="H7414" s="17" t="n"/>
      <c r="I7414" s="17" t="n"/>
      <c r="J7414" s="17" t="n"/>
      <c r="K7414" s="17" t="n"/>
      <c r="L7414" s="17" t="n"/>
      <c r="N7414">
        <f>IF($B7414="","",IF($C7414="SUPERSTORE","Superstore","DH"))</f>
        <v/>
      </c>
      <c r="O7414">
        <f>IF($B7414="","",IFERROR(VLOOKUP($B7414,Mapping!$A:$C,2,0),"Not Mapped"))</f>
        <v/>
      </c>
      <c r="P7414">
        <f>IF($B7414="","",IFERROR(VLOOKUP($B7414,Mapping!$A:$C,3,0),"Not Mapped"))</f>
        <v/>
      </c>
      <c r="Q7414">
        <f>IF($B7414="","",IF(COUNTIF(Exclusions!$A:$A,$B7414)&gt;0,"Yes","No"))</f>
        <v/>
      </c>
      <c r="R7414" s="17">
        <f>IF($B7414="","",MIN(1,DAY($A7414)/IF($N7414="Superstore",Settings!$B$5,Settings!$B$4)))</f>
        <v/>
      </c>
      <c r="S7414" s="17">
        <f>IF(OR($B7414="",$G7414="",$R7414=0),"",$G7414/$R7414)</f>
        <v/>
      </c>
      <c r="T7414">
        <f>IF($S7414="","",IF($S7414&lt;Settings!$B$8,"Critical",IF($S7414&lt;Settings!$B$9,"Semi Critical","Non Critical")))</f>
        <v/>
      </c>
      <c r="U7414">
        <f>IF($B7414="","",IFERROR(VLOOKUP($O7414,Leaders!$A:$B,2,0),"Not Mapped"))</f>
        <v/>
      </c>
    </row>
    <row r="7415">
      <c r="A7415" s="16" t="n"/>
      <c r="G7415" s="17" t="n"/>
      <c r="H7415" s="17" t="n"/>
      <c r="I7415" s="17" t="n"/>
      <c r="J7415" s="17" t="n"/>
      <c r="K7415" s="17" t="n"/>
      <c r="L7415" s="17" t="n"/>
      <c r="N7415">
        <f>IF($B7415="","",IF($C7415="SUPERSTORE","Superstore","DH"))</f>
        <v/>
      </c>
      <c r="O7415">
        <f>IF($B7415="","",IFERROR(VLOOKUP($B7415,Mapping!$A:$C,2,0),"Not Mapped"))</f>
        <v/>
      </c>
      <c r="P7415">
        <f>IF($B7415="","",IFERROR(VLOOKUP($B7415,Mapping!$A:$C,3,0),"Not Mapped"))</f>
        <v/>
      </c>
      <c r="Q7415">
        <f>IF($B7415="","",IF(COUNTIF(Exclusions!$A:$A,$B7415)&gt;0,"Yes","No"))</f>
        <v/>
      </c>
      <c r="R7415" s="17">
        <f>IF($B7415="","",MIN(1,DAY($A7415)/IF($N7415="Superstore",Settings!$B$5,Settings!$B$4)))</f>
        <v/>
      </c>
      <c r="S7415" s="17">
        <f>IF(OR($B7415="",$G7415="",$R7415=0),"",$G7415/$R7415)</f>
        <v/>
      </c>
      <c r="T7415">
        <f>IF($S7415="","",IF($S7415&lt;Settings!$B$8,"Critical",IF($S7415&lt;Settings!$B$9,"Semi Critical","Non Critical")))</f>
        <v/>
      </c>
      <c r="U7415">
        <f>IF($B7415="","",IFERROR(VLOOKUP($O7415,Leaders!$A:$B,2,0),"Not Mapped"))</f>
        <v/>
      </c>
    </row>
    <row r="7416">
      <c r="A7416" s="16" t="n"/>
      <c r="G7416" s="17" t="n"/>
      <c r="H7416" s="17" t="n"/>
      <c r="I7416" s="17" t="n"/>
      <c r="J7416" s="17" t="n"/>
      <c r="K7416" s="17" t="n"/>
      <c r="L7416" s="17" t="n"/>
      <c r="N7416">
        <f>IF($B7416="","",IF($C7416="SUPERSTORE","Superstore","DH"))</f>
        <v/>
      </c>
      <c r="O7416">
        <f>IF($B7416="","",IFERROR(VLOOKUP($B7416,Mapping!$A:$C,2,0),"Not Mapped"))</f>
        <v/>
      </c>
      <c r="P7416">
        <f>IF($B7416="","",IFERROR(VLOOKUP($B7416,Mapping!$A:$C,3,0),"Not Mapped"))</f>
        <v/>
      </c>
      <c r="Q7416">
        <f>IF($B7416="","",IF(COUNTIF(Exclusions!$A:$A,$B7416)&gt;0,"Yes","No"))</f>
        <v/>
      </c>
      <c r="R7416" s="17">
        <f>IF($B7416="","",MIN(1,DAY($A7416)/IF($N7416="Superstore",Settings!$B$5,Settings!$B$4)))</f>
        <v/>
      </c>
      <c r="S7416" s="17">
        <f>IF(OR($B7416="",$G7416="",$R7416=0),"",$G7416/$R7416)</f>
        <v/>
      </c>
      <c r="T7416">
        <f>IF($S7416="","",IF($S7416&lt;Settings!$B$8,"Critical",IF($S7416&lt;Settings!$B$9,"Semi Critical","Non Critical")))</f>
        <v/>
      </c>
      <c r="U7416">
        <f>IF($B7416="","",IFERROR(VLOOKUP($O7416,Leaders!$A:$B,2,0),"Not Mapped"))</f>
        <v/>
      </c>
    </row>
    <row r="7417">
      <c r="A7417" s="16" t="n"/>
      <c r="G7417" s="17" t="n"/>
      <c r="H7417" s="17" t="n"/>
      <c r="I7417" s="17" t="n"/>
      <c r="J7417" s="17" t="n"/>
      <c r="K7417" s="17" t="n"/>
      <c r="L7417" s="17" t="n"/>
      <c r="N7417">
        <f>IF($B7417="","",IF($C7417="SUPERSTORE","Superstore","DH"))</f>
        <v/>
      </c>
      <c r="O7417">
        <f>IF($B7417="","",IFERROR(VLOOKUP($B7417,Mapping!$A:$C,2,0),"Not Mapped"))</f>
        <v/>
      </c>
      <c r="P7417">
        <f>IF($B7417="","",IFERROR(VLOOKUP($B7417,Mapping!$A:$C,3,0),"Not Mapped"))</f>
        <v/>
      </c>
      <c r="Q7417">
        <f>IF($B7417="","",IF(COUNTIF(Exclusions!$A:$A,$B7417)&gt;0,"Yes","No"))</f>
        <v/>
      </c>
      <c r="R7417" s="17">
        <f>IF($B7417="","",MIN(1,DAY($A7417)/IF($N7417="Superstore",Settings!$B$5,Settings!$B$4)))</f>
        <v/>
      </c>
      <c r="S7417" s="17">
        <f>IF(OR($B7417="",$G7417="",$R7417=0),"",$G7417/$R7417)</f>
        <v/>
      </c>
      <c r="T7417">
        <f>IF($S7417="","",IF($S7417&lt;Settings!$B$8,"Critical",IF($S7417&lt;Settings!$B$9,"Semi Critical","Non Critical")))</f>
        <v/>
      </c>
      <c r="U7417">
        <f>IF($B7417="","",IFERROR(VLOOKUP($O7417,Leaders!$A:$B,2,0),"Not Mapped"))</f>
        <v/>
      </c>
    </row>
    <row r="7418">
      <c r="A7418" s="16" t="n"/>
      <c r="G7418" s="17" t="n"/>
      <c r="H7418" s="17" t="n"/>
      <c r="I7418" s="17" t="n"/>
      <c r="J7418" s="17" t="n"/>
      <c r="K7418" s="17" t="n"/>
      <c r="L7418" s="17" t="n"/>
      <c r="N7418">
        <f>IF($B7418="","",IF($C7418="SUPERSTORE","Superstore","DH"))</f>
        <v/>
      </c>
      <c r="O7418">
        <f>IF($B7418="","",IFERROR(VLOOKUP($B7418,Mapping!$A:$C,2,0),"Not Mapped"))</f>
        <v/>
      </c>
      <c r="P7418">
        <f>IF($B7418="","",IFERROR(VLOOKUP($B7418,Mapping!$A:$C,3,0),"Not Mapped"))</f>
        <v/>
      </c>
      <c r="Q7418">
        <f>IF($B7418="","",IF(COUNTIF(Exclusions!$A:$A,$B7418)&gt;0,"Yes","No"))</f>
        <v/>
      </c>
      <c r="R7418" s="17">
        <f>IF($B7418="","",MIN(1,DAY($A7418)/IF($N7418="Superstore",Settings!$B$5,Settings!$B$4)))</f>
        <v/>
      </c>
      <c r="S7418" s="17">
        <f>IF(OR($B7418="",$G7418="",$R7418=0),"",$G7418/$R7418)</f>
        <v/>
      </c>
      <c r="T7418">
        <f>IF($S7418="","",IF($S7418&lt;Settings!$B$8,"Critical",IF($S7418&lt;Settings!$B$9,"Semi Critical","Non Critical")))</f>
        <v/>
      </c>
      <c r="U7418">
        <f>IF($B7418="","",IFERROR(VLOOKUP($O7418,Leaders!$A:$B,2,0),"Not Mapped"))</f>
        <v/>
      </c>
    </row>
    <row r="7419">
      <c r="A7419" s="16" t="n"/>
      <c r="G7419" s="17" t="n"/>
      <c r="H7419" s="17" t="n"/>
      <c r="I7419" s="17" t="n"/>
      <c r="J7419" s="17" t="n"/>
      <c r="K7419" s="17" t="n"/>
      <c r="L7419" s="17" t="n"/>
      <c r="N7419">
        <f>IF($B7419="","",IF($C7419="SUPERSTORE","Superstore","DH"))</f>
        <v/>
      </c>
      <c r="O7419">
        <f>IF($B7419="","",IFERROR(VLOOKUP($B7419,Mapping!$A:$C,2,0),"Not Mapped"))</f>
        <v/>
      </c>
      <c r="P7419">
        <f>IF($B7419="","",IFERROR(VLOOKUP($B7419,Mapping!$A:$C,3,0),"Not Mapped"))</f>
        <v/>
      </c>
      <c r="Q7419">
        <f>IF($B7419="","",IF(COUNTIF(Exclusions!$A:$A,$B7419)&gt;0,"Yes","No"))</f>
        <v/>
      </c>
      <c r="R7419" s="17">
        <f>IF($B7419="","",MIN(1,DAY($A7419)/IF($N7419="Superstore",Settings!$B$5,Settings!$B$4)))</f>
        <v/>
      </c>
      <c r="S7419" s="17">
        <f>IF(OR($B7419="",$G7419="",$R7419=0),"",$G7419/$R7419)</f>
        <v/>
      </c>
      <c r="T7419">
        <f>IF($S7419="","",IF($S7419&lt;Settings!$B$8,"Critical",IF($S7419&lt;Settings!$B$9,"Semi Critical","Non Critical")))</f>
        <v/>
      </c>
      <c r="U7419">
        <f>IF($B7419="","",IFERROR(VLOOKUP($O7419,Leaders!$A:$B,2,0),"Not Mapped"))</f>
        <v/>
      </c>
    </row>
    <row r="7420">
      <c r="A7420" s="16" t="n"/>
      <c r="G7420" s="17" t="n"/>
      <c r="H7420" s="17" t="n"/>
      <c r="I7420" s="17" t="n"/>
      <c r="J7420" s="17" t="n"/>
      <c r="K7420" s="17" t="n"/>
      <c r="L7420" s="17" t="n"/>
      <c r="N7420">
        <f>IF($B7420="","",IF($C7420="SUPERSTORE","Superstore","DH"))</f>
        <v/>
      </c>
      <c r="O7420">
        <f>IF($B7420="","",IFERROR(VLOOKUP($B7420,Mapping!$A:$C,2,0),"Not Mapped"))</f>
        <v/>
      </c>
      <c r="P7420">
        <f>IF($B7420="","",IFERROR(VLOOKUP($B7420,Mapping!$A:$C,3,0),"Not Mapped"))</f>
        <v/>
      </c>
      <c r="Q7420">
        <f>IF($B7420="","",IF(COUNTIF(Exclusions!$A:$A,$B7420)&gt;0,"Yes","No"))</f>
        <v/>
      </c>
      <c r="R7420" s="17">
        <f>IF($B7420="","",MIN(1,DAY($A7420)/IF($N7420="Superstore",Settings!$B$5,Settings!$B$4)))</f>
        <v/>
      </c>
      <c r="S7420" s="17">
        <f>IF(OR($B7420="",$G7420="",$R7420=0),"",$G7420/$R7420)</f>
        <v/>
      </c>
      <c r="T7420">
        <f>IF($S7420="","",IF($S7420&lt;Settings!$B$8,"Critical",IF($S7420&lt;Settings!$B$9,"Semi Critical","Non Critical")))</f>
        <v/>
      </c>
      <c r="U7420">
        <f>IF($B7420="","",IFERROR(VLOOKUP($O7420,Leaders!$A:$B,2,0),"Not Mapped"))</f>
        <v/>
      </c>
    </row>
    <row r="7421">
      <c r="A7421" s="16" t="n"/>
      <c r="G7421" s="17" t="n"/>
      <c r="H7421" s="17" t="n"/>
      <c r="I7421" s="17" t="n"/>
      <c r="J7421" s="17" t="n"/>
      <c r="K7421" s="17" t="n"/>
      <c r="L7421" s="17" t="n"/>
      <c r="N7421">
        <f>IF($B7421="","",IF($C7421="SUPERSTORE","Superstore","DH"))</f>
        <v/>
      </c>
      <c r="O7421">
        <f>IF($B7421="","",IFERROR(VLOOKUP($B7421,Mapping!$A:$C,2,0),"Not Mapped"))</f>
        <v/>
      </c>
      <c r="P7421">
        <f>IF($B7421="","",IFERROR(VLOOKUP($B7421,Mapping!$A:$C,3,0),"Not Mapped"))</f>
        <v/>
      </c>
      <c r="Q7421">
        <f>IF($B7421="","",IF(COUNTIF(Exclusions!$A:$A,$B7421)&gt;0,"Yes","No"))</f>
        <v/>
      </c>
      <c r="R7421" s="17">
        <f>IF($B7421="","",MIN(1,DAY($A7421)/IF($N7421="Superstore",Settings!$B$5,Settings!$B$4)))</f>
        <v/>
      </c>
      <c r="S7421" s="17">
        <f>IF(OR($B7421="",$G7421="",$R7421=0),"",$G7421/$R7421)</f>
        <v/>
      </c>
      <c r="T7421">
        <f>IF($S7421="","",IF($S7421&lt;Settings!$B$8,"Critical",IF($S7421&lt;Settings!$B$9,"Semi Critical","Non Critical")))</f>
        <v/>
      </c>
      <c r="U7421">
        <f>IF($B7421="","",IFERROR(VLOOKUP($O7421,Leaders!$A:$B,2,0),"Not Mapped"))</f>
        <v/>
      </c>
    </row>
    <row r="7422">
      <c r="A7422" s="16" t="n"/>
      <c r="G7422" s="17" t="n"/>
      <c r="H7422" s="17" t="n"/>
      <c r="I7422" s="17" t="n"/>
      <c r="J7422" s="17" t="n"/>
      <c r="K7422" s="17" t="n"/>
      <c r="L7422" s="17" t="n"/>
      <c r="N7422">
        <f>IF($B7422="","",IF($C7422="SUPERSTORE","Superstore","DH"))</f>
        <v/>
      </c>
      <c r="O7422">
        <f>IF($B7422="","",IFERROR(VLOOKUP($B7422,Mapping!$A:$C,2,0),"Not Mapped"))</f>
        <v/>
      </c>
      <c r="P7422">
        <f>IF($B7422="","",IFERROR(VLOOKUP($B7422,Mapping!$A:$C,3,0),"Not Mapped"))</f>
        <v/>
      </c>
      <c r="Q7422">
        <f>IF($B7422="","",IF(COUNTIF(Exclusions!$A:$A,$B7422)&gt;0,"Yes","No"))</f>
        <v/>
      </c>
      <c r="R7422" s="17">
        <f>IF($B7422="","",MIN(1,DAY($A7422)/IF($N7422="Superstore",Settings!$B$5,Settings!$B$4)))</f>
        <v/>
      </c>
      <c r="S7422" s="17">
        <f>IF(OR($B7422="",$G7422="",$R7422=0),"",$G7422/$R7422)</f>
        <v/>
      </c>
      <c r="T7422">
        <f>IF($S7422="","",IF($S7422&lt;Settings!$B$8,"Critical",IF($S7422&lt;Settings!$B$9,"Semi Critical","Non Critical")))</f>
        <v/>
      </c>
      <c r="U7422">
        <f>IF($B7422="","",IFERROR(VLOOKUP($O7422,Leaders!$A:$B,2,0),"Not Mapped"))</f>
        <v/>
      </c>
    </row>
    <row r="7423">
      <c r="A7423" s="16" t="n"/>
      <c r="G7423" s="17" t="n"/>
      <c r="H7423" s="17" t="n"/>
      <c r="I7423" s="17" t="n"/>
      <c r="J7423" s="17" t="n"/>
      <c r="K7423" s="17" t="n"/>
      <c r="L7423" s="17" t="n"/>
      <c r="N7423">
        <f>IF($B7423="","",IF($C7423="SUPERSTORE","Superstore","DH"))</f>
        <v/>
      </c>
      <c r="O7423">
        <f>IF($B7423="","",IFERROR(VLOOKUP($B7423,Mapping!$A:$C,2,0),"Not Mapped"))</f>
        <v/>
      </c>
      <c r="P7423">
        <f>IF($B7423="","",IFERROR(VLOOKUP($B7423,Mapping!$A:$C,3,0),"Not Mapped"))</f>
        <v/>
      </c>
      <c r="Q7423">
        <f>IF($B7423="","",IF(COUNTIF(Exclusions!$A:$A,$B7423)&gt;0,"Yes","No"))</f>
        <v/>
      </c>
      <c r="R7423" s="17">
        <f>IF($B7423="","",MIN(1,DAY($A7423)/IF($N7423="Superstore",Settings!$B$5,Settings!$B$4)))</f>
        <v/>
      </c>
      <c r="S7423" s="17">
        <f>IF(OR($B7423="",$G7423="",$R7423=0),"",$G7423/$R7423)</f>
        <v/>
      </c>
      <c r="T7423">
        <f>IF($S7423="","",IF($S7423&lt;Settings!$B$8,"Critical",IF($S7423&lt;Settings!$B$9,"Semi Critical","Non Critical")))</f>
        <v/>
      </c>
      <c r="U7423">
        <f>IF($B7423="","",IFERROR(VLOOKUP($O7423,Leaders!$A:$B,2,0),"Not Mapped"))</f>
        <v/>
      </c>
    </row>
    <row r="7424">
      <c r="A7424" s="16" t="n"/>
      <c r="G7424" s="17" t="n"/>
      <c r="H7424" s="17" t="n"/>
      <c r="I7424" s="17" t="n"/>
      <c r="J7424" s="17" t="n"/>
      <c r="K7424" s="17" t="n"/>
      <c r="L7424" s="17" t="n"/>
      <c r="N7424">
        <f>IF($B7424="","",IF($C7424="SUPERSTORE","Superstore","DH"))</f>
        <v/>
      </c>
      <c r="O7424">
        <f>IF($B7424="","",IFERROR(VLOOKUP($B7424,Mapping!$A:$C,2,0),"Not Mapped"))</f>
        <v/>
      </c>
      <c r="P7424">
        <f>IF($B7424="","",IFERROR(VLOOKUP($B7424,Mapping!$A:$C,3,0),"Not Mapped"))</f>
        <v/>
      </c>
      <c r="Q7424">
        <f>IF($B7424="","",IF(COUNTIF(Exclusions!$A:$A,$B7424)&gt;0,"Yes","No"))</f>
        <v/>
      </c>
      <c r="R7424" s="17">
        <f>IF($B7424="","",MIN(1,DAY($A7424)/IF($N7424="Superstore",Settings!$B$5,Settings!$B$4)))</f>
        <v/>
      </c>
      <c r="S7424" s="17">
        <f>IF(OR($B7424="",$G7424="",$R7424=0),"",$G7424/$R7424)</f>
        <v/>
      </c>
      <c r="T7424">
        <f>IF($S7424="","",IF($S7424&lt;Settings!$B$8,"Critical",IF($S7424&lt;Settings!$B$9,"Semi Critical","Non Critical")))</f>
        <v/>
      </c>
      <c r="U7424">
        <f>IF($B7424="","",IFERROR(VLOOKUP($O7424,Leaders!$A:$B,2,0),"Not Mapped"))</f>
        <v/>
      </c>
    </row>
    <row r="7425">
      <c r="A7425" s="16" t="n"/>
      <c r="G7425" s="17" t="n"/>
      <c r="H7425" s="17" t="n"/>
      <c r="I7425" s="17" t="n"/>
      <c r="J7425" s="17" t="n"/>
      <c r="K7425" s="17" t="n"/>
      <c r="L7425" s="17" t="n"/>
      <c r="N7425">
        <f>IF($B7425="","",IF($C7425="SUPERSTORE","Superstore","DH"))</f>
        <v/>
      </c>
      <c r="O7425">
        <f>IF($B7425="","",IFERROR(VLOOKUP($B7425,Mapping!$A:$C,2,0),"Not Mapped"))</f>
        <v/>
      </c>
      <c r="P7425">
        <f>IF($B7425="","",IFERROR(VLOOKUP($B7425,Mapping!$A:$C,3,0),"Not Mapped"))</f>
        <v/>
      </c>
      <c r="Q7425">
        <f>IF($B7425="","",IF(COUNTIF(Exclusions!$A:$A,$B7425)&gt;0,"Yes","No"))</f>
        <v/>
      </c>
      <c r="R7425" s="17">
        <f>IF($B7425="","",MIN(1,DAY($A7425)/IF($N7425="Superstore",Settings!$B$5,Settings!$B$4)))</f>
        <v/>
      </c>
      <c r="S7425" s="17">
        <f>IF(OR($B7425="",$G7425="",$R7425=0),"",$G7425/$R7425)</f>
        <v/>
      </c>
      <c r="T7425">
        <f>IF($S7425="","",IF($S7425&lt;Settings!$B$8,"Critical",IF($S7425&lt;Settings!$B$9,"Semi Critical","Non Critical")))</f>
        <v/>
      </c>
      <c r="U7425">
        <f>IF($B7425="","",IFERROR(VLOOKUP($O7425,Leaders!$A:$B,2,0),"Not Mapped"))</f>
        <v/>
      </c>
    </row>
    <row r="7426">
      <c r="A7426" s="16" t="n"/>
      <c r="G7426" s="17" t="n"/>
      <c r="H7426" s="17" t="n"/>
      <c r="I7426" s="17" t="n"/>
      <c r="J7426" s="17" t="n"/>
      <c r="K7426" s="17" t="n"/>
      <c r="L7426" s="17" t="n"/>
      <c r="N7426">
        <f>IF($B7426="","",IF($C7426="SUPERSTORE","Superstore","DH"))</f>
        <v/>
      </c>
      <c r="O7426">
        <f>IF($B7426="","",IFERROR(VLOOKUP($B7426,Mapping!$A:$C,2,0),"Not Mapped"))</f>
        <v/>
      </c>
      <c r="P7426">
        <f>IF($B7426="","",IFERROR(VLOOKUP($B7426,Mapping!$A:$C,3,0),"Not Mapped"))</f>
        <v/>
      </c>
      <c r="Q7426">
        <f>IF($B7426="","",IF(COUNTIF(Exclusions!$A:$A,$B7426)&gt;0,"Yes","No"))</f>
        <v/>
      </c>
      <c r="R7426" s="17">
        <f>IF($B7426="","",MIN(1,DAY($A7426)/IF($N7426="Superstore",Settings!$B$5,Settings!$B$4)))</f>
        <v/>
      </c>
      <c r="S7426" s="17">
        <f>IF(OR($B7426="",$G7426="",$R7426=0),"",$G7426/$R7426)</f>
        <v/>
      </c>
      <c r="T7426">
        <f>IF($S7426="","",IF($S7426&lt;Settings!$B$8,"Critical",IF($S7426&lt;Settings!$B$9,"Semi Critical","Non Critical")))</f>
        <v/>
      </c>
      <c r="U7426">
        <f>IF($B7426="","",IFERROR(VLOOKUP($O7426,Leaders!$A:$B,2,0),"Not Mapped"))</f>
        <v/>
      </c>
    </row>
    <row r="7427">
      <c r="A7427" s="16" t="n"/>
      <c r="G7427" s="17" t="n"/>
      <c r="H7427" s="17" t="n"/>
      <c r="I7427" s="17" t="n"/>
      <c r="J7427" s="17" t="n"/>
      <c r="K7427" s="17" t="n"/>
      <c r="L7427" s="17" t="n"/>
      <c r="N7427">
        <f>IF($B7427="","",IF($C7427="SUPERSTORE","Superstore","DH"))</f>
        <v/>
      </c>
      <c r="O7427">
        <f>IF($B7427="","",IFERROR(VLOOKUP($B7427,Mapping!$A:$C,2,0),"Not Mapped"))</f>
        <v/>
      </c>
      <c r="P7427">
        <f>IF($B7427="","",IFERROR(VLOOKUP($B7427,Mapping!$A:$C,3,0),"Not Mapped"))</f>
        <v/>
      </c>
      <c r="Q7427">
        <f>IF($B7427="","",IF(COUNTIF(Exclusions!$A:$A,$B7427)&gt;0,"Yes","No"))</f>
        <v/>
      </c>
      <c r="R7427" s="17">
        <f>IF($B7427="","",MIN(1,DAY($A7427)/IF($N7427="Superstore",Settings!$B$5,Settings!$B$4)))</f>
        <v/>
      </c>
      <c r="S7427" s="17">
        <f>IF(OR($B7427="",$G7427="",$R7427=0),"",$G7427/$R7427)</f>
        <v/>
      </c>
      <c r="T7427">
        <f>IF($S7427="","",IF($S7427&lt;Settings!$B$8,"Critical",IF($S7427&lt;Settings!$B$9,"Semi Critical","Non Critical")))</f>
        <v/>
      </c>
      <c r="U7427">
        <f>IF($B7427="","",IFERROR(VLOOKUP($O7427,Leaders!$A:$B,2,0),"Not Mapped"))</f>
        <v/>
      </c>
    </row>
    <row r="7428">
      <c r="A7428" s="16" t="n"/>
      <c r="G7428" s="17" t="n"/>
      <c r="H7428" s="17" t="n"/>
      <c r="I7428" s="17" t="n"/>
      <c r="J7428" s="17" t="n"/>
      <c r="K7428" s="17" t="n"/>
      <c r="L7428" s="17" t="n"/>
      <c r="N7428">
        <f>IF($B7428="","",IF($C7428="SUPERSTORE","Superstore","DH"))</f>
        <v/>
      </c>
      <c r="O7428">
        <f>IF($B7428="","",IFERROR(VLOOKUP($B7428,Mapping!$A:$C,2,0),"Not Mapped"))</f>
        <v/>
      </c>
      <c r="P7428">
        <f>IF($B7428="","",IFERROR(VLOOKUP($B7428,Mapping!$A:$C,3,0),"Not Mapped"))</f>
        <v/>
      </c>
      <c r="Q7428">
        <f>IF($B7428="","",IF(COUNTIF(Exclusions!$A:$A,$B7428)&gt;0,"Yes","No"))</f>
        <v/>
      </c>
      <c r="R7428" s="17">
        <f>IF($B7428="","",MIN(1,DAY($A7428)/IF($N7428="Superstore",Settings!$B$5,Settings!$B$4)))</f>
        <v/>
      </c>
      <c r="S7428" s="17">
        <f>IF(OR($B7428="",$G7428="",$R7428=0),"",$G7428/$R7428)</f>
        <v/>
      </c>
      <c r="T7428">
        <f>IF($S7428="","",IF($S7428&lt;Settings!$B$8,"Critical",IF($S7428&lt;Settings!$B$9,"Semi Critical","Non Critical")))</f>
        <v/>
      </c>
      <c r="U7428">
        <f>IF($B7428="","",IFERROR(VLOOKUP($O7428,Leaders!$A:$B,2,0),"Not Mapped"))</f>
        <v/>
      </c>
    </row>
    <row r="7429">
      <c r="A7429" s="16" t="n"/>
      <c r="G7429" s="17" t="n"/>
      <c r="H7429" s="17" t="n"/>
      <c r="I7429" s="17" t="n"/>
      <c r="J7429" s="17" t="n"/>
      <c r="K7429" s="17" t="n"/>
      <c r="L7429" s="17" t="n"/>
      <c r="N7429">
        <f>IF($B7429="","",IF($C7429="SUPERSTORE","Superstore","DH"))</f>
        <v/>
      </c>
      <c r="O7429">
        <f>IF($B7429="","",IFERROR(VLOOKUP($B7429,Mapping!$A:$C,2,0),"Not Mapped"))</f>
        <v/>
      </c>
      <c r="P7429">
        <f>IF($B7429="","",IFERROR(VLOOKUP($B7429,Mapping!$A:$C,3,0),"Not Mapped"))</f>
        <v/>
      </c>
      <c r="Q7429">
        <f>IF($B7429="","",IF(COUNTIF(Exclusions!$A:$A,$B7429)&gt;0,"Yes","No"))</f>
        <v/>
      </c>
      <c r="R7429" s="17">
        <f>IF($B7429="","",MIN(1,DAY($A7429)/IF($N7429="Superstore",Settings!$B$5,Settings!$B$4)))</f>
        <v/>
      </c>
      <c r="S7429" s="17">
        <f>IF(OR($B7429="",$G7429="",$R7429=0),"",$G7429/$R7429)</f>
        <v/>
      </c>
      <c r="T7429">
        <f>IF($S7429="","",IF($S7429&lt;Settings!$B$8,"Critical",IF($S7429&lt;Settings!$B$9,"Semi Critical","Non Critical")))</f>
        <v/>
      </c>
      <c r="U7429">
        <f>IF($B7429="","",IFERROR(VLOOKUP($O7429,Leaders!$A:$B,2,0),"Not Mapped"))</f>
        <v/>
      </c>
    </row>
    <row r="7430">
      <c r="A7430" s="16" t="n"/>
      <c r="G7430" s="17" t="n"/>
      <c r="H7430" s="17" t="n"/>
      <c r="I7430" s="17" t="n"/>
      <c r="J7430" s="17" t="n"/>
      <c r="K7430" s="17" t="n"/>
      <c r="L7430" s="17" t="n"/>
      <c r="N7430">
        <f>IF($B7430="","",IF($C7430="SUPERSTORE","Superstore","DH"))</f>
        <v/>
      </c>
      <c r="O7430">
        <f>IF($B7430="","",IFERROR(VLOOKUP($B7430,Mapping!$A:$C,2,0),"Not Mapped"))</f>
        <v/>
      </c>
      <c r="P7430">
        <f>IF($B7430="","",IFERROR(VLOOKUP($B7430,Mapping!$A:$C,3,0),"Not Mapped"))</f>
        <v/>
      </c>
      <c r="Q7430">
        <f>IF($B7430="","",IF(COUNTIF(Exclusions!$A:$A,$B7430)&gt;0,"Yes","No"))</f>
        <v/>
      </c>
      <c r="R7430" s="17">
        <f>IF($B7430="","",MIN(1,DAY($A7430)/IF($N7430="Superstore",Settings!$B$5,Settings!$B$4)))</f>
        <v/>
      </c>
      <c r="S7430" s="17">
        <f>IF(OR($B7430="",$G7430="",$R7430=0),"",$G7430/$R7430)</f>
        <v/>
      </c>
      <c r="T7430">
        <f>IF($S7430="","",IF($S7430&lt;Settings!$B$8,"Critical",IF($S7430&lt;Settings!$B$9,"Semi Critical","Non Critical")))</f>
        <v/>
      </c>
      <c r="U7430">
        <f>IF($B7430="","",IFERROR(VLOOKUP($O7430,Leaders!$A:$B,2,0),"Not Mapped"))</f>
        <v/>
      </c>
    </row>
    <row r="7431">
      <c r="A7431" s="16" t="n"/>
      <c r="G7431" s="17" t="n"/>
      <c r="H7431" s="17" t="n"/>
      <c r="I7431" s="17" t="n"/>
      <c r="J7431" s="17" t="n"/>
      <c r="K7431" s="17" t="n"/>
      <c r="L7431" s="17" t="n"/>
      <c r="N7431">
        <f>IF($B7431="","",IF($C7431="SUPERSTORE","Superstore","DH"))</f>
        <v/>
      </c>
      <c r="O7431">
        <f>IF($B7431="","",IFERROR(VLOOKUP($B7431,Mapping!$A:$C,2,0),"Not Mapped"))</f>
        <v/>
      </c>
      <c r="P7431">
        <f>IF($B7431="","",IFERROR(VLOOKUP($B7431,Mapping!$A:$C,3,0),"Not Mapped"))</f>
        <v/>
      </c>
      <c r="Q7431">
        <f>IF($B7431="","",IF(COUNTIF(Exclusions!$A:$A,$B7431)&gt;0,"Yes","No"))</f>
        <v/>
      </c>
      <c r="R7431" s="17">
        <f>IF($B7431="","",MIN(1,DAY($A7431)/IF($N7431="Superstore",Settings!$B$5,Settings!$B$4)))</f>
        <v/>
      </c>
      <c r="S7431" s="17">
        <f>IF(OR($B7431="",$G7431="",$R7431=0),"",$G7431/$R7431)</f>
        <v/>
      </c>
      <c r="T7431">
        <f>IF($S7431="","",IF($S7431&lt;Settings!$B$8,"Critical",IF($S7431&lt;Settings!$B$9,"Semi Critical","Non Critical")))</f>
        <v/>
      </c>
      <c r="U7431">
        <f>IF($B7431="","",IFERROR(VLOOKUP($O7431,Leaders!$A:$B,2,0),"Not Mapped"))</f>
        <v/>
      </c>
    </row>
    <row r="7432">
      <c r="A7432" s="16" t="n"/>
      <c r="G7432" s="17" t="n"/>
      <c r="H7432" s="17" t="n"/>
      <c r="I7432" s="17" t="n"/>
      <c r="J7432" s="17" t="n"/>
      <c r="K7432" s="17" t="n"/>
      <c r="L7432" s="17" t="n"/>
      <c r="N7432">
        <f>IF($B7432="","",IF($C7432="SUPERSTORE","Superstore","DH"))</f>
        <v/>
      </c>
      <c r="O7432">
        <f>IF($B7432="","",IFERROR(VLOOKUP($B7432,Mapping!$A:$C,2,0),"Not Mapped"))</f>
        <v/>
      </c>
      <c r="P7432">
        <f>IF($B7432="","",IFERROR(VLOOKUP($B7432,Mapping!$A:$C,3,0),"Not Mapped"))</f>
        <v/>
      </c>
      <c r="Q7432">
        <f>IF($B7432="","",IF(COUNTIF(Exclusions!$A:$A,$B7432)&gt;0,"Yes","No"))</f>
        <v/>
      </c>
      <c r="R7432" s="17">
        <f>IF($B7432="","",MIN(1,DAY($A7432)/IF($N7432="Superstore",Settings!$B$5,Settings!$B$4)))</f>
        <v/>
      </c>
      <c r="S7432" s="17">
        <f>IF(OR($B7432="",$G7432="",$R7432=0),"",$G7432/$R7432)</f>
        <v/>
      </c>
      <c r="T7432">
        <f>IF($S7432="","",IF($S7432&lt;Settings!$B$8,"Critical",IF($S7432&lt;Settings!$B$9,"Semi Critical","Non Critical")))</f>
        <v/>
      </c>
      <c r="U7432">
        <f>IF($B7432="","",IFERROR(VLOOKUP($O7432,Leaders!$A:$B,2,0),"Not Mapped"))</f>
        <v/>
      </c>
    </row>
    <row r="7433">
      <c r="A7433" s="16" t="n"/>
      <c r="G7433" s="17" t="n"/>
      <c r="H7433" s="17" t="n"/>
      <c r="I7433" s="17" t="n"/>
      <c r="J7433" s="17" t="n"/>
      <c r="K7433" s="17" t="n"/>
      <c r="L7433" s="17" t="n"/>
      <c r="N7433">
        <f>IF($B7433="","",IF($C7433="SUPERSTORE","Superstore","DH"))</f>
        <v/>
      </c>
      <c r="O7433">
        <f>IF($B7433="","",IFERROR(VLOOKUP($B7433,Mapping!$A:$C,2,0),"Not Mapped"))</f>
        <v/>
      </c>
      <c r="P7433">
        <f>IF($B7433="","",IFERROR(VLOOKUP($B7433,Mapping!$A:$C,3,0),"Not Mapped"))</f>
        <v/>
      </c>
      <c r="Q7433">
        <f>IF($B7433="","",IF(COUNTIF(Exclusions!$A:$A,$B7433)&gt;0,"Yes","No"))</f>
        <v/>
      </c>
      <c r="R7433" s="17">
        <f>IF($B7433="","",MIN(1,DAY($A7433)/IF($N7433="Superstore",Settings!$B$5,Settings!$B$4)))</f>
        <v/>
      </c>
      <c r="S7433" s="17">
        <f>IF(OR($B7433="",$G7433="",$R7433=0),"",$G7433/$R7433)</f>
        <v/>
      </c>
      <c r="T7433">
        <f>IF($S7433="","",IF($S7433&lt;Settings!$B$8,"Critical",IF($S7433&lt;Settings!$B$9,"Semi Critical","Non Critical")))</f>
        <v/>
      </c>
      <c r="U7433">
        <f>IF($B7433="","",IFERROR(VLOOKUP($O7433,Leaders!$A:$B,2,0),"Not Mapped"))</f>
        <v/>
      </c>
    </row>
    <row r="7434">
      <c r="A7434" s="16" t="n"/>
      <c r="G7434" s="17" t="n"/>
      <c r="H7434" s="17" t="n"/>
      <c r="I7434" s="17" t="n"/>
      <c r="J7434" s="17" t="n"/>
      <c r="K7434" s="17" t="n"/>
      <c r="L7434" s="17" t="n"/>
      <c r="N7434">
        <f>IF($B7434="","",IF($C7434="SUPERSTORE","Superstore","DH"))</f>
        <v/>
      </c>
      <c r="O7434">
        <f>IF($B7434="","",IFERROR(VLOOKUP($B7434,Mapping!$A:$C,2,0),"Not Mapped"))</f>
        <v/>
      </c>
      <c r="P7434">
        <f>IF($B7434="","",IFERROR(VLOOKUP($B7434,Mapping!$A:$C,3,0),"Not Mapped"))</f>
        <v/>
      </c>
      <c r="Q7434">
        <f>IF($B7434="","",IF(COUNTIF(Exclusions!$A:$A,$B7434)&gt;0,"Yes","No"))</f>
        <v/>
      </c>
      <c r="R7434" s="17">
        <f>IF($B7434="","",MIN(1,DAY($A7434)/IF($N7434="Superstore",Settings!$B$5,Settings!$B$4)))</f>
        <v/>
      </c>
      <c r="S7434" s="17">
        <f>IF(OR($B7434="",$G7434="",$R7434=0),"",$G7434/$R7434)</f>
        <v/>
      </c>
      <c r="T7434">
        <f>IF($S7434="","",IF($S7434&lt;Settings!$B$8,"Critical",IF($S7434&lt;Settings!$B$9,"Semi Critical","Non Critical")))</f>
        <v/>
      </c>
      <c r="U7434">
        <f>IF($B7434="","",IFERROR(VLOOKUP($O7434,Leaders!$A:$B,2,0),"Not Mapped"))</f>
        <v/>
      </c>
    </row>
    <row r="7435">
      <c r="A7435" s="16" t="n"/>
      <c r="G7435" s="17" t="n"/>
      <c r="H7435" s="17" t="n"/>
      <c r="I7435" s="17" t="n"/>
      <c r="J7435" s="17" t="n"/>
      <c r="K7435" s="17" t="n"/>
      <c r="L7435" s="17" t="n"/>
      <c r="N7435">
        <f>IF($B7435="","",IF($C7435="SUPERSTORE","Superstore","DH"))</f>
        <v/>
      </c>
      <c r="O7435">
        <f>IF($B7435="","",IFERROR(VLOOKUP($B7435,Mapping!$A:$C,2,0),"Not Mapped"))</f>
        <v/>
      </c>
      <c r="P7435">
        <f>IF($B7435="","",IFERROR(VLOOKUP($B7435,Mapping!$A:$C,3,0),"Not Mapped"))</f>
        <v/>
      </c>
      <c r="Q7435">
        <f>IF($B7435="","",IF(COUNTIF(Exclusions!$A:$A,$B7435)&gt;0,"Yes","No"))</f>
        <v/>
      </c>
      <c r="R7435" s="17">
        <f>IF($B7435="","",MIN(1,DAY($A7435)/IF($N7435="Superstore",Settings!$B$5,Settings!$B$4)))</f>
        <v/>
      </c>
      <c r="S7435" s="17">
        <f>IF(OR($B7435="",$G7435="",$R7435=0),"",$G7435/$R7435)</f>
        <v/>
      </c>
      <c r="T7435">
        <f>IF($S7435="","",IF($S7435&lt;Settings!$B$8,"Critical",IF($S7435&lt;Settings!$B$9,"Semi Critical","Non Critical")))</f>
        <v/>
      </c>
      <c r="U7435">
        <f>IF($B7435="","",IFERROR(VLOOKUP($O7435,Leaders!$A:$B,2,0),"Not Mapped"))</f>
        <v/>
      </c>
    </row>
    <row r="7436">
      <c r="A7436" s="16" t="n"/>
      <c r="G7436" s="17" t="n"/>
      <c r="H7436" s="17" t="n"/>
      <c r="I7436" s="17" t="n"/>
      <c r="J7436" s="17" t="n"/>
      <c r="K7436" s="17" t="n"/>
      <c r="L7436" s="17" t="n"/>
      <c r="N7436">
        <f>IF($B7436="","",IF($C7436="SUPERSTORE","Superstore","DH"))</f>
        <v/>
      </c>
      <c r="O7436">
        <f>IF($B7436="","",IFERROR(VLOOKUP($B7436,Mapping!$A:$C,2,0),"Not Mapped"))</f>
        <v/>
      </c>
      <c r="P7436">
        <f>IF($B7436="","",IFERROR(VLOOKUP($B7436,Mapping!$A:$C,3,0),"Not Mapped"))</f>
        <v/>
      </c>
      <c r="Q7436">
        <f>IF($B7436="","",IF(COUNTIF(Exclusions!$A:$A,$B7436)&gt;0,"Yes","No"))</f>
        <v/>
      </c>
      <c r="R7436" s="17">
        <f>IF($B7436="","",MIN(1,DAY($A7436)/IF($N7436="Superstore",Settings!$B$5,Settings!$B$4)))</f>
        <v/>
      </c>
      <c r="S7436" s="17">
        <f>IF(OR($B7436="",$G7436="",$R7436=0),"",$G7436/$R7436)</f>
        <v/>
      </c>
      <c r="T7436">
        <f>IF($S7436="","",IF($S7436&lt;Settings!$B$8,"Critical",IF($S7436&lt;Settings!$B$9,"Semi Critical","Non Critical")))</f>
        <v/>
      </c>
      <c r="U7436">
        <f>IF($B7436="","",IFERROR(VLOOKUP($O7436,Leaders!$A:$B,2,0),"Not Mapped"))</f>
        <v/>
      </c>
    </row>
    <row r="7437">
      <c r="A7437" s="16" t="n"/>
      <c r="G7437" s="17" t="n"/>
      <c r="H7437" s="17" t="n"/>
      <c r="I7437" s="17" t="n"/>
      <c r="J7437" s="17" t="n"/>
      <c r="K7437" s="17" t="n"/>
      <c r="L7437" s="17" t="n"/>
      <c r="N7437">
        <f>IF($B7437="","",IF($C7437="SUPERSTORE","Superstore","DH"))</f>
        <v/>
      </c>
      <c r="O7437">
        <f>IF($B7437="","",IFERROR(VLOOKUP($B7437,Mapping!$A:$C,2,0),"Not Mapped"))</f>
        <v/>
      </c>
      <c r="P7437">
        <f>IF($B7437="","",IFERROR(VLOOKUP($B7437,Mapping!$A:$C,3,0),"Not Mapped"))</f>
        <v/>
      </c>
      <c r="Q7437">
        <f>IF($B7437="","",IF(COUNTIF(Exclusions!$A:$A,$B7437)&gt;0,"Yes","No"))</f>
        <v/>
      </c>
      <c r="R7437" s="17">
        <f>IF($B7437="","",MIN(1,DAY($A7437)/IF($N7437="Superstore",Settings!$B$5,Settings!$B$4)))</f>
        <v/>
      </c>
      <c r="S7437" s="17">
        <f>IF(OR($B7437="",$G7437="",$R7437=0),"",$G7437/$R7437)</f>
        <v/>
      </c>
      <c r="T7437">
        <f>IF($S7437="","",IF($S7437&lt;Settings!$B$8,"Critical",IF($S7437&lt;Settings!$B$9,"Semi Critical","Non Critical")))</f>
        <v/>
      </c>
      <c r="U7437">
        <f>IF($B7437="","",IFERROR(VLOOKUP($O7437,Leaders!$A:$B,2,0),"Not Mapped"))</f>
        <v/>
      </c>
    </row>
    <row r="7438">
      <c r="A7438" s="16" t="n"/>
      <c r="G7438" s="17" t="n"/>
      <c r="H7438" s="17" t="n"/>
      <c r="I7438" s="17" t="n"/>
      <c r="J7438" s="17" t="n"/>
      <c r="K7438" s="17" t="n"/>
      <c r="L7438" s="17" t="n"/>
      <c r="N7438">
        <f>IF($B7438="","",IF($C7438="SUPERSTORE","Superstore","DH"))</f>
        <v/>
      </c>
      <c r="O7438">
        <f>IF($B7438="","",IFERROR(VLOOKUP($B7438,Mapping!$A:$C,2,0),"Not Mapped"))</f>
        <v/>
      </c>
      <c r="P7438">
        <f>IF($B7438="","",IFERROR(VLOOKUP($B7438,Mapping!$A:$C,3,0),"Not Mapped"))</f>
        <v/>
      </c>
      <c r="Q7438">
        <f>IF($B7438="","",IF(COUNTIF(Exclusions!$A:$A,$B7438)&gt;0,"Yes","No"))</f>
        <v/>
      </c>
      <c r="R7438" s="17">
        <f>IF($B7438="","",MIN(1,DAY($A7438)/IF($N7438="Superstore",Settings!$B$5,Settings!$B$4)))</f>
        <v/>
      </c>
      <c r="S7438" s="17">
        <f>IF(OR($B7438="",$G7438="",$R7438=0),"",$G7438/$R7438)</f>
        <v/>
      </c>
      <c r="T7438">
        <f>IF($S7438="","",IF($S7438&lt;Settings!$B$8,"Critical",IF($S7438&lt;Settings!$B$9,"Semi Critical","Non Critical")))</f>
        <v/>
      </c>
      <c r="U7438">
        <f>IF($B7438="","",IFERROR(VLOOKUP($O7438,Leaders!$A:$B,2,0),"Not Mapped"))</f>
        <v/>
      </c>
    </row>
    <row r="7439">
      <c r="A7439" s="16" t="n"/>
      <c r="G7439" s="17" t="n"/>
      <c r="H7439" s="17" t="n"/>
      <c r="I7439" s="17" t="n"/>
      <c r="J7439" s="17" t="n"/>
      <c r="K7439" s="17" t="n"/>
      <c r="L7439" s="17" t="n"/>
      <c r="N7439">
        <f>IF($B7439="","",IF($C7439="SUPERSTORE","Superstore","DH"))</f>
        <v/>
      </c>
      <c r="O7439">
        <f>IF($B7439="","",IFERROR(VLOOKUP($B7439,Mapping!$A:$C,2,0),"Not Mapped"))</f>
        <v/>
      </c>
      <c r="P7439">
        <f>IF($B7439="","",IFERROR(VLOOKUP($B7439,Mapping!$A:$C,3,0),"Not Mapped"))</f>
        <v/>
      </c>
      <c r="Q7439">
        <f>IF($B7439="","",IF(COUNTIF(Exclusions!$A:$A,$B7439)&gt;0,"Yes","No"))</f>
        <v/>
      </c>
      <c r="R7439" s="17">
        <f>IF($B7439="","",MIN(1,DAY($A7439)/IF($N7439="Superstore",Settings!$B$5,Settings!$B$4)))</f>
        <v/>
      </c>
      <c r="S7439" s="17">
        <f>IF(OR($B7439="",$G7439="",$R7439=0),"",$G7439/$R7439)</f>
        <v/>
      </c>
      <c r="T7439">
        <f>IF($S7439="","",IF($S7439&lt;Settings!$B$8,"Critical",IF($S7439&lt;Settings!$B$9,"Semi Critical","Non Critical")))</f>
        <v/>
      </c>
      <c r="U7439">
        <f>IF($B7439="","",IFERROR(VLOOKUP($O7439,Leaders!$A:$B,2,0),"Not Mapped"))</f>
        <v/>
      </c>
    </row>
    <row r="7440">
      <c r="A7440" s="16" t="n"/>
      <c r="G7440" s="17" t="n"/>
      <c r="H7440" s="17" t="n"/>
      <c r="I7440" s="17" t="n"/>
      <c r="J7440" s="17" t="n"/>
      <c r="K7440" s="17" t="n"/>
      <c r="L7440" s="17" t="n"/>
      <c r="N7440">
        <f>IF($B7440="","",IF($C7440="SUPERSTORE","Superstore","DH"))</f>
        <v/>
      </c>
      <c r="O7440">
        <f>IF($B7440="","",IFERROR(VLOOKUP($B7440,Mapping!$A:$C,2,0),"Not Mapped"))</f>
        <v/>
      </c>
      <c r="P7440">
        <f>IF($B7440="","",IFERROR(VLOOKUP($B7440,Mapping!$A:$C,3,0),"Not Mapped"))</f>
        <v/>
      </c>
      <c r="Q7440">
        <f>IF($B7440="","",IF(COUNTIF(Exclusions!$A:$A,$B7440)&gt;0,"Yes","No"))</f>
        <v/>
      </c>
      <c r="R7440" s="17">
        <f>IF($B7440="","",MIN(1,DAY($A7440)/IF($N7440="Superstore",Settings!$B$5,Settings!$B$4)))</f>
        <v/>
      </c>
      <c r="S7440" s="17">
        <f>IF(OR($B7440="",$G7440="",$R7440=0),"",$G7440/$R7440)</f>
        <v/>
      </c>
      <c r="T7440">
        <f>IF($S7440="","",IF($S7440&lt;Settings!$B$8,"Critical",IF($S7440&lt;Settings!$B$9,"Semi Critical","Non Critical")))</f>
        <v/>
      </c>
      <c r="U7440">
        <f>IF($B7440="","",IFERROR(VLOOKUP($O7440,Leaders!$A:$B,2,0),"Not Mapped"))</f>
        <v/>
      </c>
    </row>
    <row r="7441">
      <c r="A7441" s="16" t="n"/>
      <c r="G7441" s="17" t="n"/>
      <c r="H7441" s="17" t="n"/>
      <c r="I7441" s="17" t="n"/>
      <c r="J7441" s="17" t="n"/>
      <c r="K7441" s="17" t="n"/>
      <c r="L7441" s="17" t="n"/>
      <c r="N7441">
        <f>IF($B7441="","",IF($C7441="SUPERSTORE","Superstore","DH"))</f>
        <v/>
      </c>
      <c r="O7441">
        <f>IF($B7441="","",IFERROR(VLOOKUP($B7441,Mapping!$A:$C,2,0),"Not Mapped"))</f>
        <v/>
      </c>
      <c r="P7441">
        <f>IF($B7441="","",IFERROR(VLOOKUP($B7441,Mapping!$A:$C,3,0),"Not Mapped"))</f>
        <v/>
      </c>
      <c r="Q7441">
        <f>IF($B7441="","",IF(COUNTIF(Exclusions!$A:$A,$B7441)&gt;0,"Yes","No"))</f>
        <v/>
      </c>
      <c r="R7441" s="17">
        <f>IF($B7441="","",MIN(1,DAY($A7441)/IF($N7441="Superstore",Settings!$B$5,Settings!$B$4)))</f>
        <v/>
      </c>
      <c r="S7441" s="17">
        <f>IF(OR($B7441="",$G7441="",$R7441=0),"",$G7441/$R7441)</f>
        <v/>
      </c>
      <c r="T7441">
        <f>IF($S7441="","",IF($S7441&lt;Settings!$B$8,"Critical",IF($S7441&lt;Settings!$B$9,"Semi Critical","Non Critical")))</f>
        <v/>
      </c>
      <c r="U7441">
        <f>IF($B7441="","",IFERROR(VLOOKUP($O7441,Leaders!$A:$B,2,0),"Not Mapped"))</f>
        <v/>
      </c>
    </row>
    <row r="7442">
      <c r="A7442" s="16" t="n"/>
      <c r="G7442" s="17" t="n"/>
      <c r="H7442" s="17" t="n"/>
      <c r="I7442" s="17" t="n"/>
      <c r="J7442" s="17" t="n"/>
      <c r="K7442" s="17" t="n"/>
      <c r="L7442" s="17" t="n"/>
      <c r="N7442">
        <f>IF($B7442="","",IF($C7442="SUPERSTORE","Superstore","DH"))</f>
        <v/>
      </c>
      <c r="O7442">
        <f>IF($B7442="","",IFERROR(VLOOKUP($B7442,Mapping!$A:$C,2,0),"Not Mapped"))</f>
        <v/>
      </c>
      <c r="P7442">
        <f>IF($B7442="","",IFERROR(VLOOKUP($B7442,Mapping!$A:$C,3,0),"Not Mapped"))</f>
        <v/>
      </c>
      <c r="Q7442">
        <f>IF($B7442="","",IF(COUNTIF(Exclusions!$A:$A,$B7442)&gt;0,"Yes","No"))</f>
        <v/>
      </c>
      <c r="R7442" s="17">
        <f>IF($B7442="","",MIN(1,DAY($A7442)/IF($N7442="Superstore",Settings!$B$5,Settings!$B$4)))</f>
        <v/>
      </c>
      <c r="S7442" s="17">
        <f>IF(OR($B7442="",$G7442="",$R7442=0),"",$G7442/$R7442)</f>
        <v/>
      </c>
      <c r="T7442">
        <f>IF($S7442="","",IF($S7442&lt;Settings!$B$8,"Critical",IF($S7442&lt;Settings!$B$9,"Semi Critical","Non Critical")))</f>
        <v/>
      </c>
      <c r="U7442">
        <f>IF($B7442="","",IFERROR(VLOOKUP($O7442,Leaders!$A:$B,2,0),"Not Mapped"))</f>
        <v/>
      </c>
    </row>
    <row r="7443">
      <c r="A7443" s="16" t="n"/>
      <c r="G7443" s="17" t="n"/>
      <c r="H7443" s="17" t="n"/>
      <c r="I7443" s="17" t="n"/>
      <c r="J7443" s="17" t="n"/>
      <c r="K7443" s="17" t="n"/>
      <c r="L7443" s="17" t="n"/>
      <c r="N7443">
        <f>IF($B7443="","",IF($C7443="SUPERSTORE","Superstore","DH"))</f>
        <v/>
      </c>
      <c r="O7443">
        <f>IF($B7443="","",IFERROR(VLOOKUP($B7443,Mapping!$A:$C,2,0),"Not Mapped"))</f>
        <v/>
      </c>
      <c r="P7443">
        <f>IF($B7443="","",IFERROR(VLOOKUP($B7443,Mapping!$A:$C,3,0),"Not Mapped"))</f>
        <v/>
      </c>
      <c r="Q7443">
        <f>IF($B7443="","",IF(COUNTIF(Exclusions!$A:$A,$B7443)&gt;0,"Yes","No"))</f>
        <v/>
      </c>
      <c r="R7443" s="17">
        <f>IF($B7443="","",MIN(1,DAY($A7443)/IF($N7443="Superstore",Settings!$B$5,Settings!$B$4)))</f>
        <v/>
      </c>
      <c r="S7443" s="17">
        <f>IF(OR($B7443="",$G7443="",$R7443=0),"",$G7443/$R7443)</f>
        <v/>
      </c>
      <c r="T7443">
        <f>IF($S7443="","",IF($S7443&lt;Settings!$B$8,"Critical",IF($S7443&lt;Settings!$B$9,"Semi Critical","Non Critical")))</f>
        <v/>
      </c>
      <c r="U7443">
        <f>IF($B7443="","",IFERROR(VLOOKUP($O7443,Leaders!$A:$B,2,0),"Not Mapped"))</f>
        <v/>
      </c>
    </row>
    <row r="7444">
      <c r="A7444" s="16" t="n"/>
      <c r="G7444" s="17" t="n"/>
      <c r="H7444" s="17" t="n"/>
      <c r="I7444" s="17" t="n"/>
      <c r="J7444" s="17" t="n"/>
      <c r="K7444" s="17" t="n"/>
      <c r="L7444" s="17" t="n"/>
      <c r="N7444">
        <f>IF($B7444="","",IF($C7444="SUPERSTORE","Superstore","DH"))</f>
        <v/>
      </c>
      <c r="O7444">
        <f>IF($B7444="","",IFERROR(VLOOKUP($B7444,Mapping!$A:$C,2,0),"Not Mapped"))</f>
        <v/>
      </c>
      <c r="P7444">
        <f>IF($B7444="","",IFERROR(VLOOKUP($B7444,Mapping!$A:$C,3,0),"Not Mapped"))</f>
        <v/>
      </c>
      <c r="Q7444">
        <f>IF($B7444="","",IF(COUNTIF(Exclusions!$A:$A,$B7444)&gt;0,"Yes","No"))</f>
        <v/>
      </c>
      <c r="R7444" s="17">
        <f>IF($B7444="","",MIN(1,DAY($A7444)/IF($N7444="Superstore",Settings!$B$5,Settings!$B$4)))</f>
        <v/>
      </c>
      <c r="S7444" s="17">
        <f>IF(OR($B7444="",$G7444="",$R7444=0),"",$G7444/$R7444)</f>
        <v/>
      </c>
      <c r="T7444">
        <f>IF($S7444="","",IF($S7444&lt;Settings!$B$8,"Critical",IF($S7444&lt;Settings!$B$9,"Semi Critical","Non Critical")))</f>
        <v/>
      </c>
      <c r="U7444">
        <f>IF($B7444="","",IFERROR(VLOOKUP($O7444,Leaders!$A:$B,2,0),"Not Mapped"))</f>
        <v/>
      </c>
    </row>
    <row r="7445">
      <c r="A7445" s="16" t="n"/>
      <c r="G7445" s="17" t="n"/>
      <c r="H7445" s="17" t="n"/>
      <c r="I7445" s="17" t="n"/>
      <c r="J7445" s="17" t="n"/>
      <c r="K7445" s="17" t="n"/>
      <c r="L7445" s="17" t="n"/>
      <c r="N7445">
        <f>IF($B7445="","",IF($C7445="SUPERSTORE","Superstore","DH"))</f>
        <v/>
      </c>
      <c r="O7445">
        <f>IF($B7445="","",IFERROR(VLOOKUP($B7445,Mapping!$A:$C,2,0),"Not Mapped"))</f>
        <v/>
      </c>
      <c r="P7445">
        <f>IF($B7445="","",IFERROR(VLOOKUP($B7445,Mapping!$A:$C,3,0),"Not Mapped"))</f>
        <v/>
      </c>
      <c r="Q7445">
        <f>IF($B7445="","",IF(COUNTIF(Exclusions!$A:$A,$B7445)&gt;0,"Yes","No"))</f>
        <v/>
      </c>
      <c r="R7445" s="17">
        <f>IF($B7445="","",MIN(1,DAY($A7445)/IF($N7445="Superstore",Settings!$B$5,Settings!$B$4)))</f>
        <v/>
      </c>
      <c r="S7445" s="17">
        <f>IF(OR($B7445="",$G7445="",$R7445=0),"",$G7445/$R7445)</f>
        <v/>
      </c>
      <c r="T7445">
        <f>IF($S7445="","",IF($S7445&lt;Settings!$B$8,"Critical",IF($S7445&lt;Settings!$B$9,"Semi Critical","Non Critical")))</f>
        <v/>
      </c>
      <c r="U7445">
        <f>IF($B7445="","",IFERROR(VLOOKUP($O7445,Leaders!$A:$B,2,0),"Not Mapped"))</f>
        <v/>
      </c>
    </row>
    <row r="7446">
      <c r="A7446" s="16" t="n"/>
      <c r="G7446" s="17" t="n"/>
      <c r="H7446" s="17" t="n"/>
      <c r="I7446" s="17" t="n"/>
      <c r="J7446" s="17" t="n"/>
      <c r="K7446" s="17" t="n"/>
      <c r="L7446" s="17" t="n"/>
      <c r="N7446">
        <f>IF($B7446="","",IF($C7446="SUPERSTORE","Superstore","DH"))</f>
        <v/>
      </c>
      <c r="O7446">
        <f>IF($B7446="","",IFERROR(VLOOKUP($B7446,Mapping!$A:$C,2,0),"Not Mapped"))</f>
        <v/>
      </c>
      <c r="P7446">
        <f>IF($B7446="","",IFERROR(VLOOKUP($B7446,Mapping!$A:$C,3,0),"Not Mapped"))</f>
        <v/>
      </c>
      <c r="Q7446">
        <f>IF($B7446="","",IF(COUNTIF(Exclusions!$A:$A,$B7446)&gt;0,"Yes","No"))</f>
        <v/>
      </c>
      <c r="R7446" s="17">
        <f>IF($B7446="","",MIN(1,DAY($A7446)/IF($N7446="Superstore",Settings!$B$5,Settings!$B$4)))</f>
        <v/>
      </c>
      <c r="S7446" s="17">
        <f>IF(OR($B7446="",$G7446="",$R7446=0),"",$G7446/$R7446)</f>
        <v/>
      </c>
      <c r="T7446">
        <f>IF($S7446="","",IF($S7446&lt;Settings!$B$8,"Critical",IF($S7446&lt;Settings!$B$9,"Semi Critical","Non Critical")))</f>
        <v/>
      </c>
      <c r="U7446">
        <f>IF($B7446="","",IFERROR(VLOOKUP($O7446,Leaders!$A:$B,2,0),"Not Mapped"))</f>
        <v/>
      </c>
    </row>
    <row r="7447">
      <c r="A7447" s="16" t="n"/>
      <c r="G7447" s="17" t="n"/>
      <c r="H7447" s="17" t="n"/>
      <c r="I7447" s="17" t="n"/>
      <c r="J7447" s="17" t="n"/>
      <c r="K7447" s="17" t="n"/>
      <c r="L7447" s="17" t="n"/>
      <c r="N7447">
        <f>IF($B7447="","",IF($C7447="SUPERSTORE","Superstore","DH"))</f>
        <v/>
      </c>
      <c r="O7447">
        <f>IF($B7447="","",IFERROR(VLOOKUP($B7447,Mapping!$A:$C,2,0),"Not Mapped"))</f>
        <v/>
      </c>
      <c r="P7447">
        <f>IF($B7447="","",IFERROR(VLOOKUP($B7447,Mapping!$A:$C,3,0),"Not Mapped"))</f>
        <v/>
      </c>
      <c r="Q7447">
        <f>IF($B7447="","",IF(COUNTIF(Exclusions!$A:$A,$B7447)&gt;0,"Yes","No"))</f>
        <v/>
      </c>
      <c r="R7447" s="17">
        <f>IF($B7447="","",MIN(1,DAY($A7447)/IF($N7447="Superstore",Settings!$B$5,Settings!$B$4)))</f>
        <v/>
      </c>
      <c r="S7447" s="17">
        <f>IF(OR($B7447="",$G7447="",$R7447=0),"",$G7447/$R7447)</f>
        <v/>
      </c>
      <c r="T7447">
        <f>IF($S7447="","",IF($S7447&lt;Settings!$B$8,"Critical",IF($S7447&lt;Settings!$B$9,"Semi Critical","Non Critical")))</f>
        <v/>
      </c>
      <c r="U7447">
        <f>IF($B7447="","",IFERROR(VLOOKUP($O7447,Leaders!$A:$B,2,0),"Not Mapped"))</f>
        <v/>
      </c>
    </row>
    <row r="7448">
      <c r="A7448" s="16" t="n"/>
      <c r="G7448" s="17" t="n"/>
      <c r="H7448" s="17" t="n"/>
      <c r="I7448" s="17" t="n"/>
      <c r="J7448" s="17" t="n"/>
      <c r="K7448" s="17" t="n"/>
      <c r="L7448" s="17" t="n"/>
      <c r="N7448">
        <f>IF($B7448="","",IF($C7448="SUPERSTORE","Superstore","DH"))</f>
        <v/>
      </c>
      <c r="O7448">
        <f>IF($B7448="","",IFERROR(VLOOKUP($B7448,Mapping!$A:$C,2,0),"Not Mapped"))</f>
        <v/>
      </c>
      <c r="P7448">
        <f>IF($B7448="","",IFERROR(VLOOKUP($B7448,Mapping!$A:$C,3,0),"Not Mapped"))</f>
        <v/>
      </c>
      <c r="Q7448">
        <f>IF($B7448="","",IF(COUNTIF(Exclusions!$A:$A,$B7448)&gt;0,"Yes","No"))</f>
        <v/>
      </c>
      <c r="R7448" s="17">
        <f>IF($B7448="","",MIN(1,DAY($A7448)/IF($N7448="Superstore",Settings!$B$5,Settings!$B$4)))</f>
        <v/>
      </c>
      <c r="S7448" s="17">
        <f>IF(OR($B7448="",$G7448="",$R7448=0),"",$G7448/$R7448)</f>
        <v/>
      </c>
      <c r="T7448">
        <f>IF($S7448="","",IF($S7448&lt;Settings!$B$8,"Critical",IF($S7448&lt;Settings!$B$9,"Semi Critical","Non Critical")))</f>
        <v/>
      </c>
      <c r="U7448">
        <f>IF($B7448="","",IFERROR(VLOOKUP($O7448,Leaders!$A:$B,2,0),"Not Mapped"))</f>
        <v/>
      </c>
    </row>
    <row r="7449">
      <c r="A7449" s="16" t="n"/>
      <c r="G7449" s="17" t="n"/>
      <c r="H7449" s="17" t="n"/>
      <c r="I7449" s="17" t="n"/>
      <c r="J7449" s="17" t="n"/>
      <c r="K7449" s="17" t="n"/>
      <c r="L7449" s="17" t="n"/>
      <c r="N7449">
        <f>IF($B7449="","",IF($C7449="SUPERSTORE","Superstore","DH"))</f>
        <v/>
      </c>
      <c r="O7449">
        <f>IF($B7449="","",IFERROR(VLOOKUP($B7449,Mapping!$A:$C,2,0),"Not Mapped"))</f>
        <v/>
      </c>
      <c r="P7449">
        <f>IF($B7449="","",IFERROR(VLOOKUP($B7449,Mapping!$A:$C,3,0),"Not Mapped"))</f>
        <v/>
      </c>
      <c r="Q7449">
        <f>IF($B7449="","",IF(COUNTIF(Exclusions!$A:$A,$B7449)&gt;0,"Yes","No"))</f>
        <v/>
      </c>
      <c r="R7449" s="17">
        <f>IF($B7449="","",MIN(1,DAY($A7449)/IF($N7449="Superstore",Settings!$B$5,Settings!$B$4)))</f>
        <v/>
      </c>
      <c r="S7449" s="17">
        <f>IF(OR($B7449="",$G7449="",$R7449=0),"",$G7449/$R7449)</f>
        <v/>
      </c>
      <c r="T7449">
        <f>IF($S7449="","",IF($S7449&lt;Settings!$B$8,"Critical",IF($S7449&lt;Settings!$B$9,"Semi Critical","Non Critical")))</f>
        <v/>
      </c>
      <c r="U7449">
        <f>IF($B7449="","",IFERROR(VLOOKUP($O7449,Leaders!$A:$B,2,0),"Not Mapped"))</f>
        <v/>
      </c>
    </row>
    <row r="7450">
      <c r="A7450" s="16" t="n"/>
      <c r="G7450" s="17" t="n"/>
      <c r="H7450" s="17" t="n"/>
      <c r="I7450" s="17" t="n"/>
      <c r="J7450" s="17" t="n"/>
      <c r="K7450" s="17" t="n"/>
      <c r="L7450" s="17" t="n"/>
      <c r="N7450">
        <f>IF($B7450="","",IF($C7450="SUPERSTORE","Superstore","DH"))</f>
        <v/>
      </c>
      <c r="O7450">
        <f>IF($B7450="","",IFERROR(VLOOKUP($B7450,Mapping!$A:$C,2,0),"Not Mapped"))</f>
        <v/>
      </c>
      <c r="P7450">
        <f>IF($B7450="","",IFERROR(VLOOKUP($B7450,Mapping!$A:$C,3,0),"Not Mapped"))</f>
        <v/>
      </c>
      <c r="Q7450">
        <f>IF($B7450="","",IF(COUNTIF(Exclusions!$A:$A,$B7450)&gt;0,"Yes","No"))</f>
        <v/>
      </c>
      <c r="R7450" s="17">
        <f>IF($B7450="","",MIN(1,DAY($A7450)/IF($N7450="Superstore",Settings!$B$5,Settings!$B$4)))</f>
        <v/>
      </c>
      <c r="S7450" s="17">
        <f>IF(OR($B7450="",$G7450="",$R7450=0),"",$G7450/$R7450)</f>
        <v/>
      </c>
      <c r="T7450">
        <f>IF($S7450="","",IF($S7450&lt;Settings!$B$8,"Critical",IF($S7450&lt;Settings!$B$9,"Semi Critical","Non Critical")))</f>
        <v/>
      </c>
      <c r="U7450">
        <f>IF($B7450="","",IFERROR(VLOOKUP($O7450,Leaders!$A:$B,2,0),"Not Mapped"))</f>
        <v/>
      </c>
    </row>
    <row r="7451">
      <c r="A7451" s="16" t="n"/>
      <c r="G7451" s="17" t="n"/>
      <c r="H7451" s="17" t="n"/>
      <c r="I7451" s="17" t="n"/>
      <c r="J7451" s="17" t="n"/>
      <c r="K7451" s="17" t="n"/>
      <c r="L7451" s="17" t="n"/>
      <c r="N7451">
        <f>IF($B7451="","",IF($C7451="SUPERSTORE","Superstore","DH"))</f>
        <v/>
      </c>
      <c r="O7451">
        <f>IF($B7451="","",IFERROR(VLOOKUP($B7451,Mapping!$A:$C,2,0),"Not Mapped"))</f>
        <v/>
      </c>
      <c r="P7451">
        <f>IF($B7451="","",IFERROR(VLOOKUP($B7451,Mapping!$A:$C,3,0),"Not Mapped"))</f>
        <v/>
      </c>
      <c r="Q7451">
        <f>IF($B7451="","",IF(COUNTIF(Exclusions!$A:$A,$B7451)&gt;0,"Yes","No"))</f>
        <v/>
      </c>
      <c r="R7451" s="17">
        <f>IF($B7451="","",MIN(1,DAY($A7451)/IF($N7451="Superstore",Settings!$B$5,Settings!$B$4)))</f>
        <v/>
      </c>
      <c r="S7451" s="17">
        <f>IF(OR($B7451="",$G7451="",$R7451=0),"",$G7451/$R7451)</f>
        <v/>
      </c>
      <c r="T7451">
        <f>IF($S7451="","",IF($S7451&lt;Settings!$B$8,"Critical",IF($S7451&lt;Settings!$B$9,"Semi Critical","Non Critical")))</f>
        <v/>
      </c>
      <c r="U7451">
        <f>IF($B7451="","",IFERROR(VLOOKUP($O7451,Leaders!$A:$B,2,0),"Not Mapped"))</f>
        <v/>
      </c>
    </row>
    <row r="7452">
      <c r="A7452" s="16" t="n"/>
      <c r="G7452" s="17" t="n"/>
      <c r="H7452" s="17" t="n"/>
      <c r="I7452" s="17" t="n"/>
      <c r="J7452" s="17" t="n"/>
      <c r="K7452" s="17" t="n"/>
      <c r="L7452" s="17" t="n"/>
      <c r="N7452">
        <f>IF($B7452="","",IF($C7452="SUPERSTORE","Superstore","DH"))</f>
        <v/>
      </c>
      <c r="O7452">
        <f>IF($B7452="","",IFERROR(VLOOKUP($B7452,Mapping!$A:$C,2,0),"Not Mapped"))</f>
        <v/>
      </c>
      <c r="P7452">
        <f>IF($B7452="","",IFERROR(VLOOKUP($B7452,Mapping!$A:$C,3,0),"Not Mapped"))</f>
        <v/>
      </c>
      <c r="Q7452">
        <f>IF($B7452="","",IF(COUNTIF(Exclusions!$A:$A,$B7452)&gt;0,"Yes","No"))</f>
        <v/>
      </c>
      <c r="R7452" s="17">
        <f>IF($B7452="","",MIN(1,DAY($A7452)/IF($N7452="Superstore",Settings!$B$5,Settings!$B$4)))</f>
        <v/>
      </c>
      <c r="S7452" s="17">
        <f>IF(OR($B7452="",$G7452="",$R7452=0),"",$G7452/$R7452)</f>
        <v/>
      </c>
      <c r="T7452">
        <f>IF($S7452="","",IF($S7452&lt;Settings!$B$8,"Critical",IF($S7452&lt;Settings!$B$9,"Semi Critical","Non Critical")))</f>
        <v/>
      </c>
      <c r="U7452">
        <f>IF($B7452="","",IFERROR(VLOOKUP($O7452,Leaders!$A:$B,2,0),"Not Mapped"))</f>
        <v/>
      </c>
    </row>
    <row r="7453">
      <c r="A7453" s="16" t="n"/>
      <c r="G7453" s="17" t="n"/>
      <c r="H7453" s="17" t="n"/>
      <c r="I7453" s="17" t="n"/>
      <c r="J7453" s="17" t="n"/>
      <c r="K7453" s="17" t="n"/>
      <c r="L7453" s="17" t="n"/>
      <c r="N7453">
        <f>IF($B7453="","",IF($C7453="SUPERSTORE","Superstore","DH"))</f>
        <v/>
      </c>
      <c r="O7453">
        <f>IF($B7453="","",IFERROR(VLOOKUP($B7453,Mapping!$A:$C,2,0),"Not Mapped"))</f>
        <v/>
      </c>
      <c r="P7453">
        <f>IF($B7453="","",IFERROR(VLOOKUP($B7453,Mapping!$A:$C,3,0),"Not Mapped"))</f>
        <v/>
      </c>
      <c r="Q7453">
        <f>IF($B7453="","",IF(COUNTIF(Exclusions!$A:$A,$B7453)&gt;0,"Yes","No"))</f>
        <v/>
      </c>
      <c r="R7453" s="17">
        <f>IF($B7453="","",MIN(1,DAY($A7453)/IF($N7453="Superstore",Settings!$B$5,Settings!$B$4)))</f>
        <v/>
      </c>
      <c r="S7453" s="17">
        <f>IF(OR($B7453="",$G7453="",$R7453=0),"",$G7453/$R7453)</f>
        <v/>
      </c>
      <c r="T7453">
        <f>IF($S7453="","",IF($S7453&lt;Settings!$B$8,"Critical",IF($S7453&lt;Settings!$B$9,"Semi Critical","Non Critical")))</f>
        <v/>
      </c>
      <c r="U7453">
        <f>IF($B7453="","",IFERROR(VLOOKUP($O7453,Leaders!$A:$B,2,0),"Not Mapped"))</f>
        <v/>
      </c>
    </row>
    <row r="7454">
      <c r="A7454" s="16" t="n"/>
      <c r="G7454" s="17" t="n"/>
      <c r="H7454" s="17" t="n"/>
      <c r="I7454" s="17" t="n"/>
      <c r="J7454" s="17" t="n"/>
      <c r="K7454" s="17" t="n"/>
      <c r="L7454" s="17" t="n"/>
      <c r="N7454">
        <f>IF($B7454="","",IF($C7454="SUPERSTORE","Superstore","DH"))</f>
        <v/>
      </c>
      <c r="O7454">
        <f>IF($B7454="","",IFERROR(VLOOKUP($B7454,Mapping!$A:$C,2,0),"Not Mapped"))</f>
        <v/>
      </c>
      <c r="P7454">
        <f>IF($B7454="","",IFERROR(VLOOKUP($B7454,Mapping!$A:$C,3,0),"Not Mapped"))</f>
        <v/>
      </c>
      <c r="Q7454">
        <f>IF($B7454="","",IF(COUNTIF(Exclusions!$A:$A,$B7454)&gt;0,"Yes","No"))</f>
        <v/>
      </c>
      <c r="R7454" s="17">
        <f>IF($B7454="","",MIN(1,DAY($A7454)/IF($N7454="Superstore",Settings!$B$5,Settings!$B$4)))</f>
        <v/>
      </c>
      <c r="S7454" s="17">
        <f>IF(OR($B7454="",$G7454="",$R7454=0),"",$G7454/$R7454)</f>
        <v/>
      </c>
      <c r="T7454">
        <f>IF($S7454="","",IF($S7454&lt;Settings!$B$8,"Critical",IF($S7454&lt;Settings!$B$9,"Semi Critical","Non Critical")))</f>
        <v/>
      </c>
      <c r="U7454">
        <f>IF($B7454="","",IFERROR(VLOOKUP($O7454,Leaders!$A:$B,2,0),"Not Mapped"))</f>
        <v/>
      </c>
    </row>
    <row r="7455">
      <c r="A7455" s="16" t="n"/>
      <c r="G7455" s="17" t="n"/>
      <c r="H7455" s="17" t="n"/>
      <c r="I7455" s="17" t="n"/>
      <c r="J7455" s="17" t="n"/>
      <c r="K7455" s="17" t="n"/>
      <c r="L7455" s="17" t="n"/>
      <c r="N7455">
        <f>IF($B7455="","",IF($C7455="SUPERSTORE","Superstore","DH"))</f>
        <v/>
      </c>
      <c r="O7455">
        <f>IF($B7455="","",IFERROR(VLOOKUP($B7455,Mapping!$A:$C,2,0),"Not Mapped"))</f>
        <v/>
      </c>
      <c r="P7455">
        <f>IF($B7455="","",IFERROR(VLOOKUP($B7455,Mapping!$A:$C,3,0),"Not Mapped"))</f>
        <v/>
      </c>
      <c r="Q7455">
        <f>IF($B7455="","",IF(COUNTIF(Exclusions!$A:$A,$B7455)&gt;0,"Yes","No"))</f>
        <v/>
      </c>
      <c r="R7455" s="17">
        <f>IF($B7455="","",MIN(1,DAY($A7455)/IF($N7455="Superstore",Settings!$B$5,Settings!$B$4)))</f>
        <v/>
      </c>
      <c r="S7455" s="17">
        <f>IF(OR($B7455="",$G7455="",$R7455=0),"",$G7455/$R7455)</f>
        <v/>
      </c>
      <c r="T7455">
        <f>IF($S7455="","",IF($S7455&lt;Settings!$B$8,"Critical",IF($S7455&lt;Settings!$B$9,"Semi Critical","Non Critical")))</f>
        <v/>
      </c>
      <c r="U7455">
        <f>IF($B7455="","",IFERROR(VLOOKUP($O7455,Leaders!$A:$B,2,0),"Not Mapped"))</f>
        <v/>
      </c>
    </row>
    <row r="7456">
      <c r="A7456" s="16" t="n"/>
      <c r="G7456" s="17" t="n"/>
      <c r="H7456" s="17" t="n"/>
      <c r="I7456" s="17" t="n"/>
      <c r="J7456" s="17" t="n"/>
      <c r="K7456" s="17" t="n"/>
      <c r="L7456" s="17" t="n"/>
      <c r="N7456">
        <f>IF($B7456="","",IF($C7456="SUPERSTORE","Superstore","DH"))</f>
        <v/>
      </c>
      <c r="O7456">
        <f>IF($B7456="","",IFERROR(VLOOKUP($B7456,Mapping!$A:$C,2,0),"Not Mapped"))</f>
        <v/>
      </c>
      <c r="P7456">
        <f>IF($B7456="","",IFERROR(VLOOKUP($B7456,Mapping!$A:$C,3,0),"Not Mapped"))</f>
        <v/>
      </c>
      <c r="Q7456">
        <f>IF($B7456="","",IF(COUNTIF(Exclusions!$A:$A,$B7456)&gt;0,"Yes","No"))</f>
        <v/>
      </c>
      <c r="R7456" s="17">
        <f>IF($B7456="","",MIN(1,DAY($A7456)/IF($N7456="Superstore",Settings!$B$5,Settings!$B$4)))</f>
        <v/>
      </c>
      <c r="S7456" s="17">
        <f>IF(OR($B7456="",$G7456="",$R7456=0),"",$G7456/$R7456)</f>
        <v/>
      </c>
      <c r="T7456">
        <f>IF($S7456="","",IF($S7456&lt;Settings!$B$8,"Critical",IF($S7456&lt;Settings!$B$9,"Semi Critical","Non Critical")))</f>
        <v/>
      </c>
      <c r="U7456">
        <f>IF($B7456="","",IFERROR(VLOOKUP($O7456,Leaders!$A:$B,2,0),"Not Mapped"))</f>
        <v/>
      </c>
    </row>
    <row r="7457">
      <c r="A7457" s="16" t="n"/>
      <c r="G7457" s="17" t="n"/>
      <c r="H7457" s="17" t="n"/>
      <c r="I7457" s="17" t="n"/>
      <c r="J7457" s="17" t="n"/>
      <c r="K7457" s="17" t="n"/>
      <c r="L7457" s="17" t="n"/>
      <c r="N7457">
        <f>IF($B7457="","",IF($C7457="SUPERSTORE","Superstore","DH"))</f>
        <v/>
      </c>
      <c r="O7457">
        <f>IF($B7457="","",IFERROR(VLOOKUP($B7457,Mapping!$A:$C,2,0),"Not Mapped"))</f>
        <v/>
      </c>
      <c r="P7457">
        <f>IF($B7457="","",IFERROR(VLOOKUP($B7457,Mapping!$A:$C,3,0),"Not Mapped"))</f>
        <v/>
      </c>
      <c r="Q7457">
        <f>IF($B7457="","",IF(COUNTIF(Exclusions!$A:$A,$B7457)&gt;0,"Yes","No"))</f>
        <v/>
      </c>
      <c r="R7457" s="17">
        <f>IF($B7457="","",MIN(1,DAY($A7457)/IF($N7457="Superstore",Settings!$B$5,Settings!$B$4)))</f>
        <v/>
      </c>
      <c r="S7457" s="17">
        <f>IF(OR($B7457="",$G7457="",$R7457=0),"",$G7457/$R7457)</f>
        <v/>
      </c>
      <c r="T7457">
        <f>IF($S7457="","",IF($S7457&lt;Settings!$B$8,"Critical",IF($S7457&lt;Settings!$B$9,"Semi Critical","Non Critical")))</f>
        <v/>
      </c>
      <c r="U7457">
        <f>IF($B7457="","",IFERROR(VLOOKUP($O7457,Leaders!$A:$B,2,0),"Not Mapped"))</f>
        <v/>
      </c>
    </row>
    <row r="7458">
      <c r="A7458" s="16" t="n"/>
      <c r="G7458" s="17" t="n"/>
      <c r="H7458" s="17" t="n"/>
      <c r="I7458" s="17" t="n"/>
      <c r="J7458" s="17" t="n"/>
      <c r="K7458" s="17" t="n"/>
      <c r="L7458" s="17" t="n"/>
      <c r="N7458">
        <f>IF($B7458="","",IF($C7458="SUPERSTORE","Superstore","DH"))</f>
        <v/>
      </c>
      <c r="O7458">
        <f>IF($B7458="","",IFERROR(VLOOKUP($B7458,Mapping!$A:$C,2,0),"Not Mapped"))</f>
        <v/>
      </c>
      <c r="P7458">
        <f>IF($B7458="","",IFERROR(VLOOKUP($B7458,Mapping!$A:$C,3,0),"Not Mapped"))</f>
        <v/>
      </c>
      <c r="Q7458">
        <f>IF($B7458="","",IF(COUNTIF(Exclusions!$A:$A,$B7458)&gt;0,"Yes","No"))</f>
        <v/>
      </c>
      <c r="R7458" s="17">
        <f>IF($B7458="","",MIN(1,DAY($A7458)/IF($N7458="Superstore",Settings!$B$5,Settings!$B$4)))</f>
        <v/>
      </c>
      <c r="S7458" s="17">
        <f>IF(OR($B7458="",$G7458="",$R7458=0),"",$G7458/$R7458)</f>
        <v/>
      </c>
      <c r="T7458">
        <f>IF($S7458="","",IF($S7458&lt;Settings!$B$8,"Critical",IF($S7458&lt;Settings!$B$9,"Semi Critical","Non Critical")))</f>
        <v/>
      </c>
      <c r="U7458">
        <f>IF($B7458="","",IFERROR(VLOOKUP($O7458,Leaders!$A:$B,2,0),"Not Mapped"))</f>
        <v/>
      </c>
    </row>
    <row r="7459">
      <c r="A7459" s="16" t="n"/>
      <c r="G7459" s="17" t="n"/>
      <c r="H7459" s="17" t="n"/>
      <c r="I7459" s="17" t="n"/>
      <c r="J7459" s="17" t="n"/>
      <c r="K7459" s="17" t="n"/>
      <c r="L7459" s="17" t="n"/>
      <c r="N7459">
        <f>IF($B7459="","",IF($C7459="SUPERSTORE","Superstore","DH"))</f>
        <v/>
      </c>
      <c r="O7459">
        <f>IF($B7459="","",IFERROR(VLOOKUP($B7459,Mapping!$A:$C,2,0),"Not Mapped"))</f>
        <v/>
      </c>
      <c r="P7459">
        <f>IF($B7459="","",IFERROR(VLOOKUP($B7459,Mapping!$A:$C,3,0),"Not Mapped"))</f>
        <v/>
      </c>
      <c r="Q7459">
        <f>IF($B7459="","",IF(COUNTIF(Exclusions!$A:$A,$B7459)&gt;0,"Yes","No"))</f>
        <v/>
      </c>
      <c r="R7459" s="17">
        <f>IF($B7459="","",MIN(1,DAY($A7459)/IF($N7459="Superstore",Settings!$B$5,Settings!$B$4)))</f>
        <v/>
      </c>
      <c r="S7459" s="17">
        <f>IF(OR($B7459="",$G7459="",$R7459=0),"",$G7459/$R7459)</f>
        <v/>
      </c>
      <c r="T7459">
        <f>IF($S7459="","",IF($S7459&lt;Settings!$B$8,"Critical",IF($S7459&lt;Settings!$B$9,"Semi Critical","Non Critical")))</f>
        <v/>
      </c>
      <c r="U7459">
        <f>IF($B7459="","",IFERROR(VLOOKUP($O7459,Leaders!$A:$B,2,0),"Not Mapped"))</f>
        <v/>
      </c>
    </row>
    <row r="7460">
      <c r="A7460" s="16" t="n"/>
      <c r="G7460" s="17" t="n"/>
      <c r="H7460" s="17" t="n"/>
      <c r="I7460" s="17" t="n"/>
      <c r="J7460" s="17" t="n"/>
      <c r="K7460" s="17" t="n"/>
      <c r="L7460" s="17" t="n"/>
      <c r="N7460">
        <f>IF($B7460="","",IF($C7460="SUPERSTORE","Superstore","DH"))</f>
        <v/>
      </c>
      <c r="O7460">
        <f>IF($B7460="","",IFERROR(VLOOKUP($B7460,Mapping!$A:$C,2,0),"Not Mapped"))</f>
        <v/>
      </c>
      <c r="P7460">
        <f>IF($B7460="","",IFERROR(VLOOKUP($B7460,Mapping!$A:$C,3,0),"Not Mapped"))</f>
        <v/>
      </c>
      <c r="Q7460">
        <f>IF($B7460="","",IF(COUNTIF(Exclusions!$A:$A,$B7460)&gt;0,"Yes","No"))</f>
        <v/>
      </c>
      <c r="R7460" s="17">
        <f>IF($B7460="","",MIN(1,DAY($A7460)/IF($N7460="Superstore",Settings!$B$5,Settings!$B$4)))</f>
        <v/>
      </c>
      <c r="S7460" s="17">
        <f>IF(OR($B7460="",$G7460="",$R7460=0),"",$G7460/$R7460)</f>
        <v/>
      </c>
      <c r="T7460">
        <f>IF($S7460="","",IF($S7460&lt;Settings!$B$8,"Critical",IF($S7460&lt;Settings!$B$9,"Semi Critical","Non Critical")))</f>
        <v/>
      </c>
      <c r="U7460">
        <f>IF($B7460="","",IFERROR(VLOOKUP($O7460,Leaders!$A:$B,2,0),"Not Mapped"))</f>
        <v/>
      </c>
    </row>
    <row r="7461">
      <c r="A7461" s="16" t="n"/>
      <c r="G7461" s="17" t="n"/>
      <c r="H7461" s="17" t="n"/>
      <c r="I7461" s="17" t="n"/>
      <c r="J7461" s="17" t="n"/>
      <c r="K7461" s="17" t="n"/>
      <c r="L7461" s="17" t="n"/>
      <c r="N7461">
        <f>IF($B7461="","",IF($C7461="SUPERSTORE","Superstore","DH"))</f>
        <v/>
      </c>
      <c r="O7461">
        <f>IF($B7461="","",IFERROR(VLOOKUP($B7461,Mapping!$A:$C,2,0),"Not Mapped"))</f>
        <v/>
      </c>
      <c r="P7461">
        <f>IF($B7461="","",IFERROR(VLOOKUP($B7461,Mapping!$A:$C,3,0),"Not Mapped"))</f>
        <v/>
      </c>
      <c r="Q7461">
        <f>IF($B7461="","",IF(COUNTIF(Exclusions!$A:$A,$B7461)&gt;0,"Yes","No"))</f>
        <v/>
      </c>
      <c r="R7461" s="17">
        <f>IF($B7461="","",MIN(1,DAY($A7461)/IF($N7461="Superstore",Settings!$B$5,Settings!$B$4)))</f>
        <v/>
      </c>
      <c r="S7461" s="17">
        <f>IF(OR($B7461="",$G7461="",$R7461=0),"",$G7461/$R7461)</f>
        <v/>
      </c>
      <c r="T7461">
        <f>IF($S7461="","",IF($S7461&lt;Settings!$B$8,"Critical",IF($S7461&lt;Settings!$B$9,"Semi Critical","Non Critical")))</f>
        <v/>
      </c>
      <c r="U7461">
        <f>IF($B7461="","",IFERROR(VLOOKUP($O7461,Leaders!$A:$B,2,0),"Not Mapped"))</f>
        <v/>
      </c>
    </row>
    <row r="7462">
      <c r="A7462" s="16" t="n"/>
      <c r="G7462" s="17" t="n"/>
      <c r="H7462" s="17" t="n"/>
      <c r="I7462" s="17" t="n"/>
      <c r="J7462" s="17" t="n"/>
      <c r="K7462" s="17" t="n"/>
      <c r="L7462" s="17" t="n"/>
      <c r="N7462">
        <f>IF($B7462="","",IF($C7462="SUPERSTORE","Superstore","DH"))</f>
        <v/>
      </c>
      <c r="O7462">
        <f>IF($B7462="","",IFERROR(VLOOKUP($B7462,Mapping!$A:$C,2,0),"Not Mapped"))</f>
        <v/>
      </c>
      <c r="P7462">
        <f>IF($B7462="","",IFERROR(VLOOKUP($B7462,Mapping!$A:$C,3,0),"Not Mapped"))</f>
        <v/>
      </c>
      <c r="Q7462">
        <f>IF($B7462="","",IF(COUNTIF(Exclusions!$A:$A,$B7462)&gt;0,"Yes","No"))</f>
        <v/>
      </c>
      <c r="R7462" s="17">
        <f>IF($B7462="","",MIN(1,DAY($A7462)/IF($N7462="Superstore",Settings!$B$5,Settings!$B$4)))</f>
        <v/>
      </c>
      <c r="S7462" s="17">
        <f>IF(OR($B7462="",$G7462="",$R7462=0),"",$G7462/$R7462)</f>
        <v/>
      </c>
      <c r="T7462">
        <f>IF($S7462="","",IF($S7462&lt;Settings!$B$8,"Critical",IF($S7462&lt;Settings!$B$9,"Semi Critical","Non Critical")))</f>
        <v/>
      </c>
      <c r="U7462">
        <f>IF($B7462="","",IFERROR(VLOOKUP($O7462,Leaders!$A:$B,2,0),"Not Mapped"))</f>
        <v/>
      </c>
    </row>
    <row r="7463">
      <c r="A7463" s="16" t="n"/>
      <c r="G7463" s="17" t="n"/>
      <c r="H7463" s="17" t="n"/>
      <c r="I7463" s="17" t="n"/>
      <c r="J7463" s="17" t="n"/>
      <c r="K7463" s="17" t="n"/>
      <c r="L7463" s="17" t="n"/>
      <c r="N7463">
        <f>IF($B7463="","",IF($C7463="SUPERSTORE","Superstore","DH"))</f>
        <v/>
      </c>
      <c r="O7463">
        <f>IF($B7463="","",IFERROR(VLOOKUP($B7463,Mapping!$A:$C,2,0),"Not Mapped"))</f>
        <v/>
      </c>
      <c r="P7463">
        <f>IF($B7463="","",IFERROR(VLOOKUP($B7463,Mapping!$A:$C,3,0),"Not Mapped"))</f>
        <v/>
      </c>
      <c r="Q7463">
        <f>IF($B7463="","",IF(COUNTIF(Exclusions!$A:$A,$B7463)&gt;0,"Yes","No"))</f>
        <v/>
      </c>
      <c r="R7463" s="17">
        <f>IF($B7463="","",MIN(1,DAY($A7463)/IF($N7463="Superstore",Settings!$B$5,Settings!$B$4)))</f>
        <v/>
      </c>
      <c r="S7463" s="17">
        <f>IF(OR($B7463="",$G7463="",$R7463=0),"",$G7463/$R7463)</f>
        <v/>
      </c>
      <c r="T7463">
        <f>IF($S7463="","",IF($S7463&lt;Settings!$B$8,"Critical",IF($S7463&lt;Settings!$B$9,"Semi Critical","Non Critical")))</f>
        <v/>
      </c>
      <c r="U7463">
        <f>IF($B7463="","",IFERROR(VLOOKUP($O7463,Leaders!$A:$B,2,0),"Not Mapped"))</f>
        <v/>
      </c>
    </row>
    <row r="7464">
      <c r="A7464" s="16" t="n"/>
      <c r="G7464" s="17" t="n"/>
      <c r="H7464" s="17" t="n"/>
      <c r="I7464" s="17" t="n"/>
      <c r="J7464" s="17" t="n"/>
      <c r="K7464" s="17" t="n"/>
      <c r="L7464" s="17" t="n"/>
      <c r="N7464">
        <f>IF($B7464="","",IF($C7464="SUPERSTORE","Superstore","DH"))</f>
        <v/>
      </c>
      <c r="O7464">
        <f>IF($B7464="","",IFERROR(VLOOKUP($B7464,Mapping!$A:$C,2,0),"Not Mapped"))</f>
        <v/>
      </c>
      <c r="P7464">
        <f>IF($B7464="","",IFERROR(VLOOKUP($B7464,Mapping!$A:$C,3,0),"Not Mapped"))</f>
        <v/>
      </c>
      <c r="Q7464">
        <f>IF($B7464="","",IF(COUNTIF(Exclusions!$A:$A,$B7464)&gt;0,"Yes","No"))</f>
        <v/>
      </c>
      <c r="R7464" s="17">
        <f>IF($B7464="","",MIN(1,DAY($A7464)/IF($N7464="Superstore",Settings!$B$5,Settings!$B$4)))</f>
        <v/>
      </c>
      <c r="S7464" s="17">
        <f>IF(OR($B7464="",$G7464="",$R7464=0),"",$G7464/$R7464)</f>
        <v/>
      </c>
      <c r="T7464">
        <f>IF($S7464="","",IF($S7464&lt;Settings!$B$8,"Critical",IF($S7464&lt;Settings!$B$9,"Semi Critical","Non Critical")))</f>
        <v/>
      </c>
      <c r="U7464">
        <f>IF($B7464="","",IFERROR(VLOOKUP($O7464,Leaders!$A:$B,2,0),"Not Mapped"))</f>
        <v/>
      </c>
    </row>
    <row r="7465">
      <c r="A7465" s="16" t="n"/>
      <c r="G7465" s="17" t="n"/>
      <c r="H7465" s="17" t="n"/>
      <c r="I7465" s="17" t="n"/>
      <c r="J7465" s="17" t="n"/>
      <c r="K7465" s="17" t="n"/>
      <c r="L7465" s="17" t="n"/>
      <c r="N7465">
        <f>IF($B7465="","",IF($C7465="SUPERSTORE","Superstore","DH"))</f>
        <v/>
      </c>
      <c r="O7465">
        <f>IF($B7465="","",IFERROR(VLOOKUP($B7465,Mapping!$A:$C,2,0),"Not Mapped"))</f>
        <v/>
      </c>
      <c r="P7465">
        <f>IF($B7465="","",IFERROR(VLOOKUP($B7465,Mapping!$A:$C,3,0),"Not Mapped"))</f>
        <v/>
      </c>
      <c r="Q7465">
        <f>IF($B7465="","",IF(COUNTIF(Exclusions!$A:$A,$B7465)&gt;0,"Yes","No"))</f>
        <v/>
      </c>
      <c r="R7465" s="17">
        <f>IF($B7465="","",MIN(1,DAY($A7465)/IF($N7465="Superstore",Settings!$B$5,Settings!$B$4)))</f>
        <v/>
      </c>
      <c r="S7465" s="17">
        <f>IF(OR($B7465="",$G7465="",$R7465=0),"",$G7465/$R7465)</f>
        <v/>
      </c>
      <c r="T7465">
        <f>IF($S7465="","",IF($S7465&lt;Settings!$B$8,"Critical",IF($S7465&lt;Settings!$B$9,"Semi Critical","Non Critical")))</f>
        <v/>
      </c>
      <c r="U7465">
        <f>IF($B7465="","",IFERROR(VLOOKUP($O7465,Leaders!$A:$B,2,0),"Not Mapped"))</f>
        <v/>
      </c>
    </row>
    <row r="7466">
      <c r="A7466" s="16" t="n"/>
      <c r="G7466" s="17" t="n"/>
      <c r="H7466" s="17" t="n"/>
      <c r="I7466" s="17" t="n"/>
      <c r="J7466" s="17" t="n"/>
      <c r="K7466" s="17" t="n"/>
      <c r="L7466" s="17" t="n"/>
      <c r="N7466">
        <f>IF($B7466="","",IF($C7466="SUPERSTORE","Superstore","DH"))</f>
        <v/>
      </c>
      <c r="O7466">
        <f>IF($B7466="","",IFERROR(VLOOKUP($B7466,Mapping!$A:$C,2,0),"Not Mapped"))</f>
        <v/>
      </c>
      <c r="P7466">
        <f>IF($B7466="","",IFERROR(VLOOKUP($B7466,Mapping!$A:$C,3,0),"Not Mapped"))</f>
        <v/>
      </c>
      <c r="Q7466">
        <f>IF($B7466="","",IF(COUNTIF(Exclusions!$A:$A,$B7466)&gt;0,"Yes","No"))</f>
        <v/>
      </c>
      <c r="R7466" s="17">
        <f>IF($B7466="","",MIN(1,DAY($A7466)/IF($N7466="Superstore",Settings!$B$5,Settings!$B$4)))</f>
        <v/>
      </c>
      <c r="S7466" s="17">
        <f>IF(OR($B7466="",$G7466="",$R7466=0),"",$G7466/$R7466)</f>
        <v/>
      </c>
      <c r="T7466">
        <f>IF($S7466="","",IF($S7466&lt;Settings!$B$8,"Critical",IF($S7466&lt;Settings!$B$9,"Semi Critical","Non Critical")))</f>
        <v/>
      </c>
      <c r="U7466">
        <f>IF($B7466="","",IFERROR(VLOOKUP($O7466,Leaders!$A:$B,2,0),"Not Mapped"))</f>
        <v/>
      </c>
    </row>
    <row r="7467">
      <c r="A7467" s="16" t="n"/>
      <c r="G7467" s="17" t="n"/>
      <c r="H7467" s="17" t="n"/>
      <c r="I7467" s="17" t="n"/>
      <c r="J7467" s="17" t="n"/>
      <c r="K7467" s="17" t="n"/>
      <c r="L7467" s="17" t="n"/>
      <c r="N7467">
        <f>IF($B7467="","",IF($C7467="SUPERSTORE","Superstore","DH"))</f>
        <v/>
      </c>
      <c r="O7467">
        <f>IF($B7467="","",IFERROR(VLOOKUP($B7467,Mapping!$A:$C,2,0),"Not Mapped"))</f>
        <v/>
      </c>
      <c r="P7467">
        <f>IF($B7467="","",IFERROR(VLOOKUP($B7467,Mapping!$A:$C,3,0),"Not Mapped"))</f>
        <v/>
      </c>
      <c r="Q7467">
        <f>IF($B7467="","",IF(COUNTIF(Exclusions!$A:$A,$B7467)&gt;0,"Yes","No"))</f>
        <v/>
      </c>
      <c r="R7467" s="17">
        <f>IF($B7467="","",MIN(1,DAY($A7467)/IF($N7467="Superstore",Settings!$B$5,Settings!$B$4)))</f>
        <v/>
      </c>
      <c r="S7467" s="17">
        <f>IF(OR($B7467="",$G7467="",$R7467=0),"",$G7467/$R7467)</f>
        <v/>
      </c>
      <c r="T7467">
        <f>IF($S7467="","",IF($S7467&lt;Settings!$B$8,"Critical",IF($S7467&lt;Settings!$B$9,"Semi Critical","Non Critical")))</f>
        <v/>
      </c>
      <c r="U7467">
        <f>IF($B7467="","",IFERROR(VLOOKUP($O7467,Leaders!$A:$B,2,0),"Not Mapped"))</f>
        <v/>
      </c>
    </row>
    <row r="7468">
      <c r="A7468" s="16" t="n"/>
      <c r="G7468" s="17" t="n"/>
      <c r="H7468" s="17" t="n"/>
      <c r="I7468" s="17" t="n"/>
      <c r="J7468" s="17" t="n"/>
      <c r="K7468" s="17" t="n"/>
      <c r="L7468" s="17" t="n"/>
      <c r="N7468">
        <f>IF($B7468="","",IF($C7468="SUPERSTORE","Superstore","DH"))</f>
        <v/>
      </c>
      <c r="O7468">
        <f>IF($B7468="","",IFERROR(VLOOKUP($B7468,Mapping!$A:$C,2,0),"Not Mapped"))</f>
        <v/>
      </c>
      <c r="P7468">
        <f>IF($B7468="","",IFERROR(VLOOKUP($B7468,Mapping!$A:$C,3,0),"Not Mapped"))</f>
        <v/>
      </c>
      <c r="Q7468">
        <f>IF($B7468="","",IF(COUNTIF(Exclusions!$A:$A,$B7468)&gt;0,"Yes","No"))</f>
        <v/>
      </c>
      <c r="R7468" s="17">
        <f>IF($B7468="","",MIN(1,DAY($A7468)/IF($N7468="Superstore",Settings!$B$5,Settings!$B$4)))</f>
        <v/>
      </c>
      <c r="S7468" s="17">
        <f>IF(OR($B7468="",$G7468="",$R7468=0),"",$G7468/$R7468)</f>
        <v/>
      </c>
      <c r="T7468">
        <f>IF($S7468="","",IF($S7468&lt;Settings!$B$8,"Critical",IF($S7468&lt;Settings!$B$9,"Semi Critical","Non Critical")))</f>
        <v/>
      </c>
      <c r="U7468">
        <f>IF($B7468="","",IFERROR(VLOOKUP($O7468,Leaders!$A:$B,2,0),"Not Mapped"))</f>
        <v/>
      </c>
    </row>
    <row r="7469">
      <c r="A7469" s="16" t="n"/>
      <c r="G7469" s="17" t="n"/>
      <c r="H7469" s="17" t="n"/>
      <c r="I7469" s="17" t="n"/>
      <c r="J7469" s="17" t="n"/>
      <c r="K7469" s="17" t="n"/>
      <c r="L7469" s="17" t="n"/>
      <c r="N7469">
        <f>IF($B7469="","",IF($C7469="SUPERSTORE","Superstore","DH"))</f>
        <v/>
      </c>
      <c r="O7469">
        <f>IF($B7469="","",IFERROR(VLOOKUP($B7469,Mapping!$A:$C,2,0),"Not Mapped"))</f>
        <v/>
      </c>
      <c r="P7469">
        <f>IF($B7469="","",IFERROR(VLOOKUP($B7469,Mapping!$A:$C,3,0),"Not Mapped"))</f>
        <v/>
      </c>
      <c r="Q7469">
        <f>IF($B7469="","",IF(COUNTIF(Exclusions!$A:$A,$B7469)&gt;0,"Yes","No"))</f>
        <v/>
      </c>
      <c r="R7469" s="17">
        <f>IF($B7469="","",MIN(1,DAY($A7469)/IF($N7469="Superstore",Settings!$B$5,Settings!$B$4)))</f>
        <v/>
      </c>
      <c r="S7469" s="17">
        <f>IF(OR($B7469="",$G7469="",$R7469=0),"",$G7469/$R7469)</f>
        <v/>
      </c>
      <c r="T7469">
        <f>IF($S7469="","",IF($S7469&lt;Settings!$B$8,"Critical",IF($S7469&lt;Settings!$B$9,"Semi Critical","Non Critical")))</f>
        <v/>
      </c>
      <c r="U7469">
        <f>IF($B7469="","",IFERROR(VLOOKUP($O7469,Leaders!$A:$B,2,0),"Not Mapped"))</f>
        <v/>
      </c>
    </row>
    <row r="7470">
      <c r="A7470" s="16" t="n"/>
      <c r="G7470" s="17" t="n"/>
      <c r="H7470" s="17" t="n"/>
      <c r="I7470" s="17" t="n"/>
      <c r="J7470" s="17" t="n"/>
      <c r="K7470" s="17" t="n"/>
      <c r="L7470" s="17" t="n"/>
      <c r="N7470">
        <f>IF($B7470="","",IF($C7470="SUPERSTORE","Superstore","DH"))</f>
        <v/>
      </c>
      <c r="O7470">
        <f>IF($B7470="","",IFERROR(VLOOKUP($B7470,Mapping!$A:$C,2,0),"Not Mapped"))</f>
        <v/>
      </c>
      <c r="P7470">
        <f>IF($B7470="","",IFERROR(VLOOKUP($B7470,Mapping!$A:$C,3,0),"Not Mapped"))</f>
        <v/>
      </c>
      <c r="Q7470">
        <f>IF($B7470="","",IF(COUNTIF(Exclusions!$A:$A,$B7470)&gt;0,"Yes","No"))</f>
        <v/>
      </c>
      <c r="R7470" s="17">
        <f>IF($B7470="","",MIN(1,DAY($A7470)/IF($N7470="Superstore",Settings!$B$5,Settings!$B$4)))</f>
        <v/>
      </c>
      <c r="S7470" s="17">
        <f>IF(OR($B7470="",$G7470="",$R7470=0),"",$G7470/$R7470)</f>
        <v/>
      </c>
      <c r="T7470">
        <f>IF($S7470="","",IF($S7470&lt;Settings!$B$8,"Critical",IF($S7470&lt;Settings!$B$9,"Semi Critical","Non Critical")))</f>
        <v/>
      </c>
      <c r="U7470">
        <f>IF($B7470="","",IFERROR(VLOOKUP($O7470,Leaders!$A:$B,2,0),"Not Mapped"))</f>
        <v/>
      </c>
    </row>
    <row r="7471">
      <c r="A7471" s="16" t="n"/>
      <c r="G7471" s="17" t="n"/>
      <c r="H7471" s="17" t="n"/>
      <c r="I7471" s="17" t="n"/>
      <c r="J7471" s="17" t="n"/>
      <c r="K7471" s="17" t="n"/>
      <c r="L7471" s="17" t="n"/>
      <c r="N7471">
        <f>IF($B7471="","",IF($C7471="SUPERSTORE","Superstore","DH"))</f>
        <v/>
      </c>
      <c r="O7471">
        <f>IF($B7471="","",IFERROR(VLOOKUP($B7471,Mapping!$A:$C,2,0),"Not Mapped"))</f>
        <v/>
      </c>
      <c r="P7471">
        <f>IF($B7471="","",IFERROR(VLOOKUP($B7471,Mapping!$A:$C,3,0),"Not Mapped"))</f>
        <v/>
      </c>
      <c r="Q7471">
        <f>IF($B7471="","",IF(COUNTIF(Exclusions!$A:$A,$B7471)&gt;0,"Yes","No"))</f>
        <v/>
      </c>
      <c r="R7471" s="17">
        <f>IF($B7471="","",MIN(1,DAY($A7471)/IF($N7471="Superstore",Settings!$B$5,Settings!$B$4)))</f>
        <v/>
      </c>
      <c r="S7471" s="17">
        <f>IF(OR($B7471="",$G7471="",$R7471=0),"",$G7471/$R7471)</f>
        <v/>
      </c>
      <c r="T7471">
        <f>IF($S7471="","",IF($S7471&lt;Settings!$B$8,"Critical",IF($S7471&lt;Settings!$B$9,"Semi Critical","Non Critical")))</f>
        <v/>
      </c>
      <c r="U7471">
        <f>IF($B7471="","",IFERROR(VLOOKUP($O7471,Leaders!$A:$B,2,0),"Not Mapped"))</f>
        <v/>
      </c>
    </row>
    <row r="7472">
      <c r="A7472" s="16" t="n"/>
      <c r="G7472" s="17" t="n"/>
      <c r="H7472" s="17" t="n"/>
      <c r="I7472" s="17" t="n"/>
      <c r="J7472" s="17" t="n"/>
      <c r="K7472" s="17" t="n"/>
      <c r="L7472" s="17" t="n"/>
      <c r="N7472">
        <f>IF($B7472="","",IF($C7472="SUPERSTORE","Superstore","DH"))</f>
        <v/>
      </c>
      <c r="O7472">
        <f>IF($B7472="","",IFERROR(VLOOKUP($B7472,Mapping!$A:$C,2,0),"Not Mapped"))</f>
        <v/>
      </c>
      <c r="P7472">
        <f>IF($B7472="","",IFERROR(VLOOKUP($B7472,Mapping!$A:$C,3,0),"Not Mapped"))</f>
        <v/>
      </c>
      <c r="Q7472">
        <f>IF($B7472="","",IF(COUNTIF(Exclusions!$A:$A,$B7472)&gt;0,"Yes","No"))</f>
        <v/>
      </c>
      <c r="R7472" s="17">
        <f>IF($B7472="","",MIN(1,DAY($A7472)/IF($N7472="Superstore",Settings!$B$5,Settings!$B$4)))</f>
        <v/>
      </c>
      <c r="S7472" s="17">
        <f>IF(OR($B7472="",$G7472="",$R7472=0),"",$G7472/$R7472)</f>
        <v/>
      </c>
      <c r="T7472">
        <f>IF($S7472="","",IF($S7472&lt;Settings!$B$8,"Critical",IF($S7472&lt;Settings!$B$9,"Semi Critical","Non Critical")))</f>
        <v/>
      </c>
      <c r="U7472">
        <f>IF($B7472="","",IFERROR(VLOOKUP($O7472,Leaders!$A:$B,2,0),"Not Mapped"))</f>
        <v/>
      </c>
    </row>
    <row r="7473">
      <c r="A7473" s="16" t="n"/>
      <c r="G7473" s="17" t="n"/>
      <c r="H7473" s="17" t="n"/>
      <c r="I7473" s="17" t="n"/>
      <c r="J7473" s="17" t="n"/>
      <c r="K7473" s="17" t="n"/>
      <c r="L7473" s="17" t="n"/>
      <c r="N7473">
        <f>IF($B7473="","",IF($C7473="SUPERSTORE","Superstore","DH"))</f>
        <v/>
      </c>
      <c r="O7473">
        <f>IF($B7473="","",IFERROR(VLOOKUP($B7473,Mapping!$A:$C,2,0),"Not Mapped"))</f>
        <v/>
      </c>
      <c r="P7473">
        <f>IF($B7473="","",IFERROR(VLOOKUP($B7473,Mapping!$A:$C,3,0),"Not Mapped"))</f>
        <v/>
      </c>
      <c r="Q7473">
        <f>IF($B7473="","",IF(COUNTIF(Exclusions!$A:$A,$B7473)&gt;0,"Yes","No"))</f>
        <v/>
      </c>
      <c r="R7473" s="17">
        <f>IF($B7473="","",MIN(1,DAY($A7473)/IF($N7473="Superstore",Settings!$B$5,Settings!$B$4)))</f>
        <v/>
      </c>
      <c r="S7473" s="17">
        <f>IF(OR($B7473="",$G7473="",$R7473=0),"",$G7473/$R7473)</f>
        <v/>
      </c>
      <c r="T7473">
        <f>IF($S7473="","",IF($S7473&lt;Settings!$B$8,"Critical",IF($S7473&lt;Settings!$B$9,"Semi Critical","Non Critical")))</f>
        <v/>
      </c>
      <c r="U7473">
        <f>IF($B7473="","",IFERROR(VLOOKUP($O7473,Leaders!$A:$B,2,0),"Not Mapped"))</f>
        <v/>
      </c>
    </row>
    <row r="7474">
      <c r="A7474" s="16" t="n"/>
      <c r="G7474" s="17" t="n"/>
      <c r="H7474" s="17" t="n"/>
      <c r="I7474" s="17" t="n"/>
      <c r="J7474" s="17" t="n"/>
      <c r="K7474" s="17" t="n"/>
      <c r="L7474" s="17" t="n"/>
      <c r="N7474">
        <f>IF($B7474="","",IF($C7474="SUPERSTORE","Superstore","DH"))</f>
        <v/>
      </c>
      <c r="O7474">
        <f>IF($B7474="","",IFERROR(VLOOKUP($B7474,Mapping!$A:$C,2,0),"Not Mapped"))</f>
        <v/>
      </c>
      <c r="P7474">
        <f>IF($B7474="","",IFERROR(VLOOKUP($B7474,Mapping!$A:$C,3,0),"Not Mapped"))</f>
        <v/>
      </c>
      <c r="Q7474">
        <f>IF($B7474="","",IF(COUNTIF(Exclusions!$A:$A,$B7474)&gt;0,"Yes","No"))</f>
        <v/>
      </c>
      <c r="R7474" s="17">
        <f>IF($B7474="","",MIN(1,DAY($A7474)/IF($N7474="Superstore",Settings!$B$5,Settings!$B$4)))</f>
        <v/>
      </c>
      <c r="S7474" s="17">
        <f>IF(OR($B7474="",$G7474="",$R7474=0),"",$G7474/$R7474)</f>
        <v/>
      </c>
      <c r="T7474">
        <f>IF($S7474="","",IF($S7474&lt;Settings!$B$8,"Critical",IF($S7474&lt;Settings!$B$9,"Semi Critical","Non Critical")))</f>
        <v/>
      </c>
      <c r="U7474">
        <f>IF($B7474="","",IFERROR(VLOOKUP($O7474,Leaders!$A:$B,2,0),"Not Mapped"))</f>
        <v/>
      </c>
    </row>
    <row r="7475">
      <c r="A7475" s="16" t="n"/>
      <c r="G7475" s="17" t="n"/>
      <c r="H7475" s="17" t="n"/>
      <c r="I7475" s="17" t="n"/>
      <c r="J7475" s="17" t="n"/>
      <c r="K7475" s="17" t="n"/>
      <c r="L7475" s="17" t="n"/>
      <c r="N7475">
        <f>IF($B7475="","",IF($C7475="SUPERSTORE","Superstore","DH"))</f>
        <v/>
      </c>
      <c r="O7475">
        <f>IF($B7475="","",IFERROR(VLOOKUP($B7475,Mapping!$A:$C,2,0),"Not Mapped"))</f>
        <v/>
      </c>
      <c r="P7475">
        <f>IF($B7475="","",IFERROR(VLOOKUP($B7475,Mapping!$A:$C,3,0),"Not Mapped"))</f>
        <v/>
      </c>
      <c r="Q7475">
        <f>IF($B7475="","",IF(COUNTIF(Exclusions!$A:$A,$B7475)&gt;0,"Yes","No"))</f>
        <v/>
      </c>
      <c r="R7475" s="17">
        <f>IF($B7475="","",MIN(1,DAY($A7475)/IF($N7475="Superstore",Settings!$B$5,Settings!$B$4)))</f>
        <v/>
      </c>
      <c r="S7475" s="17">
        <f>IF(OR($B7475="",$G7475="",$R7475=0),"",$G7475/$R7475)</f>
        <v/>
      </c>
      <c r="T7475">
        <f>IF($S7475="","",IF($S7475&lt;Settings!$B$8,"Critical",IF($S7475&lt;Settings!$B$9,"Semi Critical","Non Critical")))</f>
        <v/>
      </c>
      <c r="U7475">
        <f>IF($B7475="","",IFERROR(VLOOKUP($O7475,Leaders!$A:$B,2,0),"Not Mapped"))</f>
        <v/>
      </c>
    </row>
    <row r="7476">
      <c r="A7476" s="16" t="n"/>
      <c r="G7476" s="17" t="n"/>
      <c r="H7476" s="17" t="n"/>
      <c r="I7476" s="17" t="n"/>
      <c r="J7476" s="17" t="n"/>
      <c r="K7476" s="17" t="n"/>
      <c r="L7476" s="17" t="n"/>
      <c r="N7476">
        <f>IF($B7476="","",IF($C7476="SUPERSTORE","Superstore","DH"))</f>
        <v/>
      </c>
      <c r="O7476">
        <f>IF($B7476="","",IFERROR(VLOOKUP($B7476,Mapping!$A:$C,2,0),"Not Mapped"))</f>
        <v/>
      </c>
      <c r="P7476">
        <f>IF($B7476="","",IFERROR(VLOOKUP($B7476,Mapping!$A:$C,3,0),"Not Mapped"))</f>
        <v/>
      </c>
      <c r="Q7476">
        <f>IF($B7476="","",IF(COUNTIF(Exclusions!$A:$A,$B7476)&gt;0,"Yes","No"))</f>
        <v/>
      </c>
      <c r="R7476" s="17">
        <f>IF($B7476="","",MIN(1,DAY($A7476)/IF($N7476="Superstore",Settings!$B$5,Settings!$B$4)))</f>
        <v/>
      </c>
      <c r="S7476" s="17">
        <f>IF(OR($B7476="",$G7476="",$R7476=0),"",$G7476/$R7476)</f>
        <v/>
      </c>
      <c r="T7476">
        <f>IF($S7476="","",IF($S7476&lt;Settings!$B$8,"Critical",IF($S7476&lt;Settings!$B$9,"Semi Critical","Non Critical")))</f>
        <v/>
      </c>
      <c r="U7476">
        <f>IF($B7476="","",IFERROR(VLOOKUP($O7476,Leaders!$A:$B,2,0),"Not Mapped"))</f>
        <v/>
      </c>
    </row>
    <row r="7477">
      <c r="A7477" s="16" t="n"/>
      <c r="G7477" s="17" t="n"/>
      <c r="H7477" s="17" t="n"/>
      <c r="I7477" s="17" t="n"/>
      <c r="J7477" s="17" t="n"/>
      <c r="K7477" s="17" t="n"/>
      <c r="L7477" s="17" t="n"/>
      <c r="N7477">
        <f>IF($B7477="","",IF($C7477="SUPERSTORE","Superstore","DH"))</f>
        <v/>
      </c>
      <c r="O7477">
        <f>IF($B7477="","",IFERROR(VLOOKUP($B7477,Mapping!$A:$C,2,0),"Not Mapped"))</f>
        <v/>
      </c>
      <c r="P7477">
        <f>IF($B7477="","",IFERROR(VLOOKUP($B7477,Mapping!$A:$C,3,0),"Not Mapped"))</f>
        <v/>
      </c>
      <c r="Q7477">
        <f>IF($B7477="","",IF(COUNTIF(Exclusions!$A:$A,$B7477)&gt;0,"Yes","No"))</f>
        <v/>
      </c>
      <c r="R7477" s="17">
        <f>IF($B7477="","",MIN(1,DAY($A7477)/IF($N7477="Superstore",Settings!$B$5,Settings!$B$4)))</f>
        <v/>
      </c>
      <c r="S7477" s="17">
        <f>IF(OR($B7477="",$G7477="",$R7477=0),"",$G7477/$R7477)</f>
        <v/>
      </c>
      <c r="T7477">
        <f>IF($S7477="","",IF($S7477&lt;Settings!$B$8,"Critical",IF($S7477&lt;Settings!$B$9,"Semi Critical","Non Critical")))</f>
        <v/>
      </c>
      <c r="U7477">
        <f>IF($B7477="","",IFERROR(VLOOKUP($O7477,Leaders!$A:$B,2,0),"Not Mapped"))</f>
        <v/>
      </c>
    </row>
    <row r="7478">
      <c r="A7478" s="16" t="n"/>
      <c r="G7478" s="17" t="n"/>
      <c r="H7478" s="17" t="n"/>
      <c r="I7478" s="17" t="n"/>
      <c r="J7478" s="17" t="n"/>
      <c r="K7478" s="17" t="n"/>
      <c r="L7478" s="17" t="n"/>
      <c r="N7478">
        <f>IF($B7478="","",IF($C7478="SUPERSTORE","Superstore","DH"))</f>
        <v/>
      </c>
      <c r="O7478">
        <f>IF($B7478="","",IFERROR(VLOOKUP($B7478,Mapping!$A:$C,2,0),"Not Mapped"))</f>
        <v/>
      </c>
      <c r="P7478">
        <f>IF($B7478="","",IFERROR(VLOOKUP($B7478,Mapping!$A:$C,3,0),"Not Mapped"))</f>
        <v/>
      </c>
      <c r="Q7478">
        <f>IF($B7478="","",IF(COUNTIF(Exclusions!$A:$A,$B7478)&gt;0,"Yes","No"))</f>
        <v/>
      </c>
      <c r="R7478" s="17">
        <f>IF($B7478="","",MIN(1,DAY($A7478)/IF($N7478="Superstore",Settings!$B$5,Settings!$B$4)))</f>
        <v/>
      </c>
      <c r="S7478" s="17">
        <f>IF(OR($B7478="",$G7478="",$R7478=0),"",$G7478/$R7478)</f>
        <v/>
      </c>
      <c r="T7478">
        <f>IF($S7478="","",IF($S7478&lt;Settings!$B$8,"Critical",IF($S7478&lt;Settings!$B$9,"Semi Critical","Non Critical")))</f>
        <v/>
      </c>
      <c r="U7478">
        <f>IF($B7478="","",IFERROR(VLOOKUP($O7478,Leaders!$A:$B,2,0),"Not Mapped"))</f>
        <v/>
      </c>
    </row>
    <row r="7479">
      <c r="A7479" s="16" t="n"/>
      <c r="G7479" s="17" t="n"/>
      <c r="H7479" s="17" t="n"/>
      <c r="I7479" s="17" t="n"/>
      <c r="J7479" s="17" t="n"/>
      <c r="K7479" s="17" t="n"/>
      <c r="L7479" s="17" t="n"/>
      <c r="N7479">
        <f>IF($B7479="","",IF($C7479="SUPERSTORE","Superstore","DH"))</f>
        <v/>
      </c>
      <c r="O7479">
        <f>IF($B7479="","",IFERROR(VLOOKUP($B7479,Mapping!$A:$C,2,0),"Not Mapped"))</f>
        <v/>
      </c>
      <c r="P7479">
        <f>IF($B7479="","",IFERROR(VLOOKUP($B7479,Mapping!$A:$C,3,0),"Not Mapped"))</f>
        <v/>
      </c>
      <c r="Q7479">
        <f>IF($B7479="","",IF(COUNTIF(Exclusions!$A:$A,$B7479)&gt;0,"Yes","No"))</f>
        <v/>
      </c>
      <c r="R7479" s="17">
        <f>IF($B7479="","",MIN(1,DAY($A7479)/IF($N7479="Superstore",Settings!$B$5,Settings!$B$4)))</f>
        <v/>
      </c>
      <c r="S7479" s="17">
        <f>IF(OR($B7479="",$G7479="",$R7479=0),"",$G7479/$R7479)</f>
        <v/>
      </c>
      <c r="T7479">
        <f>IF($S7479="","",IF($S7479&lt;Settings!$B$8,"Critical",IF($S7479&lt;Settings!$B$9,"Semi Critical","Non Critical")))</f>
        <v/>
      </c>
      <c r="U7479">
        <f>IF($B7479="","",IFERROR(VLOOKUP($O7479,Leaders!$A:$B,2,0),"Not Mapped"))</f>
        <v/>
      </c>
    </row>
    <row r="7480">
      <c r="A7480" s="16" t="n"/>
      <c r="G7480" s="17" t="n"/>
      <c r="H7480" s="17" t="n"/>
      <c r="I7480" s="17" t="n"/>
      <c r="J7480" s="17" t="n"/>
      <c r="K7480" s="17" t="n"/>
      <c r="L7480" s="17" t="n"/>
      <c r="N7480">
        <f>IF($B7480="","",IF($C7480="SUPERSTORE","Superstore","DH"))</f>
        <v/>
      </c>
      <c r="O7480">
        <f>IF($B7480="","",IFERROR(VLOOKUP($B7480,Mapping!$A:$C,2,0),"Not Mapped"))</f>
        <v/>
      </c>
      <c r="P7480">
        <f>IF($B7480="","",IFERROR(VLOOKUP($B7480,Mapping!$A:$C,3,0),"Not Mapped"))</f>
        <v/>
      </c>
      <c r="Q7480">
        <f>IF($B7480="","",IF(COUNTIF(Exclusions!$A:$A,$B7480)&gt;0,"Yes","No"))</f>
        <v/>
      </c>
      <c r="R7480" s="17">
        <f>IF($B7480="","",MIN(1,DAY($A7480)/IF($N7480="Superstore",Settings!$B$5,Settings!$B$4)))</f>
        <v/>
      </c>
      <c r="S7480" s="17">
        <f>IF(OR($B7480="",$G7480="",$R7480=0),"",$G7480/$R7480)</f>
        <v/>
      </c>
      <c r="T7480">
        <f>IF($S7480="","",IF($S7480&lt;Settings!$B$8,"Critical",IF($S7480&lt;Settings!$B$9,"Semi Critical","Non Critical")))</f>
        <v/>
      </c>
      <c r="U7480">
        <f>IF($B7480="","",IFERROR(VLOOKUP($O7480,Leaders!$A:$B,2,0),"Not Mapped"))</f>
        <v/>
      </c>
    </row>
    <row r="7481">
      <c r="A7481" s="16" t="n"/>
      <c r="G7481" s="17" t="n"/>
      <c r="H7481" s="17" t="n"/>
      <c r="I7481" s="17" t="n"/>
      <c r="J7481" s="17" t="n"/>
      <c r="K7481" s="17" t="n"/>
      <c r="L7481" s="17" t="n"/>
      <c r="N7481">
        <f>IF($B7481="","",IF($C7481="SUPERSTORE","Superstore","DH"))</f>
        <v/>
      </c>
      <c r="O7481">
        <f>IF($B7481="","",IFERROR(VLOOKUP($B7481,Mapping!$A:$C,2,0),"Not Mapped"))</f>
        <v/>
      </c>
      <c r="P7481">
        <f>IF($B7481="","",IFERROR(VLOOKUP($B7481,Mapping!$A:$C,3,0),"Not Mapped"))</f>
        <v/>
      </c>
      <c r="Q7481">
        <f>IF($B7481="","",IF(COUNTIF(Exclusions!$A:$A,$B7481)&gt;0,"Yes","No"))</f>
        <v/>
      </c>
      <c r="R7481" s="17">
        <f>IF($B7481="","",MIN(1,DAY($A7481)/IF($N7481="Superstore",Settings!$B$5,Settings!$B$4)))</f>
        <v/>
      </c>
      <c r="S7481" s="17">
        <f>IF(OR($B7481="",$G7481="",$R7481=0),"",$G7481/$R7481)</f>
        <v/>
      </c>
      <c r="T7481">
        <f>IF($S7481="","",IF($S7481&lt;Settings!$B$8,"Critical",IF($S7481&lt;Settings!$B$9,"Semi Critical","Non Critical")))</f>
        <v/>
      </c>
      <c r="U7481">
        <f>IF($B7481="","",IFERROR(VLOOKUP($O7481,Leaders!$A:$B,2,0),"Not Mapped"))</f>
        <v/>
      </c>
    </row>
    <row r="7482">
      <c r="A7482" s="16" t="n"/>
      <c r="G7482" s="17" t="n"/>
      <c r="H7482" s="17" t="n"/>
      <c r="I7482" s="17" t="n"/>
      <c r="J7482" s="17" t="n"/>
      <c r="K7482" s="17" t="n"/>
      <c r="L7482" s="17" t="n"/>
      <c r="N7482">
        <f>IF($B7482="","",IF($C7482="SUPERSTORE","Superstore","DH"))</f>
        <v/>
      </c>
      <c r="O7482">
        <f>IF($B7482="","",IFERROR(VLOOKUP($B7482,Mapping!$A:$C,2,0),"Not Mapped"))</f>
        <v/>
      </c>
      <c r="P7482">
        <f>IF($B7482="","",IFERROR(VLOOKUP($B7482,Mapping!$A:$C,3,0),"Not Mapped"))</f>
        <v/>
      </c>
      <c r="Q7482">
        <f>IF($B7482="","",IF(COUNTIF(Exclusions!$A:$A,$B7482)&gt;0,"Yes","No"))</f>
        <v/>
      </c>
      <c r="R7482" s="17">
        <f>IF($B7482="","",MIN(1,DAY($A7482)/IF($N7482="Superstore",Settings!$B$5,Settings!$B$4)))</f>
        <v/>
      </c>
      <c r="S7482" s="17">
        <f>IF(OR($B7482="",$G7482="",$R7482=0),"",$G7482/$R7482)</f>
        <v/>
      </c>
      <c r="T7482">
        <f>IF($S7482="","",IF($S7482&lt;Settings!$B$8,"Critical",IF($S7482&lt;Settings!$B$9,"Semi Critical","Non Critical")))</f>
        <v/>
      </c>
      <c r="U7482">
        <f>IF($B7482="","",IFERROR(VLOOKUP($O7482,Leaders!$A:$B,2,0),"Not Mapped"))</f>
        <v/>
      </c>
    </row>
    <row r="7483">
      <c r="A7483" s="16" t="n"/>
      <c r="G7483" s="17" t="n"/>
      <c r="H7483" s="17" t="n"/>
      <c r="I7483" s="17" t="n"/>
      <c r="J7483" s="17" t="n"/>
      <c r="K7483" s="17" t="n"/>
      <c r="L7483" s="17" t="n"/>
      <c r="N7483">
        <f>IF($B7483="","",IF($C7483="SUPERSTORE","Superstore","DH"))</f>
        <v/>
      </c>
      <c r="O7483">
        <f>IF($B7483="","",IFERROR(VLOOKUP($B7483,Mapping!$A:$C,2,0),"Not Mapped"))</f>
        <v/>
      </c>
      <c r="P7483">
        <f>IF($B7483="","",IFERROR(VLOOKUP($B7483,Mapping!$A:$C,3,0),"Not Mapped"))</f>
        <v/>
      </c>
      <c r="Q7483">
        <f>IF($B7483="","",IF(COUNTIF(Exclusions!$A:$A,$B7483)&gt;0,"Yes","No"))</f>
        <v/>
      </c>
      <c r="R7483" s="17">
        <f>IF($B7483="","",MIN(1,DAY($A7483)/IF($N7483="Superstore",Settings!$B$5,Settings!$B$4)))</f>
        <v/>
      </c>
      <c r="S7483" s="17">
        <f>IF(OR($B7483="",$G7483="",$R7483=0),"",$G7483/$R7483)</f>
        <v/>
      </c>
      <c r="T7483">
        <f>IF($S7483="","",IF($S7483&lt;Settings!$B$8,"Critical",IF($S7483&lt;Settings!$B$9,"Semi Critical","Non Critical")))</f>
        <v/>
      </c>
      <c r="U7483">
        <f>IF($B7483="","",IFERROR(VLOOKUP($O7483,Leaders!$A:$B,2,0),"Not Mapped"))</f>
        <v/>
      </c>
    </row>
    <row r="7484">
      <c r="A7484" s="16" t="n"/>
      <c r="G7484" s="17" t="n"/>
      <c r="H7484" s="17" t="n"/>
      <c r="I7484" s="17" t="n"/>
      <c r="J7484" s="17" t="n"/>
      <c r="K7484" s="17" t="n"/>
      <c r="L7484" s="17" t="n"/>
      <c r="N7484">
        <f>IF($B7484="","",IF($C7484="SUPERSTORE","Superstore","DH"))</f>
        <v/>
      </c>
      <c r="O7484">
        <f>IF($B7484="","",IFERROR(VLOOKUP($B7484,Mapping!$A:$C,2,0),"Not Mapped"))</f>
        <v/>
      </c>
      <c r="P7484">
        <f>IF($B7484="","",IFERROR(VLOOKUP($B7484,Mapping!$A:$C,3,0),"Not Mapped"))</f>
        <v/>
      </c>
      <c r="Q7484">
        <f>IF($B7484="","",IF(COUNTIF(Exclusions!$A:$A,$B7484)&gt;0,"Yes","No"))</f>
        <v/>
      </c>
      <c r="R7484" s="17">
        <f>IF($B7484="","",MIN(1,DAY($A7484)/IF($N7484="Superstore",Settings!$B$5,Settings!$B$4)))</f>
        <v/>
      </c>
      <c r="S7484" s="17">
        <f>IF(OR($B7484="",$G7484="",$R7484=0),"",$G7484/$R7484)</f>
        <v/>
      </c>
      <c r="T7484">
        <f>IF($S7484="","",IF($S7484&lt;Settings!$B$8,"Critical",IF($S7484&lt;Settings!$B$9,"Semi Critical","Non Critical")))</f>
        <v/>
      </c>
      <c r="U7484">
        <f>IF($B7484="","",IFERROR(VLOOKUP($O7484,Leaders!$A:$B,2,0),"Not Mapped"))</f>
        <v/>
      </c>
    </row>
    <row r="7485">
      <c r="A7485" s="16" t="n"/>
      <c r="G7485" s="17" t="n"/>
      <c r="H7485" s="17" t="n"/>
      <c r="I7485" s="17" t="n"/>
      <c r="J7485" s="17" t="n"/>
      <c r="K7485" s="17" t="n"/>
      <c r="L7485" s="17" t="n"/>
      <c r="N7485">
        <f>IF($B7485="","",IF($C7485="SUPERSTORE","Superstore","DH"))</f>
        <v/>
      </c>
      <c r="O7485">
        <f>IF($B7485="","",IFERROR(VLOOKUP($B7485,Mapping!$A:$C,2,0),"Not Mapped"))</f>
        <v/>
      </c>
      <c r="P7485">
        <f>IF($B7485="","",IFERROR(VLOOKUP($B7485,Mapping!$A:$C,3,0),"Not Mapped"))</f>
        <v/>
      </c>
      <c r="Q7485">
        <f>IF($B7485="","",IF(COUNTIF(Exclusions!$A:$A,$B7485)&gt;0,"Yes","No"))</f>
        <v/>
      </c>
      <c r="R7485" s="17">
        <f>IF($B7485="","",MIN(1,DAY($A7485)/IF($N7485="Superstore",Settings!$B$5,Settings!$B$4)))</f>
        <v/>
      </c>
      <c r="S7485" s="17">
        <f>IF(OR($B7485="",$G7485="",$R7485=0),"",$G7485/$R7485)</f>
        <v/>
      </c>
      <c r="T7485">
        <f>IF($S7485="","",IF($S7485&lt;Settings!$B$8,"Critical",IF($S7485&lt;Settings!$B$9,"Semi Critical","Non Critical")))</f>
        <v/>
      </c>
      <c r="U7485">
        <f>IF($B7485="","",IFERROR(VLOOKUP($O7485,Leaders!$A:$B,2,0),"Not Mapped"))</f>
        <v/>
      </c>
    </row>
    <row r="7486">
      <c r="A7486" s="16" t="n"/>
      <c r="G7486" s="17" t="n"/>
      <c r="H7486" s="17" t="n"/>
      <c r="I7486" s="17" t="n"/>
      <c r="J7486" s="17" t="n"/>
      <c r="K7486" s="17" t="n"/>
      <c r="L7486" s="17" t="n"/>
      <c r="N7486">
        <f>IF($B7486="","",IF($C7486="SUPERSTORE","Superstore","DH"))</f>
        <v/>
      </c>
      <c r="O7486">
        <f>IF($B7486="","",IFERROR(VLOOKUP($B7486,Mapping!$A:$C,2,0),"Not Mapped"))</f>
        <v/>
      </c>
      <c r="P7486">
        <f>IF($B7486="","",IFERROR(VLOOKUP($B7486,Mapping!$A:$C,3,0),"Not Mapped"))</f>
        <v/>
      </c>
      <c r="Q7486">
        <f>IF($B7486="","",IF(COUNTIF(Exclusions!$A:$A,$B7486)&gt;0,"Yes","No"))</f>
        <v/>
      </c>
      <c r="R7486" s="17">
        <f>IF($B7486="","",MIN(1,DAY($A7486)/IF($N7486="Superstore",Settings!$B$5,Settings!$B$4)))</f>
        <v/>
      </c>
      <c r="S7486" s="17">
        <f>IF(OR($B7486="",$G7486="",$R7486=0),"",$G7486/$R7486)</f>
        <v/>
      </c>
      <c r="T7486">
        <f>IF($S7486="","",IF($S7486&lt;Settings!$B$8,"Critical",IF($S7486&lt;Settings!$B$9,"Semi Critical","Non Critical")))</f>
        <v/>
      </c>
      <c r="U7486">
        <f>IF($B7486="","",IFERROR(VLOOKUP($O7486,Leaders!$A:$B,2,0),"Not Mapped"))</f>
        <v/>
      </c>
    </row>
    <row r="7487">
      <c r="A7487" s="16" t="n"/>
      <c r="G7487" s="17" t="n"/>
      <c r="H7487" s="17" t="n"/>
      <c r="I7487" s="17" t="n"/>
      <c r="J7487" s="17" t="n"/>
      <c r="K7487" s="17" t="n"/>
      <c r="L7487" s="17" t="n"/>
      <c r="N7487">
        <f>IF($B7487="","",IF($C7487="SUPERSTORE","Superstore","DH"))</f>
        <v/>
      </c>
      <c r="O7487">
        <f>IF($B7487="","",IFERROR(VLOOKUP($B7487,Mapping!$A:$C,2,0),"Not Mapped"))</f>
        <v/>
      </c>
      <c r="P7487">
        <f>IF($B7487="","",IFERROR(VLOOKUP($B7487,Mapping!$A:$C,3,0),"Not Mapped"))</f>
        <v/>
      </c>
      <c r="Q7487">
        <f>IF($B7487="","",IF(COUNTIF(Exclusions!$A:$A,$B7487)&gt;0,"Yes","No"))</f>
        <v/>
      </c>
      <c r="R7487" s="17">
        <f>IF($B7487="","",MIN(1,DAY($A7487)/IF($N7487="Superstore",Settings!$B$5,Settings!$B$4)))</f>
        <v/>
      </c>
      <c r="S7487" s="17">
        <f>IF(OR($B7487="",$G7487="",$R7487=0),"",$G7487/$R7487)</f>
        <v/>
      </c>
      <c r="T7487">
        <f>IF($S7487="","",IF($S7487&lt;Settings!$B$8,"Critical",IF($S7487&lt;Settings!$B$9,"Semi Critical","Non Critical")))</f>
        <v/>
      </c>
      <c r="U7487">
        <f>IF($B7487="","",IFERROR(VLOOKUP($O7487,Leaders!$A:$B,2,0),"Not Mapped"))</f>
        <v/>
      </c>
    </row>
    <row r="7488">
      <c r="A7488" s="16" t="n"/>
      <c r="G7488" s="17" t="n"/>
      <c r="H7488" s="17" t="n"/>
      <c r="I7488" s="17" t="n"/>
      <c r="J7488" s="17" t="n"/>
      <c r="K7488" s="17" t="n"/>
      <c r="L7488" s="17" t="n"/>
      <c r="N7488">
        <f>IF($B7488="","",IF($C7488="SUPERSTORE","Superstore","DH"))</f>
        <v/>
      </c>
      <c r="O7488">
        <f>IF($B7488="","",IFERROR(VLOOKUP($B7488,Mapping!$A:$C,2,0),"Not Mapped"))</f>
        <v/>
      </c>
      <c r="P7488">
        <f>IF($B7488="","",IFERROR(VLOOKUP($B7488,Mapping!$A:$C,3,0),"Not Mapped"))</f>
        <v/>
      </c>
      <c r="Q7488">
        <f>IF($B7488="","",IF(COUNTIF(Exclusions!$A:$A,$B7488)&gt;0,"Yes","No"))</f>
        <v/>
      </c>
      <c r="R7488" s="17">
        <f>IF($B7488="","",MIN(1,DAY($A7488)/IF($N7488="Superstore",Settings!$B$5,Settings!$B$4)))</f>
        <v/>
      </c>
      <c r="S7488" s="17">
        <f>IF(OR($B7488="",$G7488="",$R7488=0),"",$G7488/$R7488)</f>
        <v/>
      </c>
      <c r="T7488">
        <f>IF($S7488="","",IF($S7488&lt;Settings!$B$8,"Critical",IF($S7488&lt;Settings!$B$9,"Semi Critical","Non Critical")))</f>
        <v/>
      </c>
      <c r="U7488">
        <f>IF($B7488="","",IFERROR(VLOOKUP($O7488,Leaders!$A:$B,2,0),"Not Mapped"))</f>
        <v/>
      </c>
    </row>
    <row r="7489">
      <c r="A7489" s="16" t="n"/>
      <c r="G7489" s="17" t="n"/>
      <c r="H7489" s="17" t="n"/>
      <c r="I7489" s="17" t="n"/>
      <c r="J7489" s="17" t="n"/>
      <c r="K7489" s="17" t="n"/>
      <c r="L7489" s="17" t="n"/>
      <c r="N7489">
        <f>IF($B7489="","",IF($C7489="SUPERSTORE","Superstore","DH"))</f>
        <v/>
      </c>
      <c r="O7489">
        <f>IF($B7489="","",IFERROR(VLOOKUP($B7489,Mapping!$A:$C,2,0),"Not Mapped"))</f>
        <v/>
      </c>
      <c r="P7489">
        <f>IF($B7489="","",IFERROR(VLOOKUP($B7489,Mapping!$A:$C,3,0),"Not Mapped"))</f>
        <v/>
      </c>
      <c r="Q7489">
        <f>IF($B7489="","",IF(COUNTIF(Exclusions!$A:$A,$B7489)&gt;0,"Yes","No"))</f>
        <v/>
      </c>
      <c r="R7489" s="17">
        <f>IF($B7489="","",MIN(1,DAY($A7489)/IF($N7489="Superstore",Settings!$B$5,Settings!$B$4)))</f>
        <v/>
      </c>
      <c r="S7489" s="17">
        <f>IF(OR($B7489="",$G7489="",$R7489=0),"",$G7489/$R7489)</f>
        <v/>
      </c>
      <c r="T7489">
        <f>IF($S7489="","",IF($S7489&lt;Settings!$B$8,"Critical",IF($S7489&lt;Settings!$B$9,"Semi Critical","Non Critical")))</f>
        <v/>
      </c>
      <c r="U7489">
        <f>IF($B7489="","",IFERROR(VLOOKUP($O7489,Leaders!$A:$B,2,0),"Not Mapped"))</f>
        <v/>
      </c>
    </row>
    <row r="7490">
      <c r="A7490" s="16" t="n"/>
      <c r="G7490" s="17" t="n"/>
      <c r="H7490" s="17" t="n"/>
      <c r="I7490" s="17" t="n"/>
      <c r="J7490" s="17" t="n"/>
      <c r="K7490" s="17" t="n"/>
      <c r="L7490" s="17" t="n"/>
      <c r="N7490">
        <f>IF($B7490="","",IF($C7490="SUPERSTORE","Superstore","DH"))</f>
        <v/>
      </c>
      <c r="O7490">
        <f>IF($B7490="","",IFERROR(VLOOKUP($B7490,Mapping!$A:$C,2,0),"Not Mapped"))</f>
        <v/>
      </c>
      <c r="P7490">
        <f>IF($B7490="","",IFERROR(VLOOKUP($B7490,Mapping!$A:$C,3,0),"Not Mapped"))</f>
        <v/>
      </c>
      <c r="Q7490">
        <f>IF($B7490="","",IF(COUNTIF(Exclusions!$A:$A,$B7490)&gt;0,"Yes","No"))</f>
        <v/>
      </c>
      <c r="R7490" s="17">
        <f>IF($B7490="","",MIN(1,DAY($A7490)/IF($N7490="Superstore",Settings!$B$5,Settings!$B$4)))</f>
        <v/>
      </c>
      <c r="S7490" s="17">
        <f>IF(OR($B7490="",$G7490="",$R7490=0),"",$G7490/$R7490)</f>
        <v/>
      </c>
      <c r="T7490">
        <f>IF($S7490="","",IF($S7490&lt;Settings!$B$8,"Critical",IF($S7490&lt;Settings!$B$9,"Semi Critical","Non Critical")))</f>
        <v/>
      </c>
      <c r="U7490">
        <f>IF($B7490="","",IFERROR(VLOOKUP($O7490,Leaders!$A:$B,2,0),"Not Mapped"))</f>
        <v/>
      </c>
    </row>
    <row r="7491">
      <c r="A7491" s="16" t="n"/>
      <c r="G7491" s="17" t="n"/>
      <c r="H7491" s="17" t="n"/>
      <c r="I7491" s="17" t="n"/>
      <c r="J7491" s="17" t="n"/>
      <c r="K7491" s="17" t="n"/>
      <c r="L7491" s="17" t="n"/>
      <c r="N7491">
        <f>IF($B7491="","",IF($C7491="SUPERSTORE","Superstore","DH"))</f>
        <v/>
      </c>
      <c r="O7491">
        <f>IF($B7491="","",IFERROR(VLOOKUP($B7491,Mapping!$A:$C,2,0),"Not Mapped"))</f>
        <v/>
      </c>
      <c r="P7491">
        <f>IF($B7491="","",IFERROR(VLOOKUP($B7491,Mapping!$A:$C,3,0),"Not Mapped"))</f>
        <v/>
      </c>
      <c r="Q7491">
        <f>IF($B7491="","",IF(COUNTIF(Exclusions!$A:$A,$B7491)&gt;0,"Yes","No"))</f>
        <v/>
      </c>
      <c r="R7491" s="17">
        <f>IF($B7491="","",MIN(1,DAY($A7491)/IF($N7491="Superstore",Settings!$B$5,Settings!$B$4)))</f>
        <v/>
      </c>
      <c r="S7491" s="17">
        <f>IF(OR($B7491="",$G7491="",$R7491=0),"",$G7491/$R7491)</f>
        <v/>
      </c>
      <c r="T7491">
        <f>IF($S7491="","",IF($S7491&lt;Settings!$B$8,"Critical",IF($S7491&lt;Settings!$B$9,"Semi Critical","Non Critical")))</f>
        <v/>
      </c>
      <c r="U7491">
        <f>IF($B7491="","",IFERROR(VLOOKUP($O7491,Leaders!$A:$B,2,0),"Not Mapped"))</f>
        <v/>
      </c>
    </row>
    <row r="7492">
      <c r="A7492" s="16" t="n"/>
      <c r="G7492" s="17" t="n"/>
      <c r="H7492" s="17" t="n"/>
      <c r="I7492" s="17" t="n"/>
      <c r="J7492" s="17" t="n"/>
      <c r="K7492" s="17" t="n"/>
      <c r="L7492" s="17" t="n"/>
      <c r="N7492">
        <f>IF($B7492="","",IF($C7492="SUPERSTORE","Superstore","DH"))</f>
        <v/>
      </c>
      <c r="O7492">
        <f>IF($B7492="","",IFERROR(VLOOKUP($B7492,Mapping!$A:$C,2,0),"Not Mapped"))</f>
        <v/>
      </c>
      <c r="P7492">
        <f>IF($B7492="","",IFERROR(VLOOKUP($B7492,Mapping!$A:$C,3,0),"Not Mapped"))</f>
        <v/>
      </c>
      <c r="Q7492">
        <f>IF($B7492="","",IF(COUNTIF(Exclusions!$A:$A,$B7492)&gt;0,"Yes","No"))</f>
        <v/>
      </c>
      <c r="R7492" s="17">
        <f>IF($B7492="","",MIN(1,DAY($A7492)/IF($N7492="Superstore",Settings!$B$5,Settings!$B$4)))</f>
        <v/>
      </c>
      <c r="S7492" s="17">
        <f>IF(OR($B7492="",$G7492="",$R7492=0),"",$G7492/$R7492)</f>
        <v/>
      </c>
      <c r="T7492">
        <f>IF($S7492="","",IF($S7492&lt;Settings!$B$8,"Critical",IF($S7492&lt;Settings!$B$9,"Semi Critical","Non Critical")))</f>
        <v/>
      </c>
      <c r="U7492">
        <f>IF($B7492="","",IFERROR(VLOOKUP($O7492,Leaders!$A:$B,2,0),"Not Mapped"))</f>
        <v/>
      </c>
    </row>
    <row r="7493">
      <c r="A7493" s="16" t="n"/>
      <c r="G7493" s="17" t="n"/>
      <c r="H7493" s="17" t="n"/>
      <c r="I7493" s="17" t="n"/>
      <c r="J7493" s="17" t="n"/>
      <c r="K7493" s="17" t="n"/>
      <c r="L7493" s="17" t="n"/>
      <c r="N7493">
        <f>IF($B7493="","",IF($C7493="SUPERSTORE","Superstore","DH"))</f>
        <v/>
      </c>
      <c r="O7493">
        <f>IF($B7493="","",IFERROR(VLOOKUP($B7493,Mapping!$A:$C,2,0),"Not Mapped"))</f>
        <v/>
      </c>
      <c r="P7493">
        <f>IF($B7493="","",IFERROR(VLOOKUP($B7493,Mapping!$A:$C,3,0),"Not Mapped"))</f>
        <v/>
      </c>
      <c r="Q7493">
        <f>IF($B7493="","",IF(COUNTIF(Exclusions!$A:$A,$B7493)&gt;0,"Yes","No"))</f>
        <v/>
      </c>
      <c r="R7493" s="17">
        <f>IF($B7493="","",MIN(1,DAY($A7493)/IF($N7493="Superstore",Settings!$B$5,Settings!$B$4)))</f>
        <v/>
      </c>
      <c r="S7493" s="17">
        <f>IF(OR($B7493="",$G7493="",$R7493=0),"",$G7493/$R7493)</f>
        <v/>
      </c>
      <c r="T7493">
        <f>IF($S7493="","",IF($S7493&lt;Settings!$B$8,"Critical",IF($S7493&lt;Settings!$B$9,"Semi Critical","Non Critical")))</f>
        <v/>
      </c>
      <c r="U7493">
        <f>IF($B7493="","",IFERROR(VLOOKUP($O7493,Leaders!$A:$B,2,0),"Not Mapped"))</f>
        <v/>
      </c>
    </row>
    <row r="7494">
      <c r="A7494" s="16" t="n"/>
      <c r="G7494" s="17" t="n"/>
      <c r="H7494" s="17" t="n"/>
      <c r="I7494" s="17" t="n"/>
      <c r="J7494" s="17" t="n"/>
      <c r="K7494" s="17" t="n"/>
      <c r="L7494" s="17" t="n"/>
      <c r="N7494">
        <f>IF($B7494="","",IF($C7494="SUPERSTORE","Superstore","DH"))</f>
        <v/>
      </c>
      <c r="O7494">
        <f>IF($B7494="","",IFERROR(VLOOKUP($B7494,Mapping!$A:$C,2,0),"Not Mapped"))</f>
        <v/>
      </c>
      <c r="P7494">
        <f>IF($B7494="","",IFERROR(VLOOKUP($B7494,Mapping!$A:$C,3,0),"Not Mapped"))</f>
        <v/>
      </c>
      <c r="Q7494">
        <f>IF($B7494="","",IF(COUNTIF(Exclusions!$A:$A,$B7494)&gt;0,"Yes","No"))</f>
        <v/>
      </c>
      <c r="R7494" s="17">
        <f>IF($B7494="","",MIN(1,DAY($A7494)/IF($N7494="Superstore",Settings!$B$5,Settings!$B$4)))</f>
        <v/>
      </c>
      <c r="S7494" s="17">
        <f>IF(OR($B7494="",$G7494="",$R7494=0),"",$G7494/$R7494)</f>
        <v/>
      </c>
      <c r="T7494">
        <f>IF($S7494="","",IF($S7494&lt;Settings!$B$8,"Critical",IF($S7494&lt;Settings!$B$9,"Semi Critical","Non Critical")))</f>
        <v/>
      </c>
      <c r="U7494">
        <f>IF($B7494="","",IFERROR(VLOOKUP($O7494,Leaders!$A:$B,2,0),"Not Mapped"))</f>
        <v/>
      </c>
    </row>
    <row r="7495">
      <c r="A7495" s="16" t="n"/>
      <c r="G7495" s="17" t="n"/>
      <c r="H7495" s="17" t="n"/>
      <c r="I7495" s="17" t="n"/>
      <c r="J7495" s="17" t="n"/>
      <c r="K7495" s="17" t="n"/>
      <c r="L7495" s="17" t="n"/>
      <c r="N7495">
        <f>IF($B7495="","",IF($C7495="SUPERSTORE","Superstore","DH"))</f>
        <v/>
      </c>
      <c r="O7495">
        <f>IF($B7495="","",IFERROR(VLOOKUP($B7495,Mapping!$A:$C,2,0),"Not Mapped"))</f>
        <v/>
      </c>
      <c r="P7495">
        <f>IF($B7495="","",IFERROR(VLOOKUP($B7495,Mapping!$A:$C,3,0),"Not Mapped"))</f>
        <v/>
      </c>
      <c r="Q7495">
        <f>IF($B7495="","",IF(COUNTIF(Exclusions!$A:$A,$B7495)&gt;0,"Yes","No"))</f>
        <v/>
      </c>
      <c r="R7495" s="17">
        <f>IF($B7495="","",MIN(1,DAY($A7495)/IF($N7495="Superstore",Settings!$B$5,Settings!$B$4)))</f>
        <v/>
      </c>
      <c r="S7495" s="17">
        <f>IF(OR($B7495="",$G7495="",$R7495=0),"",$G7495/$R7495)</f>
        <v/>
      </c>
      <c r="T7495">
        <f>IF($S7495="","",IF($S7495&lt;Settings!$B$8,"Critical",IF($S7495&lt;Settings!$B$9,"Semi Critical","Non Critical")))</f>
        <v/>
      </c>
      <c r="U7495">
        <f>IF($B7495="","",IFERROR(VLOOKUP($O7495,Leaders!$A:$B,2,0),"Not Mapped"))</f>
        <v/>
      </c>
    </row>
    <row r="7496">
      <c r="A7496" s="16" t="n"/>
      <c r="G7496" s="17" t="n"/>
      <c r="H7496" s="17" t="n"/>
      <c r="I7496" s="17" t="n"/>
      <c r="J7496" s="17" t="n"/>
      <c r="K7496" s="17" t="n"/>
      <c r="L7496" s="17" t="n"/>
      <c r="N7496">
        <f>IF($B7496="","",IF($C7496="SUPERSTORE","Superstore","DH"))</f>
        <v/>
      </c>
      <c r="O7496">
        <f>IF($B7496="","",IFERROR(VLOOKUP($B7496,Mapping!$A:$C,2,0),"Not Mapped"))</f>
        <v/>
      </c>
      <c r="P7496">
        <f>IF($B7496="","",IFERROR(VLOOKUP($B7496,Mapping!$A:$C,3,0),"Not Mapped"))</f>
        <v/>
      </c>
      <c r="Q7496">
        <f>IF($B7496="","",IF(COUNTIF(Exclusions!$A:$A,$B7496)&gt;0,"Yes","No"))</f>
        <v/>
      </c>
      <c r="R7496" s="17">
        <f>IF($B7496="","",MIN(1,DAY($A7496)/IF($N7496="Superstore",Settings!$B$5,Settings!$B$4)))</f>
        <v/>
      </c>
      <c r="S7496" s="17">
        <f>IF(OR($B7496="",$G7496="",$R7496=0),"",$G7496/$R7496)</f>
        <v/>
      </c>
      <c r="T7496">
        <f>IF($S7496="","",IF($S7496&lt;Settings!$B$8,"Critical",IF($S7496&lt;Settings!$B$9,"Semi Critical","Non Critical")))</f>
        <v/>
      </c>
      <c r="U7496">
        <f>IF($B7496="","",IFERROR(VLOOKUP($O7496,Leaders!$A:$B,2,0),"Not Mapped"))</f>
        <v/>
      </c>
    </row>
    <row r="7497">
      <c r="A7497" s="16" t="n"/>
      <c r="G7497" s="17" t="n"/>
      <c r="H7497" s="17" t="n"/>
      <c r="I7497" s="17" t="n"/>
      <c r="J7497" s="17" t="n"/>
      <c r="K7497" s="17" t="n"/>
      <c r="L7497" s="17" t="n"/>
      <c r="N7497">
        <f>IF($B7497="","",IF($C7497="SUPERSTORE","Superstore","DH"))</f>
        <v/>
      </c>
      <c r="O7497">
        <f>IF($B7497="","",IFERROR(VLOOKUP($B7497,Mapping!$A:$C,2,0),"Not Mapped"))</f>
        <v/>
      </c>
      <c r="P7497">
        <f>IF($B7497="","",IFERROR(VLOOKUP($B7497,Mapping!$A:$C,3,0),"Not Mapped"))</f>
        <v/>
      </c>
      <c r="Q7497">
        <f>IF($B7497="","",IF(COUNTIF(Exclusions!$A:$A,$B7497)&gt;0,"Yes","No"))</f>
        <v/>
      </c>
      <c r="R7497" s="17">
        <f>IF($B7497="","",MIN(1,DAY($A7497)/IF($N7497="Superstore",Settings!$B$5,Settings!$B$4)))</f>
        <v/>
      </c>
      <c r="S7497" s="17">
        <f>IF(OR($B7497="",$G7497="",$R7497=0),"",$G7497/$R7497)</f>
        <v/>
      </c>
      <c r="T7497">
        <f>IF($S7497="","",IF($S7497&lt;Settings!$B$8,"Critical",IF($S7497&lt;Settings!$B$9,"Semi Critical","Non Critical")))</f>
        <v/>
      </c>
      <c r="U7497">
        <f>IF($B7497="","",IFERROR(VLOOKUP($O7497,Leaders!$A:$B,2,0),"Not Mapped"))</f>
        <v/>
      </c>
    </row>
    <row r="7498">
      <c r="A7498" s="16" t="n"/>
      <c r="G7498" s="17" t="n"/>
      <c r="H7498" s="17" t="n"/>
      <c r="I7498" s="17" t="n"/>
      <c r="J7498" s="17" t="n"/>
      <c r="K7498" s="17" t="n"/>
      <c r="L7498" s="17" t="n"/>
      <c r="N7498">
        <f>IF($B7498="","",IF($C7498="SUPERSTORE","Superstore","DH"))</f>
        <v/>
      </c>
      <c r="O7498">
        <f>IF($B7498="","",IFERROR(VLOOKUP($B7498,Mapping!$A:$C,2,0),"Not Mapped"))</f>
        <v/>
      </c>
      <c r="P7498">
        <f>IF($B7498="","",IFERROR(VLOOKUP($B7498,Mapping!$A:$C,3,0),"Not Mapped"))</f>
        <v/>
      </c>
      <c r="Q7498">
        <f>IF($B7498="","",IF(COUNTIF(Exclusions!$A:$A,$B7498)&gt;0,"Yes","No"))</f>
        <v/>
      </c>
      <c r="R7498" s="17">
        <f>IF($B7498="","",MIN(1,DAY($A7498)/IF($N7498="Superstore",Settings!$B$5,Settings!$B$4)))</f>
        <v/>
      </c>
      <c r="S7498" s="17">
        <f>IF(OR($B7498="",$G7498="",$R7498=0),"",$G7498/$R7498)</f>
        <v/>
      </c>
      <c r="T7498">
        <f>IF($S7498="","",IF($S7498&lt;Settings!$B$8,"Critical",IF($S7498&lt;Settings!$B$9,"Semi Critical","Non Critical")))</f>
        <v/>
      </c>
      <c r="U7498">
        <f>IF($B7498="","",IFERROR(VLOOKUP($O7498,Leaders!$A:$B,2,0),"Not Mapped"))</f>
        <v/>
      </c>
    </row>
    <row r="7499">
      <c r="A7499" s="16" t="n"/>
      <c r="G7499" s="17" t="n"/>
      <c r="H7499" s="17" t="n"/>
      <c r="I7499" s="17" t="n"/>
      <c r="J7499" s="17" t="n"/>
      <c r="K7499" s="17" t="n"/>
      <c r="L7499" s="17" t="n"/>
      <c r="N7499">
        <f>IF($B7499="","",IF($C7499="SUPERSTORE","Superstore","DH"))</f>
        <v/>
      </c>
      <c r="O7499">
        <f>IF($B7499="","",IFERROR(VLOOKUP($B7499,Mapping!$A:$C,2,0),"Not Mapped"))</f>
        <v/>
      </c>
      <c r="P7499">
        <f>IF($B7499="","",IFERROR(VLOOKUP($B7499,Mapping!$A:$C,3,0),"Not Mapped"))</f>
        <v/>
      </c>
      <c r="Q7499">
        <f>IF($B7499="","",IF(COUNTIF(Exclusions!$A:$A,$B7499)&gt;0,"Yes","No"))</f>
        <v/>
      </c>
      <c r="R7499" s="17">
        <f>IF($B7499="","",MIN(1,DAY($A7499)/IF($N7499="Superstore",Settings!$B$5,Settings!$B$4)))</f>
        <v/>
      </c>
      <c r="S7499" s="17">
        <f>IF(OR($B7499="",$G7499="",$R7499=0),"",$G7499/$R7499)</f>
        <v/>
      </c>
      <c r="T7499">
        <f>IF($S7499="","",IF($S7499&lt;Settings!$B$8,"Critical",IF($S7499&lt;Settings!$B$9,"Semi Critical","Non Critical")))</f>
        <v/>
      </c>
      <c r="U7499">
        <f>IF($B7499="","",IFERROR(VLOOKUP($O7499,Leaders!$A:$B,2,0),"Not Mapped"))</f>
        <v/>
      </c>
    </row>
    <row r="7500">
      <c r="A7500" s="16" t="n"/>
      <c r="G7500" s="17" t="n"/>
      <c r="H7500" s="17" t="n"/>
      <c r="I7500" s="17" t="n"/>
      <c r="J7500" s="17" t="n"/>
      <c r="K7500" s="17" t="n"/>
      <c r="L7500" s="17" t="n"/>
      <c r="N7500">
        <f>IF($B7500="","",IF($C7500="SUPERSTORE","Superstore","DH"))</f>
        <v/>
      </c>
      <c r="O7500">
        <f>IF($B7500="","",IFERROR(VLOOKUP($B7500,Mapping!$A:$C,2,0),"Not Mapped"))</f>
        <v/>
      </c>
      <c r="P7500">
        <f>IF($B7500="","",IFERROR(VLOOKUP($B7500,Mapping!$A:$C,3,0),"Not Mapped"))</f>
        <v/>
      </c>
      <c r="Q7500">
        <f>IF($B7500="","",IF(COUNTIF(Exclusions!$A:$A,$B7500)&gt;0,"Yes","No"))</f>
        <v/>
      </c>
      <c r="R7500" s="17">
        <f>IF($B7500="","",MIN(1,DAY($A7500)/IF($N7500="Superstore",Settings!$B$5,Settings!$B$4)))</f>
        <v/>
      </c>
      <c r="S7500" s="17">
        <f>IF(OR($B7500="",$G7500="",$R7500=0),"",$G7500/$R7500)</f>
        <v/>
      </c>
      <c r="T7500">
        <f>IF($S7500="","",IF($S7500&lt;Settings!$B$8,"Critical",IF($S7500&lt;Settings!$B$9,"Semi Critical","Non Critical")))</f>
        <v/>
      </c>
      <c r="U7500">
        <f>IF($B7500="","",IFERROR(VLOOKUP($O7500,Leaders!$A:$B,2,0),"Not Mapped"))</f>
        <v/>
      </c>
    </row>
    <row r="7501">
      <c r="A7501" s="16" t="n"/>
      <c r="G7501" s="17" t="n"/>
      <c r="H7501" s="17" t="n"/>
      <c r="I7501" s="17" t="n"/>
      <c r="J7501" s="17" t="n"/>
      <c r="K7501" s="17" t="n"/>
      <c r="L7501" s="17" t="n"/>
      <c r="N7501">
        <f>IF($B7501="","",IF($C7501="SUPERSTORE","Superstore","DH"))</f>
        <v/>
      </c>
      <c r="O7501">
        <f>IF($B7501="","",IFERROR(VLOOKUP($B7501,Mapping!$A:$C,2,0),"Not Mapped"))</f>
        <v/>
      </c>
      <c r="P7501">
        <f>IF($B7501="","",IFERROR(VLOOKUP($B7501,Mapping!$A:$C,3,0),"Not Mapped"))</f>
        <v/>
      </c>
      <c r="Q7501">
        <f>IF($B7501="","",IF(COUNTIF(Exclusions!$A:$A,$B7501)&gt;0,"Yes","No"))</f>
        <v/>
      </c>
      <c r="R7501" s="17">
        <f>IF($B7501="","",MIN(1,DAY($A7501)/IF($N7501="Superstore",Settings!$B$5,Settings!$B$4)))</f>
        <v/>
      </c>
      <c r="S7501" s="17">
        <f>IF(OR($B7501="",$G7501="",$R7501=0),"",$G7501/$R7501)</f>
        <v/>
      </c>
      <c r="T7501">
        <f>IF($S7501="","",IF($S7501&lt;Settings!$B$8,"Critical",IF($S7501&lt;Settings!$B$9,"Semi Critical","Non Critical")))</f>
        <v/>
      </c>
      <c r="U7501">
        <f>IF($B7501="","",IFERROR(VLOOKUP($O7501,Leaders!$A:$B,2,0),"Not Mapped"))</f>
        <v/>
      </c>
    </row>
    <row r="7502">
      <c r="A7502" s="16" t="n"/>
      <c r="G7502" s="17" t="n"/>
      <c r="H7502" s="17" t="n"/>
      <c r="I7502" s="17" t="n"/>
      <c r="J7502" s="17" t="n"/>
      <c r="K7502" s="17" t="n"/>
      <c r="L7502" s="17" t="n"/>
      <c r="N7502">
        <f>IF($B7502="","",IF($C7502="SUPERSTORE","Superstore","DH"))</f>
        <v/>
      </c>
      <c r="O7502">
        <f>IF($B7502="","",IFERROR(VLOOKUP($B7502,Mapping!$A:$C,2,0),"Not Mapped"))</f>
        <v/>
      </c>
      <c r="P7502">
        <f>IF($B7502="","",IFERROR(VLOOKUP($B7502,Mapping!$A:$C,3,0),"Not Mapped"))</f>
        <v/>
      </c>
      <c r="Q7502">
        <f>IF($B7502="","",IF(COUNTIF(Exclusions!$A:$A,$B7502)&gt;0,"Yes","No"))</f>
        <v/>
      </c>
      <c r="R7502" s="17">
        <f>IF($B7502="","",MIN(1,DAY($A7502)/IF($N7502="Superstore",Settings!$B$5,Settings!$B$4)))</f>
        <v/>
      </c>
      <c r="S7502" s="17">
        <f>IF(OR($B7502="",$G7502="",$R7502=0),"",$G7502/$R7502)</f>
        <v/>
      </c>
      <c r="T7502">
        <f>IF($S7502="","",IF($S7502&lt;Settings!$B$8,"Critical",IF($S7502&lt;Settings!$B$9,"Semi Critical","Non Critical")))</f>
        <v/>
      </c>
      <c r="U7502">
        <f>IF($B7502="","",IFERROR(VLOOKUP($O7502,Leaders!$A:$B,2,0),"Not Mapped"))</f>
        <v/>
      </c>
    </row>
    <row r="7503">
      <c r="A7503" s="16" t="n"/>
      <c r="G7503" s="17" t="n"/>
      <c r="H7503" s="17" t="n"/>
      <c r="I7503" s="17" t="n"/>
      <c r="J7503" s="17" t="n"/>
      <c r="K7503" s="17" t="n"/>
      <c r="L7503" s="17" t="n"/>
      <c r="N7503">
        <f>IF($B7503="","",IF($C7503="SUPERSTORE","Superstore","DH"))</f>
        <v/>
      </c>
      <c r="O7503">
        <f>IF($B7503="","",IFERROR(VLOOKUP($B7503,Mapping!$A:$C,2,0),"Not Mapped"))</f>
        <v/>
      </c>
      <c r="P7503">
        <f>IF($B7503="","",IFERROR(VLOOKUP($B7503,Mapping!$A:$C,3,0),"Not Mapped"))</f>
        <v/>
      </c>
      <c r="Q7503">
        <f>IF($B7503="","",IF(COUNTIF(Exclusions!$A:$A,$B7503)&gt;0,"Yes","No"))</f>
        <v/>
      </c>
      <c r="R7503" s="17">
        <f>IF($B7503="","",MIN(1,DAY($A7503)/IF($N7503="Superstore",Settings!$B$5,Settings!$B$4)))</f>
        <v/>
      </c>
      <c r="S7503" s="17">
        <f>IF(OR($B7503="",$G7503="",$R7503=0),"",$G7503/$R7503)</f>
        <v/>
      </c>
      <c r="T7503">
        <f>IF($S7503="","",IF($S7503&lt;Settings!$B$8,"Critical",IF($S7503&lt;Settings!$B$9,"Semi Critical","Non Critical")))</f>
        <v/>
      </c>
      <c r="U7503">
        <f>IF($B7503="","",IFERROR(VLOOKUP($O7503,Leaders!$A:$B,2,0),"Not Mapped"))</f>
        <v/>
      </c>
    </row>
    <row r="7504">
      <c r="A7504" s="16" t="n"/>
      <c r="G7504" s="17" t="n"/>
      <c r="H7504" s="17" t="n"/>
      <c r="I7504" s="17" t="n"/>
      <c r="J7504" s="17" t="n"/>
      <c r="K7504" s="17" t="n"/>
      <c r="L7504" s="17" t="n"/>
      <c r="N7504">
        <f>IF($B7504="","",IF($C7504="SUPERSTORE","Superstore","DH"))</f>
        <v/>
      </c>
      <c r="O7504">
        <f>IF($B7504="","",IFERROR(VLOOKUP($B7504,Mapping!$A:$C,2,0),"Not Mapped"))</f>
        <v/>
      </c>
      <c r="P7504">
        <f>IF($B7504="","",IFERROR(VLOOKUP($B7504,Mapping!$A:$C,3,0),"Not Mapped"))</f>
        <v/>
      </c>
      <c r="Q7504">
        <f>IF($B7504="","",IF(COUNTIF(Exclusions!$A:$A,$B7504)&gt;0,"Yes","No"))</f>
        <v/>
      </c>
      <c r="R7504" s="17">
        <f>IF($B7504="","",MIN(1,DAY($A7504)/IF($N7504="Superstore",Settings!$B$5,Settings!$B$4)))</f>
        <v/>
      </c>
      <c r="S7504" s="17">
        <f>IF(OR($B7504="",$G7504="",$R7504=0),"",$G7504/$R7504)</f>
        <v/>
      </c>
      <c r="T7504">
        <f>IF($S7504="","",IF($S7504&lt;Settings!$B$8,"Critical",IF($S7504&lt;Settings!$B$9,"Semi Critical","Non Critical")))</f>
        <v/>
      </c>
      <c r="U7504">
        <f>IF($B7504="","",IFERROR(VLOOKUP($O7504,Leaders!$A:$B,2,0),"Not Mapped"))</f>
        <v/>
      </c>
    </row>
    <row r="7505">
      <c r="A7505" s="16" t="n"/>
      <c r="G7505" s="17" t="n"/>
      <c r="H7505" s="17" t="n"/>
      <c r="I7505" s="17" t="n"/>
      <c r="J7505" s="17" t="n"/>
      <c r="K7505" s="17" t="n"/>
      <c r="L7505" s="17" t="n"/>
      <c r="N7505">
        <f>IF($B7505="","",IF($C7505="SUPERSTORE","Superstore","DH"))</f>
        <v/>
      </c>
      <c r="O7505">
        <f>IF($B7505="","",IFERROR(VLOOKUP($B7505,Mapping!$A:$C,2,0),"Not Mapped"))</f>
        <v/>
      </c>
      <c r="P7505">
        <f>IF($B7505="","",IFERROR(VLOOKUP($B7505,Mapping!$A:$C,3,0),"Not Mapped"))</f>
        <v/>
      </c>
      <c r="Q7505">
        <f>IF($B7505="","",IF(COUNTIF(Exclusions!$A:$A,$B7505)&gt;0,"Yes","No"))</f>
        <v/>
      </c>
      <c r="R7505" s="17">
        <f>IF($B7505="","",MIN(1,DAY($A7505)/IF($N7505="Superstore",Settings!$B$5,Settings!$B$4)))</f>
        <v/>
      </c>
      <c r="S7505" s="17">
        <f>IF(OR($B7505="",$G7505="",$R7505=0),"",$G7505/$R7505)</f>
        <v/>
      </c>
      <c r="T7505">
        <f>IF($S7505="","",IF($S7505&lt;Settings!$B$8,"Critical",IF($S7505&lt;Settings!$B$9,"Semi Critical","Non Critical")))</f>
        <v/>
      </c>
      <c r="U7505">
        <f>IF($B7505="","",IFERROR(VLOOKUP($O7505,Leaders!$A:$B,2,0),"Not Mapped"))</f>
        <v/>
      </c>
    </row>
    <row r="7506">
      <c r="A7506" s="16" t="n"/>
      <c r="G7506" s="17" t="n"/>
      <c r="H7506" s="17" t="n"/>
      <c r="I7506" s="17" t="n"/>
      <c r="J7506" s="17" t="n"/>
      <c r="K7506" s="17" t="n"/>
      <c r="L7506" s="17" t="n"/>
      <c r="N7506">
        <f>IF($B7506="","",IF($C7506="SUPERSTORE","Superstore","DH"))</f>
        <v/>
      </c>
      <c r="O7506">
        <f>IF($B7506="","",IFERROR(VLOOKUP($B7506,Mapping!$A:$C,2,0),"Not Mapped"))</f>
        <v/>
      </c>
      <c r="P7506">
        <f>IF($B7506="","",IFERROR(VLOOKUP($B7506,Mapping!$A:$C,3,0),"Not Mapped"))</f>
        <v/>
      </c>
      <c r="Q7506">
        <f>IF($B7506="","",IF(COUNTIF(Exclusions!$A:$A,$B7506)&gt;0,"Yes","No"))</f>
        <v/>
      </c>
      <c r="R7506" s="17">
        <f>IF($B7506="","",MIN(1,DAY($A7506)/IF($N7506="Superstore",Settings!$B$5,Settings!$B$4)))</f>
        <v/>
      </c>
      <c r="S7506" s="17">
        <f>IF(OR($B7506="",$G7506="",$R7506=0),"",$G7506/$R7506)</f>
        <v/>
      </c>
      <c r="T7506">
        <f>IF($S7506="","",IF($S7506&lt;Settings!$B$8,"Critical",IF($S7506&lt;Settings!$B$9,"Semi Critical","Non Critical")))</f>
        <v/>
      </c>
      <c r="U7506">
        <f>IF($B7506="","",IFERROR(VLOOKUP($O7506,Leaders!$A:$B,2,0),"Not Mapped"))</f>
        <v/>
      </c>
    </row>
    <row r="7507">
      <c r="A7507" s="16" t="n"/>
      <c r="G7507" s="17" t="n"/>
      <c r="H7507" s="17" t="n"/>
      <c r="I7507" s="17" t="n"/>
      <c r="J7507" s="17" t="n"/>
      <c r="K7507" s="17" t="n"/>
      <c r="L7507" s="17" t="n"/>
      <c r="N7507">
        <f>IF($B7507="","",IF($C7507="SUPERSTORE","Superstore","DH"))</f>
        <v/>
      </c>
      <c r="O7507">
        <f>IF($B7507="","",IFERROR(VLOOKUP($B7507,Mapping!$A:$C,2,0),"Not Mapped"))</f>
        <v/>
      </c>
      <c r="P7507">
        <f>IF($B7507="","",IFERROR(VLOOKUP($B7507,Mapping!$A:$C,3,0),"Not Mapped"))</f>
        <v/>
      </c>
      <c r="Q7507">
        <f>IF($B7507="","",IF(COUNTIF(Exclusions!$A:$A,$B7507)&gt;0,"Yes","No"))</f>
        <v/>
      </c>
      <c r="R7507" s="17">
        <f>IF($B7507="","",MIN(1,DAY($A7507)/IF($N7507="Superstore",Settings!$B$5,Settings!$B$4)))</f>
        <v/>
      </c>
      <c r="S7507" s="17">
        <f>IF(OR($B7507="",$G7507="",$R7507=0),"",$G7507/$R7507)</f>
        <v/>
      </c>
      <c r="T7507">
        <f>IF($S7507="","",IF($S7507&lt;Settings!$B$8,"Critical",IF($S7507&lt;Settings!$B$9,"Semi Critical","Non Critical")))</f>
        <v/>
      </c>
      <c r="U7507">
        <f>IF($B7507="","",IFERROR(VLOOKUP($O7507,Leaders!$A:$B,2,0),"Not Mapped"))</f>
        <v/>
      </c>
    </row>
    <row r="7508">
      <c r="A7508" s="16" t="n"/>
      <c r="G7508" s="17" t="n"/>
      <c r="H7508" s="17" t="n"/>
      <c r="I7508" s="17" t="n"/>
      <c r="J7508" s="17" t="n"/>
      <c r="K7508" s="17" t="n"/>
      <c r="L7508" s="17" t="n"/>
      <c r="N7508">
        <f>IF($B7508="","",IF($C7508="SUPERSTORE","Superstore","DH"))</f>
        <v/>
      </c>
      <c r="O7508">
        <f>IF($B7508="","",IFERROR(VLOOKUP($B7508,Mapping!$A:$C,2,0),"Not Mapped"))</f>
        <v/>
      </c>
      <c r="P7508">
        <f>IF($B7508="","",IFERROR(VLOOKUP($B7508,Mapping!$A:$C,3,0),"Not Mapped"))</f>
        <v/>
      </c>
      <c r="Q7508">
        <f>IF($B7508="","",IF(COUNTIF(Exclusions!$A:$A,$B7508)&gt;0,"Yes","No"))</f>
        <v/>
      </c>
      <c r="R7508" s="17">
        <f>IF($B7508="","",MIN(1,DAY($A7508)/IF($N7508="Superstore",Settings!$B$5,Settings!$B$4)))</f>
        <v/>
      </c>
      <c r="S7508" s="17">
        <f>IF(OR($B7508="",$G7508="",$R7508=0),"",$G7508/$R7508)</f>
        <v/>
      </c>
      <c r="T7508">
        <f>IF($S7508="","",IF($S7508&lt;Settings!$B$8,"Critical",IF($S7508&lt;Settings!$B$9,"Semi Critical","Non Critical")))</f>
        <v/>
      </c>
      <c r="U7508">
        <f>IF($B7508="","",IFERROR(VLOOKUP($O7508,Leaders!$A:$B,2,0),"Not Mapped"))</f>
        <v/>
      </c>
    </row>
    <row r="7509">
      <c r="A7509" s="16" t="n"/>
      <c r="G7509" s="17" t="n"/>
      <c r="H7509" s="17" t="n"/>
      <c r="I7509" s="17" t="n"/>
      <c r="J7509" s="17" t="n"/>
      <c r="K7509" s="17" t="n"/>
      <c r="L7509" s="17" t="n"/>
      <c r="N7509">
        <f>IF($B7509="","",IF($C7509="SUPERSTORE","Superstore","DH"))</f>
        <v/>
      </c>
      <c r="O7509">
        <f>IF($B7509="","",IFERROR(VLOOKUP($B7509,Mapping!$A:$C,2,0),"Not Mapped"))</f>
        <v/>
      </c>
      <c r="P7509">
        <f>IF($B7509="","",IFERROR(VLOOKUP($B7509,Mapping!$A:$C,3,0),"Not Mapped"))</f>
        <v/>
      </c>
      <c r="Q7509">
        <f>IF($B7509="","",IF(COUNTIF(Exclusions!$A:$A,$B7509)&gt;0,"Yes","No"))</f>
        <v/>
      </c>
      <c r="R7509" s="17">
        <f>IF($B7509="","",MIN(1,DAY($A7509)/IF($N7509="Superstore",Settings!$B$5,Settings!$B$4)))</f>
        <v/>
      </c>
      <c r="S7509" s="17">
        <f>IF(OR($B7509="",$G7509="",$R7509=0),"",$G7509/$R7509)</f>
        <v/>
      </c>
      <c r="T7509">
        <f>IF($S7509="","",IF($S7509&lt;Settings!$B$8,"Critical",IF($S7509&lt;Settings!$B$9,"Semi Critical","Non Critical")))</f>
        <v/>
      </c>
      <c r="U7509">
        <f>IF($B7509="","",IFERROR(VLOOKUP($O7509,Leaders!$A:$B,2,0),"Not Mapped"))</f>
        <v/>
      </c>
    </row>
    <row r="7510">
      <c r="A7510" s="16" t="n"/>
      <c r="G7510" s="17" t="n"/>
      <c r="H7510" s="17" t="n"/>
      <c r="I7510" s="17" t="n"/>
      <c r="J7510" s="17" t="n"/>
      <c r="K7510" s="17" t="n"/>
      <c r="L7510" s="17" t="n"/>
      <c r="N7510">
        <f>IF($B7510="","",IF($C7510="SUPERSTORE","Superstore","DH"))</f>
        <v/>
      </c>
      <c r="O7510">
        <f>IF($B7510="","",IFERROR(VLOOKUP($B7510,Mapping!$A:$C,2,0),"Not Mapped"))</f>
        <v/>
      </c>
      <c r="P7510">
        <f>IF($B7510="","",IFERROR(VLOOKUP($B7510,Mapping!$A:$C,3,0),"Not Mapped"))</f>
        <v/>
      </c>
      <c r="Q7510">
        <f>IF($B7510="","",IF(COUNTIF(Exclusions!$A:$A,$B7510)&gt;0,"Yes","No"))</f>
        <v/>
      </c>
      <c r="R7510" s="17">
        <f>IF($B7510="","",MIN(1,DAY($A7510)/IF($N7510="Superstore",Settings!$B$5,Settings!$B$4)))</f>
        <v/>
      </c>
      <c r="S7510" s="17">
        <f>IF(OR($B7510="",$G7510="",$R7510=0),"",$G7510/$R7510)</f>
        <v/>
      </c>
      <c r="T7510">
        <f>IF($S7510="","",IF($S7510&lt;Settings!$B$8,"Critical",IF($S7510&lt;Settings!$B$9,"Semi Critical","Non Critical")))</f>
        <v/>
      </c>
      <c r="U7510">
        <f>IF($B7510="","",IFERROR(VLOOKUP($O7510,Leaders!$A:$B,2,0),"Not Mapped"))</f>
        <v/>
      </c>
    </row>
    <row r="7511">
      <c r="A7511" s="16" t="n"/>
      <c r="G7511" s="17" t="n"/>
      <c r="H7511" s="17" t="n"/>
      <c r="I7511" s="17" t="n"/>
      <c r="J7511" s="17" t="n"/>
      <c r="K7511" s="17" t="n"/>
      <c r="L7511" s="17" t="n"/>
      <c r="N7511">
        <f>IF($B7511="","",IF($C7511="SUPERSTORE","Superstore","DH"))</f>
        <v/>
      </c>
      <c r="O7511">
        <f>IF($B7511="","",IFERROR(VLOOKUP($B7511,Mapping!$A:$C,2,0),"Not Mapped"))</f>
        <v/>
      </c>
      <c r="P7511">
        <f>IF($B7511="","",IFERROR(VLOOKUP($B7511,Mapping!$A:$C,3,0),"Not Mapped"))</f>
        <v/>
      </c>
      <c r="Q7511">
        <f>IF($B7511="","",IF(COUNTIF(Exclusions!$A:$A,$B7511)&gt;0,"Yes","No"))</f>
        <v/>
      </c>
      <c r="R7511" s="17">
        <f>IF($B7511="","",MIN(1,DAY($A7511)/IF($N7511="Superstore",Settings!$B$5,Settings!$B$4)))</f>
        <v/>
      </c>
      <c r="S7511" s="17">
        <f>IF(OR($B7511="",$G7511="",$R7511=0),"",$G7511/$R7511)</f>
        <v/>
      </c>
      <c r="T7511">
        <f>IF($S7511="","",IF($S7511&lt;Settings!$B$8,"Critical",IF($S7511&lt;Settings!$B$9,"Semi Critical","Non Critical")))</f>
        <v/>
      </c>
      <c r="U7511">
        <f>IF($B7511="","",IFERROR(VLOOKUP($O7511,Leaders!$A:$B,2,0),"Not Mapped"))</f>
        <v/>
      </c>
    </row>
    <row r="7512">
      <c r="A7512" s="16" t="n"/>
      <c r="G7512" s="17" t="n"/>
      <c r="H7512" s="17" t="n"/>
      <c r="I7512" s="17" t="n"/>
      <c r="J7512" s="17" t="n"/>
      <c r="K7512" s="17" t="n"/>
      <c r="L7512" s="17" t="n"/>
      <c r="N7512">
        <f>IF($B7512="","",IF($C7512="SUPERSTORE","Superstore","DH"))</f>
        <v/>
      </c>
      <c r="O7512">
        <f>IF($B7512="","",IFERROR(VLOOKUP($B7512,Mapping!$A:$C,2,0),"Not Mapped"))</f>
        <v/>
      </c>
      <c r="P7512">
        <f>IF($B7512="","",IFERROR(VLOOKUP($B7512,Mapping!$A:$C,3,0),"Not Mapped"))</f>
        <v/>
      </c>
      <c r="Q7512">
        <f>IF($B7512="","",IF(COUNTIF(Exclusions!$A:$A,$B7512)&gt;0,"Yes","No"))</f>
        <v/>
      </c>
      <c r="R7512" s="17">
        <f>IF($B7512="","",MIN(1,DAY($A7512)/IF($N7512="Superstore",Settings!$B$5,Settings!$B$4)))</f>
        <v/>
      </c>
      <c r="S7512" s="17">
        <f>IF(OR($B7512="",$G7512="",$R7512=0),"",$G7512/$R7512)</f>
        <v/>
      </c>
      <c r="T7512">
        <f>IF($S7512="","",IF($S7512&lt;Settings!$B$8,"Critical",IF($S7512&lt;Settings!$B$9,"Semi Critical","Non Critical")))</f>
        <v/>
      </c>
      <c r="U7512">
        <f>IF($B7512="","",IFERROR(VLOOKUP($O7512,Leaders!$A:$B,2,0),"Not Mapped"))</f>
        <v/>
      </c>
    </row>
    <row r="7513">
      <c r="A7513" s="16" t="n"/>
      <c r="G7513" s="17" t="n"/>
      <c r="H7513" s="17" t="n"/>
      <c r="I7513" s="17" t="n"/>
      <c r="J7513" s="17" t="n"/>
      <c r="K7513" s="17" t="n"/>
      <c r="L7513" s="17" t="n"/>
      <c r="N7513">
        <f>IF($B7513="","",IF($C7513="SUPERSTORE","Superstore","DH"))</f>
        <v/>
      </c>
      <c r="O7513">
        <f>IF($B7513="","",IFERROR(VLOOKUP($B7513,Mapping!$A:$C,2,0),"Not Mapped"))</f>
        <v/>
      </c>
      <c r="P7513">
        <f>IF($B7513="","",IFERROR(VLOOKUP($B7513,Mapping!$A:$C,3,0),"Not Mapped"))</f>
        <v/>
      </c>
      <c r="Q7513">
        <f>IF($B7513="","",IF(COUNTIF(Exclusions!$A:$A,$B7513)&gt;0,"Yes","No"))</f>
        <v/>
      </c>
      <c r="R7513" s="17">
        <f>IF($B7513="","",MIN(1,DAY($A7513)/IF($N7513="Superstore",Settings!$B$5,Settings!$B$4)))</f>
        <v/>
      </c>
      <c r="S7513" s="17">
        <f>IF(OR($B7513="",$G7513="",$R7513=0),"",$G7513/$R7513)</f>
        <v/>
      </c>
      <c r="T7513">
        <f>IF($S7513="","",IF($S7513&lt;Settings!$B$8,"Critical",IF($S7513&lt;Settings!$B$9,"Semi Critical","Non Critical")))</f>
        <v/>
      </c>
      <c r="U7513">
        <f>IF($B7513="","",IFERROR(VLOOKUP($O7513,Leaders!$A:$B,2,0),"Not Mapped"))</f>
        <v/>
      </c>
    </row>
    <row r="7514">
      <c r="A7514" s="16" t="n"/>
      <c r="G7514" s="17" t="n"/>
      <c r="H7514" s="17" t="n"/>
      <c r="I7514" s="17" t="n"/>
      <c r="J7514" s="17" t="n"/>
      <c r="K7514" s="17" t="n"/>
      <c r="L7514" s="17" t="n"/>
      <c r="N7514">
        <f>IF($B7514="","",IF($C7514="SUPERSTORE","Superstore","DH"))</f>
        <v/>
      </c>
      <c r="O7514">
        <f>IF($B7514="","",IFERROR(VLOOKUP($B7514,Mapping!$A:$C,2,0),"Not Mapped"))</f>
        <v/>
      </c>
      <c r="P7514">
        <f>IF($B7514="","",IFERROR(VLOOKUP($B7514,Mapping!$A:$C,3,0),"Not Mapped"))</f>
        <v/>
      </c>
      <c r="Q7514">
        <f>IF($B7514="","",IF(COUNTIF(Exclusions!$A:$A,$B7514)&gt;0,"Yes","No"))</f>
        <v/>
      </c>
      <c r="R7514" s="17">
        <f>IF($B7514="","",MIN(1,DAY($A7514)/IF($N7514="Superstore",Settings!$B$5,Settings!$B$4)))</f>
        <v/>
      </c>
      <c r="S7514" s="17">
        <f>IF(OR($B7514="",$G7514="",$R7514=0),"",$G7514/$R7514)</f>
        <v/>
      </c>
      <c r="T7514">
        <f>IF($S7514="","",IF($S7514&lt;Settings!$B$8,"Critical",IF($S7514&lt;Settings!$B$9,"Semi Critical","Non Critical")))</f>
        <v/>
      </c>
      <c r="U7514">
        <f>IF($B7514="","",IFERROR(VLOOKUP($O7514,Leaders!$A:$B,2,0),"Not Mapped"))</f>
        <v/>
      </c>
    </row>
    <row r="7515">
      <c r="A7515" s="16" t="n"/>
      <c r="G7515" s="17" t="n"/>
      <c r="H7515" s="17" t="n"/>
      <c r="I7515" s="17" t="n"/>
      <c r="J7515" s="17" t="n"/>
      <c r="K7515" s="17" t="n"/>
      <c r="L7515" s="17" t="n"/>
      <c r="N7515">
        <f>IF($B7515="","",IF($C7515="SUPERSTORE","Superstore","DH"))</f>
        <v/>
      </c>
      <c r="O7515">
        <f>IF($B7515="","",IFERROR(VLOOKUP($B7515,Mapping!$A:$C,2,0),"Not Mapped"))</f>
        <v/>
      </c>
      <c r="P7515">
        <f>IF($B7515="","",IFERROR(VLOOKUP($B7515,Mapping!$A:$C,3,0),"Not Mapped"))</f>
        <v/>
      </c>
      <c r="Q7515">
        <f>IF($B7515="","",IF(COUNTIF(Exclusions!$A:$A,$B7515)&gt;0,"Yes","No"))</f>
        <v/>
      </c>
      <c r="R7515" s="17">
        <f>IF($B7515="","",MIN(1,DAY($A7515)/IF($N7515="Superstore",Settings!$B$5,Settings!$B$4)))</f>
        <v/>
      </c>
      <c r="S7515" s="17">
        <f>IF(OR($B7515="",$G7515="",$R7515=0),"",$G7515/$R7515)</f>
        <v/>
      </c>
      <c r="T7515">
        <f>IF($S7515="","",IF($S7515&lt;Settings!$B$8,"Critical",IF($S7515&lt;Settings!$B$9,"Semi Critical","Non Critical")))</f>
        <v/>
      </c>
      <c r="U7515">
        <f>IF($B7515="","",IFERROR(VLOOKUP($O7515,Leaders!$A:$B,2,0),"Not Mapped"))</f>
        <v/>
      </c>
    </row>
    <row r="7516">
      <c r="A7516" s="16" t="n"/>
      <c r="G7516" s="17" t="n"/>
      <c r="H7516" s="17" t="n"/>
      <c r="I7516" s="17" t="n"/>
      <c r="J7516" s="17" t="n"/>
      <c r="K7516" s="17" t="n"/>
      <c r="L7516" s="17" t="n"/>
      <c r="N7516">
        <f>IF($B7516="","",IF($C7516="SUPERSTORE","Superstore","DH"))</f>
        <v/>
      </c>
      <c r="O7516">
        <f>IF($B7516="","",IFERROR(VLOOKUP($B7516,Mapping!$A:$C,2,0),"Not Mapped"))</f>
        <v/>
      </c>
      <c r="P7516">
        <f>IF($B7516="","",IFERROR(VLOOKUP($B7516,Mapping!$A:$C,3,0),"Not Mapped"))</f>
        <v/>
      </c>
      <c r="Q7516">
        <f>IF($B7516="","",IF(COUNTIF(Exclusions!$A:$A,$B7516)&gt;0,"Yes","No"))</f>
        <v/>
      </c>
      <c r="R7516" s="17">
        <f>IF($B7516="","",MIN(1,DAY($A7516)/IF($N7516="Superstore",Settings!$B$5,Settings!$B$4)))</f>
        <v/>
      </c>
      <c r="S7516" s="17">
        <f>IF(OR($B7516="",$G7516="",$R7516=0),"",$G7516/$R7516)</f>
        <v/>
      </c>
      <c r="T7516">
        <f>IF($S7516="","",IF($S7516&lt;Settings!$B$8,"Critical",IF($S7516&lt;Settings!$B$9,"Semi Critical","Non Critical")))</f>
        <v/>
      </c>
      <c r="U7516">
        <f>IF($B7516="","",IFERROR(VLOOKUP($O7516,Leaders!$A:$B,2,0),"Not Mapped"))</f>
        <v/>
      </c>
    </row>
    <row r="7517">
      <c r="A7517" s="16" t="n"/>
      <c r="G7517" s="17" t="n"/>
      <c r="H7517" s="17" t="n"/>
      <c r="I7517" s="17" t="n"/>
      <c r="J7517" s="17" t="n"/>
      <c r="K7517" s="17" t="n"/>
      <c r="L7517" s="17" t="n"/>
      <c r="N7517">
        <f>IF($B7517="","",IF($C7517="SUPERSTORE","Superstore","DH"))</f>
        <v/>
      </c>
      <c r="O7517">
        <f>IF($B7517="","",IFERROR(VLOOKUP($B7517,Mapping!$A:$C,2,0),"Not Mapped"))</f>
        <v/>
      </c>
      <c r="P7517">
        <f>IF($B7517="","",IFERROR(VLOOKUP($B7517,Mapping!$A:$C,3,0),"Not Mapped"))</f>
        <v/>
      </c>
      <c r="Q7517">
        <f>IF($B7517="","",IF(COUNTIF(Exclusions!$A:$A,$B7517)&gt;0,"Yes","No"))</f>
        <v/>
      </c>
      <c r="R7517" s="17">
        <f>IF($B7517="","",MIN(1,DAY($A7517)/IF($N7517="Superstore",Settings!$B$5,Settings!$B$4)))</f>
        <v/>
      </c>
      <c r="S7517" s="17">
        <f>IF(OR($B7517="",$G7517="",$R7517=0),"",$G7517/$R7517)</f>
        <v/>
      </c>
      <c r="T7517">
        <f>IF($S7517="","",IF($S7517&lt;Settings!$B$8,"Critical",IF($S7517&lt;Settings!$B$9,"Semi Critical","Non Critical")))</f>
        <v/>
      </c>
      <c r="U7517">
        <f>IF($B7517="","",IFERROR(VLOOKUP($O7517,Leaders!$A:$B,2,0),"Not Mapped"))</f>
        <v/>
      </c>
    </row>
    <row r="7518">
      <c r="A7518" s="16" t="n"/>
      <c r="G7518" s="17" t="n"/>
      <c r="H7518" s="17" t="n"/>
      <c r="I7518" s="17" t="n"/>
      <c r="J7518" s="17" t="n"/>
      <c r="K7518" s="17" t="n"/>
      <c r="L7518" s="17" t="n"/>
      <c r="N7518">
        <f>IF($B7518="","",IF($C7518="SUPERSTORE","Superstore","DH"))</f>
        <v/>
      </c>
      <c r="O7518">
        <f>IF($B7518="","",IFERROR(VLOOKUP($B7518,Mapping!$A:$C,2,0),"Not Mapped"))</f>
        <v/>
      </c>
      <c r="P7518">
        <f>IF($B7518="","",IFERROR(VLOOKUP($B7518,Mapping!$A:$C,3,0),"Not Mapped"))</f>
        <v/>
      </c>
      <c r="Q7518">
        <f>IF($B7518="","",IF(COUNTIF(Exclusions!$A:$A,$B7518)&gt;0,"Yes","No"))</f>
        <v/>
      </c>
      <c r="R7518" s="17">
        <f>IF($B7518="","",MIN(1,DAY($A7518)/IF($N7518="Superstore",Settings!$B$5,Settings!$B$4)))</f>
        <v/>
      </c>
      <c r="S7518" s="17">
        <f>IF(OR($B7518="",$G7518="",$R7518=0),"",$G7518/$R7518)</f>
        <v/>
      </c>
      <c r="T7518">
        <f>IF($S7518="","",IF($S7518&lt;Settings!$B$8,"Critical",IF($S7518&lt;Settings!$B$9,"Semi Critical","Non Critical")))</f>
        <v/>
      </c>
      <c r="U7518">
        <f>IF($B7518="","",IFERROR(VLOOKUP($O7518,Leaders!$A:$B,2,0),"Not Mapped"))</f>
        <v/>
      </c>
    </row>
    <row r="7519">
      <c r="A7519" s="16" t="n"/>
      <c r="G7519" s="17" t="n"/>
      <c r="H7519" s="17" t="n"/>
      <c r="I7519" s="17" t="n"/>
      <c r="J7519" s="17" t="n"/>
      <c r="K7519" s="17" t="n"/>
      <c r="L7519" s="17" t="n"/>
      <c r="N7519">
        <f>IF($B7519="","",IF($C7519="SUPERSTORE","Superstore","DH"))</f>
        <v/>
      </c>
      <c r="O7519">
        <f>IF($B7519="","",IFERROR(VLOOKUP($B7519,Mapping!$A:$C,2,0),"Not Mapped"))</f>
        <v/>
      </c>
      <c r="P7519">
        <f>IF($B7519="","",IFERROR(VLOOKUP($B7519,Mapping!$A:$C,3,0),"Not Mapped"))</f>
        <v/>
      </c>
      <c r="Q7519">
        <f>IF($B7519="","",IF(COUNTIF(Exclusions!$A:$A,$B7519)&gt;0,"Yes","No"))</f>
        <v/>
      </c>
      <c r="R7519" s="17">
        <f>IF($B7519="","",MIN(1,DAY($A7519)/IF($N7519="Superstore",Settings!$B$5,Settings!$B$4)))</f>
        <v/>
      </c>
      <c r="S7519" s="17">
        <f>IF(OR($B7519="",$G7519="",$R7519=0),"",$G7519/$R7519)</f>
        <v/>
      </c>
      <c r="T7519">
        <f>IF($S7519="","",IF($S7519&lt;Settings!$B$8,"Critical",IF($S7519&lt;Settings!$B$9,"Semi Critical","Non Critical")))</f>
        <v/>
      </c>
      <c r="U7519">
        <f>IF($B7519="","",IFERROR(VLOOKUP($O7519,Leaders!$A:$B,2,0),"Not Mapped"))</f>
        <v/>
      </c>
    </row>
    <row r="7520">
      <c r="A7520" s="16" t="n"/>
      <c r="G7520" s="17" t="n"/>
      <c r="H7520" s="17" t="n"/>
      <c r="I7520" s="17" t="n"/>
      <c r="J7520" s="17" t="n"/>
      <c r="K7520" s="17" t="n"/>
      <c r="L7520" s="17" t="n"/>
      <c r="N7520">
        <f>IF($B7520="","",IF($C7520="SUPERSTORE","Superstore","DH"))</f>
        <v/>
      </c>
      <c r="O7520">
        <f>IF($B7520="","",IFERROR(VLOOKUP($B7520,Mapping!$A:$C,2,0),"Not Mapped"))</f>
        <v/>
      </c>
      <c r="P7520">
        <f>IF($B7520="","",IFERROR(VLOOKUP($B7520,Mapping!$A:$C,3,0),"Not Mapped"))</f>
        <v/>
      </c>
      <c r="Q7520">
        <f>IF($B7520="","",IF(COUNTIF(Exclusions!$A:$A,$B7520)&gt;0,"Yes","No"))</f>
        <v/>
      </c>
      <c r="R7520" s="17">
        <f>IF($B7520="","",MIN(1,DAY($A7520)/IF($N7520="Superstore",Settings!$B$5,Settings!$B$4)))</f>
        <v/>
      </c>
      <c r="S7520" s="17">
        <f>IF(OR($B7520="",$G7520="",$R7520=0),"",$G7520/$R7520)</f>
        <v/>
      </c>
      <c r="T7520">
        <f>IF($S7520="","",IF($S7520&lt;Settings!$B$8,"Critical",IF($S7520&lt;Settings!$B$9,"Semi Critical","Non Critical")))</f>
        <v/>
      </c>
      <c r="U7520">
        <f>IF($B7520="","",IFERROR(VLOOKUP($O7520,Leaders!$A:$B,2,0),"Not Mapped"))</f>
        <v/>
      </c>
    </row>
    <row r="7521">
      <c r="A7521" s="16" t="n"/>
      <c r="G7521" s="17" t="n"/>
      <c r="H7521" s="17" t="n"/>
      <c r="I7521" s="17" t="n"/>
      <c r="J7521" s="17" t="n"/>
      <c r="K7521" s="17" t="n"/>
      <c r="L7521" s="17" t="n"/>
      <c r="N7521">
        <f>IF($B7521="","",IF($C7521="SUPERSTORE","Superstore","DH"))</f>
        <v/>
      </c>
      <c r="O7521">
        <f>IF($B7521="","",IFERROR(VLOOKUP($B7521,Mapping!$A:$C,2,0),"Not Mapped"))</f>
        <v/>
      </c>
      <c r="P7521">
        <f>IF($B7521="","",IFERROR(VLOOKUP($B7521,Mapping!$A:$C,3,0),"Not Mapped"))</f>
        <v/>
      </c>
      <c r="Q7521">
        <f>IF($B7521="","",IF(COUNTIF(Exclusions!$A:$A,$B7521)&gt;0,"Yes","No"))</f>
        <v/>
      </c>
      <c r="R7521" s="17">
        <f>IF($B7521="","",MIN(1,DAY($A7521)/IF($N7521="Superstore",Settings!$B$5,Settings!$B$4)))</f>
        <v/>
      </c>
      <c r="S7521" s="17">
        <f>IF(OR($B7521="",$G7521="",$R7521=0),"",$G7521/$R7521)</f>
        <v/>
      </c>
      <c r="T7521">
        <f>IF($S7521="","",IF($S7521&lt;Settings!$B$8,"Critical",IF($S7521&lt;Settings!$B$9,"Semi Critical","Non Critical")))</f>
        <v/>
      </c>
      <c r="U7521">
        <f>IF($B7521="","",IFERROR(VLOOKUP($O7521,Leaders!$A:$B,2,0),"Not Mapped"))</f>
        <v/>
      </c>
    </row>
    <row r="7522">
      <c r="A7522" s="16" t="n"/>
      <c r="G7522" s="17" t="n"/>
      <c r="H7522" s="17" t="n"/>
      <c r="I7522" s="17" t="n"/>
      <c r="J7522" s="17" t="n"/>
      <c r="K7522" s="17" t="n"/>
      <c r="L7522" s="17" t="n"/>
      <c r="N7522">
        <f>IF($B7522="","",IF($C7522="SUPERSTORE","Superstore","DH"))</f>
        <v/>
      </c>
      <c r="O7522">
        <f>IF($B7522="","",IFERROR(VLOOKUP($B7522,Mapping!$A:$C,2,0),"Not Mapped"))</f>
        <v/>
      </c>
      <c r="P7522">
        <f>IF($B7522="","",IFERROR(VLOOKUP($B7522,Mapping!$A:$C,3,0),"Not Mapped"))</f>
        <v/>
      </c>
      <c r="Q7522">
        <f>IF($B7522="","",IF(COUNTIF(Exclusions!$A:$A,$B7522)&gt;0,"Yes","No"))</f>
        <v/>
      </c>
      <c r="R7522" s="17">
        <f>IF($B7522="","",MIN(1,DAY($A7522)/IF($N7522="Superstore",Settings!$B$5,Settings!$B$4)))</f>
        <v/>
      </c>
      <c r="S7522" s="17">
        <f>IF(OR($B7522="",$G7522="",$R7522=0),"",$G7522/$R7522)</f>
        <v/>
      </c>
      <c r="T7522">
        <f>IF($S7522="","",IF($S7522&lt;Settings!$B$8,"Critical",IF($S7522&lt;Settings!$B$9,"Semi Critical","Non Critical")))</f>
        <v/>
      </c>
      <c r="U7522">
        <f>IF($B7522="","",IFERROR(VLOOKUP($O7522,Leaders!$A:$B,2,0),"Not Mapped"))</f>
        <v/>
      </c>
    </row>
    <row r="7523">
      <c r="A7523" s="16" t="n"/>
      <c r="G7523" s="17" t="n"/>
      <c r="H7523" s="17" t="n"/>
      <c r="I7523" s="17" t="n"/>
      <c r="J7523" s="17" t="n"/>
      <c r="K7523" s="17" t="n"/>
      <c r="L7523" s="17" t="n"/>
      <c r="N7523">
        <f>IF($B7523="","",IF($C7523="SUPERSTORE","Superstore","DH"))</f>
        <v/>
      </c>
      <c r="O7523">
        <f>IF($B7523="","",IFERROR(VLOOKUP($B7523,Mapping!$A:$C,2,0),"Not Mapped"))</f>
        <v/>
      </c>
      <c r="P7523">
        <f>IF($B7523="","",IFERROR(VLOOKUP($B7523,Mapping!$A:$C,3,0),"Not Mapped"))</f>
        <v/>
      </c>
      <c r="Q7523">
        <f>IF($B7523="","",IF(COUNTIF(Exclusions!$A:$A,$B7523)&gt;0,"Yes","No"))</f>
        <v/>
      </c>
      <c r="R7523" s="17">
        <f>IF($B7523="","",MIN(1,DAY($A7523)/IF($N7523="Superstore",Settings!$B$5,Settings!$B$4)))</f>
        <v/>
      </c>
      <c r="S7523" s="17">
        <f>IF(OR($B7523="",$G7523="",$R7523=0),"",$G7523/$R7523)</f>
        <v/>
      </c>
      <c r="T7523">
        <f>IF($S7523="","",IF($S7523&lt;Settings!$B$8,"Critical",IF($S7523&lt;Settings!$B$9,"Semi Critical","Non Critical")))</f>
        <v/>
      </c>
      <c r="U7523">
        <f>IF($B7523="","",IFERROR(VLOOKUP($O7523,Leaders!$A:$B,2,0),"Not Mapped"))</f>
        <v/>
      </c>
    </row>
    <row r="7524">
      <c r="A7524" s="16" t="n"/>
      <c r="G7524" s="17" t="n"/>
      <c r="H7524" s="17" t="n"/>
      <c r="I7524" s="17" t="n"/>
      <c r="J7524" s="17" t="n"/>
      <c r="K7524" s="17" t="n"/>
      <c r="L7524" s="17" t="n"/>
      <c r="N7524">
        <f>IF($B7524="","",IF($C7524="SUPERSTORE","Superstore","DH"))</f>
        <v/>
      </c>
      <c r="O7524">
        <f>IF($B7524="","",IFERROR(VLOOKUP($B7524,Mapping!$A:$C,2,0),"Not Mapped"))</f>
        <v/>
      </c>
      <c r="P7524">
        <f>IF($B7524="","",IFERROR(VLOOKUP($B7524,Mapping!$A:$C,3,0),"Not Mapped"))</f>
        <v/>
      </c>
      <c r="Q7524">
        <f>IF($B7524="","",IF(COUNTIF(Exclusions!$A:$A,$B7524)&gt;0,"Yes","No"))</f>
        <v/>
      </c>
      <c r="R7524" s="17">
        <f>IF($B7524="","",MIN(1,DAY($A7524)/IF($N7524="Superstore",Settings!$B$5,Settings!$B$4)))</f>
        <v/>
      </c>
      <c r="S7524" s="17">
        <f>IF(OR($B7524="",$G7524="",$R7524=0),"",$G7524/$R7524)</f>
        <v/>
      </c>
      <c r="T7524">
        <f>IF($S7524="","",IF($S7524&lt;Settings!$B$8,"Critical",IF($S7524&lt;Settings!$B$9,"Semi Critical","Non Critical")))</f>
        <v/>
      </c>
      <c r="U7524">
        <f>IF($B7524="","",IFERROR(VLOOKUP($O7524,Leaders!$A:$B,2,0),"Not Mapped"))</f>
        <v/>
      </c>
    </row>
    <row r="7525">
      <c r="A7525" s="16" t="n"/>
      <c r="G7525" s="17" t="n"/>
      <c r="H7525" s="17" t="n"/>
      <c r="I7525" s="17" t="n"/>
      <c r="J7525" s="17" t="n"/>
      <c r="K7525" s="17" t="n"/>
      <c r="L7525" s="17" t="n"/>
      <c r="N7525">
        <f>IF($B7525="","",IF($C7525="SUPERSTORE","Superstore","DH"))</f>
        <v/>
      </c>
      <c r="O7525">
        <f>IF($B7525="","",IFERROR(VLOOKUP($B7525,Mapping!$A:$C,2,0),"Not Mapped"))</f>
        <v/>
      </c>
      <c r="P7525">
        <f>IF($B7525="","",IFERROR(VLOOKUP($B7525,Mapping!$A:$C,3,0),"Not Mapped"))</f>
        <v/>
      </c>
      <c r="Q7525">
        <f>IF($B7525="","",IF(COUNTIF(Exclusions!$A:$A,$B7525)&gt;0,"Yes","No"))</f>
        <v/>
      </c>
      <c r="R7525" s="17">
        <f>IF($B7525="","",MIN(1,DAY($A7525)/IF($N7525="Superstore",Settings!$B$5,Settings!$B$4)))</f>
        <v/>
      </c>
      <c r="S7525" s="17">
        <f>IF(OR($B7525="",$G7525="",$R7525=0),"",$G7525/$R7525)</f>
        <v/>
      </c>
      <c r="T7525">
        <f>IF($S7525="","",IF($S7525&lt;Settings!$B$8,"Critical",IF($S7525&lt;Settings!$B$9,"Semi Critical","Non Critical")))</f>
        <v/>
      </c>
      <c r="U7525">
        <f>IF($B7525="","",IFERROR(VLOOKUP($O7525,Leaders!$A:$B,2,0),"Not Mapped"))</f>
        <v/>
      </c>
    </row>
    <row r="7526">
      <c r="A7526" s="16" t="n"/>
      <c r="G7526" s="17" t="n"/>
      <c r="H7526" s="17" t="n"/>
      <c r="I7526" s="17" t="n"/>
      <c r="J7526" s="17" t="n"/>
      <c r="K7526" s="17" t="n"/>
      <c r="L7526" s="17" t="n"/>
      <c r="N7526">
        <f>IF($B7526="","",IF($C7526="SUPERSTORE","Superstore","DH"))</f>
        <v/>
      </c>
      <c r="O7526">
        <f>IF($B7526="","",IFERROR(VLOOKUP($B7526,Mapping!$A:$C,2,0),"Not Mapped"))</f>
        <v/>
      </c>
      <c r="P7526">
        <f>IF($B7526="","",IFERROR(VLOOKUP($B7526,Mapping!$A:$C,3,0),"Not Mapped"))</f>
        <v/>
      </c>
      <c r="Q7526">
        <f>IF($B7526="","",IF(COUNTIF(Exclusions!$A:$A,$B7526)&gt;0,"Yes","No"))</f>
        <v/>
      </c>
      <c r="R7526" s="17">
        <f>IF($B7526="","",MIN(1,DAY($A7526)/IF($N7526="Superstore",Settings!$B$5,Settings!$B$4)))</f>
        <v/>
      </c>
      <c r="S7526" s="17">
        <f>IF(OR($B7526="",$G7526="",$R7526=0),"",$G7526/$R7526)</f>
        <v/>
      </c>
      <c r="T7526">
        <f>IF($S7526="","",IF($S7526&lt;Settings!$B$8,"Critical",IF($S7526&lt;Settings!$B$9,"Semi Critical","Non Critical")))</f>
        <v/>
      </c>
      <c r="U7526">
        <f>IF($B7526="","",IFERROR(VLOOKUP($O7526,Leaders!$A:$B,2,0),"Not Mapped"))</f>
        <v/>
      </c>
    </row>
    <row r="7527">
      <c r="A7527" s="16" t="n"/>
      <c r="G7527" s="17" t="n"/>
      <c r="H7527" s="17" t="n"/>
      <c r="I7527" s="17" t="n"/>
      <c r="J7527" s="17" t="n"/>
      <c r="K7527" s="17" t="n"/>
      <c r="L7527" s="17" t="n"/>
      <c r="N7527">
        <f>IF($B7527="","",IF($C7527="SUPERSTORE","Superstore","DH"))</f>
        <v/>
      </c>
      <c r="O7527">
        <f>IF($B7527="","",IFERROR(VLOOKUP($B7527,Mapping!$A:$C,2,0),"Not Mapped"))</f>
        <v/>
      </c>
      <c r="P7527">
        <f>IF($B7527="","",IFERROR(VLOOKUP($B7527,Mapping!$A:$C,3,0),"Not Mapped"))</f>
        <v/>
      </c>
      <c r="Q7527">
        <f>IF($B7527="","",IF(COUNTIF(Exclusions!$A:$A,$B7527)&gt;0,"Yes","No"))</f>
        <v/>
      </c>
      <c r="R7527" s="17">
        <f>IF($B7527="","",MIN(1,DAY($A7527)/IF($N7527="Superstore",Settings!$B$5,Settings!$B$4)))</f>
        <v/>
      </c>
      <c r="S7527" s="17">
        <f>IF(OR($B7527="",$G7527="",$R7527=0),"",$G7527/$R7527)</f>
        <v/>
      </c>
      <c r="T7527">
        <f>IF($S7527="","",IF($S7527&lt;Settings!$B$8,"Critical",IF($S7527&lt;Settings!$B$9,"Semi Critical","Non Critical")))</f>
        <v/>
      </c>
      <c r="U7527">
        <f>IF($B7527="","",IFERROR(VLOOKUP($O7527,Leaders!$A:$B,2,0),"Not Mapped"))</f>
        <v/>
      </c>
    </row>
    <row r="7528">
      <c r="A7528" s="16" t="n"/>
      <c r="G7528" s="17" t="n"/>
      <c r="H7528" s="17" t="n"/>
      <c r="I7528" s="17" t="n"/>
      <c r="J7528" s="17" t="n"/>
      <c r="K7528" s="17" t="n"/>
      <c r="L7528" s="17" t="n"/>
      <c r="N7528">
        <f>IF($B7528="","",IF($C7528="SUPERSTORE","Superstore","DH"))</f>
        <v/>
      </c>
      <c r="O7528">
        <f>IF($B7528="","",IFERROR(VLOOKUP($B7528,Mapping!$A:$C,2,0),"Not Mapped"))</f>
        <v/>
      </c>
      <c r="P7528">
        <f>IF($B7528="","",IFERROR(VLOOKUP($B7528,Mapping!$A:$C,3,0),"Not Mapped"))</f>
        <v/>
      </c>
      <c r="Q7528">
        <f>IF($B7528="","",IF(COUNTIF(Exclusions!$A:$A,$B7528)&gt;0,"Yes","No"))</f>
        <v/>
      </c>
      <c r="R7528" s="17">
        <f>IF($B7528="","",MIN(1,DAY($A7528)/IF($N7528="Superstore",Settings!$B$5,Settings!$B$4)))</f>
        <v/>
      </c>
      <c r="S7528" s="17">
        <f>IF(OR($B7528="",$G7528="",$R7528=0),"",$G7528/$R7528)</f>
        <v/>
      </c>
      <c r="T7528">
        <f>IF($S7528="","",IF($S7528&lt;Settings!$B$8,"Critical",IF($S7528&lt;Settings!$B$9,"Semi Critical","Non Critical")))</f>
        <v/>
      </c>
      <c r="U7528">
        <f>IF($B7528="","",IFERROR(VLOOKUP($O7528,Leaders!$A:$B,2,0),"Not Mapped"))</f>
        <v/>
      </c>
    </row>
    <row r="7529">
      <c r="A7529" s="16" t="n"/>
      <c r="G7529" s="17" t="n"/>
      <c r="H7529" s="17" t="n"/>
      <c r="I7529" s="17" t="n"/>
      <c r="J7529" s="17" t="n"/>
      <c r="K7529" s="17" t="n"/>
      <c r="L7529" s="17" t="n"/>
      <c r="N7529">
        <f>IF($B7529="","",IF($C7529="SUPERSTORE","Superstore","DH"))</f>
        <v/>
      </c>
      <c r="O7529">
        <f>IF($B7529="","",IFERROR(VLOOKUP($B7529,Mapping!$A:$C,2,0),"Not Mapped"))</f>
        <v/>
      </c>
      <c r="P7529">
        <f>IF($B7529="","",IFERROR(VLOOKUP($B7529,Mapping!$A:$C,3,0),"Not Mapped"))</f>
        <v/>
      </c>
      <c r="Q7529">
        <f>IF($B7529="","",IF(COUNTIF(Exclusions!$A:$A,$B7529)&gt;0,"Yes","No"))</f>
        <v/>
      </c>
      <c r="R7529" s="17">
        <f>IF($B7529="","",MIN(1,DAY($A7529)/IF($N7529="Superstore",Settings!$B$5,Settings!$B$4)))</f>
        <v/>
      </c>
      <c r="S7529" s="17">
        <f>IF(OR($B7529="",$G7529="",$R7529=0),"",$G7529/$R7529)</f>
        <v/>
      </c>
      <c r="T7529">
        <f>IF($S7529="","",IF($S7529&lt;Settings!$B$8,"Critical",IF($S7529&lt;Settings!$B$9,"Semi Critical","Non Critical")))</f>
        <v/>
      </c>
      <c r="U7529">
        <f>IF($B7529="","",IFERROR(VLOOKUP($O7529,Leaders!$A:$B,2,0),"Not Mapped"))</f>
        <v/>
      </c>
    </row>
    <row r="7530">
      <c r="A7530" s="16" t="n"/>
      <c r="G7530" s="17" t="n"/>
      <c r="H7530" s="17" t="n"/>
      <c r="I7530" s="17" t="n"/>
      <c r="J7530" s="17" t="n"/>
      <c r="K7530" s="17" t="n"/>
      <c r="L7530" s="17" t="n"/>
      <c r="N7530">
        <f>IF($B7530="","",IF($C7530="SUPERSTORE","Superstore","DH"))</f>
        <v/>
      </c>
      <c r="O7530">
        <f>IF($B7530="","",IFERROR(VLOOKUP($B7530,Mapping!$A:$C,2,0),"Not Mapped"))</f>
        <v/>
      </c>
      <c r="P7530">
        <f>IF($B7530="","",IFERROR(VLOOKUP($B7530,Mapping!$A:$C,3,0),"Not Mapped"))</f>
        <v/>
      </c>
      <c r="Q7530">
        <f>IF($B7530="","",IF(COUNTIF(Exclusions!$A:$A,$B7530)&gt;0,"Yes","No"))</f>
        <v/>
      </c>
      <c r="R7530" s="17">
        <f>IF($B7530="","",MIN(1,DAY($A7530)/IF($N7530="Superstore",Settings!$B$5,Settings!$B$4)))</f>
        <v/>
      </c>
      <c r="S7530" s="17">
        <f>IF(OR($B7530="",$G7530="",$R7530=0),"",$G7530/$R7530)</f>
        <v/>
      </c>
      <c r="T7530">
        <f>IF($S7530="","",IF($S7530&lt;Settings!$B$8,"Critical",IF($S7530&lt;Settings!$B$9,"Semi Critical","Non Critical")))</f>
        <v/>
      </c>
      <c r="U7530">
        <f>IF($B7530="","",IFERROR(VLOOKUP($O7530,Leaders!$A:$B,2,0),"Not Mapped"))</f>
        <v/>
      </c>
    </row>
    <row r="7531">
      <c r="A7531" s="16" t="n"/>
      <c r="G7531" s="17" t="n"/>
      <c r="H7531" s="17" t="n"/>
      <c r="I7531" s="17" t="n"/>
      <c r="J7531" s="17" t="n"/>
      <c r="K7531" s="17" t="n"/>
      <c r="L7531" s="17" t="n"/>
      <c r="N7531">
        <f>IF($B7531="","",IF($C7531="SUPERSTORE","Superstore","DH"))</f>
        <v/>
      </c>
      <c r="O7531">
        <f>IF($B7531="","",IFERROR(VLOOKUP($B7531,Mapping!$A:$C,2,0),"Not Mapped"))</f>
        <v/>
      </c>
      <c r="P7531">
        <f>IF($B7531="","",IFERROR(VLOOKUP($B7531,Mapping!$A:$C,3,0),"Not Mapped"))</f>
        <v/>
      </c>
      <c r="Q7531">
        <f>IF($B7531="","",IF(COUNTIF(Exclusions!$A:$A,$B7531)&gt;0,"Yes","No"))</f>
        <v/>
      </c>
      <c r="R7531" s="17">
        <f>IF($B7531="","",MIN(1,DAY($A7531)/IF($N7531="Superstore",Settings!$B$5,Settings!$B$4)))</f>
        <v/>
      </c>
      <c r="S7531" s="17">
        <f>IF(OR($B7531="",$G7531="",$R7531=0),"",$G7531/$R7531)</f>
        <v/>
      </c>
      <c r="T7531">
        <f>IF($S7531="","",IF($S7531&lt;Settings!$B$8,"Critical",IF($S7531&lt;Settings!$B$9,"Semi Critical","Non Critical")))</f>
        <v/>
      </c>
      <c r="U7531">
        <f>IF($B7531="","",IFERROR(VLOOKUP($O7531,Leaders!$A:$B,2,0),"Not Mapped"))</f>
        <v/>
      </c>
    </row>
    <row r="7532">
      <c r="A7532" s="16" t="n"/>
      <c r="G7532" s="17" t="n"/>
      <c r="H7532" s="17" t="n"/>
      <c r="I7532" s="17" t="n"/>
      <c r="J7532" s="17" t="n"/>
      <c r="K7532" s="17" t="n"/>
      <c r="L7532" s="17" t="n"/>
      <c r="N7532">
        <f>IF($B7532="","",IF($C7532="SUPERSTORE","Superstore","DH"))</f>
        <v/>
      </c>
      <c r="O7532">
        <f>IF($B7532="","",IFERROR(VLOOKUP($B7532,Mapping!$A:$C,2,0),"Not Mapped"))</f>
        <v/>
      </c>
      <c r="P7532">
        <f>IF($B7532="","",IFERROR(VLOOKUP($B7532,Mapping!$A:$C,3,0),"Not Mapped"))</f>
        <v/>
      </c>
      <c r="Q7532">
        <f>IF($B7532="","",IF(COUNTIF(Exclusions!$A:$A,$B7532)&gt;0,"Yes","No"))</f>
        <v/>
      </c>
      <c r="R7532" s="17">
        <f>IF($B7532="","",MIN(1,DAY($A7532)/IF($N7532="Superstore",Settings!$B$5,Settings!$B$4)))</f>
        <v/>
      </c>
      <c r="S7532" s="17">
        <f>IF(OR($B7532="",$G7532="",$R7532=0),"",$G7532/$R7532)</f>
        <v/>
      </c>
      <c r="T7532">
        <f>IF($S7532="","",IF($S7532&lt;Settings!$B$8,"Critical",IF($S7532&lt;Settings!$B$9,"Semi Critical","Non Critical")))</f>
        <v/>
      </c>
      <c r="U7532">
        <f>IF($B7532="","",IFERROR(VLOOKUP($O7532,Leaders!$A:$B,2,0),"Not Mapped"))</f>
        <v/>
      </c>
    </row>
    <row r="7533">
      <c r="A7533" s="16" t="n"/>
      <c r="G7533" s="17" t="n"/>
      <c r="H7533" s="17" t="n"/>
      <c r="I7533" s="17" t="n"/>
      <c r="J7533" s="17" t="n"/>
      <c r="K7533" s="17" t="n"/>
      <c r="L7533" s="17" t="n"/>
      <c r="N7533">
        <f>IF($B7533="","",IF($C7533="SUPERSTORE","Superstore","DH"))</f>
        <v/>
      </c>
      <c r="O7533">
        <f>IF($B7533="","",IFERROR(VLOOKUP($B7533,Mapping!$A:$C,2,0),"Not Mapped"))</f>
        <v/>
      </c>
      <c r="P7533">
        <f>IF($B7533="","",IFERROR(VLOOKUP($B7533,Mapping!$A:$C,3,0),"Not Mapped"))</f>
        <v/>
      </c>
      <c r="Q7533">
        <f>IF($B7533="","",IF(COUNTIF(Exclusions!$A:$A,$B7533)&gt;0,"Yes","No"))</f>
        <v/>
      </c>
      <c r="R7533" s="17">
        <f>IF($B7533="","",MIN(1,DAY($A7533)/IF($N7533="Superstore",Settings!$B$5,Settings!$B$4)))</f>
        <v/>
      </c>
      <c r="S7533" s="17">
        <f>IF(OR($B7533="",$G7533="",$R7533=0),"",$G7533/$R7533)</f>
        <v/>
      </c>
      <c r="T7533">
        <f>IF($S7533="","",IF($S7533&lt;Settings!$B$8,"Critical",IF($S7533&lt;Settings!$B$9,"Semi Critical","Non Critical")))</f>
        <v/>
      </c>
      <c r="U7533">
        <f>IF($B7533="","",IFERROR(VLOOKUP($O7533,Leaders!$A:$B,2,0),"Not Mapped"))</f>
        <v/>
      </c>
    </row>
    <row r="7534">
      <c r="A7534" s="16" t="n"/>
      <c r="G7534" s="17" t="n"/>
      <c r="H7534" s="17" t="n"/>
      <c r="I7534" s="17" t="n"/>
      <c r="J7534" s="17" t="n"/>
      <c r="K7534" s="17" t="n"/>
      <c r="L7534" s="17" t="n"/>
      <c r="N7534">
        <f>IF($B7534="","",IF($C7534="SUPERSTORE","Superstore","DH"))</f>
        <v/>
      </c>
      <c r="O7534">
        <f>IF($B7534="","",IFERROR(VLOOKUP($B7534,Mapping!$A:$C,2,0),"Not Mapped"))</f>
        <v/>
      </c>
      <c r="P7534">
        <f>IF($B7534="","",IFERROR(VLOOKUP($B7534,Mapping!$A:$C,3,0),"Not Mapped"))</f>
        <v/>
      </c>
      <c r="Q7534">
        <f>IF($B7534="","",IF(COUNTIF(Exclusions!$A:$A,$B7534)&gt;0,"Yes","No"))</f>
        <v/>
      </c>
      <c r="R7534" s="17">
        <f>IF($B7534="","",MIN(1,DAY($A7534)/IF($N7534="Superstore",Settings!$B$5,Settings!$B$4)))</f>
        <v/>
      </c>
      <c r="S7534" s="17">
        <f>IF(OR($B7534="",$G7534="",$R7534=0),"",$G7534/$R7534)</f>
        <v/>
      </c>
      <c r="T7534">
        <f>IF($S7534="","",IF($S7534&lt;Settings!$B$8,"Critical",IF($S7534&lt;Settings!$B$9,"Semi Critical","Non Critical")))</f>
        <v/>
      </c>
      <c r="U7534">
        <f>IF($B7534="","",IFERROR(VLOOKUP($O7534,Leaders!$A:$B,2,0),"Not Mapped"))</f>
        <v/>
      </c>
    </row>
    <row r="7535">
      <c r="A7535" s="16" t="n"/>
      <c r="G7535" s="17" t="n"/>
      <c r="H7535" s="17" t="n"/>
      <c r="I7535" s="17" t="n"/>
      <c r="J7535" s="17" t="n"/>
      <c r="K7535" s="17" t="n"/>
      <c r="L7535" s="17" t="n"/>
      <c r="N7535">
        <f>IF($B7535="","",IF($C7535="SUPERSTORE","Superstore","DH"))</f>
        <v/>
      </c>
      <c r="O7535">
        <f>IF($B7535="","",IFERROR(VLOOKUP($B7535,Mapping!$A:$C,2,0),"Not Mapped"))</f>
        <v/>
      </c>
      <c r="P7535">
        <f>IF($B7535="","",IFERROR(VLOOKUP($B7535,Mapping!$A:$C,3,0),"Not Mapped"))</f>
        <v/>
      </c>
      <c r="Q7535">
        <f>IF($B7535="","",IF(COUNTIF(Exclusions!$A:$A,$B7535)&gt;0,"Yes","No"))</f>
        <v/>
      </c>
      <c r="R7535" s="17">
        <f>IF($B7535="","",MIN(1,DAY($A7535)/IF($N7535="Superstore",Settings!$B$5,Settings!$B$4)))</f>
        <v/>
      </c>
      <c r="S7535" s="17">
        <f>IF(OR($B7535="",$G7535="",$R7535=0),"",$G7535/$R7535)</f>
        <v/>
      </c>
      <c r="T7535">
        <f>IF($S7535="","",IF($S7535&lt;Settings!$B$8,"Critical",IF($S7535&lt;Settings!$B$9,"Semi Critical","Non Critical")))</f>
        <v/>
      </c>
      <c r="U7535">
        <f>IF($B7535="","",IFERROR(VLOOKUP($O7535,Leaders!$A:$B,2,0),"Not Mapped"))</f>
        <v/>
      </c>
    </row>
    <row r="7536">
      <c r="A7536" s="16" t="n"/>
      <c r="G7536" s="17" t="n"/>
      <c r="H7536" s="17" t="n"/>
      <c r="I7536" s="17" t="n"/>
      <c r="J7536" s="17" t="n"/>
      <c r="K7536" s="17" t="n"/>
      <c r="L7536" s="17" t="n"/>
      <c r="N7536">
        <f>IF($B7536="","",IF($C7536="SUPERSTORE","Superstore","DH"))</f>
        <v/>
      </c>
      <c r="O7536">
        <f>IF($B7536="","",IFERROR(VLOOKUP($B7536,Mapping!$A:$C,2,0),"Not Mapped"))</f>
        <v/>
      </c>
      <c r="P7536">
        <f>IF($B7536="","",IFERROR(VLOOKUP($B7536,Mapping!$A:$C,3,0),"Not Mapped"))</f>
        <v/>
      </c>
      <c r="Q7536">
        <f>IF($B7536="","",IF(COUNTIF(Exclusions!$A:$A,$B7536)&gt;0,"Yes","No"))</f>
        <v/>
      </c>
      <c r="R7536" s="17">
        <f>IF($B7536="","",MIN(1,DAY($A7536)/IF($N7536="Superstore",Settings!$B$5,Settings!$B$4)))</f>
        <v/>
      </c>
      <c r="S7536" s="17">
        <f>IF(OR($B7536="",$G7536="",$R7536=0),"",$G7536/$R7536)</f>
        <v/>
      </c>
      <c r="T7536">
        <f>IF($S7536="","",IF($S7536&lt;Settings!$B$8,"Critical",IF($S7536&lt;Settings!$B$9,"Semi Critical","Non Critical")))</f>
        <v/>
      </c>
      <c r="U7536">
        <f>IF($B7536="","",IFERROR(VLOOKUP($O7536,Leaders!$A:$B,2,0),"Not Mapped"))</f>
        <v/>
      </c>
    </row>
    <row r="7537">
      <c r="A7537" s="16" t="n"/>
      <c r="G7537" s="17" t="n"/>
      <c r="H7537" s="17" t="n"/>
      <c r="I7537" s="17" t="n"/>
      <c r="J7537" s="17" t="n"/>
      <c r="K7537" s="17" t="n"/>
      <c r="L7537" s="17" t="n"/>
      <c r="N7537">
        <f>IF($B7537="","",IF($C7537="SUPERSTORE","Superstore","DH"))</f>
        <v/>
      </c>
      <c r="O7537">
        <f>IF($B7537="","",IFERROR(VLOOKUP($B7537,Mapping!$A:$C,2,0),"Not Mapped"))</f>
        <v/>
      </c>
      <c r="P7537">
        <f>IF($B7537="","",IFERROR(VLOOKUP($B7537,Mapping!$A:$C,3,0),"Not Mapped"))</f>
        <v/>
      </c>
      <c r="Q7537">
        <f>IF($B7537="","",IF(COUNTIF(Exclusions!$A:$A,$B7537)&gt;0,"Yes","No"))</f>
        <v/>
      </c>
      <c r="R7537" s="17">
        <f>IF($B7537="","",MIN(1,DAY($A7537)/IF($N7537="Superstore",Settings!$B$5,Settings!$B$4)))</f>
        <v/>
      </c>
      <c r="S7537" s="17">
        <f>IF(OR($B7537="",$G7537="",$R7537=0),"",$G7537/$R7537)</f>
        <v/>
      </c>
      <c r="T7537">
        <f>IF($S7537="","",IF($S7537&lt;Settings!$B$8,"Critical",IF($S7537&lt;Settings!$B$9,"Semi Critical","Non Critical")))</f>
        <v/>
      </c>
      <c r="U7537">
        <f>IF($B7537="","",IFERROR(VLOOKUP($O7537,Leaders!$A:$B,2,0),"Not Mapped"))</f>
        <v/>
      </c>
    </row>
    <row r="7538">
      <c r="A7538" s="16" t="n"/>
      <c r="G7538" s="17" t="n"/>
      <c r="H7538" s="17" t="n"/>
      <c r="I7538" s="17" t="n"/>
      <c r="J7538" s="17" t="n"/>
      <c r="K7538" s="17" t="n"/>
      <c r="L7538" s="17" t="n"/>
      <c r="N7538">
        <f>IF($B7538="","",IF($C7538="SUPERSTORE","Superstore","DH"))</f>
        <v/>
      </c>
      <c r="O7538">
        <f>IF($B7538="","",IFERROR(VLOOKUP($B7538,Mapping!$A:$C,2,0),"Not Mapped"))</f>
        <v/>
      </c>
      <c r="P7538">
        <f>IF($B7538="","",IFERROR(VLOOKUP($B7538,Mapping!$A:$C,3,0),"Not Mapped"))</f>
        <v/>
      </c>
      <c r="Q7538">
        <f>IF($B7538="","",IF(COUNTIF(Exclusions!$A:$A,$B7538)&gt;0,"Yes","No"))</f>
        <v/>
      </c>
      <c r="R7538" s="17">
        <f>IF($B7538="","",MIN(1,DAY($A7538)/IF($N7538="Superstore",Settings!$B$5,Settings!$B$4)))</f>
        <v/>
      </c>
      <c r="S7538" s="17">
        <f>IF(OR($B7538="",$G7538="",$R7538=0),"",$G7538/$R7538)</f>
        <v/>
      </c>
      <c r="T7538">
        <f>IF($S7538="","",IF($S7538&lt;Settings!$B$8,"Critical",IF($S7538&lt;Settings!$B$9,"Semi Critical","Non Critical")))</f>
        <v/>
      </c>
      <c r="U7538">
        <f>IF($B7538="","",IFERROR(VLOOKUP($O7538,Leaders!$A:$B,2,0),"Not Mapped"))</f>
        <v/>
      </c>
    </row>
    <row r="7539">
      <c r="A7539" s="16" t="n"/>
      <c r="G7539" s="17" t="n"/>
      <c r="H7539" s="17" t="n"/>
      <c r="I7539" s="17" t="n"/>
      <c r="J7539" s="17" t="n"/>
      <c r="K7539" s="17" t="n"/>
      <c r="L7539" s="17" t="n"/>
      <c r="N7539">
        <f>IF($B7539="","",IF($C7539="SUPERSTORE","Superstore","DH"))</f>
        <v/>
      </c>
      <c r="O7539">
        <f>IF($B7539="","",IFERROR(VLOOKUP($B7539,Mapping!$A:$C,2,0),"Not Mapped"))</f>
        <v/>
      </c>
      <c r="P7539">
        <f>IF($B7539="","",IFERROR(VLOOKUP($B7539,Mapping!$A:$C,3,0),"Not Mapped"))</f>
        <v/>
      </c>
      <c r="Q7539">
        <f>IF($B7539="","",IF(COUNTIF(Exclusions!$A:$A,$B7539)&gt;0,"Yes","No"))</f>
        <v/>
      </c>
      <c r="R7539" s="17">
        <f>IF($B7539="","",MIN(1,DAY($A7539)/IF($N7539="Superstore",Settings!$B$5,Settings!$B$4)))</f>
        <v/>
      </c>
      <c r="S7539" s="17">
        <f>IF(OR($B7539="",$G7539="",$R7539=0),"",$G7539/$R7539)</f>
        <v/>
      </c>
      <c r="T7539">
        <f>IF($S7539="","",IF($S7539&lt;Settings!$B$8,"Critical",IF($S7539&lt;Settings!$B$9,"Semi Critical","Non Critical")))</f>
        <v/>
      </c>
      <c r="U7539">
        <f>IF($B7539="","",IFERROR(VLOOKUP($O7539,Leaders!$A:$B,2,0),"Not Mapped"))</f>
        <v/>
      </c>
    </row>
    <row r="7540">
      <c r="A7540" s="16" t="n"/>
      <c r="G7540" s="17" t="n"/>
      <c r="H7540" s="17" t="n"/>
      <c r="I7540" s="17" t="n"/>
      <c r="J7540" s="17" t="n"/>
      <c r="K7540" s="17" t="n"/>
      <c r="L7540" s="17" t="n"/>
      <c r="N7540">
        <f>IF($B7540="","",IF($C7540="SUPERSTORE","Superstore","DH"))</f>
        <v/>
      </c>
      <c r="O7540">
        <f>IF($B7540="","",IFERROR(VLOOKUP($B7540,Mapping!$A:$C,2,0),"Not Mapped"))</f>
        <v/>
      </c>
      <c r="P7540">
        <f>IF($B7540="","",IFERROR(VLOOKUP($B7540,Mapping!$A:$C,3,0),"Not Mapped"))</f>
        <v/>
      </c>
      <c r="Q7540">
        <f>IF($B7540="","",IF(COUNTIF(Exclusions!$A:$A,$B7540)&gt;0,"Yes","No"))</f>
        <v/>
      </c>
      <c r="R7540" s="17">
        <f>IF($B7540="","",MIN(1,DAY($A7540)/IF($N7540="Superstore",Settings!$B$5,Settings!$B$4)))</f>
        <v/>
      </c>
      <c r="S7540" s="17">
        <f>IF(OR($B7540="",$G7540="",$R7540=0),"",$G7540/$R7540)</f>
        <v/>
      </c>
      <c r="T7540">
        <f>IF($S7540="","",IF($S7540&lt;Settings!$B$8,"Critical",IF($S7540&lt;Settings!$B$9,"Semi Critical","Non Critical")))</f>
        <v/>
      </c>
      <c r="U7540">
        <f>IF($B7540="","",IFERROR(VLOOKUP($O7540,Leaders!$A:$B,2,0),"Not Mapped"))</f>
        <v/>
      </c>
    </row>
    <row r="7541">
      <c r="A7541" s="16" t="n"/>
      <c r="G7541" s="17" t="n"/>
      <c r="H7541" s="17" t="n"/>
      <c r="I7541" s="17" t="n"/>
      <c r="J7541" s="17" t="n"/>
      <c r="K7541" s="17" t="n"/>
      <c r="L7541" s="17" t="n"/>
      <c r="N7541">
        <f>IF($B7541="","",IF($C7541="SUPERSTORE","Superstore","DH"))</f>
        <v/>
      </c>
      <c r="O7541">
        <f>IF($B7541="","",IFERROR(VLOOKUP($B7541,Mapping!$A:$C,2,0),"Not Mapped"))</f>
        <v/>
      </c>
      <c r="P7541">
        <f>IF($B7541="","",IFERROR(VLOOKUP($B7541,Mapping!$A:$C,3,0),"Not Mapped"))</f>
        <v/>
      </c>
      <c r="Q7541">
        <f>IF($B7541="","",IF(COUNTIF(Exclusions!$A:$A,$B7541)&gt;0,"Yes","No"))</f>
        <v/>
      </c>
      <c r="R7541" s="17">
        <f>IF($B7541="","",MIN(1,DAY($A7541)/IF($N7541="Superstore",Settings!$B$5,Settings!$B$4)))</f>
        <v/>
      </c>
      <c r="S7541" s="17">
        <f>IF(OR($B7541="",$G7541="",$R7541=0),"",$G7541/$R7541)</f>
        <v/>
      </c>
      <c r="T7541">
        <f>IF($S7541="","",IF($S7541&lt;Settings!$B$8,"Critical",IF($S7541&lt;Settings!$B$9,"Semi Critical","Non Critical")))</f>
        <v/>
      </c>
      <c r="U7541">
        <f>IF($B7541="","",IFERROR(VLOOKUP($O7541,Leaders!$A:$B,2,0),"Not Mapped"))</f>
        <v/>
      </c>
    </row>
    <row r="7542">
      <c r="A7542" s="16" t="n"/>
      <c r="G7542" s="17" t="n"/>
      <c r="H7542" s="17" t="n"/>
      <c r="I7542" s="17" t="n"/>
      <c r="J7542" s="17" t="n"/>
      <c r="K7542" s="17" t="n"/>
      <c r="L7542" s="17" t="n"/>
      <c r="N7542">
        <f>IF($B7542="","",IF($C7542="SUPERSTORE","Superstore","DH"))</f>
        <v/>
      </c>
      <c r="O7542">
        <f>IF($B7542="","",IFERROR(VLOOKUP($B7542,Mapping!$A:$C,2,0),"Not Mapped"))</f>
        <v/>
      </c>
      <c r="P7542">
        <f>IF($B7542="","",IFERROR(VLOOKUP($B7542,Mapping!$A:$C,3,0),"Not Mapped"))</f>
        <v/>
      </c>
      <c r="Q7542">
        <f>IF($B7542="","",IF(COUNTIF(Exclusions!$A:$A,$B7542)&gt;0,"Yes","No"))</f>
        <v/>
      </c>
      <c r="R7542" s="17">
        <f>IF($B7542="","",MIN(1,DAY($A7542)/IF($N7542="Superstore",Settings!$B$5,Settings!$B$4)))</f>
        <v/>
      </c>
      <c r="S7542" s="17">
        <f>IF(OR($B7542="",$G7542="",$R7542=0),"",$G7542/$R7542)</f>
        <v/>
      </c>
      <c r="T7542">
        <f>IF($S7542="","",IF($S7542&lt;Settings!$B$8,"Critical",IF($S7542&lt;Settings!$B$9,"Semi Critical","Non Critical")))</f>
        <v/>
      </c>
      <c r="U7542">
        <f>IF($B7542="","",IFERROR(VLOOKUP($O7542,Leaders!$A:$B,2,0),"Not Mapped"))</f>
        <v/>
      </c>
    </row>
    <row r="7543">
      <c r="A7543" s="16" t="n"/>
      <c r="G7543" s="17" t="n"/>
      <c r="H7543" s="17" t="n"/>
      <c r="I7543" s="17" t="n"/>
      <c r="J7543" s="17" t="n"/>
      <c r="K7543" s="17" t="n"/>
      <c r="L7543" s="17" t="n"/>
      <c r="N7543">
        <f>IF($B7543="","",IF($C7543="SUPERSTORE","Superstore","DH"))</f>
        <v/>
      </c>
      <c r="O7543">
        <f>IF($B7543="","",IFERROR(VLOOKUP($B7543,Mapping!$A:$C,2,0),"Not Mapped"))</f>
        <v/>
      </c>
      <c r="P7543">
        <f>IF($B7543="","",IFERROR(VLOOKUP($B7543,Mapping!$A:$C,3,0),"Not Mapped"))</f>
        <v/>
      </c>
      <c r="Q7543">
        <f>IF($B7543="","",IF(COUNTIF(Exclusions!$A:$A,$B7543)&gt;0,"Yes","No"))</f>
        <v/>
      </c>
      <c r="R7543" s="17">
        <f>IF($B7543="","",MIN(1,DAY($A7543)/IF($N7543="Superstore",Settings!$B$5,Settings!$B$4)))</f>
        <v/>
      </c>
      <c r="S7543" s="17">
        <f>IF(OR($B7543="",$G7543="",$R7543=0),"",$G7543/$R7543)</f>
        <v/>
      </c>
      <c r="T7543">
        <f>IF($S7543="","",IF($S7543&lt;Settings!$B$8,"Critical",IF($S7543&lt;Settings!$B$9,"Semi Critical","Non Critical")))</f>
        <v/>
      </c>
      <c r="U7543">
        <f>IF($B7543="","",IFERROR(VLOOKUP($O7543,Leaders!$A:$B,2,0),"Not Mapped"))</f>
        <v/>
      </c>
    </row>
    <row r="7544">
      <c r="A7544" s="16" t="n"/>
      <c r="G7544" s="17" t="n"/>
      <c r="H7544" s="17" t="n"/>
      <c r="I7544" s="17" t="n"/>
      <c r="J7544" s="17" t="n"/>
      <c r="K7544" s="17" t="n"/>
      <c r="L7544" s="17" t="n"/>
      <c r="N7544">
        <f>IF($B7544="","",IF($C7544="SUPERSTORE","Superstore","DH"))</f>
        <v/>
      </c>
      <c r="O7544">
        <f>IF($B7544="","",IFERROR(VLOOKUP($B7544,Mapping!$A:$C,2,0),"Not Mapped"))</f>
        <v/>
      </c>
      <c r="P7544">
        <f>IF($B7544="","",IFERROR(VLOOKUP($B7544,Mapping!$A:$C,3,0),"Not Mapped"))</f>
        <v/>
      </c>
      <c r="Q7544">
        <f>IF($B7544="","",IF(COUNTIF(Exclusions!$A:$A,$B7544)&gt;0,"Yes","No"))</f>
        <v/>
      </c>
      <c r="R7544" s="17">
        <f>IF($B7544="","",MIN(1,DAY($A7544)/IF($N7544="Superstore",Settings!$B$5,Settings!$B$4)))</f>
        <v/>
      </c>
      <c r="S7544" s="17">
        <f>IF(OR($B7544="",$G7544="",$R7544=0),"",$G7544/$R7544)</f>
        <v/>
      </c>
      <c r="T7544">
        <f>IF($S7544="","",IF($S7544&lt;Settings!$B$8,"Critical",IF($S7544&lt;Settings!$B$9,"Semi Critical","Non Critical")))</f>
        <v/>
      </c>
      <c r="U7544">
        <f>IF($B7544="","",IFERROR(VLOOKUP($O7544,Leaders!$A:$B,2,0),"Not Mapped"))</f>
        <v/>
      </c>
    </row>
    <row r="7545">
      <c r="A7545" s="16" t="n"/>
      <c r="G7545" s="17" t="n"/>
      <c r="H7545" s="17" t="n"/>
      <c r="I7545" s="17" t="n"/>
      <c r="J7545" s="17" t="n"/>
      <c r="K7545" s="17" t="n"/>
      <c r="L7545" s="17" t="n"/>
      <c r="N7545">
        <f>IF($B7545="","",IF($C7545="SUPERSTORE","Superstore","DH"))</f>
        <v/>
      </c>
      <c r="O7545">
        <f>IF($B7545="","",IFERROR(VLOOKUP($B7545,Mapping!$A:$C,2,0),"Not Mapped"))</f>
        <v/>
      </c>
      <c r="P7545">
        <f>IF($B7545="","",IFERROR(VLOOKUP($B7545,Mapping!$A:$C,3,0),"Not Mapped"))</f>
        <v/>
      </c>
      <c r="Q7545">
        <f>IF($B7545="","",IF(COUNTIF(Exclusions!$A:$A,$B7545)&gt;0,"Yes","No"))</f>
        <v/>
      </c>
      <c r="R7545" s="17">
        <f>IF($B7545="","",MIN(1,DAY($A7545)/IF($N7545="Superstore",Settings!$B$5,Settings!$B$4)))</f>
        <v/>
      </c>
      <c r="S7545" s="17">
        <f>IF(OR($B7545="",$G7545="",$R7545=0),"",$G7545/$R7545)</f>
        <v/>
      </c>
      <c r="T7545">
        <f>IF($S7545="","",IF($S7545&lt;Settings!$B$8,"Critical",IF($S7545&lt;Settings!$B$9,"Semi Critical","Non Critical")))</f>
        <v/>
      </c>
      <c r="U7545">
        <f>IF($B7545="","",IFERROR(VLOOKUP($O7545,Leaders!$A:$B,2,0),"Not Mapped"))</f>
        <v/>
      </c>
    </row>
    <row r="7546">
      <c r="A7546" s="16" t="n"/>
      <c r="G7546" s="17" t="n"/>
      <c r="H7546" s="17" t="n"/>
      <c r="I7546" s="17" t="n"/>
      <c r="J7546" s="17" t="n"/>
      <c r="K7546" s="17" t="n"/>
      <c r="L7546" s="17" t="n"/>
      <c r="N7546">
        <f>IF($B7546="","",IF($C7546="SUPERSTORE","Superstore","DH"))</f>
        <v/>
      </c>
      <c r="O7546">
        <f>IF($B7546="","",IFERROR(VLOOKUP($B7546,Mapping!$A:$C,2,0),"Not Mapped"))</f>
        <v/>
      </c>
      <c r="P7546">
        <f>IF($B7546="","",IFERROR(VLOOKUP($B7546,Mapping!$A:$C,3,0),"Not Mapped"))</f>
        <v/>
      </c>
      <c r="Q7546">
        <f>IF($B7546="","",IF(COUNTIF(Exclusions!$A:$A,$B7546)&gt;0,"Yes","No"))</f>
        <v/>
      </c>
      <c r="R7546" s="17">
        <f>IF($B7546="","",MIN(1,DAY($A7546)/IF($N7546="Superstore",Settings!$B$5,Settings!$B$4)))</f>
        <v/>
      </c>
      <c r="S7546" s="17">
        <f>IF(OR($B7546="",$G7546="",$R7546=0),"",$G7546/$R7546)</f>
        <v/>
      </c>
      <c r="T7546">
        <f>IF($S7546="","",IF($S7546&lt;Settings!$B$8,"Critical",IF($S7546&lt;Settings!$B$9,"Semi Critical","Non Critical")))</f>
        <v/>
      </c>
      <c r="U7546">
        <f>IF($B7546="","",IFERROR(VLOOKUP($O7546,Leaders!$A:$B,2,0),"Not Mapped"))</f>
        <v/>
      </c>
    </row>
    <row r="7547">
      <c r="A7547" s="16" t="n"/>
      <c r="G7547" s="17" t="n"/>
      <c r="H7547" s="17" t="n"/>
      <c r="I7547" s="17" t="n"/>
      <c r="J7547" s="17" t="n"/>
      <c r="K7547" s="17" t="n"/>
      <c r="L7547" s="17" t="n"/>
      <c r="N7547">
        <f>IF($B7547="","",IF($C7547="SUPERSTORE","Superstore","DH"))</f>
        <v/>
      </c>
      <c r="O7547">
        <f>IF($B7547="","",IFERROR(VLOOKUP($B7547,Mapping!$A:$C,2,0),"Not Mapped"))</f>
        <v/>
      </c>
      <c r="P7547">
        <f>IF($B7547="","",IFERROR(VLOOKUP($B7547,Mapping!$A:$C,3,0),"Not Mapped"))</f>
        <v/>
      </c>
      <c r="Q7547">
        <f>IF($B7547="","",IF(COUNTIF(Exclusions!$A:$A,$B7547)&gt;0,"Yes","No"))</f>
        <v/>
      </c>
      <c r="R7547" s="17">
        <f>IF($B7547="","",MIN(1,DAY($A7547)/IF($N7547="Superstore",Settings!$B$5,Settings!$B$4)))</f>
        <v/>
      </c>
      <c r="S7547" s="17">
        <f>IF(OR($B7547="",$G7547="",$R7547=0),"",$G7547/$R7547)</f>
        <v/>
      </c>
      <c r="T7547">
        <f>IF($S7547="","",IF($S7547&lt;Settings!$B$8,"Critical",IF($S7547&lt;Settings!$B$9,"Semi Critical","Non Critical")))</f>
        <v/>
      </c>
      <c r="U7547">
        <f>IF($B7547="","",IFERROR(VLOOKUP($O7547,Leaders!$A:$B,2,0),"Not Mapped"))</f>
        <v/>
      </c>
    </row>
    <row r="7548">
      <c r="A7548" s="16" t="n"/>
      <c r="G7548" s="17" t="n"/>
      <c r="H7548" s="17" t="n"/>
      <c r="I7548" s="17" t="n"/>
      <c r="J7548" s="17" t="n"/>
      <c r="K7548" s="17" t="n"/>
      <c r="L7548" s="17" t="n"/>
      <c r="N7548">
        <f>IF($B7548="","",IF($C7548="SUPERSTORE","Superstore","DH"))</f>
        <v/>
      </c>
      <c r="O7548">
        <f>IF($B7548="","",IFERROR(VLOOKUP($B7548,Mapping!$A:$C,2,0),"Not Mapped"))</f>
        <v/>
      </c>
      <c r="P7548">
        <f>IF($B7548="","",IFERROR(VLOOKUP($B7548,Mapping!$A:$C,3,0),"Not Mapped"))</f>
        <v/>
      </c>
      <c r="Q7548">
        <f>IF($B7548="","",IF(COUNTIF(Exclusions!$A:$A,$B7548)&gt;0,"Yes","No"))</f>
        <v/>
      </c>
      <c r="R7548" s="17">
        <f>IF($B7548="","",MIN(1,DAY($A7548)/IF($N7548="Superstore",Settings!$B$5,Settings!$B$4)))</f>
        <v/>
      </c>
      <c r="S7548" s="17">
        <f>IF(OR($B7548="",$G7548="",$R7548=0),"",$G7548/$R7548)</f>
        <v/>
      </c>
      <c r="T7548">
        <f>IF($S7548="","",IF($S7548&lt;Settings!$B$8,"Critical",IF($S7548&lt;Settings!$B$9,"Semi Critical","Non Critical")))</f>
        <v/>
      </c>
      <c r="U7548">
        <f>IF($B7548="","",IFERROR(VLOOKUP($O7548,Leaders!$A:$B,2,0),"Not Mapped"))</f>
        <v/>
      </c>
    </row>
    <row r="7549">
      <c r="A7549" s="16" t="n"/>
      <c r="G7549" s="17" t="n"/>
      <c r="H7549" s="17" t="n"/>
      <c r="I7549" s="17" t="n"/>
      <c r="J7549" s="17" t="n"/>
      <c r="K7549" s="17" t="n"/>
      <c r="L7549" s="17" t="n"/>
      <c r="N7549">
        <f>IF($B7549="","",IF($C7549="SUPERSTORE","Superstore","DH"))</f>
        <v/>
      </c>
      <c r="O7549">
        <f>IF($B7549="","",IFERROR(VLOOKUP($B7549,Mapping!$A:$C,2,0),"Not Mapped"))</f>
        <v/>
      </c>
      <c r="P7549">
        <f>IF($B7549="","",IFERROR(VLOOKUP($B7549,Mapping!$A:$C,3,0),"Not Mapped"))</f>
        <v/>
      </c>
      <c r="Q7549">
        <f>IF($B7549="","",IF(COUNTIF(Exclusions!$A:$A,$B7549)&gt;0,"Yes","No"))</f>
        <v/>
      </c>
      <c r="R7549" s="17">
        <f>IF($B7549="","",MIN(1,DAY($A7549)/IF($N7549="Superstore",Settings!$B$5,Settings!$B$4)))</f>
        <v/>
      </c>
      <c r="S7549" s="17">
        <f>IF(OR($B7549="",$G7549="",$R7549=0),"",$G7549/$R7549)</f>
        <v/>
      </c>
      <c r="T7549">
        <f>IF($S7549="","",IF($S7549&lt;Settings!$B$8,"Critical",IF($S7549&lt;Settings!$B$9,"Semi Critical","Non Critical")))</f>
        <v/>
      </c>
      <c r="U7549">
        <f>IF($B7549="","",IFERROR(VLOOKUP($O7549,Leaders!$A:$B,2,0),"Not Mapped"))</f>
        <v/>
      </c>
    </row>
    <row r="7550">
      <c r="A7550" s="16" t="n"/>
      <c r="G7550" s="17" t="n"/>
      <c r="H7550" s="17" t="n"/>
      <c r="I7550" s="17" t="n"/>
      <c r="J7550" s="17" t="n"/>
      <c r="K7550" s="17" t="n"/>
      <c r="L7550" s="17" t="n"/>
      <c r="N7550">
        <f>IF($B7550="","",IF($C7550="SUPERSTORE","Superstore","DH"))</f>
        <v/>
      </c>
      <c r="O7550">
        <f>IF($B7550="","",IFERROR(VLOOKUP($B7550,Mapping!$A:$C,2,0),"Not Mapped"))</f>
        <v/>
      </c>
      <c r="P7550">
        <f>IF($B7550="","",IFERROR(VLOOKUP($B7550,Mapping!$A:$C,3,0),"Not Mapped"))</f>
        <v/>
      </c>
      <c r="Q7550">
        <f>IF($B7550="","",IF(COUNTIF(Exclusions!$A:$A,$B7550)&gt;0,"Yes","No"))</f>
        <v/>
      </c>
      <c r="R7550" s="17">
        <f>IF($B7550="","",MIN(1,DAY($A7550)/IF($N7550="Superstore",Settings!$B$5,Settings!$B$4)))</f>
        <v/>
      </c>
      <c r="S7550" s="17">
        <f>IF(OR($B7550="",$G7550="",$R7550=0),"",$G7550/$R7550)</f>
        <v/>
      </c>
      <c r="T7550">
        <f>IF($S7550="","",IF($S7550&lt;Settings!$B$8,"Critical",IF($S7550&lt;Settings!$B$9,"Semi Critical","Non Critical")))</f>
        <v/>
      </c>
      <c r="U7550">
        <f>IF($B7550="","",IFERROR(VLOOKUP($O7550,Leaders!$A:$B,2,0),"Not Mapped"))</f>
        <v/>
      </c>
    </row>
    <row r="7551">
      <c r="A7551" s="16" t="n"/>
      <c r="G7551" s="17" t="n"/>
      <c r="H7551" s="17" t="n"/>
      <c r="I7551" s="17" t="n"/>
      <c r="J7551" s="17" t="n"/>
      <c r="K7551" s="17" t="n"/>
      <c r="L7551" s="17" t="n"/>
      <c r="N7551">
        <f>IF($B7551="","",IF($C7551="SUPERSTORE","Superstore","DH"))</f>
        <v/>
      </c>
      <c r="O7551">
        <f>IF($B7551="","",IFERROR(VLOOKUP($B7551,Mapping!$A:$C,2,0),"Not Mapped"))</f>
        <v/>
      </c>
      <c r="P7551">
        <f>IF($B7551="","",IFERROR(VLOOKUP($B7551,Mapping!$A:$C,3,0),"Not Mapped"))</f>
        <v/>
      </c>
      <c r="Q7551">
        <f>IF($B7551="","",IF(COUNTIF(Exclusions!$A:$A,$B7551)&gt;0,"Yes","No"))</f>
        <v/>
      </c>
      <c r="R7551" s="17">
        <f>IF($B7551="","",MIN(1,DAY($A7551)/IF($N7551="Superstore",Settings!$B$5,Settings!$B$4)))</f>
        <v/>
      </c>
      <c r="S7551" s="17">
        <f>IF(OR($B7551="",$G7551="",$R7551=0),"",$G7551/$R7551)</f>
        <v/>
      </c>
      <c r="T7551">
        <f>IF($S7551="","",IF($S7551&lt;Settings!$B$8,"Critical",IF($S7551&lt;Settings!$B$9,"Semi Critical","Non Critical")))</f>
        <v/>
      </c>
      <c r="U7551">
        <f>IF($B7551="","",IFERROR(VLOOKUP($O7551,Leaders!$A:$B,2,0),"Not Mapped"))</f>
        <v/>
      </c>
    </row>
    <row r="7552">
      <c r="A7552" s="16" t="n"/>
      <c r="G7552" s="17" t="n"/>
      <c r="H7552" s="17" t="n"/>
      <c r="I7552" s="17" t="n"/>
      <c r="J7552" s="17" t="n"/>
      <c r="K7552" s="17" t="n"/>
      <c r="L7552" s="17" t="n"/>
      <c r="N7552">
        <f>IF($B7552="","",IF($C7552="SUPERSTORE","Superstore","DH"))</f>
        <v/>
      </c>
      <c r="O7552">
        <f>IF($B7552="","",IFERROR(VLOOKUP($B7552,Mapping!$A:$C,2,0),"Not Mapped"))</f>
        <v/>
      </c>
      <c r="P7552">
        <f>IF($B7552="","",IFERROR(VLOOKUP($B7552,Mapping!$A:$C,3,0),"Not Mapped"))</f>
        <v/>
      </c>
      <c r="Q7552">
        <f>IF($B7552="","",IF(COUNTIF(Exclusions!$A:$A,$B7552)&gt;0,"Yes","No"))</f>
        <v/>
      </c>
      <c r="R7552" s="17">
        <f>IF($B7552="","",MIN(1,DAY($A7552)/IF($N7552="Superstore",Settings!$B$5,Settings!$B$4)))</f>
        <v/>
      </c>
      <c r="S7552" s="17">
        <f>IF(OR($B7552="",$G7552="",$R7552=0),"",$G7552/$R7552)</f>
        <v/>
      </c>
      <c r="T7552">
        <f>IF($S7552="","",IF($S7552&lt;Settings!$B$8,"Critical",IF($S7552&lt;Settings!$B$9,"Semi Critical","Non Critical")))</f>
        <v/>
      </c>
      <c r="U7552">
        <f>IF($B7552="","",IFERROR(VLOOKUP($O7552,Leaders!$A:$B,2,0),"Not Mapped"))</f>
        <v/>
      </c>
    </row>
    <row r="7553">
      <c r="A7553" s="16" t="n"/>
      <c r="G7553" s="17" t="n"/>
      <c r="H7553" s="17" t="n"/>
      <c r="I7553" s="17" t="n"/>
      <c r="J7553" s="17" t="n"/>
      <c r="K7553" s="17" t="n"/>
      <c r="L7553" s="17" t="n"/>
      <c r="N7553">
        <f>IF($B7553="","",IF($C7553="SUPERSTORE","Superstore","DH"))</f>
        <v/>
      </c>
      <c r="O7553">
        <f>IF($B7553="","",IFERROR(VLOOKUP($B7553,Mapping!$A:$C,2,0),"Not Mapped"))</f>
        <v/>
      </c>
      <c r="P7553">
        <f>IF($B7553="","",IFERROR(VLOOKUP($B7553,Mapping!$A:$C,3,0),"Not Mapped"))</f>
        <v/>
      </c>
      <c r="Q7553">
        <f>IF($B7553="","",IF(COUNTIF(Exclusions!$A:$A,$B7553)&gt;0,"Yes","No"))</f>
        <v/>
      </c>
      <c r="R7553" s="17">
        <f>IF($B7553="","",MIN(1,DAY($A7553)/IF($N7553="Superstore",Settings!$B$5,Settings!$B$4)))</f>
        <v/>
      </c>
      <c r="S7553" s="17">
        <f>IF(OR($B7553="",$G7553="",$R7553=0),"",$G7553/$R7553)</f>
        <v/>
      </c>
      <c r="T7553">
        <f>IF($S7553="","",IF($S7553&lt;Settings!$B$8,"Critical",IF($S7553&lt;Settings!$B$9,"Semi Critical","Non Critical")))</f>
        <v/>
      </c>
      <c r="U7553">
        <f>IF($B7553="","",IFERROR(VLOOKUP($O7553,Leaders!$A:$B,2,0),"Not Mapped"))</f>
        <v/>
      </c>
    </row>
    <row r="7554">
      <c r="A7554" s="16" t="n"/>
      <c r="G7554" s="17" t="n"/>
      <c r="H7554" s="17" t="n"/>
      <c r="I7554" s="17" t="n"/>
      <c r="J7554" s="17" t="n"/>
      <c r="K7554" s="17" t="n"/>
      <c r="L7554" s="17" t="n"/>
      <c r="N7554">
        <f>IF($B7554="","",IF($C7554="SUPERSTORE","Superstore","DH"))</f>
        <v/>
      </c>
      <c r="O7554">
        <f>IF($B7554="","",IFERROR(VLOOKUP($B7554,Mapping!$A:$C,2,0),"Not Mapped"))</f>
        <v/>
      </c>
      <c r="P7554">
        <f>IF($B7554="","",IFERROR(VLOOKUP($B7554,Mapping!$A:$C,3,0),"Not Mapped"))</f>
        <v/>
      </c>
      <c r="Q7554">
        <f>IF($B7554="","",IF(COUNTIF(Exclusions!$A:$A,$B7554)&gt;0,"Yes","No"))</f>
        <v/>
      </c>
      <c r="R7554" s="17">
        <f>IF($B7554="","",MIN(1,DAY($A7554)/IF($N7554="Superstore",Settings!$B$5,Settings!$B$4)))</f>
        <v/>
      </c>
      <c r="S7554" s="17">
        <f>IF(OR($B7554="",$G7554="",$R7554=0),"",$G7554/$R7554)</f>
        <v/>
      </c>
      <c r="T7554">
        <f>IF($S7554="","",IF($S7554&lt;Settings!$B$8,"Critical",IF($S7554&lt;Settings!$B$9,"Semi Critical","Non Critical")))</f>
        <v/>
      </c>
      <c r="U7554">
        <f>IF($B7554="","",IFERROR(VLOOKUP($O7554,Leaders!$A:$B,2,0),"Not Mapped"))</f>
        <v/>
      </c>
    </row>
    <row r="7555">
      <c r="A7555" s="16" t="n"/>
      <c r="G7555" s="17" t="n"/>
      <c r="H7555" s="17" t="n"/>
      <c r="I7555" s="17" t="n"/>
      <c r="J7555" s="17" t="n"/>
      <c r="K7555" s="17" t="n"/>
      <c r="L7555" s="17" t="n"/>
      <c r="N7555">
        <f>IF($B7555="","",IF($C7555="SUPERSTORE","Superstore","DH"))</f>
        <v/>
      </c>
      <c r="O7555">
        <f>IF($B7555="","",IFERROR(VLOOKUP($B7555,Mapping!$A:$C,2,0),"Not Mapped"))</f>
        <v/>
      </c>
      <c r="P7555">
        <f>IF($B7555="","",IFERROR(VLOOKUP($B7555,Mapping!$A:$C,3,0),"Not Mapped"))</f>
        <v/>
      </c>
      <c r="Q7555">
        <f>IF($B7555="","",IF(COUNTIF(Exclusions!$A:$A,$B7555)&gt;0,"Yes","No"))</f>
        <v/>
      </c>
      <c r="R7555" s="17">
        <f>IF($B7555="","",MIN(1,DAY($A7555)/IF($N7555="Superstore",Settings!$B$5,Settings!$B$4)))</f>
        <v/>
      </c>
      <c r="S7555" s="17">
        <f>IF(OR($B7555="",$G7555="",$R7555=0),"",$G7555/$R7555)</f>
        <v/>
      </c>
      <c r="T7555">
        <f>IF($S7555="","",IF($S7555&lt;Settings!$B$8,"Critical",IF($S7555&lt;Settings!$B$9,"Semi Critical","Non Critical")))</f>
        <v/>
      </c>
      <c r="U7555">
        <f>IF($B7555="","",IFERROR(VLOOKUP($O7555,Leaders!$A:$B,2,0),"Not Mapped"))</f>
        <v/>
      </c>
    </row>
    <row r="7556">
      <c r="A7556" s="16" t="n"/>
      <c r="G7556" s="17" t="n"/>
      <c r="H7556" s="17" t="n"/>
      <c r="I7556" s="17" t="n"/>
      <c r="J7556" s="17" t="n"/>
      <c r="K7556" s="17" t="n"/>
      <c r="L7556" s="17" t="n"/>
      <c r="N7556">
        <f>IF($B7556="","",IF($C7556="SUPERSTORE","Superstore","DH"))</f>
        <v/>
      </c>
      <c r="O7556">
        <f>IF($B7556="","",IFERROR(VLOOKUP($B7556,Mapping!$A:$C,2,0),"Not Mapped"))</f>
        <v/>
      </c>
      <c r="P7556">
        <f>IF($B7556="","",IFERROR(VLOOKUP($B7556,Mapping!$A:$C,3,0),"Not Mapped"))</f>
        <v/>
      </c>
      <c r="Q7556">
        <f>IF($B7556="","",IF(COUNTIF(Exclusions!$A:$A,$B7556)&gt;0,"Yes","No"))</f>
        <v/>
      </c>
      <c r="R7556" s="17">
        <f>IF($B7556="","",MIN(1,DAY($A7556)/IF($N7556="Superstore",Settings!$B$5,Settings!$B$4)))</f>
        <v/>
      </c>
      <c r="S7556" s="17">
        <f>IF(OR($B7556="",$G7556="",$R7556=0),"",$G7556/$R7556)</f>
        <v/>
      </c>
      <c r="T7556">
        <f>IF($S7556="","",IF($S7556&lt;Settings!$B$8,"Critical",IF($S7556&lt;Settings!$B$9,"Semi Critical","Non Critical")))</f>
        <v/>
      </c>
      <c r="U7556">
        <f>IF($B7556="","",IFERROR(VLOOKUP($O7556,Leaders!$A:$B,2,0),"Not Mapped"))</f>
        <v/>
      </c>
    </row>
    <row r="7557">
      <c r="A7557" s="16" t="n"/>
      <c r="G7557" s="17" t="n"/>
      <c r="H7557" s="17" t="n"/>
      <c r="I7557" s="17" t="n"/>
      <c r="J7557" s="17" t="n"/>
      <c r="K7557" s="17" t="n"/>
      <c r="L7557" s="17" t="n"/>
      <c r="N7557">
        <f>IF($B7557="","",IF($C7557="SUPERSTORE","Superstore","DH"))</f>
        <v/>
      </c>
      <c r="O7557">
        <f>IF($B7557="","",IFERROR(VLOOKUP($B7557,Mapping!$A:$C,2,0),"Not Mapped"))</f>
        <v/>
      </c>
      <c r="P7557">
        <f>IF($B7557="","",IFERROR(VLOOKUP($B7557,Mapping!$A:$C,3,0),"Not Mapped"))</f>
        <v/>
      </c>
      <c r="Q7557">
        <f>IF($B7557="","",IF(COUNTIF(Exclusions!$A:$A,$B7557)&gt;0,"Yes","No"))</f>
        <v/>
      </c>
      <c r="R7557" s="17">
        <f>IF($B7557="","",MIN(1,DAY($A7557)/IF($N7557="Superstore",Settings!$B$5,Settings!$B$4)))</f>
        <v/>
      </c>
      <c r="S7557" s="17">
        <f>IF(OR($B7557="",$G7557="",$R7557=0),"",$G7557/$R7557)</f>
        <v/>
      </c>
      <c r="T7557">
        <f>IF($S7557="","",IF($S7557&lt;Settings!$B$8,"Critical",IF($S7557&lt;Settings!$B$9,"Semi Critical","Non Critical")))</f>
        <v/>
      </c>
      <c r="U7557">
        <f>IF($B7557="","",IFERROR(VLOOKUP($O7557,Leaders!$A:$B,2,0),"Not Mapped"))</f>
        <v/>
      </c>
    </row>
    <row r="7558">
      <c r="A7558" s="16" t="n"/>
      <c r="G7558" s="17" t="n"/>
      <c r="H7558" s="17" t="n"/>
      <c r="I7558" s="17" t="n"/>
      <c r="J7558" s="17" t="n"/>
      <c r="K7558" s="17" t="n"/>
      <c r="L7558" s="17" t="n"/>
      <c r="N7558">
        <f>IF($B7558="","",IF($C7558="SUPERSTORE","Superstore","DH"))</f>
        <v/>
      </c>
      <c r="O7558">
        <f>IF($B7558="","",IFERROR(VLOOKUP($B7558,Mapping!$A:$C,2,0),"Not Mapped"))</f>
        <v/>
      </c>
      <c r="P7558">
        <f>IF($B7558="","",IFERROR(VLOOKUP($B7558,Mapping!$A:$C,3,0),"Not Mapped"))</f>
        <v/>
      </c>
      <c r="Q7558">
        <f>IF($B7558="","",IF(COUNTIF(Exclusions!$A:$A,$B7558)&gt;0,"Yes","No"))</f>
        <v/>
      </c>
      <c r="R7558" s="17">
        <f>IF($B7558="","",MIN(1,DAY($A7558)/IF($N7558="Superstore",Settings!$B$5,Settings!$B$4)))</f>
        <v/>
      </c>
      <c r="S7558" s="17">
        <f>IF(OR($B7558="",$G7558="",$R7558=0),"",$G7558/$R7558)</f>
        <v/>
      </c>
      <c r="T7558">
        <f>IF($S7558="","",IF($S7558&lt;Settings!$B$8,"Critical",IF($S7558&lt;Settings!$B$9,"Semi Critical","Non Critical")))</f>
        <v/>
      </c>
      <c r="U7558">
        <f>IF($B7558="","",IFERROR(VLOOKUP($O7558,Leaders!$A:$B,2,0),"Not Mapped"))</f>
        <v/>
      </c>
    </row>
    <row r="7559">
      <c r="A7559" s="16" t="n"/>
      <c r="G7559" s="17" t="n"/>
      <c r="H7559" s="17" t="n"/>
      <c r="I7559" s="17" t="n"/>
      <c r="J7559" s="17" t="n"/>
      <c r="K7559" s="17" t="n"/>
      <c r="L7559" s="17" t="n"/>
      <c r="N7559">
        <f>IF($B7559="","",IF($C7559="SUPERSTORE","Superstore","DH"))</f>
        <v/>
      </c>
      <c r="O7559">
        <f>IF($B7559="","",IFERROR(VLOOKUP($B7559,Mapping!$A:$C,2,0),"Not Mapped"))</f>
        <v/>
      </c>
      <c r="P7559">
        <f>IF($B7559="","",IFERROR(VLOOKUP($B7559,Mapping!$A:$C,3,0),"Not Mapped"))</f>
        <v/>
      </c>
      <c r="Q7559">
        <f>IF($B7559="","",IF(COUNTIF(Exclusions!$A:$A,$B7559)&gt;0,"Yes","No"))</f>
        <v/>
      </c>
      <c r="R7559" s="17">
        <f>IF($B7559="","",MIN(1,DAY($A7559)/IF($N7559="Superstore",Settings!$B$5,Settings!$B$4)))</f>
        <v/>
      </c>
      <c r="S7559" s="17">
        <f>IF(OR($B7559="",$G7559="",$R7559=0),"",$G7559/$R7559)</f>
        <v/>
      </c>
      <c r="T7559">
        <f>IF($S7559="","",IF($S7559&lt;Settings!$B$8,"Critical",IF($S7559&lt;Settings!$B$9,"Semi Critical","Non Critical")))</f>
        <v/>
      </c>
      <c r="U7559">
        <f>IF($B7559="","",IFERROR(VLOOKUP($O7559,Leaders!$A:$B,2,0),"Not Mapped"))</f>
        <v/>
      </c>
    </row>
    <row r="7560">
      <c r="A7560" s="16" t="n"/>
      <c r="G7560" s="17" t="n"/>
      <c r="H7560" s="17" t="n"/>
      <c r="I7560" s="17" t="n"/>
      <c r="J7560" s="17" t="n"/>
      <c r="K7560" s="17" t="n"/>
      <c r="L7560" s="17" t="n"/>
      <c r="N7560">
        <f>IF($B7560="","",IF($C7560="SUPERSTORE","Superstore","DH"))</f>
        <v/>
      </c>
      <c r="O7560">
        <f>IF($B7560="","",IFERROR(VLOOKUP($B7560,Mapping!$A:$C,2,0),"Not Mapped"))</f>
        <v/>
      </c>
      <c r="P7560">
        <f>IF($B7560="","",IFERROR(VLOOKUP($B7560,Mapping!$A:$C,3,0),"Not Mapped"))</f>
        <v/>
      </c>
      <c r="Q7560">
        <f>IF($B7560="","",IF(COUNTIF(Exclusions!$A:$A,$B7560)&gt;0,"Yes","No"))</f>
        <v/>
      </c>
      <c r="R7560" s="17">
        <f>IF($B7560="","",MIN(1,DAY($A7560)/IF($N7560="Superstore",Settings!$B$5,Settings!$B$4)))</f>
        <v/>
      </c>
      <c r="S7560" s="17">
        <f>IF(OR($B7560="",$G7560="",$R7560=0),"",$G7560/$R7560)</f>
        <v/>
      </c>
      <c r="T7560">
        <f>IF($S7560="","",IF($S7560&lt;Settings!$B$8,"Critical",IF($S7560&lt;Settings!$B$9,"Semi Critical","Non Critical")))</f>
        <v/>
      </c>
      <c r="U7560">
        <f>IF($B7560="","",IFERROR(VLOOKUP($O7560,Leaders!$A:$B,2,0),"Not Mapped"))</f>
        <v/>
      </c>
    </row>
    <row r="7561">
      <c r="A7561" s="16" t="n"/>
      <c r="G7561" s="17" t="n"/>
      <c r="H7561" s="17" t="n"/>
      <c r="I7561" s="17" t="n"/>
      <c r="J7561" s="17" t="n"/>
      <c r="K7561" s="17" t="n"/>
      <c r="L7561" s="17" t="n"/>
      <c r="N7561">
        <f>IF($B7561="","",IF($C7561="SUPERSTORE","Superstore","DH"))</f>
        <v/>
      </c>
      <c r="O7561">
        <f>IF($B7561="","",IFERROR(VLOOKUP($B7561,Mapping!$A:$C,2,0),"Not Mapped"))</f>
        <v/>
      </c>
      <c r="P7561">
        <f>IF($B7561="","",IFERROR(VLOOKUP($B7561,Mapping!$A:$C,3,0),"Not Mapped"))</f>
        <v/>
      </c>
      <c r="Q7561">
        <f>IF($B7561="","",IF(COUNTIF(Exclusions!$A:$A,$B7561)&gt;0,"Yes","No"))</f>
        <v/>
      </c>
      <c r="R7561" s="17">
        <f>IF($B7561="","",MIN(1,DAY($A7561)/IF($N7561="Superstore",Settings!$B$5,Settings!$B$4)))</f>
        <v/>
      </c>
      <c r="S7561" s="17">
        <f>IF(OR($B7561="",$G7561="",$R7561=0),"",$G7561/$R7561)</f>
        <v/>
      </c>
      <c r="T7561">
        <f>IF($S7561="","",IF($S7561&lt;Settings!$B$8,"Critical",IF($S7561&lt;Settings!$B$9,"Semi Critical","Non Critical")))</f>
        <v/>
      </c>
      <c r="U7561">
        <f>IF($B7561="","",IFERROR(VLOOKUP($O7561,Leaders!$A:$B,2,0),"Not Mapped"))</f>
        <v/>
      </c>
    </row>
    <row r="7562">
      <c r="A7562" s="16" t="n"/>
      <c r="G7562" s="17" t="n"/>
      <c r="H7562" s="17" t="n"/>
      <c r="I7562" s="17" t="n"/>
      <c r="J7562" s="17" t="n"/>
      <c r="K7562" s="17" t="n"/>
      <c r="L7562" s="17" t="n"/>
      <c r="N7562">
        <f>IF($B7562="","",IF($C7562="SUPERSTORE","Superstore","DH"))</f>
        <v/>
      </c>
      <c r="O7562">
        <f>IF($B7562="","",IFERROR(VLOOKUP($B7562,Mapping!$A:$C,2,0),"Not Mapped"))</f>
        <v/>
      </c>
      <c r="P7562">
        <f>IF($B7562="","",IFERROR(VLOOKUP($B7562,Mapping!$A:$C,3,0),"Not Mapped"))</f>
        <v/>
      </c>
      <c r="Q7562">
        <f>IF($B7562="","",IF(COUNTIF(Exclusions!$A:$A,$B7562)&gt;0,"Yes","No"))</f>
        <v/>
      </c>
      <c r="R7562" s="17">
        <f>IF($B7562="","",MIN(1,DAY($A7562)/IF($N7562="Superstore",Settings!$B$5,Settings!$B$4)))</f>
        <v/>
      </c>
      <c r="S7562" s="17">
        <f>IF(OR($B7562="",$G7562="",$R7562=0),"",$G7562/$R7562)</f>
        <v/>
      </c>
      <c r="T7562">
        <f>IF($S7562="","",IF($S7562&lt;Settings!$B$8,"Critical",IF($S7562&lt;Settings!$B$9,"Semi Critical","Non Critical")))</f>
        <v/>
      </c>
      <c r="U7562">
        <f>IF($B7562="","",IFERROR(VLOOKUP($O7562,Leaders!$A:$B,2,0),"Not Mapped"))</f>
        <v/>
      </c>
    </row>
    <row r="7563">
      <c r="A7563" s="16" t="n"/>
      <c r="G7563" s="17" t="n"/>
      <c r="H7563" s="17" t="n"/>
      <c r="I7563" s="17" t="n"/>
      <c r="J7563" s="17" t="n"/>
      <c r="K7563" s="17" t="n"/>
      <c r="L7563" s="17" t="n"/>
      <c r="N7563">
        <f>IF($B7563="","",IF($C7563="SUPERSTORE","Superstore","DH"))</f>
        <v/>
      </c>
      <c r="O7563">
        <f>IF($B7563="","",IFERROR(VLOOKUP($B7563,Mapping!$A:$C,2,0),"Not Mapped"))</f>
        <v/>
      </c>
      <c r="P7563">
        <f>IF($B7563="","",IFERROR(VLOOKUP($B7563,Mapping!$A:$C,3,0),"Not Mapped"))</f>
        <v/>
      </c>
      <c r="Q7563">
        <f>IF($B7563="","",IF(COUNTIF(Exclusions!$A:$A,$B7563)&gt;0,"Yes","No"))</f>
        <v/>
      </c>
      <c r="R7563" s="17">
        <f>IF($B7563="","",MIN(1,DAY($A7563)/IF($N7563="Superstore",Settings!$B$5,Settings!$B$4)))</f>
        <v/>
      </c>
      <c r="S7563" s="17">
        <f>IF(OR($B7563="",$G7563="",$R7563=0),"",$G7563/$R7563)</f>
        <v/>
      </c>
      <c r="T7563">
        <f>IF($S7563="","",IF($S7563&lt;Settings!$B$8,"Critical",IF($S7563&lt;Settings!$B$9,"Semi Critical","Non Critical")))</f>
        <v/>
      </c>
      <c r="U7563">
        <f>IF($B7563="","",IFERROR(VLOOKUP($O7563,Leaders!$A:$B,2,0),"Not Mapped"))</f>
        <v/>
      </c>
    </row>
    <row r="7564">
      <c r="A7564" s="16" t="n"/>
      <c r="G7564" s="17" t="n"/>
      <c r="H7564" s="17" t="n"/>
      <c r="I7564" s="17" t="n"/>
      <c r="J7564" s="17" t="n"/>
      <c r="K7564" s="17" t="n"/>
      <c r="L7564" s="17" t="n"/>
      <c r="N7564">
        <f>IF($B7564="","",IF($C7564="SUPERSTORE","Superstore","DH"))</f>
        <v/>
      </c>
      <c r="O7564">
        <f>IF($B7564="","",IFERROR(VLOOKUP($B7564,Mapping!$A:$C,2,0),"Not Mapped"))</f>
        <v/>
      </c>
      <c r="P7564">
        <f>IF($B7564="","",IFERROR(VLOOKUP($B7564,Mapping!$A:$C,3,0),"Not Mapped"))</f>
        <v/>
      </c>
      <c r="Q7564">
        <f>IF($B7564="","",IF(COUNTIF(Exclusions!$A:$A,$B7564)&gt;0,"Yes","No"))</f>
        <v/>
      </c>
      <c r="R7564" s="17">
        <f>IF($B7564="","",MIN(1,DAY($A7564)/IF($N7564="Superstore",Settings!$B$5,Settings!$B$4)))</f>
        <v/>
      </c>
      <c r="S7564" s="17">
        <f>IF(OR($B7564="",$G7564="",$R7564=0),"",$G7564/$R7564)</f>
        <v/>
      </c>
      <c r="T7564">
        <f>IF($S7564="","",IF($S7564&lt;Settings!$B$8,"Critical",IF($S7564&lt;Settings!$B$9,"Semi Critical","Non Critical")))</f>
        <v/>
      </c>
      <c r="U7564">
        <f>IF($B7564="","",IFERROR(VLOOKUP($O7564,Leaders!$A:$B,2,0),"Not Mapped"))</f>
        <v/>
      </c>
    </row>
    <row r="7565">
      <c r="A7565" s="16" t="n"/>
      <c r="G7565" s="17" t="n"/>
      <c r="H7565" s="17" t="n"/>
      <c r="I7565" s="17" t="n"/>
      <c r="J7565" s="17" t="n"/>
      <c r="K7565" s="17" t="n"/>
      <c r="L7565" s="17" t="n"/>
      <c r="N7565">
        <f>IF($B7565="","",IF($C7565="SUPERSTORE","Superstore","DH"))</f>
        <v/>
      </c>
      <c r="O7565">
        <f>IF($B7565="","",IFERROR(VLOOKUP($B7565,Mapping!$A:$C,2,0),"Not Mapped"))</f>
        <v/>
      </c>
      <c r="P7565">
        <f>IF($B7565="","",IFERROR(VLOOKUP($B7565,Mapping!$A:$C,3,0),"Not Mapped"))</f>
        <v/>
      </c>
      <c r="Q7565">
        <f>IF($B7565="","",IF(COUNTIF(Exclusions!$A:$A,$B7565)&gt;0,"Yes","No"))</f>
        <v/>
      </c>
      <c r="R7565" s="17">
        <f>IF($B7565="","",MIN(1,DAY($A7565)/IF($N7565="Superstore",Settings!$B$5,Settings!$B$4)))</f>
        <v/>
      </c>
      <c r="S7565" s="17">
        <f>IF(OR($B7565="",$G7565="",$R7565=0),"",$G7565/$R7565)</f>
        <v/>
      </c>
      <c r="T7565">
        <f>IF($S7565="","",IF($S7565&lt;Settings!$B$8,"Critical",IF($S7565&lt;Settings!$B$9,"Semi Critical","Non Critical")))</f>
        <v/>
      </c>
      <c r="U7565">
        <f>IF($B7565="","",IFERROR(VLOOKUP($O7565,Leaders!$A:$B,2,0),"Not Mapped"))</f>
        <v/>
      </c>
    </row>
    <row r="7566">
      <c r="A7566" s="16" t="n"/>
      <c r="G7566" s="17" t="n"/>
      <c r="H7566" s="17" t="n"/>
      <c r="I7566" s="17" t="n"/>
      <c r="J7566" s="17" t="n"/>
      <c r="K7566" s="17" t="n"/>
      <c r="L7566" s="17" t="n"/>
      <c r="N7566">
        <f>IF($B7566="","",IF($C7566="SUPERSTORE","Superstore","DH"))</f>
        <v/>
      </c>
      <c r="O7566">
        <f>IF($B7566="","",IFERROR(VLOOKUP($B7566,Mapping!$A:$C,2,0),"Not Mapped"))</f>
        <v/>
      </c>
      <c r="P7566">
        <f>IF($B7566="","",IFERROR(VLOOKUP($B7566,Mapping!$A:$C,3,0),"Not Mapped"))</f>
        <v/>
      </c>
      <c r="Q7566">
        <f>IF($B7566="","",IF(COUNTIF(Exclusions!$A:$A,$B7566)&gt;0,"Yes","No"))</f>
        <v/>
      </c>
      <c r="R7566" s="17">
        <f>IF($B7566="","",MIN(1,DAY($A7566)/IF($N7566="Superstore",Settings!$B$5,Settings!$B$4)))</f>
        <v/>
      </c>
      <c r="S7566" s="17">
        <f>IF(OR($B7566="",$G7566="",$R7566=0),"",$G7566/$R7566)</f>
        <v/>
      </c>
      <c r="T7566">
        <f>IF($S7566="","",IF($S7566&lt;Settings!$B$8,"Critical",IF($S7566&lt;Settings!$B$9,"Semi Critical","Non Critical")))</f>
        <v/>
      </c>
      <c r="U7566">
        <f>IF($B7566="","",IFERROR(VLOOKUP($O7566,Leaders!$A:$B,2,0),"Not Mapped"))</f>
        <v/>
      </c>
    </row>
    <row r="7567">
      <c r="A7567" s="16" t="n"/>
      <c r="G7567" s="17" t="n"/>
      <c r="H7567" s="17" t="n"/>
      <c r="I7567" s="17" t="n"/>
      <c r="J7567" s="17" t="n"/>
      <c r="K7567" s="17" t="n"/>
      <c r="L7567" s="17" t="n"/>
      <c r="N7567">
        <f>IF($B7567="","",IF($C7567="SUPERSTORE","Superstore","DH"))</f>
        <v/>
      </c>
      <c r="O7567">
        <f>IF($B7567="","",IFERROR(VLOOKUP($B7567,Mapping!$A:$C,2,0),"Not Mapped"))</f>
        <v/>
      </c>
      <c r="P7567">
        <f>IF($B7567="","",IFERROR(VLOOKUP($B7567,Mapping!$A:$C,3,0),"Not Mapped"))</f>
        <v/>
      </c>
      <c r="Q7567">
        <f>IF($B7567="","",IF(COUNTIF(Exclusions!$A:$A,$B7567)&gt;0,"Yes","No"))</f>
        <v/>
      </c>
      <c r="R7567" s="17">
        <f>IF($B7567="","",MIN(1,DAY($A7567)/IF($N7567="Superstore",Settings!$B$5,Settings!$B$4)))</f>
        <v/>
      </c>
      <c r="S7567" s="17">
        <f>IF(OR($B7567="",$G7567="",$R7567=0),"",$G7567/$R7567)</f>
        <v/>
      </c>
      <c r="T7567">
        <f>IF($S7567="","",IF($S7567&lt;Settings!$B$8,"Critical",IF($S7567&lt;Settings!$B$9,"Semi Critical","Non Critical")))</f>
        <v/>
      </c>
      <c r="U7567">
        <f>IF($B7567="","",IFERROR(VLOOKUP($O7567,Leaders!$A:$B,2,0),"Not Mapped"))</f>
        <v/>
      </c>
    </row>
    <row r="7568">
      <c r="A7568" s="16" t="n"/>
      <c r="G7568" s="17" t="n"/>
      <c r="H7568" s="17" t="n"/>
      <c r="I7568" s="17" t="n"/>
      <c r="J7568" s="17" t="n"/>
      <c r="K7568" s="17" t="n"/>
      <c r="L7568" s="17" t="n"/>
      <c r="N7568">
        <f>IF($B7568="","",IF($C7568="SUPERSTORE","Superstore","DH"))</f>
        <v/>
      </c>
      <c r="O7568">
        <f>IF($B7568="","",IFERROR(VLOOKUP($B7568,Mapping!$A:$C,2,0),"Not Mapped"))</f>
        <v/>
      </c>
      <c r="P7568">
        <f>IF($B7568="","",IFERROR(VLOOKUP($B7568,Mapping!$A:$C,3,0),"Not Mapped"))</f>
        <v/>
      </c>
      <c r="Q7568">
        <f>IF($B7568="","",IF(COUNTIF(Exclusions!$A:$A,$B7568)&gt;0,"Yes","No"))</f>
        <v/>
      </c>
      <c r="R7568" s="17">
        <f>IF($B7568="","",MIN(1,DAY($A7568)/IF($N7568="Superstore",Settings!$B$5,Settings!$B$4)))</f>
        <v/>
      </c>
      <c r="S7568" s="17">
        <f>IF(OR($B7568="",$G7568="",$R7568=0),"",$G7568/$R7568)</f>
        <v/>
      </c>
      <c r="T7568">
        <f>IF($S7568="","",IF($S7568&lt;Settings!$B$8,"Critical",IF($S7568&lt;Settings!$B$9,"Semi Critical","Non Critical")))</f>
        <v/>
      </c>
      <c r="U7568">
        <f>IF($B7568="","",IFERROR(VLOOKUP($O7568,Leaders!$A:$B,2,0),"Not Mapped"))</f>
        <v/>
      </c>
    </row>
    <row r="7569">
      <c r="A7569" s="16" t="n"/>
      <c r="G7569" s="17" t="n"/>
      <c r="H7569" s="17" t="n"/>
      <c r="I7569" s="17" t="n"/>
      <c r="J7569" s="17" t="n"/>
      <c r="K7569" s="17" t="n"/>
      <c r="L7569" s="17" t="n"/>
      <c r="N7569">
        <f>IF($B7569="","",IF($C7569="SUPERSTORE","Superstore","DH"))</f>
        <v/>
      </c>
      <c r="O7569">
        <f>IF($B7569="","",IFERROR(VLOOKUP($B7569,Mapping!$A:$C,2,0),"Not Mapped"))</f>
        <v/>
      </c>
      <c r="P7569">
        <f>IF($B7569="","",IFERROR(VLOOKUP($B7569,Mapping!$A:$C,3,0),"Not Mapped"))</f>
        <v/>
      </c>
      <c r="Q7569">
        <f>IF($B7569="","",IF(COUNTIF(Exclusions!$A:$A,$B7569)&gt;0,"Yes","No"))</f>
        <v/>
      </c>
      <c r="R7569" s="17">
        <f>IF($B7569="","",MIN(1,DAY($A7569)/IF($N7569="Superstore",Settings!$B$5,Settings!$B$4)))</f>
        <v/>
      </c>
      <c r="S7569" s="17">
        <f>IF(OR($B7569="",$G7569="",$R7569=0),"",$G7569/$R7569)</f>
        <v/>
      </c>
      <c r="T7569">
        <f>IF($S7569="","",IF($S7569&lt;Settings!$B$8,"Critical",IF($S7569&lt;Settings!$B$9,"Semi Critical","Non Critical")))</f>
        <v/>
      </c>
      <c r="U7569">
        <f>IF($B7569="","",IFERROR(VLOOKUP($O7569,Leaders!$A:$B,2,0),"Not Mapped"))</f>
        <v/>
      </c>
    </row>
    <row r="7570">
      <c r="A7570" s="16" t="n"/>
      <c r="G7570" s="17" t="n"/>
      <c r="H7570" s="17" t="n"/>
      <c r="I7570" s="17" t="n"/>
      <c r="J7570" s="17" t="n"/>
      <c r="K7570" s="17" t="n"/>
      <c r="L7570" s="17" t="n"/>
      <c r="N7570">
        <f>IF($B7570="","",IF($C7570="SUPERSTORE","Superstore","DH"))</f>
        <v/>
      </c>
      <c r="O7570">
        <f>IF($B7570="","",IFERROR(VLOOKUP($B7570,Mapping!$A:$C,2,0),"Not Mapped"))</f>
        <v/>
      </c>
      <c r="P7570">
        <f>IF($B7570="","",IFERROR(VLOOKUP($B7570,Mapping!$A:$C,3,0),"Not Mapped"))</f>
        <v/>
      </c>
      <c r="Q7570">
        <f>IF($B7570="","",IF(COUNTIF(Exclusions!$A:$A,$B7570)&gt;0,"Yes","No"))</f>
        <v/>
      </c>
      <c r="R7570" s="17">
        <f>IF($B7570="","",MIN(1,DAY($A7570)/IF($N7570="Superstore",Settings!$B$5,Settings!$B$4)))</f>
        <v/>
      </c>
      <c r="S7570" s="17">
        <f>IF(OR($B7570="",$G7570="",$R7570=0),"",$G7570/$R7570)</f>
        <v/>
      </c>
      <c r="T7570">
        <f>IF($S7570="","",IF($S7570&lt;Settings!$B$8,"Critical",IF($S7570&lt;Settings!$B$9,"Semi Critical","Non Critical")))</f>
        <v/>
      </c>
      <c r="U7570">
        <f>IF($B7570="","",IFERROR(VLOOKUP($O7570,Leaders!$A:$B,2,0),"Not Mapped"))</f>
        <v/>
      </c>
    </row>
    <row r="7571">
      <c r="A7571" s="16" t="n"/>
      <c r="G7571" s="17" t="n"/>
      <c r="H7571" s="17" t="n"/>
      <c r="I7571" s="17" t="n"/>
      <c r="J7571" s="17" t="n"/>
      <c r="K7571" s="17" t="n"/>
      <c r="L7571" s="17" t="n"/>
      <c r="N7571">
        <f>IF($B7571="","",IF($C7571="SUPERSTORE","Superstore","DH"))</f>
        <v/>
      </c>
      <c r="O7571">
        <f>IF($B7571="","",IFERROR(VLOOKUP($B7571,Mapping!$A:$C,2,0),"Not Mapped"))</f>
        <v/>
      </c>
      <c r="P7571">
        <f>IF($B7571="","",IFERROR(VLOOKUP($B7571,Mapping!$A:$C,3,0),"Not Mapped"))</f>
        <v/>
      </c>
      <c r="Q7571">
        <f>IF($B7571="","",IF(COUNTIF(Exclusions!$A:$A,$B7571)&gt;0,"Yes","No"))</f>
        <v/>
      </c>
      <c r="R7571" s="17">
        <f>IF($B7571="","",MIN(1,DAY($A7571)/IF($N7571="Superstore",Settings!$B$5,Settings!$B$4)))</f>
        <v/>
      </c>
      <c r="S7571" s="17">
        <f>IF(OR($B7571="",$G7571="",$R7571=0),"",$G7571/$R7571)</f>
        <v/>
      </c>
      <c r="T7571">
        <f>IF($S7571="","",IF($S7571&lt;Settings!$B$8,"Critical",IF($S7571&lt;Settings!$B$9,"Semi Critical","Non Critical")))</f>
        <v/>
      </c>
      <c r="U7571">
        <f>IF($B7571="","",IFERROR(VLOOKUP($O7571,Leaders!$A:$B,2,0),"Not Mapped"))</f>
        <v/>
      </c>
    </row>
    <row r="7572">
      <c r="A7572" s="16" t="n"/>
      <c r="G7572" s="17" t="n"/>
      <c r="H7572" s="17" t="n"/>
      <c r="I7572" s="17" t="n"/>
      <c r="J7572" s="17" t="n"/>
      <c r="K7572" s="17" t="n"/>
      <c r="L7572" s="17" t="n"/>
      <c r="N7572">
        <f>IF($B7572="","",IF($C7572="SUPERSTORE","Superstore","DH"))</f>
        <v/>
      </c>
      <c r="O7572">
        <f>IF($B7572="","",IFERROR(VLOOKUP($B7572,Mapping!$A:$C,2,0),"Not Mapped"))</f>
        <v/>
      </c>
      <c r="P7572">
        <f>IF($B7572="","",IFERROR(VLOOKUP($B7572,Mapping!$A:$C,3,0),"Not Mapped"))</f>
        <v/>
      </c>
      <c r="Q7572">
        <f>IF($B7572="","",IF(COUNTIF(Exclusions!$A:$A,$B7572)&gt;0,"Yes","No"))</f>
        <v/>
      </c>
      <c r="R7572" s="17">
        <f>IF($B7572="","",MIN(1,DAY($A7572)/IF($N7572="Superstore",Settings!$B$5,Settings!$B$4)))</f>
        <v/>
      </c>
      <c r="S7572" s="17">
        <f>IF(OR($B7572="",$G7572="",$R7572=0),"",$G7572/$R7572)</f>
        <v/>
      </c>
      <c r="T7572">
        <f>IF($S7572="","",IF($S7572&lt;Settings!$B$8,"Critical",IF($S7572&lt;Settings!$B$9,"Semi Critical","Non Critical")))</f>
        <v/>
      </c>
      <c r="U7572">
        <f>IF($B7572="","",IFERROR(VLOOKUP($O7572,Leaders!$A:$B,2,0),"Not Mapped"))</f>
        <v/>
      </c>
    </row>
    <row r="7573">
      <c r="A7573" s="16" t="n"/>
      <c r="G7573" s="17" t="n"/>
      <c r="H7573" s="17" t="n"/>
      <c r="I7573" s="17" t="n"/>
      <c r="J7573" s="17" t="n"/>
      <c r="K7573" s="17" t="n"/>
      <c r="L7573" s="17" t="n"/>
      <c r="N7573">
        <f>IF($B7573="","",IF($C7573="SUPERSTORE","Superstore","DH"))</f>
        <v/>
      </c>
      <c r="O7573">
        <f>IF($B7573="","",IFERROR(VLOOKUP($B7573,Mapping!$A:$C,2,0),"Not Mapped"))</f>
        <v/>
      </c>
      <c r="P7573">
        <f>IF($B7573="","",IFERROR(VLOOKUP($B7573,Mapping!$A:$C,3,0),"Not Mapped"))</f>
        <v/>
      </c>
      <c r="Q7573">
        <f>IF($B7573="","",IF(COUNTIF(Exclusions!$A:$A,$B7573)&gt;0,"Yes","No"))</f>
        <v/>
      </c>
      <c r="R7573" s="17">
        <f>IF($B7573="","",MIN(1,DAY($A7573)/IF($N7573="Superstore",Settings!$B$5,Settings!$B$4)))</f>
        <v/>
      </c>
      <c r="S7573" s="17">
        <f>IF(OR($B7573="",$G7573="",$R7573=0),"",$G7573/$R7573)</f>
        <v/>
      </c>
      <c r="T7573">
        <f>IF($S7573="","",IF($S7573&lt;Settings!$B$8,"Critical",IF($S7573&lt;Settings!$B$9,"Semi Critical","Non Critical")))</f>
        <v/>
      </c>
      <c r="U7573">
        <f>IF($B7573="","",IFERROR(VLOOKUP($O7573,Leaders!$A:$B,2,0),"Not Mapped"))</f>
        <v/>
      </c>
    </row>
    <row r="7574">
      <c r="A7574" s="16" t="n"/>
      <c r="G7574" s="17" t="n"/>
      <c r="H7574" s="17" t="n"/>
      <c r="I7574" s="17" t="n"/>
      <c r="J7574" s="17" t="n"/>
      <c r="K7574" s="17" t="n"/>
      <c r="L7574" s="17" t="n"/>
      <c r="N7574">
        <f>IF($B7574="","",IF($C7574="SUPERSTORE","Superstore","DH"))</f>
        <v/>
      </c>
      <c r="O7574">
        <f>IF($B7574="","",IFERROR(VLOOKUP($B7574,Mapping!$A:$C,2,0),"Not Mapped"))</f>
        <v/>
      </c>
      <c r="P7574">
        <f>IF($B7574="","",IFERROR(VLOOKUP($B7574,Mapping!$A:$C,3,0),"Not Mapped"))</f>
        <v/>
      </c>
      <c r="Q7574">
        <f>IF($B7574="","",IF(COUNTIF(Exclusions!$A:$A,$B7574)&gt;0,"Yes","No"))</f>
        <v/>
      </c>
      <c r="R7574" s="17">
        <f>IF($B7574="","",MIN(1,DAY($A7574)/IF($N7574="Superstore",Settings!$B$5,Settings!$B$4)))</f>
        <v/>
      </c>
      <c r="S7574" s="17">
        <f>IF(OR($B7574="",$G7574="",$R7574=0),"",$G7574/$R7574)</f>
        <v/>
      </c>
      <c r="T7574">
        <f>IF($S7574="","",IF($S7574&lt;Settings!$B$8,"Critical",IF($S7574&lt;Settings!$B$9,"Semi Critical","Non Critical")))</f>
        <v/>
      </c>
      <c r="U7574">
        <f>IF($B7574="","",IFERROR(VLOOKUP($O7574,Leaders!$A:$B,2,0),"Not Mapped"))</f>
        <v/>
      </c>
    </row>
    <row r="7575">
      <c r="A7575" s="16" t="n"/>
      <c r="G7575" s="17" t="n"/>
      <c r="H7575" s="17" t="n"/>
      <c r="I7575" s="17" t="n"/>
      <c r="J7575" s="17" t="n"/>
      <c r="K7575" s="17" t="n"/>
      <c r="L7575" s="17" t="n"/>
      <c r="N7575">
        <f>IF($B7575="","",IF($C7575="SUPERSTORE","Superstore","DH"))</f>
        <v/>
      </c>
      <c r="O7575">
        <f>IF($B7575="","",IFERROR(VLOOKUP($B7575,Mapping!$A:$C,2,0),"Not Mapped"))</f>
        <v/>
      </c>
      <c r="P7575">
        <f>IF($B7575="","",IFERROR(VLOOKUP($B7575,Mapping!$A:$C,3,0),"Not Mapped"))</f>
        <v/>
      </c>
      <c r="Q7575">
        <f>IF($B7575="","",IF(COUNTIF(Exclusions!$A:$A,$B7575)&gt;0,"Yes","No"))</f>
        <v/>
      </c>
      <c r="R7575" s="17">
        <f>IF($B7575="","",MIN(1,DAY($A7575)/IF($N7575="Superstore",Settings!$B$5,Settings!$B$4)))</f>
        <v/>
      </c>
      <c r="S7575" s="17">
        <f>IF(OR($B7575="",$G7575="",$R7575=0),"",$G7575/$R7575)</f>
        <v/>
      </c>
      <c r="T7575">
        <f>IF($S7575="","",IF($S7575&lt;Settings!$B$8,"Critical",IF($S7575&lt;Settings!$B$9,"Semi Critical","Non Critical")))</f>
        <v/>
      </c>
      <c r="U7575">
        <f>IF($B7575="","",IFERROR(VLOOKUP($O7575,Leaders!$A:$B,2,0),"Not Mapped"))</f>
        <v/>
      </c>
    </row>
    <row r="7576">
      <c r="A7576" s="16" t="n"/>
      <c r="G7576" s="17" t="n"/>
      <c r="H7576" s="17" t="n"/>
      <c r="I7576" s="17" t="n"/>
      <c r="J7576" s="17" t="n"/>
      <c r="K7576" s="17" t="n"/>
      <c r="L7576" s="17" t="n"/>
      <c r="N7576">
        <f>IF($B7576="","",IF($C7576="SUPERSTORE","Superstore","DH"))</f>
        <v/>
      </c>
      <c r="O7576">
        <f>IF($B7576="","",IFERROR(VLOOKUP($B7576,Mapping!$A:$C,2,0),"Not Mapped"))</f>
        <v/>
      </c>
      <c r="P7576">
        <f>IF($B7576="","",IFERROR(VLOOKUP($B7576,Mapping!$A:$C,3,0),"Not Mapped"))</f>
        <v/>
      </c>
      <c r="Q7576">
        <f>IF($B7576="","",IF(COUNTIF(Exclusions!$A:$A,$B7576)&gt;0,"Yes","No"))</f>
        <v/>
      </c>
      <c r="R7576" s="17">
        <f>IF($B7576="","",MIN(1,DAY($A7576)/IF($N7576="Superstore",Settings!$B$5,Settings!$B$4)))</f>
        <v/>
      </c>
      <c r="S7576" s="17">
        <f>IF(OR($B7576="",$G7576="",$R7576=0),"",$G7576/$R7576)</f>
        <v/>
      </c>
      <c r="T7576">
        <f>IF($S7576="","",IF($S7576&lt;Settings!$B$8,"Critical",IF($S7576&lt;Settings!$B$9,"Semi Critical","Non Critical")))</f>
        <v/>
      </c>
      <c r="U7576">
        <f>IF($B7576="","",IFERROR(VLOOKUP($O7576,Leaders!$A:$B,2,0),"Not Mapped"))</f>
        <v/>
      </c>
    </row>
    <row r="7577">
      <c r="A7577" s="16" t="n"/>
      <c r="G7577" s="17" t="n"/>
      <c r="H7577" s="17" t="n"/>
      <c r="I7577" s="17" t="n"/>
      <c r="J7577" s="17" t="n"/>
      <c r="K7577" s="17" t="n"/>
      <c r="L7577" s="17" t="n"/>
      <c r="N7577">
        <f>IF($B7577="","",IF($C7577="SUPERSTORE","Superstore","DH"))</f>
        <v/>
      </c>
      <c r="O7577">
        <f>IF($B7577="","",IFERROR(VLOOKUP($B7577,Mapping!$A:$C,2,0),"Not Mapped"))</f>
        <v/>
      </c>
      <c r="P7577">
        <f>IF($B7577="","",IFERROR(VLOOKUP($B7577,Mapping!$A:$C,3,0),"Not Mapped"))</f>
        <v/>
      </c>
      <c r="Q7577">
        <f>IF($B7577="","",IF(COUNTIF(Exclusions!$A:$A,$B7577)&gt;0,"Yes","No"))</f>
        <v/>
      </c>
      <c r="R7577" s="17">
        <f>IF($B7577="","",MIN(1,DAY($A7577)/IF($N7577="Superstore",Settings!$B$5,Settings!$B$4)))</f>
        <v/>
      </c>
      <c r="S7577" s="17">
        <f>IF(OR($B7577="",$G7577="",$R7577=0),"",$G7577/$R7577)</f>
        <v/>
      </c>
      <c r="T7577">
        <f>IF($S7577="","",IF($S7577&lt;Settings!$B$8,"Critical",IF($S7577&lt;Settings!$B$9,"Semi Critical","Non Critical")))</f>
        <v/>
      </c>
      <c r="U7577">
        <f>IF($B7577="","",IFERROR(VLOOKUP($O7577,Leaders!$A:$B,2,0),"Not Mapped"))</f>
        <v/>
      </c>
    </row>
    <row r="7578">
      <c r="A7578" s="16" t="n"/>
      <c r="G7578" s="17" t="n"/>
      <c r="H7578" s="17" t="n"/>
      <c r="I7578" s="17" t="n"/>
      <c r="J7578" s="17" t="n"/>
      <c r="K7578" s="17" t="n"/>
      <c r="L7578" s="17" t="n"/>
      <c r="N7578">
        <f>IF($B7578="","",IF($C7578="SUPERSTORE","Superstore","DH"))</f>
        <v/>
      </c>
      <c r="O7578">
        <f>IF($B7578="","",IFERROR(VLOOKUP($B7578,Mapping!$A:$C,2,0),"Not Mapped"))</f>
        <v/>
      </c>
      <c r="P7578">
        <f>IF($B7578="","",IFERROR(VLOOKUP($B7578,Mapping!$A:$C,3,0),"Not Mapped"))</f>
        <v/>
      </c>
      <c r="Q7578">
        <f>IF($B7578="","",IF(COUNTIF(Exclusions!$A:$A,$B7578)&gt;0,"Yes","No"))</f>
        <v/>
      </c>
      <c r="R7578" s="17">
        <f>IF($B7578="","",MIN(1,DAY($A7578)/IF($N7578="Superstore",Settings!$B$5,Settings!$B$4)))</f>
        <v/>
      </c>
      <c r="S7578" s="17">
        <f>IF(OR($B7578="",$G7578="",$R7578=0),"",$G7578/$R7578)</f>
        <v/>
      </c>
      <c r="T7578">
        <f>IF($S7578="","",IF($S7578&lt;Settings!$B$8,"Critical",IF($S7578&lt;Settings!$B$9,"Semi Critical","Non Critical")))</f>
        <v/>
      </c>
      <c r="U7578">
        <f>IF($B7578="","",IFERROR(VLOOKUP($O7578,Leaders!$A:$B,2,0),"Not Mapped"))</f>
        <v/>
      </c>
    </row>
    <row r="7579">
      <c r="A7579" s="16" t="n"/>
      <c r="G7579" s="17" t="n"/>
      <c r="H7579" s="17" t="n"/>
      <c r="I7579" s="17" t="n"/>
      <c r="J7579" s="17" t="n"/>
      <c r="K7579" s="17" t="n"/>
      <c r="L7579" s="17" t="n"/>
      <c r="N7579">
        <f>IF($B7579="","",IF($C7579="SUPERSTORE","Superstore","DH"))</f>
        <v/>
      </c>
      <c r="O7579">
        <f>IF($B7579="","",IFERROR(VLOOKUP($B7579,Mapping!$A:$C,2,0),"Not Mapped"))</f>
        <v/>
      </c>
      <c r="P7579">
        <f>IF($B7579="","",IFERROR(VLOOKUP($B7579,Mapping!$A:$C,3,0),"Not Mapped"))</f>
        <v/>
      </c>
      <c r="Q7579">
        <f>IF($B7579="","",IF(COUNTIF(Exclusions!$A:$A,$B7579)&gt;0,"Yes","No"))</f>
        <v/>
      </c>
      <c r="R7579" s="17">
        <f>IF($B7579="","",MIN(1,DAY($A7579)/IF($N7579="Superstore",Settings!$B$5,Settings!$B$4)))</f>
        <v/>
      </c>
      <c r="S7579" s="17">
        <f>IF(OR($B7579="",$G7579="",$R7579=0),"",$G7579/$R7579)</f>
        <v/>
      </c>
      <c r="T7579">
        <f>IF($S7579="","",IF($S7579&lt;Settings!$B$8,"Critical",IF($S7579&lt;Settings!$B$9,"Semi Critical","Non Critical")))</f>
        <v/>
      </c>
      <c r="U7579">
        <f>IF($B7579="","",IFERROR(VLOOKUP($O7579,Leaders!$A:$B,2,0),"Not Mapped"))</f>
        <v/>
      </c>
    </row>
    <row r="7580">
      <c r="A7580" s="16" t="n"/>
      <c r="G7580" s="17" t="n"/>
      <c r="H7580" s="17" t="n"/>
      <c r="I7580" s="17" t="n"/>
      <c r="J7580" s="17" t="n"/>
      <c r="K7580" s="17" t="n"/>
      <c r="L7580" s="17" t="n"/>
      <c r="N7580">
        <f>IF($B7580="","",IF($C7580="SUPERSTORE","Superstore","DH"))</f>
        <v/>
      </c>
      <c r="O7580">
        <f>IF($B7580="","",IFERROR(VLOOKUP($B7580,Mapping!$A:$C,2,0),"Not Mapped"))</f>
        <v/>
      </c>
      <c r="P7580">
        <f>IF($B7580="","",IFERROR(VLOOKUP($B7580,Mapping!$A:$C,3,0),"Not Mapped"))</f>
        <v/>
      </c>
      <c r="Q7580">
        <f>IF($B7580="","",IF(COUNTIF(Exclusions!$A:$A,$B7580)&gt;0,"Yes","No"))</f>
        <v/>
      </c>
      <c r="R7580" s="17">
        <f>IF($B7580="","",MIN(1,DAY($A7580)/IF($N7580="Superstore",Settings!$B$5,Settings!$B$4)))</f>
        <v/>
      </c>
      <c r="S7580" s="17">
        <f>IF(OR($B7580="",$G7580="",$R7580=0),"",$G7580/$R7580)</f>
        <v/>
      </c>
      <c r="T7580">
        <f>IF($S7580="","",IF($S7580&lt;Settings!$B$8,"Critical",IF($S7580&lt;Settings!$B$9,"Semi Critical","Non Critical")))</f>
        <v/>
      </c>
      <c r="U7580">
        <f>IF($B7580="","",IFERROR(VLOOKUP($O7580,Leaders!$A:$B,2,0),"Not Mapped"))</f>
        <v/>
      </c>
    </row>
    <row r="7581">
      <c r="A7581" s="16" t="n"/>
      <c r="G7581" s="17" t="n"/>
      <c r="H7581" s="17" t="n"/>
      <c r="I7581" s="17" t="n"/>
      <c r="J7581" s="17" t="n"/>
      <c r="K7581" s="17" t="n"/>
      <c r="L7581" s="17" t="n"/>
      <c r="N7581">
        <f>IF($B7581="","",IF($C7581="SUPERSTORE","Superstore","DH"))</f>
        <v/>
      </c>
      <c r="O7581">
        <f>IF($B7581="","",IFERROR(VLOOKUP($B7581,Mapping!$A:$C,2,0),"Not Mapped"))</f>
        <v/>
      </c>
      <c r="P7581">
        <f>IF($B7581="","",IFERROR(VLOOKUP($B7581,Mapping!$A:$C,3,0),"Not Mapped"))</f>
        <v/>
      </c>
      <c r="Q7581">
        <f>IF($B7581="","",IF(COUNTIF(Exclusions!$A:$A,$B7581)&gt;0,"Yes","No"))</f>
        <v/>
      </c>
      <c r="R7581" s="17">
        <f>IF($B7581="","",MIN(1,DAY($A7581)/IF($N7581="Superstore",Settings!$B$5,Settings!$B$4)))</f>
        <v/>
      </c>
      <c r="S7581" s="17">
        <f>IF(OR($B7581="",$G7581="",$R7581=0),"",$G7581/$R7581)</f>
        <v/>
      </c>
      <c r="T7581">
        <f>IF($S7581="","",IF($S7581&lt;Settings!$B$8,"Critical",IF($S7581&lt;Settings!$B$9,"Semi Critical","Non Critical")))</f>
        <v/>
      </c>
      <c r="U7581">
        <f>IF($B7581="","",IFERROR(VLOOKUP($O7581,Leaders!$A:$B,2,0),"Not Mapped"))</f>
        <v/>
      </c>
    </row>
    <row r="7582">
      <c r="A7582" s="16" t="n"/>
      <c r="G7582" s="17" t="n"/>
      <c r="H7582" s="17" t="n"/>
      <c r="I7582" s="17" t="n"/>
      <c r="J7582" s="17" t="n"/>
      <c r="K7582" s="17" t="n"/>
      <c r="L7582" s="17" t="n"/>
      <c r="N7582">
        <f>IF($B7582="","",IF($C7582="SUPERSTORE","Superstore","DH"))</f>
        <v/>
      </c>
      <c r="O7582">
        <f>IF($B7582="","",IFERROR(VLOOKUP($B7582,Mapping!$A:$C,2,0),"Not Mapped"))</f>
        <v/>
      </c>
      <c r="P7582">
        <f>IF($B7582="","",IFERROR(VLOOKUP($B7582,Mapping!$A:$C,3,0),"Not Mapped"))</f>
        <v/>
      </c>
      <c r="Q7582">
        <f>IF($B7582="","",IF(COUNTIF(Exclusions!$A:$A,$B7582)&gt;0,"Yes","No"))</f>
        <v/>
      </c>
      <c r="R7582" s="17">
        <f>IF($B7582="","",MIN(1,DAY($A7582)/IF($N7582="Superstore",Settings!$B$5,Settings!$B$4)))</f>
        <v/>
      </c>
      <c r="S7582" s="17">
        <f>IF(OR($B7582="",$G7582="",$R7582=0),"",$G7582/$R7582)</f>
        <v/>
      </c>
      <c r="T7582">
        <f>IF($S7582="","",IF($S7582&lt;Settings!$B$8,"Critical",IF($S7582&lt;Settings!$B$9,"Semi Critical","Non Critical")))</f>
        <v/>
      </c>
      <c r="U7582">
        <f>IF($B7582="","",IFERROR(VLOOKUP($O7582,Leaders!$A:$B,2,0),"Not Mapped"))</f>
        <v/>
      </c>
    </row>
    <row r="7583">
      <c r="A7583" s="16" t="n"/>
      <c r="G7583" s="17" t="n"/>
      <c r="H7583" s="17" t="n"/>
      <c r="I7583" s="17" t="n"/>
      <c r="J7583" s="17" t="n"/>
      <c r="K7583" s="17" t="n"/>
      <c r="L7583" s="17" t="n"/>
      <c r="N7583">
        <f>IF($B7583="","",IF($C7583="SUPERSTORE","Superstore","DH"))</f>
        <v/>
      </c>
      <c r="O7583">
        <f>IF($B7583="","",IFERROR(VLOOKUP($B7583,Mapping!$A:$C,2,0),"Not Mapped"))</f>
        <v/>
      </c>
      <c r="P7583">
        <f>IF($B7583="","",IFERROR(VLOOKUP($B7583,Mapping!$A:$C,3,0),"Not Mapped"))</f>
        <v/>
      </c>
      <c r="Q7583">
        <f>IF($B7583="","",IF(COUNTIF(Exclusions!$A:$A,$B7583)&gt;0,"Yes","No"))</f>
        <v/>
      </c>
      <c r="R7583" s="17">
        <f>IF($B7583="","",MIN(1,DAY($A7583)/IF($N7583="Superstore",Settings!$B$5,Settings!$B$4)))</f>
        <v/>
      </c>
      <c r="S7583" s="17">
        <f>IF(OR($B7583="",$G7583="",$R7583=0),"",$G7583/$R7583)</f>
        <v/>
      </c>
      <c r="T7583">
        <f>IF($S7583="","",IF($S7583&lt;Settings!$B$8,"Critical",IF($S7583&lt;Settings!$B$9,"Semi Critical","Non Critical")))</f>
        <v/>
      </c>
      <c r="U7583">
        <f>IF($B7583="","",IFERROR(VLOOKUP($O7583,Leaders!$A:$B,2,0),"Not Mapped"))</f>
        <v/>
      </c>
    </row>
    <row r="7584">
      <c r="A7584" s="16" t="n"/>
      <c r="G7584" s="17" t="n"/>
      <c r="H7584" s="17" t="n"/>
      <c r="I7584" s="17" t="n"/>
      <c r="J7584" s="17" t="n"/>
      <c r="K7584" s="17" t="n"/>
      <c r="L7584" s="17" t="n"/>
      <c r="N7584">
        <f>IF($B7584="","",IF($C7584="SUPERSTORE","Superstore","DH"))</f>
        <v/>
      </c>
      <c r="O7584">
        <f>IF($B7584="","",IFERROR(VLOOKUP($B7584,Mapping!$A:$C,2,0),"Not Mapped"))</f>
        <v/>
      </c>
      <c r="P7584">
        <f>IF($B7584="","",IFERROR(VLOOKUP($B7584,Mapping!$A:$C,3,0),"Not Mapped"))</f>
        <v/>
      </c>
      <c r="Q7584">
        <f>IF($B7584="","",IF(COUNTIF(Exclusions!$A:$A,$B7584)&gt;0,"Yes","No"))</f>
        <v/>
      </c>
      <c r="R7584" s="17">
        <f>IF($B7584="","",MIN(1,DAY($A7584)/IF($N7584="Superstore",Settings!$B$5,Settings!$B$4)))</f>
        <v/>
      </c>
      <c r="S7584" s="17">
        <f>IF(OR($B7584="",$G7584="",$R7584=0),"",$G7584/$R7584)</f>
        <v/>
      </c>
      <c r="T7584">
        <f>IF($S7584="","",IF($S7584&lt;Settings!$B$8,"Critical",IF($S7584&lt;Settings!$B$9,"Semi Critical","Non Critical")))</f>
        <v/>
      </c>
      <c r="U7584">
        <f>IF($B7584="","",IFERROR(VLOOKUP($O7584,Leaders!$A:$B,2,0),"Not Mapped"))</f>
        <v/>
      </c>
    </row>
    <row r="7585">
      <c r="A7585" s="16" t="n"/>
      <c r="G7585" s="17" t="n"/>
      <c r="H7585" s="17" t="n"/>
      <c r="I7585" s="17" t="n"/>
      <c r="J7585" s="17" t="n"/>
      <c r="K7585" s="17" t="n"/>
      <c r="L7585" s="17" t="n"/>
      <c r="N7585">
        <f>IF($B7585="","",IF($C7585="SUPERSTORE","Superstore","DH"))</f>
        <v/>
      </c>
      <c r="O7585">
        <f>IF($B7585="","",IFERROR(VLOOKUP($B7585,Mapping!$A:$C,2,0),"Not Mapped"))</f>
        <v/>
      </c>
      <c r="P7585">
        <f>IF($B7585="","",IFERROR(VLOOKUP($B7585,Mapping!$A:$C,3,0),"Not Mapped"))</f>
        <v/>
      </c>
      <c r="Q7585">
        <f>IF($B7585="","",IF(COUNTIF(Exclusions!$A:$A,$B7585)&gt;0,"Yes","No"))</f>
        <v/>
      </c>
      <c r="R7585" s="17">
        <f>IF($B7585="","",MIN(1,DAY($A7585)/IF($N7585="Superstore",Settings!$B$5,Settings!$B$4)))</f>
        <v/>
      </c>
      <c r="S7585" s="17">
        <f>IF(OR($B7585="",$G7585="",$R7585=0),"",$G7585/$R7585)</f>
        <v/>
      </c>
      <c r="T7585">
        <f>IF($S7585="","",IF($S7585&lt;Settings!$B$8,"Critical",IF($S7585&lt;Settings!$B$9,"Semi Critical","Non Critical")))</f>
        <v/>
      </c>
      <c r="U7585">
        <f>IF($B7585="","",IFERROR(VLOOKUP($O7585,Leaders!$A:$B,2,0),"Not Mapped"))</f>
        <v/>
      </c>
    </row>
    <row r="7586">
      <c r="A7586" s="16" t="n"/>
      <c r="G7586" s="17" t="n"/>
      <c r="H7586" s="17" t="n"/>
      <c r="I7586" s="17" t="n"/>
      <c r="J7586" s="17" t="n"/>
      <c r="K7586" s="17" t="n"/>
      <c r="L7586" s="17" t="n"/>
      <c r="N7586">
        <f>IF($B7586="","",IF($C7586="SUPERSTORE","Superstore","DH"))</f>
        <v/>
      </c>
      <c r="O7586">
        <f>IF($B7586="","",IFERROR(VLOOKUP($B7586,Mapping!$A:$C,2,0),"Not Mapped"))</f>
        <v/>
      </c>
      <c r="P7586">
        <f>IF($B7586="","",IFERROR(VLOOKUP($B7586,Mapping!$A:$C,3,0),"Not Mapped"))</f>
        <v/>
      </c>
      <c r="Q7586">
        <f>IF($B7586="","",IF(COUNTIF(Exclusions!$A:$A,$B7586)&gt;0,"Yes","No"))</f>
        <v/>
      </c>
      <c r="R7586" s="17">
        <f>IF($B7586="","",MIN(1,DAY($A7586)/IF($N7586="Superstore",Settings!$B$5,Settings!$B$4)))</f>
        <v/>
      </c>
      <c r="S7586" s="17">
        <f>IF(OR($B7586="",$G7586="",$R7586=0),"",$G7586/$R7586)</f>
        <v/>
      </c>
      <c r="T7586">
        <f>IF($S7586="","",IF($S7586&lt;Settings!$B$8,"Critical",IF($S7586&lt;Settings!$B$9,"Semi Critical","Non Critical")))</f>
        <v/>
      </c>
      <c r="U7586">
        <f>IF($B7586="","",IFERROR(VLOOKUP($O7586,Leaders!$A:$B,2,0),"Not Mapped"))</f>
        <v/>
      </c>
    </row>
    <row r="7587">
      <c r="A7587" s="16" t="n"/>
      <c r="G7587" s="17" t="n"/>
      <c r="H7587" s="17" t="n"/>
      <c r="I7587" s="17" t="n"/>
      <c r="J7587" s="17" t="n"/>
      <c r="K7587" s="17" t="n"/>
      <c r="L7587" s="17" t="n"/>
      <c r="N7587">
        <f>IF($B7587="","",IF($C7587="SUPERSTORE","Superstore","DH"))</f>
        <v/>
      </c>
      <c r="O7587">
        <f>IF($B7587="","",IFERROR(VLOOKUP($B7587,Mapping!$A:$C,2,0),"Not Mapped"))</f>
        <v/>
      </c>
      <c r="P7587">
        <f>IF($B7587="","",IFERROR(VLOOKUP($B7587,Mapping!$A:$C,3,0),"Not Mapped"))</f>
        <v/>
      </c>
      <c r="Q7587">
        <f>IF($B7587="","",IF(COUNTIF(Exclusions!$A:$A,$B7587)&gt;0,"Yes","No"))</f>
        <v/>
      </c>
      <c r="R7587" s="17">
        <f>IF($B7587="","",MIN(1,DAY($A7587)/IF($N7587="Superstore",Settings!$B$5,Settings!$B$4)))</f>
        <v/>
      </c>
      <c r="S7587" s="17">
        <f>IF(OR($B7587="",$G7587="",$R7587=0),"",$G7587/$R7587)</f>
        <v/>
      </c>
      <c r="T7587">
        <f>IF($S7587="","",IF($S7587&lt;Settings!$B$8,"Critical",IF($S7587&lt;Settings!$B$9,"Semi Critical","Non Critical")))</f>
        <v/>
      </c>
      <c r="U7587">
        <f>IF($B7587="","",IFERROR(VLOOKUP($O7587,Leaders!$A:$B,2,0),"Not Mapped"))</f>
        <v/>
      </c>
    </row>
    <row r="7588">
      <c r="A7588" s="16" t="n"/>
      <c r="G7588" s="17" t="n"/>
      <c r="H7588" s="17" t="n"/>
      <c r="I7588" s="17" t="n"/>
      <c r="J7588" s="17" t="n"/>
      <c r="K7588" s="17" t="n"/>
      <c r="L7588" s="17" t="n"/>
      <c r="N7588">
        <f>IF($B7588="","",IF($C7588="SUPERSTORE","Superstore","DH"))</f>
        <v/>
      </c>
      <c r="O7588">
        <f>IF($B7588="","",IFERROR(VLOOKUP($B7588,Mapping!$A:$C,2,0),"Not Mapped"))</f>
        <v/>
      </c>
      <c r="P7588">
        <f>IF($B7588="","",IFERROR(VLOOKUP($B7588,Mapping!$A:$C,3,0),"Not Mapped"))</f>
        <v/>
      </c>
      <c r="Q7588">
        <f>IF($B7588="","",IF(COUNTIF(Exclusions!$A:$A,$B7588)&gt;0,"Yes","No"))</f>
        <v/>
      </c>
      <c r="R7588" s="17">
        <f>IF($B7588="","",MIN(1,DAY($A7588)/IF($N7588="Superstore",Settings!$B$5,Settings!$B$4)))</f>
        <v/>
      </c>
      <c r="S7588" s="17">
        <f>IF(OR($B7588="",$G7588="",$R7588=0),"",$G7588/$R7588)</f>
        <v/>
      </c>
      <c r="T7588">
        <f>IF($S7588="","",IF($S7588&lt;Settings!$B$8,"Critical",IF($S7588&lt;Settings!$B$9,"Semi Critical","Non Critical")))</f>
        <v/>
      </c>
      <c r="U7588">
        <f>IF($B7588="","",IFERROR(VLOOKUP($O7588,Leaders!$A:$B,2,0),"Not Mapped"))</f>
        <v/>
      </c>
    </row>
    <row r="7589">
      <c r="A7589" s="16" t="n"/>
      <c r="G7589" s="17" t="n"/>
      <c r="H7589" s="17" t="n"/>
      <c r="I7589" s="17" t="n"/>
      <c r="J7589" s="17" t="n"/>
      <c r="K7589" s="17" t="n"/>
      <c r="L7589" s="17" t="n"/>
      <c r="N7589">
        <f>IF($B7589="","",IF($C7589="SUPERSTORE","Superstore","DH"))</f>
        <v/>
      </c>
      <c r="O7589">
        <f>IF($B7589="","",IFERROR(VLOOKUP($B7589,Mapping!$A:$C,2,0),"Not Mapped"))</f>
        <v/>
      </c>
      <c r="P7589">
        <f>IF($B7589="","",IFERROR(VLOOKUP($B7589,Mapping!$A:$C,3,0),"Not Mapped"))</f>
        <v/>
      </c>
      <c r="Q7589">
        <f>IF($B7589="","",IF(COUNTIF(Exclusions!$A:$A,$B7589)&gt;0,"Yes","No"))</f>
        <v/>
      </c>
      <c r="R7589" s="17">
        <f>IF($B7589="","",MIN(1,DAY($A7589)/IF($N7589="Superstore",Settings!$B$5,Settings!$B$4)))</f>
        <v/>
      </c>
      <c r="S7589" s="17">
        <f>IF(OR($B7589="",$G7589="",$R7589=0),"",$G7589/$R7589)</f>
        <v/>
      </c>
      <c r="T7589">
        <f>IF($S7589="","",IF($S7589&lt;Settings!$B$8,"Critical",IF($S7589&lt;Settings!$B$9,"Semi Critical","Non Critical")))</f>
        <v/>
      </c>
      <c r="U7589">
        <f>IF($B7589="","",IFERROR(VLOOKUP($O7589,Leaders!$A:$B,2,0),"Not Mapped"))</f>
        <v/>
      </c>
    </row>
    <row r="7590">
      <c r="A7590" s="16" t="n"/>
      <c r="G7590" s="17" t="n"/>
      <c r="H7590" s="17" t="n"/>
      <c r="I7590" s="17" t="n"/>
      <c r="J7590" s="17" t="n"/>
      <c r="K7590" s="17" t="n"/>
      <c r="L7590" s="17" t="n"/>
      <c r="N7590">
        <f>IF($B7590="","",IF($C7590="SUPERSTORE","Superstore","DH"))</f>
        <v/>
      </c>
      <c r="O7590">
        <f>IF($B7590="","",IFERROR(VLOOKUP($B7590,Mapping!$A:$C,2,0),"Not Mapped"))</f>
        <v/>
      </c>
      <c r="P7590">
        <f>IF($B7590="","",IFERROR(VLOOKUP($B7590,Mapping!$A:$C,3,0),"Not Mapped"))</f>
        <v/>
      </c>
      <c r="Q7590">
        <f>IF($B7590="","",IF(COUNTIF(Exclusions!$A:$A,$B7590)&gt;0,"Yes","No"))</f>
        <v/>
      </c>
      <c r="R7590" s="17">
        <f>IF($B7590="","",MIN(1,DAY($A7590)/IF($N7590="Superstore",Settings!$B$5,Settings!$B$4)))</f>
        <v/>
      </c>
      <c r="S7590" s="17">
        <f>IF(OR($B7590="",$G7590="",$R7590=0),"",$G7590/$R7590)</f>
        <v/>
      </c>
      <c r="T7590">
        <f>IF($S7590="","",IF($S7590&lt;Settings!$B$8,"Critical",IF($S7590&lt;Settings!$B$9,"Semi Critical","Non Critical")))</f>
        <v/>
      </c>
      <c r="U7590">
        <f>IF($B7590="","",IFERROR(VLOOKUP($O7590,Leaders!$A:$B,2,0),"Not Mapped"))</f>
        <v/>
      </c>
    </row>
    <row r="7591">
      <c r="A7591" s="16" t="n"/>
      <c r="G7591" s="17" t="n"/>
      <c r="H7591" s="17" t="n"/>
      <c r="I7591" s="17" t="n"/>
      <c r="J7591" s="17" t="n"/>
      <c r="K7591" s="17" t="n"/>
      <c r="L7591" s="17" t="n"/>
      <c r="N7591">
        <f>IF($B7591="","",IF($C7591="SUPERSTORE","Superstore","DH"))</f>
        <v/>
      </c>
      <c r="O7591">
        <f>IF($B7591="","",IFERROR(VLOOKUP($B7591,Mapping!$A:$C,2,0),"Not Mapped"))</f>
        <v/>
      </c>
      <c r="P7591">
        <f>IF($B7591="","",IFERROR(VLOOKUP($B7591,Mapping!$A:$C,3,0),"Not Mapped"))</f>
        <v/>
      </c>
      <c r="Q7591">
        <f>IF($B7591="","",IF(COUNTIF(Exclusions!$A:$A,$B7591)&gt;0,"Yes","No"))</f>
        <v/>
      </c>
      <c r="R7591" s="17">
        <f>IF($B7591="","",MIN(1,DAY($A7591)/IF($N7591="Superstore",Settings!$B$5,Settings!$B$4)))</f>
        <v/>
      </c>
      <c r="S7591" s="17">
        <f>IF(OR($B7591="",$G7591="",$R7591=0),"",$G7591/$R7591)</f>
        <v/>
      </c>
      <c r="T7591">
        <f>IF($S7591="","",IF($S7591&lt;Settings!$B$8,"Critical",IF($S7591&lt;Settings!$B$9,"Semi Critical","Non Critical")))</f>
        <v/>
      </c>
      <c r="U7591">
        <f>IF($B7591="","",IFERROR(VLOOKUP($O7591,Leaders!$A:$B,2,0),"Not Mapped"))</f>
        <v/>
      </c>
    </row>
    <row r="7592">
      <c r="A7592" s="16" t="n"/>
      <c r="G7592" s="17" t="n"/>
      <c r="H7592" s="17" t="n"/>
      <c r="I7592" s="17" t="n"/>
      <c r="J7592" s="17" t="n"/>
      <c r="K7592" s="17" t="n"/>
      <c r="L7592" s="17" t="n"/>
      <c r="N7592">
        <f>IF($B7592="","",IF($C7592="SUPERSTORE","Superstore","DH"))</f>
        <v/>
      </c>
      <c r="O7592">
        <f>IF($B7592="","",IFERROR(VLOOKUP($B7592,Mapping!$A:$C,2,0),"Not Mapped"))</f>
        <v/>
      </c>
      <c r="P7592">
        <f>IF($B7592="","",IFERROR(VLOOKUP($B7592,Mapping!$A:$C,3,0),"Not Mapped"))</f>
        <v/>
      </c>
      <c r="Q7592">
        <f>IF($B7592="","",IF(COUNTIF(Exclusions!$A:$A,$B7592)&gt;0,"Yes","No"))</f>
        <v/>
      </c>
      <c r="R7592" s="17">
        <f>IF($B7592="","",MIN(1,DAY($A7592)/IF($N7592="Superstore",Settings!$B$5,Settings!$B$4)))</f>
        <v/>
      </c>
      <c r="S7592" s="17">
        <f>IF(OR($B7592="",$G7592="",$R7592=0),"",$G7592/$R7592)</f>
        <v/>
      </c>
      <c r="T7592">
        <f>IF($S7592="","",IF($S7592&lt;Settings!$B$8,"Critical",IF($S7592&lt;Settings!$B$9,"Semi Critical","Non Critical")))</f>
        <v/>
      </c>
      <c r="U7592">
        <f>IF($B7592="","",IFERROR(VLOOKUP($O7592,Leaders!$A:$B,2,0),"Not Mapped"))</f>
        <v/>
      </c>
    </row>
    <row r="7593">
      <c r="A7593" s="16" t="n"/>
      <c r="G7593" s="17" t="n"/>
      <c r="H7593" s="17" t="n"/>
      <c r="I7593" s="17" t="n"/>
      <c r="J7593" s="17" t="n"/>
      <c r="K7593" s="17" t="n"/>
      <c r="L7593" s="17" t="n"/>
      <c r="N7593">
        <f>IF($B7593="","",IF($C7593="SUPERSTORE","Superstore","DH"))</f>
        <v/>
      </c>
      <c r="O7593">
        <f>IF($B7593="","",IFERROR(VLOOKUP($B7593,Mapping!$A:$C,2,0),"Not Mapped"))</f>
        <v/>
      </c>
      <c r="P7593">
        <f>IF($B7593="","",IFERROR(VLOOKUP($B7593,Mapping!$A:$C,3,0),"Not Mapped"))</f>
        <v/>
      </c>
      <c r="Q7593">
        <f>IF($B7593="","",IF(COUNTIF(Exclusions!$A:$A,$B7593)&gt;0,"Yes","No"))</f>
        <v/>
      </c>
      <c r="R7593" s="17">
        <f>IF($B7593="","",MIN(1,DAY($A7593)/IF($N7593="Superstore",Settings!$B$5,Settings!$B$4)))</f>
        <v/>
      </c>
      <c r="S7593" s="17">
        <f>IF(OR($B7593="",$G7593="",$R7593=0),"",$G7593/$R7593)</f>
        <v/>
      </c>
      <c r="T7593">
        <f>IF($S7593="","",IF($S7593&lt;Settings!$B$8,"Critical",IF($S7593&lt;Settings!$B$9,"Semi Critical","Non Critical")))</f>
        <v/>
      </c>
      <c r="U7593">
        <f>IF($B7593="","",IFERROR(VLOOKUP($O7593,Leaders!$A:$B,2,0),"Not Mapped"))</f>
        <v/>
      </c>
    </row>
    <row r="7594">
      <c r="A7594" s="16" t="n"/>
      <c r="G7594" s="17" t="n"/>
      <c r="H7594" s="17" t="n"/>
      <c r="I7594" s="17" t="n"/>
      <c r="J7594" s="17" t="n"/>
      <c r="K7594" s="17" t="n"/>
      <c r="L7594" s="17" t="n"/>
      <c r="N7594">
        <f>IF($B7594="","",IF($C7594="SUPERSTORE","Superstore","DH"))</f>
        <v/>
      </c>
      <c r="O7594">
        <f>IF($B7594="","",IFERROR(VLOOKUP($B7594,Mapping!$A:$C,2,0),"Not Mapped"))</f>
        <v/>
      </c>
      <c r="P7594">
        <f>IF($B7594="","",IFERROR(VLOOKUP($B7594,Mapping!$A:$C,3,0),"Not Mapped"))</f>
        <v/>
      </c>
      <c r="Q7594">
        <f>IF($B7594="","",IF(COUNTIF(Exclusions!$A:$A,$B7594)&gt;0,"Yes","No"))</f>
        <v/>
      </c>
      <c r="R7594" s="17">
        <f>IF($B7594="","",MIN(1,DAY($A7594)/IF($N7594="Superstore",Settings!$B$5,Settings!$B$4)))</f>
        <v/>
      </c>
      <c r="S7594" s="17">
        <f>IF(OR($B7594="",$G7594="",$R7594=0),"",$G7594/$R7594)</f>
        <v/>
      </c>
      <c r="T7594">
        <f>IF($S7594="","",IF($S7594&lt;Settings!$B$8,"Critical",IF($S7594&lt;Settings!$B$9,"Semi Critical","Non Critical")))</f>
        <v/>
      </c>
      <c r="U7594">
        <f>IF($B7594="","",IFERROR(VLOOKUP($O7594,Leaders!$A:$B,2,0),"Not Mapped"))</f>
        <v/>
      </c>
    </row>
    <row r="7595">
      <c r="A7595" s="16" t="n"/>
      <c r="G7595" s="17" t="n"/>
      <c r="H7595" s="17" t="n"/>
      <c r="I7595" s="17" t="n"/>
      <c r="J7595" s="17" t="n"/>
      <c r="K7595" s="17" t="n"/>
      <c r="L7595" s="17" t="n"/>
      <c r="N7595">
        <f>IF($B7595="","",IF($C7595="SUPERSTORE","Superstore","DH"))</f>
        <v/>
      </c>
      <c r="O7595">
        <f>IF($B7595="","",IFERROR(VLOOKUP($B7595,Mapping!$A:$C,2,0),"Not Mapped"))</f>
        <v/>
      </c>
      <c r="P7595">
        <f>IF($B7595="","",IFERROR(VLOOKUP($B7595,Mapping!$A:$C,3,0),"Not Mapped"))</f>
        <v/>
      </c>
      <c r="Q7595">
        <f>IF($B7595="","",IF(COUNTIF(Exclusions!$A:$A,$B7595)&gt;0,"Yes","No"))</f>
        <v/>
      </c>
      <c r="R7595" s="17">
        <f>IF($B7595="","",MIN(1,DAY($A7595)/IF($N7595="Superstore",Settings!$B$5,Settings!$B$4)))</f>
        <v/>
      </c>
      <c r="S7595" s="17">
        <f>IF(OR($B7595="",$G7595="",$R7595=0),"",$G7595/$R7595)</f>
        <v/>
      </c>
      <c r="T7595">
        <f>IF($S7595="","",IF($S7595&lt;Settings!$B$8,"Critical",IF($S7595&lt;Settings!$B$9,"Semi Critical","Non Critical")))</f>
        <v/>
      </c>
      <c r="U7595">
        <f>IF($B7595="","",IFERROR(VLOOKUP($O7595,Leaders!$A:$B,2,0),"Not Mapped"))</f>
        <v/>
      </c>
    </row>
    <row r="7596">
      <c r="A7596" s="16" t="n"/>
      <c r="G7596" s="17" t="n"/>
      <c r="H7596" s="17" t="n"/>
      <c r="I7596" s="17" t="n"/>
      <c r="J7596" s="17" t="n"/>
      <c r="K7596" s="17" t="n"/>
      <c r="L7596" s="17" t="n"/>
      <c r="N7596">
        <f>IF($B7596="","",IF($C7596="SUPERSTORE","Superstore","DH"))</f>
        <v/>
      </c>
      <c r="O7596">
        <f>IF($B7596="","",IFERROR(VLOOKUP($B7596,Mapping!$A:$C,2,0),"Not Mapped"))</f>
        <v/>
      </c>
      <c r="P7596">
        <f>IF($B7596="","",IFERROR(VLOOKUP($B7596,Mapping!$A:$C,3,0),"Not Mapped"))</f>
        <v/>
      </c>
      <c r="Q7596">
        <f>IF($B7596="","",IF(COUNTIF(Exclusions!$A:$A,$B7596)&gt;0,"Yes","No"))</f>
        <v/>
      </c>
      <c r="R7596" s="17">
        <f>IF($B7596="","",MIN(1,DAY($A7596)/IF($N7596="Superstore",Settings!$B$5,Settings!$B$4)))</f>
        <v/>
      </c>
      <c r="S7596" s="17">
        <f>IF(OR($B7596="",$G7596="",$R7596=0),"",$G7596/$R7596)</f>
        <v/>
      </c>
      <c r="T7596">
        <f>IF($S7596="","",IF($S7596&lt;Settings!$B$8,"Critical",IF($S7596&lt;Settings!$B$9,"Semi Critical","Non Critical")))</f>
        <v/>
      </c>
      <c r="U7596">
        <f>IF($B7596="","",IFERROR(VLOOKUP($O7596,Leaders!$A:$B,2,0),"Not Mapped"))</f>
        <v/>
      </c>
    </row>
    <row r="7597">
      <c r="A7597" s="16" t="n"/>
      <c r="G7597" s="17" t="n"/>
      <c r="H7597" s="17" t="n"/>
      <c r="I7597" s="17" t="n"/>
      <c r="J7597" s="17" t="n"/>
      <c r="K7597" s="17" t="n"/>
      <c r="L7597" s="17" t="n"/>
      <c r="N7597">
        <f>IF($B7597="","",IF($C7597="SUPERSTORE","Superstore","DH"))</f>
        <v/>
      </c>
      <c r="O7597">
        <f>IF($B7597="","",IFERROR(VLOOKUP($B7597,Mapping!$A:$C,2,0),"Not Mapped"))</f>
        <v/>
      </c>
      <c r="P7597">
        <f>IF($B7597="","",IFERROR(VLOOKUP($B7597,Mapping!$A:$C,3,0),"Not Mapped"))</f>
        <v/>
      </c>
      <c r="Q7597">
        <f>IF($B7597="","",IF(COUNTIF(Exclusions!$A:$A,$B7597)&gt;0,"Yes","No"))</f>
        <v/>
      </c>
      <c r="R7597" s="17">
        <f>IF($B7597="","",MIN(1,DAY($A7597)/IF($N7597="Superstore",Settings!$B$5,Settings!$B$4)))</f>
        <v/>
      </c>
      <c r="S7597" s="17">
        <f>IF(OR($B7597="",$G7597="",$R7597=0),"",$G7597/$R7597)</f>
        <v/>
      </c>
      <c r="T7597">
        <f>IF($S7597="","",IF($S7597&lt;Settings!$B$8,"Critical",IF($S7597&lt;Settings!$B$9,"Semi Critical","Non Critical")))</f>
        <v/>
      </c>
      <c r="U7597">
        <f>IF($B7597="","",IFERROR(VLOOKUP($O7597,Leaders!$A:$B,2,0),"Not Mapped"))</f>
        <v/>
      </c>
    </row>
    <row r="7598">
      <c r="A7598" s="16" t="n"/>
      <c r="G7598" s="17" t="n"/>
      <c r="H7598" s="17" t="n"/>
      <c r="I7598" s="17" t="n"/>
      <c r="J7598" s="17" t="n"/>
      <c r="K7598" s="17" t="n"/>
      <c r="L7598" s="17" t="n"/>
      <c r="N7598">
        <f>IF($B7598="","",IF($C7598="SUPERSTORE","Superstore","DH"))</f>
        <v/>
      </c>
      <c r="O7598">
        <f>IF($B7598="","",IFERROR(VLOOKUP($B7598,Mapping!$A:$C,2,0),"Not Mapped"))</f>
        <v/>
      </c>
      <c r="P7598">
        <f>IF($B7598="","",IFERROR(VLOOKUP($B7598,Mapping!$A:$C,3,0),"Not Mapped"))</f>
        <v/>
      </c>
      <c r="Q7598">
        <f>IF($B7598="","",IF(COUNTIF(Exclusions!$A:$A,$B7598)&gt;0,"Yes","No"))</f>
        <v/>
      </c>
      <c r="R7598" s="17">
        <f>IF($B7598="","",MIN(1,DAY($A7598)/IF($N7598="Superstore",Settings!$B$5,Settings!$B$4)))</f>
        <v/>
      </c>
      <c r="S7598" s="17">
        <f>IF(OR($B7598="",$G7598="",$R7598=0),"",$G7598/$R7598)</f>
        <v/>
      </c>
      <c r="T7598">
        <f>IF($S7598="","",IF($S7598&lt;Settings!$B$8,"Critical",IF($S7598&lt;Settings!$B$9,"Semi Critical","Non Critical")))</f>
        <v/>
      </c>
      <c r="U7598">
        <f>IF($B7598="","",IFERROR(VLOOKUP($O7598,Leaders!$A:$B,2,0),"Not Mapped"))</f>
        <v/>
      </c>
    </row>
    <row r="7599">
      <c r="A7599" s="16" t="n"/>
      <c r="G7599" s="17" t="n"/>
      <c r="H7599" s="17" t="n"/>
      <c r="I7599" s="17" t="n"/>
      <c r="J7599" s="17" t="n"/>
      <c r="K7599" s="17" t="n"/>
      <c r="L7599" s="17" t="n"/>
      <c r="N7599">
        <f>IF($B7599="","",IF($C7599="SUPERSTORE","Superstore","DH"))</f>
        <v/>
      </c>
      <c r="O7599">
        <f>IF($B7599="","",IFERROR(VLOOKUP($B7599,Mapping!$A:$C,2,0),"Not Mapped"))</f>
        <v/>
      </c>
      <c r="P7599">
        <f>IF($B7599="","",IFERROR(VLOOKUP($B7599,Mapping!$A:$C,3,0),"Not Mapped"))</f>
        <v/>
      </c>
      <c r="Q7599">
        <f>IF($B7599="","",IF(COUNTIF(Exclusions!$A:$A,$B7599)&gt;0,"Yes","No"))</f>
        <v/>
      </c>
      <c r="R7599" s="17">
        <f>IF($B7599="","",MIN(1,DAY($A7599)/IF($N7599="Superstore",Settings!$B$5,Settings!$B$4)))</f>
        <v/>
      </c>
      <c r="S7599" s="17">
        <f>IF(OR($B7599="",$G7599="",$R7599=0),"",$G7599/$R7599)</f>
        <v/>
      </c>
      <c r="T7599">
        <f>IF($S7599="","",IF($S7599&lt;Settings!$B$8,"Critical",IF($S7599&lt;Settings!$B$9,"Semi Critical","Non Critical")))</f>
        <v/>
      </c>
      <c r="U7599">
        <f>IF($B7599="","",IFERROR(VLOOKUP($O7599,Leaders!$A:$B,2,0),"Not Mapped"))</f>
        <v/>
      </c>
    </row>
    <row r="7600">
      <c r="A7600" s="16" t="n"/>
      <c r="G7600" s="17" t="n"/>
      <c r="H7600" s="17" t="n"/>
      <c r="I7600" s="17" t="n"/>
      <c r="J7600" s="17" t="n"/>
      <c r="K7600" s="17" t="n"/>
      <c r="L7600" s="17" t="n"/>
      <c r="N7600">
        <f>IF($B7600="","",IF($C7600="SUPERSTORE","Superstore","DH"))</f>
        <v/>
      </c>
      <c r="O7600">
        <f>IF($B7600="","",IFERROR(VLOOKUP($B7600,Mapping!$A:$C,2,0),"Not Mapped"))</f>
        <v/>
      </c>
      <c r="P7600">
        <f>IF($B7600="","",IFERROR(VLOOKUP($B7600,Mapping!$A:$C,3,0),"Not Mapped"))</f>
        <v/>
      </c>
      <c r="Q7600">
        <f>IF($B7600="","",IF(COUNTIF(Exclusions!$A:$A,$B7600)&gt;0,"Yes","No"))</f>
        <v/>
      </c>
      <c r="R7600" s="17">
        <f>IF($B7600="","",MIN(1,DAY($A7600)/IF($N7600="Superstore",Settings!$B$5,Settings!$B$4)))</f>
        <v/>
      </c>
      <c r="S7600" s="17">
        <f>IF(OR($B7600="",$G7600="",$R7600=0),"",$G7600/$R7600)</f>
        <v/>
      </c>
      <c r="T7600">
        <f>IF($S7600="","",IF($S7600&lt;Settings!$B$8,"Critical",IF($S7600&lt;Settings!$B$9,"Semi Critical","Non Critical")))</f>
        <v/>
      </c>
      <c r="U7600">
        <f>IF($B7600="","",IFERROR(VLOOKUP($O7600,Leaders!$A:$B,2,0),"Not Mapped"))</f>
        <v/>
      </c>
    </row>
    <row r="7601">
      <c r="A7601" s="16" t="n"/>
      <c r="G7601" s="17" t="n"/>
      <c r="H7601" s="17" t="n"/>
      <c r="I7601" s="17" t="n"/>
      <c r="J7601" s="17" t="n"/>
      <c r="K7601" s="17" t="n"/>
      <c r="L7601" s="17" t="n"/>
      <c r="N7601">
        <f>IF($B7601="","",IF($C7601="SUPERSTORE","Superstore","DH"))</f>
        <v/>
      </c>
      <c r="O7601">
        <f>IF($B7601="","",IFERROR(VLOOKUP($B7601,Mapping!$A:$C,2,0),"Not Mapped"))</f>
        <v/>
      </c>
      <c r="P7601">
        <f>IF($B7601="","",IFERROR(VLOOKUP($B7601,Mapping!$A:$C,3,0),"Not Mapped"))</f>
        <v/>
      </c>
      <c r="Q7601">
        <f>IF($B7601="","",IF(COUNTIF(Exclusions!$A:$A,$B7601)&gt;0,"Yes","No"))</f>
        <v/>
      </c>
      <c r="R7601" s="17">
        <f>IF($B7601="","",MIN(1,DAY($A7601)/IF($N7601="Superstore",Settings!$B$5,Settings!$B$4)))</f>
        <v/>
      </c>
      <c r="S7601" s="17">
        <f>IF(OR($B7601="",$G7601="",$R7601=0),"",$G7601/$R7601)</f>
        <v/>
      </c>
      <c r="T7601">
        <f>IF($S7601="","",IF($S7601&lt;Settings!$B$8,"Critical",IF($S7601&lt;Settings!$B$9,"Semi Critical","Non Critical")))</f>
        <v/>
      </c>
      <c r="U7601">
        <f>IF($B7601="","",IFERROR(VLOOKUP($O7601,Leaders!$A:$B,2,0),"Not Mapped"))</f>
        <v/>
      </c>
    </row>
    <row r="7602">
      <c r="A7602" s="16" t="n"/>
      <c r="G7602" s="17" t="n"/>
      <c r="H7602" s="17" t="n"/>
      <c r="I7602" s="17" t="n"/>
      <c r="J7602" s="17" t="n"/>
      <c r="K7602" s="17" t="n"/>
      <c r="L7602" s="17" t="n"/>
      <c r="N7602">
        <f>IF($B7602="","",IF($C7602="SUPERSTORE","Superstore","DH"))</f>
        <v/>
      </c>
      <c r="O7602">
        <f>IF($B7602="","",IFERROR(VLOOKUP($B7602,Mapping!$A:$C,2,0),"Not Mapped"))</f>
        <v/>
      </c>
      <c r="P7602">
        <f>IF($B7602="","",IFERROR(VLOOKUP($B7602,Mapping!$A:$C,3,0),"Not Mapped"))</f>
        <v/>
      </c>
      <c r="Q7602">
        <f>IF($B7602="","",IF(COUNTIF(Exclusions!$A:$A,$B7602)&gt;0,"Yes","No"))</f>
        <v/>
      </c>
      <c r="R7602" s="17">
        <f>IF($B7602="","",MIN(1,DAY($A7602)/IF($N7602="Superstore",Settings!$B$5,Settings!$B$4)))</f>
        <v/>
      </c>
      <c r="S7602" s="17">
        <f>IF(OR($B7602="",$G7602="",$R7602=0),"",$G7602/$R7602)</f>
        <v/>
      </c>
      <c r="T7602">
        <f>IF($S7602="","",IF($S7602&lt;Settings!$B$8,"Critical",IF($S7602&lt;Settings!$B$9,"Semi Critical","Non Critical")))</f>
        <v/>
      </c>
      <c r="U7602">
        <f>IF($B7602="","",IFERROR(VLOOKUP($O7602,Leaders!$A:$B,2,0),"Not Mapped"))</f>
        <v/>
      </c>
    </row>
    <row r="7603">
      <c r="A7603" s="16" t="n"/>
      <c r="G7603" s="17" t="n"/>
      <c r="H7603" s="17" t="n"/>
      <c r="I7603" s="17" t="n"/>
      <c r="J7603" s="17" t="n"/>
      <c r="K7603" s="17" t="n"/>
      <c r="L7603" s="17" t="n"/>
      <c r="N7603">
        <f>IF($B7603="","",IF($C7603="SUPERSTORE","Superstore","DH"))</f>
        <v/>
      </c>
      <c r="O7603">
        <f>IF($B7603="","",IFERROR(VLOOKUP($B7603,Mapping!$A:$C,2,0),"Not Mapped"))</f>
        <v/>
      </c>
      <c r="P7603">
        <f>IF($B7603="","",IFERROR(VLOOKUP($B7603,Mapping!$A:$C,3,0),"Not Mapped"))</f>
        <v/>
      </c>
      <c r="Q7603">
        <f>IF($B7603="","",IF(COUNTIF(Exclusions!$A:$A,$B7603)&gt;0,"Yes","No"))</f>
        <v/>
      </c>
      <c r="R7603" s="17">
        <f>IF($B7603="","",MIN(1,DAY($A7603)/IF($N7603="Superstore",Settings!$B$5,Settings!$B$4)))</f>
        <v/>
      </c>
      <c r="S7603" s="17">
        <f>IF(OR($B7603="",$G7603="",$R7603=0),"",$G7603/$R7603)</f>
        <v/>
      </c>
      <c r="T7603">
        <f>IF($S7603="","",IF($S7603&lt;Settings!$B$8,"Critical",IF($S7603&lt;Settings!$B$9,"Semi Critical","Non Critical")))</f>
        <v/>
      </c>
      <c r="U7603">
        <f>IF($B7603="","",IFERROR(VLOOKUP($O7603,Leaders!$A:$B,2,0),"Not Mapped"))</f>
        <v/>
      </c>
    </row>
    <row r="7604">
      <c r="A7604" s="16" t="n"/>
      <c r="G7604" s="17" t="n"/>
      <c r="H7604" s="17" t="n"/>
      <c r="I7604" s="17" t="n"/>
      <c r="J7604" s="17" t="n"/>
      <c r="K7604" s="17" t="n"/>
      <c r="L7604" s="17" t="n"/>
      <c r="N7604">
        <f>IF($B7604="","",IF($C7604="SUPERSTORE","Superstore","DH"))</f>
        <v/>
      </c>
      <c r="O7604">
        <f>IF($B7604="","",IFERROR(VLOOKUP($B7604,Mapping!$A:$C,2,0),"Not Mapped"))</f>
        <v/>
      </c>
      <c r="P7604">
        <f>IF($B7604="","",IFERROR(VLOOKUP($B7604,Mapping!$A:$C,3,0),"Not Mapped"))</f>
        <v/>
      </c>
      <c r="Q7604">
        <f>IF($B7604="","",IF(COUNTIF(Exclusions!$A:$A,$B7604)&gt;0,"Yes","No"))</f>
        <v/>
      </c>
      <c r="R7604" s="17">
        <f>IF($B7604="","",MIN(1,DAY($A7604)/IF($N7604="Superstore",Settings!$B$5,Settings!$B$4)))</f>
        <v/>
      </c>
      <c r="S7604" s="17">
        <f>IF(OR($B7604="",$G7604="",$R7604=0),"",$G7604/$R7604)</f>
        <v/>
      </c>
      <c r="T7604">
        <f>IF($S7604="","",IF($S7604&lt;Settings!$B$8,"Critical",IF($S7604&lt;Settings!$B$9,"Semi Critical","Non Critical")))</f>
        <v/>
      </c>
      <c r="U7604">
        <f>IF($B7604="","",IFERROR(VLOOKUP($O7604,Leaders!$A:$B,2,0),"Not Mapped"))</f>
        <v/>
      </c>
    </row>
    <row r="7605">
      <c r="A7605" s="16" t="n"/>
      <c r="G7605" s="17" t="n"/>
      <c r="H7605" s="17" t="n"/>
      <c r="I7605" s="17" t="n"/>
      <c r="J7605" s="17" t="n"/>
      <c r="K7605" s="17" t="n"/>
      <c r="L7605" s="17" t="n"/>
      <c r="N7605">
        <f>IF($B7605="","",IF($C7605="SUPERSTORE","Superstore","DH"))</f>
        <v/>
      </c>
      <c r="O7605">
        <f>IF($B7605="","",IFERROR(VLOOKUP($B7605,Mapping!$A:$C,2,0),"Not Mapped"))</f>
        <v/>
      </c>
      <c r="P7605">
        <f>IF($B7605="","",IFERROR(VLOOKUP($B7605,Mapping!$A:$C,3,0),"Not Mapped"))</f>
        <v/>
      </c>
      <c r="Q7605">
        <f>IF($B7605="","",IF(COUNTIF(Exclusions!$A:$A,$B7605)&gt;0,"Yes","No"))</f>
        <v/>
      </c>
      <c r="R7605" s="17">
        <f>IF($B7605="","",MIN(1,DAY($A7605)/IF($N7605="Superstore",Settings!$B$5,Settings!$B$4)))</f>
        <v/>
      </c>
      <c r="S7605" s="17">
        <f>IF(OR($B7605="",$G7605="",$R7605=0),"",$G7605/$R7605)</f>
        <v/>
      </c>
      <c r="T7605">
        <f>IF($S7605="","",IF($S7605&lt;Settings!$B$8,"Critical",IF($S7605&lt;Settings!$B$9,"Semi Critical","Non Critical")))</f>
        <v/>
      </c>
      <c r="U7605">
        <f>IF($B7605="","",IFERROR(VLOOKUP($O7605,Leaders!$A:$B,2,0),"Not Mapped"))</f>
        <v/>
      </c>
    </row>
    <row r="7606">
      <c r="A7606" s="16" t="n"/>
      <c r="G7606" s="17" t="n"/>
      <c r="H7606" s="17" t="n"/>
      <c r="I7606" s="17" t="n"/>
      <c r="J7606" s="17" t="n"/>
      <c r="K7606" s="17" t="n"/>
      <c r="L7606" s="17" t="n"/>
      <c r="N7606">
        <f>IF($B7606="","",IF($C7606="SUPERSTORE","Superstore","DH"))</f>
        <v/>
      </c>
      <c r="O7606">
        <f>IF($B7606="","",IFERROR(VLOOKUP($B7606,Mapping!$A:$C,2,0),"Not Mapped"))</f>
        <v/>
      </c>
      <c r="P7606">
        <f>IF($B7606="","",IFERROR(VLOOKUP($B7606,Mapping!$A:$C,3,0),"Not Mapped"))</f>
        <v/>
      </c>
      <c r="Q7606">
        <f>IF($B7606="","",IF(COUNTIF(Exclusions!$A:$A,$B7606)&gt;0,"Yes","No"))</f>
        <v/>
      </c>
      <c r="R7606" s="17">
        <f>IF($B7606="","",MIN(1,DAY($A7606)/IF($N7606="Superstore",Settings!$B$5,Settings!$B$4)))</f>
        <v/>
      </c>
      <c r="S7606" s="17">
        <f>IF(OR($B7606="",$G7606="",$R7606=0),"",$G7606/$R7606)</f>
        <v/>
      </c>
      <c r="T7606">
        <f>IF($S7606="","",IF($S7606&lt;Settings!$B$8,"Critical",IF($S7606&lt;Settings!$B$9,"Semi Critical","Non Critical")))</f>
        <v/>
      </c>
      <c r="U7606">
        <f>IF($B7606="","",IFERROR(VLOOKUP($O7606,Leaders!$A:$B,2,0),"Not Mapped"))</f>
        <v/>
      </c>
    </row>
    <row r="7607">
      <c r="A7607" s="16" t="n"/>
      <c r="G7607" s="17" t="n"/>
      <c r="H7607" s="17" t="n"/>
      <c r="I7607" s="17" t="n"/>
      <c r="J7607" s="17" t="n"/>
      <c r="K7607" s="17" t="n"/>
      <c r="L7607" s="17" t="n"/>
      <c r="N7607">
        <f>IF($B7607="","",IF($C7607="SUPERSTORE","Superstore","DH"))</f>
        <v/>
      </c>
      <c r="O7607">
        <f>IF($B7607="","",IFERROR(VLOOKUP($B7607,Mapping!$A:$C,2,0),"Not Mapped"))</f>
        <v/>
      </c>
      <c r="P7607">
        <f>IF($B7607="","",IFERROR(VLOOKUP($B7607,Mapping!$A:$C,3,0),"Not Mapped"))</f>
        <v/>
      </c>
      <c r="Q7607">
        <f>IF($B7607="","",IF(COUNTIF(Exclusions!$A:$A,$B7607)&gt;0,"Yes","No"))</f>
        <v/>
      </c>
      <c r="R7607" s="17">
        <f>IF($B7607="","",MIN(1,DAY($A7607)/IF($N7607="Superstore",Settings!$B$5,Settings!$B$4)))</f>
        <v/>
      </c>
      <c r="S7607" s="17">
        <f>IF(OR($B7607="",$G7607="",$R7607=0),"",$G7607/$R7607)</f>
        <v/>
      </c>
      <c r="T7607">
        <f>IF($S7607="","",IF($S7607&lt;Settings!$B$8,"Critical",IF($S7607&lt;Settings!$B$9,"Semi Critical","Non Critical")))</f>
        <v/>
      </c>
      <c r="U7607">
        <f>IF($B7607="","",IFERROR(VLOOKUP($O7607,Leaders!$A:$B,2,0),"Not Mapped"))</f>
        <v/>
      </c>
    </row>
    <row r="7608">
      <c r="A7608" s="16" t="n"/>
      <c r="G7608" s="17" t="n"/>
      <c r="H7608" s="17" t="n"/>
      <c r="I7608" s="17" t="n"/>
      <c r="J7608" s="17" t="n"/>
      <c r="K7608" s="17" t="n"/>
      <c r="L7608" s="17" t="n"/>
      <c r="N7608">
        <f>IF($B7608="","",IF($C7608="SUPERSTORE","Superstore","DH"))</f>
        <v/>
      </c>
      <c r="O7608">
        <f>IF($B7608="","",IFERROR(VLOOKUP($B7608,Mapping!$A:$C,2,0),"Not Mapped"))</f>
        <v/>
      </c>
      <c r="P7608">
        <f>IF($B7608="","",IFERROR(VLOOKUP($B7608,Mapping!$A:$C,3,0),"Not Mapped"))</f>
        <v/>
      </c>
      <c r="Q7608">
        <f>IF($B7608="","",IF(COUNTIF(Exclusions!$A:$A,$B7608)&gt;0,"Yes","No"))</f>
        <v/>
      </c>
      <c r="R7608" s="17">
        <f>IF($B7608="","",MIN(1,DAY($A7608)/IF($N7608="Superstore",Settings!$B$5,Settings!$B$4)))</f>
        <v/>
      </c>
      <c r="S7608" s="17">
        <f>IF(OR($B7608="",$G7608="",$R7608=0),"",$G7608/$R7608)</f>
        <v/>
      </c>
      <c r="T7608">
        <f>IF($S7608="","",IF($S7608&lt;Settings!$B$8,"Critical",IF($S7608&lt;Settings!$B$9,"Semi Critical","Non Critical")))</f>
        <v/>
      </c>
      <c r="U7608">
        <f>IF($B7608="","",IFERROR(VLOOKUP($O7608,Leaders!$A:$B,2,0),"Not Mapped"))</f>
        <v/>
      </c>
    </row>
    <row r="7609">
      <c r="A7609" s="16" t="n"/>
      <c r="G7609" s="17" t="n"/>
      <c r="H7609" s="17" t="n"/>
      <c r="I7609" s="17" t="n"/>
      <c r="J7609" s="17" t="n"/>
      <c r="K7609" s="17" t="n"/>
      <c r="L7609" s="17" t="n"/>
      <c r="N7609">
        <f>IF($B7609="","",IF($C7609="SUPERSTORE","Superstore","DH"))</f>
        <v/>
      </c>
      <c r="O7609">
        <f>IF($B7609="","",IFERROR(VLOOKUP($B7609,Mapping!$A:$C,2,0),"Not Mapped"))</f>
        <v/>
      </c>
      <c r="P7609">
        <f>IF($B7609="","",IFERROR(VLOOKUP($B7609,Mapping!$A:$C,3,0),"Not Mapped"))</f>
        <v/>
      </c>
      <c r="Q7609">
        <f>IF($B7609="","",IF(COUNTIF(Exclusions!$A:$A,$B7609)&gt;0,"Yes","No"))</f>
        <v/>
      </c>
      <c r="R7609" s="17">
        <f>IF($B7609="","",MIN(1,DAY($A7609)/IF($N7609="Superstore",Settings!$B$5,Settings!$B$4)))</f>
        <v/>
      </c>
      <c r="S7609" s="17">
        <f>IF(OR($B7609="",$G7609="",$R7609=0),"",$G7609/$R7609)</f>
        <v/>
      </c>
      <c r="T7609">
        <f>IF($S7609="","",IF($S7609&lt;Settings!$B$8,"Critical",IF($S7609&lt;Settings!$B$9,"Semi Critical","Non Critical")))</f>
        <v/>
      </c>
      <c r="U7609">
        <f>IF($B7609="","",IFERROR(VLOOKUP($O7609,Leaders!$A:$B,2,0),"Not Mapped"))</f>
        <v/>
      </c>
    </row>
    <row r="7610">
      <c r="A7610" s="16" t="n"/>
      <c r="G7610" s="17" t="n"/>
      <c r="H7610" s="17" t="n"/>
      <c r="I7610" s="17" t="n"/>
      <c r="J7610" s="17" t="n"/>
      <c r="K7610" s="17" t="n"/>
      <c r="L7610" s="17" t="n"/>
      <c r="N7610">
        <f>IF($B7610="","",IF($C7610="SUPERSTORE","Superstore","DH"))</f>
        <v/>
      </c>
      <c r="O7610">
        <f>IF($B7610="","",IFERROR(VLOOKUP($B7610,Mapping!$A:$C,2,0),"Not Mapped"))</f>
        <v/>
      </c>
      <c r="P7610">
        <f>IF($B7610="","",IFERROR(VLOOKUP($B7610,Mapping!$A:$C,3,0),"Not Mapped"))</f>
        <v/>
      </c>
      <c r="Q7610">
        <f>IF($B7610="","",IF(COUNTIF(Exclusions!$A:$A,$B7610)&gt;0,"Yes","No"))</f>
        <v/>
      </c>
      <c r="R7610" s="17">
        <f>IF($B7610="","",MIN(1,DAY($A7610)/IF($N7610="Superstore",Settings!$B$5,Settings!$B$4)))</f>
        <v/>
      </c>
      <c r="S7610" s="17">
        <f>IF(OR($B7610="",$G7610="",$R7610=0),"",$G7610/$R7610)</f>
        <v/>
      </c>
      <c r="T7610">
        <f>IF($S7610="","",IF($S7610&lt;Settings!$B$8,"Critical",IF($S7610&lt;Settings!$B$9,"Semi Critical","Non Critical")))</f>
        <v/>
      </c>
      <c r="U7610">
        <f>IF($B7610="","",IFERROR(VLOOKUP($O7610,Leaders!$A:$B,2,0),"Not Mapped"))</f>
        <v/>
      </c>
    </row>
    <row r="7611">
      <c r="A7611" s="16" t="n"/>
      <c r="G7611" s="17" t="n"/>
      <c r="H7611" s="17" t="n"/>
      <c r="I7611" s="17" t="n"/>
      <c r="J7611" s="17" t="n"/>
      <c r="K7611" s="17" t="n"/>
      <c r="L7611" s="17" t="n"/>
      <c r="N7611">
        <f>IF($B7611="","",IF($C7611="SUPERSTORE","Superstore","DH"))</f>
        <v/>
      </c>
      <c r="O7611">
        <f>IF($B7611="","",IFERROR(VLOOKUP($B7611,Mapping!$A:$C,2,0),"Not Mapped"))</f>
        <v/>
      </c>
      <c r="P7611">
        <f>IF($B7611="","",IFERROR(VLOOKUP($B7611,Mapping!$A:$C,3,0),"Not Mapped"))</f>
        <v/>
      </c>
      <c r="Q7611">
        <f>IF($B7611="","",IF(COUNTIF(Exclusions!$A:$A,$B7611)&gt;0,"Yes","No"))</f>
        <v/>
      </c>
      <c r="R7611" s="17">
        <f>IF($B7611="","",MIN(1,DAY($A7611)/IF($N7611="Superstore",Settings!$B$5,Settings!$B$4)))</f>
        <v/>
      </c>
      <c r="S7611" s="17">
        <f>IF(OR($B7611="",$G7611="",$R7611=0),"",$G7611/$R7611)</f>
        <v/>
      </c>
      <c r="T7611">
        <f>IF($S7611="","",IF($S7611&lt;Settings!$B$8,"Critical",IF($S7611&lt;Settings!$B$9,"Semi Critical","Non Critical")))</f>
        <v/>
      </c>
      <c r="U7611">
        <f>IF($B7611="","",IFERROR(VLOOKUP($O7611,Leaders!$A:$B,2,0),"Not Mapped"))</f>
        <v/>
      </c>
    </row>
    <row r="7612">
      <c r="A7612" s="16" t="n"/>
      <c r="G7612" s="17" t="n"/>
      <c r="H7612" s="17" t="n"/>
      <c r="I7612" s="17" t="n"/>
      <c r="J7612" s="17" t="n"/>
      <c r="K7612" s="17" t="n"/>
      <c r="L7612" s="17" t="n"/>
      <c r="N7612">
        <f>IF($B7612="","",IF($C7612="SUPERSTORE","Superstore","DH"))</f>
        <v/>
      </c>
      <c r="O7612">
        <f>IF($B7612="","",IFERROR(VLOOKUP($B7612,Mapping!$A:$C,2,0),"Not Mapped"))</f>
        <v/>
      </c>
      <c r="P7612">
        <f>IF($B7612="","",IFERROR(VLOOKUP($B7612,Mapping!$A:$C,3,0),"Not Mapped"))</f>
        <v/>
      </c>
      <c r="Q7612">
        <f>IF($B7612="","",IF(COUNTIF(Exclusions!$A:$A,$B7612)&gt;0,"Yes","No"))</f>
        <v/>
      </c>
      <c r="R7612" s="17">
        <f>IF($B7612="","",MIN(1,DAY($A7612)/IF($N7612="Superstore",Settings!$B$5,Settings!$B$4)))</f>
        <v/>
      </c>
      <c r="S7612" s="17">
        <f>IF(OR($B7612="",$G7612="",$R7612=0),"",$G7612/$R7612)</f>
        <v/>
      </c>
      <c r="T7612">
        <f>IF($S7612="","",IF($S7612&lt;Settings!$B$8,"Critical",IF($S7612&lt;Settings!$B$9,"Semi Critical","Non Critical")))</f>
        <v/>
      </c>
      <c r="U7612">
        <f>IF($B7612="","",IFERROR(VLOOKUP($O7612,Leaders!$A:$B,2,0),"Not Mapped"))</f>
        <v/>
      </c>
    </row>
    <row r="7613">
      <c r="A7613" s="16" t="n"/>
      <c r="G7613" s="17" t="n"/>
      <c r="H7613" s="17" t="n"/>
      <c r="I7613" s="17" t="n"/>
      <c r="J7613" s="17" t="n"/>
      <c r="K7613" s="17" t="n"/>
      <c r="L7613" s="17" t="n"/>
      <c r="N7613">
        <f>IF($B7613="","",IF($C7613="SUPERSTORE","Superstore","DH"))</f>
        <v/>
      </c>
      <c r="O7613">
        <f>IF($B7613="","",IFERROR(VLOOKUP($B7613,Mapping!$A:$C,2,0),"Not Mapped"))</f>
        <v/>
      </c>
      <c r="P7613">
        <f>IF($B7613="","",IFERROR(VLOOKUP($B7613,Mapping!$A:$C,3,0),"Not Mapped"))</f>
        <v/>
      </c>
      <c r="Q7613">
        <f>IF($B7613="","",IF(COUNTIF(Exclusions!$A:$A,$B7613)&gt;0,"Yes","No"))</f>
        <v/>
      </c>
      <c r="R7613" s="17">
        <f>IF($B7613="","",MIN(1,DAY($A7613)/IF($N7613="Superstore",Settings!$B$5,Settings!$B$4)))</f>
        <v/>
      </c>
      <c r="S7613" s="17">
        <f>IF(OR($B7613="",$G7613="",$R7613=0),"",$G7613/$R7613)</f>
        <v/>
      </c>
      <c r="T7613">
        <f>IF($S7613="","",IF($S7613&lt;Settings!$B$8,"Critical",IF($S7613&lt;Settings!$B$9,"Semi Critical","Non Critical")))</f>
        <v/>
      </c>
      <c r="U7613">
        <f>IF($B7613="","",IFERROR(VLOOKUP($O7613,Leaders!$A:$B,2,0),"Not Mapped"))</f>
        <v/>
      </c>
    </row>
    <row r="7614">
      <c r="A7614" s="16" t="n"/>
      <c r="G7614" s="17" t="n"/>
      <c r="H7614" s="17" t="n"/>
      <c r="I7614" s="17" t="n"/>
      <c r="J7614" s="17" t="n"/>
      <c r="K7614" s="17" t="n"/>
      <c r="L7614" s="17" t="n"/>
      <c r="N7614">
        <f>IF($B7614="","",IF($C7614="SUPERSTORE","Superstore","DH"))</f>
        <v/>
      </c>
      <c r="O7614">
        <f>IF($B7614="","",IFERROR(VLOOKUP($B7614,Mapping!$A:$C,2,0),"Not Mapped"))</f>
        <v/>
      </c>
      <c r="P7614">
        <f>IF($B7614="","",IFERROR(VLOOKUP($B7614,Mapping!$A:$C,3,0),"Not Mapped"))</f>
        <v/>
      </c>
      <c r="Q7614">
        <f>IF($B7614="","",IF(COUNTIF(Exclusions!$A:$A,$B7614)&gt;0,"Yes","No"))</f>
        <v/>
      </c>
      <c r="R7614" s="17">
        <f>IF($B7614="","",MIN(1,DAY($A7614)/IF($N7614="Superstore",Settings!$B$5,Settings!$B$4)))</f>
        <v/>
      </c>
      <c r="S7614" s="17">
        <f>IF(OR($B7614="",$G7614="",$R7614=0),"",$G7614/$R7614)</f>
        <v/>
      </c>
      <c r="T7614">
        <f>IF($S7614="","",IF($S7614&lt;Settings!$B$8,"Critical",IF($S7614&lt;Settings!$B$9,"Semi Critical","Non Critical")))</f>
        <v/>
      </c>
      <c r="U7614">
        <f>IF($B7614="","",IFERROR(VLOOKUP($O7614,Leaders!$A:$B,2,0),"Not Mapped"))</f>
        <v/>
      </c>
    </row>
    <row r="7615">
      <c r="A7615" s="16" t="n"/>
      <c r="G7615" s="17" t="n"/>
      <c r="H7615" s="17" t="n"/>
      <c r="I7615" s="17" t="n"/>
      <c r="J7615" s="17" t="n"/>
      <c r="K7615" s="17" t="n"/>
      <c r="L7615" s="17" t="n"/>
      <c r="N7615">
        <f>IF($B7615="","",IF($C7615="SUPERSTORE","Superstore","DH"))</f>
        <v/>
      </c>
      <c r="O7615">
        <f>IF($B7615="","",IFERROR(VLOOKUP($B7615,Mapping!$A:$C,2,0),"Not Mapped"))</f>
        <v/>
      </c>
      <c r="P7615">
        <f>IF($B7615="","",IFERROR(VLOOKUP($B7615,Mapping!$A:$C,3,0),"Not Mapped"))</f>
        <v/>
      </c>
      <c r="Q7615">
        <f>IF($B7615="","",IF(COUNTIF(Exclusions!$A:$A,$B7615)&gt;0,"Yes","No"))</f>
        <v/>
      </c>
      <c r="R7615" s="17">
        <f>IF($B7615="","",MIN(1,DAY($A7615)/IF($N7615="Superstore",Settings!$B$5,Settings!$B$4)))</f>
        <v/>
      </c>
      <c r="S7615" s="17">
        <f>IF(OR($B7615="",$G7615="",$R7615=0),"",$G7615/$R7615)</f>
        <v/>
      </c>
      <c r="T7615">
        <f>IF($S7615="","",IF($S7615&lt;Settings!$B$8,"Critical",IF($S7615&lt;Settings!$B$9,"Semi Critical","Non Critical")))</f>
        <v/>
      </c>
      <c r="U7615">
        <f>IF($B7615="","",IFERROR(VLOOKUP($O7615,Leaders!$A:$B,2,0),"Not Mapped"))</f>
        <v/>
      </c>
    </row>
    <row r="7616">
      <c r="A7616" s="16" t="n"/>
      <c r="G7616" s="17" t="n"/>
      <c r="H7616" s="17" t="n"/>
      <c r="I7616" s="17" t="n"/>
      <c r="J7616" s="17" t="n"/>
      <c r="K7616" s="17" t="n"/>
      <c r="L7616" s="17" t="n"/>
      <c r="N7616">
        <f>IF($B7616="","",IF($C7616="SUPERSTORE","Superstore","DH"))</f>
        <v/>
      </c>
      <c r="O7616">
        <f>IF($B7616="","",IFERROR(VLOOKUP($B7616,Mapping!$A:$C,2,0),"Not Mapped"))</f>
        <v/>
      </c>
      <c r="P7616">
        <f>IF($B7616="","",IFERROR(VLOOKUP($B7616,Mapping!$A:$C,3,0),"Not Mapped"))</f>
        <v/>
      </c>
      <c r="Q7616">
        <f>IF($B7616="","",IF(COUNTIF(Exclusions!$A:$A,$B7616)&gt;0,"Yes","No"))</f>
        <v/>
      </c>
      <c r="R7616" s="17">
        <f>IF($B7616="","",MIN(1,DAY($A7616)/IF($N7616="Superstore",Settings!$B$5,Settings!$B$4)))</f>
        <v/>
      </c>
      <c r="S7616" s="17">
        <f>IF(OR($B7616="",$G7616="",$R7616=0),"",$G7616/$R7616)</f>
        <v/>
      </c>
      <c r="T7616">
        <f>IF($S7616="","",IF($S7616&lt;Settings!$B$8,"Critical",IF($S7616&lt;Settings!$B$9,"Semi Critical","Non Critical")))</f>
        <v/>
      </c>
      <c r="U7616">
        <f>IF($B7616="","",IFERROR(VLOOKUP($O7616,Leaders!$A:$B,2,0),"Not Mapped"))</f>
        <v/>
      </c>
    </row>
    <row r="7617">
      <c r="A7617" s="16" t="n"/>
      <c r="G7617" s="17" t="n"/>
      <c r="H7617" s="17" t="n"/>
      <c r="I7617" s="17" t="n"/>
      <c r="J7617" s="17" t="n"/>
      <c r="K7617" s="17" t="n"/>
      <c r="L7617" s="17" t="n"/>
      <c r="N7617">
        <f>IF($B7617="","",IF($C7617="SUPERSTORE","Superstore","DH"))</f>
        <v/>
      </c>
      <c r="O7617">
        <f>IF($B7617="","",IFERROR(VLOOKUP($B7617,Mapping!$A:$C,2,0),"Not Mapped"))</f>
        <v/>
      </c>
      <c r="P7617">
        <f>IF($B7617="","",IFERROR(VLOOKUP($B7617,Mapping!$A:$C,3,0),"Not Mapped"))</f>
        <v/>
      </c>
      <c r="Q7617">
        <f>IF($B7617="","",IF(COUNTIF(Exclusions!$A:$A,$B7617)&gt;0,"Yes","No"))</f>
        <v/>
      </c>
      <c r="R7617" s="17">
        <f>IF($B7617="","",MIN(1,DAY($A7617)/IF($N7617="Superstore",Settings!$B$5,Settings!$B$4)))</f>
        <v/>
      </c>
      <c r="S7617" s="17">
        <f>IF(OR($B7617="",$G7617="",$R7617=0),"",$G7617/$R7617)</f>
        <v/>
      </c>
      <c r="T7617">
        <f>IF($S7617="","",IF($S7617&lt;Settings!$B$8,"Critical",IF($S7617&lt;Settings!$B$9,"Semi Critical","Non Critical")))</f>
        <v/>
      </c>
      <c r="U7617">
        <f>IF($B7617="","",IFERROR(VLOOKUP($O7617,Leaders!$A:$B,2,0),"Not Mapped"))</f>
        <v/>
      </c>
    </row>
    <row r="7618">
      <c r="A7618" s="16" t="n"/>
      <c r="G7618" s="17" t="n"/>
      <c r="H7618" s="17" t="n"/>
      <c r="I7618" s="17" t="n"/>
      <c r="J7618" s="17" t="n"/>
      <c r="K7618" s="17" t="n"/>
      <c r="L7618" s="17" t="n"/>
      <c r="N7618">
        <f>IF($B7618="","",IF($C7618="SUPERSTORE","Superstore","DH"))</f>
        <v/>
      </c>
      <c r="O7618">
        <f>IF($B7618="","",IFERROR(VLOOKUP($B7618,Mapping!$A:$C,2,0),"Not Mapped"))</f>
        <v/>
      </c>
      <c r="P7618">
        <f>IF($B7618="","",IFERROR(VLOOKUP($B7618,Mapping!$A:$C,3,0),"Not Mapped"))</f>
        <v/>
      </c>
      <c r="Q7618">
        <f>IF($B7618="","",IF(COUNTIF(Exclusions!$A:$A,$B7618)&gt;0,"Yes","No"))</f>
        <v/>
      </c>
      <c r="R7618" s="17">
        <f>IF($B7618="","",MIN(1,DAY($A7618)/IF($N7618="Superstore",Settings!$B$5,Settings!$B$4)))</f>
        <v/>
      </c>
      <c r="S7618" s="17">
        <f>IF(OR($B7618="",$G7618="",$R7618=0),"",$G7618/$R7618)</f>
        <v/>
      </c>
      <c r="T7618">
        <f>IF($S7618="","",IF($S7618&lt;Settings!$B$8,"Critical",IF($S7618&lt;Settings!$B$9,"Semi Critical","Non Critical")))</f>
        <v/>
      </c>
      <c r="U7618">
        <f>IF($B7618="","",IFERROR(VLOOKUP($O7618,Leaders!$A:$B,2,0),"Not Mapped"))</f>
        <v/>
      </c>
    </row>
    <row r="7619">
      <c r="A7619" s="16" t="n"/>
      <c r="G7619" s="17" t="n"/>
      <c r="H7619" s="17" t="n"/>
      <c r="I7619" s="17" t="n"/>
      <c r="J7619" s="17" t="n"/>
      <c r="K7619" s="17" t="n"/>
      <c r="L7619" s="17" t="n"/>
      <c r="N7619">
        <f>IF($B7619="","",IF($C7619="SUPERSTORE","Superstore","DH"))</f>
        <v/>
      </c>
      <c r="O7619">
        <f>IF($B7619="","",IFERROR(VLOOKUP($B7619,Mapping!$A:$C,2,0),"Not Mapped"))</f>
        <v/>
      </c>
      <c r="P7619">
        <f>IF($B7619="","",IFERROR(VLOOKUP($B7619,Mapping!$A:$C,3,0),"Not Mapped"))</f>
        <v/>
      </c>
      <c r="Q7619">
        <f>IF($B7619="","",IF(COUNTIF(Exclusions!$A:$A,$B7619)&gt;0,"Yes","No"))</f>
        <v/>
      </c>
      <c r="R7619" s="17">
        <f>IF($B7619="","",MIN(1,DAY($A7619)/IF($N7619="Superstore",Settings!$B$5,Settings!$B$4)))</f>
        <v/>
      </c>
      <c r="S7619" s="17">
        <f>IF(OR($B7619="",$G7619="",$R7619=0),"",$G7619/$R7619)</f>
        <v/>
      </c>
      <c r="T7619">
        <f>IF($S7619="","",IF($S7619&lt;Settings!$B$8,"Critical",IF($S7619&lt;Settings!$B$9,"Semi Critical","Non Critical")))</f>
        <v/>
      </c>
      <c r="U7619">
        <f>IF($B7619="","",IFERROR(VLOOKUP($O7619,Leaders!$A:$B,2,0),"Not Mapped"))</f>
        <v/>
      </c>
    </row>
    <row r="7620">
      <c r="A7620" s="16" t="n"/>
      <c r="G7620" s="17" t="n"/>
      <c r="H7620" s="17" t="n"/>
      <c r="I7620" s="17" t="n"/>
      <c r="J7620" s="17" t="n"/>
      <c r="K7620" s="17" t="n"/>
      <c r="L7620" s="17" t="n"/>
      <c r="N7620">
        <f>IF($B7620="","",IF($C7620="SUPERSTORE","Superstore","DH"))</f>
        <v/>
      </c>
      <c r="O7620">
        <f>IF($B7620="","",IFERROR(VLOOKUP($B7620,Mapping!$A:$C,2,0),"Not Mapped"))</f>
        <v/>
      </c>
      <c r="P7620">
        <f>IF($B7620="","",IFERROR(VLOOKUP($B7620,Mapping!$A:$C,3,0),"Not Mapped"))</f>
        <v/>
      </c>
      <c r="Q7620">
        <f>IF($B7620="","",IF(COUNTIF(Exclusions!$A:$A,$B7620)&gt;0,"Yes","No"))</f>
        <v/>
      </c>
      <c r="R7620" s="17">
        <f>IF($B7620="","",MIN(1,DAY($A7620)/IF($N7620="Superstore",Settings!$B$5,Settings!$B$4)))</f>
        <v/>
      </c>
      <c r="S7620" s="17">
        <f>IF(OR($B7620="",$G7620="",$R7620=0),"",$G7620/$R7620)</f>
        <v/>
      </c>
      <c r="T7620">
        <f>IF($S7620="","",IF($S7620&lt;Settings!$B$8,"Critical",IF($S7620&lt;Settings!$B$9,"Semi Critical","Non Critical")))</f>
        <v/>
      </c>
      <c r="U7620">
        <f>IF($B7620="","",IFERROR(VLOOKUP($O7620,Leaders!$A:$B,2,0),"Not Mapped"))</f>
        <v/>
      </c>
    </row>
    <row r="7621">
      <c r="A7621" s="16" t="n"/>
      <c r="G7621" s="17" t="n"/>
      <c r="H7621" s="17" t="n"/>
      <c r="I7621" s="17" t="n"/>
      <c r="J7621" s="17" t="n"/>
      <c r="K7621" s="17" t="n"/>
      <c r="L7621" s="17" t="n"/>
      <c r="N7621">
        <f>IF($B7621="","",IF($C7621="SUPERSTORE","Superstore","DH"))</f>
        <v/>
      </c>
      <c r="O7621">
        <f>IF($B7621="","",IFERROR(VLOOKUP($B7621,Mapping!$A:$C,2,0),"Not Mapped"))</f>
        <v/>
      </c>
      <c r="P7621">
        <f>IF($B7621="","",IFERROR(VLOOKUP($B7621,Mapping!$A:$C,3,0),"Not Mapped"))</f>
        <v/>
      </c>
      <c r="Q7621">
        <f>IF($B7621="","",IF(COUNTIF(Exclusions!$A:$A,$B7621)&gt;0,"Yes","No"))</f>
        <v/>
      </c>
      <c r="R7621" s="17">
        <f>IF($B7621="","",MIN(1,DAY($A7621)/IF($N7621="Superstore",Settings!$B$5,Settings!$B$4)))</f>
        <v/>
      </c>
      <c r="S7621" s="17">
        <f>IF(OR($B7621="",$G7621="",$R7621=0),"",$G7621/$R7621)</f>
        <v/>
      </c>
      <c r="T7621">
        <f>IF($S7621="","",IF($S7621&lt;Settings!$B$8,"Critical",IF($S7621&lt;Settings!$B$9,"Semi Critical","Non Critical")))</f>
        <v/>
      </c>
      <c r="U7621">
        <f>IF($B7621="","",IFERROR(VLOOKUP($O7621,Leaders!$A:$B,2,0),"Not Mapped"))</f>
        <v/>
      </c>
    </row>
    <row r="7622">
      <c r="A7622" s="16" t="n"/>
      <c r="G7622" s="17" t="n"/>
      <c r="H7622" s="17" t="n"/>
      <c r="I7622" s="17" t="n"/>
      <c r="J7622" s="17" t="n"/>
      <c r="K7622" s="17" t="n"/>
      <c r="L7622" s="17" t="n"/>
      <c r="N7622">
        <f>IF($B7622="","",IF($C7622="SUPERSTORE","Superstore","DH"))</f>
        <v/>
      </c>
      <c r="O7622">
        <f>IF($B7622="","",IFERROR(VLOOKUP($B7622,Mapping!$A:$C,2,0),"Not Mapped"))</f>
        <v/>
      </c>
      <c r="P7622">
        <f>IF($B7622="","",IFERROR(VLOOKUP($B7622,Mapping!$A:$C,3,0),"Not Mapped"))</f>
        <v/>
      </c>
      <c r="Q7622">
        <f>IF($B7622="","",IF(COUNTIF(Exclusions!$A:$A,$B7622)&gt;0,"Yes","No"))</f>
        <v/>
      </c>
      <c r="R7622" s="17">
        <f>IF($B7622="","",MIN(1,DAY($A7622)/IF($N7622="Superstore",Settings!$B$5,Settings!$B$4)))</f>
        <v/>
      </c>
      <c r="S7622" s="17">
        <f>IF(OR($B7622="",$G7622="",$R7622=0),"",$G7622/$R7622)</f>
        <v/>
      </c>
      <c r="T7622">
        <f>IF($S7622="","",IF($S7622&lt;Settings!$B$8,"Critical",IF($S7622&lt;Settings!$B$9,"Semi Critical","Non Critical")))</f>
        <v/>
      </c>
      <c r="U7622">
        <f>IF($B7622="","",IFERROR(VLOOKUP($O7622,Leaders!$A:$B,2,0),"Not Mapped"))</f>
        <v/>
      </c>
    </row>
    <row r="7623">
      <c r="A7623" s="16" t="n"/>
      <c r="G7623" s="17" t="n"/>
      <c r="H7623" s="17" t="n"/>
      <c r="I7623" s="17" t="n"/>
      <c r="J7623" s="17" t="n"/>
      <c r="K7623" s="17" t="n"/>
      <c r="L7623" s="17" t="n"/>
      <c r="N7623">
        <f>IF($B7623="","",IF($C7623="SUPERSTORE","Superstore","DH"))</f>
        <v/>
      </c>
      <c r="O7623">
        <f>IF($B7623="","",IFERROR(VLOOKUP($B7623,Mapping!$A:$C,2,0),"Not Mapped"))</f>
        <v/>
      </c>
      <c r="P7623">
        <f>IF($B7623="","",IFERROR(VLOOKUP($B7623,Mapping!$A:$C,3,0),"Not Mapped"))</f>
        <v/>
      </c>
      <c r="Q7623">
        <f>IF($B7623="","",IF(COUNTIF(Exclusions!$A:$A,$B7623)&gt;0,"Yes","No"))</f>
        <v/>
      </c>
      <c r="R7623" s="17">
        <f>IF($B7623="","",MIN(1,DAY($A7623)/IF($N7623="Superstore",Settings!$B$5,Settings!$B$4)))</f>
        <v/>
      </c>
      <c r="S7623" s="17">
        <f>IF(OR($B7623="",$G7623="",$R7623=0),"",$G7623/$R7623)</f>
        <v/>
      </c>
      <c r="T7623">
        <f>IF($S7623="","",IF($S7623&lt;Settings!$B$8,"Critical",IF($S7623&lt;Settings!$B$9,"Semi Critical","Non Critical")))</f>
        <v/>
      </c>
      <c r="U7623">
        <f>IF($B7623="","",IFERROR(VLOOKUP($O7623,Leaders!$A:$B,2,0),"Not Mapped"))</f>
        <v/>
      </c>
    </row>
    <row r="7624">
      <c r="A7624" s="16" t="n"/>
      <c r="G7624" s="17" t="n"/>
      <c r="H7624" s="17" t="n"/>
      <c r="I7624" s="17" t="n"/>
      <c r="J7624" s="17" t="n"/>
      <c r="K7624" s="17" t="n"/>
      <c r="L7624" s="17" t="n"/>
      <c r="N7624">
        <f>IF($B7624="","",IF($C7624="SUPERSTORE","Superstore","DH"))</f>
        <v/>
      </c>
      <c r="O7624">
        <f>IF($B7624="","",IFERROR(VLOOKUP($B7624,Mapping!$A:$C,2,0),"Not Mapped"))</f>
        <v/>
      </c>
      <c r="P7624">
        <f>IF($B7624="","",IFERROR(VLOOKUP($B7624,Mapping!$A:$C,3,0),"Not Mapped"))</f>
        <v/>
      </c>
      <c r="Q7624">
        <f>IF($B7624="","",IF(COUNTIF(Exclusions!$A:$A,$B7624)&gt;0,"Yes","No"))</f>
        <v/>
      </c>
      <c r="R7624" s="17">
        <f>IF($B7624="","",MIN(1,DAY($A7624)/IF($N7624="Superstore",Settings!$B$5,Settings!$B$4)))</f>
        <v/>
      </c>
      <c r="S7624" s="17">
        <f>IF(OR($B7624="",$G7624="",$R7624=0),"",$G7624/$R7624)</f>
        <v/>
      </c>
      <c r="T7624">
        <f>IF($S7624="","",IF($S7624&lt;Settings!$B$8,"Critical",IF($S7624&lt;Settings!$B$9,"Semi Critical","Non Critical")))</f>
        <v/>
      </c>
      <c r="U7624">
        <f>IF($B7624="","",IFERROR(VLOOKUP($O7624,Leaders!$A:$B,2,0),"Not Mapped"))</f>
        <v/>
      </c>
    </row>
    <row r="7625">
      <c r="A7625" s="16" t="n"/>
      <c r="G7625" s="17" t="n"/>
      <c r="H7625" s="17" t="n"/>
      <c r="I7625" s="17" t="n"/>
      <c r="J7625" s="17" t="n"/>
      <c r="K7625" s="17" t="n"/>
      <c r="L7625" s="17" t="n"/>
      <c r="N7625">
        <f>IF($B7625="","",IF($C7625="SUPERSTORE","Superstore","DH"))</f>
        <v/>
      </c>
      <c r="O7625">
        <f>IF($B7625="","",IFERROR(VLOOKUP($B7625,Mapping!$A:$C,2,0),"Not Mapped"))</f>
        <v/>
      </c>
      <c r="P7625">
        <f>IF($B7625="","",IFERROR(VLOOKUP($B7625,Mapping!$A:$C,3,0),"Not Mapped"))</f>
        <v/>
      </c>
      <c r="Q7625">
        <f>IF($B7625="","",IF(COUNTIF(Exclusions!$A:$A,$B7625)&gt;0,"Yes","No"))</f>
        <v/>
      </c>
      <c r="R7625" s="17">
        <f>IF($B7625="","",MIN(1,DAY($A7625)/IF($N7625="Superstore",Settings!$B$5,Settings!$B$4)))</f>
        <v/>
      </c>
      <c r="S7625" s="17">
        <f>IF(OR($B7625="",$G7625="",$R7625=0),"",$G7625/$R7625)</f>
        <v/>
      </c>
      <c r="T7625">
        <f>IF($S7625="","",IF($S7625&lt;Settings!$B$8,"Critical",IF($S7625&lt;Settings!$B$9,"Semi Critical","Non Critical")))</f>
        <v/>
      </c>
      <c r="U7625">
        <f>IF($B7625="","",IFERROR(VLOOKUP($O7625,Leaders!$A:$B,2,0),"Not Mapped"))</f>
        <v/>
      </c>
    </row>
    <row r="7626">
      <c r="A7626" s="16" t="n"/>
      <c r="G7626" s="17" t="n"/>
      <c r="H7626" s="17" t="n"/>
      <c r="I7626" s="17" t="n"/>
      <c r="J7626" s="17" t="n"/>
      <c r="K7626" s="17" t="n"/>
      <c r="L7626" s="17" t="n"/>
      <c r="N7626">
        <f>IF($B7626="","",IF($C7626="SUPERSTORE","Superstore","DH"))</f>
        <v/>
      </c>
      <c r="O7626">
        <f>IF($B7626="","",IFERROR(VLOOKUP($B7626,Mapping!$A:$C,2,0),"Not Mapped"))</f>
        <v/>
      </c>
      <c r="P7626">
        <f>IF($B7626="","",IFERROR(VLOOKUP($B7626,Mapping!$A:$C,3,0),"Not Mapped"))</f>
        <v/>
      </c>
      <c r="Q7626">
        <f>IF($B7626="","",IF(COUNTIF(Exclusions!$A:$A,$B7626)&gt;0,"Yes","No"))</f>
        <v/>
      </c>
      <c r="R7626" s="17">
        <f>IF($B7626="","",MIN(1,DAY($A7626)/IF($N7626="Superstore",Settings!$B$5,Settings!$B$4)))</f>
        <v/>
      </c>
      <c r="S7626" s="17">
        <f>IF(OR($B7626="",$G7626="",$R7626=0),"",$G7626/$R7626)</f>
        <v/>
      </c>
      <c r="T7626">
        <f>IF($S7626="","",IF($S7626&lt;Settings!$B$8,"Critical",IF($S7626&lt;Settings!$B$9,"Semi Critical","Non Critical")))</f>
        <v/>
      </c>
      <c r="U7626">
        <f>IF($B7626="","",IFERROR(VLOOKUP($O7626,Leaders!$A:$B,2,0),"Not Mapped"))</f>
        <v/>
      </c>
    </row>
    <row r="7627">
      <c r="A7627" s="16" t="n"/>
      <c r="G7627" s="17" t="n"/>
      <c r="H7627" s="17" t="n"/>
      <c r="I7627" s="17" t="n"/>
      <c r="J7627" s="17" t="n"/>
      <c r="K7627" s="17" t="n"/>
      <c r="L7627" s="17" t="n"/>
      <c r="N7627">
        <f>IF($B7627="","",IF($C7627="SUPERSTORE","Superstore","DH"))</f>
        <v/>
      </c>
      <c r="O7627">
        <f>IF($B7627="","",IFERROR(VLOOKUP($B7627,Mapping!$A:$C,2,0),"Not Mapped"))</f>
        <v/>
      </c>
      <c r="P7627">
        <f>IF($B7627="","",IFERROR(VLOOKUP($B7627,Mapping!$A:$C,3,0),"Not Mapped"))</f>
        <v/>
      </c>
      <c r="Q7627">
        <f>IF($B7627="","",IF(COUNTIF(Exclusions!$A:$A,$B7627)&gt;0,"Yes","No"))</f>
        <v/>
      </c>
      <c r="R7627" s="17">
        <f>IF($B7627="","",MIN(1,DAY($A7627)/IF($N7627="Superstore",Settings!$B$5,Settings!$B$4)))</f>
        <v/>
      </c>
      <c r="S7627" s="17">
        <f>IF(OR($B7627="",$G7627="",$R7627=0),"",$G7627/$R7627)</f>
        <v/>
      </c>
      <c r="T7627">
        <f>IF($S7627="","",IF($S7627&lt;Settings!$B$8,"Critical",IF($S7627&lt;Settings!$B$9,"Semi Critical","Non Critical")))</f>
        <v/>
      </c>
      <c r="U7627">
        <f>IF($B7627="","",IFERROR(VLOOKUP($O7627,Leaders!$A:$B,2,0),"Not Mapped"))</f>
        <v/>
      </c>
    </row>
    <row r="7628">
      <c r="A7628" s="16" t="n"/>
      <c r="G7628" s="17" t="n"/>
      <c r="H7628" s="17" t="n"/>
      <c r="I7628" s="17" t="n"/>
      <c r="J7628" s="17" t="n"/>
      <c r="K7628" s="17" t="n"/>
      <c r="L7628" s="17" t="n"/>
      <c r="N7628">
        <f>IF($B7628="","",IF($C7628="SUPERSTORE","Superstore","DH"))</f>
        <v/>
      </c>
      <c r="O7628">
        <f>IF($B7628="","",IFERROR(VLOOKUP($B7628,Mapping!$A:$C,2,0),"Not Mapped"))</f>
        <v/>
      </c>
      <c r="P7628">
        <f>IF($B7628="","",IFERROR(VLOOKUP($B7628,Mapping!$A:$C,3,0),"Not Mapped"))</f>
        <v/>
      </c>
      <c r="Q7628">
        <f>IF($B7628="","",IF(COUNTIF(Exclusions!$A:$A,$B7628)&gt;0,"Yes","No"))</f>
        <v/>
      </c>
      <c r="R7628" s="17">
        <f>IF($B7628="","",MIN(1,DAY($A7628)/IF($N7628="Superstore",Settings!$B$5,Settings!$B$4)))</f>
        <v/>
      </c>
      <c r="S7628" s="17">
        <f>IF(OR($B7628="",$G7628="",$R7628=0),"",$G7628/$R7628)</f>
        <v/>
      </c>
      <c r="T7628">
        <f>IF($S7628="","",IF($S7628&lt;Settings!$B$8,"Critical",IF($S7628&lt;Settings!$B$9,"Semi Critical","Non Critical")))</f>
        <v/>
      </c>
      <c r="U7628">
        <f>IF($B7628="","",IFERROR(VLOOKUP($O7628,Leaders!$A:$B,2,0),"Not Mapped"))</f>
        <v/>
      </c>
    </row>
    <row r="7629">
      <c r="A7629" s="16" t="n"/>
      <c r="G7629" s="17" t="n"/>
      <c r="H7629" s="17" t="n"/>
      <c r="I7629" s="17" t="n"/>
      <c r="J7629" s="17" t="n"/>
      <c r="K7629" s="17" t="n"/>
      <c r="L7629" s="17" t="n"/>
      <c r="N7629">
        <f>IF($B7629="","",IF($C7629="SUPERSTORE","Superstore","DH"))</f>
        <v/>
      </c>
      <c r="O7629">
        <f>IF($B7629="","",IFERROR(VLOOKUP($B7629,Mapping!$A:$C,2,0),"Not Mapped"))</f>
        <v/>
      </c>
      <c r="P7629">
        <f>IF($B7629="","",IFERROR(VLOOKUP($B7629,Mapping!$A:$C,3,0),"Not Mapped"))</f>
        <v/>
      </c>
      <c r="Q7629">
        <f>IF($B7629="","",IF(COUNTIF(Exclusions!$A:$A,$B7629)&gt;0,"Yes","No"))</f>
        <v/>
      </c>
      <c r="R7629" s="17">
        <f>IF($B7629="","",MIN(1,DAY($A7629)/IF($N7629="Superstore",Settings!$B$5,Settings!$B$4)))</f>
        <v/>
      </c>
      <c r="S7629" s="17">
        <f>IF(OR($B7629="",$G7629="",$R7629=0),"",$G7629/$R7629)</f>
        <v/>
      </c>
      <c r="T7629">
        <f>IF($S7629="","",IF($S7629&lt;Settings!$B$8,"Critical",IF($S7629&lt;Settings!$B$9,"Semi Critical","Non Critical")))</f>
        <v/>
      </c>
      <c r="U7629">
        <f>IF($B7629="","",IFERROR(VLOOKUP($O7629,Leaders!$A:$B,2,0),"Not Mapped"))</f>
        <v/>
      </c>
    </row>
    <row r="7630">
      <c r="A7630" s="16" t="n"/>
      <c r="G7630" s="17" t="n"/>
      <c r="H7630" s="17" t="n"/>
      <c r="I7630" s="17" t="n"/>
      <c r="J7630" s="17" t="n"/>
      <c r="K7630" s="17" t="n"/>
      <c r="L7630" s="17" t="n"/>
      <c r="N7630">
        <f>IF($B7630="","",IF($C7630="SUPERSTORE","Superstore","DH"))</f>
        <v/>
      </c>
      <c r="O7630">
        <f>IF($B7630="","",IFERROR(VLOOKUP($B7630,Mapping!$A:$C,2,0),"Not Mapped"))</f>
        <v/>
      </c>
      <c r="P7630">
        <f>IF($B7630="","",IFERROR(VLOOKUP($B7630,Mapping!$A:$C,3,0),"Not Mapped"))</f>
        <v/>
      </c>
      <c r="Q7630">
        <f>IF($B7630="","",IF(COUNTIF(Exclusions!$A:$A,$B7630)&gt;0,"Yes","No"))</f>
        <v/>
      </c>
      <c r="R7630" s="17">
        <f>IF($B7630="","",MIN(1,DAY($A7630)/IF($N7630="Superstore",Settings!$B$5,Settings!$B$4)))</f>
        <v/>
      </c>
      <c r="S7630" s="17">
        <f>IF(OR($B7630="",$G7630="",$R7630=0),"",$G7630/$R7630)</f>
        <v/>
      </c>
      <c r="T7630">
        <f>IF($S7630="","",IF($S7630&lt;Settings!$B$8,"Critical",IF($S7630&lt;Settings!$B$9,"Semi Critical","Non Critical")))</f>
        <v/>
      </c>
      <c r="U7630">
        <f>IF($B7630="","",IFERROR(VLOOKUP($O7630,Leaders!$A:$B,2,0),"Not Mapped"))</f>
        <v/>
      </c>
    </row>
    <row r="7631">
      <c r="A7631" s="16" t="n"/>
      <c r="G7631" s="17" t="n"/>
      <c r="H7631" s="17" t="n"/>
      <c r="I7631" s="17" t="n"/>
      <c r="J7631" s="17" t="n"/>
      <c r="K7631" s="17" t="n"/>
      <c r="L7631" s="17" t="n"/>
      <c r="N7631">
        <f>IF($B7631="","",IF($C7631="SUPERSTORE","Superstore","DH"))</f>
        <v/>
      </c>
      <c r="O7631">
        <f>IF($B7631="","",IFERROR(VLOOKUP($B7631,Mapping!$A:$C,2,0),"Not Mapped"))</f>
        <v/>
      </c>
      <c r="P7631">
        <f>IF($B7631="","",IFERROR(VLOOKUP($B7631,Mapping!$A:$C,3,0),"Not Mapped"))</f>
        <v/>
      </c>
      <c r="Q7631">
        <f>IF($B7631="","",IF(COUNTIF(Exclusions!$A:$A,$B7631)&gt;0,"Yes","No"))</f>
        <v/>
      </c>
      <c r="R7631" s="17">
        <f>IF($B7631="","",MIN(1,DAY($A7631)/IF($N7631="Superstore",Settings!$B$5,Settings!$B$4)))</f>
        <v/>
      </c>
      <c r="S7631" s="17">
        <f>IF(OR($B7631="",$G7631="",$R7631=0),"",$G7631/$R7631)</f>
        <v/>
      </c>
      <c r="T7631">
        <f>IF($S7631="","",IF($S7631&lt;Settings!$B$8,"Critical",IF($S7631&lt;Settings!$B$9,"Semi Critical","Non Critical")))</f>
        <v/>
      </c>
      <c r="U7631">
        <f>IF($B7631="","",IFERROR(VLOOKUP($O7631,Leaders!$A:$B,2,0),"Not Mapped"))</f>
        <v/>
      </c>
    </row>
    <row r="7632">
      <c r="A7632" s="16" t="n"/>
      <c r="G7632" s="17" t="n"/>
      <c r="H7632" s="17" t="n"/>
      <c r="I7632" s="17" t="n"/>
      <c r="J7632" s="17" t="n"/>
      <c r="K7632" s="17" t="n"/>
      <c r="L7632" s="17" t="n"/>
      <c r="N7632">
        <f>IF($B7632="","",IF($C7632="SUPERSTORE","Superstore","DH"))</f>
        <v/>
      </c>
      <c r="O7632">
        <f>IF($B7632="","",IFERROR(VLOOKUP($B7632,Mapping!$A:$C,2,0),"Not Mapped"))</f>
        <v/>
      </c>
      <c r="P7632">
        <f>IF($B7632="","",IFERROR(VLOOKUP($B7632,Mapping!$A:$C,3,0),"Not Mapped"))</f>
        <v/>
      </c>
      <c r="Q7632">
        <f>IF($B7632="","",IF(COUNTIF(Exclusions!$A:$A,$B7632)&gt;0,"Yes","No"))</f>
        <v/>
      </c>
      <c r="R7632" s="17">
        <f>IF($B7632="","",MIN(1,DAY($A7632)/IF($N7632="Superstore",Settings!$B$5,Settings!$B$4)))</f>
        <v/>
      </c>
      <c r="S7632" s="17">
        <f>IF(OR($B7632="",$G7632="",$R7632=0),"",$G7632/$R7632)</f>
        <v/>
      </c>
      <c r="T7632">
        <f>IF($S7632="","",IF($S7632&lt;Settings!$B$8,"Critical",IF($S7632&lt;Settings!$B$9,"Semi Critical","Non Critical")))</f>
        <v/>
      </c>
      <c r="U7632">
        <f>IF($B7632="","",IFERROR(VLOOKUP($O7632,Leaders!$A:$B,2,0),"Not Mapped"))</f>
        <v/>
      </c>
    </row>
    <row r="7633">
      <c r="A7633" s="16" t="n"/>
      <c r="G7633" s="17" t="n"/>
      <c r="H7633" s="17" t="n"/>
      <c r="I7633" s="17" t="n"/>
      <c r="J7633" s="17" t="n"/>
      <c r="K7633" s="17" t="n"/>
      <c r="L7633" s="17" t="n"/>
      <c r="N7633">
        <f>IF($B7633="","",IF($C7633="SUPERSTORE","Superstore","DH"))</f>
        <v/>
      </c>
      <c r="O7633">
        <f>IF($B7633="","",IFERROR(VLOOKUP($B7633,Mapping!$A:$C,2,0),"Not Mapped"))</f>
        <v/>
      </c>
      <c r="P7633">
        <f>IF($B7633="","",IFERROR(VLOOKUP($B7633,Mapping!$A:$C,3,0),"Not Mapped"))</f>
        <v/>
      </c>
      <c r="Q7633">
        <f>IF($B7633="","",IF(COUNTIF(Exclusions!$A:$A,$B7633)&gt;0,"Yes","No"))</f>
        <v/>
      </c>
      <c r="R7633" s="17">
        <f>IF($B7633="","",MIN(1,DAY($A7633)/IF($N7633="Superstore",Settings!$B$5,Settings!$B$4)))</f>
        <v/>
      </c>
      <c r="S7633" s="17">
        <f>IF(OR($B7633="",$G7633="",$R7633=0),"",$G7633/$R7633)</f>
        <v/>
      </c>
      <c r="T7633">
        <f>IF($S7633="","",IF($S7633&lt;Settings!$B$8,"Critical",IF($S7633&lt;Settings!$B$9,"Semi Critical","Non Critical")))</f>
        <v/>
      </c>
      <c r="U7633">
        <f>IF($B7633="","",IFERROR(VLOOKUP($O7633,Leaders!$A:$B,2,0),"Not Mapped"))</f>
        <v/>
      </c>
    </row>
    <row r="7634">
      <c r="A7634" s="16" t="n"/>
      <c r="G7634" s="17" t="n"/>
      <c r="H7634" s="17" t="n"/>
      <c r="I7634" s="17" t="n"/>
      <c r="J7634" s="17" t="n"/>
      <c r="K7634" s="17" t="n"/>
      <c r="L7634" s="17" t="n"/>
      <c r="N7634">
        <f>IF($B7634="","",IF($C7634="SUPERSTORE","Superstore","DH"))</f>
        <v/>
      </c>
      <c r="O7634">
        <f>IF($B7634="","",IFERROR(VLOOKUP($B7634,Mapping!$A:$C,2,0),"Not Mapped"))</f>
        <v/>
      </c>
      <c r="P7634">
        <f>IF($B7634="","",IFERROR(VLOOKUP($B7634,Mapping!$A:$C,3,0),"Not Mapped"))</f>
        <v/>
      </c>
      <c r="Q7634">
        <f>IF($B7634="","",IF(COUNTIF(Exclusions!$A:$A,$B7634)&gt;0,"Yes","No"))</f>
        <v/>
      </c>
      <c r="R7634" s="17">
        <f>IF($B7634="","",MIN(1,DAY($A7634)/IF($N7634="Superstore",Settings!$B$5,Settings!$B$4)))</f>
        <v/>
      </c>
      <c r="S7634" s="17">
        <f>IF(OR($B7634="",$G7634="",$R7634=0),"",$G7634/$R7634)</f>
        <v/>
      </c>
      <c r="T7634">
        <f>IF($S7634="","",IF($S7634&lt;Settings!$B$8,"Critical",IF($S7634&lt;Settings!$B$9,"Semi Critical","Non Critical")))</f>
        <v/>
      </c>
      <c r="U7634">
        <f>IF($B7634="","",IFERROR(VLOOKUP($O7634,Leaders!$A:$B,2,0),"Not Mapped"))</f>
        <v/>
      </c>
    </row>
    <row r="7635">
      <c r="A7635" s="16" t="n"/>
      <c r="G7635" s="17" t="n"/>
      <c r="H7635" s="17" t="n"/>
      <c r="I7635" s="17" t="n"/>
      <c r="J7635" s="17" t="n"/>
      <c r="K7635" s="17" t="n"/>
      <c r="L7635" s="17" t="n"/>
      <c r="N7635">
        <f>IF($B7635="","",IF($C7635="SUPERSTORE","Superstore","DH"))</f>
        <v/>
      </c>
      <c r="O7635">
        <f>IF($B7635="","",IFERROR(VLOOKUP($B7635,Mapping!$A:$C,2,0),"Not Mapped"))</f>
        <v/>
      </c>
      <c r="P7635">
        <f>IF($B7635="","",IFERROR(VLOOKUP($B7635,Mapping!$A:$C,3,0),"Not Mapped"))</f>
        <v/>
      </c>
      <c r="Q7635">
        <f>IF($B7635="","",IF(COUNTIF(Exclusions!$A:$A,$B7635)&gt;0,"Yes","No"))</f>
        <v/>
      </c>
      <c r="R7635" s="17">
        <f>IF($B7635="","",MIN(1,DAY($A7635)/IF($N7635="Superstore",Settings!$B$5,Settings!$B$4)))</f>
        <v/>
      </c>
      <c r="S7635" s="17">
        <f>IF(OR($B7635="",$G7635="",$R7635=0),"",$G7635/$R7635)</f>
        <v/>
      </c>
      <c r="T7635">
        <f>IF($S7635="","",IF($S7635&lt;Settings!$B$8,"Critical",IF($S7635&lt;Settings!$B$9,"Semi Critical","Non Critical")))</f>
        <v/>
      </c>
      <c r="U7635">
        <f>IF($B7635="","",IFERROR(VLOOKUP($O7635,Leaders!$A:$B,2,0),"Not Mapped"))</f>
        <v/>
      </c>
    </row>
    <row r="7636">
      <c r="A7636" s="16" t="n"/>
      <c r="G7636" s="17" t="n"/>
      <c r="H7636" s="17" t="n"/>
      <c r="I7636" s="17" t="n"/>
      <c r="J7636" s="17" t="n"/>
      <c r="K7636" s="17" t="n"/>
      <c r="L7636" s="17" t="n"/>
      <c r="N7636">
        <f>IF($B7636="","",IF($C7636="SUPERSTORE","Superstore","DH"))</f>
        <v/>
      </c>
      <c r="O7636">
        <f>IF($B7636="","",IFERROR(VLOOKUP($B7636,Mapping!$A:$C,2,0),"Not Mapped"))</f>
        <v/>
      </c>
      <c r="P7636">
        <f>IF($B7636="","",IFERROR(VLOOKUP($B7636,Mapping!$A:$C,3,0),"Not Mapped"))</f>
        <v/>
      </c>
      <c r="Q7636">
        <f>IF($B7636="","",IF(COUNTIF(Exclusions!$A:$A,$B7636)&gt;0,"Yes","No"))</f>
        <v/>
      </c>
      <c r="R7636" s="17">
        <f>IF($B7636="","",MIN(1,DAY($A7636)/IF($N7636="Superstore",Settings!$B$5,Settings!$B$4)))</f>
        <v/>
      </c>
      <c r="S7636" s="17">
        <f>IF(OR($B7636="",$G7636="",$R7636=0),"",$G7636/$R7636)</f>
        <v/>
      </c>
      <c r="T7636">
        <f>IF($S7636="","",IF($S7636&lt;Settings!$B$8,"Critical",IF($S7636&lt;Settings!$B$9,"Semi Critical","Non Critical")))</f>
        <v/>
      </c>
      <c r="U7636">
        <f>IF($B7636="","",IFERROR(VLOOKUP($O7636,Leaders!$A:$B,2,0),"Not Mapped"))</f>
        <v/>
      </c>
    </row>
    <row r="7637">
      <c r="A7637" s="16" t="n"/>
      <c r="G7637" s="17" t="n"/>
      <c r="H7637" s="17" t="n"/>
      <c r="I7637" s="17" t="n"/>
      <c r="J7637" s="17" t="n"/>
      <c r="K7637" s="17" t="n"/>
      <c r="L7637" s="17" t="n"/>
      <c r="N7637">
        <f>IF($B7637="","",IF($C7637="SUPERSTORE","Superstore","DH"))</f>
        <v/>
      </c>
      <c r="O7637">
        <f>IF($B7637="","",IFERROR(VLOOKUP($B7637,Mapping!$A:$C,2,0),"Not Mapped"))</f>
        <v/>
      </c>
      <c r="P7637">
        <f>IF($B7637="","",IFERROR(VLOOKUP($B7637,Mapping!$A:$C,3,0),"Not Mapped"))</f>
        <v/>
      </c>
      <c r="Q7637">
        <f>IF($B7637="","",IF(COUNTIF(Exclusions!$A:$A,$B7637)&gt;0,"Yes","No"))</f>
        <v/>
      </c>
      <c r="R7637" s="17">
        <f>IF($B7637="","",MIN(1,DAY($A7637)/IF($N7637="Superstore",Settings!$B$5,Settings!$B$4)))</f>
        <v/>
      </c>
      <c r="S7637" s="17">
        <f>IF(OR($B7637="",$G7637="",$R7637=0),"",$G7637/$R7637)</f>
        <v/>
      </c>
      <c r="T7637">
        <f>IF($S7637="","",IF($S7637&lt;Settings!$B$8,"Critical",IF($S7637&lt;Settings!$B$9,"Semi Critical","Non Critical")))</f>
        <v/>
      </c>
      <c r="U7637">
        <f>IF($B7637="","",IFERROR(VLOOKUP($O7637,Leaders!$A:$B,2,0),"Not Mapped"))</f>
        <v/>
      </c>
    </row>
    <row r="7638">
      <c r="A7638" s="16" t="n"/>
      <c r="G7638" s="17" t="n"/>
      <c r="H7638" s="17" t="n"/>
      <c r="I7638" s="17" t="n"/>
      <c r="J7638" s="17" t="n"/>
      <c r="K7638" s="17" t="n"/>
      <c r="L7638" s="17" t="n"/>
      <c r="N7638">
        <f>IF($B7638="","",IF($C7638="SUPERSTORE","Superstore","DH"))</f>
        <v/>
      </c>
      <c r="O7638">
        <f>IF($B7638="","",IFERROR(VLOOKUP($B7638,Mapping!$A:$C,2,0),"Not Mapped"))</f>
        <v/>
      </c>
      <c r="P7638">
        <f>IF($B7638="","",IFERROR(VLOOKUP($B7638,Mapping!$A:$C,3,0),"Not Mapped"))</f>
        <v/>
      </c>
      <c r="Q7638">
        <f>IF($B7638="","",IF(COUNTIF(Exclusions!$A:$A,$B7638)&gt;0,"Yes","No"))</f>
        <v/>
      </c>
      <c r="R7638" s="17">
        <f>IF($B7638="","",MIN(1,DAY($A7638)/IF($N7638="Superstore",Settings!$B$5,Settings!$B$4)))</f>
        <v/>
      </c>
      <c r="S7638" s="17">
        <f>IF(OR($B7638="",$G7638="",$R7638=0),"",$G7638/$R7638)</f>
        <v/>
      </c>
      <c r="T7638">
        <f>IF($S7638="","",IF($S7638&lt;Settings!$B$8,"Critical",IF($S7638&lt;Settings!$B$9,"Semi Critical","Non Critical")))</f>
        <v/>
      </c>
      <c r="U7638">
        <f>IF($B7638="","",IFERROR(VLOOKUP($O7638,Leaders!$A:$B,2,0),"Not Mapped"))</f>
        <v/>
      </c>
    </row>
    <row r="7639">
      <c r="A7639" s="16" t="n"/>
      <c r="G7639" s="17" t="n"/>
      <c r="H7639" s="17" t="n"/>
      <c r="I7639" s="17" t="n"/>
      <c r="J7639" s="17" t="n"/>
      <c r="K7639" s="17" t="n"/>
      <c r="L7639" s="17" t="n"/>
      <c r="N7639">
        <f>IF($B7639="","",IF($C7639="SUPERSTORE","Superstore","DH"))</f>
        <v/>
      </c>
      <c r="O7639">
        <f>IF($B7639="","",IFERROR(VLOOKUP($B7639,Mapping!$A:$C,2,0),"Not Mapped"))</f>
        <v/>
      </c>
      <c r="P7639">
        <f>IF($B7639="","",IFERROR(VLOOKUP($B7639,Mapping!$A:$C,3,0),"Not Mapped"))</f>
        <v/>
      </c>
      <c r="Q7639">
        <f>IF($B7639="","",IF(COUNTIF(Exclusions!$A:$A,$B7639)&gt;0,"Yes","No"))</f>
        <v/>
      </c>
      <c r="R7639" s="17">
        <f>IF($B7639="","",MIN(1,DAY($A7639)/IF($N7639="Superstore",Settings!$B$5,Settings!$B$4)))</f>
        <v/>
      </c>
      <c r="S7639" s="17">
        <f>IF(OR($B7639="",$G7639="",$R7639=0),"",$G7639/$R7639)</f>
        <v/>
      </c>
      <c r="T7639">
        <f>IF($S7639="","",IF($S7639&lt;Settings!$B$8,"Critical",IF($S7639&lt;Settings!$B$9,"Semi Critical","Non Critical")))</f>
        <v/>
      </c>
      <c r="U7639">
        <f>IF($B7639="","",IFERROR(VLOOKUP($O7639,Leaders!$A:$B,2,0),"Not Mapped"))</f>
        <v/>
      </c>
    </row>
    <row r="7640">
      <c r="A7640" s="16" t="n"/>
      <c r="G7640" s="17" t="n"/>
      <c r="H7640" s="17" t="n"/>
      <c r="I7640" s="17" t="n"/>
      <c r="J7640" s="17" t="n"/>
      <c r="K7640" s="17" t="n"/>
      <c r="L7640" s="17" t="n"/>
      <c r="N7640">
        <f>IF($B7640="","",IF($C7640="SUPERSTORE","Superstore","DH"))</f>
        <v/>
      </c>
      <c r="O7640">
        <f>IF($B7640="","",IFERROR(VLOOKUP($B7640,Mapping!$A:$C,2,0),"Not Mapped"))</f>
        <v/>
      </c>
      <c r="P7640">
        <f>IF($B7640="","",IFERROR(VLOOKUP($B7640,Mapping!$A:$C,3,0),"Not Mapped"))</f>
        <v/>
      </c>
      <c r="Q7640">
        <f>IF($B7640="","",IF(COUNTIF(Exclusions!$A:$A,$B7640)&gt;0,"Yes","No"))</f>
        <v/>
      </c>
      <c r="R7640" s="17">
        <f>IF($B7640="","",MIN(1,DAY($A7640)/IF($N7640="Superstore",Settings!$B$5,Settings!$B$4)))</f>
        <v/>
      </c>
      <c r="S7640" s="17">
        <f>IF(OR($B7640="",$G7640="",$R7640=0),"",$G7640/$R7640)</f>
        <v/>
      </c>
      <c r="T7640">
        <f>IF($S7640="","",IF($S7640&lt;Settings!$B$8,"Critical",IF($S7640&lt;Settings!$B$9,"Semi Critical","Non Critical")))</f>
        <v/>
      </c>
      <c r="U7640">
        <f>IF($B7640="","",IFERROR(VLOOKUP($O7640,Leaders!$A:$B,2,0),"Not Mapped"))</f>
        <v/>
      </c>
    </row>
    <row r="7641">
      <c r="A7641" s="16" t="n"/>
      <c r="G7641" s="17" t="n"/>
      <c r="H7641" s="17" t="n"/>
      <c r="I7641" s="17" t="n"/>
      <c r="J7641" s="17" t="n"/>
      <c r="K7641" s="17" t="n"/>
      <c r="L7641" s="17" t="n"/>
      <c r="N7641">
        <f>IF($B7641="","",IF($C7641="SUPERSTORE","Superstore","DH"))</f>
        <v/>
      </c>
      <c r="O7641">
        <f>IF($B7641="","",IFERROR(VLOOKUP($B7641,Mapping!$A:$C,2,0),"Not Mapped"))</f>
        <v/>
      </c>
      <c r="P7641">
        <f>IF($B7641="","",IFERROR(VLOOKUP($B7641,Mapping!$A:$C,3,0),"Not Mapped"))</f>
        <v/>
      </c>
      <c r="Q7641">
        <f>IF($B7641="","",IF(COUNTIF(Exclusions!$A:$A,$B7641)&gt;0,"Yes","No"))</f>
        <v/>
      </c>
      <c r="R7641" s="17">
        <f>IF($B7641="","",MIN(1,DAY($A7641)/IF($N7641="Superstore",Settings!$B$5,Settings!$B$4)))</f>
        <v/>
      </c>
      <c r="S7641" s="17">
        <f>IF(OR($B7641="",$G7641="",$R7641=0),"",$G7641/$R7641)</f>
        <v/>
      </c>
      <c r="T7641">
        <f>IF($S7641="","",IF($S7641&lt;Settings!$B$8,"Critical",IF($S7641&lt;Settings!$B$9,"Semi Critical","Non Critical")))</f>
        <v/>
      </c>
      <c r="U7641">
        <f>IF($B7641="","",IFERROR(VLOOKUP($O7641,Leaders!$A:$B,2,0),"Not Mapped"))</f>
        <v/>
      </c>
    </row>
    <row r="7642">
      <c r="A7642" s="16" t="n"/>
      <c r="G7642" s="17" t="n"/>
      <c r="H7642" s="17" t="n"/>
      <c r="I7642" s="17" t="n"/>
      <c r="J7642" s="17" t="n"/>
      <c r="K7642" s="17" t="n"/>
      <c r="L7642" s="17" t="n"/>
      <c r="N7642">
        <f>IF($B7642="","",IF($C7642="SUPERSTORE","Superstore","DH"))</f>
        <v/>
      </c>
      <c r="O7642">
        <f>IF($B7642="","",IFERROR(VLOOKUP($B7642,Mapping!$A:$C,2,0),"Not Mapped"))</f>
        <v/>
      </c>
      <c r="P7642">
        <f>IF($B7642="","",IFERROR(VLOOKUP($B7642,Mapping!$A:$C,3,0),"Not Mapped"))</f>
        <v/>
      </c>
      <c r="Q7642">
        <f>IF($B7642="","",IF(COUNTIF(Exclusions!$A:$A,$B7642)&gt;0,"Yes","No"))</f>
        <v/>
      </c>
      <c r="R7642" s="17">
        <f>IF($B7642="","",MIN(1,DAY($A7642)/IF($N7642="Superstore",Settings!$B$5,Settings!$B$4)))</f>
        <v/>
      </c>
      <c r="S7642" s="17">
        <f>IF(OR($B7642="",$G7642="",$R7642=0),"",$G7642/$R7642)</f>
        <v/>
      </c>
      <c r="T7642">
        <f>IF($S7642="","",IF($S7642&lt;Settings!$B$8,"Critical",IF($S7642&lt;Settings!$B$9,"Semi Critical","Non Critical")))</f>
        <v/>
      </c>
      <c r="U7642">
        <f>IF($B7642="","",IFERROR(VLOOKUP($O7642,Leaders!$A:$B,2,0),"Not Mapped"))</f>
        <v/>
      </c>
    </row>
    <row r="7643">
      <c r="A7643" s="16" t="n"/>
      <c r="G7643" s="17" t="n"/>
      <c r="H7643" s="17" t="n"/>
      <c r="I7643" s="17" t="n"/>
      <c r="J7643" s="17" t="n"/>
      <c r="K7643" s="17" t="n"/>
      <c r="L7643" s="17" t="n"/>
      <c r="N7643">
        <f>IF($B7643="","",IF($C7643="SUPERSTORE","Superstore","DH"))</f>
        <v/>
      </c>
      <c r="O7643">
        <f>IF($B7643="","",IFERROR(VLOOKUP($B7643,Mapping!$A:$C,2,0),"Not Mapped"))</f>
        <v/>
      </c>
      <c r="P7643">
        <f>IF($B7643="","",IFERROR(VLOOKUP($B7643,Mapping!$A:$C,3,0),"Not Mapped"))</f>
        <v/>
      </c>
      <c r="Q7643">
        <f>IF($B7643="","",IF(COUNTIF(Exclusions!$A:$A,$B7643)&gt;0,"Yes","No"))</f>
        <v/>
      </c>
      <c r="R7643" s="17">
        <f>IF($B7643="","",MIN(1,DAY($A7643)/IF($N7643="Superstore",Settings!$B$5,Settings!$B$4)))</f>
        <v/>
      </c>
      <c r="S7643" s="17">
        <f>IF(OR($B7643="",$G7643="",$R7643=0),"",$G7643/$R7643)</f>
        <v/>
      </c>
      <c r="T7643">
        <f>IF($S7643="","",IF($S7643&lt;Settings!$B$8,"Critical",IF($S7643&lt;Settings!$B$9,"Semi Critical","Non Critical")))</f>
        <v/>
      </c>
      <c r="U7643">
        <f>IF($B7643="","",IFERROR(VLOOKUP($O7643,Leaders!$A:$B,2,0),"Not Mapped"))</f>
        <v/>
      </c>
    </row>
    <row r="7644">
      <c r="A7644" s="16" t="n"/>
      <c r="G7644" s="17" t="n"/>
      <c r="H7644" s="17" t="n"/>
      <c r="I7644" s="17" t="n"/>
      <c r="J7644" s="17" t="n"/>
      <c r="K7644" s="17" t="n"/>
      <c r="L7644" s="17" t="n"/>
      <c r="N7644">
        <f>IF($B7644="","",IF($C7644="SUPERSTORE","Superstore","DH"))</f>
        <v/>
      </c>
      <c r="O7644">
        <f>IF($B7644="","",IFERROR(VLOOKUP($B7644,Mapping!$A:$C,2,0),"Not Mapped"))</f>
        <v/>
      </c>
      <c r="P7644">
        <f>IF($B7644="","",IFERROR(VLOOKUP($B7644,Mapping!$A:$C,3,0),"Not Mapped"))</f>
        <v/>
      </c>
      <c r="Q7644">
        <f>IF($B7644="","",IF(COUNTIF(Exclusions!$A:$A,$B7644)&gt;0,"Yes","No"))</f>
        <v/>
      </c>
      <c r="R7644" s="17">
        <f>IF($B7644="","",MIN(1,DAY($A7644)/IF($N7644="Superstore",Settings!$B$5,Settings!$B$4)))</f>
        <v/>
      </c>
      <c r="S7644" s="17">
        <f>IF(OR($B7644="",$G7644="",$R7644=0),"",$G7644/$R7644)</f>
        <v/>
      </c>
      <c r="T7644">
        <f>IF($S7644="","",IF($S7644&lt;Settings!$B$8,"Critical",IF($S7644&lt;Settings!$B$9,"Semi Critical","Non Critical")))</f>
        <v/>
      </c>
      <c r="U7644">
        <f>IF($B7644="","",IFERROR(VLOOKUP($O7644,Leaders!$A:$B,2,0),"Not Mapped"))</f>
        <v/>
      </c>
    </row>
    <row r="7645">
      <c r="A7645" s="16" t="n"/>
      <c r="G7645" s="17" t="n"/>
      <c r="H7645" s="17" t="n"/>
      <c r="I7645" s="17" t="n"/>
      <c r="J7645" s="17" t="n"/>
      <c r="K7645" s="17" t="n"/>
      <c r="L7645" s="17" t="n"/>
      <c r="N7645">
        <f>IF($B7645="","",IF($C7645="SUPERSTORE","Superstore","DH"))</f>
        <v/>
      </c>
      <c r="O7645">
        <f>IF($B7645="","",IFERROR(VLOOKUP($B7645,Mapping!$A:$C,2,0),"Not Mapped"))</f>
        <v/>
      </c>
      <c r="P7645">
        <f>IF($B7645="","",IFERROR(VLOOKUP($B7645,Mapping!$A:$C,3,0),"Not Mapped"))</f>
        <v/>
      </c>
      <c r="Q7645">
        <f>IF($B7645="","",IF(COUNTIF(Exclusions!$A:$A,$B7645)&gt;0,"Yes","No"))</f>
        <v/>
      </c>
      <c r="R7645" s="17">
        <f>IF($B7645="","",MIN(1,DAY($A7645)/IF($N7645="Superstore",Settings!$B$5,Settings!$B$4)))</f>
        <v/>
      </c>
      <c r="S7645" s="17">
        <f>IF(OR($B7645="",$G7645="",$R7645=0),"",$G7645/$R7645)</f>
        <v/>
      </c>
      <c r="T7645">
        <f>IF($S7645="","",IF($S7645&lt;Settings!$B$8,"Critical",IF($S7645&lt;Settings!$B$9,"Semi Critical","Non Critical")))</f>
        <v/>
      </c>
      <c r="U7645">
        <f>IF($B7645="","",IFERROR(VLOOKUP($O7645,Leaders!$A:$B,2,0),"Not Mapped"))</f>
        <v/>
      </c>
    </row>
    <row r="7646">
      <c r="A7646" s="16" t="n"/>
      <c r="G7646" s="17" t="n"/>
      <c r="H7646" s="17" t="n"/>
      <c r="I7646" s="17" t="n"/>
      <c r="J7646" s="17" t="n"/>
      <c r="K7646" s="17" t="n"/>
      <c r="L7646" s="17" t="n"/>
      <c r="N7646">
        <f>IF($B7646="","",IF($C7646="SUPERSTORE","Superstore","DH"))</f>
        <v/>
      </c>
      <c r="O7646">
        <f>IF($B7646="","",IFERROR(VLOOKUP($B7646,Mapping!$A:$C,2,0),"Not Mapped"))</f>
        <v/>
      </c>
      <c r="P7646">
        <f>IF($B7646="","",IFERROR(VLOOKUP($B7646,Mapping!$A:$C,3,0),"Not Mapped"))</f>
        <v/>
      </c>
      <c r="Q7646">
        <f>IF($B7646="","",IF(COUNTIF(Exclusions!$A:$A,$B7646)&gt;0,"Yes","No"))</f>
        <v/>
      </c>
      <c r="R7646" s="17">
        <f>IF($B7646="","",MIN(1,DAY($A7646)/IF($N7646="Superstore",Settings!$B$5,Settings!$B$4)))</f>
        <v/>
      </c>
      <c r="S7646" s="17">
        <f>IF(OR($B7646="",$G7646="",$R7646=0),"",$G7646/$R7646)</f>
        <v/>
      </c>
      <c r="T7646">
        <f>IF($S7646="","",IF($S7646&lt;Settings!$B$8,"Critical",IF($S7646&lt;Settings!$B$9,"Semi Critical","Non Critical")))</f>
        <v/>
      </c>
      <c r="U7646">
        <f>IF($B7646="","",IFERROR(VLOOKUP($O7646,Leaders!$A:$B,2,0),"Not Mapped"))</f>
        <v/>
      </c>
    </row>
    <row r="7647">
      <c r="A7647" s="16" t="n"/>
      <c r="G7647" s="17" t="n"/>
      <c r="H7647" s="17" t="n"/>
      <c r="I7647" s="17" t="n"/>
      <c r="J7647" s="17" t="n"/>
      <c r="K7647" s="17" t="n"/>
      <c r="L7647" s="17" t="n"/>
      <c r="N7647">
        <f>IF($B7647="","",IF($C7647="SUPERSTORE","Superstore","DH"))</f>
        <v/>
      </c>
      <c r="O7647">
        <f>IF($B7647="","",IFERROR(VLOOKUP($B7647,Mapping!$A:$C,2,0),"Not Mapped"))</f>
        <v/>
      </c>
      <c r="P7647">
        <f>IF($B7647="","",IFERROR(VLOOKUP($B7647,Mapping!$A:$C,3,0),"Not Mapped"))</f>
        <v/>
      </c>
      <c r="Q7647">
        <f>IF($B7647="","",IF(COUNTIF(Exclusions!$A:$A,$B7647)&gt;0,"Yes","No"))</f>
        <v/>
      </c>
      <c r="R7647" s="17">
        <f>IF($B7647="","",MIN(1,DAY($A7647)/IF($N7647="Superstore",Settings!$B$5,Settings!$B$4)))</f>
        <v/>
      </c>
      <c r="S7647" s="17">
        <f>IF(OR($B7647="",$G7647="",$R7647=0),"",$G7647/$R7647)</f>
        <v/>
      </c>
      <c r="T7647">
        <f>IF($S7647="","",IF($S7647&lt;Settings!$B$8,"Critical",IF($S7647&lt;Settings!$B$9,"Semi Critical","Non Critical")))</f>
        <v/>
      </c>
      <c r="U7647">
        <f>IF($B7647="","",IFERROR(VLOOKUP($O7647,Leaders!$A:$B,2,0),"Not Mapped"))</f>
        <v/>
      </c>
    </row>
    <row r="7648">
      <c r="A7648" s="16" t="n"/>
      <c r="G7648" s="17" t="n"/>
      <c r="H7648" s="17" t="n"/>
      <c r="I7648" s="17" t="n"/>
      <c r="J7648" s="17" t="n"/>
      <c r="K7648" s="17" t="n"/>
      <c r="L7648" s="17" t="n"/>
      <c r="N7648">
        <f>IF($B7648="","",IF($C7648="SUPERSTORE","Superstore","DH"))</f>
        <v/>
      </c>
      <c r="O7648">
        <f>IF($B7648="","",IFERROR(VLOOKUP($B7648,Mapping!$A:$C,2,0),"Not Mapped"))</f>
        <v/>
      </c>
      <c r="P7648">
        <f>IF($B7648="","",IFERROR(VLOOKUP($B7648,Mapping!$A:$C,3,0),"Not Mapped"))</f>
        <v/>
      </c>
      <c r="Q7648">
        <f>IF($B7648="","",IF(COUNTIF(Exclusions!$A:$A,$B7648)&gt;0,"Yes","No"))</f>
        <v/>
      </c>
      <c r="R7648" s="17">
        <f>IF($B7648="","",MIN(1,DAY($A7648)/IF($N7648="Superstore",Settings!$B$5,Settings!$B$4)))</f>
        <v/>
      </c>
      <c r="S7648" s="17">
        <f>IF(OR($B7648="",$G7648="",$R7648=0),"",$G7648/$R7648)</f>
        <v/>
      </c>
      <c r="T7648">
        <f>IF($S7648="","",IF($S7648&lt;Settings!$B$8,"Critical",IF($S7648&lt;Settings!$B$9,"Semi Critical","Non Critical")))</f>
        <v/>
      </c>
      <c r="U7648">
        <f>IF($B7648="","",IFERROR(VLOOKUP($O7648,Leaders!$A:$B,2,0),"Not Mapped"))</f>
        <v/>
      </c>
    </row>
    <row r="7649">
      <c r="A7649" s="16" t="n"/>
      <c r="G7649" s="17" t="n"/>
      <c r="H7649" s="17" t="n"/>
      <c r="I7649" s="17" t="n"/>
      <c r="J7649" s="17" t="n"/>
      <c r="K7649" s="17" t="n"/>
      <c r="L7649" s="17" t="n"/>
      <c r="N7649">
        <f>IF($B7649="","",IF($C7649="SUPERSTORE","Superstore","DH"))</f>
        <v/>
      </c>
      <c r="O7649">
        <f>IF($B7649="","",IFERROR(VLOOKUP($B7649,Mapping!$A:$C,2,0),"Not Mapped"))</f>
        <v/>
      </c>
      <c r="P7649">
        <f>IF($B7649="","",IFERROR(VLOOKUP($B7649,Mapping!$A:$C,3,0),"Not Mapped"))</f>
        <v/>
      </c>
      <c r="Q7649">
        <f>IF($B7649="","",IF(COUNTIF(Exclusions!$A:$A,$B7649)&gt;0,"Yes","No"))</f>
        <v/>
      </c>
      <c r="R7649" s="17">
        <f>IF($B7649="","",MIN(1,DAY($A7649)/IF($N7649="Superstore",Settings!$B$5,Settings!$B$4)))</f>
        <v/>
      </c>
      <c r="S7649" s="17">
        <f>IF(OR($B7649="",$G7649="",$R7649=0),"",$G7649/$R7649)</f>
        <v/>
      </c>
      <c r="T7649">
        <f>IF($S7649="","",IF($S7649&lt;Settings!$B$8,"Critical",IF($S7649&lt;Settings!$B$9,"Semi Critical","Non Critical")))</f>
        <v/>
      </c>
      <c r="U7649">
        <f>IF($B7649="","",IFERROR(VLOOKUP($O7649,Leaders!$A:$B,2,0),"Not Mapped"))</f>
        <v/>
      </c>
    </row>
    <row r="7650">
      <c r="A7650" s="16" t="n"/>
      <c r="G7650" s="17" t="n"/>
      <c r="H7650" s="17" t="n"/>
      <c r="I7650" s="17" t="n"/>
      <c r="J7650" s="17" t="n"/>
      <c r="K7650" s="17" t="n"/>
      <c r="L7650" s="17" t="n"/>
      <c r="N7650">
        <f>IF($B7650="","",IF($C7650="SUPERSTORE","Superstore","DH"))</f>
        <v/>
      </c>
      <c r="O7650">
        <f>IF($B7650="","",IFERROR(VLOOKUP($B7650,Mapping!$A:$C,2,0),"Not Mapped"))</f>
        <v/>
      </c>
      <c r="P7650">
        <f>IF($B7650="","",IFERROR(VLOOKUP($B7650,Mapping!$A:$C,3,0),"Not Mapped"))</f>
        <v/>
      </c>
      <c r="Q7650">
        <f>IF($B7650="","",IF(COUNTIF(Exclusions!$A:$A,$B7650)&gt;0,"Yes","No"))</f>
        <v/>
      </c>
      <c r="R7650" s="17">
        <f>IF($B7650="","",MIN(1,DAY($A7650)/IF($N7650="Superstore",Settings!$B$5,Settings!$B$4)))</f>
        <v/>
      </c>
      <c r="S7650" s="17">
        <f>IF(OR($B7650="",$G7650="",$R7650=0),"",$G7650/$R7650)</f>
        <v/>
      </c>
      <c r="T7650">
        <f>IF($S7650="","",IF($S7650&lt;Settings!$B$8,"Critical",IF($S7650&lt;Settings!$B$9,"Semi Critical","Non Critical")))</f>
        <v/>
      </c>
      <c r="U7650">
        <f>IF($B7650="","",IFERROR(VLOOKUP($O7650,Leaders!$A:$B,2,0),"Not Mapped"))</f>
        <v/>
      </c>
    </row>
    <row r="7651">
      <c r="A7651" s="16" t="n"/>
      <c r="G7651" s="17" t="n"/>
      <c r="H7651" s="17" t="n"/>
      <c r="I7651" s="17" t="n"/>
      <c r="J7651" s="17" t="n"/>
      <c r="K7651" s="17" t="n"/>
      <c r="L7651" s="17" t="n"/>
      <c r="N7651">
        <f>IF($B7651="","",IF($C7651="SUPERSTORE","Superstore","DH"))</f>
        <v/>
      </c>
      <c r="O7651">
        <f>IF($B7651="","",IFERROR(VLOOKUP($B7651,Mapping!$A:$C,2,0),"Not Mapped"))</f>
        <v/>
      </c>
      <c r="P7651">
        <f>IF($B7651="","",IFERROR(VLOOKUP($B7651,Mapping!$A:$C,3,0),"Not Mapped"))</f>
        <v/>
      </c>
      <c r="Q7651">
        <f>IF($B7651="","",IF(COUNTIF(Exclusions!$A:$A,$B7651)&gt;0,"Yes","No"))</f>
        <v/>
      </c>
      <c r="R7651" s="17">
        <f>IF($B7651="","",MIN(1,DAY($A7651)/IF($N7651="Superstore",Settings!$B$5,Settings!$B$4)))</f>
        <v/>
      </c>
      <c r="S7651" s="17">
        <f>IF(OR($B7651="",$G7651="",$R7651=0),"",$G7651/$R7651)</f>
        <v/>
      </c>
      <c r="T7651">
        <f>IF($S7651="","",IF($S7651&lt;Settings!$B$8,"Critical",IF($S7651&lt;Settings!$B$9,"Semi Critical","Non Critical")))</f>
        <v/>
      </c>
      <c r="U7651">
        <f>IF($B7651="","",IFERROR(VLOOKUP($O7651,Leaders!$A:$B,2,0),"Not Mapped"))</f>
        <v/>
      </c>
    </row>
    <row r="7652">
      <c r="A7652" s="16" t="n"/>
      <c r="G7652" s="17" t="n"/>
      <c r="H7652" s="17" t="n"/>
      <c r="I7652" s="17" t="n"/>
      <c r="J7652" s="17" t="n"/>
      <c r="K7652" s="17" t="n"/>
      <c r="L7652" s="17" t="n"/>
      <c r="N7652">
        <f>IF($B7652="","",IF($C7652="SUPERSTORE","Superstore","DH"))</f>
        <v/>
      </c>
      <c r="O7652">
        <f>IF($B7652="","",IFERROR(VLOOKUP($B7652,Mapping!$A:$C,2,0),"Not Mapped"))</f>
        <v/>
      </c>
      <c r="P7652">
        <f>IF($B7652="","",IFERROR(VLOOKUP($B7652,Mapping!$A:$C,3,0),"Not Mapped"))</f>
        <v/>
      </c>
      <c r="Q7652">
        <f>IF($B7652="","",IF(COUNTIF(Exclusions!$A:$A,$B7652)&gt;0,"Yes","No"))</f>
        <v/>
      </c>
      <c r="R7652" s="17">
        <f>IF($B7652="","",MIN(1,DAY($A7652)/IF($N7652="Superstore",Settings!$B$5,Settings!$B$4)))</f>
        <v/>
      </c>
      <c r="S7652" s="17">
        <f>IF(OR($B7652="",$G7652="",$R7652=0),"",$G7652/$R7652)</f>
        <v/>
      </c>
      <c r="T7652">
        <f>IF($S7652="","",IF($S7652&lt;Settings!$B$8,"Critical",IF($S7652&lt;Settings!$B$9,"Semi Critical","Non Critical")))</f>
        <v/>
      </c>
      <c r="U7652">
        <f>IF($B7652="","",IFERROR(VLOOKUP($O7652,Leaders!$A:$B,2,0),"Not Mapped"))</f>
        <v/>
      </c>
    </row>
    <row r="7653">
      <c r="A7653" s="16" t="n"/>
      <c r="G7653" s="17" t="n"/>
      <c r="H7653" s="17" t="n"/>
      <c r="I7653" s="17" t="n"/>
      <c r="J7653" s="17" t="n"/>
      <c r="K7653" s="17" t="n"/>
      <c r="L7653" s="17" t="n"/>
      <c r="N7653">
        <f>IF($B7653="","",IF($C7653="SUPERSTORE","Superstore","DH"))</f>
        <v/>
      </c>
      <c r="O7653">
        <f>IF($B7653="","",IFERROR(VLOOKUP($B7653,Mapping!$A:$C,2,0),"Not Mapped"))</f>
        <v/>
      </c>
      <c r="P7653">
        <f>IF($B7653="","",IFERROR(VLOOKUP($B7653,Mapping!$A:$C,3,0),"Not Mapped"))</f>
        <v/>
      </c>
      <c r="Q7653">
        <f>IF($B7653="","",IF(COUNTIF(Exclusions!$A:$A,$B7653)&gt;0,"Yes","No"))</f>
        <v/>
      </c>
      <c r="R7653" s="17">
        <f>IF($B7653="","",MIN(1,DAY($A7653)/IF($N7653="Superstore",Settings!$B$5,Settings!$B$4)))</f>
        <v/>
      </c>
      <c r="S7653" s="17">
        <f>IF(OR($B7653="",$G7653="",$R7653=0),"",$G7653/$R7653)</f>
        <v/>
      </c>
      <c r="T7653">
        <f>IF($S7653="","",IF($S7653&lt;Settings!$B$8,"Critical",IF($S7653&lt;Settings!$B$9,"Semi Critical","Non Critical")))</f>
        <v/>
      </c>
      <c r="U7653">
        <f>IF($B7653="","",IFERROR(VLOOKUP($O7653,Leaders!$A:$B,2,0),"Not Mapped"))</f>
        <v/>
      </c>
    </row>
    <row r="7654">
      <c r="A7654" s="16" t="n"/>
      <c r="G7654" s="17" t="n"/>
      <c r="H7654" s="17" t="n"/>
      <c r="I7654" s="17" t="n"/>
      <c r="J7654" s="17" t="n"/>
      <c r="K7654" s="17" t="n"/>
      <c r="L7654" s="17" t="n"/>
      <c r="N7654">
        <f>IF($B7654="","",IF($C7654="SUPERSTORE","Superstore","DH"))</f>
        <v/>
      </c>
      <c r="O7654">
        <f>IF($B7654="","",IFERROR(VLOOKUP($B7654,Mapping!$A:$C,2,0),"Not Mapped"))</f>
        <v/>
      </c>
      <c r="P7654">
        <f>IF($B7654="","",IFERROR(VLOOKUP($B7654,Mapping!$A:$C,3,0),"Not Mapped"))</f>
        <v/>
      </c>
      <c r="Q7654">
        <f>IF($B7654="","",IF(COUNTIF(Exclusions!$A:$A,$B7654)&gt;0,"Yes","No"))</f>
        <v/>
      </c>
      <c r="R7654" s="17">
        <f>IF($B7654="","",MIN(1,DAY($A7654)/IF($N7654="Superstore",Settings!$B$5,Settings!$B$4)))</f>
        <v/>
      </c>
      <c r="S7654" s="17">
        <f>IF(OR($B7654="",$G7654="",$R7654=0),"",$G7654/$R7654)</f>
        <v/>
      </c>
      <c r="T7654">
        <f>IF($S7654="","",IF($S7654&lt;Settings!$B$8,"Critical",IF($S7654&lt;Settings!$B$9,"Semi Critical","Non Critical")))</f>
        <v/>
      </c>
      <c r="U7654">
        <f>IF($B7654="","",IFERROR(VLOOKUP($O7654,Leaders!$A:$B,2,0),"Not Mapped"))</f>
        <v/>
      </c>
    </row>
    <row r="7655">
      <c r="A7655" s="16" t="n"/>
      <c r="G7655" s="17" t="n"/>
      <c r="H7655" s="17" t="n"/>
      <c r="I7655" s="17" t="n"/>
      <c r="J7655" s="17" t="n"/>
      <c r="K7655" s="17" t="n"/>
      <c r="L7655" s="17" t="n"/>
      <c r="N7655">
        <f>IF($B7655="","",IF($C7655="SUPERSTORE","Superstore","DH"))</f>
        <v/>
      </c>
      <c r="O7655">
        <f>IF($B7655="","",IFERROR(VLOOKUP($B7655,Mapping!$A:$C,2,0),"Not Mapped"))</f>
        <v/>
      </c>
      <c r="P7655">
        <f>IF($B7655="","",IFERROR(VLOOKUP($B7655,Mapping!$A:$C,3,0),"Not Mapped"))</f>
        <v/>
      </c>
      <c r="Q7655">
        <f>IF($B7655="","",IF(COUNTIF(Exclusions!$A:$A,$B7655)&gt;0,"Yes","No"))</f>
        <v/>
      </c>
      <c r="R7655" s="17">
        <f>IF($B7655="","",MIN(1,DAY($A7655)/IF($N7655="Superstore",Settings!$B$5,Settings!$B$4)))</f>
        <v/>
      </c>
      <c r="S7655" s="17">
        <f>IF(OR($B7655="",$G7655="",$R7655=0),"",$G7655/$R7655)</f>
        <v/>
      </c>
      <c r="T7655">
        <f>IF($S7655="","",IF($S7655&lt;Settings!$B$8,"Critical",IF($S7655&lt;Settings!$B$9,"Semi Critical","Non Critical")))</f>
        <v/>
      </c>
      <c r="U7655">
        <f>IF($B7655="","",IFERROR(VLOOKUP($O7655,Leaders!$A:$B,2,0),"Not Mapped"))</f>
        <v/>
      </c>
    </row>
    <row r="7656">
      <c r="A7656" s="16" t="n"/>
      <c r="G7656" s="17" t="n"/>
      <c r="H7656" s="17" t="n"/>
      <c r="I7656" s="17" t="n"/>
      <c r="J7656" s="17" t="n"/>
      <c r="K7656" s="17" t="n"/>
      <c r="L7656" s="17" t="n"/>
      <c r="N7656">
        <f>IF($B7656="","",IF($C7656="SUPERSTORE","Superstore","DH"))</f>
        <v/>
      </c>
      <c r="O7656">
        <f>IF($B7656="","",IFERROR(VLOOKUP($B7656,Mapping!$A:$C,2,0),"Not Mapped"))</f>
        <v/>
      </c>
      <c r="P7656">
        <f>IF($B7656="","",IFERROR(VLOOKUP($B7656,Mapping!$A:$C,3,0),"Not Mapped"))</f>
        <v/>
      </c>
      <c r="Q7656">
        <f>IF($B7656="","",IF(COUNTIF(Exclusions!$A:$A,$B7656)&gt;0,"Yes","No"))</f>
        <v/>
      </c>
      <c r="R7656" s="17">
        <f>IF($B7656="","",MIN(1,DAY($A7656)/IF($N7656="Superstore",Settings!$B$5,Settings!$B$4)))</f>
        <v/>
      </c>
      <c r="S7656" s="17">
        <f>IF(OR($B7656="",$G7656="",$R7656=0),"",$G7656/$R7656)</f>
        <v/>
      </c>
      <c r="T7656">
        <f>IF($S7656="","",IF($S7656&lt;Settings!$B$8,"Critical",IF($S7656&lt;Settings!$B$9,"Semi Critical","Non Critical")))</f>
        <v/>
      </c>
      <c r="U7656">
        <f>IF($B7656="","",IFERROR(VLOOKUP($O7656,Leaders!$A:$B,2,0),"Not Mapped"))</f>
        <v/>
      </c>
    </row>
    <row r="7657">
      <c r="A7657" s="16" t="n"/>
      <c r="G7657" s="17" t="n"/>
      <c r="H7657" s="17" t="n"/>
      <c r="I7657" s="17" t="n"/>
      <c r="J7657" s="17" t="n"/>
      <c r="K7657" s="17" t="n"/>
      <c r="L7657" s="17" t="n"/>
      <c r="N7657">
        <f>IF($B7657="","",IF($C7657="SUPERSTORE","Superstore","DH"))</f>
        <v/>
      </c>
      <c r="O7657">
        <f>IF($B7657="","",IFERROR(VLOOKUP($B7657,Mapping!$A:$C,2,0),"Not Mapped"))</f>
        <v/>
      </c>
      <c r="P7657">
        <f>IF($B7657="","",IFERROR(VLOOKUP($B7657,Mapping!$A:$C,3,0),"Not Mapped"))</f>
        <v/>
      </c>
      <c r="Q7657">
        <f>IF($B7657="","",IF(COUNTIF(Exclusions!$A:$A,$B7657)&gt;0,"Yes","No"))</f>
        <v/>
      </c>
      <c r="R7657" s="17">
        <f>IF($B7657="","",MIN(1,DAY($A7657)/IF($N7657="Superstore",Settings!$B$5,Settings!$B$4)))</f>
        <v/>
      </c>
      <c r="S7657" s="17">
        <f>IF(OR($B7657="",$G7657="",$R7657=0),"",$G7657/$R7657)</f>
        <v/>
      </c>
      <c r="T7657">
        <f>IF($S7657="","",IF($S7657&lt;Settings!$B$8,"Critical",IF($S7657&lt;Settings!$B$9,"Semi Critical","Non Critical")))</f>
        <v/>
      </c>
      <c r="U7657">
        <f>IF($B7657="","",IFERROR(VLOOKUP($O7657,Leaders!$A:$B,2,0),"Not Mapped"))</f>
        <v/>
      </c>
    </row>
    <row r="7658">
      <c r="A7658" s="16" t="n"/>
      <c r="G7658" s="17" t="n"/>
      <c r="H7658" s="17" t="n"/>
      <c r="I7658" s="17" t="n"/>
      <c r="J7658" s="17" t="n"/>
      <c r="K7658" s="17" t="n"/>
      <c r="L7658" s="17" t="n"/>
      <c r="N7658">
        <f>IF($B7658="","",IF($C7658="SUPERSTORE","Superstore","DH"))</f>
        <v/>
      </c>
      <c r="O7658">
        <f>IF($B7658="","",IFERROR(VLOOKUP($B7658,Mapping!$A:$C,2,0),"Not Mapped"))</f>
        <v/>
      </c>
      <c r="P7658">
        <f>IF($B7658="","",IFERROR(VLOOKUP($B7658,Mapping!$A:$C,3,0),"Not Mapped"))</f>
        <v/>
      </c>
      <c r="Q7658">
        <f>IF($B7658="","",IF(COUNTIF(Exclusions!$A:$A,$B7658)&gt;0,"Yes","No"))</f>
        <v/>
      </c>
      <c r="R7658" s="17">
        <f>IF($B7658="","",MIN(1,DAY($A7658)/IF($N7658="Superstore",Settings!$B$5,Settings!$B$4)))</f>
        <v/>
      </c>
      <c r="S7658" s="17">
        <f>IF(OR($B7658="",$G7658="",$R7658=0),"",$G7658/$R7658)</f>
        <v/>
      </c>
      <c r="T7658">
        <f>IF($S7658="","",IF($S7658&lt;Settings!$B$8,"Critical",IF($S7658&lt;Settings!$B$9,"Semi Critical","Non Critical")))</f>
        <v/>
      </c>
      <c r="U7658">
        <f>IF($B7658="","",IFERROR(VLOOKUP($O7658,Leaders!$A:$B,2,0),"Not Mapped"))</f>
        <v/>
      </c>
    </row>
    <row r="7659">
      <c r="A7659" s="16" t="n"/>
      <c r="G7659" s="17" t="n"/>
      <c r="H7659" s="17" t="n"/>
      <c r="I7659" s="17" t="n"/>
      <c r="J7659" s="17" t="n"/>
      <c r="K7659" s="17" t="n"/>
      <c r="L7659" s="17" t="n"/>
      <c r="N7659">
        <f>IF($B7659="","",IF($C7659="SUPERSTORE","Superstore","DH"))</f>
        <v/>
      </c>
      <c r="O7659">
        <f>IF($B7659="","",IFERROR(VLOOKUP($B7659,Mapping!$A:$C,2,0),"Not Mapped"))</f>
        <v/>
      </c>
      <c r="P7659">
        <f>IF($B7659="","",IFERROR(VLOOKUP($B7659,Mapping!$A:$C,3,0),"Not Mapped"))</f>
        <v/>
      </c>
      <c r="Q7659">
        <f>IF($B7659="","",IF(COUNTIF(Exclusions!$A:$A,$B7659)&gt;0,"Yes","No"))</f>
        <v/>
      </c>
      <c r="R7659" s="17">
        <f>IF($B7659="","",MIN(1,DAY($A7659)/IF($N7659="Superstore",Settings!$B$5,Settings!$B$4)))</f>
        <v/>
      </c>
      <c r="S7659" s="17">
        <f>IF(OR($B7659="",$G7659="",$R7659=0),"",$G7659/$R7659)</f>
        <v/>
      </c>
      <c r="T7659">
        <f>IF($S7659="","",IF($S7659&lt;Settings!$B$8,"Critical",IF($S7659&lt;Settings!$B$9,"Semi Critical","Non Critical")))</f>
        <v/>
      </c>
      <c r="U7659">
        <f>IF($B7659="","",IFERROR(VLOOKUP($O7659,Leaders!$A:$B,2,0),"Not Mapped"))</f>
        <v/>
      </c>
    </row>
    <row r="7660">
      <c r="A7660" s="16" t="n"/>
      <c r="G7660" s="17" t="n"/>
      <c r="H7660" s="17" t="n"/>
      <c r="I7660" s="17" t="n"/>
      <c r="J7660" s="17" t="n"/>
      <c r="K7660" s="17" t="n"/>
      <c r="L7660" s="17" t="n"/>
      <c r="N7660">
        <f>IF($B7660="","",IF($C7660="SUPERSTORE","Superstore","DH"))</f>
        <v/>
      </c>
      <c r="O7660">
        <f>IF($B7660="","",IFERROR(VLOOKUP($B7660,Mapping!$A:$C,2,0),"Not Mapped"))</f>
        <v/>
      </c>
      <c r="P7660">
        <f>IF($B7660="","",IFERROR(VLOOKUP($B7660,Mapping!$A:$C,3,0),"Not Mapped"))</f>
        <v/>
      </c>
      <c r="Q7660">
        <f>IF($B7660="","",IF(COUNTIF(Exclusions!$A:$A,$B7660)&gt;0,"Yes","No"))</f>
        <v/>
      </c>
      <c r="R7660" s="17">
        <f>IF($B7660="","",MIN(1,DAY($A7660)/IF($N7660="Superstore",Settings!$B$5,Settings!$B$4)))</f>
        <v/>
      </c>
      <c r="S7660" s="17">
        <f>IF(OR($B7660="",$G7660="",$R7660=0),"",$G7660/$R7660)</f>
        <v/>
      </c>
      <c r="T7660">
        <f>IF($S7660="","",IF($S7660&lt;Settings!$B$8,"Critical",IF($S7660&lt;Settings!$B$9,"Semi Critical","Non Critical")))</f>
        <v/>
      </c>
      <c r="U7660">
        <f>IF($B7660="","",IFERROR(VLOOKUP($O7660,Leaders!$A:$B,2,0),"Not Mapped"))</f>
        <v/>
      </c>
    </row>
    <row r="7661">
      <c r="A7661" s="16" t="n"/>
      <c r="G7661" s="17" t="n"/>
      <c r="H7661" s="17" t="n"/>
      <c r="I7661" s="17" t="n"/>
      <c r="J7661" s="17" t="n"/>
      <c r="K7661" s="17" t="n"/>
      <c r="L7661" s="17" t="n"/>
      <c r="N7661">
        <f>IF($B7661="","",IF($C7661="SUPERSTORE","Superstore","DH"))</f>
        <v/>
      </c>
      <c r="O7661">
        <f>IF($B7661="","",IFERROR(VLOOKUP($B7661,Mapping!$A:$C,2,0),"Not Mapped"))</f>
        <v/>
      </c>
      <c r="P7661">
        <f>IF($B7661="","",IFERROR(VLOOKUP($B7661,Mapping!$A:$C,3,0),"Not Mapped"))</f>
        <v/>
      </c>
      <c r="Q7661">
        <f>IF($B7661="","",IF(COUNTIF(Exclusions!$A:$A,$B7661)&gt;0,"Yes","No"))</f>
        <v/>
      </c>
      <c r="R7661" s="17">
        <f>IF($B7661="","",MIN(1,DAY($A7661)/IF($N7661="Superstore",Settings!$B$5,Settings!$B$4)))</f>
        <v/>
      </c>
      <c r="S7661" s="17">
        <f>IF(OR($B7661="",$G7661="",$R7661=0),"",$G7661/$R7661)</f>
        <v/>
      </c>
      <c r="T7661">
        <f>IF($S7661="","",IF($S7661&lt;Settings!$B$8,"Critical",IF($S7661&lt;Settings!$B$9,"Semi Critical","Non Critical")))</f>
        <v/>
      </c>
      <c r="U7661">
        <f>IF($B7661="","",IFERROR(VLOOKUP($O7661,Leaders!$A:$B,2,0),"Not Mapped"))</f>
        <v/>
      </c>
    </row>
    <row r="7662">
      <c r="A7662" s="16" t="n"/>
      <c r="G7662" s="17" t="n"/>
      <c r="H7662" s="17" t="n"/>
      <c r="I7662" s="17" t="n"/>
      <c r="J7662" s="17" t="n"/>
      <c r="K7662" s="17" t="n"/>
      <c r="L7662" s="17" t="n"/>
      <c r="N7662">
        <f>IF($B7662="","",IF($C7662="SUPERSTORE","Superstore","DH"))</f>
        <v/>
      </c>
      <c r="O7662">
        <f>IF($B7662="","",IFERROR(VLOOKUP($B7662,Mapping!$A:$C,2,0),"Not Mapped"))</f>
        <v/>
      </c>
      <c r="P7662">
        <f>IF($B7662="","",IFERROR(VLOOKUP($B7662,Mapping!$A:$C,3,0),"Not Mapped"))</f>
        <v/>
      </c>
      <c r="Q7662">
        <f>IF($B7662="","",IF(COUNTIF(Exclusions!$A:$A,$B7662)&gt;0,"Yes","No"))</f>
        <v/>
      </c>
      <c r="R7662" s="17">
        <f>IF($B7662="","",MIN(1,DAY($A7662)/IF($N7662="Superstore",Settings!$B$5,Settings!$B$4)))</f>
        <v/>
      </c>
      <c r="S7662" s="17">
        <f>IF(OR($B7662="",$G7662="",$R7662=0),"",$G7662/$R7662)</f>
        <v/>
      </c>
      <c r="T7662">
        <f>IF($S7662="","",IF($S7662&lt;Settings!$B$8,"Critical",IF($S7662&lt;Settings!$B$9,"Semi Critical","Non Critical")))</f>
        <v/>
      </c>
      <c r="U7662">
        <f>IF($B7662="","",IFERROR(VLOOKUP($O7662,Leaders!$A:$B,2,0),"Not Mapped"))</f>
        <v/>
      </c>
    </row>
    <row r="7663">
      <c r="A7663" s="16" t="n"/>
      <c r="G7663" s="17" t="n"/>
      <c r="H7663" s="17" t="n"/>
      <c r="I7663" s="17" t="n"/>
      <c r="J7663" s="17" t="n"/>
      <c r="K7663" s="17" t="n"/>
      <c r="L7663" s="17" t="n"/>
      <c r="N7663">
        <f>IF($B7663="","",IF($C7663="SUPERSTORE","Superstore","DH"))</f>
        <v/>
      </c>
      <c r="O7663">
        <f>IF($B7663="","",IFERROR(VLOOKUP($B7663,Mapping!$A:$C,2,0),"Not Mapped"))</f>
        <v/>
      </c>
      <c r="P7663">
        <f>IF($B7663="","",IFERROR(VLOOKUP($B7663,Mapping!$A:$C,3,0),"Not Mapped"))</f>
        <v/>
      </c>
      <c r="Q7663">
        <f>IF($B7663="","",IF(COUNTIF(Exclusions!$A:$A,$B7663)&gt;0,"Yes","No"))</f>
        <v/>
      </c>
      <c r="R7663" s="17">
        <f>IF($B7663="","",MIN(1,DAY($A7663)/IF($N7663="Superstore",Settings!$B$5,Settings!$B$4)))</f>
        <v/>
      </c>
      <c r="S7663" s="17">
        <f>IF(OR($B7663="",$G7663="",$R7663=0),"",$G7663/$R7663)</f>
        <v/>
      </c>
      <c r="T7663">
        <f>IF($S7663="","",IF($S7663&lt;Settings!$B$8,"Critical",IF($S7663&lt;Settings!$B$9,"Semi Critical","Non Critical")))</f>
        <v/>
      </c>
      <c r="U7663">
        <f>IF($B7663="","",IFERROR(VLOOKUP($O7663,Leaders!$A:$B,2,0),"Not Mapped"))</f>
        <v/>
      </c>
    </row>
    <row r="7664">
      <c r="A7664" s="16" t="n"/>
      <c r="G7664" s="17" t="n"/>
      <c r="H7664" s="17" t="n"/>
      <c r="I7664" s="17" t="n"/>
      <c r="J7664" s="17" t="n"/>
      <c r="K7664" s="17" t="n"/>
      <c r="L7664" s="17" t="n"/>
      <c r="N7664">
        <f>IF($B7664="","",IF($C7664="SUPERSTORE","Superstore","DH"))</f>
        <v/>
      </c>
      <c r="O7664">
        <f>IF($B7664="","",IFERROR(VLOOKUP($B7664,Mapping!$A:$C,2,0),"Not Mapped"))</f>
        <v/>
      </c>
      <c r="P7664">
        <f>IF($B7664="","",IFERROR(VLOOKUP($B7664,Mapping!$A:$C,3,0),"Not Mapped"))</f>
        <v/>
      </c>
      <c r="Q7664">
        <f>IF($B7664="","",IF(COUNTIF(Exclusions!$A:$A,$B7664)&gt;0,"Yes","No"))</f>
        <v/>
      </c>
      <c r="R7664" s="17">
        <f>IF($B7664="","",MIN(1,DAY($A7664)/IF($N7664="Superstore",Settings!$B$5,Settings!$B$4)))</f>
        <v/>
      </c>
      <c r="S7664" s="17">
        <f>IF(OR($B7664="",$G7664="",$R7664=0),"",$G7664/$R7664)</f>
        <v/>
      </c>
      <c r="T7664">
        <f>IF($S7664="","",IF($S7664&lt;Settings!$B$8,"Critical",IF($S7664&lt;Settings!$B$9,"Semi Critical","Non Critical")))</f>
        <v/>
      </c>
      <c r="U7664">
        <f>IF($B7664="","",IFERROR(VLOOKUP($O7664,Leaders!$A:$B,2,0),"Not Mapped"))</f>
        <v/>
      </c>
    </row>
    <row r="7665">
      <c r="A7665" s="16" t="n"/>
      <c r="G7665" s="17" t="n"/>
      <c r="H7665" s="17" t="n"/>
      <c r="I7665" s="17" t="n"/>
      <c r="J7665" s="17" t="n"/>
      <c r="K7665" s="17" t="n"/>
      <c r="L7665" s="17" t="n"/>
      <c r="N7665">
        <f>IF($B7665="","",IF($C7665="SUPERSTORE","Superstore","DH"))</f>
        <v/>
      </c>
      <c r="O7665">
        <f>IF($B7665="","",IFERROR(VLOOKUP($B7665,Mapping!$A:$C,2,0),"Not Mapped"))</f>
        <v/>
      </c>
      <c r="P7665">
        <f>IF($B7665="","",IFERROR(VLOOKUP($B7665,Mapping!$A:$C,3,0),"Not Mapped"))</f>
        <v/>
      </c>
      <c r="Q7665">
        <f>IF($B7665="","",IF(COUNTIF(Exclusions!$A:$A,$B7665)&gt;0,"Yes","No"))</f>
        <v/>
      </c>
      <c r="R7665" s="17">
        <f>IF($B7665="","",MIN(1,DAY($A7665)/IF($N7665="Superstore",Settings!$B$5,Settings!$B$4)))</f>
        <v/>
      </c>
      <c r="S7665" s="17">
        <f>IF(OR($B7665="",$G7665="",$R7665=0),"",$G7665/$R7665)</f>
        <v/>
      </c>
      <c r="T7665">
        <f>IF($S7665="","",IF($S7665&lt;Settings!$B$8,"Critical",IF($S7665&lt;Settings!$B$9,"Semi Critical","Non Critical")))</f>
        <v/>
      </c>
      <c r="U7665">
        <f>IF($B7665="","",IFERROR(VLOOKUP($O7665,Leaders!$A:$B,2,0),"Not Mapped"))</f>
        <v/>
      </c>
    </row>
    <row r="7666">
      <c r="A7666" s="16" t="n"/>
      <c r="G7666" s="17" t="n"/>
      <c r="H7666" s="17" t="n"/>
      <c r="I7666" s="17" t="n"/>
      <c r="J7666" s="17" t="n"/>
      <c r="K7666" s="17" t="n"/>
      <c r="L7666" s="17" t="n"/>
      <c r="N7666">
        <f>IF($B7666="","",IF($C7666="SUPERSTORE","Superstore","DH"))</f>
        <v/>
      </c>
      <c r="O7666">
        <f>IF($B7666="","",IFERROR(VLOOKUP($B7666,Mapping!$A:$C,2,0),"Not Mapped"))</f>
        <v/>
      </c>
      <c r="P7666">
        <f>IF($B7666="","",IFERROR(VLOOKUP($B7666,Mapping!$A:$C,3,0),"Not Mapped"))</f>
        <v/>
      </c>
      <c r="Q7666">
        <f>IF($B7666="","",IF(COUNTIF(Exclusions!$A:$A,$B7666)&gt;0,"Yes","No"))</f>
        <v/>
      </c>
      <c r="R7666" s="17">
        <f>IF($B7666="","",MIN(1,DAY($A7666)/IF($N7666="Superstore",Settings!$B$5,Settings!$B$4)))</f>
        <v/>
      </c>
      <c r="S7666" s="17">
        <f>IF(OR($B7666="",$G7666="",$R7666=0),"",$G7666/$R7666)</f>
        <v/>
      </c>
      <c r="T7666">
        <f>IF($S7666="","",IF($S7666&lt;Settings!$B$8,"Critical",IF($S7666&lt;Settings!$B$9,"Semi Critical","Non Critical")))</f>
        <v/>
      </c>
      <c r="U7666">
        <f>IF($B7666="","",IFERROR(VLOOKUP($O7666,Leaders!$A:$B,2,0),"Not Mapped"))</f>
        <v/>
      </c>
    </row>
    <row r="7667">
      <c r="A7667" s="16" t="n"/>
      <c r="G7667" s="17" t="n"/>
      <c r="H7667" s="17" t="n"/>
      <c r="I7667" s="17" t="n"/>
      <c r="J7667" s="17" t="n"/>
      <c r="K7667" s="17" t="n"/>
      <c r="L7667" s="17" t="n"/>
      <c r="N7667">
        <f>IF($B7667="","",IF($C7667="SUPERSTORE","Superstore","DH"))</f>
        <v/>
      </c>
      <c r="O7667">
        <f>IF($B7667="","",IFERROR(VLOOKUP($B7667,Mapping!$A:$C,2,0),"Not Mapped"))</f>
        <v/>
      </c>
      <c r="P7667">
        <f>IF($B7667="","",IFERROR(VLOOKUP($B7667,Mapping!$A:$C,3,0),"Not Mapped"))</f>
        <v/>
      </c>
      <c r="Q7667">
        <f>IF($B7667="","",IF(COUNTIF(Exclusions!$A:$A,$B7667)&gt;0,"Yes","No"))</f>
        <v/>
      </c>
      <c r="R7667" s="17">
        <f>IF($B7667="","",MIN(1,DAY($A7667)/IF($N7667="Superstore",Settings!$B$5,Settings!$B$4)))</f>
        <v/>
      </c>
      <c r="S7667" s="17">
        <f>IF(OR($B7667="",$G7667="",$R7667=0),"",$G7667/$R7667)</f>
        <v/>
      </c>
      <c r="T7667">
        <f>IF($S7667="","",IF($S7667&lt;Settings!$B$8,"Critical",IF($S7667&lt;Settings!$B$9,"Semi Critical","Non Critical")))</f>
        <v/>
      </c>
      <c r="U7667">
        <f>IF($B7667="","",IFERROR(VLOOKUP($O7667,Leaders!$A:$B,2,0),"Not Mapped"))</f>
        <v/>
      </c>
    </row>
    <row r="7668">
      <c r="A7668" s="16" t="n"/>
      <c r="G7668" s="17" t="n"/>
      <c r="H7668" s="17" t="n"/>
      <c r="I7668" s="17" t="n"/>
      <c r="J7668" s="17" t="n"/>
      <c r="K7668" s="17" t="n"/>
      <c r="L7668" s="17" t="n"/>
      <c r="N7668">
        <f>IF($B7668="","",IF($C7668="SUPERSTORE","Superstore","DH"))</f>
        <v/>
      </c>
      <c r="O7668">
        <f>IF($B7668="","",IFERROR(VLOOKUP($B7668,Mapping!$A:$C,2,0),"Not Mapped"))</f>
        <v/>
      </c>
      <c r="P7668">
        <f>IF($B7668="","",IFERROR(VLOOKUP($B7668,Mapping!$A:$C,3,0),"Not Mapped"))</f>
        <v/>
      </c>
      <c r="Q7668">
        <f>IF($B7668="","",IF(COUNTIF(Exclusions!$A:$A,$B7668)&gt;0,"Yes","No"))</f>
        <v/>
      </c>
      <c r="R7668" s="17">
        <f>IF($B7668="","",MIN(1,DAY($A7668)/IF($N7668="Superstore",Settings!$B$5,Settings!$B$4)))</f>
        <v/>
      </c>
      <c r="S7668" s="17">
        <f>IF(OR($B7668="",$G7668="",$R7668=0),"",$G7668/$R7668)</f>
        <v/>
      </c>
      <c r="T7668">
        <f>IF($S7668="","",IF($S7668&lt;Settings!$B$8,"Critical",IF($S7668&lt;Settings!$B$9,"Semi Critical","Non Critical")))</f>
        <v/>
      </c>
      <c r="U7668">
        <f>IF($B7668="","",IFERROR(VLOOKUP($O7668,Leaders!$A:$B,2,0),"Not Mapped"))</f>
        <v/>
      </c>
    </row>
    <row r="7669">
      <c r="A7669" s="16" t="n"/>
      <c r="G7669" s="17" t="n"/>
      <c r="H7669" s="17" t="n"/>
      <c r="I7669" s="17" t="n"/>
      <c r="J7669" s="17" t="n"/>
      <c r="K7669" s="17" t="n"/>
      <c r="L7669" s="17" t="n"/>
      <c r="N7669">
        <f>IF($B7669="","",IF($C7669="SUPERSTORE","Superstore","DH"))</f>
        <v/>
      </c>
      <c r="O7669">
        <f>IF($B7669="","",IFERROR(VLOOKUP($B7669,Mapping!$A:$C,2,0),"Not Mapped"))</f>
        <v/>
      </c>
      <c r="P7669">
        <f>IF($B7669="","",IFERROR(VLOOKUP($B7669,Mapping!$A:$C,3,0),"Not Mapped"))</f>
        <v/>
      </c>
      <c r="Q7669">
        <f>IF($B7669="","",IF(COUNTIF(Exclusions!$A:$A,$B7669)&gt;0,"Yes","No"))</f>
        <v/>
      </c>
      <c r="R7669" s="17">
        <f>IF($B7669="","",MIN(1,DAY($A7669)/IF($N7669="Superstore",Settings!$B$5,Settings!$B$4)))</f>
        <v/>
      </c>
      <c r="S7669" s="17">
        <f>IF(OR($B7669="",$G7669="",$R7669=0),"",$G7669/$R7669)</f>
        <v/>
      </c>
      <c r="T7669">
        <f>IF($S7669="","",IF($S7669&lt;Settings!$B$8,"Critical",IF($S7669&lt;Settings!$B$9,"Semi Critical","Non Critical")))</f>
        <v/>
      </c>
      <c r="U7669">
        <f>IF($B7669="","",IFERROR(VLOOKUP($O7669,Leaders!$A:$B,2,0),"Not Mapped"))</f>
        <v/>
      </c>
    </row>
    <row r="7670">
      <c r="A7670" s="16" t="n"/>
      <c r="G7670" s="17" t="n"/>
      <c r="H7670" s="17" t="n"/>
      <c r="I7670" s="17" t="n"/>
      <c r="J7670" s="17" t="n"/>
      <c r="K7670" s="17" t="n"/>
      <c r="L7670" s="17" t="n"/>
      <c r="N7670">
        <f>IF($B7670="","",IF($C7670="SUPERSTORE","Superstore","DH"))</f>
        <v/>
      </c>
      <c r="O7670">
        <f>IF($B7670="","",IFERROR(VLOOKUP($B7670,Mapping!$A:$C,2,0),"Not Mapped"))</f>
        <v/>
      </c>
      <c r="P7670">
        <f>IF($B7670="","",IFERROR(VLOOKUP($B7670,Mapping!$A:$C,3,0),"Not Mapped"))</f>
        <v/>
      </c>
      <c r="Q7670">
        <f>IF($B7670="","",IF(COUNTIF(Exclusions!$A:$A,$B7670)&gt;0,"Yes","No"))</f>
        <v/>
      </c>
      <c r="R7670" s="17">
        <f>IF($B7670="","",MIN(1,DAY($A7670)/IF($N7670="Superstore",Settings!$B$5,Settings!$B$4)))</f>
        <v/>
      </c>
      <c r="S7670" s="17">
        <f>IF(OR($B7670="",$G7670="",$R7670=0),"",$G7670/$R7670)</f>
        <v/>
      </c>
      <c r="T7670">
        <f>IF($S7670="","",IF($S7670&lt;Settings!$B$8,"Critical",IF($S7670&lt;Settings!$B$9,"Semi Critical","Non Critical")))</f>
        <v/>
      </c>
      <c r="U7670">
        <f>IF($B7670="","",IFERROR(VLOOKUP($O7670,Leaders!$A:$B,2,0),"Not Mapped"))</f>
        <v/>
      </c>
    </row>
    <row r="7671">
      <c r="A7671" s="16" t="n"/>
      <c r="G7671" s="17" t="n"/>
      <c r="H7671" s="17" t="n"/>
      <c r="I7671" s="17" t="n"/>
      <c r="J7671" s="17" t="n"/>
      <c r="K7671" s="17" t="n"/>
      <c r="L7671" s="17" t="n"/>
      <c r="N7671">
        <f>IF($B7671="","",IF($C7671="SUPERSTORE","Superstore","DH"))</f>
        <v/>
      </c>
      <c r="O7671">
        <f>IF($B7671="","",IFERROR(VLOOKUP($B7671,Mapping!$A:$C,2,0),"Not Mapped"))</f>
        <v/>
      </c>
      <c r="P7671">
        <f>IF($B7671="","",IFERROR(VLOOKUP($B7671,Mapping!$A:$C,3,0),"Not Mapped"))</f>
        <v/>
      </c>
      <c r="Q7671">
        <f>IF($B7671="","",IF(COUNTIF(Exclusions!$A:$A,$B7671)&gt;0,"Yes","No"))</f>
        <v/>
      </c>
      <c r="R7671" s="17">
        <f>IF($B7671="","",MIN(1,DAY($A7671)/IF($N7671="Superstore",Settings!$B$5,Settings!$B$4)))</f>
        <v/>
      </c>
      <c r="S7671" s="17">
        <f>IF(OR($B7671="",$G7671="",$R7671=0),"",$G7671/$R7671)</f>
        <v/>
      </c>
      <c r="T7671">
        <f>IF($S7671="","",IF($S7671&lt;Settings!$B$8,"Critical",IF($S7671&lt;Settings!$B$9,"Semi Critical","Non Critical")))</f>
        <v/>
      </c>
      <c r="U7671">
        <f>IF($B7671="","",IFERROR(VLOOKUP($O7671,Leaders!$A:$B,2,0),"Not Mapped"))</f>
        <v/>
      </c>
    </row>
    <row r="7672">
      <c r="A7672" s="16" t="n"/>
      <c r="G7672" s="17" t="n"/>
      <c r="H7672" s="17" t="n"/>
      <c r="I7672" s="17" t="n"/>
      <c r="J7672" s="17" t="n"/>
      <c r="K7672" s="17" t="n"/>
      <c r="L7672" s="17" t="n"/>
      <c r="N7672">
        <f>IF($B7672="","",IF($C7672="SUPERSTORE","Superstore","DH"))</f>
        <v/>
      </c>
      <c r="O7672">
        <f>IF($B7672="","",IFERROR(VLOOKUP($B7672,Mapping!$A:$C,2,0),"Not Mapped"))</f>
        <v/>
      </c>
      <c r="P7672">
        <f>IF($B7672="","",IFERROR(VLOOKUP($B7672,Mapping!$A:$C,3,0),"Not Mapped"))</f>
        <v/>
      </c>
      <c r="Q7672">
        <f>IF($B7672="","",IF(COUNTIF(Exclusions!$A:$A,$B7672)&gt;0,"Yes","No"))</f>
        <v/>
      </c>
      <c r="R7672" s="17">
        <f>IF($B7672="","",MIN(1,DAY($A7672)/IF($N7672="Superstore",Settings!$B$5,Settings!$B$4)))</f>
        <v/>
      </c>
      <c r="S7672" s="17">
        <f>IF(OR($B7672="",$G7672="",$R7672=0),"",$G7672/$R7672)</f>
        <v/>
      </c>
      <c r="T7672">
        <f>IF($S7672="","",IF($S7672&lt;Settings!$B$8,"Critical",IF($S7672&lt;Settings!$B$9,"Semi Critical","Non Critical")))</f>
        <v/>
      </c>
      <c r="U7672">
        <f>IF($B7672="","",IFERROR(VLOOKUP($O7672,Leaders!$A:$B,2,0),"Not Mapped"))</f>
        <v/>
      </c>
    </row>
    <row r="7673">
      <c r="A7673" s="16" t="n"/>
      <c r="G7673" s="17" t="n"/>
      <c r="H7673" s="17" t="n"/>
      <c r="I7673" s="17" t="n"/>
      <c r="J7673" s="17" t="n"/>
      <c r="K7673" s="17" t="n"/>
      <c r="L7673" s="17" t="n"/>
      <c r="N7673">
        <f>IF($B7673="","",IF($C7673="SUPERSTORE","Superstore","DH"))</f>
        <v/>
      </c>
      <c r="O7673">
        <f>IF($B7673="","",IFERROR(VLOOKUP($B7673,Mapping!$A:$C,2,0),"Not Mapped"))</f>
        <v/>
      </c>
      <c r="P7673">
        <f>IF($B7673="","",IFERROR(VLOOKUP($B7673,Mapping!$A:$C,3,0),"Not Mapped"))</f>
        <v/>
      </c>
      <c r="Q7673">
        <f>IF($B7673="","",IF(COUNTIF(Exclusions!$A:$A,$B7673)&gt;0,"Yes","No"))</f>
        <v/>
      </c>
      <c r="R7673" s="17">
        <f>IF($B7673="","",MIN(1,DAY($A7673)/IF($N7673="Superstore",Settings!$B$5,Settings!$B$4)))</f>
        <v/>
      </c>
      <c r="S7673" s="17">
        <f>IF(OR($B7673="",$G7673="",$R7673=0),"",$G7673/$R7673)</f>
        <v/>
      </c>
      <c r="T7673">
        <f>IF($S7673="","",IF($S7673&lt;Settings!$B$8,"Critical",IF($S7673&lt;Settings!$B$9,"Semi Critical","Non Critical")))</f>
        <v/>
      </c>
      <c r="U7673">
        <f>IF($B7673="","",IFERROR(VLOOKUP($O7673,Leaders!$A:$B,2,0),"Not Mapped"))</f>
        <v/>
      </c>
    </row>
    <row r="7674">
      <c r="A7674" s="16" t="n"/>
      <c r="G7674" s="17" t="n"/>
      <c r="H7674" s="17" t="n"/>
      <c r="I7674" s="17" t="n"/>
      <c r="J7674" s="17" t="n"/>
      <c r="K7674" s="17" t="n"/>
      <c r="L7674" s="17" t="n"/>
      <c r="N7674">
        <f>IF($B7674="","",IF($C7674="SUPERSTORE","Superstore","DH"))</f>
        <v/>
      </c>
      <c r="O7674">
        <f>IF($B7674="","",IFERROR(VLOOKUP($B7674,Mapping!$A:$C,2,0),"Not Mapped"))</f>
        <v/>
      </c>
      <c r="P7674">
        <f>IF($B7674="","",IFERROR(VLOOKUP($B7674,Mapping!$A:$C,3,0),"Not Mapped"))</f>
        <v/>
      </c>
      <c r="Q7674">
        <f>IF($B7674="","",IF(COUNTIF(Exclusions!$A:$A,$B7674)&gt;0,"Yes","No"))</f>
        <v/>
      </c>
      <c r="R7674" s="17">
        <f>IF($B7674="","",MIN(1,DAY($A7674)/IF($N7674="Superstore",Settings!$B$5,Settings!$B$4)))</f>
        <v/>
      </c>
      <c r="S7674" s="17">
        <f>IF(OR($B7674="",$G7674="",$R7674=0),"",$G7674/$R7674)</f>
        <v/>
      </c>
      <c r="T7674">
        <f>IF($S7674="","",IF($S7674&lt;Settings!$B$8,"Critical",IF($S7674&lt;Settings!$B$9,"Semi Critical","Non Critical")))</f>
        <v/>
      </c>
      <c r="U7674">
        <f>IF($B7674="","",IFERROR(VLOOKUP($O7674,Leaders!$A:$B,2,0),"Not Mapped"))</f>
        <v/>
      </c>
    </row>
    <row r="7675">
      <c r="A7675" s="16" t="n"/>
      <c r="G7675" s="17" t="n"/>
      <c r="H7675" s="17" t="n"/>
      <c r="I7675" s="17" t="n"/>
      <c r="J7675" s="17" t="n"/>
      <c r="K7675" s="17" t="n"/>
      <c r="L7675" s="17" t="n"/>
      <c r="N7675">
        <f>IF($B7675="","",IF($C7675="SUPERSTORE","Superstore","DH"))</f>
        <v/>
      </c>
      <c r="O7675">
        <f>IF($B7675="","",IFERROR(VLOOKUP($B7675,Mapping!$A:$C,2,0),"Not Mapped"))</f>
        <v/>
      </c>
      <c r="P7675">
        <f>IF($B7675="","",IFERROR(VLOOKUP($B7675,Mapping!$A:$C,3,0),"Not Mapped"))</f>
        <v/>
      </c>
      <c r="Q7675">
        <f>IF($B7675="","",IF(COUNTIF(Exclusions!$A:$A,$B7675)&gt;0,"Yes","No"))</f>
        <v/>
      </c>
      <c r="R7675" s="17">
        <f>IF($B7675="","",MIN(1,DAY($A7675)/IF($N7675="Superstore",Settings!$B$5,Settings!$B$4)))</f>
        <v/>
      </c>
      <c r="S7675" s="17">
        <f>IF(OR($B7675="",$G7675="",$R7675=0),"",$G7675/$R7675)</f>
        <v/>
      </c>
      <c r="T7675">
        <f>IF($S7675="","",IF($S7675&lt;Settings!$B$8,"Critical",IF($S7675&lt;Settings!$B$9,"Semi Critical","Non Critical")))</f>
        <v/>
      </c>
      <c r="U7675">
        <f>IF($B7675="","",IFERROR(VLOOKUP($O7675,Leaders!$A:$B,2,0),"Not Mapped"))</f>
        <v/>
      </c>
    </row>
    <row r="7676">
      <c r="A7676" s="16" t="n"/>
      <c r="G7676" s="17" t="n"/>
      <c r="H7676" s="17" t="n"/>
      <c r="I7676" s="17" t="n"/>
      <c r="J7676" s="17" t="n"/>
      <c r="K7676" s="17" t="n"/>
      <c r="L7676" s="17" t="n"/>
      <c r="N7676">
        <f>IF($B7676="","",IF($C7676="SUPERSTORE","Superstore","DH"))</f>
        <v/>
      </c>
      <c r="O7676">
        <f>IF($B7676="","",IFERROR(VLOOKUP($B7676,Mapping!$A:$C,2,0),"Not Mapped"))</f>
        <v/>
      </c>
      <c r="P7676">
        <f>IF($B7676="","",IFERROR(VLOOKUP($B7676,Mapping!$A:$C,3,0),"Not Mapped"))</f>
        <v/>
      </c>
      <c r="Q7676">
        <f>IF($B7676="","",IF(COUNTIF(Exclusions!$A:$A,$B7676)&gt;0,"Yes","No"))</f>
        <v/>
      </c>
      <c r="R7676" s="17">
        <f>IF($B7676="","",MIN(1,DAY($A7676)/IF($N7676="Superstore",Settings!$B$5,Settings!$B$4)))</f>
        <v/>
      </c>
      <c r="S7676" s="17">
        <f>IF(OR($B7676="",$G7676="",$R7676=0),"",$G7676/$R7676)</f>
        <v/>
      </c>
      <c r="T7676">
        <f>IF($S7676="","",IF($S7676&lt;Settings!$B$8,"Critical",IF($S7676&lt;Settings!$B$9,"Semi Critical","Non Critical")))</f>
        <v/>
      </c>
      <c r="U7676">
        <f>IF($B7676="","",IFERROR(VLOOKUP($O7676,Leaders!$A:$B,2,0),"Not Mapped"))</f>
        <v/>
      </c>
    </row>
    <row r="7677">
      <c r="A7677" s="16" t="n"/>
      <c r="G7677" s="17" t="n"/>
      <c r="H7677" s="17" t="n"/>
      <c r="I7677" s="17" t="n"/>
      <c r="J7677" s="17" t="n"/>
      <c r="K7677" s="17" t="n"/>
      <c r="L7677" s="17" t="n"/>
      <c r="N7677">
        <f>IF($B7677="","",IF($C7677="SUPERSTORE","Superstore","DH"))</f>
        <v/>
      </c>
      <c r="O7677">
        <f>IF($B7677="","",IFERROR(VLOOKUP($B7677,Mapping!$A:$C,2,0),"Not Mapped"))</f>
        <v/>
      </c>
      <c r="P7677">
        <f>IF($B7677="","",IFERROR(VLOOKUP($B7677,Mapping!$A:$C,3,0),"Not Mapped"))</f>
        <v/>
      </c>
      <c r="Q7677">
        <f>IF($B7677="","",IF(COUNTIF(Exclusions!$A:$A,$B7677)&gt;0,"Yes","No"))</f>
        <v/>
      </c>
      <c r="R7677" s="17">
        <f>IF($B7677="","",MIN(1,DAY($A7677)/IF($N7677="Superstore",Settings!$B$5,Settings!$B$4)))</f>
        <v/>
      </c>
      <c r="S7677" s="17">
        <f>IF(OR($B7677="",$G7677="",$R7677=0),"",$G7677/$R7677)</f>
        <v/>
      </c>
      <c r="T7677">
        <f>IF($S7677="","",IF($S7677&lt;Settings!$B$8,"Critical",IF($S7677&lt;Settings!$B$9,"Semi Critical","Non Critical")))</f>
        <v/>
      </c>
      <c r="U7677">
        <f>IF($B7677="","",IFERROR(VLOOKUP($O7677,Leaders!$A:$B,2,0),"Not Mapped"))</f>
        <v/>
      </c>
    </row>
    <row r="7678">
      <c r="A7678" s="16" t="n"/>
      <c r="G7678" s="17" t="n"/>
      <c r="H7678" s="17" t="n"/>
      <c r="I7678" s="17" t="n"/>
      <c r="J7678" s="17" t="n"/>
      <c r="K7678" s="17" t="n"/>
      <c r="L7678" s="17" t="n"/>
      <c r="N7678">
        <f>IF($B7678="","",IF($C7678="SUPERSTORE","Superstore","DH"))</f>
        <v/>
      </c>
      <c r="O7678">
        <f>IF($B7678="","",IFERROR(VLOOKUP($B7678,Mapping!$A:$C,2,0),"Not Mapped"))</f>
        <v/>
      </c>
      <c r="P7678">
        <f>IF($B7678="","",IFERROR(VLOOKUP($B7678,Mapping!$A:$C,3,0),"Not Mapped"))</f>
        <v/>
      </c>
      <c r="Q7678">
        <f>IF($B7678="","",IF(COUNTIF(Exclusions!$A:$A,$B7678)&gt;0,"Yes","No"))</f>
        <v/>
      </c>
      <c r="R7678" s="17">
        <f>IF($B7678="","",MIN(1,DAY($A7678)/IF($N7678="Superstore",Settings!$B$5,Settings!$B$4)))</f>
        <v/>
      </c>
      <c r="S7678" s="17">
        <f>IF(OR($B7678="",$G7678="",$R7678=0),"",$G7678/$R7678)</f>
        <v/>
      </c>
      <c r="T7678">
        <f>IF($S7678="","",IF($S7678&lt;Settings!$B$8,"Critical",IF($S7678&lt;Settings!$B$9,"Semi Critical","Non Critical")))</f>
        <v/>
      </c>
      <c r="U7678">
        <f>IF($B7678="","",IFERROR(VLOOKUP($O7678,Leaders!$A:$B,2,0),"Not Mapped"))</f>
        <v/>
      </c>
    </row>
    <row r="7679">
      <c r="A7679" s="16" t="n"/>
      <c r="G7679" s="17" t="n"/>
      <c r="H7679" s="17" t="n"/>
      <c r="I7679" s="17" t="n"/>
      <c r="J7679" s="17" t="n"/>
      <c r="K7679" s="17" t="n"/>
      <c r="L7679" s="17" t="n"/>
      <c r="N7679">
        <f>IF($B7679="","",IF($C7679="SUPERSTORE","Superstore","DH"))</f>
        <v/>
      </c>
      <c r="O7679">
        <f>IF($B7679="","",IFERROR(VLOOKUP($B7679,Mapping!$A:$C,2,0),"Not Mapped"))</f>
        <v/>
      </c>
      <c r="P7679">
        <f>IF($B7679="","",IFERROR(VLOOKUP($B7679,Mapping!$A:$C,3,0),"Not Mapped"))</f>
        <v/>
      </c>
      <c r="Q7679">
        <f>IF($B7679="","",IF(COUNTIF(Exclusions!$A:$A,$B7679)&gt;0,"Yes","No"))</f>
        <v/>
      </c>
      <c r="R7679" s="17">
        <f>IF($B7679="","",MIN(1,DAY($A7679)/IF($N7679="Superstore",Settings!$B$5,Settings!$B$4)))</f>
        <v/>
      </c>
      <c r="S7679" s="17">
        <f>IF(OR($B7679="",$G7679="",$R7679=0),"",$G7679/$R7679)</f>
        <v/>
      </c>
      <c r="T7679">
        <f>IF($S7679="","",IF($S7679&lt;Settings!$B$8,"Critical",IF($S7679&lt;Settings!$B$9,"Semi Critical","Non Critical")))</f>
        <v/>
      </c>
      <c r="U7679">
        <f>IF($B7679="","",IFERROR(VLOOKUP($O7679,Leaders!$A:$B,2,0),"Not Mapped"))</f>
        <v/>
      </c>
    </row>
    <row r="7680">
      <c r="A7680" s="16" t="n"/>
      <c r="G7680" s="17" t="n"/>
      <c r="H7680" s="17" t="n"/>
      <c r="I7680" s="17" t="n"/>
      <c r="J7680" s="17" t="n"/>
      <c r="K7680" s="17" t="n"/>
      <c r="L7680" s="17" t="n"/>
      <c r="N7680">
        <f>IF($B7680="","",IF($C7680="SUPERSTORE","Superstore","DH"))</f>
        <v/>
      </c>
      <c r="O7680">
        <f>IF($B7680="","",IFERROR(VLOOKUP($B7680,Mapping!$A:$C,2,0),"Not Mapped"))</f>
        <v/>
      </c>
      <c r="P7680">
        <f>IF($B7680="","",IFERROR(VLOOKUP($B7680,Mapping!$A:$C,3,0),"Not Mapped"))</f>
        <v/>
      </c>
      <c r="Q7680">
        <f>IF($B7680="","",IF(COUNTIF(Exclusions!$A:$A,$B7680)&gt;0,"Yes","No"))</f>
        <v/>
      </c>
      <c r="R7680" s="17">
        <f>IF($B7680="","",MIN(1,DAY($A7680)/IF($N7680="Superstore",Settings!$B$5,Settings!$B$4)))</f>
        <v/>
      </c>
      <c r="S7680" s="17">
        <f>IF(OR($B7680="",$G7680="",$R7680=0),"",$G7680/$R7680)</f>
        <v/>
      </c>
      <c r="T7680">
        <f>IF($S7680="","",IF($S7680&lt;Settings!$B$8,"Critical",IF($S7680&lt;Settings!$B$9,"Semi Critical","Non Critical")))</f>
        <v/>
      </c>
      <c r="U7680">
        <f>IF($B7680="","",IFERROR(VLOOKUP($O7680,Leaders!$A:$B,2,0),"Not Mapped"))</f>
        <v/>
      </c>
    </row>
    <row r="7681">
      <c r="A7681" s="16" t="n"/>
      <c r="G7681" s="17" t="n"/>
      <c r="H7681" s="17" t="n"/>
      <c r="I7681" s="17" t="n"/>
      <c r="J7681" s="17" t="n"/>
      <c r="K7681" s="17" t="n"/>
      <c r="L7681" s="17" t="n"/>
      <c r="N7681">
        <f>IF($B7681="","",IF($C7681="SUPERSTORE","Superstore","DH"))</f>
        <v/>
      </c>
      <c r="O7681">
        <f>IF($B7681="","",IFERROR(VLOOKUP($B7681,Mapping!$A:$C,2,0),"Not Mapped"))</f>
        <v/>
      </c>
      <c r="P7681">
        <f>IF($B7681="","",IFERROR(VLOOKUP($B7681,Mapping!$A:$C,3,0),"Not Mapped"))</f>
        <v/>
      </c>
      <c r="Q7681">
        <f>IF($B7681="","",IF(COUNTIF(Exclusions!$A:$A,$B7681)&gt;0,"Yes","No"))</f>
        <v/>
      </c>
      <c r="R7681" s="17">
        <f>IF($B7681="","",MIN(1,DAY($A7681)/IF($N7681="Superstore",Settings!$B$5,Settings!$B$4)))</f>
        <v/>
      </c>
      <c r="S7681" s="17">
        <f>IF(OR($B7681="",$G7681="",$R7681=0),"",$G7681/$R7681)</f>
        <v/>
      </c>
      <c r="T7681">
        <f>IF($S7681="","",IF($S7681&lt;Settings!$B$8,"Critical",IF($S7681&lt;Settings!$B$9,"Semi Critical","Non Critical")))</f>
        <v/>
      </c>
      <c r="U7681">
        <f>IF($B7681="","",IFERROR(VLOOKUP($O7681,Leaders!$A:$B,2,0),"Not Mapped"))</f>
        <v/>
      </c>
    </row>
    <row r="7682">
      <c r="A7682" s="16" t="n"/>
      <c r="G7682" s="17" t="n"/>
      <c r="H7682" s="17" t="n"/>
      <c r="I7682" s="17" t="n"/>
      <c r="J7682" s="17" t="n"/>
      <c r="K7682" s="17" t="n"/>
      <c r="L7682" s="17" t="n"/>
      <c r="N7682">
        <f>IF($B7682="","",IF($C7682="SUPERSTORE","Superstore","DH"))</f>
        <v/>
      </c>
      <c r="O7682">
        <f>IF($B7682="","",IFERROR(VLOOKUP($B7682,Mapping!$A:$C,2,0),"Not Mapped"))</f>
        <v/>
      </c>
      <c r="P7682">
        <f>IF($B7682="","",IFERROR(VLOOKUP($B7682,Mapping!$A:$C,3,0),"Not Mapped"))</f>
        <v/>
      </c>
      <c r="Q7682">
        <f>IF($B7682="","",IF(COUNTIF(Exclusions!$A:$A,$B7682)&gt;0,"Yes","No"))</f>
        <v/>
      </c>
      <c r="R7682" s="17">
        <f>IF($B7682="","",MIN(1,DAY($A7682)/IF($N7682="Superstore",Settings!$B$5,Settings!$B$4)))</f>
        <v/>
      </c>
      <c r="S7682" s="17">
        <f>IF(OR($B7682="",$G7682="",$R7682=0),"",$G7682/$R7682)</f>
        <v/>
      </c>
      <c r="T7682">
        <f>IF($S7682="","",IF($S7682&lt;Settings!$B$8,"Critical",IF($S7682&lt;Settings!$B$9,"Semi Critical","Non Critical")))</f>
        <v/>
      </c>
      <c r="U7682">
        <f>IF($B7682="","",IFERROR(VLOOKUP($O7682,Leaders!$A:$B,2,0),"Not Mapped"))</f>
        <v/>
      </c>
    </row>
    <row r="7683">
      <c r="A7683" s="16" t="n"/>
      <c r="G7683" s="17" t="n"/>
      <c r="H7683" s="17" t="n"/>
      <c r="I7683" s="17" t="n"/>
      <c r="J7683" s="17" t="n"/>
      <c r="K7683" s="17" t="n"/>
      <c r="L7683" s="17" t="n"/>
      <c r="N7683">
        <f>IF($B7683="","",IF($C7683="SUPERSTORE","Superstore","DH"))</f>
        <v/>
      </c>
      <c r="O7683">
        <f>IF($B7683="","",IFERROR(VLOOKUP($B7683,Mapping!$A:$C,2,0),"Not Mapped"))</f>
        <v/>
      </c>
      <c r="P7683">
        <f>IF($B7683="","",IFERROR(VLOOKUP($B7683,Mapping!$A:$C,3,0),"Not Mapped"))</f>
        <v/>
      </c>
      <c r="Q7683">
        <f>IF($B7683="","",IF(COUNTIF(Exclusions!$A:$A,$B7683)&gt;0,"Yes","No"))</f>
        <v/>
      </c>
      <c r="R7683" s="17">
        <f>IF($B7683="","",MIN(1,DAY($A7683)/IF($N7683="Superstore",Settings!$B$5,Settings!$B$4)))</f>
        <v/>
      </c>
      <c r="S7683" s="17">
        <f>IF(OR($B7683="",$G7683="",$R7683=0),"",$G7683/$R7683)</f>
        <v/>
      </c>
      <c r="T7683">
        <f>IF($S7683="","",IF($S7683&lt;Settings!$B$8,"Critical",IF($S7683&lt;Settings!$B$9,"Semi Critical","Non Critical")))</f>
        <v/>
      </c>
      <c r="U7683">
        <f>IF($B7683="","",IFERROR(VLOOKUP($O7683,Leaders!$A:$B,2,0),"Not Mapped"))</f>
        <v/>
      </c>
    </row>
    <row r="7684">
      <c r="A7684" s="16" t="n"/>
      <c r="G7684" s="17" t="n"/>
      <c r="H7684" s="17" t="n"/>
      <c r="I7684" s="17" t="n"/>
      <c r="J7684" s="17" t="n"/>
      <c r="K7684" s="17" t="n"/>
      <c r="L7684" s="17" t="n"/>
      <c r="N7684">
        <f>IF($B7684="","",IF($C7684="SUPERSTORE","Superstore","DH"))</f>
        <v/>
      </c>
      <c r="O7684">
        <f>IF($B7684="","",IFERROR(VLOOKUP($B7684,Mapping!$A:$C,2,0),"Not Mapped"))</f>
        <v/>
      </c>
      <c r="P7684">
        <f>IF($B7684="","",IFERROR(VLOOKUP($B7684,Mapping!$A:$C,3,0),"Not Mapped"))</f>
        <v/>
      </c>
      <c r="Q7684">
        <f>IF($B7684="","",IF(COUNTIF(Exclusions!$A:$A,$B7684)&gt;0,"Yes","No"))</f>
        <v/>
      </c>
      <c r="R7684" s="17">
        <f>IF($B7684="","",MIN(1,DAY($A7684)/IF($N7684="Superstore",Settings!$B$5,Settings!$B$4)))</f>
        <v/>
      </c>
      <c r="S7684" s="17">
        <f>IF(OR($B7684="",$G7684="",$R7684=0),"",$G7684/$R7684)</f>
        <v/>
      </c>
      <c r="T7684">
        <f>IF($S7684="","",IF($S7684&lt;Settings!$B$8,"Critical",IF($S7684&lt;Settings!$B$9,"Semi Critical","Non Critical")))</f>
        <v/>
      </c>
      <c r="U7684">
        <f>IF($B7684="","",IFERROR(VLOOKUP($O7684,Leaders!$A:$B,2,0),"Not Mapped"))</f>
        <v/>
      </c>
    </row>
    <row r="7685">
      <c r="A7685" s="16" t="n"/>
      <c r="G7685" s="17" t="n"/>
      <c r="H7685" s="17" t="n"/>
      <c r="I7685" s="17" t="n"/>
      <c r="J7685" s="17" t="n"/>
      <c r="K7685" s="17" t="n"/>
      <c r="L7685" s="17" t="n"/>
      <c r="N7685">
        <f>IF($B7685="","",IF($C7685="SUPERSTORE","Superstore","DH"))</f>
        <v/>
      </c>
      <c r="O7685">
        <f>IF($B7685="","",IFERROR(VLOOKUP($B7685,Mapping!$A:$C,2,0),"Not Mapped"))</f>
        <v/>
      </c>
      <c r="P7685">
        <f>IF($B7685="","",IFERROR(VLOOKUP($B7685,Mapping!$A:$C,3,0),"Not Mapped"))</f>
        <v/>
      </c>
      <c r="Q7685">
        <f>IF($B7685="","",IF(COUNTIF(Exclusions!$A:$A,$B7685)&gt;0,"Yes","No"))</f>
        <v/>
      </c>
      <c r="R7685" s="17">
        <f>IF($B7685="","",MIN(1,DAY($A7685)/IF($N7685="Superstore",Settings!$B$5,Settings!$B$4)))</f>
        <v/>
      </c>
      <c r="S7685" s="17">
        <f>IF(OR($B7685="",$G7685="",$R7685=0),"",$G7685/$R7685)</f>
        <v/>
      </c>
      <c r="T7685">
        <f>IF($S7685="","",IF($S7685&lt;Settings!$B$8,"Critical",IF($S7685&lt;Settings!$B$9,"Semi Critical","Non Critical")))</f>
        <v/>
      </c>
      <c r="U7685">
        <f>IF($B7685="","",IFERROR(VLOOKUP($O7685,Leaders!$A:$B,2,0),"Not Mapped"))</f>
        <v/>
      </c>
    </row>
    <row r="7686">
      <c r="A7686" s="16" t="n"/>
      <c r="G7686" s="17" t="n"/>
      <c r="H7686" s="17" t="n"/>
      <c r="I7686" s="17" t="n"/>
      <c r="J7686" s="17" t="n"/>
      <c r="K7686" s="17" t="n"/>
      <c r="L7686" s="17" t="n"/>
      <c r="N7686">
        <f>IF($B7686="","",IF($C7686="SUPERSTORE","Superstore","DH"))</f>
        <v/>
      </c>
      <c r="O7686">
        <f>IF($B7686="","",IFERROR(VLOOKUP($B7686,Mapping!$A:$C,2,0),"Not Mapped"))</f>
        <v/>
      </c>
      <c r="P7686">
        <f>IF($B7686="","",IFERROR(VLOOKUP($B7686,Mapping!$A:$C,3,0),"Not Mapped"))</f>
        <v/>
      </c>
      <c r="Q7686">
        <f>IF($B7686="","",IF(COUNTIF(Exclusions!$A:$A,$B7686)&gt;0,"Yes","No"))</f>
        <v/>
      </c>
      <c r="R7686" s="17">
        <f>IF($B7686="","",MIN(1,DAY($A7686)/IF($N7686="Superstore",Settings!$B$5,Settings!$B$4)))</f>
        <v/>
      </c>
      <c r="S7686" s="17">
        <f>IF(OR($B7686="",$G7686="",$R7686=0),"",$G7686/$R7686)</f>
        <v/>
      </c>
      <c r="T7686">
        <f>IF($S7686="","",IF($S7686&lt;Settings!$B$8,"Critical",IF($S7686&lt;Settings!$B$9,"Semi Critical","Non Critical")))</f>
        <v/>
      </c>
      <c r="U7686">
        <f>IF($B7686="","",IFERROR(VLOOKUP($O7686,Leaders!$A:$B,2,0),"Not Mapped"))</f>
        <v/>
      </c>
    </row>
    <row r="7687">
      <c r="A7687" s="16" t="n"/>
      <c r="G7687" s="17" t="n"/>
      <c r="H7687" s="17" t="n"/>
      <c r="I7687" s="17" t="n"/>
      <c r="J7687" s="17" t="n"/>
      <c r="K7687" s="17" t="n"/>
      <c r="L7687" s="17" t="n"/>
      <c r="N7687">
        <f>IF($B7687="","",IF($C7687="SUPERSTORE","Superstore","DH"))</f>
        <v/>
      </c>
      <c r="O7687">
        <f>IF($B7687="","",IFERROR(VLOOKUP($B7687,Mapping!$A:$C,2,0),"Not Mapped"))</f>
        <v/>
      </c>
      <c r="P7687">
        <f>IF($B7687="","",IFERROR(VLOOKUP($B7687,Mapping!$A:$C,3,0),"Not Mapped"))</f>
        <v/>
      </c>
      <c r="Q7687">
        <f>IF($B7687="","",IF(COUNTIF(Exclusions!$A:$A,$B7687)&gt;0,"Yes","No"))</f>
        <v/>
      </c>
      <c r="R7687" s="17">
        <f>IF($B7687="","",MIN(1,DAY($A7687)/IF($N7687="Superstore",Settings!$B$5,Settings!$B$4)))</f>
        <v/>
      </c>
      <c r="S7687" s="17">
        <f>IF(OR($B7687="",$G7687="",$R7687=0),"",$G7687/$R7687)</f>
        <v/>
      </c>
      <c r="T7687">
        <f>IF($S7687="","",IF($S7687&lt;Settings!$B$8,"Critical",IF($S7687&lt;Settings!$B$9,"Semi Critical","Non Critical")))</f>
        <v/>
      </c>
      <c r="U7687">
        <f>IF($B7687="","",IFERROR(VLOOKUP($O7687,Leaders!$A:$B,2,0),"Not Mapped"))</f>
        <v/>
      </c>
    </row>
    <row r="7688">
      <c r="A7688" s="16" t="n"/>
      <c r="G7688" s="17" t="n"/>
      <c r="H7688" s="17" t="n"/>
      <c r="I7688" s="17" t="n"/>
      <c r="J7688" s="17" t="n"/>
      <c r="K7688" s="17" t="n"/>
      <c r="L7688" s="17" t="n"/>
      <c r="N7688">
        <f>IF($B7688="","",IF($C7688="SUPERSTORE","Superstore","DH"))</f>
        <v/>
      </c>
      <c r="O7688">
        <f>IF($B7688="","",IFERROR(VLOOKUP($B7688,Mapping!$A:$C,2,0),"Not Mapped"))</f>
        <v/>
      </c>
      <c r="P7688">
        <f>IF($B7688="","",IFERROR(VLOOKUP($B7688,Mapping!$A:$C,3,0),"Not Mapped"))</f>
        <v/>
      </c>
      <c r="Q7688">
        <f>IF($B7688="","",IF(COUNTIF(Exclusions!$A:$A,$B7688)&gt;0,"Yes","No"))</f>
        <v/>
      </c>
      <c r="R7688" s="17">
        <f>IF($B7688="","",MIN(1,DAY($A7688)/IF($N7688="Superstore",Settings!$B$5,Settings!$B$4)))</f>
        <v/>
      </c>
      <c r="S7688" s="17">
        <f>IF(OR($B7688="",$G7688="",$R7688=0),"",$G7688/$R7688)</f>
        <v/>
      </c>
      <c r="T7688">
        <f>IF($S7688="","",IF($S7688&lt;Settings!$B$8,"Critical",IF($S7688&lt;Settings!$B$9,"Semi Critical","Non Critical")))</f>
        <v/>
      </c>
      <c r="U7688">
        <f>IF($B7688="","",IFERROR(VLOOKUP($O7688,Leaders!$A:$B,2,0),"Not Mapped"))</f>
        <v/>
      </c>
    </row>
    <row r="7689">
      <c r="A7689" s="16" t="n"/>
      <c r="G7689" s="17" t="n"/>
      <c r="H7689" s="17" t="n"/>
      <c r="I7689" s="17" t="n"/>
      <c r="J7689" s="17" t="n"/>
      <c r="K7689" s="17" t="n"/>
      <c r="L7689" s="17" t="n"/>
      <c r="N7689">
        <f>IF($B7689="","",IF($C7689="SUPERSTORE","Superstore","DH"))</f>
        <v/>
      </c>
      <c r="O7689">
        <f>IF($B7689="","",IFERROR(VLOOKUP($B7689,Mapping!$A:$C,2,0),"Not Mapped"))</f>
        <v/>
      </c>
      <c r="P7689">
        <f>IF($B7689="","",IFERROR(VLOOKUP($B7689,Mapping!$A:$C,3,0),"Not Mapped"))</f>
        <v/>
      </c>
      <c r="Q7689">
        <f>IF($B7689="","",IF(COUNTIF(Exclusions!$A:$A,$B7689)&gt;0,"Yes","No"))</f>
        <v/>
      </c>
      <c r="R7689" s="17">
        <f>IF($B7689="","",MIN(1,DAY($A7689)/IF($N7689="Superstore",Settings!$B$5,Settings!$B$4)))</f>
        <v/>
      </c>
      <c r="S7689" s="17">
        <f>IF(OR($B7689="",$G7689="",$R7689=0),"",$G7689/$R7689)</f>
        <v/>
      </c>
      <c r="T7689">
        <f>IF($S7689="","",IF($S7689&lt;Settings!$B$8,"Critical",IF($S7689&lt;Settings!$B$9,"Semi Critical","Non Critical")))</f>
        <v/>
      </c>
      <c r="U7689">
        <f>IF($B7689="","",IFERROR(VLOOKUP($O7689,Leaders!$A:$B,2,0),"Not Mapped"))</f>
        <v/>
      </c>
    </row>
    <row r="7690">
      <c r="A7690" s="16" t="n"/>
      <c r="G7690" s="17" t="n"/>
      <c r="H7690" s="17" t="n"/>
      <c r="I7690" s="17" t="n"/>
      <c r="J7690" s="17" t="n"/>
      <c r="K7690" s="17" t="n"/>
      <c r="L7690" s="17" t="n"/>
      <c r="N7690">
        <f>IF($B7690="","",IF($C7690="SUPERSTORE","Superstore","DH"))</f>
        <v/>
      </c>
      <c r="O7690">
        <f>IF($B7690="","",IFERROR(VLOOKUP($B7690,Mapping!$A:$C,2,0),"Not Mapped"))</f>
        <v/>
      </c>
      <c r="P7690">
        <f>IF($B7690="","",IFERROR(VLOOKUP($B7690,Mapping!$A:$C,3,0),"Not Mapped"))</f>
        <v/>
      </c>
      <c r="Q7690">
        <f>IF($B7690="","",IF(COUNTIF(Exclusions!$A:$A,$B7690)&gt;0,"Yes","No"))</f>
        <v/>
      </c>
      <c r="R7690" s="17">
        <f>IF($B7690="","",MIN(1,DAY($A7690)/IF($N7690="Superstore",Settings!$B$5,Settings!$B$4)))</f>
        <v/>
      </c>
      <c r="S7690" s="17">
        <f>IF(OR($B7690="",$G7690="",$R7690=0),"",$G7690/$R7690)</f>
        <v/>
      </c>
      <c r="T7690">
        <f>IF($S7690="","",IF($S7690&lt;Settings!$B$8,"Critical",IF($S7690&lt;Settings!$B$9,"Semi Critical","Non Critical")))</f>
        <v/>
      </c>
      <c r="U7690">
        <f>IF($B7690="","",IFERROR(VLOOKUP($O7690,Leaders!$A:$B,2,0),"Not Mapped"))</f>
        <v/>
      </c>
    </row>
    <row r="7691">
      <c r="A7691" s="16" t="n"/>
      <c r="G7691" s="17" t="n"/>
      <c r="H7691" s="17" t="n"/>
      <c r="I7691" s="17" t="n"/>
      <c r="J7691" s="17" t="n"/>
      <c r="K7691" s="17" t="n"/>
      <c r="L7691" s="17" t="n"/>
      <c r="N7691">
        <f>IF($B7691="","",IF($C7691="SUPERSTORE","Superstore","DH"))</f>
        <v/>
      </c>
      <c r="O7691">
        <f>IF($B7691="","",IFERROR(VLOOKUP($B7691,Mapping!$A:$C,2,0),"Not Mapped"))</f>
        <v/>
      </c>
      <c r="P7691">
        <f>IF($B7691="","",IFERROR(VLOOKUP($B7691,Mapping!$A:$C,3,0),"Not Mapped"))</f>
        <v/>
      </c>
      <c r="Q7691">
        <f>IF($B7691="","",IF(COUNTIF(Exclusions!$A:$A,$B7691)&gt;0,"Yes","No"))</f>
        <v/>
      </c>
      <c r="R7691" s="17">
        <f>IF($B7691="","",MIN(1,DAY($A7691)/IF($N7691="Superstore",Settings!$B$5,Settings!$B$4)))</f>
        <v/>
      </c>
      <c r="S7691" s="17">
        <f>IF(OR($B7691="",$G7691="",$R7691=0),"",$G7691/$R7691)</f>
        <v/>
      </c>
      <c r="T7691">
        <f>IF($S7691="","",IF($S7691&lt;Settings!$B$8,"Critical",IF($S7691&lt;Settings!$B$9,"Semi Critical","Non Critical")))</f>
        <v/>
      </c>
      <c r="U7691">
        <f>IF($B7691="","",IFERROR(VLOOKUP($O7691,Leaders!$A:$B,2,0),"Not Mapped"))</f>
        <v/>
      </c>
    </row>
    <row r="7692">
      <c r="A7692" s="16" t="n"/>
      <c r="G7692" s="17" t="n"/>
      <c r="H7692" s="17" t="n"/>
      <c r="I7692" s="17" t="n"/>
      <c r="J7692" s="17" t="n"/>
      <c r="K7692" s="17" t="n"/>
      <c r="L7692" s="17" t="n"/>
      <c r="N7692">
        <f>IF($B7692="","",IF($C7692="SUPERSTORE","Superstore","DH"))</f>
        <v/>
      </c>
      <c r="O7692">
        <f>IF($B7692="","",IFERROR(VLOOKUP($B7692,Mapping!$A:$C,2,0),"Not Mapped"))</f>
        <v/>
      </c>
      <c r="P7692">
        <f>IF($B7692="","",IFERROR(VLOOKUP($B7692,Mapping!$A:$C,3,0),"Not Mapped"))</f>
        <v/>
      </c>
      <c r="Q7692">
        <f>IF($B7692="","",IF(COUNTIF(Exclusions!$A:$A,$B7692)&gt;0,"Yes","No"))</f>
        <v/>
      </c>
      <c r="R7692" s="17">
        <f>IF($B7692="","",MIN(1,DAY($A7692)/IF($N7692="Superstore",Settings!$B$5,Settings!$B$4)))</f>
        <v/>
      </c>
      <c r="S7692" s="17">
        <f>IF(OR($B7692="",$G7692="",$R7692=0),"",$G7692/$R7692)</f>
        <v/>
      </c>
      <c r="T7692">
        <f>IF($S7692="","",IF($S7692&lt;Settings!$B$8,"Critical",IF($S7692&lt;Settings!$B$9,"Semi Critical","Non Critical")))</f>
        <v/>
      </c>
      <c r="U7692">
        <f>IF($B7692="","",IFERROR(VLOOKUP($O7692,Leaders!$A:$B,2,0),"Not Mapped"))</f>
        <v/>
      </c>
    </row>
    <row r="7693">
      <c r="A7693" s="16" t="n"/>
      <c r="G7693" s="17" t="n"/>
      <c r="H7693" s="17" t="n"/>
      <c r="I7693" s="17" t="n"/>
      <c r="J7693" s="17" t="n"/>
      <c r="K7693" s="17" t="n"/>
      <c r="L7693" s="17" t="n"/>
      <c r="N7693">
        <f>IF($B7693="","",IF($C7693="SUPERSTORE","Superstore","DH"))</f>
        <v/>
      </c>
      <c r="O7693">
        <f>IF($B7693="","",IFERROR(VLOOKUP($B7693,Mapping!$A:$C,2,0),"Not Mapped"))</f>
        <v/>
      </c>
      <c r="P7693">
        <f>IF($B7693="","",IFERROR(VLOOKUP($B7693,Mapping!$A:$C,3,0),"Not Mapped"))</f>
        <v/>
      </c>
      <c r="Q7693">
        <f>IF($B7693="","",IF(COUNTIF(Exclusions!$A:$A,$B7693)&gt;0,"Yes","No"))</f>
        <v/>
      </c>
      <c r="R7693" s="17">
        <f>IF($B7693="","",MIN(1,DAY($A7693)/IF($N7693="Superstore",Settings!$B$5,Settings!$B$4)))</f>
        <v/>
      </c>
      <c r="S7693" s="17">
        <f>IF(OR($B7693="",$G7693="",$R7693=0),"",$G7693/$R7693)</f>
        <v/>
      </c>
      <c r="T7693">
        <f>IF($S7693="","",IF($S7693&lt;Settings!$B$8,"Critical",IF($S7693&lt;Settings!$B$9,"Semi Critical","Non Critical")))</f>
        <v/>
      </c>
      <c r="U7693">
        <f>IF($B7693="","",IFERROR(VLOOKUP($O7693,Leaders!$A:$B,2,0),"Not Mapped"))</f>
        <v/>
      </c>
    </row>
    <row r="7694">
      <c r="A7694" s="16" t="n"/>
      <c r="G7694" s="17" t="n"/>
      <c r="H7694" s="17" t="n"/>
      <c r="I7694" s="17" t="n"/>
      <c r="J7694" s="17" t="n"/>
      <c r="K7694" s="17" t="n"/>
      <c r="L7694" s="17" t="n"/>
      <c r="N7694">
        <f>IF($B7694="","",IF($C7694="SUPERSTORE","Superstore","DH"))</f>
        <v/>
      </c>
      <c r="O7694">
        <f>IF($B7694="","",IFERROR(VLOOKUP($B7694,Mapping!$A:$C,2,0),"Not Mapped"))</f>
        <v/>
      </c>
      <c r="P7694">
        <f>IF($B7694="","",IFERROR(VLOOKUP($B7694,Mapping!$A:$C,3,0),"Not Mapped"))</f>
        <v/>
      </c>
      <c r="Q7694">
        <f>IF($B7694="","",IF(COUNTIF(Exclusions!$A:$A,$B7694)&gt;0,"Yes","No"))</f>
        <v/>
      </c>
      <c r="R7694" s="17">
        <f>IF($B7694="","",MIN(1,DAY($A7694)/IF($N7694="Superstore",Settings!$B$5,Settings!$B$4)))</f>
        <v/>
      </c>
      <c r="S7694" s="17">
        <f>IF(OR($B7694="",$G7694="",$R7694=0),"",$G7694/$R7694)</f>
        <v/>
      </c>
      <c r="T7694">
        <f>IF($S7694="","",IF($S7694&lt;Settings!$B$8,"Critical",IF($S7694&lt;Settings!$B$9,"Semi Critical","Non Critical")))</f>
        <v/>
      </c>
      <c r="U7694">
        <f>IF($B7694="","",IFERROR(VLOOKUP($O7694,Leaders!$A:$B,2,0),"Not Mapped"))</f>
        <v/>
      </c>
    </row>
    <row r="7695">
      <c r="A7695" s="16" t="n"/>
      <c r="G7695" s="17" t="n"/>
      <c r="H7695" s="17" t="n"/>
      <c r="I7695" s="17" t="n"/>
      <c r="J7695" s="17" t="n"/>
      <c r="K7695" s="17" t="n"/>
      <c r="L7695" s="17" t="n"/>
      <c r="N7695">
        <f>IF($B7695="","",IF($C7695="SUPERSTORE","Superstore","DH"))</f>
        <v/>
      </c>
      <c r="O7695">
        <f>IF($B7695="","",IFERROR(VLOOKUP($B7695,Mapping!$A:$C,2,0),"Not Mapped"))</f>
        <v/>
      </c>
      <c r="P7695">
        <f>IF($B7695="","",IFERROR(VLOOKUP($B7695,Mapping!$A:$C,3,0),"Not Mapped"))</f>
        <v/>
      </c>
      <c r="Q7695">
        <f>IF($B7695="","",IF(COUNTIF(Exclusions!$A:$A,$B7695)&gt;0,"Yes","No"))</f>
        <v/>
      </c>
      <c r="R7695" s="17">
        <f>IF($B7695="","",MIN(1,DAY($A7695)/IF($N7695="Superstore",Settings!$B$5,Settings!$B$4)))</f>
        <v/>
      </c>
      <c r="S7695" s="17">
        <f>IF(OR($B7695="",$G7695="",$R7695=0),"",$G7695/$R7695)</f>
        <v/>
      </c>
      <c r="T7695">
        <f>IF($S7695="","",IF($S7695&lt;Settings!$B$8,"Critical",IF($S7695&lt;Settings!$B$9,"Semi Critical","Non Critical")))</f>
        <v/>
      </c>
      <c r="U7695">
        <f>IF($B7695="","",IFERROR(VLOOKUP($O7695,Leaders!$A:$B,2,0),"Not Mapped"))</f>
        <v/>
      </c>
    </row>
    <row r="7696">
      <c r="A7696" s="16" t="n"/>
      <c r="G7696" s="17" t="n"/>
      <c r="H7696" s="17" t="n"/>
      <c r="I7696" s="17" t="n"/>
      <c r="J7696" s="17" t="n"/>
      <c r="K7696" s="17" t="n"/>
      <c r="L7696" s="17" t="n"/>
      <c r="N7696">
        <f>IF($B7696="","",IF($C7696="SUPERSTORE","Superstore","DH"))</f>
        <v/>
      </c>
      <c r="O7696">
        <f>IF($B7696="","",IFERROR(VLOOKUP($B7696,Mapping!$A:$C,2,0),"Not Mapped"))</f>
        <v/>
      </c>
      <c r="P7696">
        <f>IF($B7696="","",IFERROR(VLOOKUP($B7696,Mapping!$A:$C,3,0),"Not Mapped"))</f>
        <v/>
      </c>
      <c r="Q7696">
        <f>IF($B7696="","",IF(COUNTIF(Exclusions!$A:$A,$B7696)&gt;0,"Yes","No"))</f>
        <v/>
      </c>
      <c r="R7696" s="17">
        <f>IF($B7696="","",MIN(1,DAY($A7696)/IF($N7696="Superstore",Settings!$B$5,Settings!$B$4)))</f>
        <v/>
      </c>
      <c r="S7696" s="17">
        <f>IF(OR($B7696="",$G7696="",$R7696=0),"",$G7696/$R7696)</f>
        <v/>
      </c>
      <c r="T7696">
        <f>IF($S7696="","",IF($S7696&lt;Settings!$B$8,"Critical",IF($S7696&lt;Settings!$B$9,"Semi Critical","Non Critical")))</f>
        <v/>
      </c>
      <c r="U7696">
        <f>IF($B7696="","",IFERROR(VLOOKUP($O7696,Leaders!$A:$B,2,0),"Not Mapped"))</f>
        <v/>
      </c>
    </row>
    <row r="7697">
      <c r="A7697" s="16" t="n"/>
      <c r="G7697" s="17" t="n"/>
      <c r="H7697" s="17" t="n"/>
      <c r="I7697" s="17" t="n"/>
      <c r="J7697" s="17" t="n"/>
      <c r="K7697" s="17" t="n"/>
      <c r="L7697" s="17" t="n"/>
      <c r="N7697">
        <f>IF($B7697="","",IF($C7697="SUPERSTORE","Superstore","DH"))</f>
        <v/>
      </c>
      <c r="O7697">
        <f>IF($B7697="","",IFERROR(VLOOKUP($B7697,Mapping!$A:$C,2,0),"Not Mapped"))</f>
        <v/>
      </c>
      <c r="P7697">
        <f>IF($B7697="","",IFERROR(VLOOKUP($B7697,Mapping!$A:$C,3,0),"Not Mapped"))</f>
        <v/>
      </c>
      <c r="Q7697">
        <f>IF($B7697="","",IF(COUNTIF(Exclusions!$A:$A,$B7697)&gt;0,"Yes","No"))</f>
        <v/>
      </c>
      <c r="R7697" s="17">
        <f>IF($B7697="","",MIN(1,DAY($A7697)/IF($N7697="Superstore",Settings!$B$5,Settings!$B$4)))</f>
        <v/>
      </c>
      <c r="S7697" s="17">
        <f>IF(OR($B7697="",$G7697="",$R7697=0),"",$G7697/$R7697)</f>
        <v/>
      </c>
      <c r="T7697">
        <f>IF($S7697="","",IF($S7697&lt;Settings!$B$8,"Critical",IF($S7697&lt;Settings!$B$9,"Semi Critical","Non Critical")))</f>
        <v/>
      </c>
      <c r="U7697">
        <f>IF($B7697="","",IFERROR(VLOOKUP($O7697,Leaders!$A:$B,2,0),"Not Mapped"))</f>
        <v/>
      </c>
    </row>
    <row r="7698">
      <c r="A7698" s="16" t="n"/>
      <c r="G7698" s="17" t="n"/>
      <c r="H7698" s="17" t="n"/>
      <c r="I7698" s="17" t="n"/>
      <c r="J7698" s="17" t="n"/>
      <c r="K7698" s="17" t="n"/>
      <c r="L7698" s="17" t="n"/>
      <c r="N7698">
        <f>IF($B7698="","",IF($C7698="SUPERSTORE","Superstore","DH"))</f>
        <v/>
      </c>
      <c r="O7698">
        <f>IF($B7698="","",IFERROR(VLOOKUP($B7698,Mapping!$A:$C,2,0),"Not Mapped"))</f>
        <v/>
      </c>
      <c r="P7698">
        <f>IF($B7698="","",IFERROR(VLOOKUP($B7698,Mapping!$A:$C,3,0),"Not Mapped"))</f>
        <v/>
      </c>
      <c r="Q7698">
        <f>IF($B7698="","",IF(COUNTIF(Exclusions!$A:$A,$B7698)&gt;0,"Yes","No"))</f>
        <v/>
      </c>
      <c r="R7698" s="17">
        <f>IF($B7698="","",MIN(1,DAY($A7698)/IF($N7698="Superstore",Settings!$B$5,Settings!$B$4)))</f>
        <v/>
      </c>
      <c r="S7698" s="17">
        <f>IF(OR($B7698="",$G7698="",$R7698=0),"",$G7698/$R7698)</f>
        <v/>
      </c>
      <c r="T7698">
        <f>IF($S7698="","",IF($S7698&lt;Settings!$B$8,"Critical",IF($S7698&lt;Settings!$B$9,"Semi Critical","Non Critical")))</f>
        <v/>
      </c>
      <c r="U7698">
        <f>IF($B7698="","",IFERROR(VLOOKUP($O7698,Leaders!$A:$B,2,0),"Not Mapped"))</f>
        <v/>
      </c>
    </row>
    <row r="7699">
      <c r="A7699" s="16" t="n"/>
      <c r="G7699" s="17" t="n"/>
      <c r="H7699" s="17" t="n"/>
      <c r="I7699" s="17" t="n"/>
      <c r="J7699" s="17" t="n"/>
      <c r="K7699" s="17" t="n"/>
      <c r="L7699" s="17" t="n"/>
      <c r="N7699">
        <f>IF($B7699="","",IF($C7699="SUPERSTORE","Superstore","DH"))</f>
        <v/>
      </c>
      <c r="O7699">
        <f>IF($B7699="","",IFERROR(VLOOKUP($B7699,Mapping!$A:$C,2,0),"Not Mapped"))</f>
        <v/>
      </c>
      <c r="P7699">
        <f>IF($B7699="","",IFERROR(VLOOKUP($B7699,Mapping!$A:$C,3,0),"Not Mapped"))</f>
        <v/>
      </c>
      <c r="Q7699">
        <f>IF($B7699="","",IF(COUNTIF(Exclusions!$A:$A,$B7699)&gt;0,"Yes","No"))</f>
        <v/>
      </c>
      <c r="R7699" s="17">
        <f>IF($B7699="","",MIN(1,DAY($A7699)/IF($N7699="Superstore",Settings!$B$5,Settings!$B$4)))</f>
        <v/>
      </c>
      <c r="S7699" s="17">
        <f>IF(OR($B7699="",$G7699="",$R7699=0),"",$G7699/$R7699)</f>
        <v/>
      </c>
      <c r="T7699">
        <f>IF($S7699="","",IF($S7699&lt;Settings!$B$8,"Critical",IF($S7699&lt;Settings!$B$9,"Semi Critical","Non Critical")))</f>
        <v/>
      </c>
      <c r="U7699">
        <f>IF($B7699="","",IFERROR(VLOOKUP($O7699,Leaders!$A:$B,2,0),"Not Mapped"))</f>
        <v/>
      </c>
    </row>
    <row r="7700">
      <c r="A7700" s="16" t="n"/>
      <c r="G7700" s="17" t="n"/>
      <c r="H7700" s="17" t="n"/>
      <c r="I7700" s="17" t="n"/>
      <c r="J7700" s="17" t="n"/>
      <c r="K7700" s="17" t="n"/>
      <c r="L7700" s="17" t="n"/>
      <c r="N7700">
        <f>IF($B7700="","",IF($C7700="SUPERSTORE","Superstore","DH"))</f>
        <v/>
      </c>
      <c r="O7700">
        <f>IF($B7700="","",IFERROR(VLOOKUP($B7700,Mapping!$A:$C,2,0),"Not Mapped"))</f>
        <v/>
      </c>
      <c r="P7700">
        <f>IF($B7700="","",IFERROR(VLOOKUP($B7700,Mapping!$A:$C,3,0),"Not Mapped"))</f>
        <v/>
      </c>
      <c r="Q7700">
        <f>IF($B7700="","",IF(COUNTIF(Exclusions!$A:$A,$B7700)&gt;0,"Yes","No"))</f>
        <v/>
      </c>
      <c r="R7700" s="17">
        <f>IF($B7700="","",MIN(1,DAY($A7700)/IF($N7700="Superstore",Settings!$B$5,Settings!$B$4)))</f>
        <v/>
      </c>
      <c r="S7700" s="17">
        <f>IF(OR($B7700="",$G7700="",$R7700=0),"",$G7700/$R7700)</f>
        <v/>
      </c>
      <c r="T7700">
        <f>IF($S7700="","",IF($S7700&lt;Settings!$B$8,"Critical",IF($S7700&lt;Settings!$B$9,"Semi Critical","Non Critical")))</f>
        <v/>
      </c>
      <c r="U7700">
        <f>IF($B7700="","",IFERROR(VLOOKUP($O7700,Leaders!$A:$B,2,0),"Not Mapped"))</f>
        <v/>
      </c>
    </row>
    <row r="7701">
      <c r="A7701" s="16" t="n"/>
      <c r="G7701" s="17" t="n"/>
      <c r="H7701" s="17" t="n"/>
      <c r="I7701" s="17" t="n"/>
      <c r="J7701" s="17" t="n"/>
      <c r="K7701" s="17" t="n"/>
      <c r="L7701" s="17" t="n"/>
      <c r="N7701">
        <f>IF($B7701="","",IF($C7701="SUPERSTORE","Superstore","DH"))</f>
        <v/>
      </c>
      <c r="O7701">
        <f>IF($B7701="","",IFERROR(VLOOKUP($B7701,Mapping!$A:$C,2,0),"Not Mapped"))</f>
        <v/>
      </c>
      <c r="P7701">
        <f>IF($B7701="","",IFERROR(VLOOKUP($B7701,Mapping!$A:$C,3,0),"Not Mapped"))</f>
        <v/>
      </c>
      <c r="Q7701">
        <f>IF($B7701="","",IF(COUNTIF(Exclusions!$A:$A,$B7701)&gt;0,"Yes","No"))</f>
        <v/>
      </c>
      <c r="R7701" s="17">
        <f>IF($B7701="","",MIN(1,DAY($A7701)/IF($N7701="Superstore",Settings!$B$5,Settings!$B$4)))</f>
        <v/>
      </c>
      <c r="S7701" s="17">
        <f>IF(OR($B7701="",$G7701="",$R7701=0),"",$G7701/$R7701)</f>
        <v/>
      </c>
      <c r="T7701">
        <f>IF($S7701="","",IF($S7701&lt;Settings!$B$8,"Critical",IF($S7701&lt;Settings!$B$9,"Semi Critical","Non Critical")))</f>
        <v/>
      </c>
      <c r="U7701">
        <f>IF($B7701="","",IFERROR(VLOOKUP($O7701,Leaders!$A:$B,2,0),"Not Mapped"))</f>
        <v/>
      </c>
    </row>
    <row r="7702">
      <c r="A7702" s="16" t="n"/>
      <c r="G7702" s="17" t="n"/>
      <c r="H7702" s="17" t="n"/>
      <c r="I7702" s="17" t="n"/>
      <c r="J7702" s="17" t="n"/>
      <c r="K7702" s="17" t="n"/>
      <c r="L7702" s="17" t="n"/>
      <c r="N7702">
        <f>IF($B7702="","",IF($C7702="SUPERSTORE","Superstore","DH"))</f>
        <v/>
      </c>
      <c r="O7702">
        <f>IF($B7702="","",IFERROR(VLOOKUP($B7702,Mapping!$A:$C,2,0),"Not Mapped"))</f>
        <v/>
      </c>
      <c r="P7702">
        <f>IF($B7702="","",IFERROR(VLOOKUP($B7702,Mapping!$A:$C,3,0),"Not Mapped"))</f>
        <v/>
      </c>
      <c r="Q7702">
        <f>IF($B7702="","",IF(COUNTIF(Exclusions!$A:$A,$B7702)&gt;0,"Yes","No"))</f>
        <v/>
      </c>
      <c r="R7702" s="17">
        <f>IF($B7702="","",MIN(1,DAY($A7702)/IF($N7702="Superstore",Settings!$B$5,Settings!$B$4)))</f>
        <v/>
      </c>
      <c r="S7702" s="17">
        <f>IF(OR($B7702="",$G7702="",$R7702=0),"",$G7702/$R7702)</f>
        <v/>
      </c>
      <c r="T7702">
        <f>IF($S7702="","",IF($S7702&lt;Settings!$B$8,"Critical",IF($S7702&lt;Settings!$B$9,"Semi Critical","Non Critical")))</f>
        <v/>
      </c>
      <c r="U7702">
        <f>IF($B7702="","",IFERROR(VLOOKUP($O7702,Leaders!$A:$B,2,0),"Not Mapped"))</f>
        <v/>
      </c>
    </row>
    <row r="7703">
      <c r="A7703" s="16" t="n"/>
      <c r="G7703" s="17" t="n"/>
      <c r="H7703" s="17" t="n"/>
      <c r="I7703" s="17" t="n"/>
      <c r="J7703" s="17" t="n"/>
      <c r="K7703" s="17" t="n"/>
      <c r="L7703" s="17" t="n"/>
      <c r="N7703">
        <f>IF($B7703="","",IF($C7703="SUPERSTORE","Superstore","DH"))</f>
        <v/>
      </c>
      <c r="O7703">
        <f>IF($B7703="","",IFERROR(VLOOKUP($B7703,Mapping!$A:$C,2,0),"Not Mapped"))</f>
        <v/>
      </c>
      <c r="P7703">
        <f>IF($B7703="","",IFERROR(VLOOKUP($B7703,Mapping!$A:$C,3,0),"Not Mapped"))</f>
        <v/>
      </c>
      <c r="Q7703">
        <f>IF($B7703="","",IF(COUNTIF(Exclusions!$A:$A,$B7703)&gt;0,"Yes","No"))</f>
        <v/>
      </c>
      <c r="R7703" s="17">
        <f>IF($B7703="","",MIN(1,DAY($A7703)/IF($N7703="Superstore",Settings!$B$5,Settings!$B$4)))</f>
        <v/>
      </c>
      <c r="S7703" s="17">
        <f>IF(OR($B7703="",$G7703="",$R7703=0),"",$G7703/$R7703)</f>
        <v/>
      </c>
      <c r="T7703">
        <f>IF($S7703="","",IF($S7703&lt;Settings!$B$8,"Critical",IF($S7703&lt;Settings!$B$9,"Semi Critical","Non Critical")))</f>
        <v/>
      </c>
      <c r="U7703">
        <f>IF($B7703="","",IFERROR(VLOOKUP($O7703,Leaders!$A:$B,2,0),"Not Mapped"))</f>
        <v/>
      </c>
    </row>
    <row r="7704">
      <c r="A7704" s="16" t="n"/>
      <c r="G7704" s="17" t="n"/>
      <c r="H7704" s="17" t="n"/>
      <c r="I7704" s="17" t="n"/>
      <c r="J7704" s="17" t="n"/>
      <c r="K7704" s="17" t="n"/>
      <c r="L7704" s="17" t="n"/>
      <c r="N7704">
        <f>IF($B7704="","",IF($C7704="SUPERSTORE","Superstore","DH"))</f>
        <v/>
      </c>
      <c r="O7704">
        <f>IF($B7704="","",IFERROR(VLOOKUP($B7704,Mapping!$A:$C,2,0),"Not Mapped"))</f>
        <v/>
      </c>
      <c r="P7704">
        <f>IF($B7704="","",IFERROR(VLOOKUP($B7704,Mapping!$A:$C,3,0),"Not Mapped"))</f>
        <v/>
      </c>
      <c r="Q7704">
        <f>IF($B7704="","",IF(COUNTIF(Exclusions!$A:$A,$B7704)&gt;0,"Yes","No"))</f>
        <v/>
      </c>
      <c r="R7704" s="17">
        <f>IF($B7704="","",MIN(1,DAY($A7704)/IF($N7704="Superstore",Settings!$B$5,Settings!$B$4)))</f>
        <v/>
      </c>
      <c r="S7704" s="17">
        <f>IF(OR($B7704="",$G7704="",$R7704=0),"",$G7704/$R7704)</f>
        <v/>
      </c>
      <c r="T7704">
        <f>IF($S7704="","",IF($S7704&lt;Settings!$B$8,"Critical",IF($S7704&lt;Settings!$B$9,"Semi Critical","Non Critical")))</f>
        <v/>
      </c>
      <c r="U7704">
        <f>IF($B7704="","",IFERROR(VLOOKUP($O7704,Leaders!$A:$B,2,0),"Not Mapped"))</f>
        <v/>
      </c>
    </row>
    <row r="7705">
      <c r="A7705" s="16" t="n"/>
      <c r="G7705" s="17" t="n"/>
      <c r="H7705" s="17" t="n"/>
      <c r="I7705" s="17" t="n"/>
      <c r="J7705" s="17" t="n"/>
      <c r="K7705" s="17" t="n"/>
      <c r="L7705" s="17" t="n"/>
      <c r="N7705">
        <f>IF($B7705="","",IF($C7705="SUPERSTORE","Superstore","DH"))</f>
        <v/>
      </c>
      <c r="O7705">
        <f>IF($B7705="","",IFERROR(VLOOKUP($B7705,Mapping!$A:$C,2,0),"Not Mapped"))</f>
        <v/>
      </c>
      <c r="P7705">
        <f>IF($B7705="","",IFERROR(VLOOKUP($B7705,Mapping!$A:$C,3,0),"Not Mapped"))</f>
        <v/>
      </c>
      <c r="Q7705">
        <f>IF($B7705="","",IF(COUNTIF(Exclusions!$A:$A,$B7705)&gt;0,"Yes","No"))</f>
        <v/>
      </c>
      <c r="R7705" s="17">
        <f>IF($B7705="","",MIN(1,DAY($A7705)/IF($N7705="Superstore",Settings!$B$5,Settings!$B$4)))</f>
        <v/>
      </c>
      <c r="S7705" s="17">
        <f>IF(OR($B7705="",$G7705="",$R7705=0),"",$G7705/$R7705)</f>
        <v/>
      </c>
      <c r="T7705">
        <f>IF($S7705="","",IF($S7705&lt;Settings!$B$8,"Critical",IF($S7705&lt;Settings!$B$9,"Semi Critical","Non Critical")))</f>
        <v/>
      </c>
      <c r="U7705">
        <f>IF($B7705="","",IFERROR(VLOOKUP($O7705,Leaders!$A:$B,2,0),"Not Mapped"))</f>
        <v/>
      </c>
    </row>
    <row r="7706">
      <c r="A7706" s="16" t="n"/>
      <c r="G7706" s="17" t="n"/>
      <c r="H7706" s="17" t="n"/>
      <c r="I7706" s="17" t="n"/>
      <c r="J7706" s="17" t="n"/>
      <c r="K7706" s="17" t="n"/>
      <c r="L7706" s="17" t="n"/>
      <c r="N7706">
        <f>IF($B7706="","",IF($C7706="SUPERSTORE","Superstore","DH"))</f>
        <v/>
      </c>
      <c r="O7706">
        <f>IF($B7706="","",IFERROR(VLOOKUP($B7706,Mapping!$A:$C,2,0),"Not Mapped"))</f>
        <v/>
      </c>
      <c r="P7706">
        <f>IF($B7706="","",IFERROR(VLOOKUP($B7706,Mapping!$A:$C,3,0),"Not Mapped"))</f>
        <v/>
      </c>
      <c r="Q7706">
        <f>IF($B7706="","",IF(COUNTIF(Exclusions!$A:$A,$B7706)&gt;0,"Yes","No"))</f>
        <v/>
      </c>
      <c r="R7706" s="17">
        <f>IF($B7706="","",MIN(1,DAY($A7706)/IF($N7706="Superstore",Settings!$B$5,Settings!$B$4)))</f>
        <v/>
      </c>
      <c r="S7706" s="17">
        <f>IF(OR($B7706="",$G7706="",$R7706=0),"",$G7706/$R7706)</f>
        <v/>
      </c>
      <c r="T7706">
        <f>IF($S7706="","",IF($S7706&lt;Settings!$B$8,"Critical",IF($S7706&lt;Settings!$B$9,"Semi Critical","Non Critical")))</f>
        <v/>
      </c>
      <c r="U7706">
        <f>IF($B7706="","",IFERROR(VLOOKUP($O7706,Leaders!$A:$B,2,0),"Not Mapped"))</f>
        <v/>
      </c>
    </row>
    <row r="7707">
      <c r="A7707" s="16" t="n"/>
      <c r="G7707" s="17" t="n"/>
      <c r="H7707" s="17" t="n"/>
      <c r="I7707" s="17" t="n"/>
      <c r="J7707" s="17" t="n"/>
      <c r="K7707" s="17" t="n"/>
      <c r="L7707" s="17" t="n"/>
      <c r="N7707">
        <f>IF($B7707="","",IF($C7707="SUPERSTORE","Superstore","DH"))</f>
        <v/>
      </c>
      <c r="O7707">
        <f>IF($B7707="","",IFERROR(VLOOKUP($B7707,Mapping!$A:$C,2,0),"Not Mapped"))</f>
        <v/>
      </c>
      <c r="P7707">
        <f>IF($B7707="","",IFERROR(VLOOKUP($B7707,Mapping!$A:$C,3,0),"Not Mapped"))</f>
        <v/>
      </c>
      <c r="Q7707">
        <f>IF($B7707="","",IF(COUNTIF(Exclusions!$A:$A,$B7707)&gt;0,"Yes","No"))</f>
        <v/>
      </c>
      <c r="R7707" s="17">
        <f>IF($B7707="","",MIN(1,DAY($A7707)/IF($N7707="Superstore",Settings!$B$5,Settings!$B$4)))</f>
        <v/>
      </c>
      <c r="S7707" s="17">
        <f>IF(OR($B7707="",$G7707="",$R7707=0),"",$G7707/$R7707)</f>
        <v/>
      </c>
      <c r="T7707">
        <f>IF($S7707="","",IF($S7707&lt;Settings!$B$8,"Critical",IF($S7707&lt;Settings!$B$9,"Semi Critical","Non Critical")))</f>
        <v/>
      </c>
      <c r="U7707">
        <f>IF($B7707="","",IFERROR(VLOOKUP($O7707,Leaders!$A:$B,2,0),"Not Mapped"))</f>
        <v/>
      </c>
    </row>
    <row r="7708">
      <c r="A7708" s="16" t="n"/>
      <c r="G7708" s="17" t="n"/>
      <c r="H7708" s="17" t="n"/>
      <c r="I7708" s="17" t="n"/>
      <c r="J7708" s="17" t="n"/>
      <c r="K7708" s="17" t="n"/>
      <c r="L7708" s="17" t="n"/>
      <c r="N7708">
        <f>IF($B7708="","",IF($C7708="SUPERSTORE","Superstore","DH"))</f>
        <v/>
      </c>
      <c r="O7708">
        <f>IF($B7708="","",IFERROR(VLOOKUP($B7708,Mapping!$A:$C,2,0),"Not Mapped"))</f>
        <v/>
      </c>
      <c r="P7708">
        <f>IF($B7708="","",IFERROR(VLOOKUP($B7708,Mapping!$A:$C,3,0),"Not Mapped"))</f>
        <v/>
      </c>
      <c r="Q7708">
        <f>IF($B7708="","",IF(COUNTIF(Exclusions!$A:$A,$B7708)&gt;0,"Yes","No"))</f>
        <v/>
      </c>
      <c r="R7708" s="17">
        <f>IF($B7708="","",MIN(1,DAY($A7708)/IF($N7708="Superstore",Settings!$B$5,Settings!$B$4)))</f>
        <v/>
      </c>
      <c r="S7708" s="17">
        <f>IF(OR($B7708="",$G7708="",$R7708=0),"",$G7708/$R7708)</f>
        <v/>
      </c>
      <c r="T7708">
        <f>IF($S7708="","",IF($S7708&lt;Settings!$B$8,"Critical",IF($S7708&lt;Settings!$B$9,"Semi Critical","Non Critical")))</f>
        <v/>
      </c>
      <c r="U7708">
        <f>IF($B7708="","",IFERROR(VLOOKUP($O7708,Leaders!$A:$B,2,0),"Not Mapped"))</f>
        <v/>
      </c>
    </row>
    <row r="7709">
      <c r="A7709" s="16" t="n"/>
      <c r="G7709" s="17" t="n"/>
      <c r="H7709" s="17" t="n"/>
      <c r="I7709" s="17" t="n"/>
      <c r="J7709" s="17" t="n"/>
      <c r="K7709" s="17" t="n"/>
      <c r="L7709" s="17" t="n"/>
      <c r="N7709">
        <f>IF($B7709="","",IF($C7709="SUPERSTORE","Superstore","DH"))</f>
        <v/>
      </c>
      <c r="O7709">
        <f>IF($B7709="","",IFERROR(VLOOKUP($B7709,Mapping!$A:$C,2,0),"Not Mapped"))</f>
        <v/>
      </c>
      <c r="P7709">
        <f>IF($B7709="","",IFERROR(VLOOKUP($B7709,Mapping!$A:$C,3,0),"Not Mapped"))</f>
        <v/>
      </c>
      <c r="Q7709">
        <f>IF($B7709="","",IF(COUNTIF(Exclusions!$A:$A,$B7709)&gt;0,"Yes","No"))</f>
        <v/>
      </c>
      <c r="R7709" s="17">
        <f>IF($B7709="","",MIN(1,DAY($A7709)/IF($N7709="Superstore",Settings!$B$5,Settings!$B$4)))</f>
        <v/>
      </c>
      <c r="S7709" s="17">
        <f>IF(OR($B7709="",$G7709="",$R7709=0),"",$G7709/$R7709)</f>
        <v/>
      </c>
      <c r="T7709">
        <f>IF($S7709="","",IF($S7709&lt;Settings!$B$8,"Critical",IF($S7709&lt;Settings!$B$9,"Semi Critical","Non Critical")))</f>
        <v/>
      </c>
      <c r="U7709">
        <f>IF($B7709="","",IFERROR(VLOOKUP($O7709,Leaders!$A:$B,2,0),"Not Mapped"))</f>
        <v/>
      </c>
    </row>
    <row r="7710">
      <c r="A7710" s="16" t="n"/>
      <c r="G7710" s="17" t="n"/>
      <c r="H7710" s="17" t="n"/>
      <c r="I7710" s="17" t="n"/>
      <c r="J7710" s="17" t="n"/>
      <c r="K7710" s="17" t="n"/>
      <c r="L7710" s="17" t="n"/>
      <c r="N7710">
        <f>IF($B7710="","",IF($C7710="SUPERSTORE","Superstore","DH"))</f>
        <v/>
      </c>
      <c r="O7710">
        <f>IF($B7710="","",IFERROR(VLOOKUP($B7710,Mapping!$A:$C,2,0),"Not Mapped"))</f>
        <v/>
      </c>
      <c r="P7710">
        <f>IF($B7710="","",IFERROR(VLOOKUP($B7710,Mapping!$A:$C,3,0),"Not Mapped"))</f>
        <v/>
      </c>
      <c r="Q7710">
        <f>IF($B7710="","",IF(COUNTIF(Exclusions!$A:$A,$B7710)&gt;0,"Yes","No"))</f>
        <v/>
      </c>
      <c r="R7710" s="17">
        <f>IF($B7710="","",MIN(1,DAY($A7710)/IF($N7710="Superstore",Settings!$B$5,Settings!$B$4)))</f>
        <v/>
      </c>
      <c r="S7710" s="17">
        <f>IF(OR($B7710="",$G7710="",$R7710=0),"",$G7710/$R7710)</f>
        <v/>
      </c>
      <c r="T7710">
        <f>IF($S7710="","",IF($S7710&lt;Settings!$B$8,"Critical",IF($S7710&lt;Settings!$B$9,"Semi Critical","Non Critical")))</f>
        <v/>
      </c>
      <c r="U7710">
        <f>IF($B7710="","",IFERROR(VLOOKUP($O7710,Leaders!$A:$B,2,0),"Not Mapped"))</f>
        <v/>
      </c>
    </row>
    <row r="7711">
      <c r="A7711" s="16" t="n"/>
      <c r="G7711" s="17" t="n"/>
      <c r="H7711" s="17" t="n"/>
      <c r="I7711" s="17" t="n"/>
      <c r="J7711" s="17" t="n"/>
      <c r="K7711" s="17" t="n"/>
      <c r="L7711" s="17" t="n"/>
      <c r="N7711">
        <f>IF($B7711="","",IF($C7711="SUPERSTORE","Superstore","DH"))</f>
        <v/>
      </c>
      <c r="O7711">
        <f>IF($B7711="","",IFERROR(VLOOKUP($B7711,Mapping!$A:$C,2,0),"Not Mapped"))</f>
        <v/>
      </c>
      <c r="P7711">
        <f>IF($B7711="","",IFERROR(VLOOKUP($B7711,Mapping!$A:$C,3,0),"Not Mapped"))</f>
        <v/>
      </c>
      <c r="Q7711">
        <f>IF($B7711="","",IF(COUNTIF(Exclusions!$A:$A,$B7711)&gt;0,"Yes","No"))</f>
        <v/>
      </c>
      <c r="R7711" s="17">
        <f>IF($B7711="","",MIN(1,DAY($A7711)/IF($N7711="Superstore",Settings!$B$5,Settings!$B$4)))</f>
        <v/>
      </c>
      <c r="S7711" s="17">
        <f>IF(OR($B7711="",$G7711="",$R7711=0),"",$G7711/$R7711)</f>
        <v/>
      </c>
      <c r="T7711">
        <f>IF($S7711="","",IF($S7711&lt;Settings!$B$8,"Critical",IF($S7711&lt;Settings!$B$9,"Semi Critical","Non Critical")))</f>
        <v/>
      </c>
      <c r="U7711">
        <f>IF($B7711="","",IFERROR(VLOOKUP($O7711,Leaders!$A:$B,2,0),"Not Mapped"))</f>
        <v/>
      </c>
    </row>
    <row r="7712">
      <c r="A7712" s="16" t="n"/>
      <c r="G7712" s="17" t="n"/>
      <c r="H7712" s="17" t="n"/>
      <c r="I7712" s="17" t="n"/>
      <c r="J7712" s="17" t="n"/>
      <c r="K7712" s="17" t="n"/>
      <c r="L7712" s="17" t="n"/>
      <c r="N7712">
        <f>IF($B7712="","",IF($C7712="SUPERSTORE","Superstore","DH"))</f>
        <v/>
      </c>
      <c r="O7712">
        <f>IF($B7712="","",IFERROR(VLOOKUP($B7712,Mapping!$A:$C,2,0),"Not Mapped"))</f>
        <v/>
      </c>
      <c r="P7712">
        <f>IF($B7712="","",IFERROR(VLOOKUP($B7712,Mapping!$A:$C,3,0),"Not Mapped"))</f>
        <v/>
      </c>
      <c r="Q7712">
        <f>IF($B7712="","",IF(COUNTIF(Exclusions!$A:$A,$B7712)&gt;0,"Yes","No"))</f>
        <v/>
      </c>
      <c r="R7712" s="17">
        <f>IF($B7712="","",MIN(1,DAY($A7712)/IF($N7712="Superstore",Settings!$B$5,Settings!$B$4)))</f>
        <v/>
      </c>
      <c r="S7712" s="17">
        <f>IF(OR($B7712="",$G7712="",$R7712=0),"",$G7712/$R7712)</f>
        <v/>
      </c>
      <c r="T7712">
        <f>IF($S7712="","",IF($S7712&lt;Settings!$B$8,"Critical",IF($S7712&lt;Settings!$B$9,"Semi Critical","Non Critical")))</f>
        <v/>
      </c>
      <c r="U7712">
        <f>IF($B7712="","",IFERROR(VLOOKUP($O7712,Leaders!$A:$B,2,0),"Not Mapped"))</f>
        <v/>
      </c>
    </row>
    <row r="7713">
      <c r="A7713" s="16" t="n"/>
      <c r="G7713" s="17" t="n"/>
      <c r="H7713" s="17" t="n"/>
      <c r="I7713" s="17" t="n"/>
      <c r="J7713" s="17" t="n"/>
      <c r="K7713" s="17" t="n"/>
      <c r="L7713" s="17" t="n"/>
      <c r="N7713">
        <f>IF($B7713="","",IF($C7713="SUPERSTORE","Superstore","DH"))</f>
        <v/>
      </c>
      <c r="O7713">
        <f>IF($B7713="","",IFERROR(VLOOKUP($B7713,Mapping!$A:$C,2,0),"Not Mapped"))</f>
        <v/>
      </c>
      <c r="P7713">
        <f>IF($B7713="","",IFERROR(VLOOKUP($B7713,Mapping!$A:$C,3,0),"Not Mapped"))</f>
        <v/>
      </c>
      <c r="Q7713">
        <f>IF($B7713="","",IF(COUNTIF(Exclusions!$A:$A,$B7713)&gt;0,"Yes","No"))</f>
        <v/>
      </c>
      <c r="R7713" s="17">
        <f>IF($B7713="","",MIN(1,DAY($A7713)/IF($N7713="Superstore",Settings!$B$5,Settings!$B$4)))</f>
        <v/>
      </c>
      <c r="S7713" s="17">
        <f>IF(OR($B7713="",$G7713="",$R7713=0),"",$G7713/$R7713)</f>
        <v/>
      </c>
      <c r="T7713">
        <f>IF($S7713="","",IF($S7713&lt;Settings!$B$8,"Critical",IF($S7713&lt;Settings!$B$9,"Semi Critical","Non Critical")))</f>
        <v/>
      </c>
      <c r="U7713">
        <f>IF($B7713="","",IFERROR(VLOOKUP($O7713,Leaders!$A:$B,2,0),"Not Mapped"))</f>
        <v/>
      </c>
    </row>
    <row r="7714">
      <c r="A7714" s="16" t="n"/>
      <c r="G7714" s="17" t="n"/>
      <c r="H7714" s="17" t="n"/>
      <c r="I7714" s="17" t="n"/>
      <c r="J7714" s="17" t="n"/>
      <c r="K7714" s="17" t="n"/>
      <c r="L7714" s="17" t="n"/>
      <c r="N7714">
        <f>IF($B7714="","",IF($C7714="SUPERSTORE","Superstore","DH"))</f>
        <v/>
      </c>
      <c r="O7714">
        <f>IF($B7714="","",IFERROR(VLOOKUP($B7714,Mapping!$A:$C,2,0),"Not Mapped"))</f>
        <v/>
      </c>
      <c r="P7714">
        <f>IF($B7714="","",IFERROR(VLOOKUP($B7714,Mapping!$A:$C,3,0),"Not Mapped"))</f>
        <v/>
      </c>
      <c r="Q7714">
        <f>IF($B7714="","",IF(COUNTIF(Exclusions!$A:$A,$B7714)&gt;0,"Yes","No"))</f>
        <v/>
      </c>
      <c r="R7714" s="17">
        <f>IF($B7714="","",MIN(1,DAY($A7714)/IF($N7714="Superstore",Settings!$B$5,Settings!$B$4)))</f>
        <v/>
      </c>
      <c r="S7714" s="17">
        <f>IF(OR($B7714="",$G7714="",$R7714=0),"",$G7714/$R7714)</f>
        <v/>
      </c>
      <c r="T7714">
        <f>IF($S7714="","",IF($S7714&lt;Settings!$B$8,"Critical",IF($S7714&lt;Settings!$B$9,"Semi Critical","Non Critical")))</f>
        <v/>
      </c>
      <c r="U7714">
        <f>IF($B7714="","",IFERROR(VLOOKUP($O7714,Leaders!$A:$B,2,0),"Not Mapped"))</f>
        <v/>
      </c>
    </row>
    <row r="7715">
      <c r="A7715" s="16" t="n"/>
      <c r="G7715" s="17" t="n"/>
      <c r="H7715" s="17" t="n"/>
      <c r="I7715" s="17" t="n"/>
      <c r="J7715" s="17" t="n"/>
      <c r="K7715" s="17" t="n"/>
      <c r="L7715" s="17" t="n"/>
      <c r="N7715">
        <f>IF($B7715="","",IF($C7715="SUPERSTORE","Superstore","DH"))</f>
        <v/>
      </c>
      <c r="O7715">
        <f>IF($B7715="","",IFERROR(VLOOKUP($B7715,Mapping!$A:$C,2,0),"Not Mapped"))</f>
        <v/>
      </c>
      <c r="P7715">
        <f>IF($B7715="","",IFERROR(VLOOKUP($B7715,Mapping!$A:$C,3,0),"Not Mapped"))</f>
        <v/>
      </c>
      <c r="Q7715">
        <f>IF($B7715="","",IF(COUNTIF(Exclusions!$A:$A,$B7715)&gt;0,"Yes","No"))</f>
        <v/>
      </c>
      <c r="R7715" s="17">
        <f>IF($B7715="","",MIN(1,DAY($A7715)/IF($N7715="Superstore",Settings!$B$5,Settings!$B$4)))</f>
        <v/>
      </c>
      <c r="S7715" s="17">
        <f>IF(OR($B7715="",$G7715="",$R7715=0),"",$G7715/$R7715)</f>
        <v/>
      </c>
      <c r="T7715">
        <f>IF($S7715="","",IF($S7715&lt;Settings!$B$8,"Critical",IF($S7715&lt;Settings!$B$9,"Semi Critical","Non Critical")))</f>
        <v/>
      </c>
      <c r="U7715">
        <f>IF($B7715="","",IFERROR(VLOOKUP($O7715,Leaders!$A:$B,2,0),"Not Mapped"))</f>
        <v/>
      </c>
    </row>
    <row r="7716">
      <c r="A7716" s="16" t="n"/>
      <c r="G7716" s="17" t="n"/>
      <c r="H7716" s="17" t="n"/>
      <c r="I7716" s="17" t="n"/>
      <c r="J7716" s="17" t="n"/>
      <c r="K7716" s="17" t="n"/>
      <c r="L7716" s="17" t="n"/>
      <c r="N7716">
        <f>IF($B7716="","",IF($C7716="SUPERSTORE","Superstore","DH"))</f>
        <v/>
      </c>
      <c r="O7716">
        <f>IF($B7716="","",IFERROR(VLOOKUP($B7716,Mapping!$A:$C,2,0),"Not Mapped"))</f>
        <v/>
      </c>
      <c r="P7716">
        <f>IF($B7716="","",IFERROR(VLOOKUP($B7716,Mapping!$A:$C,3,0),"Not Mapped"))</f>
        <v/>
      </c>
      <c r="Q7716">
        <f>IF($B7716="","",IF(COUNTIF(Exclusions!$A:$A,$B7716)&gt;0,"Yes","No"))</f>
        <v/>
      </c>
      <c r="R7716" s="17">
        <f>IF($B7716="","",MIN(1,DAY($A7716)/IF($N7716="Superstore",Settings!$B$5,Settings!$B$4)))</f>
        <v/>
      </c>
      <c r="S7716" s="17">
        <f>IF(OR($B7716="",$G7716="",$R7716=0),"",$G7716/$R7716)</f>
        <v/>
      </c>
      <c r="T7716">
        <f>IF($S7716="","",IF($S7716&lt;Settings!$B$8,"Critical",IF($S7716&lt;Settings!$B$9,"Semi Critical","Non Critical")))</f>
        <v/>
      </c>
      <c r="U7716">
        <f>IF($B7716="","",IFERROR(VLOOKUP($O7716,Leaders!$A:$B,2,0),"Not Mapped"))</f>
        <v/>
      </c>
    </row>
    <row r="7717">
      <c r="A7717" s="16" t="n"/>
      <c r="G7717" s="17" t="n"/>
      <c r="H7717" s="17" t="n"/>
      <c r="I7717" s="17" t="n"/>
      <c r="J7717" s="17" t="n"/>
      <c r="K7717" s="17" t="n"/>
      <c r="L7717" s="17" t="n"/>
      <c r="N7717">
        <f>IF($B7717="","",IF($C7717="SUPERSTORE","Superstore","DH"))</f>
        <v/>
      </c>
      <c r="O7717">
        <f>IF($B7717="","",IFERROR(VLOOKUP($B7717,Mapping!$A:$C,2,0),"Not Mapped"))</f>
        <v/>
      </c>
      <c r="P7717">
        <f>IF($B7717="","",IFERROR(VLOOKUP($B7717,Mapping!$A:$C,3,0),"Not Mapped"))</f>
        <v/>
      </c>
      <c r="Q7717">
        <f>IF($B7717="","",IF(COUNTIF(Exclusions!$A:$A,$B7717)&gt;0,"Yes","No"))</f>
        <v/>
      </c>
      <c r="R7717" s="17">
        <f>IF($B7717="","",MIN(1,DAY($A7717)/IF($N7717="Superstore",Settings!$B$5,Settings!$B$4)))</f>
        <v/>
      </c>
      <c r="S7717" s="17">
        <f>IF(OR($B7717="",$G7717="",$R7717=0),"",$G7717/$R7717)</f>
        <v/>
      </c>
      <c r="T7717">
        <f>IF($S7717="","",IF($S7717&lt;Settings!$B$8,"Critical",IF($S7717&lt;Settings!$B$9,"Semi Critical","Non Critical")))</f>
        <v/>
      </c>
      <c r="U7717">
        <f>IF($B7717="","",IFERROR(VLOOKUP($O7717,Leaders!$A:$B,2,0),"Not Mapped"))</f>
        <v/>
      </c>
    </row>
    <row r="7718">
      <c r="A7718" s="16" t="n"/>
      <c r="G7718" s="17" t="n"/>
      <c r="H7718" s="17" t="n"/>
      <c r="I7718" s="17" t="n"/>
      <c r="J7718" s="17" t="n"/>
      <c r="K7718" s="17" t="n"/>
      <c r="L7718" s="17" t="n"/>
      <c r="N7718">
        <f>IF($B7718="","",IF($C7718="SUPERSTORE","Superstore","DH"))</f>
        <v/>
      </c>
      <c r="O7718">
        <f>IF($B7718="","",IFERROR(VLOOKUP($B7718,Mapping!$A:$C,2,0),"Not Mapped"))</f>
        <v/>
      </c>
      <c r="P7718">
        <f>IF($B7718="","",IFERROR(VLOOKUP($B7718,Mapping!$A:$C,3,0),"Not Mapped"))</f>
        <v/>
      </c>
      <c r="Q7718">
        <f>IF($B7718="","",IF(COUNTIF(Exclusions!$A:$A,$B7718)&gt;0,"Yes","No"))</f>
        <v/>
      </c>
      <c r="R7718" s="17">
        <f>IF($B7718="","",MIN(1,DAY($A7718)/IF($N7718="Superstore",Settings!$B$5,Settings!$B$4)))</f>
        <v/>
      </c>
      <c r="S7718" s="17">
        <f>IF(OR($B7718="",$G7718="",$R7718=0),"",$G7718/$R7718)</f>
        <v/>
      </c>
      <c r="T7718">
        <f>IF($S7718="","",IF($S7718&lt;Settings!$B$8,"Critical",IF($S7718&lt;Settings!$B$9,"Semi Critical","Non Critical")))</f>
        <v/>
      </c>
      <c r="U7718">
        <f>IF($B7718="","",IFERROR(VLOOKUP($O7718,Leaders!$A:$B,2,0),"Not Mapped"))</f>
        <v/>
      </c>
    </row>
    <row r="7719">
      <c r="A7719" s="16" t="n"/>
      <c r="G7719" s="17" t="n"/>
      <c r="H7719" s="17" t="n"/>
      <c r="I7719" s="17" t="n"/>
      <c r="J7719" s="17" t="n"/>
      <c r="K7719" s="17" t="n"/>
      <c r="L7719" s="17" t="n"/>
      <c r="N7719">
        <f>IF($B7719="","",IF($C7719="SUPERSTORE","Superstore","DH"))</f>
        <v/>
      </c>
      <c r="O7719">
        <f>IF($B7719="","",IFERROR(VLOOKUP($B7719,Mapping!$A:$C,2,0),"Not Mapped"))</f>
        <v/>
      </c>
      <c r="P7719">
        <f>IF($B7719="","",IFERROR(VLOOKUP($B7719,Mapping!$A:$C,3,0),"Not Mapped"))</f>
        <v/>
      </c>
      <c r="Q7719">
        <f>IF($B7719="","",IF(COUNTIF(Exclusions!$A:$A,$B7719)&gt;0,"Yes","No"))</f>
        <v/>
      </c>
      <c r="R7719" s="17">
        <f>IF($B7719="","",MIN(1,DAY($A7719)/IF($N7719="Superstore",Settings!$B$5,Settings!$B$4)))</f>
        <v/>
      </c>
      <c r="S7719" s="17">
        <f>IF(OR($B7719="",$G7719="",$R7719=0),"",$G7719/$R7719)</f>
        <v/>
      </c>
      <c r="T7719">
        <f>IF($S7719="","",IF($S7719&lt;Settings!$B$8,"Critical",IF($S7719&lt;Settings!$B$9,"Semi Critical","Non Critical")))</f>
        <v/>
      </c>
      <c r="U7719">
        <f>IF($B7719="","",IFERROR(VLOOKUP($O7719,Leaders!$A:$B,2,0),"Not Mapped"))</f>
        <v/>
      </c>
    </row>
    <row r="7720">
      <c r="A7720" s="16" t="n"/>
      <c r="G7720" s="17" t="n"/>
      <c r="H7720" s="17" t="n"/>
      <c r="I7720" s="17" t="n"/>
      <c r="J7720" s="17" t="n"/>
      <c r="K7720" s="17" t="n"/>
      <c r="L7720" s="17" t="n"/>
      <c r="N7720">
        <f>IF($B7720="","",IF($C7720="SUPERSTORE","Superstore","DH"))</f>
        <v/>
      </c>
      <c r="O7720">
        <f>IF($B7720="","",IFERROR(VLOOKUP($B7720,Mapping!$A:$C,2,0),"Not Mapped"))</f>
        <v/>
      </c>
      <c r="P7720">
        <f>IF($B7720="","",IFERROR(VLOOKUP($B7720,Mapping!$A:$C,3,0),"Not Mapped"))</f>
        <v/>
      </c>
      <c r="Q7720">
        <f>IF($B7720="","",IF(COUNTIF(Exclusions!$A:$A,$B7720)&gt;0,"Yes","No"))</f>
        <v/>
      </c>
      <c r="R7720" s="17">
        <f>IF($B7720="","",MIN(1,DAY($A7720)/IF($N7720="Superstore",Settings!$B$5,Settings!$B$4)))</f>
        <v/>
      </c>
      <c r="S7720" s="17">
        <f>IF(OR($B7720="",$G7720="",$R7720=0),"",$G7720/$R7720)</f>
        <v/>
      </c>
      <c r="T7720">
        <f>IF($S7720="","",IF($S7720&lt;Settings!$B$8,"Critical",IF($S7720&lt;Settings!$B$9,"Semi Critical","Non Critical")))</f>
        <v/>
      </c>
      <c r="U7720">
        <f>IF($B7720="","",IFERROR(VLOOKUP($O7720,Leaders!$A:$B,2,0),"Not Mapped"))</f>
        <v/>
      </c>
    </row>
    <row r="7721">
      <c r="A7721" s="16" t="n"/>
      <c r="G7721" s="17" t="n"/>
      <c r="H7721" s="17" t="n"/>
      <c r="I7721" s="17" t="n"/>
      <c r="J7721" s="17" t="n"/>
      <c r="K7721" s="17" t="n"/>
      <c r="L7721" s="17" t="n"/>
      <c r="N7721">
        <f>IF($B7721="","",IF($C7721="SUPERSTORE","Superstore","DH"))</f>
        <v/>
      </c>
      <c r="O7721">
        <f>IF($B7721="","",IFERROR(VLOOKUP($B7721,Mapping!$A:$C,2,0),"Not Mapped"))</f>
        <v/>
      </c>
      <c r="P7721">
        <f>IF($B7721="","",IFERROR(VLOOKUP($B7721,Mapping!$A:$C,3,0),"Not Mapped"))</f>
        <v/>
      </c>
      <c r="Q7721">
        <f>IF($B7721="","",IF(COUNTIF(Exclusions!$A:$A,$B7721)&gt;0,"Yes","No"))</f>
        <v/>
      </c>
      <c r="R7721" s="17">
        <f>IF($B7721="","",MIN(1,DAY($A7721)/IF($N7721="Superstore",Settings!$B$5,Settings!$B$4)))</f>
        <v/>
      </c>
      <c r="S7721" s="17">
        <f>IF(OR($B7721="",$G7721="",$R7721=0),"",$G7721/$R7721)</f>
        <v/>
      </c>
      <c r="T7721">
        <f>IF($S7721="","",IF($S7721&lt;Settings!$B$8,"Critical",IF($S7721&lt;Settings!$B$9,"Semi Critical","Non Critical")))</f>
        <v/>
      </c>
      <c r="U7721">
        <f>IF($B7721="","",IFERROR(VLOOKUP($O7721,Leaders!$A:$B,2,0),"Not Mapped"))</f>
        <v/>
      </c>
    </row>
    <row r="7722">
      <c r="A7722" s="16" t="n"/>
      <c r="G7722" s="17" t="n"/>
      <c r="H7722" s="17" t="n"/>
      <c r="I7722" s="17" t="n"/>
      <c r="J7722" s="17" t="n"/>
      <c r="K7722" s="17" t="n"/>
      <c r="L7722" s="17" t="n"/>
      <c r="N7722">
        <f>IF($B7722="","",IF($C7722="SUPERSTORE","Superstore","DH"))</f>
        <v/>
      </c>
      <c r="O7722">
        <f>IF($B7722="","",IFERROR(VLOOKUP($B7722,Mapping!$A:$C,2,0),"Not Mapped"))</f>
        <v/>
      </c>
      <c r="P7722">
        <f>IF($B7722="","",IFERROR(VLOOKUP($B7722,Mapping!$A:$C,3,0),"Not Mapped"))</f>
        <v/>
      </c>
      <c r="Q7722">
        <f>IF($B7722="","",IF(COUNTIF(Exclusions!$A:$A,$B7722)&gt;0,"Yes","No"))</f>
        <v/>
      </c>
      <c r="R7722" s="17">
        <f>IF($B7722="","",MIN(1,DAY($A7722)/IF($N7722="Superstore",Settings!$B$5,Settings!$B$4)))</f>
        <v/>
      </c>
      <c r="S7722" s="17">
        <f>IF(OR($B7722="",$G7722="",$R7722=0),"",$G7722/$R7722)</f>
        <v/>
      </c>
      <c r="T7722">
        <f>IF($S7722="","",IF($S7722&lt;Settings!$B$8,"Critical",IF($S7722&lt;Settings!$B$9,"Semi Critical","Non Critical")))</f>
        <v/>
      </c>
      <c r="U7722">
        <f>IF($B7722="","",IFERROR(VLOOKUP($O7722,Leaders!$A:$B,2,0),"Not Mapped"))</f>
        <v/>
      </c>
    </row>
    <row r="7723">
      <c r="A7723" s="16" t="n"/>
      <c r="G7723" s="17" t="n"/>
      <c r="H7723" s="17" t="n"/>
      <c r="I7723" s="17" t="n"/>
      <c r="J7723" s="17" t="n"/>
      <c r="K7723" s="17" t="n"/>
      <c r="L7723" s="17" t="n"/>
      <c r="N7723">
        <f>IF($B7723="","",IF($C7723="SUPERSTORE","Superstore","DH"))</f>
        <v/>
      </c>
      <c r="O7723">
        <f>IF($B7723="","",IFERROR(VLOOKUP($B7723,Mapping!$A:$C,2,0),"Not Mapped"))</f>
        <v/>
      </c>
      <c r="P7723">
        <f>IF($B7723="","",IFERROR(VLOOKUP($B7723,Mapping!$A:$C,3,0),"Not Mapped"))</f>
        <v/>
      </c>
      <c r="Q7723">
        <f>IF($B7723="","",IF(COUNTIF(Exclusions!$A:$A,$B7723)&gt;0,"Yes","No"))</f>
        <v/>
      </c>
      <c r="R7723" s="17">
        <f>IF($B7723="","",MIN(1,DAY($A7723)/IF($N7723="Superstore",Settings!$B$5,Settings!$B$4)))</f>
        <v/>
      </c>
      <c r="S7723" s="17">
        <f>IF(OR($B7723="",$G7723="",$R7723=0),"",$G7723/$R7723)</f>
        <v/>
      </c>
      <c r="T7723">
        <f>IF($S7723="","",IF($S7723&lt;Settings!$B$8,"Critical",IF($S7723&lt;Settings!$B$9,"Semi Critical","Non Critical")))</f>
        <v/>
      </c>
      <c r="U7723">
        <f>IF($B7723="","",IFERROR(VLOOKUP($O7723,Leaders!$A:$B,2,0),"Not Mapped"))</f>
        <v/>
      </c>
    </row>
    <row r="7724">
      <c r="A7724" s="16" t="n"/>
      <c r="G7724" s="17" t="n"/>
      <c r="H7724" s="17" t="n"/>
      <c r="I7724" s="17" t="n"/>
      <c r="J7724" s="17" t="n"/>
      <c r="K7724" s="17" t="n"/>
      <c r="L7724" s="17" t="n"/>
      <c r="N7724">
        <f>IF($B7724="","",IF($C7724="SUPERSTORE","Superstore","DH"))</f>
        <v/>
      </c>
      <c r="O7724">
        <f>IF($B7724="","",IFERROR(VLOOKUP($B7724,Mapping!$A:$C,2,0),"Not Mapped"))</f>
        <v/>
      </c>
      <c r="P7724">
        <f>IF($B7724="","",IFERROR(VLOOKUP($B7724,Mapping!$A:$C,3,0),"Not Mapped"))</f>
        <v/>
      </c>
      <c r="Q7724">
        <f>IF($B7724="","",IF(COUNTIF(Exclusions!$A:$A,$B7724)&gt;0,"Yes","No"))</f>
        <v/>
      </c>
      <c r="R7724" s="17">
        <f>IF($B7724="","",MIN(1,DAY($A7724)/IF($N7724="Superstore",Settings!$B$5,Settings!$B$4)))</f>
        <v/>
      </c>
      <c r="S7724" s="17">
        <f>IF(OR($B7724="",$G7724="",$R7724=0),"",$G7724/$R7724)</f>
        <v/>
      </c>
      <c r="T7724">
        <f>IF($S7724="","",IF($S7724&lt;Settings!$B$8,"Critical",IF($S7724&lt;Settings!$B$9,"Semi Critical","Non Critical")))</f>
        <v/>
      </c>
      <c r="U7724">
        <f>IF($B7724="","",IFERROR(VLOOKUP($O7724,Leaders!$A:$B,2,0),"Not Mapped"))</f>
        <v/>
      </c>
    </row>
    <row r="7725">
      <c r="A7725" s="16" t="n"/>
      <c r="G7725" s="17" t="n"/>
      <c r="H7725" s="17" t="n"/>
      <c r="I7725" s="17" t="n"/>
      <c r="J7725" s="17" t="n"/>
      <c r="K7725" s="17" t="n"/>
      <c r="L7725" s="17" t="n"/>
      <c r="N7725">
        <f>IF($B7725="","",IF($C7725="SUPERSTORE","Superstore","DH"))</f>
        <v/>
      </c>
      <c r="O7725">
        <f>IF($B7725="","",IFERROR(VLOOKUP($B7725,Mapping!$A:$C,2,0),"Not Mapped"))</f>
        <v/>
      </c>
      <c r="P7725">
        <f>IF($B7725="","",IFERROR(VLOOKUP($B7725,Mapping!$A:$C,3,0),"Not Mapped"))</f>
        <v/>
      </c>
      <c r="Q7725">
        <f>IF($B7725="","",IF(COUNTIF(Exclusions!$A:$A,$B7725)&gt;0,"Yes","No"))</f>
        <v/>
      </c>
      <c r="R7725" s="17">
        <f>IF($B7725="","",MIN(1,DAY($A7725)/IF($N7725="Superstore",Settings!$B$5,Settings!$B$4)))</f>
        <v/>
      </c>
      <c r="S7725" s="17">
        <f>IF(OR($B7725="",$G7725="",$R7725=0),"",$G7725/$R7725)</f>
        <v/>
      </c>
      <c r="T7725">
        <f>IF($S7725="","",IF($S7725&lt;Settings!$B$8,"Critical",IF($S7725&lt;Settings!$B$9,"Semi Critical","Non Critical")))</f>
        <v/>
      </c>
      <c r="U7725">
        <f>IF($B7725="","",IFERROR(VLOOKUP($O7725,Leaders!$A:$B,2,0),"Not Mapped"))</f>
        <v/>
      </c>
    </row>
    <row r="7726">
      <c r="A7726" s="16" t="n"/>
      <c r="G7726" s="17" t="n"/>
      <c r="H7726" s="17" t="n"/>
      <c r="I7726" s="17" t="n"/>
      <c r="J7726" s="17" t="n"/>
      <c r="K7726" s="17" t="n"/>
      <c r="L7726" s="17" t="n"/>
      <c r="N7726">
        <f>IF($B7726="","",IF($C7726="SUPERSTORE","Superstore","DH"))</f>
        <v/>
      </c>
      <c r="O7726">
        <f>IF($B7726="","",IFERROR(VLOOKUP($B7726,Mapping!$A:$C,2,0),"Not Mapped"))</f>
        <v/>
      </c>
      <c r="P7726">
        <f>IF($B7726="","",IFERROR(VLOOKUP($B7726,Mapping!$A:$C,3,0),"Not Mapped"))</f>
        <v/>
      </c>
      <c r="Q7726">
        <f>IF($B7726="","",IF(COUNTIF(Exclusions!$A:$A,$B7726)&gt;0,"Yes","No"))</f>
        <v/>
      </c>
      <c r="R7726" s="17">
        <f>IF($B7726="","",MIN(1,DAY($A7726)/IF($N7726="Superstore",Settings!$B$5,Settings!$B$4)))</f>
        <v/>
      </c>
      <c r="S7726" s="17">
        <f>IF(OR($B7726="",$G7726="",$R7726=0),"",$G7726/$R7726)</f>
        <v/>
      </c>
      <c r="T7726">
        <f>IF($S7726="","",IF($S7726&lt;Settings!$B$8,"Critical",IF($S7726&lt;Settings!$B$9,"Semi Critical","Non Critical")))</f>
        <v/>
      </c>
      <c r="U7726">
        <f>IF($B7726="","",IFERROR(VLOOKUP($O7726,Leaders!$A:$B,2,0),"Not Mapped"))</f>
        <v/>
      </c>
    </row>
    <row r="7727">
      <c r="A7727" s="16" t="n"/>
      <c r="G7727" s="17" t="n"/>
      <c r="H7727" s="17" t="n"/>
      <c r="I7727" s="17" t="n"/>
      <c r="J7727" s="17" t="n"/>
      <c r="K7727" s="17" t="n"/>
      <c r="L7727" s="17" t="n"/>
      <c r="N7727">
        <f>IF($B7727="","",IF($C7727="SUPERSTORE","Superstore","DH"))</f>
        <v/>
      </c>
      <c r="O7727">
        <f>IF($B7727="","",IFERROR(VLOOKUP($B7727,Mapping!$A:$C,2,0),"Not Mapped"))</f>
        <v/>
      </c>
      <c r="P7727">
        <f>IF($B7727="","",IFERROR(VLOOKUP($B7727,Mapping!$A:$C,3,0),"Not Mapped"))</f>
        <v/>
      </c>
      <c r="Q7727">
        <f>IF($B7727="","",IF(COUNTIF(Exclusions!$A:$A,$B7727)&gt;0,"Yes","No"))</f>
        <v/>
      </c>
      <c r="R7727" s="17">
        <f>IF($B7727="","",MIN(1,DAY($A7727)/IF($N7727="Superstore",Settings!$B$5,Settings!$B$4)))</f>
        <v/>
      </c>
      <c r="S7727" s="17">
        <f>IF(OR($B7727="",$G7727="",$R7727=0),"",$G7727/$R7727)</f>
        <v/>
      </c>
      <c r="T7727">
        <f>IF($S7727="","",IF($S7727&lt;Settings!$B$8,"Critical",IF($S7727&lt;Settings!$B$9,"Semi Critical","Non Critical")))</f>
        <v/>
      </c>
      <c r="U7727">
        <f>IF($B7727="","",IFERROR(VLOOKUP($O7727,Leaders!$A:$B,2,0),"Not Mapped"))</f>
        <v/>
      </c>
    </row>
    <row r="7728">
      <c r="A7728" s="16" t="n"/>
      <c r="G7728" s="17" t="n"/>
      <c r="H7728" s="17" t="n"/>
      <c r="I7728" s="17" t="n"/>
      <c r="J7728" s="17" t="n"/>
      <c r="K7728" s="17" t="n"/>
      <c r="L7728" s="17" t="n"/>
      <c r="N7728">
        <f>IF($B7728="","",IF($C7728="SUPERSTORE","Superstore","DH"))</f>
        <v/>
      </c>
      <c r="O7728">
        <f>IF($B7728="","",IFERROR(VLOOKUP($B7728,Mapping!$A:$C,2,0),"Not Mapped"))</f>
        <v/>
      </c>
      <c r="P7728">
        <f>IF($B7728="","",IFERROR(VLOOKUP($B7728,Mapping!$A:$C,3,0),"Not Mapped"))</f>
        <v/>
      </c>
      <c r="Q7728">
        <f>IF($B7728="","",IF(COUNTIF(Exclusions!$A:$A,$B7728)&gt;0,"Yes","No"))</f>
        <v/>
      </c>
      <c r="R7728" s="17">
        <f>IF($B7728="","",MIN(1,DAY($A7728)/IF($N7728="Superstore",Settings!$B$5,Settings!$B$4)))</f>
        <v/>
      </c>
      <c r="S7728" s="17">
        <f>IF(OR($B7728="",$G7728="",$R7728=0),"",$G7728/$R7728)</f>
        <v/>
      </c>
      <c r="T7728">
        <f>IF($S7728="","",IF($S7728&lt;Settings!$B$8,"Critical",IF($S7728&lt;Settings!$B$9,"Semi Critical","Non Critical")))</f>
        <v/>
      </c>
      <c r="U7728">
        <f>IF($B7728="","",IFERROR(VLOOKUP($O7728,Leaders!$A:$B,2,0),"Not Mapped"))</f>
        <v/>
      </c>
    </row>
    <row r="7729">
      <c r="A7729" s="16" t="n"/>
      <c r="G7729" s="17" t="n"/>
      <c r="H7729" s="17" t="n"/>
      <c r="I7729" s="17" t="n"/>
      <c r="J7729" s="17" t="n"/>
      <c r="K7729" s="17" t="n"/>
      <c r="L7729" s="17" t="n"/>
      <c r="N7729">
        <f>IF($B7729="","",IF($C7729="SUPERSTORE","Superstore","DH"))</f>
        <v/>
      </c>
      <c r="O7729">
        <f>IF($B7729="","",IFERROR(VLOOKUP($B7729,Mapping!$A:$C,2,0),"Not Mapped"))</f>
        <v/>
      </c>
      <c r="P7729">
        <f>IF($B7729="","",IFERROR(VLOOKUP($B7729,Mapping!$A:$C,3,0),"Not Mapped"))</f>
        <v/>
      </c>
      <c r="Q7729">
        <f>IF($B7729="","",IF(COUNTIF(Exclusions!$A:$A,$B7729)&gt;0,"Yes","No"))</f>
        <v/>
      </c>
      <c r="R7729" s="17">
        <f>IF($B7729="","",MIN(1,DAY($A7729)/IF($N7729="Superstore",Settings!$B$5,Settings!$B$4)))</f>
        <v/>
      </c>
      <c r="S7729" s="17">
        <f>IF(OR($B7729="",$G7729="",$R7729=0),"",$G7729/$R7729)</f>
        <v/>
      </c>
      <c r="T7729">
        <f>IF($S7729="","",IF($S7729&lt;Settings!$B$8,"Critical",IF($S7729&lt;Settings!$B$9,"Semi Critical","Non Critical")))</f>
        <v/>
      </c>
      <c r="U7729">
        <f>IF($B7729="","",IFERROR(VLOOKUP($O7729,Leaders!$A:$B,2,0),"Not Mapped"))</f>
        <v/>
      </c>
    </row>
    <row r="7730">
      <c r="A7730" s="16" t="n"/>
      <c r="G7730" s="17" t="n"/>
      <c r="H7730" s="17" t="n"/>
      <c r="I7730" s="17" t="n"/>
      <c r="J7730" s="17" t="n"/>
      <c r="K7730" s="17" t="n"/>
      <c r="L7730" s="17" t="n"/>
      <c r="N7730">
        <f>IF($B7730="","",IF($C7730="SUPERSTORE","Superstore","DH"))</f>
        <v/>
      </c>
      <c r="O7730">
        <f>IF($B7730="","",IFERROR(VLOOKUP($B7730,Mapping!$A:$C,2,0),"Not Mapped"))</f>
        <v/>
      </c>
      <c r="P7730">
        <f>IF($B7730="","",IFERROR(VLOOKUP($B7730,Mapping!$A:$C,3,0),"Not Mapped"))</f>
        <v/>
      </c>
      <c r="Q7730">
        <f>IF($B7730="","",IF(COUNTIF(Exclusions!$A:$A,$B7730)&gt;0,"Yes","No"))</f>
        <v/>
      </c>
      <c r="R7730" s="17">
        <f>IF($B7730="","",MIN(1,DAY($A7730)/IF($N7730="Superstore",Settings!$B$5,Settings!$B$4)))</f>
        <v/>
      </c>
      <c r="S7730" s="17">
        <f>IF(OR($B7730="",$G7730="",$R7730=0),"",$G7730/$R7730)</f>
        <v/>
      </c>
      <c r="T7730">
        <f>IF($S7730="","",IF($S7730&lt;Settings!$B$8,"Critical",IF($S7730&lt;Settings!$B$9,"Semi Critical","Non Critical")))</f>
        <v/>
      </c>
      <c r="U7730">
        <f>IF($B7730="","",IFERROR(VLOOKUP($O7730,Leaders!$A:$B,2,0),"Not Mapped"))</f>
        <v/>
      </c>
    </row>
    <row r="7731">
      <c r="A7731" s="16" t="n"/>
      <c r="G7731" s="17" t="n"/>
      <c r="H7731" s="17" t="n"/>
      <c r="I7731" s="17" t="n"/>
      <c r="J7731" s="17" t="n"/>
      <c r="K7731" s="17" t="n"/>
      <c r="L7731" s="17" t="n"/>
      <c r="N7731">
        <f>IF($B7731="","",IF($C7731="SUPERSTORE","Superstore","DH"))</f>
        <v/>
      </c>
      <c r="O7731">
        <f>IF($B7731="","",IFERROR(VLOOKUP($B7731,Mapping!$A:$C,2,0),"Not Mapped"))</f>
        <v/>
      </c>
      <c r="P7731">
        <f>IF($B7731="","",IFERROR(VLOOKUP($B7731,Mapping!$A:$C,3,0),"Not Mapped"))</f>
        <v/>
      </c>
      <c r="Q7731">
        <f>IF($B7731="","",IF(COUNTIF(Exclusions!$A:$A,$B7731)&gt;0,"Yes","No"))</f>
        <v/>
      </c>
      <c r="R7731" s="17">
        <f>IF($B7731="","",MIN(1,DAY($A7731)/IF($N7731="Superstore",Settings!$B$5,Settings!$B$4)))</f>
        <v/>
      </c>
      <c r="S7731" s="17">
        <f>IF(OR($B7731="",$G7731="",$R7731=0),"",$G7731/$R7731)</f>
        <v/>
      </c>
      <c r="T7731">
        <f>IF($S7731="","",IF($S7731&lt;Settings!$B$8,"Critical",IF($S7731&lt;Settings!$B$9,"Semi Critical","Non Critical")))</f>
        <v/>
      </c>
      <c r="U7731">
        <f>IF($B7731="","",IFERROR(VLOOKUP($O7731,Leaders!$A:$B,2,0),"Not Mapped"))</f>
        <v/>
      </c>
    </row>
    <row r="7732">
      <c r="A7732" s="16" t="n"/>
      <c r="G7732" s="17" t="n"/>
      <c r="H7732" s="17" t="n"/>
      <c r="I7732" s="17" t="n"/>
      <c r="J7732" s="17" t="n"/>
      <c r="K7732" s="17" t="n"/>
      <c r="L7732" s="17" t="n"/>
      <c r="N7732">
        <f>IF($B7732="","",IF($C7732="SUPERSTORE","Superstore","DH"))</f>
        <v/>
      </c>
      <c r="O7732">
        <f>IF($B7732="","",IFERROR(VLOOKUP($B7732,Mapping!$A:$C,2,0),"Not Mapped"))</f>
        <v/>
      </c>
      <c r="P7732">
        <f>IF($B7732="","",IFERROR(VLOOKUP($B7732,Mapping!$A:$C,3,0),"Not Mapped"))</f>
        <v/>
      </c>
      <c r="Q7732">
        <f>IF($B7732="","",IF(COUNTIF(Exclusions!$A:$A,$B7732)&gt;0,"Yes","No"))</f>
        <v/>
      </c>
      <c r="R7732" s="17">
        <f>IF($B7732="","",MIN(1,DAY($A7732)/IF($N7732="Superstore",Settings!$B$5,Settings!$B$4)))</f>
        <v/>
      </c>
      <c r="S7732" s="17">
        <f>IF(OR($B7732="",$G7732="",$R7732=0),"",$G7732/$R7732)</f>
        <v/>
      </c>
      <c r="T7732">
        <f>IF($S7732="","",IF($S7732&lt;Settings!$B$8,"Critical",IF($S7732&lt;Settings!$B$9,"Semi Critical","Non Critical")))</f>
        <v/>
      </c>
      <c r="U7732">
        <f>IF($B7732="","",IFERROR(VLOOKUP($O7732,Leaders!$A:$B,2,0),"Not Mapped"))</f>
        <v/>
      </c>
    </row>
    <row r="7733">
      <c r="A7733" s="16" t="n"/>
      <c r="G7733" s="17" t="n"/>
      <c r="H7733" s="17" t="n"/>
      <c r="I7733" s="17" t="n"/>
      <c r="J7733" s="17" t="n"/>
      <c r="K7733" s="17" t="n"/>
      <c r="L7733" s="17" t="n"/>
      <c r="N7733">
        <f>IF($B7733="","",IF($C7733="SUPERSTORE","Superstore","DH"))</f>
        <v/>
      </c>
      <c r="O7733">
        <f>IF($B7733="","",IFERROR(VLOOKUP($B7733,Mapping!$A:$C,2,0),"Not Mapped"))</f>
        <v/>
      </c>
      <c r="P7733">
        <f>IF($B7733="","",IFERROR(VLOOKUP($B7733,Mapping!$A:$C,3,0),"Not Mapped"))</f>
        <v/>
      </c>
      <c r="Q7733">
        <f>IF($B7733="","",IF(COUNTIF(Exclusions!$A:$A,$B7733)&gt;0,"Yes","No"))</f>
        <v/>
      </c>
      <c r="R7733" s="17">
        <f>IF($B7733="","",MIN(1,DAY($A7733)/IF($N7733="Superstore",Settings!$B$5,Settings!$B$4)))</f>
        <v/>
      </c>
      <c r="S7733" s="17">
        <f>IF(OR($B7733="",$G7733="",$R7733=0),"",$G7733/$R7733)</f>
        <v/>
      </c>
      <c r="T7733">
        <f>IF($S7733="","",IF($S7733&lt;Settings!$B$8,"Critical",IF($S7733&lt;Settings!$B$9,"Semi Critical","Non Critical")))</f>
        <v/>
      </c>
      <c r="U7733">
        <f>IF($B7733="","",IFERROR(VLOOKUP($O7733,Leaders!$A:$B,2,0),"Not Mapped"))</f>
        <v/>
      </c>
    </row>
    <row r="7734">
      <c r="A7734" s="16" t="n"/>
      <c r="G7734" s="17" t="n"/>
      <c r="H7734" s="17" t="n"/>
      <c r="I7734" s="17" t="n"/>
      <c r="J7734" s="17" t="n"/>
      <c r="K7734" s="17" t="n"/>
      <c r="L7734" s="17" t="n"/>
      <c r="N7734">
        <f>IF($B7734="","",IF($C7734="SUPERSTORE","Superstore","DH"))</f>
        <v/>
      </c>
      <c r="O7734">
        <f>IF($B7734="","",IFERROR(VLOOKUP($B7734,Mapping!$A:$C,2,0),"Not Mapped"))</f>
        <v/>
      </c>
      <c r="P7734">
        <f>IF($B7734="","",IFERROR(VLOOKUP($B7734,Mapping!$A:$C,3,0),"Not Mapped"))</f>
        <v/>
      </c>
      <c r="Q7734">
        <f>IF($B7734="","",IF(COUNTIF(Exclusions!$A:$A,$B7734)&gt;0,"Yes","No"))</f>
        <v/>
      </c>
      <c r="R7734" s="17">
        <f>IF($B7734="","",MIN(1,DAY($A7734)/IF($N7734="Superstore",Settings!$B$5,Settings!$B$4)))</f>
        <v/>
      </c>
      <c r="S7734" s="17">
        <f>IF(OR($B7734="",$G7734="",$R7734=0),"",$G7734/$R7734)</f>
        <v/>
      </c>
      <c r="T7734">
        <f>IF($S7734="","",IF($S7734&lt;Settings!$B$8,"Critical",IF($S7734&lt;Settings!$B$9,"Semi Critical","Non Critical")))</f>
        <v/>
      </c>
      <c r="U7734">
        <f>IF($B7734="","",IFERROR(VLOOKUP($O7734,Leaders!$A:$B,2,0),"Not Mapped"))</f>
        <v/>
      </c>
    </row>
    <row r="7735">
      <c r="A7735" s="16" t="n"/>
      <c r="G7735" s="17" t="n"/>
      <c r="H7735" s="17" t="n"/>
      <c r="I7735" s="17" t="n"/>
      <c r="J7735" s="17" t="n"/>
      <c r="K7735" s="17" t="n"/>
      <c r="L7735" s="17" t="n"/>
      <c r="N7735">
        <f>IF($B7735="","",IF($C7735="SUPERSTORE","Superstore","DH"))</f>
        <v/>
      </c>
      <c r="O7735">
        <f>IF($B7735="","",IFERROR(VLOOKUP($B7735,Mapping!$A:$C,2,0),"Not Mapped"))</f>
        <v/>
      </c>
      <c r="P7735">
        <f>IF($B7735="","",IFERROR(VLOOKUP($B7735,Mapping!$A:$C,3,0),"Not Mapped"))</f>
        <v/>
      </c>
      <c r="Q7735">
        <f>IF($B7735="","",IF(COUNTIF(Exclusions!$A:$A,$B7735)&gt;0,"Yes","No"))</f>
        <v/>
      </c>
      <c r="R7735" s="17">
        <f>IF($B7735="","",MIN(1,DAY($A7735)/IF($N7735="Superstore",Settings!$B$5,Settings!$B$4)))</f>
        <v/>
      </c>
      <c r="S7735" s="17">
        <f>IF(OR($B7735="",$G7735="",$R7735=0),"",$G7735/$R7735)</f>
        <v/>
      </c>
      <c r="T7735">
        <f>IF($S7735="","",IF($S7735&lt;Settings!$B$8,"Critical",IF($S7735&lt;Settings!$B$9,"Semi Critical","Non Critical")))</f>
        <v/>
      </c>
      <c r="U7735">
        <f>IF($B7735="","",IFERROR(VLOOKUP($O7735,Leaders!$A:$B,2,0),"Not Mapped"))</f>
        <v/>
      </c>
    </row>
    <row r="7736">
      <c r="A7736" s="16" t="n"/>
      <c r="G7736" s="17" t="n"/>
      <c r="H7736" s="17" t="n"/>
      <c r="I7736" s="17" t="n"/>
      <c r="J7736" s="17" t="n"/>
      <c r="K7736" s="17" t="n"/>
      <c r="L7736" s="17" t="n"/>
      <c r="N7736">
        <f>IF($B7736="","",IF($C7736="SUPERSTORE","Superstore","DH"))</f>
        <v/>
      </c>
      <c r="O7736">
        <f>IF($B7736="","",IFERROR(VLOOKUP($B7736,Mapping!$A:$C,2,0),"Not Mapped"))</f>
        <v/>
      </c>
      <c r="P7736">
        <f>IF($B7736="","",IFERROR(VLOOKUP($B7736,Mapping!$A:$C,3,0),"Not Mapped"))</f>
        <v/>
      </c>
      <c r="Q7736">
        <f>IF($B7736="","",IF(COUNTIF(Exclusions!$A:$A,$B7736)&gt;0,"Yes","No"))</f>
        <v/>
      </c>
      <c r="R7736" s="17">
        <f>IF($B7736="","",MIN(1,DAY($A7736)/IF($N7736="Superstore",Settings!$B$5,Settings!$B$4)))</f>
        <v/>
      </c>
      <c r="S7736" s="17">
        <f>IF(OR($B7736="",$G7736="",$R7736=0),"",$G7736/$R7736)</f>
        <v/>
      </c>
      <c r="T7736">
        <f>IF($S7736="","",IF($S7736&lt;Settings!$B$8,"Critical",IF($S7736&lt;Settings!$B$9,"Semi Critical","Non Critical")))</f>
        <v/>
      </c>
      <c r="U7736">
        <f>IF($B7736="","",IFERROR(VLOOKUP($O7736,Leaders!$A:$B,2,0),"Not Mapped"))</f>
        <v/>
      </c>
    </row>
    <row r="7737">
      <c r="A7737" s="16" t="n"/>
      <c r="G7737" s="17" t="n"/>
      <c r="H7737" s="17" t="n"/>
      <c r="I7737" s="17" t="n"/>
      <c r="J7737" s="17" t="n"/>
      <c r="K7737" s="17" t="n"/>
      <c r="L7737" s="17" t="n"/>
      <c r="N7737">
        <f>IF($B7737="","",IF($C7737="SUPERSTORE","Superstore","DH"))</f>
        <v/>
      </c>
      <c r="O7737">
        <f>IF($B7737="","",IFERROR(VLOOKUP($B7737,Mapping!$A:$C,2,0),"Not Mapped"))</f>
        <v/>
      </c>
      <c r="P7737">
        <f>IF($B7737="","",IFERROR(VLOOKUP($B7737,Mapping!$A:$C,3,0),"Not Mapped"))</f>
        <v/>
      </c>
      <c r="Q7737">
        <f>IF($B7737="","",IF(COUNTIF(Exclusions!$A:$A,$B7737)&gt;0,"Yes","No"))</f>
        <v/>
      </c>
      <c r="R7737" s="17">
        <f>IF($B7737="","",MIN(1,DAY($A7737)/IF($N7737="Superstore",Settings!$B$5,Settings!$B$4)))</f>
        <v/>
      </c>
      <c r="S7737" s="17">
        <f>IF(OR($B7737="",$G7737="",$R7737=0),"",$G7737/$R7737)</f>
        <v/>
      </c>
      <c r="T7737">
        <f>IF($S7737="","",IF($S7737&lt;Settings!$B$8,"Critical",IF($S7737&lt;Settings!$B$9,"Semi Critical","Non Critical")))</f>
        <v/>
      </c>
      <c r="U7737">
        <f>IF($B7737="","",IFERROR(VLOOKUP($O7737,Leaders!$A:$B,2,0),"Not Mapped"))</f>
        <v/>
      </c>
    </row>
    <row r="7738">
      <c r="A7738" s="16" t="n"/>
      <c r="G7738" s="17" t="n"/>
      <c r="H7738" s="17" t="n"/>
      <c r="I7738" s="17" t="n"/>
      <c r="J7738" s="17" t="n"/>
      <c r="K7738" s="17" t="n"/>
      <c r="L7738" s="17" t="n"/>
      <c r="N7738">
        <f>IF($B7738="","",IF($C7738="SUPERSTORE","Superstore","DH"))</f>
        <v/>
      </c>
      <c r="O7738">
        <f>IF($B7738="","",IFERROR(VLOOKUP($B7738,Mapping!$A:$C,2,0),"Not Mapped"))</f>
        <v/>
      </c>
      <c r="P7738">
        <f>IF($B7738="","",IFERROR(VLOOKUP($B7738,Mapping!$A:$C,3,0),"Not Mapped"))</f>
        <v/>
      </c>
      <c r="Q7738">
        <f>IF($B7738="","",IF(COUNTIF(Exclusions!$A:$A,$B7738)&gt;0,"Yes","No"))</f>
        <v/>
      </c>
      <c r="R7738" s="17">
        <f>IF($B7738="","",MIN(1,DAY($A7738)/IF($N7738="Superstore",Settings!$B$5,Settings!$B$4)))</f>
        <v/>
      </c>
      <c r="S7738" s="17">
        <f>IF(OR($B7738="",$G7738="",$R7738=0),"",$G7738/$R7738)</f>
        <v/>
      </c>
      <c r="T7738">
        <f>IF($S7738="","",IF($S7738&lt;Settings!$B$8,"Critical",IF($S7738&lt;Settings!$B$9,"Semi Critical","Non Critical")))</f>
        <v/>
      </c>
      <c r="U7738">
        <f>IF($B7738="","",IFERROR(VLOOKUP($O7738,Leaders!$A:$B,2,0),"Not Mapped"))</f>
        <v/>
      </c>
    </row>
    <row r="7739">
      <c r="A7739" s="16" t="n"/>
      <c r="G7739" s="17" t="n"/>
      <c r="H7739" s="17" t="n"/>
      <c r="I7739" s="17" t="n"/>
      <c r="J7739" s="17" t="n"/>
      <c r="K7739" s="17" t="n"/>
      <c r="L7739" s="17" t="n"/>
      <c r="N7739">
        <f>IF($B7739="","",IF($C7739="SUPERSTORE","Superstore","DH"))</f>
        <v/>
      </c>
      <c r="O7739">
        <f>IF($B7739="","",IFERROR(VLOOKUP($B7739,Mapping!$A:$C,2,0),"Not Mapped"))</f>
        <v/>
      </c>
      <c r="P7739">
        <f>IF($B7739="","",IFERROR(VLOOKUP($B7739,Mapping!$A:$C,3,0),"Not Mapped"))</f>
        <v/>
      </c>
      <c r="Q7739">
        <f>IF($B7739="","",IF(COUNTIF(Exclusions!$A:$A,$B7739)&gt;0,"Yes","No"))</f>
        <v/>
      </c>
      <c r="R7739" s="17">
        <f>IF($B7739="","",MIN(1,DAY($A7739)/IF($N7739="Superstore",Settings!$B$5,Settings!$B$4)))</f>
        <v/>
      </c>
      <c r="S7739" s="17">
        <f>IF(OR($B7739="",$G7739="",$R7739=0),"",$G7739/$R7739)</f>
        <v/>
      </c>
      <c r="T7739">
        <f>IF($S7739="","",IF($S7739&lt;Settings!$B$8,"Critical",IF($S7739&lt;Settings!$B$9,"Semi Critical","Non Critical")))</f>
        <v/>
      </c>
      <c r="U7739">
        <f>IF($B7739="","",IFERROR(VLOOKUP($O7739,Leaders!$A:$B,2,0),"Not Mapped"))</f>
        <v/>
      </c>
    </row>
    <row r="7740">
      <c r="A7740" s="16" t="n"/>
      <c r="G7740" s="17" t="n"/>
      <c r="H7740" s="17" t="n"/>
      <c r="I7740" s="17" t="n"/>
      <c r="J7740" s="17" t="n"/>
      <c r="K7740" s="17" t="n"/>
      <c r="L7740" s="17" t="n"/>
      <c r="N7740">
        <f>IF($B7740="","",IF($C7740="SUPERSTORE","Superstore","DH"))</f>
        <v/>
      </c>
      <c r="O7740">
        <f>IF($B7740="","",IFERROR(VLOOKUP($B7740,Mapping!$A:$C,2,0),"Not Mapped"))</f>
        <v/>
      </c>
      <c r="P7740">
        <f>IF($B7740="","",IFERROR(VLOOKUP($B7740,Mapping!$A:$C,3,0),"Not Mapped"))</f>
        <v/>
      </c>
      <c r="Q7740">
        <f>IF($B7740="","",IF(COUNTIF(Exclusions!$A:$A,$B7740)&gt;0,"Yes","No"))</f>
        <v/>
      </c>
      <c r="R7740" s="17">
        <f>IF($B7740="","",MIN(1,DAY($A7740)/IF($N7740="Superstore",Settings!$B$5,Settings!$B$4)))</f>
        <v/>
      </c>
      <c r="S7740" s="17">
        <f>IF(OR($B7740="",$G7740="",$R7740=0),"",$G7740/$R7740)</f>
        <v/>
      </c>
      <c r="T7740">
        <f>IF($S7740="","",IF($S7740&lt;Settings!$B$8,"Critical",IF($S7740&lt;Settings!$B$9,"Semi Critical","Non Critical")))</f>
        <v/>
      </c>
      <c r="U7740">
        <f>IF($B7740="","",IFERROR(VLOOKUP($O7740,Leaders!$A:$B,2,0),"Not Mapped"))</f>
        <v/>
      </c>
    </row>
    <row r="7741">
      <c r="A7741" s="16" t="n"/>
      <c r="G7741" s="17" t="n"/>
      <c r="H7741" s="17" t="n"/>
      <c r="I7741" s="17" t="n"/>
      <c r="J7741" s="17" t="n"/>
      <c r="K7741" s="17" t="n"/>
      <c r="L7741" s="17" t="n"/>
      <c r="N7741">
        <f>IF($B7741="","",IF($C7741="SUPERSTORE","Superstore","DH"))</f>
        <v/>
      </c>
      <c r="O7741">
        <f>IF($B7741="","",IFERROR(VLOOKUP($B7741,Mapping!$A:$C,2,0),"Not Mapped"))</f>
        <v/>
      </c>
      <c r="P7741">
        <f>IF($B7741="","",IFERROR(VLOOKUP($B7741,Mapping!$A:$C,3,0),"Not Mapped"))</f>
        <v/>
      </c>
      <c r="Q7741">
        <f>IF($B7741="","",IF(COUNTIF(Exclusions!$A:$A,$B7741)&gt;0,"Yes","No"))</f>
        <v/>
      </c>
      <c r="R7741" s="17">
        <f>IF($B7741="","",MIN(1,DAY($A7741)/IF($N7741="Superstore",Settings!$B$5,Settings!$B$4)))</f>
        <v/>
      </c>
      <c r="S7741" s="17">
        <f>IF(OR($B7741="",$G7741="",$R7741=0),"",$G7741/$R7741)</f>
        <v/>
      </c>
      <c r="T7741">
        <f>IF($S7741="","",IF($S7741&lt;Settings!$B$8,"Critical",IF($S7741&lt;Settings!$B$9,"Semi Critical","Non Critical")))</f>
        <v/>
      </c>
      <c r="U7741">
        <f>IF($B7741="","",IFERROR(VLOOKUP($O7741,Leaders!$A:$B,2,0),"Not Mapped"))</f>
        <v/>
      </c>
    </row>
    <row r="7742">
      <c r="A7742" s="16" t="n"/>
      <c r="G7742" s="17" t="n"/>
      <c r="H7742" s="17" t="n"/>
      <c r="I7742" s="17" t="n"/>
      <c r="J7742" s="17" t="n"/>
      <c r="K7742" s="17" t="n"/>
      <c r="L7742" s="17" t="n"/>
      <c r="N7742">
        <f>IF($B7742="","",IF($C7742="SUPERSTORE","Superstore","DH"))</f>
        <v/>
      </c>
      <c r="O7742">
        <f>IF($B7742="","",IFERROR(VLOOKUP($B7742,Mapping!$A:$C,2,0),"Not Mapped"))</f>
        <v/>
      </c>
      <c r="P7742">
        <f>IF($B7742="","",IFERROR(VLOOKUP($B7742,Mapping!$A:$C,3,0),"Not Mapped"))</f>
        <v/>
      </c>
      <c r="Q7742">
        <f>IF($B7742="","",IF(COUNTIF(Exclusions!$A:$A,$B7742)&gt;0,"Yes","No"))</f>
        <v/>
      </c>
      <c r="R7742" s="17">
        <f>IF($B7742="","",MIN(1,DAY($A7742)/IF($N7742="Superstore",Settings!$B$5,Settings!$B$4)))</f>
        <v/>
      </c>
      <c r="S7742" s="17">
        <f>IF(OR($B7742="",$G7742="",$R7742=0),"",$G7742/$R7742)</f>
        <v/>
      </c>
      <c r="T7742">
        <f>IF($S7742="","",IF($S7742&lt;Settings!$B$8,"Critical",IF($S7742&lt;Settings!$B$9,"Semi Critical","Non Critical")))</f>
        <v/>
      </c>
      <c r="U7742">
        <f>IF($B7742="","",IFERROR(VLOOKUP($O7742,Leaders!$A:$B,2,0),"Not Mapped"))</f>
        <v/>
      </c>
    </row>
    <row r="7743">
      <c r="A7743" s="16" t="n"/>
      <c r="G7743" s="17" t="n"/>
      <c r="H7743" s="17" t="n"/>
      <c r="I7743" s="17" t="n"/>
      <c r="J7743" s="17" t="n"/>
      <c r="K7743" s="17" t="n"/>
      <c r="L7743" s="17" t="n"/>
      <c r="N7743">
        <f>IF($B7743="","",IF($C7743="SUPERSTORE","Superstore","DH"))</f>
        <v/>
      </c>
      <c r="O7743">
        <f>IF($B7743="","",IFERROR(VLOOKUP($B7743,Mapping!$A:$C,2,0),"Not Mapped"))</f>
        <v/>
      </c>
      <c r="P7743">
        <f>IF($B7743="","",IFERROR(VLOOKUP($B7743,Mapping!$A:$C,3,0),"Not Mapped"))</f>
        <v/>
      </c>
      <c r="Q7743">
        <f>IF($B7743="","",IF(COUNTIF(Exclusions!$A:$A,$B7743)&gt;0,"Yes","No"))</f>
        <v/>
      </c>
      <c r="R7743" s="17">
        <f>IF($B7743="","",MIN(1,DAY($A7743)/IF($N7743="Superstore",Settings!$B$5,Settings!$B$4)))</f>
        <v/>
      </c>
      <c r="S7743" s="17">
        <f>IF(OR($B7743="",$G7743="",$R7743=0),"",$G7743/$R7743)</f>
        <v/>
      </c>
      <c r="T7743">
        <f>IF($S7743="","",IF($S7743&lt;Settings!$B$8,"Critical",IF($S7743&lt;Settings!$B$9,"Semi Critical","Non Critical")))</f>
        <v/>
      </c>
      <c r="U7743">
        <f>IF($B7743="","",IFERROR(VLOOKUP($O7743,Leaders!$A:$B,2,0),"Not Mapped"))</f>
        <v/>
      </c>
    </row>
    <row r="7744">
      <c r="A7744" s="16" t="n"/>
      <c r="G7744" s="17" t="n"/>
      <c r="H7744" s="17" t="n"/>
      <c r="I7744" s="17" t="n"/>
      <c r="J7744" s="17" t="n"/>
      <c r="K7744" s="17" t="n"/>
      <c r="L7744" s="17" t="n"/>
      <c r="N7744">
        <f>IF($B7744="","",IF($C7744="SUPERSTORE","Superstore","DH"))</f>
        <v/>
      </c>
      <c r="O7744">
        <f>IF($B7744="","",IFERROR(VLOOKUP($B7744,Mapping!$A:$C,2,0),"Not Mapped"))</f>
        <v/>
      </c>
      <c r="P7744">
        <f>IF($B7744="","",IFERROR(VLOOKUP($B7744,Mapping!$A:$C,3,0),"Not Mapped"))</f>
        <v/>
      </c>
      <c r="Q7744">
        <f>IF($B7744="","",IF(COUNTIF(Exclusions!$A:$A,$B7744)&gt;0,"Yes","No"))</f>
        <v/>
      </c>
      <c r="R7744" s="17">
        <f>IF($B7744="","",MIN(1,DAY($A7744)/IF($N7744="Superstore",Settings!$B$5,Settings!$B$4)))</f>
        <v/>
      </c>
      <c r="S7744" s="17">
        <f>IF(OR($B7744="",$G7744="",$R7744=0),"",$G7744/$R7744)</f>
        <v/>
      </c>
      <c r="T7744">
        <f>IF($S7744="","",IF($S7744&lt;Settings!$B$8,"Critical",IF($S7744&lt;Settings!$B$9,"Semi Critical","Non Critical")))</f>
        <v/>
      </c>
      <c r="U7744">
        <f>IF($B7744="","",IFERROR(VLOOKUP($O7744,Leaders!$A:$B,2,0),"Not Mapped"))</f>
        <v/>
      </c>
    </row>
    <row r="7745">
      <c r="A7745" s="16" t="n"/>
      <c r="G7745" s="17" t="n"/>
      <c r="H7745" s="17" t="n"/>
      <c r="I7745" s="17" t="n"/>
      <c r="J7745" s="17" t="n"/>
      <c r="K7745" s="17" t="n"/>
      <c r="L7745" s="17" t="n"/>
      <c r="N7745">
        <f>IF($B7745="","",IF($C7745="SUPERSTORE","Superstore","DH"))</f>
        <v/>
      </c>
      <c r="O7745">
        <f>IF($B7745="","",IFERROR(VLOOKUP($B7745,Mapping!$A:$C,2,0),"Not Mapped"))</f>
        <v/>
      </c>
      <c r="P7745">
        <f>IF($B7745="","",IFERROR(VLOOKUP($B7745,Mapping!$A:$C,3,0),"Not Mapped"))</f>
        <v/>
      </c>
      <c r="Q7745">
        <f>IF($B7745="","",IF(COUNTIF(Exclusions!$A:$A,$B7745)&gt;0,"Yes","No"))</f>
        <v/>
      </c>
      <c r="R7745" s="17">
        <f>IF($B7745="","",MIN(1,DAY($A7745)/IF($N7745="Superstore",Settings!$B$5,Settings!$B$4)))</f>
        <v/>
      </c>
      <c r="S7745" s="17">
        <f>IF(OR($B7745="",$G7745="",$R7745=0),"",$G7745/$R7745)</f>
        <v/>
      </c>
      <c r="T7745">
        <f>IF($S7745="","",IF($S7745&lt;Settings!$B$8,"Critical",IF($S7745&lt;Settings!$B$9,"Semi Critical","Non Critical")))</f>
        <v/>
      </c>
      <c r="U7745">
        <f>IF($B7745="","",IFERROR(VLOOKUP($O7745,Leaders!$A:$B,2,0),"Not Mapped"))</f>
        <v/>
      </c>
    </row>
    <row r="7746">
      <c r="A7746" s="16" t="n"/>
      <c r="G7746" s="17" t="n"/>
      <c r="H7746" s="17" t="n"/>
      <c r="I7746" s="17" t="n"/>
      <c r="J7746" s="17" t="n"/>
      <c r="K7746" s="17" t="n"/>
      <c r="L7746" s="17" t="n"/>
      <c r="N7746">
        <f>IF($B7746="","",IF($C7746="SUPERSTORE","Superstore","DH"))</f>
        <v/>
      </c>
      <c r="O7746">
        <f>IF($B7746="","",IFERROR(VLOOKUP($B7746,Mapping!$A:$C,2,0),"Not Mapped"))</f>
        <v/>
      </c>
      <c r="P7746">
        <f>IF($B7746="","",IFERROR(VLOOKUP($B7746,Mapping!$A:$C,3,0),"Not Mapped"))</f>
        <v/>
      </c>
      <c r="Q7746">
        <f>IF($B7746="","",IF(COUNTIF(Exclusions!$A:$A,$B7746)&gt;0,"Yes","No"))</f>
        <v/>
      </c>
      <c r="R7746" s="17">
        <f>IF($B7746="","",MIN(1,DAY($A7746)/IF($N7746="Superstore",Settings!$B$5,Settings!$B$4)))</f>
        <v/>
      </c>
      <c r="S7746" s="17">
        <f>IF(OR($B7746="",$G7746="",$R7746=0),"",$G7746/$R7746)</f>
        <v/>
      </c>
      <c r="T7746">
        <f>IF($S7746="","",IF($S7746&lt;Settings!$B$8,"Critical",IF($S7746&lt;Settings!$B$9,"Semi Critical","Non Critical")))</f>
        <v/>
      </c>
      <c r="U7746">
        <f>IF($B7746="","",IFERROR(VLOOKUP($O7746,Leaders!$A:$B,2,0),"Not Mapped"))</f>
        <v/>
      </c>
    </row>
    <row r="7747">
      <c r="A7747" s="16" t="n"/>
      <c r="G7747" s="17" t="n"/>
      <c r="H7747" s="17" t="n"/>
      <c r="I7747" s="17" t="n"/>
      <c r="J7747" s="17" t="n"/>
      <c r="K7747" s="17" t="n"/>
      <c r="L7747" s="17" t="n"/>
      <c r="N7747">
        <f>IF($B7747="","",IF($C7747="SUPERSTORE","Superstore","DH"))</f>
        <v/>
      </c>
      <c r="O7747">
        <f>IF($B7747="","",IFERROR(VLOOKUP($B7747,Mapping!$A:$C,2,0),"Not Mapped"))</f>
        <v/>
      </c>
      <c r="P7747">
        <f>IF($B7747="","",IFERROR(VLOOKUP($B7747,Mapping!$A:$C,3,0),"Not Mapped"))</f>
        <v/>
      </c>
      <c r="Q7747">
        <f>IF($B7747="","",IF(COUNTIF(Exclusions!$A:$A,$B7747)&gt;0,"Yes","No"))</f>
        <v/>
      </c>
      <c r="R7747" s="17">
        <f>IF($B7747="","",MIN(1,DAY($A7747)/IF($N7747="Superstore",Settings!$B$5,Settings!$B$4)))</f>
        <v/>
      </c>
      <c r="S7747" s="17">
        <f>IF(OR($B7747="",$G7747="",$R7747=0),"",$G7747/$R7747)</f>
        <v/>
      </c>
      <c r="T7747">
        <f>IF($S7747="","",IF($S7747&lt;Settings!$B$8,"Critical",IF($S7747&lt;Settings!$B$9,"Semi Critical","Non Critical")))</f>
        <v/>
      </c>
      <c r="U7747">
        <f>IF($B7747="","",IFERROR(VLOOKUP($O7747,Leaders!$A:$B,2,0),"Not Mapped"))</f>
        <v/>
      </c>
    </row>
    <row r="7748">
      <c r="A7748" s="16" t="n"/>
      <c r="G7748" s="17" t="n"/>
      <c r="H7748" s="17" t="n"/>
      <c r="I7748" s="17" t="n"/>
      <c r="J7748" s="17" t="n"/>
      <c r="K7748" s="17" t="n"/>
      <c r="L7748" s="17" t="n"/>
      <c r="N7748">
        <f>IF($B7748="","",IF($C7748="SUPERSTORE","Superstore","DH"))</f>
        <v/>
      </c>
      <c r="O7748">
        <f>IF($B7748="","",IFERROR(VLOOKUP($B7748,Mapping!$A:$C,2,0),"Not Mapped"))</f>
        <v/>
      </c>
      <c r="P7748">
        <f>IF($B7748="","",IFERROR(VLOOKUP($B7748,Mapping!$A:$C,3,0),"Not Mapped"))</f>
        <v/>
      </c>
      <c r="Q7748">
        <f>IF($B7748="","",IF(COUNTIF(Exclusions!$A:$A,$B7748)&gt;0,"Yes","No"))</f>
        <v/>
      </c>
      <c r="R7748" s="17">
        <f>IF($B7748="","",MIN(1,DAY($A7748)/IF($N7748="Superstore",Settings!$B$5,Settings!$B$4)))</f>
        <v/>
      </c>
      <c r="S7748" s="17">
        <f>IF(OR($B7748="",$G7748="",$R7748=0),"",$G7748/$R7748)</f>
        <v/>
      </c>
      <c r="T7748">
        <f>IF($S7748="","",IF($S7748&lt;Settings!$B$8,"Critical",IF($S7748&lt;Settings!$B$9,"Semi Critical","Non Critical")))</f>
        <v/>
      </c>
      <c r="U7748">
        <f>IF($B7748="","",IFERROR(VLOOKUP($O7748,Leaders!$A:$B,2,0),"Not Mapped"))</f>
        <v/>
      </c>
    </row>
    <row r="7749">
      <c r="A7749" s="16" t="n"/>
      <c r="G7749" s="17" t="n"/>
      <c r="H7749" s="17" t="n"/>
      <c r="I7749" s="17" t="n"/>
      <c r="J7749" s="17" t="n"/>
      <c r="K7749" s="17" t="n"/>
      <c r="L7749" s="17" t="n"/>
      <c r="N7749">
        <f>IF($B7749="","",IF($C7749="SUPERSTORE","Superstore","DH"))</f>
        <v/>
      </c>
      <c r="O7749">
        <f>IF($B7749="","",IFERROR(VLOOKUP($B7749,Mapping!$A:$C,2,0),"Not Mapped"))</f>
        <v/>
      </c>
      <c r="P7749">
        <f>IF($B7749="","",IFERROR(VLOOKUP($B7749,Mapping!$A:$C,3,0),"Not Mapped"))</f>
        <v/>
      </c>
      <c r="Q7749">
        <f>IF($B7749="","",IF(COUNTIF(Exclusions!$A:$A,$B7749)&gt;0,"Yes","No"))</f>
        <v/>
      </c>
      <c r="R7749" s="17">
        <f>IF($B7749="","",MIN(1,DAY($A7749)/IF($N7749="Superstore",Settings!$B$5,Settings!$B$4)))</f>
        <v/>
      </c>
      <c r="S7749" s="17">
        <f>IF(OR($B7749="",$G7749="",$R7749=0),"",$G7749/$R7749)</f>
        <v/>
      </c>
      <c r="T7749">
        <f>IF($S7749="","",IF($S7749&lt;Settings!$B$8,"Critical",IF($S7749&lt;Settings!$B$9,"Semi Critical","Non Critical")))</f>
        <v/>
      </c>
      <c r="U7749">
        <f>IF($B7749="","",IFERROR(VLOOKUP($O7749,Leaders!$A:$B,2,0),"Not Mapped"))</f>
        <v/>
      </c>
    </row>
    <row r="7750">
      <c r="A7750" s="16" t="n"/>
      <c r="G7750" s="17" t="n"/>
      <c r="H7750" s="17" t="n"/>
      <c r="I7750" s="17" t="n"/>
      <c r="J7750" s="17" t="n"/>
      <c r="K7750" s="17" t="n"/>
      <c r="L7750" s="17" t="n"/>
      <c r="N7750">
        <f>IF($B7750="","",IF($C7750="SUPERSTORE","Superstore","DH"))</f>
        <v/>
      </c>
      <c r="O7750">
        <f>IF($B7750="","",IFERROR(VLOOKUP($B7750,Mapping!$A:$C,2,0),"Not Mapped"))</f>
        <v/>
      </c>
      <c r="P7750">
        <f>IF($B7750="","",IFERROR(VLOOKUP($B7750,Mapping!$A:$C,3,0),"Not Mapped"))</f>
        <v/>
      </c>
      <c r="Q7750">
        <f>IF($B7750="","",IF(COUNTIF(Exclusions!$A:$A,$B7750)&gt;0,"Yes","No"))</f>
        <v/>
      </c>
      <c r="R7750" s="17">
        <f>IF($B7750="","",MIN(1,DAY($A7750)/IF($N7750="Superstore",Settings!$B$5,Settings!$B$4)))</f>
        <v/>
      </c>
      <c r="S7750" s="17">
        <f>IF(OR($B7750="",$G7750="",$R7750=0),"",$G7750/$R7750)</f>
        <v/>
      </c>
      <c r="T7750">
        <f>IF($S7750="","",IF($S7750&lt;Settings!$B$8,"Critical",IF($S7750&lt;Settings!$B$9,"Semi Critical","Non Critical")))</f>
        <v/>
      </c>
      <c r="U7750">
        <f>IF($B7750="","",IFERROR(VLOOKUP($O7750,Leaders!$A:$B,2,0),"Not Mapped"))</f>
        <v/>
      </c>
    </row>
    <row r="7751">
      <c r="A7751" s="16" t="n"/>
      <c r="G7751" s="17" t="n"/>
      <c r="H7751" s="17" t="n"/>
      <c r="I7751" s="17" t="n"/>
      <c r="J7751" s="17" t="n"/>
      <c r="K7751" s="17" t="n"/>
      <c r="L7751" s="17" t="n"/>
      <c r="N7751">
        <f>IF($B7751="","",IF($C7751="SUPERSTORE","Superstore","DH"))</f>
        <v/>
      </c>
      <c r="O7751">
        <f>IF($B7751="","",IFERROR(VLOOKUP($B7751,Mapping!$A:$C,2,0),"Not Mapped"))</f>
        <v/>
      </c>
      <c r="P7751">
        <f>IF($B7751="","",IFERROR(VLOOKUP($B7751,Mapping!$A:$C,3,0),"Not Mapped"))</f>
        <v/>
      </c>
      <c r="Q7751">
        <f>IF($B7751="","",IF(COUNTIF(Exclusions!$A:$A,$B7751)&gt;0,"Yes","No"))</f>
        <v/>
      </c>
      <c r="R7751" s="17">
        <f>IF($B7751="","",MIN(1,DAY($A7751)/IF($N7751="Superstore",Settings!$B$5,Settings!$B$4)))</f>
        <v/>
      </c>
      <c r="S7751" s="17">
        <f>IF(OR($B7751="",$G7751="",$R7751=0),"",$G7751/$R7751)</f>
        <v/>
      </c>
      <c r="T7751">
        <f>IF($S7751="","",IF($S7751&lt;Settings!$B$8,"Critical",IF($S7751&lt;Settings!$B$9,"Semi Critical","Non Critical")))</f>
        <v/>
      </c>
      <c r="U7751">
        <f>IF($B7751="","",IFERROR(VLOOKUP($O7751,Leaders!$A:$B,2,0),"Not Mapped"))</f>
        <v/>
      </c>
    </row>
    <row r="7752">
      <c r="A7752" s="16" t="n"/>
      <c r="G7752" s="17" t="n"/>
      <c r="H7752" s="17" t="n"/>
      <c r="I7752" s="17" t="n"/>
      <c r="J7752" s="17" t="n"/>
      <c r="K7752" s="17" t="n"/>
      <c r="L7752" s="17" t="n"/>
      <c r="N7752">
        <f>IF($B7752="","",IF($C7752="SUPERSTORE","Superstore","DH"))</f>
        <v/>
      </c>
      <c r="O7752">
        <f>IF($B7752="","",IFERROR(VLOOKUP($B7752,Mapping!$A:$C,2,0),"Not Mapped"))</f>
        <v/>
      </c>
      <c r="P7752">
        <f>IF($B7752="","",IFERROR(VLOOKUP($B7752,Mapping!$A:$C,3,0),"Not Mapped"))</f>
        <v/>
      </c>
      <c r="Q7752">
        <f>IF($B7752="","",IF(COUNTIF(Exclusions!$A:$A,$B7752)&gt;0,"Yes","No"))</f>
        <v/>
      </c>
      <c r="R7752" s="17">
        <f>IF($B7752="","",MIN(1,DAY($A7752)/IF($N7752="Superstore",Settings!$B$5,Settings!$B$4)))</f>
        <v/>
      </c>
      <c r="S7752" s="17">
        <f>IF(OR($B7752="",$G7752="",$R7752=0),"",$G7752/$R7752)</f>
        <v/>
      </c>
      <c r="T7752">
        <f>IF($S7752="","",IF($S7752&lt;Settings!$B$8,"Critical",IF($S7752&lt;Settings!$B$9,"Semi Critical","Non Critical")))</f>
        <v/>
      </c>
      <c r="U7752">
        <f>IF($B7752="","",IFERROR(VLOOKUP($O7752,Leaders!$A:$B,2,0),"Not Mapped"))</f>
        <v/>
      </c>
    </row>
    <row r="7753">
      <c r="A7753" s="16" t="n"/>
      <c r="G7753" s="17" t="n"/>
      <c r="H7753" s="17" t="n"/>
      <c r="I7753" s="17" t="n"/>
      <c r="J7753" s="17" t="n"/>
      <c r="K7753" s="17" t="n"/>
      <c r="L7753" s="17" t="n"/>
      <c r="N7753">
        <f>IF($B7753="","",IF($C7753="SUPERSTORE","Superstore","DH"))</f>
        <v/>
      </c>
      <c r="O7753">
        <f>IF($B7753="","",IFERROR(VLOOKUP($B7753,Mapping!$A:$C,2,0),"Not Mapped"))</f>
        <v/>
      </c>
      <c r="P7753">
        <f>IF($B7753="","",IFERROR(VLOOKUP($B7753,Mapping!$A:$C,3,0),"Not Mapped"))</f>
        <v/>
      </c>
      <c r="Q7753">
        <f>IF($B7753="","",IF(COUNTIF(Exclusions!$A:$A,$B7753)&gt;0,"Yes","No"))</f>
        <v/>
      </c>
      <c r="R7753" s="17">
        <f>IF($B7753="","",MIN(1,DAY($A7753)/IF($N7753="Superstore",Settings!$B$5,Settings!$B$4)))</f>
        <v/>
      </c>
      <c r="S7753" s="17">
        <f>IF(OR($B7753="",$G7753="",$R7753=0),"",$G7753/$R7753)</f>
        <v/>
      </c>
      <c r="T7753">
        <f>IF($S7753="","",IF($S7753&lt;Settings!$B$8,"Critical",IF($S7753&lt;Settings!$B$9,"Semi Critical","Non Critical")))</f>
        <v/>
      </c>
      <c r="U7753">
        <f>IF($B7753="","",IFERROR(VLOOKUP($O7753,Leaders!$A:$B,2,0),"Not Mapped"))</f>
        <v/>
      </c>
    </row>
    <row r="7754">
      <c r="A7754" s="16" t="n"/>
      <c r="G7754" s="17" t="n"/>
      <c r="H7754" s="17" t="n"/>
      <c r="I7754" s="17" t="n"/>
      <c r="J7754" s="17" t="n"/>
      <c r="K7754" s="17" t="n"/>
      <c r="L7754" s="17" t="n"/>
      <c r="N7754">
        <f>IF($B7754="","",IF($C7754="SUPERSTORE","Superstore","DH"))</f>
        <v/>
      </c>
      <c r="O7754">
        <f>IF($B7754="","",IFERROR(VLOOKUP($B7754,Mapping!$A:$C,2,0),"Not Mapped"))</f>
        <v/>
      </c>
      <c r="P7754">
        <f>IF($B7754="","",IFERROR(VLOOKUP($B7754,Mapping!$A:$C,3,0),"Not Mapped"))</f>
        <v/>
      </c>
      <c r="Q7754">
        <f>IF($B7754="","",IF(COUNTIF(Exclusions!$A:$A,$B7754)&gt;0,"Yes","No"))</f>
        <v/>
      </c>
      <c r="R7754" s="17">
        <f>IF($B7754="","",MIN(1,DAY($A7754)/IF($N7754="Superstore",Settings!$B$5,Settings!$B$4)))</f>
        <v/>
      </c>
      <c r="S7754" s="17">
        <f>IF(OR($B7754="",$G7754="",$R7754=0),"",$G7754/$R7754)</f>
        <v/>
      </c>
      <c r="T7754">
        <f>IF($S7754="","",IF($S7754&lt;Settings!$B$8,"Critical",IF($S7754&lt;Settings!$B$9,"Semi Critical","Non Critical")))</f>
        <v/>
      </c>
      <c r="U7754">
        <f>IF($B7754="","",IFERROR(VLOOKUP($O7754,Leaders!$A:$B,2,0),"Not Mapped"))</f>
        <v/>
      </c>
    </row>
    <row r="7755">
      <c r="A7755" s="16" t="n"/>
      <c r="G7755" s="17" t="n"/>
      <c r="H7755" s="17" t="n"/>
      <c r="I7755" s="17" t="n"/>
      <c r="J7755" s="17" t="n"/>
      <c r="K7755" s="17" t="n"/>
      <c r="L7755" s="17" t="n"/>
      <c r="N7755">
        <f>IF($B7755="","",IF($C7755="SUPERSTORE","Superstore","DH"))</f>
        <v/>
      </c>
      <c r="O7755">
        <f>IF($B7755="","",IFERROR(VLOOKUP($B7755,Mapping!$A:$C,2,0),"Not Mapped"))</f>
        <v/>
      </c>
      <c r="P7755">
        <f>IF($B7755="","",IFERROR(VLOOKUP($B7755,Mapping!$A:$C,3,0),"Not Mapped"))</f>
        <v/>
      </c>
      <c r="Q7755">
        <f>IF($B7755="","",IF(COUNTIF(Exclusions!$A:$A,$B7755)&gt;0,"Yes","No"))</f>
        <v/>
      </c>
      <c r="R7755" s="17">
        <f>IF($B7755="","",MIN(1,DAY($A7755)/IF($N7755="Superstore",Settings!$B$5,Settings!$B$4)))</f>
        <v/>
      </c>
      <c r="S7755" s="17">
        <f>IF(OR($B7755="",$G7755="",$R7755=0),"",$G7755/$R7755)</f>
        <v/>
      </c>
      <c r="T7755">
        <f>IF($S7755="","",IF($S7755&lt;Settings!$B$8,"Critical",IF($S7755&lt;Settings!$B$9,"Semi Critical","Non Critical")))</f>
        <v/>
      </c>
      <c r="U7755">
        <f>IF($B7755="","",IFERROR(VLOOKUP($O7755,Leaders!$A:$B,2,0),"Not Mapped"))</f>
        <v/>
      </c>
    </row>
    <row r="7756">
      <c r="A7756" s="16" t="n"/>
      <c r="G7756" s="17" t="n"/>
      <c r="H7756" s="17" t="n"/>
      <c r="I7756" s="17" t="n"/>
      <c r="J7756" s="17" t="n"/>
      <c r="K7756" s="17" t="n"/>
      <c r="L7756" s="17" t="n"/>
      <c r="N7756">
        <f>IF($B7756="","",IF($C7756="SUPERSTORE","Superstore","DH"))</f>
        <v/>
      </c>
      <c r="O7756">
        <f>IF($B7756="","",IFERROR(VLOOKUP($B7756,Mapping!$A:$C,2,0),"Not Mapped"))</f>
        <v/>
      </c>
      <c r="P7756">
        <f>IF($B7756="","",IFERROR(VLOOKUP($B7756,Mapping!$A:$C,3,0),"Not Mapped"))</f>
        <v/>
      </c>
      <c r="Q7756">
        <f>IF($B7756="","",IF(COUNTIF(Exclusions!$A:$A,$B7756)&gt;0,"Yes","No"))</f>
        <v/>
      </c>
      <c r="R7756" s="17">
        <f>IF($B7756="","",MIN(1,DAY($A7756)/IF($N7756="Superstore",Settings!$B$5,Settings!$B$4)))</f>
        <v/>
      </c>
      <c r="S7756" s="17">
        <f>IF(OR($B7756="",$G7756="",$R7756=0),"",$G7756/$R7756)</f>
        <v/>
      </c>
      <c r="T7756">
        <f>IF($S7756="","",IF($S7756&lt;Settings!$B$8,"Critical",IF($S7756&lt;Settings!$B$9,"Semi Critical","Non Critical")))</f>
        <v/>
      </c>
      <c r="U7756">
        <f>IF($B7756="","",IFERROR(VLOOKUP($O7756,Leaders!$A:$B,2,0),"Not Mapped"))</f>
        <v/>
      </c>
    </row>
    <row r="7757">
      <c r="A7757" s="16" t="n"/>
      <c r="G7757" s="17" t="n"/>
      <c r="H7757" s="17" t="n"/>
      <c r="I7757" s="17" t="n"/>
      <c r="J7757" s="17" t="n"/>
      <c r="K7757" s="17" t="n"/>
      <c r="L7757" s="17" t="n"/>
      <c r="N7757">
        <f>IF($B7757="","",IF($C7757="SUPERSTORE","Superstore","DH"))</f>
        <v/>
      </c>
      <c r="O7757">
        <f>IF($B7757="","",IFERROR(VLOOKUP($B7757,Mapping!$A:$C,2,0),"Not Mapped"))</f>
        <v/>
      </c>
      <c r="P7757">
        <f>IF($B7757="","",IFERROR(VLOOKUP($B7757,Mapping!$A:$C,3,0),"Not Mapped"))</f>
        <v/>
      </c>
      <c r="Q7757">
        <f>IF($B7757="","",IF(COUNTIF(Exclusions!$A:$A,$B7757)&gt;0,"Yes","No"))</f>
        <v/>
      </c>
      <c r="R7757" s="17">
        <f>IF($B7757="","",MIN(1,DAY($A7757)/IF($N7757="Superstore",Settings!$B$5,Settings!$B$4)))</f>
        <v/>
      </c>
      <c r="S7757" s="17">
        <f>IF(OR($B7757="",$G7757="",$R7757=0),"",$G7757/$R7757)</f>
        <v/>
      </c>
      <c r="T7757">
        <f>IF($S7757="","",IF($S7757&lt;Settings!$B$8,"Critical",IF($S7757&lt;Settings!$B$9,"Semi Critical","Non Critical")))</f>
        <v/>
      </c>
      <c r="U7757">
        <f>IF($B7757="","",IFERROR(VLOOKUP($O7757,Leaders!$A:$B,2,0),"Not Mapped"))</f>
        <v/>
      </c>
    </row>
    <row r="7758">
      <c r="A7758" s="16" t="n"/>
      <c r="G7758" s="17" t="n"/>
      <c r="H7758" s="17" t="n"/>
      <c r="I7758" s="17" t="n"/>
      <c r="J7758" s="17" t="n"/>
      <c r="K7758" s="17" t="n"/>
      <c r="L7758" s="17" t="n"/>
      <c r="N7758">
        <f>IF($B7758="","",IF($C7758="SUPERSTORE","Superstore","DH"))</f>
        <v/>
      </c>
      <c r="O7758">
        <f>IF($B7758="","",IFERROR(VLOOKUP($B7758,Mapping!$A:$C,2,0),"Not Mapped"))</f>
        <v/>
      </c>
      <c r="P7758">
        <f>IF($B7758="","",IFERROR(VLOOKUP($B7758,Mapping!$A:$C,3,0),"Not Mapped"))</f>
        <v/>
      </c>
      <c r="Q7758">
        <f>IF($B7758="","",IF(COUNTIF(Exclusions!$A:$A,$B7758)&gt;0,"Yes","No"))</f>
        <v/>
      </c>
      <c r="R7758" s="17">
        <f>IF($B7758="","",MIN(1,DAY($A7758)/IF($N7758="Superstore",Settings!$B$5,Settings!$B$4)))</f>
        <v/>
      </c>
      <c r="S7758" s="17">
        <f>IF(OR($B7758="",$G7758="",$R7758=0),"",$G7758/$R7758)</f>
        <v/>
      </c>
      <c r="T7758">
        <f>IF($S7758="","",IF($S7758&lt;Settings!$B$8,"Critical",IF($S7758&lt;Settings!$B$9,"Semi Critical","Non Critical")))</f>
        <v/>
      </c>
      <c r="U7758">
        <f>IF($B7758="","",IFERROR(VLOOKUP($O7758,Leaders!$A:$B,2,0),"Not Mapped"))</f>
        <v/>
      </c>
    </row>
    <row r="7759">
      <c r="A7759" s="16" t="n"/>
      <c r="G7759" s="17" t="n"/>
      <c r="H7759" s="17" t="n"/>
      <c r="I7759" s="17" t="n"/>
      <c r="J7759" s="17" t="n"/>
      <c r="K7759" s="17" t="n"/>
      <c r="L7759" s="17" t="n"/>
      <c r="N7759">
        <f>IF($B7759="","",IF($C7759="SUPERSTORE","Superstore","DH"))</f>
        <v/>
      </c>
      <c r="O7759">
        <f>IF($B7759="","",IFERROR(VLOOKUP($B7759,Mapping!$A:$C,2,0),"Not Mapped"))</f>
        <v/>
      </c>
      <c r="P7759">
        <f>IF($B7759="","",IFERROR(VLOOKUP($B7759,Mapping!$A:$C,3,0),"Not Mapped"))</f>
        <v/>
      </c>
      <c r="Q7759">
        <f>IF($B7759="","",IF(COUNTIF(Exclusions!$A:$A,$B7759)&gt;0,"Yes","No"))</f>
        <v/>
      </c>
      <c r="R7759" s="17">
        <f>IF($B7759="","",MIN(1,DAY($A7759)/IF($N7759="Superstore",Settings!$B$5,Settings!$B$4)))</f>
        <v/>
      </c>
      <c r="S7759" s="17">
        <f>IF(OR($B7759="",$G7759="",$R7759=0),"",$G7759/$R7759)</f>
        <v/>
      </c>
      <c r="T7759">
        <f>IF($S7759="","",IF($S7759&lt;Settings!$B$8,"Critical",IF($S7759&lt;Settings!$B$9,"Semi Critical","Non Critical")))</f>
        <v/>
      </c>
      <c r="U7759">
        <f>IF($B7759="","",IFERROR(VLOOKUP($O7759,Leaders!$A:$B,2,0),"Not Mapped"))</f>
        <v/>
      </c>
    </row>
    <row r="7760">
      <c r="A7760" s="16" t="n"/>
      <c r="G7760" s="17" t="n"/>
      <c r="H7760" s="17" t="n"/>
      <c r="I7760" s="17" t="n"/>
      <c r="J7760" s="17" t="n"/>
      <c r="K7760" s="17" t="n"/>
      <c r="L7760" s="17" t="n"/>
      <c r="N7760">
        <f>IF($B7760="","",IF($C7760="SUPERSTORE","Superstore","DH"))</f>
        <v/>
      </c>
      <c r="O7760">
        <f>IF($B7760="","",IFERROR(VLOOKUP($B7760,Mapping!$A:$C,2,0),"Not Mapped"))</f>
        <v/>
      </c>
      <c r="P7760">
        <f>IF($B7760="","",IFERROR(VLOOKUP($B7760,Mapping!$A:$C,3,0),"Not Mapped"))</f>
        <v/>
      </c>
      <c r="Q7760">
        <f>IF($B7760="","",IF(COUNTIF(Exclusions!$A:$A,$B7760)&gt;0,"Yes","No"))</f>
        <v/>
      </c>
      <c r="R7760" s="17">
        <f>IF($B7760="","",MIN(1,DAY($A7760)/IF($N7760="Superstore",Settings!$B$5,Settings!$B$4)))</f>
        <v/>
      </c>
      <c r="S7760" s="17">
        <f>IF(OR($B7760="",$G7760="",$R7760=0),"",$G7760/$R7760)</f>
        <v/>
      </c>
      <c r="T7760">
        <f>IF($S7760="","",IF($S7760&lt;Settings!$B$8,"Critical",IF($S7760&lt;Settings!$B$9,"Semi Critical","Non Critical")))</f>
        <v/>
      </c>
      <c r="U7760">
        <f>IF($B7760="","",IFERROR(VLOOKUP($O7760,Leaders!$A:$B,2,0),"Not Mapped"))</f>
        <v/>
      </c>
    </row>
    <row r="7761">
      <c r="A7761" s="16" t="n"/>
      <c r="G7761" s="17" t="n"/>
      <c r="H7761" s="17" t="n"/>
      <c r="I7761" s="17" t="n"/>
      <c r="J7761" s="17" t="n"/>
      <c r="K7761" s="17" t="n"/>
      <c r="L7761" s="17" t="n"/>
      <c r="N7761">
        <f>IF($B7761="","",IF($C7761="SUPERSTORE","Superstore","DH"))</f>
        <v/>
      </c>
      <c r="O7761">
        <f>IF($B7761="","",IFERROR(VLOOKUP($B7761,Mapping!$A:$C,2,0),"Not Mapped"))</f>
        <v/>
      </c>
      <c r="P7761">
        <f>IF($B7761="","",IFERROR(VLOOKUP($B7761,Mapping!$A:$C,3,0),"Not Mapped"))</f>
        <v/>
      </c>
      <c r="Q7761">
        <f>IF($B7761="","",IF(COUNTIF(Exclusions!$A:$A,$B7761)&gt;0,"Yes","No"))</f>
        <v/>
      </c>
      <c r="R7761" s="17">
        <f>IF($B7761="","",MIN(1,DAY($A7761)/IF($N7761="Superstore",Settings!$B$5,Settings!$B$4)))</f>
        <v/>
      </c>
      <c r="S7761" s="17">
        <f>IF(OR($B7761="",$G7761="",$R7761=0),"",$G7761/$R7761)</f>
        <v/>
      </c>
      <c r="T7761">
        <f>IF($S7761="","",IF($S7761&lt;Settings!$B$8,"Critical",IF($S7761&lt;Settings!$B$9,"Semi Critical","Non Critical")))</f>
        <v/>
      </c>
      <c r="U7761">
        <f>IF($B7761="","",IFERROR(VLOOKUP($O7761,Leaders!$A:$B,2,0),"Not Mapped"))</f>
        <v/>
      </c>
    </row>
    <row r="7762">
      <c r="A7762" s="16" t="n"/>
      <c r="G7762" s="17" t="n"/>
      <c r="H7762" s="17" t="n"/>
      <c r="I7762" s="17" t="n"/>
      <c r="J7762" s="17" t="n"/>
      <c r="K7762" s="17" t="n"/>
      <c r="L7762" s="17" t="n"/>
      <c r="N7762">
        <f>IF($B7762="","",IF($C7762="SUPERSTORE","Superstore","DH"))</f>
        <v/>
      </c>
      <c r="O7762">
        <f>IF($B7762="","",IFERROR(VLOOKUP($B7762,Mapping!$A:$C,2,0),"Not Mapped"))</f>
        <v/>
      </c>
      <c r="P7762">
        <f>IF($B7762="","",IFERROR(VLOOKUP($B7762,Mapping!$A:$C,3,0),"Not Mapped"))</f>
        <v/>
      </c>
      <c r="Q7762">
        <f>IF($B7762="","",IF(COUNTIF(Exclusions!$A:$A,$B7762)&gt;0,"Yes","No"))</f>
        <v/>
      </c>
      <c r="R7762" s="17">
        <f>IF($B7762="","",MIN(1,DAY($A7762)/IF($N7762="Superstore",Settings!$B$5,Settings!$B$4)))</f>
        <v/>
      </c>
      <c r="S7762" s="17">
        <f>IF(OR($B7762="",$G7762="",$R7762=0),"",$G7762/$R7762)</f>
        <v/>
      </c>
      <c r="T7762">
        <f>IF($S7762="","",IF($S7762&lt;Settings!$B$8,"Critical",IF($S7762&lt;Settings!$B$9,"Semi Critical","Non Critical")))</f>
        <v/>
      </c>
      <c r="U7762">
        <f>IF($B7762="","",IFERROR(VLOOKUP($O7762,Leaders!$A:$B,2,0),"Not Mapped"))</f>
        <v/>
      </c>
    </row>
    <row r="7763">
      <c r="A7763" s="16" t="n"/>
      <c r="G7763" s="17" t="n"/>
      <c r="H7763" s="17" t="n"/>
      <c r="I7763" s="17" t="n"/>
      <c r="J7763" s="17" t="n"/>
      <c r="K7763" s="17" t="n"/>
      <c r="L7763" s="17" t="n"/>
      <c r="N7763">
        <f>IF($B7763="","",IF($C7763="SUPERSTORE","Superstore","DH"))</f>
        <v/>
      </c>
      <c r="O7763">
        <f>IF($B7763="","",IFERROR(VLOOKUP($B7763,Mapping!$A:$C,2,0),"Not Mapped"))</f>
        <v/>
      </c>
      <c r="P7763">
        <f>IF($B7763="","",IFERROR(VLOOKUP($B7763,Mapping!$A:$C,3,0),"Not Mapped"))</f>
        <v/>
      </c>
      <c r="Q7763">
        <f>IF($B7763="","",IF(COUNTIF(Exclusions!$A:$A,$B7763)&gt;0,"Yes","No"))</f>
        <v/>
      </c>
      <c r="R7763" s="17">
        <f>IF($B7763="","",MIN(1,DAY($A7763)/IF($N7763="Superstore",Settings!$B$5,Settings!$B$4)))</f>
        <v/>
      </c>
      <c r="S7763" s="17">
        <f>IF(OR($B7763="",$G7763="",$R7763=0),"",$G7763/$R7763)</f>
        <v/>
      </c>
      <c r="T7763">
        <f>IF($S7763="","",IF($S7763&lt;Settings!$B$8,"Critical",IF($S7763&lt;Settings!$B$9,"Semi Critical","Non Critical")))</f>
        <v/>
      </c>
      <c r="U7763">
        <f>IF($B7763="","",IFERROR(VLOOKUP($O7763,Leaders!$A:$B,2,0),"Not Mapped"))</f>
        <v/>
      </c>
    </row>
    <row r="7764">
      <c r="A7764" s="16" t="n"/>
      <c r="G7764" s="17" t="n"/>
      <c r="H7764" s="17" t="n"/>
      <c r="I7764" s="17" t="n"/>
      <c r="J7764" s="17" t="n"/>
      <c r="K7764" s="17" t="n"/>
      <c r="L7764" s="17" t="n"/>
      <c r="N7764">
        <f>IF($B7764="","",IF($C7764="SUPERSTORE","Superstore","DH"))</f>
        <v/>
      </c>
      <c r="O7764">
        <f>IF($B7764="","",IFERROR(VLOOKUP($B7764,Mapping!$A:$C,2,0),"Not Mapped"))</f>
        <v/>
      </c>
      <c r="P7764">
        <f>IF($B7764="","",IFERROR(VLOOKUP($B7764,Mapping!$A:$C,3,0),"Not Mapped"))</f>
        <v/>
      </c>
      <c r="Q7764">
        <f>IF($B7764="","",IF(COUNTIF(Exclusions!$A:$A,$B7764)&gt;0,"Yes","No"))</f>
        <v/>
      </c>
      <c r="R7764" s="17">
        <f>IF($B7764="","",MIN(1,DAY($A7764)/IF($N7764="Superstore",Settings!$B$5,Settings!$B$4)))</f>
        <v/>
      </c>
      <c r="S7764" s="17">
        <f>IF(OR($B7764="",$G7764="",$R7764=0),"",$G7764/$R7764)</f>
        <v/>
      </c>
      <c r="T7764">
        <f>IF($S7764="","",IF($S7764&lt;Settings!$B$8,"Critical",IF($S7764&lt;Settings!$B$9,"Semi Critical","Non Critical")))</f>
        <v/>
      </c>
      <c r="U7764">
        <f>IF($B7764="","",IFERROR(VLOOKUP($O7764,Leaders!$A:$B,2,0),"Not Mapped"))</f>
        <v/>
      </c>
    </row>
    <row r="7765">
      <c r="A7765" s="16" t="n"/>
      <c r="G7765" s="17" t="n"/>
      <c r="H7765" s="17" t="n"/>
      <c r="I7765" s="17" t="n"/>
      <c r="J7765" s="17" t="n"/>
      <c r="K7765" s="17" t="n"/>
      <c r="L7765" s="17" t="n"/>
      <c r="N7765">
        <f>IF($B7765="","",IF($C7765="SUPERSTORE","Superstore","DH"))</f>
        <v/>
      </c>
      <c r="O7765">
        <f>IF($B7765="","",IFERROR(VLOOKUP($B7765,Mapping!$A:$C,2,0),"Not Mapped"))</f>
        <v/>
      </c>
      <c r="P7765">
        <f>IF($B7765="","",IFERROR(VLOOKUP($B7765,Mapping!$A:$C,3,0),"Not Mapped"))</f>
        <v/>
      </c>
      <c r="Q7765">
        <f>IF($B7765="","",IF(COUNTIF(Exclusions!$A:$A,$B7765)&gt;0,"Yes","No"))</f>
        <v/>
      </c>
      <c r="R7765" s="17">
        <f>IF($B7765="","",MIN(1,DAY($A7765)/IF($N7765="Superstore",Settings!$B$5,Settings!$B$4)))</f>
        <v/>
      </c>
      <c r="S7765" s="17">
        <f>IF(OR($B7765="",$G7765="",$R7765=0),"",$G7765/$R7765)</f>
        <v/>
      </c>
      <c r="T7765">
        <f>IF($S7765="","",IF($S7765&lt;Settings!$B$8,"Critical",IF($S7765&lt;Settings!$B$9,"Semi Critical","Non Critical")))</f>
        <v/>
      </c>
      <c r="U7765">
        <f>IF($B7765="","",IFERROR(VLOOKUP($O7765,Leaders!$A:$B,2,0),"Not Mapped"))</f>
        <v/>
      </c>
    </row>
    <row r="7766">
      <c r="A7766" s="16" t="n"/>
      <c r="G7766" s="17" t="n"/>
      <c r="H7766" s="17" t="n"/>
      <c r="I7766" s="17" t="n"/>
      <c r="J7766" s="17" t="n"/>
      <c r="K7766" s="17" t="n"/>
      <c r="L7766" s="17" t="n"/>
      <c r="N7766">
        <f>IF($B7766="","",IF($C7766="SUPERSTORE","Superstore","DH"))</f>
        <v/>
      </c>
      <c r="O7766">
        <f>IF($B7766="","",IFERROR(VLOOKUP($B7766,Mapping!$A:$C,2,0),"Not Mapped"))</f>
        <v/>
      </c>
      <c r="P7766">
        <f>IF($B7766="","",IFERROR(VLOOKUP($B7766,Mapping!$A:$C,3,0),"Not Mapped"))</f>
        <v/>
      </c>
      <c r="Q7766">
        <f>IF($B7766="","",IF(COUNTIF(Exclusions!$A:$A,$B7766)&gt;0,"Yes","No"))</f>
        <v/>
      </c>
      <c r="R7766" s="17">
        <f>IF($B7766="","",MIN(1,DAY($A7766)/IF($N7766="Superstore",Settings!$B$5,Settings!$B$4)))</f>
        <v/>
      </c>
      <c r="S7766" s="17">
        <f>IF(OR($B7766="",$G7766="",$R7766=0),"",$G7766/$R7766)</f>
        <v/>
      </c>
      <c r="T7766">
        <f>IF($S7766="","",IF($S7766&lt;Settings!$B$8,"Critical",IF($S7766&lt;Settings!$B$9,"Semi Critical","Non Critical")))</f>
        <v/>
      </c>
      <c r="U7766">
        <f>IF($B7766="","",IFERROR(VLOOKUP($O7766,Leaders!$A:$B,2,0),"Not Mapped"))</f>
        <v/>
      </c>
    </row>
    <row r="7767">
      <c r="A7767" s="16" t="n"/>
      <c r="G7767" s="17" t="n"/>
      <c r="H7767" s="17" t="n"/>
      <c r="I7767" s="17" t="n"/>
      <c r="J7767" s="17" t="n"/>
      <c r="K7767" s="17" t="n"/>
      <c r="L7767" s="17" t="n"/>
      <c r="N7767">
        <f>IF($B7767="","",IF($C7767="SUPERSTORE","Superstore","DH"))</f>
        <v/>
      </c>
      <c r="O7767">
        <f>IF($B7767="","",IFERROR(VLOOKUP($B7767,Mapping!$A:$C,2,0),"Not Mapped"))</f>
        <v/>
      </c>
      <c r="P7767">
        <f>IF($B7767="","",IFERROR(VLOOKUP($B7767,Mapping!$A:$C,3,0),"Not Mapped"))</f>
        <v/>
      </c>
      <c r="Q7767">
        <f>IF($B7767="","",IF(COUNTIF(Exclusions!$A:$A,$B7767)&gt;0,"Yes","No"))</f>
        <v/>
      </c>
      <c r="R7767" s="17">
        <f>IF($B7767="","",MIN(1,DAY($A7767)/IF($N7767="Superstore",Settings!$B$5,Settings!$B$4)))</f>
        <v/>
      </c>
      <c r="S7767" s="17">
        <f>IF(OR($B7767="",$G7767="",$R7767=0),"",$G7767/$R7767)</f>
        <v/>
      </c>
      <c r="T7767">
        <f>IF($S7767="","",IF($S7767&lt;Settings!$B$8,"Critical",IF($S7767&lt;Settings!$B$9,"Semi Critical","Non Critical")))</f>
        <v/>
      </c>
      <c r="U7767">
        <f>IF($B7767="","",IFERROR(VLOOKUP($O7767,Leaders!$A:$B,2,0),"Not Mapped"))</f>
        <v/>
      </c>
    </row>
    <row r="7768">
      <c r="A7768" s="16" t="n"/>
      <c r="G7768" s="17" t="n"/>
      <c r="H7768" s="17" t="n"/>
      <c r="I7768" s="17" t="n"/>
      <c r="J7768" s="17" t="n"/>
      <c r="K7768" s="17" t="n"/>
      <c r="L7768" s="17" t="n"/>
      <c r="N7768">
        <f>IF($B7768="","",IF($C7768="SUPERSTORE","Superstore","DH"))</f>
        <v/>
      </c>
      <c r="O7768">
        <f>IF($B7768="","",IFERROR(VLOOKUP($B7768,Mapping!$A:$C,2,0),"Not Mapped"))</f>
        <v/>
      </c>
      <c r="P7768">
        <f>IF($B7768="","",IFERROR(VLOOKUP($B7768,Mapping!$A:$C,3,0),"Not Mapped"))</f>
        <v/>
      </c>
      <c r="Q7768">
        <f>IF($B7768="","",IF(COUNTIF(Exclusions!$A:$A,$B7768)&gt;0,"Yes","No"))</f>
        <v/>
      </c>
      <c r="R7768" s="17">
        <f>IF($B7768="","",MIN(1,DAY($A7768)/IF($N7768="Superstore",Settings!$B$5,Settings!$B$4)))</f>
        <v/>
      </c>
      <c r="S7768" s="17">
        <f>IF(OR($B7768="",$G7768="",$R7768=0),"",$G7768/$R7768)</f>
        <v/>
      </c>
      <c r="T7768">
        <f>IF($S7768="","",IF($S7768&lt;Settings!$B$8,"Critical",IF($S7768&lt;Settings!$B$9,"Semi Critical","Non Critical")))</f>
        <v/>
      </c>
      <c r="U7768">
        <f>IF($B7768="","",IFERROR(VLOOKUP($O7768,Leaders!$A:$B,2,0),"Not Mapped"))</f>
        <v/>
      </c>
    </row>
    <row r="7769">
      <c r="A7769" s="16" t="n"/>
      <c r="G7769" s="17" t="n"/>
      <c r="H7769" s="17" t="n"/>
      <c r="I7769" s="17" t="n"/>
      <c r="J7769" s="17" t="n"/>
      <c r="K7769" s="17" t="n"/>
      <c r="L7769" s="17" t="n"/>
      <c r="N7769">
        <f>IF($B7769="","",IF($C7769="SUPERSTORE","Superstore","DH"))</f>
        <v/>
      </c>
      <c r="O7769">
        <f>IF($B7769="","",IFERROR(VLOOKUP($B7769,Mapping!$A:$C,2,0),"Not Mapped"))</f>
        <v/>
      </c>
      <c r="P7769">
        <f>IF($B7769="","",IFERROR(VLOOKUP($B7769,Mapping!$A:$C,3,0),"Not Mapped"))</f>
        <v/>
      </c>
      <c r="Q7769">
        <f>IF($B7769="","",IF(COUNTIF(Exclusions!$A:$A,$B7769)&gt;0,"Yes","No"))</f>
        <v/>
      </c>
      <c r="R7769" s="17">
        <f>IF($B7769="","",MIN(1,DAY($A7769)/IF($N7769="Superstore",Settings!$B$5,Settings!$B$4)))</f>
        <v/>
      </c>
      <c r="S7769" s="17">
        <f>IF(OR($B7769="",$G7769="",$R7769=0),"",$G7769/$R7769)</f>
        <v/>
      </c>
      <c r="T7769">
        <f>IF($S7769="","",IF($S7769&lt;Settings!$B$8,"Critical",IF($S7769&lt;Settings!$B$9,"Semi Critical","Non Critical")))</f>
        <v/>
      </c>
      <c r="U7769">
        <f>IF($B7769="","",IFERROR(VLOOKUP($O7769,Leaders!$A:$B,2,0),"Not Mapped"))</f>
        <v/>
      </c>
    </row>
    <row r="7770">
      <c r="A7770" s="16" t="n"/>
      <c r="G7770" s="17" t="n"/>
      <c r="H7770" s="17" t="n"/>
      <c r="I7770" s="17" t="n"/>
      <c r="J7770" s="17" t="n"/>
      <c r="K7770" s="17" t="n"/>
      <c r="L7770" s="17" t="n"/>
      <c r="N7770">
        <f>IF($B7770="","",IF($C7770="SUPERSTORE","Superstore","DH"))</f>
        <v/>
      </c>
      <c r="O7770">
        <f>IF($B7770="","",IFERROR(VLOOKUP($B7770,Mapping!$A:$C,2,0),"Not Mapped"))</f>
        <v/>
      </c>
      <c r="P7770">
        <f>IF($B7770="","",IFERROR(VLOOKUP($B7770,Mapping!$A:$C,3,0),"Not Mapped"))</f>
        <v/>
      </c>
      <c r="Q7770">
        <f>IF($B7770="","",IF(COUNTIF(Exclusions!$A:$A,$B7770)&gt;0,"Yes","No"))</f>
        <v/>
      </c>
      <c r="R7770" s="17">
        <f>IF($B7770="","",MIN(1,DAY($A7770)/IF($N7770="Superstore",Settings!$B$5,Settings!$B$4)))</f>
        <v/>
      </c>
      <c r="S7770" s="17">
        <f>IF(OR($B7770="",$G7770="",$R7770=0),"",$G7770/$R7770)</f>
        <v/>
      </c>
      <c r="T7770">
        <f>IF($S7770="","",IF($S7770&lt;Settings!$B$8,"Critical",IF($S7770&lt;Settings!$B$9,"Semi Critical","Non Critical")))</f>
        <v/>
      </c>
      <c r="U7770">
        <f>IF($B7770="","",IFERROR(VLOOKUP($O7770,Leaders!$A:$B,2,0),"Not Mapped"))</f>
        <v/>
      </c>
    </row>
    <row r="7771">
      <c r="A7771" s="16" t="n"/>
      <c r="G7771" s="17" t="n"/>
      <c r="H7771" s="17" t="n"/>
      <c r="I7771" s="17" t="n"/>
      <c r="J7771" s="17" t="n"/>
      <c r="K7771" s="17" t="n"/>
      <c r="L7771" s="17" t="n"/>
      <c r="N7771">
        <f>IF($B7771="","",IF($C7771="SUPERSTORE","Superstore","DH"))</f>
        <v/>
      </c>
      <c r="O7771">
        <f>IF($B7771="","",IFERROR(VLOOKUP($B7771,Mapping!$A:$C,2,0),"Not Mapped"))</f>
        <v/>
      </c>
      <c r="P7771">
        <f>IF($B7771="","",IFERROR(VLOOKUP($B7771,Mapping!$A:$C,3,0),"Not Mapped"))</f>
        <v/>
      </c>
      <c r="Q7771">
        <f>IF($B7771="","",IF(COUNTIF(Exclusions!$A:$A,$B7771)&gt;0,"Yes","No"))</f>
        <v/>
      </c>
      <c r="R7771" s="17">
        <f>IF($B7771="","",MIN(1,DAY($A7771)/IF($N7771="Superstore",Settings!$B$5,Settings!$B$4)))</f>
        <v/>
      </c>
      <c r="S7771" s="17">
        <f>IF(OR($B7771="",$G7771="",$R7771=0),"",$G7771/$R7771)</f>
        <v/>
      </c>
      <c r="T7771">
        <f>IF($S7771="","",IF($S7771&lt;Settings!$B$8,"Critical",IF($S7771&lt;Settings!$B$9,"Semi Critical","Non Critical")))</f>
        <v/>
      </c>
      <c r="U7771">
        <f>IF($B7771="","",IFERROR(VLOOKUP($O7771,Leaders!$A:$B,2,0),"Not Mapped"))</f>
        <v/>
      </c>
    </row>
    <row r="7772">
      <c r="A7772" s="16" t="n"/>
      <c r="G7772" s="17" t="n"/>
      <c r="H7772" s="17" t="n"/>
      <c r="I7772" s="17" t="n"/>
      <c r="J7772" s="17" t="n"/>
      <c r="K7772" s="17" t="n"/>
      <c r="L7772" s="17" t="n"/>
      <c r="N7772">
        <f>IF($B7772="","",IF($C7772="SUPERSTORE","Superstore","DH"))</f>
        <v/>
      </c>
      <c r="O7772">
        <f>IF($B7772="","",IFERROR(VLOOKUP($B7772,Mapping!$A:$C,2,0),"Not Mapped"))</f>
        <v/>
      </c>
      <c r="P7772">
        <f>IF($B7772="","",IFERROR(VLOOKUP($B7772,Mapping!$A:$C,3,0),"Not Mapped"))</f>
        <v/>
      </c>
      <c r="Q7772">
        <f>IF($B7772="","",IF(COUNTIF(Exclusions!$A:$A,$B7772)&gt;0,"Yes","No"))</f>
        <v/>
      </c>
      <c r="R7772" s="17">
        <f>IF($B7772="","",MIN(1,DAY($A7772)/IF($N7772="Superstore",Settings!$B$5,Settings!$B$4)))</f>
        <v/>
      </c>
      <c r="S7772" s="17">
        <f>IF(OR($B7772="",$G7772="",$R7772=0),"",$G7772/$R7772)</f>
        <v/>
      </c>
      <c r="T7772">
        <f>IF($S7772="","",IF($S7772&lt;Settings!$B$8,"Critical",IF($S7772&lt;Settings!$B$9,"Semi Critical","Non Critical")))</f>
        <v/>
      </c>
      <c r="U7772">
        <f>IF($B7772="","",IFERROR(VLOOKUP($O7772,Leaders!$A:$B,2,0),"Not Mapped"))</f>
        <v/>
      </c>
    </row>
    <row r="7773">
      <c r="A7773" s="16" t="n"/>
      <c r="G7773" s="17" t="n"/>
      <c r="H7773" s="17" t="n"/>
      <c r="I7773" s="17" t="n"/>
      <c r="J7773" s="17" t="n"/>
      <c r="K7773" s="17" t="n"/>
      <c r="L7773" s="17" t="n"/>
      <c r="N7773">
        <f>IF($B7773="","",IF($C7773="SUPERSTORE","Superstore","DH"))</f>
        <v/>
      </c>
      <c r="O7773">
        <f>IF($B7773="","",IFERROR(VLOOKUP($B7773,Mapping!$A:$C,2,0),"Not Mapped"))</f>
        <v/>
      </c>
      <c r="P7773">
        <f>IF($B7773="","",IFERROR(VLOOKUP($B7773,Mapping!$A:$C,3,0),"Not Mapped"))</f>
        <v/>
      </c>
      <c r="Q7773">
        <f>IF($B7773="","",IF(COUNTIF(Exclusions!$A:$A,$B7773)&gt;0,"Yes","No"))</f>
        <v/>
      </c>
      <c r="R7773" s="17">
        <f>IF($B7773="","",MIN(1,DAY($A7773)/IF($N7773="Superstore",Settings!$B$5,Settings!$B$4)))</f>
        <v/>
      </c>
      <c r="S7773" s="17">
        <f>IF(OR($B7773="",$G7773="",$R7773=0),"",$G7773/$R7773)</f>
        <v/>
      </c>
      <c r="T7773">
        <f>IF($S7773="","",IF($S7773&lt;Settings!$B$8,"Critical",IF($S7773&lt;Settings!$B$9,"Semi Critical","Non Critical")))</f>
        <v/>
      </c>
      <c r="U7773">
        <f>IF($B7773="","",IFERROR(VLOOKUP($O7773,Leaders!$A:$B,2,0),"Not Mapped"))</f>
        <v/>
      </c>
    </row>
    <row r="7774">
      <c r="A7774" s="16" t="n"/>
      <c r="G7774" s="17" t="n"/>
      <c r="H7774" s="17" t="n"/>
      <c r="I7774" s="17" t="n"/>
      <c r="J7774" s="17" t="n"/>
      <c r="K7774" s="17" t="n"/>
      <c r="L7774" s="17" t="n"/>
      <c r="N7774">
        <f>IF($B7774="","",IF($C7774="SUPERSTORE","Superstore","DH"))</f>
        <v/>
      </c>
      <c r="O7774">
        <f>IF($B7774="","",IFERROR(VLOOKUP($B7774,Mapping!$A:$C,2,0),"Not Mapped"))</f>
        <v/>
      </c>
      <c r="P7774">
        <f>IF($B7774="","",IFERROR(VLOOKUP($B7774,Mapping!$A:$C,3,0),"Not Mapped"))</f>
        <v/>
      </c>
      <c r="Q7774">
        <f>IF($B7774="","",IF(COUNTIF(Exclusions!$A:$A,$B7774)&gt;0,"Yes","No"))</f>
        <v/>
      </c>
      <c r="R7774" s="17">
        <f>IF($B7774="","",MIN(1,DAY($A7774)/IF($N7774="Superstore",Settings!$B$5,Settings!$B$4)))</f>
        <v/>
      </c>
      <c r="S7774" s="17">
        <f>IF(OR($B7774="",$G7774="",$R7774=0),"",$G7774/$R7774)</f>
        <v/>
      </c>
      <c r="T7774">
        <f>IF($S7774="","",IF($S7774&lt;Settings!$B$8,"Critical",IF($S7774&lt;Settings!$B$9,"Semi Critical","Non Critical")))</f>
        <v/>
      </c>
      <c r="U7774">
        <f>IF($B7774="","",IFERROR(VLOOKUP($O7774,Leaders!$A:$B,2,0),"Not Mapped"))</f>
        <v/>
      </c>
    </row>
    <row r="7775">
      <c r="A7775" s="16" t="n"/>
      <c r="G7775" s="17" t="n"/>
      <c r="H7775" s="17" t="n"/>
      <c r="I7775" s="17" t="n"/>
      <c r="J7775" s="17" t="n"/>
      <c r="K7775" s="17" t="n"/>
      <c r="L7775" s="17" t="n"/>
      <c r="N7775">
        <f>IF($B7775="","",IF($C7775="SUPERSTORE","Superstore","DH"))</f>
        <v/>
      </c>
      <c r="O7775">
        <f>IF($B7775="","",IFERROR(VLOOKUP($B7775,Mapping!$A:$C,2,0),"Not Mapped"))</f>
        <v/>
      </c>
      <c r="P7775">
        <f>IF($B7775="","",IFERROR(VLOOKUP($B7775,Mapping!$A:$C,3,0),"Not Mapped"))</f>
        <v/>
      </c>
      <c r="Q7775">
        <f>IF($B7775="","",IF(COUNTIF(Exclusions!$A:$A,$B7775)&gt;0,"Yes","No"))</f>
        <v/>
      </c>
      <c r="R7775" s="17">
        <f>IF($B7775="","",MIN(1,DAY($A7775)/IF($N7775="Superstore",Settings!$B$5,Settings!$B$4)))</f>
        <v/>
      </c>
      <c r="S7775" s="17">
        <f>IF(OR($B7775="",$G7775="",$R7775=0),"",$G7775/$R7775)</f>
        <v/>
      </c>
      <c r="T7775">
        <f>IF($S7775="","",IF($S7775&lt;Settings!$B$8,"Critical",IF($S7775&lt;Settings!$B$9,"Semi Critical","Non Critical")))</f>
        <v/>
      </c>
      <c r="U7775">
        <f>IF($B7775="","",IFERROR(VLOOKUP($O7775,Leaders!$A:$B,2,0),"Not Mapped"))</f>
        <v/>
      </c>
    </row>
    <row r="7776">
      <c r="A7776" s="16" t="n"/>
      <c r="G7776" s="17" t="n"/>
      <c r="H7776" s="17" t="n"/>
      <c r="I7776" s="17" t="n"/>
      <c r="J7776" s="17" t="n"/>
      <c r="K7776" s="17" t="n"/>
      <c r="L7776" s="17" t="n"/>
      <c r="N7776">
        <f>IF($B7776="","",IF($C7776="SUPERSTORE","Superstore","DH"))</f>
        <v/>
      </c>
      <c r="O7776">
        <f>IF($B7776="","",IFERROR(VLOOKUP($B7776,Mapping!$A:$C,2,0),"Not Mapped"))</f>
        <v/>
      </c>
      <c r="P7776">
        <f>IF($B7776="","",IFERROR(VLOOKUP($B7776,Mapping!$A:$C,3,0),"Not Mapped"))</f>
        <v/>
      </c>
      <c r="Q7776">
        <f>IF($B7776="","",IF(COUNTIF(Exclusions!$A:$A,$B7776)&gt;0,"Yes","No"))</f>
        <v/>
      </c>
      <c r="R7776" s="17">
        <f>IF($B7776="","",MIN(1,DAY($A7776)/IF($N7776="Superstore",Settings!$B$5,Settings!$B$4)))</f>
        <v/>
      </c>
      <c r="S7776" s="17">
        <f>IF(OR($B7776="",$G7776="",$R7776=0),"",$G7776/$R7776)</f>
        <v/>
      </c>
      <c r="T7776">
        <f>IF($S7776="","",IF($S7776&lt;Settings!$B$8,"Critical",IF($S7776&lt;Settings!$B$9,"Semi Critical","Non Critical")))</f>
        <v/>
      </c>
      <c r="U7776">
        <f>IF($B7776="","",IFERROR(VLOOKUP($O7776,Leaders!$A:$B,2,0),"Not Mapped"))</f>
        <v/>
      </c>
    </row>
    <row r="7777">
      <c r="A7777" s="16" t="n"/>
      <c r="G7777" s="17" t="n"/>
      <c r="H7777" s="17" t="n"/>
      <c r="I7777" s="17" t="n"/>
      <c r="J7777" s="17" t="n"/>
      <c r="K7777" s="17" t="n"/>
      <c r="L7777" s="17" t="n"/>
      <c r="N7777">
        <f>IF($B7777="","",IF($C7777="SUPERSTORE","Superstore","DH"))</f>
        <v/>
      </c>
      <c r="O7777">
        <f>IF($B7777="","",IFERROR(VLOOKUP($B7777,Mapping!$A:$C,2,0),"Not Mapped"))</f>
        <v/>
      </c>
      <c r="P7777">
        <f>IF($B7777="","",IFERROR(VLOOKUP($B7777,Mapping!$A:$C,3,0),"Not Mapped"))</f>
        <v/>
      </c>
      <c r="Q7777">
        <f>IF($B7777="","",IF(COUNTIF(Exclusions!$A:$A,$B7777)&gt;0,"Yes","No"))</f>
        <v/>
      </c>
      <c r="R7777" s="17">
        <f>IF($B7777="","",MIN(1,DAY($A7777)/IF($N7777="Superstore",Settings!$B$5,Settings!$B$4)))</f>
        <v/>
      </c>
      <c r="S7777" s="17">
        <f>IF(OR($B7777="",$G7777="",$R7777=0),"",$G7777/$R7777)</f>
        <v/>
      </c>
      <c r="T7777">
        <f>IF($S7777="","",IF($S7777&lt;Settings!$B$8,"Critical",IF($S7777&lt;Settings!$B$9,"Semi Critical","Non Critical")))</f>
        <v/>
      </c>
      <c r="U7777">
        <f>IF($B7777="","",IFERROR(VLOOKUP($O7777,Leaders!$A:$B,2,0),"Not Mapped"))</f>
        <v/>
      </c>
    </row>
    <row r="7778">
      <c r="A7778" s="16" t="n"/>
      <c r="G7778" s="17" t="n"/>
      <c r="H7778" s="17" t="n"/>
      <c r="I7778" s="17" t="n"/>
      <c r="J7778" s="17" t="n"/>
      <c r="K7778" s="17" t="n"/>
      <c r="L7778" s="17" t="n"/>
      <c r="N7778">
        <f>IF($B7778="","",IF($C7778="SUPERSTORE","Superstore","DH"))</f>
        <v/>
      </c>
      <c r="O7778">
        <f>IF($B7778="","",IFERROR(VLOOKUP($B7778,Mapping!$A:$C,2,0),"Not Mapped"))</f>
        <v/>
      </c>
      <c r="P7778">
        <f>IF($B7778="","",IFERROR(VLOOKUP($B7778,Mapping!$A:$C,3,0),"Not Mapped"))</f>
        <v/>
      </c>
      <c r="Q7778">
        <f>IF($B7778="","",IF(COUNTIF(Exclusions!$A:$A,$B7778)&gt;0,"Yes","No"))</f>
        <v/>
      </c>
      <c r="R7778" s="17">
        <f>IF($B7778="","",MIN(1,DAY($A7778)/IF($N7778="Superstore",Settings!$B$5,Settings!$B$4)))</f>
        <v/>
      </c>
      <c r="S7778" s="17">
        <f>IF(OR($B7778="",$G7778="",$R7778=0),"",$G7778/$R7778)</f>
        <v/>
      </c>
      <c r="T7778">
        <f>IF($S7778="","",IF($S7778&lt;Settings!$B$8,"Critical",IF($S7778&lt;Settings!$B$9,"Semi Critical","Non Critical")))</f>
        <v/>
      </c>
      <c r="U7778">
        <f>IF($B7778="","",IFERROR(VLOOKUP($O7778,Leaders!$A:$B,2,0),"Not Mapped"))</f>
        <v/>
      </c>
    </row>
    <row r="7779">
      <c r="A7779" s="16" t="n"/>
      <c r="G7779" s="17" t="n"/>
      <c r="H7779" s="17" t="n"/>
      <c r="I7779" s="17" t="n"/>
      <c r="J7779" s="17" t="n"/>
      <c r="K7779" s="17" t="n"/>
      <c r="L7779" s="17" t="n"/>
      <c r="N7779">
        <f>IF($B7779="","",IF($C7779="SUPERSTORE","Superstore","DH"))</f>
        <v/>
      </c>
      <c r="O7779">
        <f>IF($B7779="","",IFERROR(VLOOKUP($B7779,Mapping!$A:$C,2,0),"Not Mapped"))</f>
        <v/>
      </c>
      <c r="P7779">
        <f>IF($B7779="","",IFERROR(VLOOKUP($B7779,Mapping!$A:$C,3,0),"Not Mapped"))</f>
        <v/>
      </c>
      <c r="Q7779">
        <f>IF($B7779="","",IF(COUNTIF(Exclusions!$A:$A,$B7779)&gt;0,"Yes","No"))</f>
        <v/>
      </c>
      <c r="R7779" s="17">
        <f>IF($B7779="","",MIN(1,DAY($A7779)/IF($N7779="Superstore",Settings!$B$5,Settings!$B$4)))</f>
        <v/>
      </c>
      <c r="S7779" s="17">
        <f>IF(OR($B7779="",$G7779="",$R7779=0),"",$G7779/$R7779)</f>
        <v/>
      </c>
      <c r="T7779">
        <f>IF($S7779="","",IF($S7779&lt;Settings!$B$8,"Critical",IF($S7779&lt;Settings!$B$9,"Semi Critical","Non Critical")))</f>
        <v/>
      </c>
      <c r="U7779">
        <f>IF($B7779="","",IFERROR(VLOOKUP($O7779,Leaders!$A:$B,2,0),"Not Mapped"))</f>
        <v/>
      </c>
    </row>
    <row r="7780">
      <c r="A7780" s="16" t="n"/>
      <c r="G7780" s="17" t="n"/>
      <c r="H7780" s="17" t="n"/>
      <c r="I7780" s="17" t="n"/>
      <c r="J7780" s="17" t="n"/>
      <c r="K7780" s="17" t="n"/>
      <c r="L7780" s="17" t="n"/>
      <c r="N7780">
        <f>IF($B7780="","",IF($C7780="SUPERSTORE","Superstore","DH"))</f>
        <v/>
      </c>
      <c r="O7780">
        <f>IF($B7780="","",IFERROR(VLOOKUP($B7780,Mapping!$A:$C,2,0),"Not Mapped"))</f>
        <v/>
      </c>
      <c r="P7780">
        <f>IF($B7780="","",IFERROR(VLOOKUP($B7780,Mapping!$A:$C,3,0),"Not Mapped"))</f>
        <v/>
      </c>
      <c r="Q7780">
        <f>IF($B7780="","",IF(COUNTIF(Exclusions!$A:$A,$B7780)&gt;0,"Yes","No"))</f>
        <v/>
      </c>
      <c r="R7780" s="17">
        <f>IF($B7780="","",MIN(1,DAY($A7780)/IF($N7780="Superstore",Settings!$B$5,Settings!$B$4)))</f>
        <v/>
      </c>
      <c r="S7780" s="17">
        <f>IF(OR($B7780="",$G7780="",$R7780=0),"",$G7780/$R7780)</f>
        <v/>
      </c>
      <c r="T7780">
        <f>IF($S7780="","",IF($S7780&lt;Settings!$B$8,"Critical",IF($S7780&lt;Settings!$B$9,"Semi Critical","Non Critical")))</f>
        <v/>
      </c>
      <c r="U7780">
        <f>IF($B7780="","",IFERROR(VLOOKUP($O7780,Leaders!$A:$B,2,0),"Not Mapped"))</f>
        <v/>
      </c>
    </row>
    <row r="7781">
      <c r="A7781" s="16" t="n"/>
      <c r="G7781" s="17" t="n"/>
      <c r="H7781" s="17" t="n"/>
      <c r="I7781" s="17" t="n"/>
      <c r="J7781" s="17" t="n"/>
      <c r="K7781" s="17" t="n"/>
      <c r="L7781" s="17" t="n"/>
      <c r="N7781">
        <f>IF($B7781="","",IF($C7781="SUPERSTORE","Superstore","DH"))</f>
        <v/>
      </c>
      <c r="O7781">
        <f>IF($B7781="","",IFERROR(VLOOKUP($B7781,Mapping!$A:$C,2,0),"Not Mapped"))</f>
        <v/>
      </c>
      <c r="P7781">
        <f>IF($B7781="","",IFERROR(VLOOKUP($B7781,Mapping!$A:$C,3,0),"Not Mapped"))</f>
        <v/>
      </c>
      <c r="Q7781">
        <f>IF($B7781="","",IF(COUNTIF(Exclusions!$A:$A,$B7781)&gt;0,"Yes","No"))</f>
        <v/>
      </c>
      <c r="R7781" s="17">
        <f>IF($B7781="","",MIN(1,DAY($A7781)/IF($N7781="Superstore",Settings!$B$5,Settings!$B$4)))</f>
        <v/>
      </c>
      <c r="S7781" s="17">
        <f>IF(OR($B7781="",$G7781="",$R7781=0),"",$G7781/$R7781)</f>
        <v/>
      </c>
      <c r="T7781">
        <f>IF($S7781="","",IF($S7781&lt;Settings!$B$8,"Critical",IF($S7781&lt;Settings!$B$9,"Semi Critical","Non Critical")))</f>
        <v/>
      </c>
      <c r="U7781">
        <f>IF($B7781="","",IFERROR(VLOOKUP($O7781,Leaders!$A:$B,2,0),"Not Mapped"))</f>
        <v/>
      </c>
    </row>
    <row r="7782">
      <c r="A7782" s="16" t="n"/>
      <c r="G7782" s="17" t="n"/>
      <c r="H7782" s="17" t="n"/>
      <c r="I7782" s="17" t="n"/>
      <c r="J7782" s="17" t="n"/>
      <c r="K7782" s="17" t="n"/>
      <c r="L7782" s="17" t="n"/>
      <c r="N7782">
        <f>IF($B7782="","",IF($C7782="SUPERSTORE","Superstore","DH"))</f>
        <v/>
      </c>
      <c r="O7782">
        <f>IF($B7782="","",IFERROR(VLOOKUP($B7782,Mapping!$A:$C,2,0),"Not Mapped"))</f>
        <v/>
      </c>
      <c r="P7782">
        <f>IF($B7782="","",IFERROR(VLOOKUP($B7782,Mapping!$A:$C,3,0),"Not Mapped"))</f>
        <v/>
      </c>
      <c r="Q7782">
        <f>IF($B7782="","",IF(COUNTIF(Exclusions!$A:$A,$B7782)&gt;0,"Yes","No"))</f>
        <v/>
      </c>
      <c r="R7782" s="17">
        <f>IF($B7782="","",MIN(1,DAY($A7782)/IF($N7782="Superstore",Settings!$B$5,Settings!$B$4)))</f>
        <v/>
      </c>
      <c r="S7782" s="17">
        <f>IF(OR($B7782="",$G7782="",$R7782=0),"",$G7782/$R7782)</f>
        <v/>
      </c>
      <c r="T7782">
        <f>IF($S7782="","",IF($S7782&lt;Settings!$B$8,"Critical",IF($S7782&lt;Settings!$B$9,"Semi Critical","Non Critical")))</f>
        <v/>
      </c>
      <c r="U7782">
        <f>IF($B7782="","",IFERROR(VLOOKUP($O7782,Leaders!$A:$B,2,0),"Not Mapped"))</f>
        <v/>
      </c>
    </row>
    <row r="7783">
      <c r="A7783" s="16" t="n"/>
      <c r="G7783" s="17" t="n"/>
      <c r="H7783" s="17" t="n"/>
      <c r="I7783" s="17" t="n"/>
      <c r="J7783" s="17" t="n"/>
      <c r="K7783" s="17" t="n"/>
      <c r="L7783" s="17" t="n"/>
      <c r="N7783">
        <f>IF($B7783="","",IF($C7783="SUPERSTORE","Superstore","DH"))</f>
        <v/>
      </c>
      <c r="O7783">
        <f>IF($B7783="","",IFERROR(VLOOKUP($B7783,Mapping!$A:$C,2,0),"Not Mapped"))</f>
        <v/>
      </c>
      <c r="P7783">
        <f>IF($B7783="","",IFERROR(VLOOKUP($B7783,Mapping!$A:$C,3,0),"Not Mapped"))</f>
        <v/>
      </c>
      <c r="Q7783">
        <f>IF($B7783="","",IF(COUNTIF(Exclusions!$A:$A,$B7783)&gt;0,"Yes","No"))</f>
        <v/>
      </c>
      <c r="R7783" s="17">
        <f>IF($B7783="","",MIN(1,DAY($A7783)/IF($N7783="Superstore",Settings!$B$5,Settings!$B$4)))</f>
        <v/>
      </c>
      <c r="S7783" s="17">
        <f>IF(OR($B7783="",$G7783="",$R7783=0),"",$G7783/$R7783)</f>
        <v/>
      </c>
      <c r="T7783">
        <f>IF($S7783="","",IF($S7783&lt;Settings!$B$8,"Critical",IF($S7783&lt;Settings!$B$9,"Semi Critical","Non Critical")))</f>
        <v/>
      </c>
      <c r="U7783">
        <f>IF($B7783="","",IFERROR(VLOOKUP($O7783,Leaders!$A:$B,2,0),"Not Mapped"))</f>
        <v/>
      </c>
    </row>
    <row r="7784">
      <c r="A7784" s="16" t="n"/>
      <c r="G7784" s="17" t="n"/>
      <c r="H7784" s="17" t="n"/>
      <c r="I7784" s="17" t="n"/>
      <c r="J7784" s="17" t="n"/>
      <c r="K7784" s="17" t="n"/>
      <c r="L7784" s="17" t="n"/>
      <c r="N7784">
        <f>IF($B7784="","",IF($C7784="SUPERSTORE","Superstore","DH"))</f>
        <v/>
      </c>
      <c r="O7784">
        <f>IF($B7784="","",IFERROR(VLOOKUP($B7784,Mapping!$A:$C,2,0),"Not Mapped"))</f>
        <v/>
      </c>
      <c r="P7784">
        <f>IF($B7784="","",IFERROR(VLOOKUP($B7784,Mapping!$A:$C,3,0),"Not Mapped"))</f>
        <v/>
      </c>
      <c r="Q7784">
        <f>IF($B7784="","",IF(COUNTIF(Exclusions!$A:$A,$B7784)&gt;0,"Yes","No"))</f>
        <v/>
      </c>
      <c r="R7784" s="17">
        <f>IF($B7784="","",MIN(1,DAY($A7784)/IF($N7784="Superstore",Settings!$B$5,Settings!$B$4)))</f>
        <v/>
      </c>
      <c r="S7784" s="17">
        <f>IF(OR($B7784="",$G7784="",$R7784=0),"",$G7784/$R7784)</f>
        <v/>
      </c>
      <c r="T7784">
        <f>IF($S7784="","",IF($S7784&lt;Settings!$B$8,"Critical",IF($S7784&lt;Settings!$B$9,"Semi Critical","Non Critical")))</f>
        <v/>
      </c>
      <c r="U7784">
        <f>IF($B7784="","",IFERROR(VLOOKUP($O7784,Leaders!$A:$B,2,0),"Not Mapped"))</f>
        <v/>
      </c>
    </row>
    <row r="7785">
      <c r="A7785" s="16" t="n"/>
      <c r="G7785" s="17" t="n"/>
      <c r="H7785" s="17" t="n"/>
      <c r="I7785" s="17" t="n"/>
      <c r="J7785" s="17" t="n"/>
      <c r="K7785" s="17" t="n"/>
      <c r="L7785" s="17" t="n"/>
      <c r="N7785">
        <f>IF($B7785="","",IF($C7785="SUPERSTORE","Superstore","DH"))</f>
        <v/>
      </c>
      <c r="O7785">
        <f>IF($B7785="","",IFERROR(VLOOKUP($B7785,Mapping!$A:$C,2,0),"Not Mapped"))</f>
        <v/>
      </c>
      <c r="P7785">
        <f>IF($B7785="","",IFERROR(VLOOKUP($B7785,Mapping!$A:$C,3,0),"Not Mapped"))</f>
        <v/>
      </c>
      <c r="Q7785">
        <f>IF($B7785="","",IF(COUNTIF(Exclusions!$A:$A,$B7785)&gt;0,"Yes","No"))</f>
        <v/>
      </c>
      <c r="R7785" s="17">
        <f>IF($B7785="","",MIN(1,DAY($A7785)/IF($N7785="Superstore",Settings!$B$5,Settings!$B$4)))</f>
        <v/>
      </c>
      <c r="S7785" s="17">
        <f>IF(OR($B7785="",$G7785="",$R7785=0),"",$G7785/$R7785)</f>
        <v/>
      </c>
      <c r="T7785">
        <f>IF($S7785="","",IF($S7785&lt;Settings!$B$8,"Critical",IF($S7785&lt;Settings!$B$9,"Semi Critical","Non Critical")))</f>
        <v/>
      </c>
      <c r="U7785">
        <f>IF($B7785="","",IFERROR(VLOOKUP($O7785,Leaders!$A:$B,2,0),"Not Mapped"))</f>
        <v/>
      </c>
    </row>
    <row r="7786">
      <c r="A7786" s="16" t="n"/>
      <c r="G7786" s="17" t="n"/>
      <c r="H7786" s="17" t="n"/>
      <c r="I7786" s="17" t="n"/>
      <c r="J7786" s="17" t="n"/>
      <c r="K7786" s="17" t="n"/>
      <c r="L7786" s="17" t="n"/>
      <c r="N7786">
        <f>IF($B7786="","",IF($C7786="SUPERSTORE","Superstore","DH"))</f>
        <v/>
      </c>
      <c r="O7786">
        <f>IF($B7786="","",IFERROR(VLOOKUP($B7786,Mapping!$A:$C,2,0),"Not Mapped"))</f>
        <v/>
      </c>
      <c r="P7786">
        <f>IF($B7786="","",IFERROR(VLOOKUP($B7786,Mapping!$A:$C,3,0),"Not Mapped"))</f>
        <v/>
      </c>
      <c r="Q7786">
        <f>IF($B7786="","",IF(COUNTIF(Exclusions!$A:$A,$B7786)&gt;0,"Yes","No"))</f>
        <v/>
      </c>
      <c r="R7786" s="17">
        <f>IF($B7786="","",MIN(1,DAY($A7786)/IF($N7786="Superstore",Settings!$B$5,Settings!$B$4)))</f>
        <v/>
      </c>
      <c r="S7786" s="17">
        <f>IF(OR($B7786="",$G7786="",$R7786=0),"",$G7786/$R7786)</f>
        <v/>
      </c>
      <c r="T7786">
        <f>IF($S7786="","",IF($S7786&lt;Settings!$B$8,"Critical",IF($S7786&lt;Settings!$B$9,"Semi Critical","Non Critical")))</f>
        <v/>
      </c>
      <c r="U7786">
        <f>IF($B7786="","",IFERROR(VLOOKUP($O7786,Leaders!$A:$B,2,0),"Not Mapped"))</f>
        <v/>
      </c>
    </row>
    <row r="7787">
      <c r="A7787" s="16" t="n"/>
      <c r="G7787" s="17" t="n"/>
      <c r="H7787" s="17" t="n"/>
      <c r="I7787" s="17" t="n"/>
      <c r="J7787" s="17" t="n"/>
      <c r="K7787" s="17" t="n"/>
      <c r="L7787" s="17" t="n"/>
      <c r="N7787">
        <f>IF($B7787="","",IF($C7787="SUPERSTORE","Superstore","DH"))</f>
        <v/>
      </c>
      <c r="O7787">
        <f>IF($B7787="","",IFERROR(VLOOKUP($B7787,Mapping!$A:$C,2,0),"Not Mapped"))</f>
        <v/>
      </c>
      <c r="P7787">
        <f>IF($B7787="","",IFERROR(VLOOKUP($B7787,Mapping!$A:$C,3,0),"Not Mapped"))</f>
        <v/>
      </c>
      <c r="Q7787">
        <f>IF($B7787="","",IF(COUNTIF(Exclusions!$A:$A,$B7787)&gt;0,"Yes","No"))</f>
        <v/>
      </c>
      <c r="R7787" s="17">
        <f>IF($B7787="","",MIN(1,DAY($A7787)/IF($N7787="Superstore",Settings!$B$5,Settings!$B$4)))</f>
        <v/>
      </c>
      <c r="S7787" s="17">
        <f>IF(OR($B7787="",$G7787="",$R7787=0),"",$G7787/$R7787)</f>
        <v/>
      </c>
      <c r="T7787">
        <f>IF($S7787="","",IF($S7787&lt;Settings!$B$8,"Critical",IF($S7787&lt;Settings!$B$9,"Semi Critical","Non Critical")))</f>
        <v/>
      </c>
      <c r="U7787">
        <f>IF($B7787="","",IFERROR(VLOOKUP($O7787,Leaders!$A:$B,2,0),"Not Mapped"))</f>
        <v/>
      </c>
    </row>
    <row r="7788">
      <c r="A7788" s="16" t="n"/>
      <c r="G7788" s="17" t="n"/>
      <c r="H7788" s="17" t="n"/>
      <c r="I7788" s="17" t="n"/>
      <c r="J7788" s="17" t="n"/>
      <c r="K7788" s="17" t="n"/>
      <c r="L7788" s="17" t="n"/>
      <c r="N7788">
        <f>IF($B7788="","",IF($C7788="SUPERSTORE","Superstore","DH"))</f>
        <v/>
      </c>
      <c r="O7788">
        <f>IF($B7788="","",IFERROR(VLOOKUP($B7788,Mapping!$A:$C,2,0),"Not Mapped"))</f>
        <v/>
      </c>
      <c r="P7788">
        <f>IF($B7788="","",IFERROR(VLOOKUP($B7788,Mapping!$A:$C,3,0),"Not Mapped"))</f>
        <v/>
      </c>
      <c r="Q7788">
        <f>IF($B7788="","",IF(COUNTIF(Exclusions!$A:$A,$B7788)&gt;0,"Yes","No"))</f>
        <v/>
      </c>
      <c r="R7788" s="17">
        <f>IF($B7788="","",MIN(1,DAY($A7788)/IF($N7788="Superstore",Settings!$B$5,Settings!$B$4)))</f>
        <v/>
      </c>
      <c r="S7788" s="17">
        <f>IF(OR($B7788="",$G7788="",$R7788=0),"",$G7788/$R7788)</f>
        <v/>
      </c>
      <c r="T7788">
        <f>IF($S7788="","",IF($S7788&lt;Settings!$B$8,"Critical",IF($S7788&lt;Settings!$B$9,"Semi Critical","Non Critical")))</f>
        <v/>
      </c>
      <c r="U7788">
        <f>IF($B7788="","",IFERROR(VLOOKUP($O7788,Leaders!$A:$B,2,0),"Not Mapped"))</f>
        <v/>
      </c>
    </row>
    <row r="7789">
      <c r="A7789" s="16" t="n"/>
      <c r="G7789" s="17" t="n"/>
      <c r="H7789" s="17" t="n"/>
      <c r="I7789" s="17" t="n"/>
      <c r="J7789" s="17" t="n"/>
      <c r="K7789" s="17" t="n"/>
      <c r="L7789" s="17" t="n"/>
      <c r="N7789">
        <f>IF($B7789="","",IF($C7789="SUPERSTORE","Superstore","DH"))</f>
        <v/>
      </c>
      <c r="O7789">
        <f>IF($B7789="","",IFERROR(VLOOKUP($B7789,Mapping!$A:$C,2,0),"Not Mapped"))</f>
        <v/>
      </c>
      <c r="P7789">
        <f>IF($B7789="","",IFERROR(VLOOKUP($B7789,Mapping!$A:$C,3,0),"Not Mapped"))</f>
        <v/>
      </c>
      <c r="Q7789">
        <f>IF($B7789="","",IF(COUNTIF(Exclusions!$A:$A,$B7789)&gt;0,"Yes","No"))</f>
        <v/>
      </c>
      <c r="R7789" s="17">
        <f>IF($B7789="","",MIN(1,DAY($A7789)/IF($N7789="Superstore",Settings!$B$5,Settings!$B$4)))</f>
        <v/>
      </c>
      <c r="S7789" s="17">
        <f>IF(OR($B7789="",$G7789="",$R7789=0),"",$G7789/$R7789)</f>
        <v/>
      </c>
      <c r="T7789">
        <f>IF($S7789="","",IF($S7789&lt;Settings!$B$8,"Critical",IF($S7789&lt;Settings!$B$9,"Semi Critical","Non Critical")))</f>
        <v/>
      </c>
      <c r="U7789">
        <f>IF($B7789="","",IFERROR(VLOOKUP($O7789,Leaders!$A:$B,2,0),"Not Mapped"))</f>
        <v/>
      </c>
    </row>
    <row r="7790">
      <c r="A7790" s="16" t="n"/>
      <c r="G7790" s="17" t="n"/>
      <c r="H7790" s="17" t="n"/>
      <c r="I7790" s="17" t="n"/>
      <c r="J7790" s="17" t="n"/>
      <c r="K7790" s="17" t="n"/>
      <c r="L7790" s="17" t="n"/>
      <c r="N7790">
        <f>IF($B7790="","",IF($C7790="SUPERSTORE","Superstore","DH"))</f>
        <v/>
      </c>
      <c r="O7790">
        <f>IF($B7790="","",IFERROR(VLOOKUP($B7790,Mapping!$A:$C,2,0),"Not Mapped"))</f>
        <v/>
      </c>
      <c r="P7790">
        <f>IF($B7790="","",IFERROR(VLOOKUP($B7790,Mapping!$A:$C,3,0),"Not Mapped"))</f>
        <v/>
      </c>
      <c r="Q7790">
        <f>IF($B7790="","",IF(COUNTIF(Exclusions!$A:$A,$B7790)&gt;0,"Yes","No"))</f>
        <v/>
      </c>
      <c r="R7790" s="17">
        <f>IF($B7790="","",MIN(1,DAY($A7790)/IF($N7790="Superstore",Settings!$B$5,Settings!$B$4)))</f>
        <v/>
      </c>
      <c r="S7790" s="17">
        <f>IF(OR($B7790="",$G7790="",$R7790=0),"",$G7790/$R7790)</f>
        <v/>
      </c>
      <c r="T7790">
        <f>IF($S7790="","",IF($S7790&lt;Settings!$B$8,"Critical",IF($S7790&lt;Settings!$B$9,"Semi Critical","Non Critical")))</f>
        <v/>
      </c>
      <c r="U7790">
        <f>IF($B7790="","",IFERROR(VLOOKUP($O7790,Leaders!$A:$B,2,0),"Not Mapped"))</f>
        <v/>
      </c>
    </row>
    <row r="7791">
      <c r="A7791" s="16" t="n"/>
      <c r="G7791" s="17" t="n"/>
      <c r="H7791" s="17" t="n"/>
      <c r="I7791" s="17" t="n"/>
      <c r="J7791" s="17" t="n"/>
      <c r="K7791" s="17" t="n"/>
      <c r="L7791" s="17" t="n"/>
      <c r="N7791">
        <f>IF($B7791="","",IF($C7791="SUPERSTORE","Superstore","DH"))</f>
        <v/>
      </c>
      <c r="O7791">
        <f>IF($B7791="","",IFERROR(VLOOKUP($B7791,Mapping!$A:$C,2,0),"Not Mapped"))</f>
        <v/>
      </c>
      <c r="P7791">
        <f>IF($B7791="","",IFERROR(VLOOKUP($B7791,Mapping!$A:$C,3,0),"Not Mapped"))</f>
        <v/>
      </c>
      <c r="Q7791">
        <f>IF($B7791="","",IF(COUNTIF(Exclusions!$A:$A,$B7791)&gt;0,"Yes","No"))</f>
        <v/>
      </c>
      <c r="R7791" s="17">
        <f>IF($B7791="","",MIN(1,DAY($A7791)/IF($N7791="Superstore",Settings!$B$5,Settings!$B$4)))</f>
        <v/>
      </c>
      <c r="S7791" s="17">
        <f>IF(OR($B7791="",$G7791="",$R7791=0),"",$G7791/$R7791)</f>
        <v/>
      </c>
      <c r="T7791">
        <f>IF($S7791="","",IF($S7791&lt;Settings!$B$8,"Critical",IF($S7791&lt;Settings!$B$9,"Semi Critical","Non Critical")))</f>
        <v/>
      </c>
      <c r="U7791">
        <f>IF($B7791="","",IFERROR(VLOOKUP($O7791,Leaders!$A:$B,2,0),"Not Mapped"))</f>
        <v/>
      </c>
    </row>
    <row r="7792">
      <c r="A7792" s="16" t="n"/>
      <c r="G7792" s="17" t="n"/>
      <c r="H7792" s="17" t="n"/>
      <c r="I7792" s="17" t="n"/>
      <c r="J7792" s="17" t="n"/>
      <c r="K7792" s="17" t="n"/>
      <c r="L7792" s="17" t="n"/>
      <c r="N7792">
        <f>IF($B7792="","",IF($C7792="SUPERSTORE","Superstore","DH"))</f>
        <v/>
      </c>
      <c r="O7792">
        <f>IF($B7792="","",IFERROR(VLOOKUP($B7792,Mapping!$A:$C,2,0),"Not Mapped"))</f>
        <v/>
      </c>
      <c r="P7792">
        <f>IF($B7792="","",IFERROR(VLOOKUP($B7792,Mapping!$A:$C,3,0),"Not Mapped"))</f>
        <v/>
      </c>
      <c r="Q7792">
        <f>IF($B7792="","",IF(COUNTIF(Exclusions!$A:$A,$B7792)&gt;0,"Yes","No"))</f>
        <v/>
      </c>
      <c r="R7792" s="17">
        <f>IF($B7792="","",MIN(1,DAY($A7792)/IF($N7792="Superstore",Settings!$B$5,Settings!$B$4)))</f>
        <v/>
      </c>
      <c r="S7792" s="17">
        <f>IF(OR($B7792="",$G7792="",$R7792=0),"",$G7792/$R7792)</f>
        <v/>
      </c>
      <c r="T7792">
        <f>IF($S7792="","",IF($S7792&lt;Settings!$B$8,"Critical",IF($S7792&lt;Settings!$B$9,"Semi Critical","Non Critical")))</f>
        <v/>
      </c>
      <c r="U7792">
        <f>IF($B7792="","",IFERROR(VLOOKUP($O7792,Leaders!$A:$B,2,0),"Not Mapped"))</f>
        <v/>
      </c>
    </row>
    <row r="7793">
      <c r="A7793" s="16" t="n"/>
      <c r="G7793" s="17" t="n"/>
      <c r="H7793" s="17" t="n"/>
      <c r="I7793" s="17" t="n"/>
      <c r="J7793" s="17" t="n"/>
      <c r="K7793" s="17" t="n"/>
      <c r="L7793" s="17" t="n"/>
      <c r="N7793">
        <f>IF($B7793="","",IF($C7793="SUPERSTORE","Superstore","DH"))</f>
        <v/>
      </c>
      <c r="O7793">
        <f>IF($B7793="","",IFERROR(VLOOKUP($B7793,Mapping!$A:$C,2,0),"Not Mapped"))</f>
        <v/>
      </c>
      <c r="P7793">
        <f>IF($B7793="","",IFERROR(VLOOKUP($B7793,Mapping!$A:$C,3,0),"Not Mapped"))</f>
        <v/>
      </c>
      <c r="Q7793">
        <f>IF($B7793="","",IF(COUNTIF(Exclusions!$A:$A,$B7793)&gt;0,"Yes","No"))</f>
        <v/>
      </c>
      <c r="R7793" s="17">
        <f>IF($B7793="","",MIN(1,DAY($A7793)/IF($N7793="Superstore",Settings!$B$5,Settings!$B$4)))</f>
        <v/>
      </c>
      <c r="S7793" s="17">
        <f>IF(OR($B7793="",$G7793="",$R7793=0),"",$G7793/$R7793)</f>
        <v/>
      </c>
      <c r="T7793">
        <f>IF($S7793="","",IF($S7793&lt;Settings!$B$8,"Critical",IF($S7793&lt;Settings!$B$9,"Semi Critical","Non Critical")))</f>
        <v/>
      </c>
      <c r="U7793">
        <f>IF($B7793="","",IFERROR(VLOOKUP($O7793,Leaders!$A:$B,2,0),"Not Mapped"))</f>
        <v/>
      </c>
    </row>
    <row r="7794">
      <c r="A7794" s="16" t="n"/>
      <c r="G7794" s="17" t="n"/>
      <c r="H7794" s="17" t="n"/>
      <c r="I7794" s="17" t="n"/>
      <c r="J7794" s="17" t="n"/>
      <c r="K7794" s="17" t="n"/>
      <c r="L7794" s="17" t="n"/>
      <c r="N7794">
        <f>IF($B7794="","",IF($C7794="SUPERSTORE","Superstore","DH"))</f>
        <v/>
      </c>
      <c r="O7794">
        <f>IF($B7794="","",IFERROR(VLOOKUP($B7794,Mapping!$A:$C,2,0),"Not Mapped"))</f>
        <v/>
      </c>
      <c r="P7794">
        <f>IF($B7794="","",IFERROR(VLOOKUP($B7794,Mapping!$A:$C,3,0),"Not Mapped"))</f>
        <v/>
      </c>
      <c r="Q7794">
        <f>IF($B7794="","",IF(COUNTIF(Exclusions!$A:$A,$B7794)&gt;0,"Yes","No"))</f>
        <v/>
      </c>
      <c r="R7794" s="17">
        <f>IF($B7794="","",MIN(1,DAY($A7794)/IF($N7794="Superstore",Settings!$B$5,Settings!$B$4)))</f>
        <v/>
      </c>
      <c r="S7794" s="17">
        <f>IF(OR($B7794="",$G7794="",$R7794=0),"",$G7794/$R7794)</f>
        <v/>
      </c>
      <c r="T7794">
        <f>IF($S7794="","",IF($S7794&lt;Settings!$B$8,"Critical",IF($S7794&lt;Settings!$B$9,"Semi Critical","Non Critical")))</f>
        <v/>
      </c>
      <c r="U7794">
        <f>IF($B7794="","",IFERROR(VLOOKUP($O7794,Leaders!$A:$B,2,0),"Not Mapped"))</f>
        <v/>
      </c>
    </row>
    <row r="7795">
      <c r="A7795" s="16" t="n"/>
      <c r="G7795" s="17" t="n"/>
      <c r="H7795" s="17" t="n"/>
      <c r="I7795" s="17" t="n"/>
      <c r="J7795" s="17" t="n"/>
      <c r="K7795" s="17" t="n"/>
      <c r="L7795" s="17" t="n"/>
      <c r="N7795">
        <f>IF($B7795="","",IF($C7795="SUPERSTORE","Superstore","DH"))</f>
        <v/>
      </c>
      <c r="O7795">
        <f>IF($B7795="","",IFERROR(VLOOKUP($B7795,Mapping!$A:$C,2,0),"Not Mapped"))</f>
        <v/>
      </c>
      <c r="P7795">
        <f>IF($B7795="","",IFERROR(VLOOKUP($B7795,Mapping!$A:$C,3,0),"Not Mapped"))</f>
        <v/>
      </c>
      <c r="Q7795">
        <f>IF($B7795="","",IF(COUNTIF(Exclusions!$A:$A,$B7795)&gt;0,"Yes","No"))</f>
        <v/>
      </c>
      <c r="R7795" s="17">
        <f>IF($B7795="","",MIN(1,DAY($A7795)/IF($N7795="Superstore",Settings!$B$5,Settings!$B$4)))</f>
        <v/>
      </c>
      <c r="S7795" s="17">
        <f>IF(OR($B7795="",$G7795="",$R7795=0),"",$G7795/$R7795)</f>
        <v/>
      </c>
      <c r="T7795">
        <f>IF($S7795="","",IF($S7795&lt;Settings!$B$8,"Critical",IF($S7795&lt;Settings!$B$9,"Semi Critical","Non Critical")))</f>
        <v/>
      </c>
      <c r="U7795">
        <f>IF($B7795="","",IFERROR(VLOOKUP($O7795,Leaders!$A:$B,2,0),"Not Mapped"))</f>
        <v/>
      </c>
    </row>
    <row r="7796">
      <c r="A7796" s="16" t="n"/>
      <c r="G7796" s="17" t="n"/>
      <c r="H7796" s="17" t="n"/>
      <c r="I7796" s="17" t="n"/>
      <c r="J7796" s="17" t="n"/>
      <c r="K7796" s="17" t="n"/>
      <c r="L7796" s="17" t="n"/>
      <c r="N7796">
        <f>IF($B7796="","",IF($C7796="SUPERSTORE","Superstore","DH"))</f>
        <v/>
      </c>
      <c r="O7796">
        <f>IF($B7796="","",IFERROR(VLOOKUP($B7796,Mapping!$A:$C,2,0),"Not Mapped"))</f>
        <v/>
      </c>
      <c r="P7796">
        <f>IF($B7796="","",IFERROR(VLOOKUP($B7796,Mapping!$A:$C,3,0),"Not Mapped"))</f>
        <v/>
      </c>
      <c r="Q7796">
        <f>IF($B7796="","",IF(COUNTIF(Exclusions!$A:$A,$B7796)&gt;0,"Yes","No"))</f>
        <v/>
      </c>
      <c r="R7796" s="17">
        <f>IF($B7796="","",MIN(1,DAY($A7796)/IF($N7796="Superstore",Settings!$B$5,Settings!$B$4)))</f>
        <v/>
      </c>
      <c r="S7796" s="17">
        <f>IF(OR($B7796="",$G7796="",$R7796=0),"",$G7796/$R7796)</f>
        <v/>
      </c>
      <c r="T7796">
        <f>IF($S7796="","",IF($S7796&lt;Settings!$B$8,"Critical",IF($S7796&lt;Settings!$B$9,"Semi Critical","Non Critical")))</f>
        <v/>
      </c>
      <c r="U7796">
        <f>IF($B7796="","",IFERROR(VLOOKUP($O7796,Leaders!$A:$B,2,0),"Not Mapped"))</f>
        <v/>
      </c>
    </row>
    <row r="7797">
      <c r="A7797" s="16" t="n"/>
      <c r="G7797" s="17" t="n"/>
      <c r="H7797" s="17" t="n"/>
      <c r="I7797" s="17" t="n"/>
      <c r="J7797" s="17" t="n"/>
      <c r="K7797" s="17" t="n"/>
      <c r="L7797" s="17" t="n"/>
      <c r="N7797">
        <f>IF($B7797="","",IF($C7797="SUPERSTORE","Superstore","DH"))</f>
        <v/>
      </c>
      <c r="O7797">
        <f>IF($B7797="","",IFERROR(VLOOKUP($B7797,Mapping!$A:$C,2,0),"Not Mapped"))</f>
        <v/>
      </c>
      <c r="P7797">
        <f>IF($B7797="","",IFERROR(VLOOKUP($B7797,Mapping!$A:$C,3,0),"Not Mapped"))</f>
        <v/>
      </c>
      <c r="Q7797">
        <f>IF($B7797="","",IF(COUNTIF(Exclusions!$A:$A,$B7797)&gt;0,"Yes","No"))</f>
        <v/>
      </c>
      <c r="R7797" s="17">
        <f>IF($B7797="","",MIN(1,DAY($A7797)/IF($N7797="Superstore",Settings!$B$5,Settings!$B$4)))</f>
        <v/>
      </c>
      <c r="S7797" s="17">
        <f>IF(OR($B7797="",$G7797="",$R7797=0),"",$G7797/$R7797)</f>
        <v/>
      </c>
      <c r="T7797">
        <f>IF($S7797="","",IF($S7797&lt;Settings!$B$8,"Critical",IF($S7797&lt;Settings!$B$9,"Semi Critical","Non Critical")))</f>
        <v/>
      </c>
      <c r="U7797">
        <f>IF($B7797="","",IFERROR(VLOOKUP($O7797,Leaders!$A:$B,2,0),"Not Mapped"))</f>
        <v/>
      </c>
    </row>
    <row r="7798">
      <c r="A7798" s="16" t="n"/>
      <c r="G7798" s="17" t="n"/>
      <c r="H7798" s="17" t="n"/>
      <c r="I7798" s="17" t="n"/>
      <c r="J7798" s="17" t="n"/>
      <c r="K7798" s="17" t="n"/>
      <c r="L7798" s="17" t="n"/>
      <c r="N7798">
        <f>IF($B7798="","",IF($C7798="SUPERSTORE","Superstore","DH"))</f>
        <v/>
      </c>
      <c r="O7798">
        <f>IF($B7798="","",IFERROR(VLOOKUP($B7798,Mapping!$A:$C,2,0),"Not Mapped"))</f>
        <v/>
      </c>
      <c r="P7798">
        <f>IF($B7798="","",IFERROR(VLOOKUP($B7798,Mapping!$A:$C,3,0),"Not Mapped"))</f>
        <v/>
      </c>
      <c r="Q7798">
        <f>IF($B7798="","",IF(COUNTIF(Exclusions!$A:$A,$B7798)&gt;0,"Yes","No"))</f>
        <v/>
      </c>
      <c r="R7798" s="17">
        <f>IF($B7798="","",MIN(1,DAY($A7798)/IF($N7798="Superstore",Settings!$B$5,Settings!$B$4)))</f>
        <v/>
      </c>
      <c r="S7798" s="17">
        <f>IF(OR($B7798="",$G7798="",$R7798=0),"",$G7798/$R7798)</f>
        <v/>
      </c>
      <c r="T7798">
        <f>IF($S7798="","",IF($S7798&lt;Settings!$B$8,"Critical",IF($S7798&lt;Settings!$B$9,"Semi Critical","Non Critical")))</f>
        <v/>
      </c>
      <c r="U7798">
        <f>IF($B7798="","",IFERROR(VLOOKUP($O7798,Leaders!$A:$B,2,0),"Not Mapped"))</f>
        <v/>
      </c>
    </row>
    <row r="7799">
      <c r="A7799" s="16" t="n"/>
      <c r="G7799" s="17" t="n"/>
      <c r="H7799" s="17" t="n"/>
      <c r="I7799" s="17" t="n"/>
      <c r="J7799" s="17" t="n"/>
      <c r="K7799" s="17" t="n"/>
      <c r="L7799" s="17" t="n"/>
      <c r="N7799">
        <f>IF($B7799="","",IF($C7799="SUPERSTORE","Superstore","DH"))</f>
        <v/>
      </c>
      <c r="O7799">
        <f>IF($B7799="","",IFERROR(VLOOKUP($B7799,Mapping!$A:$C,2,0),"Not Mapped"))</f>
        <v/>
      </c>
      <c r="P7799">
        <f>IF($B7799="","",IFERROR(VLOOKUP($B7799,Mapping!$A:$C,3,0),"Not Mapped"))</f>
        <v/>
      </c>
      <c r="Q7799">
        <f>IF($B7799="","",IF(COUNTIF(Exclusions!$A:$A,$B7799)&gt;0,"Yes","No"))</f>
        <v/>
      </c>
      <c r="R7799" s="17">
        <f>IF($B7799="","",MIN(1,DAY($A7799)/IF($N7799="Superstore",Settings!$B$5,Settings!$B$4)))</f>
        <v/>
      </c>
      <c r="S7799" s="17">
        <f>IF(OR($B7799="",$G7799="",$R7799=0),"",$G7799/$R7799)</f>
        <v/>
      </c>
      <c r="T7799">
        <f>IF($S7799="","",IF($S7799&lt;Settings!$B$8,"Critical",IF($S7799&lt;Settings!$B$9,"Semi Critical","Non Critical")))</f>
        <v/>
      </c>
      <c r="U7799">
        <f>IF($B7799="","",IFERROR(VLOOKUP($O7799,Leaders!$A:$B,2,0),"Not Mapped"))</f>
        <v/>
      </c>
    </row>
    <row r="7800">
      <c r="A7800" s="16" t="n"/>
      <c r="G7800" s="17" t="n"/>
      <c r="H7800" s="17" t="n"/>
      <c r="I7800" s="17" t="n"/>
      <c r="J7800" s="17" t="n"/>
      <c r="K7800" s="17" t="n"/>
      <c r="L7800" s="17" t="n"/>
      <c r="N7800">
        <f>IF($B7800="","",IF($C7800="SUPERSTORE","Superstore","DH"))</f>
        <v/>
      </c>
      <c r="O7800">
        <f>IF($B7800="","",IFERROR(VLOOKUP($B7800,Mapping!$A:$C,2,0),"Not Mapped"))</f>
        <v/>
      </c>
      <c r="P7800">
        <f>IF($B7800="","",IFERROR(VLOOKUP($B7800,Mapping!$A:$C,3,0),"Not Mapped"))</f>
        <v/>
      </c>
      <c r="Q7800">
        <f>IF($B7800="","",IF(COUNTIF(Exclusions!$A:$A,$B7800)&gt;0,"Yes","No"))</f>
        <v/>
      </c>
      <c r="R7800" s="17">
        <f>IF($B7800="","",MIN(1,DAY($A7800)/IF($N7800="Superstore",Settings!$B$5,Settings!$B$4)))</f>
        <v/>
      </c>
      <c r="S7800" s="17">
        <f>IF(OR($B7800="",$G7800="",$R7800=0),"",$G7800/$R7800)</f>
        <v/>
      </c>
      <c r="T7800">
        <f>IF($S7800="","",IF($S7800&lt;Settings!$B$8,"Critical",IF($S7800&lt;Settings!$B$9,"Semi Critical","Non Critical")))</f>
        <v/>
      </c>
      <c r="U7800">
        <f>IF($B7800="","",IFERROR(VLOOKUP($O7800,Leaders!$A:$B,2,0),"Not Mapped"))</f>
        <v/>
      </c>
    </row>
    <row r="7801">
      <c r="A7801" s="16" t="n"/>
      <c r="G7801" s="17" t="n"/>
      <c r="H7801" s="17" t="n"/>
      <c r="I7801" s="17" t="n"/>
      <c r="J7801" s="17" t="n"/>
      <c r="K7801" s="17" t="n"/>
      <c r="L7801" s="17" t="n"/>
      <c r="N7801">
        <f>IF($B7801="","",IF($C7801="SUPERSTORE","Superstore","DH"))</f>
        <v/>
      </c>
      <c r="O7801">
        <f>IF($B7801="","",IFERROR(VLOOKUP($B7801,Mapping!$A:$C,2,0),"Not Mapped"))</f>
        <v/>
      </c>
      <c r="P7801">
        <f>IF($B7801="","",IFERROR(VLOOKUP($B7801,Mapping!$A:$C,3,0),"Not Mapped"))</f>
        <v/>
      </c>
      <c r="Q7801">
        <f>IF($B7801="","",IF(COUNTIF(Exclusions!$A:$A,$B7801)&gt;0,"Yes","No"))</f>
        <v/>
      </c>
      <c r="R7801" s="17">
        <f>IF($B7801="","",MIN(1,DAY($A7801)/IF($N7801="Superstore",Settings!$B$5,Settings!$B$4)))</f>
        <v/>
      </c>
      <c r="S7801" s="17">
        <f>IF(OR($B7801="",$G7801="",$R7801=0),"",$G7801/$R7801)</f>
        <v/>
      </c>
      <c r="T7801">
        <f>IF($S7801="","",IF($S7801&lt;Settings!$B$8,"Critical",IF($S7801&lt;Settings!$B$9,"Semi Critical","Non Critical")))</f>
        <v/>
      </c>
      <c r="U7801">
        <f>IF($B7801="","",IFERROR(VLOOKUP($O7801,Leaders!$A:$B,2,0),"Not Mapped"))</f>
        <v/>
      </c>
    </row>
    <row r="7802">
      <c r="A7802" s="16" t="n"/>
      <c r="G7802" s="17" t="n"/>
      <c r="H7802" s="17" t="n"/>
      <c r="I7802" s="17" t="n"/>
      <c r="J7802" s="17" t="n"/>
      <c r="K7802" s="17" t="n"/>
      <c r="L7802" s="17" t="n"/>
      <c r="N7802">
        <f>IF($B7802="","",IF($C7802="SUPERSTORE","Superstore","DH"))</f>
        <v/>
      </c>
      <c r="O7802">
        <f>IF($B7802="","",IFERROR(VLOOKUP($B7802,Mapping!$A:$C,2,0),"Not Mapped"))</f>
        <v/>
      </c>
      <c r="P7802">
        <f>IF($B7802="","",IFERROR(VLOOKUP($B7802,Mapping!$A:$C,3,0),"Not Mapped"))</f>
        <v/>
      </c>
      <c r="Q7802">
        <f>IF($B7802="","",IF(COUNTIF(Exclusions!$A:$A,$B7802)&gt;0,"Yes","No"))</f>
        <v/>
      </c>
      <c r="R7802" s="17">
        <f>IF($B7802="","",MIN(1,DAY($A7802)/IF($N7802="Superstore",Settings!$B$5,Settings!$B$4)))</f>
        <v/>
      </c>
      <c r="S7802" s="17">
        <f>IF(OR($B7802="",$G7802="",$R7802=0),"",$G7802/$R7802)</f>
        <v/>
      </c>
      <c r="T7802">
        <f>IF($S7802="","",IF($S7802&lt;Settings!$B$8,"Critical",IF($S7802&lt;Settings!$B$9,"Semi Critical","Non Critical")))</f>
        <v/>
      </c>
      <c r="U7802">
        <f>IF($B7802="","",IFERROR(VLOOKUP($O7802,Leaders!$A:$B,2,0),"Not Mapped"))</f>
        <v/>
      </c>
    </row>
    <row r="7803">
      <c r="A7803" s="16" t="n"/>
      <c r="G7803" s="17" t="n"/>
      <c r="H7803" s="17" t="n"/>
      <c r="I7803" s="17" t="n"/>
      <c r="J7803" s="17" t="n"/>
      <c r="K7803" s="17" t="n"/>
      <c r="L7803" s="17" t="n"/>
      <c r="N7803">
        <f>IF($B7803="","",IF($C7803="SUPERSTORE","Superstore","DH"))</f>
        <v/>
      </c>
      <c r="O7803">
        <f>IF($B7803="","",IFERROR(VLOOKUP($B7803,Mapping!$A:$C,2,0),"Not Mapped"))</f>
        <v/>
      </c>
      <c r="P7803">
        <f>IF($B7803="","",IFERROR(VLOOKUP($B7803,Mapping!$A:$C,3,0),"Not Mapped"))</f>
        <v/>
      </c>
      <c r="Q7803">
        <f>IF($B7803="","",IF(COUNTIF(Exclusions!$A:$A,$B7803)&gt;0,"Yes","No"))</f>
        <v/>
      </c>
      <c r="R7803" s="17">
        <f>IF($B7803="","",MIN(1,DAY($A7803)/IF($N7803="Superstore",Settings!$B$5,Settings!$B$4)))</f>
        <v/>
      </c>
      <c r="S7803" s="17">
        <f>IF(OR($B7803="",$G7803="",$R7803=0),"",$G7803/$R7803)</f>
        <v/>
      </c>
      <c r="T7803">
        <f>IF($S7803="","",IF($S7803&lt;Settings!$B$8,"Critical",IF($S7803&lt;Settings!$B$9,"Semi Critical","Non Critical")))</f>
        <v/>
      </c>
      <c r="U7803">
        <f>IF($B7803="","",IFERROR(VLOOKUP($O7803,Leaders!$A:$B,2,0),"Not Mapped"))</f>
        <v/>
      </c>
    </row>
    <row r="7804">
      <c r="A7804" s="16" t="n"/>
      <c r="G7804" s="17" t="n"/>
      <c r="H7804" s="17" t="n"/>
      <c r="I7804" s="17" t="n"/>
      <c r="J7804" s="17" t="n"/>
      <c r="K7804" s="17" t="n"/>
      <c r="L7804" s="17" t="n"/>
      <c r="N7804">
        <f>IF($B7804="","",IF($C7804="SUPERSTORE","Superstore","DH"))</f>
        <v/>
      </c>
      <c r="O7804">
        <f>IF($B7804="","",IFERROR(VLOOKUP($B7804,Mapping!$A:$C,2,0),"Not Mapped"))</f>
        <v/>
      </c>
      <c r="P7804">
        <f>IF($B7804="","",IFERROR(VLOOKUP($B7804,Mapping!$A:$C,3,0),"Not Mapped"))</f>
        <v/>
      </c>
      <c r="Q7804">
        <f>IF($B7804="","",IF(COUNTIF(Exclusions!$A:$A,$B7804)&gt;0,"Yes","No"))</f>
        <v/>
      </c>
      <c r="R7804" s="17">
        <f>IF($B7804="","",MIN(1,DAY($A7804)/IF($N7804="Superstore",Settings!$B$5,Settings!$B$4)))</f>
        <v/>
      </c>
      <c r="S7804" s="17">
        <f>IF(OR($B7804="",$G7804="",$R7804=0),"",$G7804/$R7804)</f>
        <v/>
      </c>
      <c r="T7804">
        <f>IF($S7804="","",IF($S7804&lt;Settings!$B$8,"Critical",IF($S7804&lt;Settings!$B$9,"Semi Critical","Non Critical")))</f>
        <v/>
      </c>
      <c r="U7804">
        <f>IF($B7804="","",IFERROR(VLOOKUP($O7804,Leaders!$A:$B,2,0),"Not Mapped"))</f>
        <v/>
      </c>
    </row>
    <row r="7805">
      <c r="A7805" s="16" t="n"/>
      <c r="G7805" s="17" t="n"/>
      <c r="H7805" s="17" t="n"/>
      <c r="I7805" s="17" t="n"/>
      <c r="J7805" s="17" t="n"/>
      <c r="K7805" s="17" t="n"/>
      <c r="L7805" s="17" t="n"/>
      <c r="N7805">
        <f>IF($B7805="","",IF($C7805="SUPERSTORE","Superstore","DH"))</f>
        <v/>
      </c>
      <c r="O7805">
        <f>IF($B7805="","",IFERROR(VLOOKUP($B7805,Mapping!$A:$C,2,0),"Not Mapped"))</f>
        <v/>
      </c>
      <c r="P7805">
        <f>IF($B7805="","",IFERROR(VLOOKUP($B7805,Mapping!$A:$C,3,0),"Not Mapped"))</f>
        <v/>
      </c>
      <c r="Q7805">
        <f>IF($B7805="","",IF(COUNTIF(Exclusions!$A:$A,$B7805)&gt;0,"Yes","No"))</f>
        <v/>
      </c>
      <c r="R7805" s="17">
        <f>IF($B7805="","",MIN(1,DAY($A7805)/IF($N7805="Superstore",Settings!$B$5,Settings!$B$4)))</f>
        <v/>
      </c>
      <c r="S7805" s="17">
        <f>IF(OR($B7805="",$G7805="",$R7805=0),"",$G7805/$R7805)</f>
        <v/>
      </c>
      <c r="T7805">
        <f>IF($S7805="","",IF($S7805&lt;Settings!$B$8,"Critical",IF($S7805&lt;Settings!$B$9,"Semi Critical","Non Critical")))</f>
        <v/>
      </c>
      <c r="U7805">
        <f>IF($B7805="","",IFERROR(VLOOKUP($O7805,Leaders!$A:$B,2,0),"Not Mapped"))</f>
        <v/>
      </c>
    </row>
    <row r="7806">
      <c r="A7806" s="16" t="n"/>
      <c r="G7806" s="17" t="n"/>
      <c r="H7806" s="17" t="n"/>
      <c r="I7806" s="17" t="n"/>
      <c r="J7806" s="17" t="n"/>
      <c r="K7806" s="17" t="n"/>
      <c r="L7806" s="17" t="n"/>
      <c r="N7806">
        <f>IF($B7806="","",IF($C7806="SUPERSTORE","Superstore","DH"))</f>
        <v/>
      </c>
      <c r="O7806">
        <f>IF($B7806="","",IFERROR(VLOOKUP($B7806,Mapping!$A:$C,2,0),"Not Mapped"))</f>
        <v/>
      </c>
      <c r="P7806">
        <f>IF($B7806="","",IFERROR(VLOOKUP($B7806,Mapping!$A:$C,3,0),"Not Mapped"))</f>
        <v/>
      </c>
      <c r="Q7806">
        <f>IF($B7806="","",IF(COUNTIF(Exclusions!$A:$A,$B7806)&gt;0,"Yes","No"))</f>
        <v/>
      </c>
      <c r="R7806" s="17">
        <f>IF($B7806="","",MIN(1,DAY($A7806)/IF($N7806="Superstore",Settings!$B$5,Settings!$B$4)))</f>
        <v/>
      </c>
      <c r="S7806" s="17">
        <f>IF(OR($B7806="",$G7806="",$R7806=0),"",$G7806/$R7806)</f>
        <v/>
      </c>
      <c r="T7806">
        <f>IF($S7806="","",IF($S7806&lt;Settings!$B$8,"Critical",IF($S7806&lt;Settings!$B$9,"Semi Critical","Non Critical")))</f>
        <v/>
      </c>
      <c r="U7806">
        <f>IF($B7806="","",IFERROR(VLOOKUP($O7806,Leaders!$A:$B,2,0),"Not Mapped"))</f>
        <v/>
      </c>
    </row>
    <row r="7807">
      <c r="A7807" s="16" t="n"/>
      <c r="G7807" s="17" t="n"/>
      <c r="H7807" s="17" t="n"/>
      <c r="I7807" s="17" t="n"/>
      <c r="J7807" s="17" t="n"/>
      <c r="K7807" s="17" t="n"/>
      <c r="L7807" s="17" t="n"/>
      <c r="N7807">
        <f>IF($B7807="","",IF($C7807="SUPERSTORE","Superstore","DH"))</f>
        <v/>
      </c>
      <c r="O7807">
        <f>IF($B7807="","",IFERROR(VLOOKUP($B7807,Mapping!$A:$C,2,0),"Not Mapped"))</f>
        <v/>
      </c>
      <c r="P7807">
        <f>IF($B7807="","",IFERROR(VLOOKUP($B7807,Mapping!$A:$C,3,0),"Not Mapped"))</f>
        <v/>
      </c>
      <c r="Q7807">
        <f>IF($B7807="","",IF(COUNTIF(Exclusions!$A:$A,$B7807)&gt;0,"Yes","No"))</f>
        <v/>
      </c>
      <c r="R7807" s="17">
        <f>IF($B7807="","",MIN(1,DAY($A7807)/IF($N7807="Superstore",Settings!$B$5,Settings!$B$4)))</f>
        <v/>
      </c>
      <c r="S7807" s="17">
        <f>IF(OR($B7807="",$G7807="",$R7807=0),"",$G7807/$R7807)</f>
        <v/>
      </c>
      <c r="T7807">
        <f>IF($S7807="","",IF($S7807&lt;Settings!$B$8,"Critical",IF($S7807&lt;Settings!$B$9,"Semi Critical","Non Critical")))</f>
        <v/>
      </c>
      <c r="U7807">
        <f>IF($B7807="","",IFERROR(VLOOKUP($O7807,Leaders!$A:$B,2,0),"Not Mapped"))</f>
        <v/>
      </c>
    </row>
    <row r="7808">
      <c r="A7808" s="16" t="n"/>
      <c r="G7808" s="17" t="n"/>
      <c r="H7808" s="17" t="n"/>
      <c r="I7808" s="17" t="n"/>
      <c r="J7808" s="17" t="n"/>
      <c r="K7808" s="17" t="n"/>
      <c r="L7808" s="17" t="n"/>
      <c r="N7808">
        <f>IF($B7808="","",IF($C7808="SUPERSTORE","Superstore","DH"))</f>
        <v/>
      </c>
      <c r="O7808">
        <f>IF($B7808="","",IFERROR(VLOOKUP($B7808,Mapping!$A:$C,2,0),"Not Mapped"))</f>
        <v/>
      </c>
      <c r="P7808">
        <f>IF($B7808="","",IFERROR(VLOOKUP($B7808,Mapping!$A:$C,3,0),"Not Mapped"))</f>
        <v/>
      </c>
      <c r="Q7808">
        <f>IF($B7808="","",IF(COUNTIF(Exclusions!$A:$A,$B7808)&gt;0,"Yes","No"))</f>
        <v/>
      </c>
      <c r="R7808" s="17">
        <f>IF($B7808="","",MIN(1,DAY($A7808)/IF($N7808="Superstore",Settings!$B$5,Settings!$B$4)))</f>
        <v/>
      </c>
      <c r="S7808" s="17">
        <f>IF(OR($B7808="",$G7808="",$R7808=0),"",$G7808/$R7808)</f>
        <v/>
      </c>
      <c r="T7808">
        <f>IF($S7808="","",IF($S7808&lt;Settings!$B$8,"Critical",IF($S7808&lt;Settings!$B$9,"Semi Critical","Non Critical")))</f>
        <v/>
      </c>
      <c r="U7808">
        <f>IF($B7808="","",IFERROR(VLOOKUP($O7808,Leaders!$A:$B,2,0),"Not Mapped"))</f>
        <v/>
      </c>
    </row>
    <row r="7809">
      <c r="A7809" s="16" t="n"/>
      <c r="G7809" s="17" t="n"/>
      <c r="H7809" s="17" t="n"/>
      <c r="I7809" s="17" t="n"/>
      <c r="J7809" s="17" t="n"/>
      <c r="K7809" s="17" t="n"/>
      <c r="L7809" s="17" t="n"/>
      <c r="N7809">
        <f>IF($B7809="","",IF($C7809="SUPERSTORE","Superstore","DH"))</f>
        <v/>
      </c>
      <c r="O7809">
        <f>IF($B7809="","",IFERROR(VLOOKUP($B7809,Mapping!$A:$C,2,0),"Not Mapped"))</f>
        <v/>
      </c>
      <c r="P7809">
        <f>IF($B7809="","",IFERROR(VLOOKUP($B7809,Mapping!$A:$C,3,0),"Not Mapped"))</f>
        <v/>
      </c>
      <c r="Q7809">
        <f>IF($B7809="","",IF(COUNTIF(Exclusions!$A:$A,$B7809)&gt;0,"Yes","No"))</f>
        <v/>
      </c>
      <c r="R7809" s="17">
        <f>IF($B7809="","",MIN(1,DAY($A7809)/IF($N7809="Superstore",Settings!$B$5,Settings!$B$4)))</f>
        <v/>
      </c>
      <c r="S7809" s="17">
        <f>IF(OR($B7809="",$G7809="",$R7809=0),"",$G7809/$R7809)</f>
        <v/>
      </c>
      <c r="T7809">
        <f>IF($S7809="","",IF($S7809&lt;Settings!$B$8,"Critical",IF($S7809&lt;Settings!$B$9,"Semi Critical","Non Critical")))</f>
        <v/>
      </c>
      <c r="U7809">
        <f>IF($B7809="","",IFERROR(VLOOKUP($O7809,Leaders!$A:$B,2,0),"Not Mapped"))</f>
        <v/>
      </c>
    </row>
    <row r="7810">
      <c r="A7810" s="16" t="n"/>
      <c r="G7810" s="17" t="n"/>
      <c r="H7810" s="17" t="n"/>
      <c r="I7810" s="17" t="n"/>
      <c r="J7810" s="17" t="n"/>
      <c r="K7810" s="17" t="n"/>
      <c r="L7810" s="17" t="n"/>
      <c r="N7810">
        <f>IF($B7810="","",IF($C7810="SUPERSTORE","Superstore","DH"))</f>
        <v/>
      </c>
      <c r="O7810">
        <f>IF($B7810="","",IFERROR(VLOOKUP($B7810,Mapping!$A:$C,2,0),"Not Mapped"))</f>
        <v/>
      </c>
      <c r="P7810">
        <f>IF($B7810="","",IFERROR(VLOOKUP($B7810,Mapping!$A:$C,3,0),"Not Mapped"))</f>
        <v/>
      </c>
      <c r="Q7810">
        <f>IF($B7810="","",IF(COUNTIF(Exclusions!$A:$A,$B7810)&gt;0,"Yes","No"))</f>
        <v/>
      </c>
      <c r="R7810" s="17">
        <f>IF($B7810="","",MIN(1,DAY($A7810)/IF($N7810="Superstore",Settings!$B$5,Settings!$B$4)))</f>
        <v/>
      </c>
      <c r="S7810" s="17">
        <f>IF(OR($B7810="",$G7810="",$R7810=0),"",$G7810/$R7810)</f>
        <v/>
      </c>
      <c r="T7810">
        <f>IF($S7810="","",IF($S7810&lt;Settings!$B$8,"Critical",IF($S7810&lt;Settings!$B$9,"Semi Critical","Non Critical")))</f>
        <v/>
      </c>
      <c r="U7810">
        <f>IF($B7810="","",IFERROR(VLOOKUP($O7810,Leaders!$A:$B,2,0),"Not Mapped"))</f>
        <v/>
      </c>
    </row>
    <row r="7811">
      <c r="A7811" s="16" t="n"/>
      <c r="G7811" s="17" t="n"/>
      <c r="H7811" s="17" t="n"/>
      <c r="I7811" s="17" t="n"/>
      <c r="J7811" s="17" t="n"/>
      <c r="K7811" s="17" t="n"/>
      <c r="L7811" s="17" t="n"/>
      <c r="N7811">
        <f>IF($B7811="","",IF($C7811="SUPERSTORE","Superstore","DH"))</f>
        <v/>
      </c>
      <c r="O7811">
        <f>IF($B7811="","",IFERROR(VLOOKUP($B7811,Mapping!$A:$C,2,0),"Not Mapped"))</f>
        <v/>
      </c>
      <c r="P7811">
        <f>IF($B7811="","",IFERROR(VLOOKUP($B7811,Mapping!$A:$C,3,0),"Not Mapped"))</f>
        <v/>
      </c>
      <c r="Q7811">
        <f>IF($B7811="","",IF(COUNTIF(Exclusions!$A:$A,$B7811)&gt;0,"Yes","No"))</f>
        <v/>
      </c>
      <c r="R7811" s="17">
        <f>IF($B7811="","",MIN(1,DAY($A7811)/IF($N7811="Superstore",Settings!$B$5,Settings!$B$4)))</f>
        <v/>
      </c>
      <c r="S7811" s="17">
        <f>IF(OR($B7811="",$G7811="",$R7811=0),"",$G7811/$R7811)</f>
        <v/>
      </c>
      <c r="T7811">
        <f>IF($S7811="","",IF($S7811&lt;Settings!$B$8,"Critical",IF($S7811&lt;Settings!$B$9,"Semi Critical","Non Critical")))</f>
        <v/>
      </c>
      <c r="U7811">
        <f>IF($B7811="","",IFERROR(VLOOKUP($O7811,Leaders!$A:$B,2,0),"Not Mapped"))</f>
        <v/>
      </c>
    </row>
    <row r="7812">
      <c r="A7812" s="16" t="n"/>
      <c r="G7812" s="17" t="n"/>
      <c r="H7812" s="17" t="n"/>
      <c r="I7812" s="17" t="n"/>
      <c r="J7812" s="17" t="n"/>
      <c r="K7812" s="17" t="n"/>
      <c r="L7812" s="17" t="n"/>
      <c r="N7812">
        <f>IF($B7812="","",IF($C7812="SUPERSTORE","Superstore","DH"))</f>
        <v/>
      </c>
      <c r="O7812">
        <f>IF($B7812="","",IFERROR(VLOOKUP($B7812,Mapping!$A:$C,2,0),"Not Mapped"))</f>
        <v/>
      </c>
      <c r="P7812">
        <f>IF($B7812="","",IFERROR(VLOOKUP($B7812,Mapping!$A:$C,3,0),"Not Mapped"))</f>
        <v/>
      </c>
      <c r="Q7812">
        <f>IF($B7812="","",IF(COUNTIF(Exclusions!$A:$A,$B7812)&gt;0,"Yes","No"))</f>
        <v/>
      </c>
      <c r="R7812" s="17">
        <f>IF($B7812="","",MIN(1,DAY($A7812)/IF($N7812="Superstore",Settings!$B$5,Settings!$B$4)))</f>
        <v/>
      </c>
      <c r="S7812" s="17">
        <f>IF(OR($B7812="",$G7812="",$R7812=0),"",$G7812/$R7812)</f>
        <v/>
      </c>
      <c r="T7812">
        <f>IF($S7812="","",IF($S7812&lt;Settings!$B$8,"Critical",IF($S7812&lt;Settings!$B$9,"Semi Critical","Non Critical")))</f>
        <v/>
      </c>
      <c r="U7812">
        <f>IF($B7812="","",IFERROR(VLOOKUP($O7812,Leaders!$A:$B,2,0),"Not Mapped"))</f>
        <v/>
      </c>
    </row>
    <row r="7813">
      <c r="A7813" s="16" t="n"/>
      <c r="G7813" s="17" t="n"/>
      <c r="H7813" s="17" t="n"/>
      <c r="I7813" s="17" t="n"/>
      <c r="J7813" s="17" t="n"/>
      <c r="K7813" s="17" t="n"/>
      <c r="L7813" s="17" t="n"/>
      <c r="N7813">
        <f>IF($B7813="","",IF($C7813="SUPERSTORE","Superstore","DH"))</f>
        <v/>
      </c>
      <c r="O7813">
        <f>IF($B7813="","",IFERROR(VLOOKUP($B7813,Mapping!$A:$C,2,0),"Not Mapped"))</f>
        <v/>
      </c>
      <c r="P7813">
        <f>IF($B7813="","",IFERROR(VLOOKUP($B7813,Mapping!$A:$C,3,0),"Not Mapped"))</f>
        <v/>
      </c>
      <c r="Q7813">
        <f>IF($B7813="","",IF(COUNTIF(Exclusions!$A:$A,$B7813)&gt;0,"Yes","No"))</f>
        <v/>
      </c>
      <c r="R7813" s="17">
        <f>IF($B7813="","",MIN(1,DAY($A7813)/IF($N7813="Superstore",Settings!$B$5,Settings!$B$4)))</f>
        <v/>
      </c>
      <c r="S7813" s="17">
        <f>IF(OR($B7813="",$G7813="",$R7813=0),"",$G7813/$R7813)</f>
        <v/>
      </c>
      <c r="T7813">
        <f>IF($S7813="","",IF($S7813&lt;Settings!$B$8,"Critical",IF($S7813&lt;Settings!$B$9,"Semi Critical","Non Critical")))</f>
        <v/>
      </c>
      <c r="U7813">
        <f>IF($B7813="","",IFERROR(VLOOKUP($O7813,Leaders!$A:$B,2,0),"Not Mapped"))</f>
        <v/>
      </c>
    </row>
    <row r="7814">
      <c r="A7814" s="16" t="n"/>
      <c r="G7814" s="17" t="n"/>
      <c r="H7814" s="17" t="n"/>
      <c r="I7814" s="17" t="n"/>
      <c r="J7814" s="17" t="n"/>
      <c r="K7814" s="17" t="n"/>
      <c r="L7814" s="17" t="n"/>
      <c r="N7814">
        <f>IF($B7814="","",IF($C7814="SUPERSTORE","Superstore","DH"))</f>
        <v/>
      </c>
      <c r="O7814">
        <f>IF($B7814="","",IFERROR(VLOOKUP($B7814,Mapping!$A:$C,2,0),"Not Mapped"))</f>
        <v/>
      </c>
      <c r="P7814">
        <f>IF($B7814="","",IFERROR(VLOOKUP($B7814,Mapping!$A:$C,3,0),"Not Mapped"))</f>
        <v/>
      </c>
      <c r="Q7814">
        <f>IF($B7814="","",IF(COUNTIF(Exclusions!$A:$A,$B7814)&gt;0,"Yes","No"))</f>
        <v/>
      </c>
      <c r="R7814" s="17">
        <f>IF($B7814="","",MIN(1,DAY($A7814)/IF($N7814="Superstore",Settings!$B$5,Settings!$B$4)))</f>
        <v/>
      </c>
      <c r="S7814" s="17">
        <f>IF(OR($B7814="",$G7814="",$R7814=0),"",$G7814/$R7814)</f>
        <v/>
      </c>
      <c r="T7814">
        <f>IF($S7814="","",IF($S7814&lt;Settings!$B$8,"Critical",IF($S7814&lt;Settings!$B$9,"Semi Critical","Non Critical")))</f>
        <v/>
      </c>
      <c r="U7814">
        <f>IF($B7814="","",IFERROR(VLOOKUP($O7814,Leaders!$A:$B,2,0),"Not Mapped"))</f>
        <v/>
      </c>
    </row>
    <row r="7815">
      <c r="A7815" s="16" t="n"/>
      <c r="G7815" s="17" t="n"/>
      <c r="H7815" s="17" t="n"/>
      <c r="I7815" s="17" t="n"/>
      <c r="J7815" s="17" t="n"/>
      <c r="K7815" s="17" t="n"/>
      <c r="L7815" s="17" t="n"/>
      <c r="N7815">
        <f>IF($B7815="","",IF($C7815="SUPERSTORE","Superstore","DH"))</f>
        <v/>
      </c>
      <c r="O7815">
        <f>IF($B7815="","",IFERROR(VLOOKUP($B7815,Mapping!$A:$C,2,0),"Not Mapped"))</f>
        <v/>
      </c>
      <c r="P7815">
        <f>IF($B7815="","",IFERROR(VLOOKUP($B7815,Mapping!$A:$C,3,0),"Not Mapped"))</f>
        <v/>
      </c>
      <c r="Q7815">
        <f>IF($B7815="","",IF(COUNTIF(Exclusions!$A:$A,$B7815)&gt;0,"Yes","No"))</f>
        <v/>
      </c>
      <c r="R7815" s="17">
        <f>IF($B7815="","",MIN(1,DAY($A7815)/IF($N7815="Superstore",Settings!$B$5,Settings!$B$4)))</f>
        <v/>
      </c>
      <c r="S7815" s="17">
        <f>IF(OR($B7815="",$G7815="",$R7815=0),"",$G7815/$R7815)</f>
        <v/>
      </c>
      <c r="T7815">
        <f>IF($S7815="","",IF($S7815&lt;Settings!$B$8,"Critical",IF($S7815&lt;Settings!$B$9,"Semi Critical","Non Critical")))</f>
        <v/>
      </c>
      <c r="U7815">
        <f>IF($B7815="","",IFERROR(VLOOKUP($O7815,Leaders!$A:$B,2,0),"Not Mapped"))</f>
        <v/>
      </c>
    </row>
    <row r="7816">
      <c r="A7816" s="16" t="n"/>
      <c r="G7816" s="17" t="n"/>
      <c r="H7816" s="17" t="n"/>
      <c r="I7816" s="17" t="n"/>
      <c r="J7816" s="17" t="n"/>
      <c r="K7816" s="17" t="n"/>
      <c r="L7816" s="17" t="n"/>
      <c r="N7816">
        <f>IF($B7816="","",IF($C7816="SUPERSTORE","Superstore","DH"))</f>
        <v/>
      </c>
      <c r="O7816">
        <f>IF($B7816="","",IFERROR(VLOOKUP($B7816,Mapping!$A:$C,2,0),"Not Mapped"))</f>
        <v/>
      </c>
      <c r="P7816">
        <f>IF($B7816="","",IFERROR(VLOOKUP($B7816,Mapping!$A:$C,3,0),"Not Mapped"))</f>
        <v/>
      </c>
      <c r="Q7816">
        <f>IF($B7816="","",IF(COUNTIF(Exclusions!$A:$A,$B7816)&gt;0,"Yes","No"))</f>
        <v/>
      </c>
      <c r="R7816" s="17">
        <f>IF($B7816="","",MIN(1,DAY($A7816)/IF($N7816="Superstore",Settings!$B$5,Settings!$B$4)))</f>
        <v/>
      </c>
      <c r="S7816" s="17">
        <f>IF(OR($B7816="",$G7816="",$R7816=0),"",$G7816/$R7816)</f>
        <v/>
      </c>
      <c r="T7816">
        <f>IF($S7816="","",IF($S7816&lt;Settings!$B$8,"Critical",IF($S7816&lt;Settings!$B$9,"Semi Critical","Non Critical")))</f>
        <v/>
      </c>
      <c r="U7816">
        <f>IF($B7816="","",IFERROR(VLOOKUP($O7816,Leaders!$A:$B,2,0),"Not Mapped"))</f>
        <v/>
      </c>
    </row>
    <row r="7817">
      <c r="A7817" s="16" t="n"/>
      <c r="G7817" s="17" t="n"/>
      <c r="H7817" s="17" t="n"/>
      <c r="I7817" s="17" t="n"/>
      <c r="J7817" s="17" t="n"/>
      <c r="K7817" s="17" t="n"/>
      <c r="L7817" s="17" t="n"/>
      <c r="N7817">
        <f>IF($B7817="","",IF($C7817="SUPERSTORE","Superstore","DH"))</f>
        <v/>
      </c>
      <c r="O7817">
        <f>IF($B7817="","",IFERROR(VLOOKUP($B7817,Mapping!$A:$C,2,0),"Not Mapped"))</f>
        <v/>
      </c>
      <c r="P7817">
        <f>IF($B7817="","",IFERROR(VLOOKUP($B7817,Mapping!$A:$C,3,0),"Not Mapped"))</f>
        <v/>
      </c>
      <c r="Q7817">
        <f>IF($B7817="","",IF(COUNTIF(Exclusions!$A:$A,$B7817)&gt;0,"Yes","No"))</f>
        <v/>
      </c>
      <c r="R7817" s="17">
        <f>IF($B7817="","",MIN(1,DAY($A7817)/IF($N7817="Superstore",Settings!$B$5,Settings!$B$4)))</f>
        <v/>
      </c>
      <c r="S7817" s="17">
        <f>IF(OR($B7817="",$G7817="",$R7817=0),"",$G7817/$R7817)</f>
        <v/>
      </c>
      <c r="T7817">
        <f>IF($S7817="","",IF($S7817&lt;Settings!$B$8,"Critical",IF($S7817&lt;Settings!$B$9,"Semi Critical","Non Critical")))</f>
        <v/>
      </c>
      <c r="U7817">
        <f>IF($B7817="","",IFERROR(VLOOKUP($O7817,Leaders!$A:$B,2,0),"Not Mapped"))</f>
        <v/>
      </c>
    </row>
    <row r="7818">
      <c r="A7818" s="16" t="n"/>
      <c r="G7818" s="17" t="n"/>
      <c r="H7818" s="17" t="n"/>
      <c r="I7818" s="17" t="n"/>
      <c r="J7818" s="17" t="n"/>
      <c r="K7818" s="17" t="n"/>
      <c r="L7818" s="17" t="n"/>
      <c r="N7818">
        <f>IF($B7818="","",IF($C7818="SUPERSTORE","Superstore","DH"))</f>
        <v/>
      </c>
      <c r="O7818">
        <f>IF($B7818="","",IFERROR(VLOOKUP($B7818,Mapping!$A:$C,2,0),"Not Mapped"))</f>
        <v/>
      </c>
      <c r="P7818">
        <f>IF($B7818="","",IFERROR(VLOOKUP($B7818,Mapping!$A:$C,3,0),"Not Mapped"))</f>
        <v/>
      </c>
      <c r="Q7818">
        <f>IF($B7818="","",IF(COUNTIF(Exclusions!$A:$A,$B7818)&gt;0,"Yes","No"))</f>
        <v/>
      </c>
      <c r="R7818" s="17">
        <f>IF($B7818="","",MIN(1,DAY($A7818)/IF($N7818="Superstore",Settings!$B$5,Settings!$B$4)))</f>
        <v/>
      </c>
      <c r="S7818" s="17">
        <f>IF(OR($B7818="",$G7818="",$R7818=0),"",$G7818/$R7818)</f>
        <v/>
      </c>
      <c r="T7818">
        <f>IF($S7818="","",IF($S7818&lt;Settings!$B$8,"Critical",IF($S7818&lt;Settings!$B$9,"Semi Critical","Non Critical")))</f>
        <v/>
      </c>
      <c r="U7818">
        <f>IF($B7818="","",IFERROR(VLOOKUP($O7818,Leaders!$A:$B,2,0),"Not Mapped"))</f>
        <v/>
      </c>
    </row>
    <row r="7819">
      <c r="A7819" s="16" t="n"/>
      <c r="G7819" s="17" t="n"/>
      <c r="H7819" s="17" t="n"/>
      <c r="I7819" s="17" t="n"/>
      <c r="J7819" s="17" t="n"/>
      <c r="K7819" s="17" t="n"/>
      <c r="L7819" s="17" t="n"/>
      <c r="N7819">
        <f>IF($B7819="","",IF($C7819="SUPERSTORE","Superstore","DH"))</f>
        <v/>
      </c>
      <c r="O7819">
        <f>IF($B7819="","",IFERROR(VLOOKUP($B7819,Mapping!$A:$C,2,0),"Not Mapped"))</f>
        <v/>
      </c>
      <c r="P7819">
        <f>IF($B7819="","",IFERROR(VLOOKUP($B7819,Mapping!$A:$C,3,0),"Not Mapped"))</f>
        <v/>
      </c>
      <c r="Q7819">
        <f>IF($B7819="","",IF(COUNTIF(Exclusions!$A:$A,$B7819)&gt;0,"Yes","No"))</f>
        <v/>
      </c>
      <c r="R7819" s="17">
        <f>IF($B7819="","",MIN(1,DAY($A7819)/IF($N7819="Superstore",Settings!$B$5,Settings!$B$4)))</f>
        <v/>
      </c>
      <c r="S7819" s="17">
        <f>IF(OR($B7819="",$G7819="",$R7819=0),"",$G7819/$R7819)</f>
        <v/>
      </c>
      <c r="T7819">
        <f>IF($S7819="","",IF($S7819&lt;Settings!$B$8,"Critical",IF($S7819&lt;Settings!$B$9,"Semi Critical","Non Critical")))</f>
        <v/>
      </c>
      <c r="U7819">
        <f>IF($B7819="","",IFERROR(VLOOKUP($O7819,Leaders!$A:$B,2,0),"Not Mapped"))</f>
        <v/>
      </c>
    </row>
    <row r="7820">
      <c r="A7820" s="16" t="n"/>
      <c r="G7820" s="17" t="n"/>
      <c r="H7820" s="17" t="n"/>
      <c r="I7820" s="17" t="n"/>
      <c r="J7820" s="17" t="n"/>
      <c r="K7820" s="17" t="n"/>
      <c r="L7820" s="17" t="n"/>
      <c r="N7820">
        <f>IF($B7820="","",IF($C7820="SUPERSTORE","Superstore","DH"))</f>
        <v/>
      </c>
      <c r="O7820">
        <f>IF($B7820="","",IFERROR(VLOOKUP($B7820,Mapping!$A:$C,2,0),"Not Mapped"))</f>
        <v/>
      </c>
      <c r="P7820">
        <f>IF($B7820="","",IFERROR(VLOOKUP($B7820,Mapping!$A:$C,3,0),"Not Mapped"))</f>
        <v/>
      </c>
      <c r="Q7820">
        <f>IF($B7820="","",IF(COUNTIF(Exclusions!$A:$A,$B7820)&gt;0,"Yes","No"))</f>
        <v/>
      </c>
      <c r="R7820" s="17">
        <f>IF($B7820="","",MIN(1,DAY($A7820)/IF($N7820="Superstore",Settings!$B$5,Settings!$B$4)))</f>
        <v/>
      </c>
      <c r="S7820" s="17">
        <f>IF(OR($B7820="",$G7820="",$R7820=0),"",$G7820/$R7820)</f>
        <v/>
      </c>
      <c r="T7820">
        <f>IF($S7820="","",IF($S7820&lt;Settings!$B$8,"Critical",IF($S7820&lt;Settings!$B$9,"Semi Critical","Non Critical")))</f>
        <v/>
      </c>
      <c r="U7820">
        <f>IF($B7820="","",IFERROR(VLOOKUP($O7820,Leaders!$A:$B,2,0),"Not Mapped"))</f>
        <v/>
      </c>
    </row>
    <row r="7821">
      <c r="A7821" s="16" t="n"/>
      <c r="G7821" s="17" t="n"/>
      <c r="H7821" s="17" t="n"/>
      <c r="I7821" s="17" t="n"/>
      <c r="J7821" s="17" t="n"/>
      <c r="K7821" s="17" t="n"/>
      <c r="L7821" s="17" t="n"/>
      <c r="N7821">
        <f>IF($B7821="","",IF($C7821="SUPERSTORE","Superstore","DH"))</f>
        <v/>
      </c>
      <c r="O7821">
        <f>IF($B7821="","",IFERROR(VLOOKUP($B7821,Mapping!$A:$C,2,0),"Not Mapped"))</f>
        <v/>
      </c>
      <c r="P7821">
        <f>IF($B7821="","",IFERROR(VLOOKUP($B7821,Mapping!$A:$C,3,0),"Not Mapped"))</f>
        <v/>
      </c>
      <c r="Q7821">
        <f>IF($B7821="","",IF(COUNTIF(Exclusions!$A:$A,$B7821)&gt;0,"Yes","No"))</f>
        <v/>
      </c>
      <c r="R7821" s="17">
        <f>IF($B7821="","",MIN(1,DAY($A7821)/IF($N7821="Superstore",Settings!$B$5,Settings!$B$4)))</f>
        <v/>
      </c>
      <c r="S7821" s="17">
        <f>IF(OR($B7821="",$G7821="",$R7821=0),"",$G7821/$R7821)</f>
        <v/>
      </c>
      <c r="T7821">
        <f>IF($S7821="","",IF($S7821&lt;Settings!$B$8,"Critical",IF($S7821&lt;Settings!$B$9,"Semi Critical","Non Critical")))</f>
        <v/>
      </c>
      <c r="U7821">
        <f>IF($B7821="","",IFERROR(VLOOKUP($O7821,Leaders!$A:$B,2,0),"Not Mapped"))</f>
        <v/>
      </c>
    </row>
    <row r="7822">
      <c r="A7822" s="16" t="n"/>
      <c r="G7822" s="17" t="n"/>
      <c r="H7822" s="17" t="n"/>
      <c r="I7822" s="17" t="n"/>
      <c r="J7822" s="17" t="n"/>
      <c r="K7822" s="17" t="n"/>
      <c r="L7822" s="17" t="n"/>
      <c r="N7822">
        <f>IF($B7822="","",IF($C7822="SUPERSTORE","Superstore","DH"))</f>
        <v/>
      </c>
      <c r="O7822">
        <f>IF($B7822="","",IFERROR(VLOOKUP($B7822,Mapping!$A:$C,2,0),"Not Mapped"))</f>
        <v/>
      </c>
      <c r="P7822">
        <f>IF($B7822="","",IFERROR(VLOOKUP($B7822,Mapping!$A:$C,3,0),"Not Mapped"))</f>
        <v/>
      </c>
      <c r="Q7822">
        <f>IF($B7822="","",IF(COUNTIF(Exclusions!$A:$A,$B7822)&gt;0,"Yes","No"))</f>
        <v/>
      </c>
      <c r="R7822" s="17">
        <f>IF($B7822="","",MIN(1,DAY($A7822)/IF($N7822="Superstore",Settings!$B$5,Settings!$B$4)))</f>
        <v/>
      </c>
      <c r="S7822" s="17">
        <f>IF(OR($B7822="",$G7822="",$R7822=0),"",$G7822/$R7822)</f>
        <v/>
      </c>
      <c r="T7822">
        <f>IF($S7822="","",IF($S7822&lt;Settings!$B$8,"Critical",IF($S7822&lt;Settings!$B$9,"Semi Critical","Non Critical")))</f>
        <v/>
      </c>
      <c r="U7822">
        <f>IF($B7822="","",IFERROR(VLOOKUP($O7822,Leaders!$A:$B,2,0),"Not Mapped"))</f>
        <v/>
      </c>
    </row>
    <row r="7823">
      <c r="A7823" s="16" t="n"/>
      <c r="G7823" s="17" t="n"/>
      <c r="H7823" s="17" t="n"/>
      <c r="I7823" s="17" t="n"/>
      <c r="J7823" s="17" t="n"/>
      <c r="K7823" s="17" t="n"/>
      <c r="L7823" s="17" t="n"/>
      <c r="N7823">
        <f>IF($B7823="","",IF($C7823="SUPERSTORE","Superstore","DH"))</f>
        <v/>
      </c>
      <c r="O7823">
        <f>IF($B7823="","",IFERROR(VLOOKUP($B7823,Mapping!$A:$C,2,0),"Not Mapped"))</f>
        <v/>
      </c>
      <c r="P7823">
        <f>IF($B7823="","",IFERROR(VLOOKUP($B7823,Mapping!$A:$C,3,0),"Not Mapped"))</f>
        <v/>
      </c>
      <c r="Q7823">
        <f>IF($B7823="","",IF(COUNTIF(Exclusions!$A:$A,$B7823)&gt;0,"Yes","No"))</f>
        <v/>
      </c>
      <c r="R7823" s="17">
        <f>IF($B7823="","",MIN(1,DAY($A7823)/IF($N7823="Superstore",Settings!$B$5,Settings!$B$4)))</f>
        <v/>
      </c>
      <c r="S7823" s="17">
        <f>IF(OR($B7823="",$G7823="",$R7823=0),"",$G7823/$R7823)</f>
        <v/>
      </c>
      <c r="T7823">
        <f>IF($S7823="","",IF($S7823&lt;Settings!$B$8,"Critical",IF($S7823&lt;Settings!$B$9,"Semi Critical","Non Critical")))</f>
        <v/>
      </c>
      <c r="U7823">
        <f>IF($B7823="","",IFERROR(VLOOKUP($O7823,Leaders!$A:$B,2,0),"Not Mapped"))</f>
        <v/>
      </c>
    </row>
    <row r="7824">
      <c r="A7824" s="16" t="n"/>
      <c r="G7824" s="17" t="n"/>
      <c r="H7824" s="17" t="n"/>
      <c r="I7824" s="17" t="n"/>
      <c r="J7824" s="17" t="n"/>
      <c r="K7824" s="17" t="n"/>
      <c r="L7824" s="17" t="n"/>
      <c r="N7824">
        <f>IF($B7824="","",IF($C7824="SUPERSTORE","Superstore","DH"))</f>
        <v/>
      </c>
      <c r="O7824">
        <f>IF($B7824="","",IFERROR(VLOOKUP($B7824,Mapping!$A:$C,2,0),"Not Mapped"))</f>
        <v/>
      </c>
      <c r="P7824">
        <f>IF($B7824="","",IFERROR(VLOOKUP($B7824,Mapping!$A:$C,3,0),"Not Mapped"))</f>
        <v/>
      </c>
      <c r="Q7824">
        <f>IF($B7824="","",IF(COUNTIF(Exclusions!$A:$A,$B7824)&gt;0,"Yes","No"))</f>
        <v/>
      </c>
      <c r="R7824" s="17">
        <f>IF($B7824="","",MIN(1,DAY($A7824)/IF($N7824="Superstore",Settings!$B$5,Settings!$B$4)))</f>
        <v/>
      </c>
      <c r="S7824" s="17">
        <f>IF(OR($B7824="",$G7824="",$R7824=0),"",$G7824/$R7824)</f>
        <v/>
      </c>
      <c r="T7824">
        <f>IF($S7824="","",IF($S7824&lt;Settings!$B$8,"Critical",IF($S7824&lt;Settings!$B$9,"Semi Critical","Non Critical")))</f>
        <v/>
      </c>
      <c r="U7824">
        <f>IF($B7824="","",IFERROR(VLOOKUP($O7824,Leaders!$A:$B,2,0),"Not Mapped"))</f>
        <v/>
      </c>
    </row>
    <row r="7825">
      <c r="A7825" s="16" t="n"/>
      <c r="G7825" s="17" t="n"/>
      <c r="H7825" s="17" t="n"/>
      <c r="I7825" s="17" t="n"/>
      <c r="J7825" s="17" t="n"/>
      <c r="K7825" s="17" t="n"/>
      <c r="L7825" s="17" t="n"/>
      <c r="N7825">
        <f>IF($B7825="","",IF($C7825="SUPERSTORE","Superstore","DH"))</f>
        <v/>
      </c>
      <c r="O7825">
        <f>IF($B7825="","",IFERROR(VLOOKUP($B7825,Mapping!$A:$C,2,0),"Not Mapped"))</f>
        <v/>
      </c>
      <c r="P7825">
        <f>IF($B7825="","",IFERROR(VLOOKUP($B7825,Mapping!$A:$C,3,0),"Not Mapped"))</f>
        <v/>
      </c>
      <c r="Q7825">
        <f>IF($B7825="","",IF(COUNTIF(Exclusions!$A:$A,$B7825)&gt;0,"Yes","No"))</f>
        <v/>
      </c>
      <c r="R7825" s="17">
        <f>IF($B7825="","",MIN(1,DAY($A7825)/IF($N7825="Superstore",Settings!$B$5,Settings!$B$4)))</f>
        <v/>
      </c>
      <c r="S7825" s="17">
        <f>IF(OR($B7825="",$G7825="",$R7825=0),"",$G7825/$R7825)</f>
        <v/>
      </c>
      <c r="T7825">
        <f>IF($S7825="","",IF($S7825&lt;Settings!$B$8,"Critical",IF($S7825&lt;Settings!$B$9,"Semi Critical","Non Critical")))</f>
        <v/>
      </c>
      <c r="U7825">
        <f>IF($B7825="","",IFERROR(VLOOKUP($O7825,Leaders!$A:$B,2,0),"Not Mapped"))</f>
        <v/>
      </c>
    </row>
    <row r="7826">
      <c r="A7826" s="16" t="n"/>
      <c r="G7826" s="17" t="n"/>
      <c r="H7826" s="17" t="n"/>
      <c r="I7826" s="17" t="n"/>
      <c r="J7826" s="17" t="n"/>
      <c r="K7826" s="17" t="n"/>
      <c r="L7826" s="17" t="n"/>
      <c r="N7826">
        <f>IF($B7826="","",IF($C7826="SUPERSTORE","Superstore","DH"))</f>
        <v/>
      </c>
      <c r="O7826">
        <f>IF($B7826="","",IFERROR(VLOOKUP($B7826,Mapping!$A:$C,2,0),"Not Mapped"))</f>
        <v/>
      </c>
      <c r="P7826">
        <f>IF($B7826="","",IFERROR(VLOOKUP($B7826,Mapping!$A:$C,3,0),"Not Mapped"))</f>
        <v/>
      </c>
      <c r="Q7826">
        <f>IF($B7826="","",IF(COUNTIF(Exclusions!$A:$A,$B7826)&gt;0,"Yes","No"))</f>
        <v/>
      </c>
      <c r="R7826" s="17">
        <f>IF($B7826="","",MIN(1,DAY($A7826)/IF($N7826="Superstore",Settings!$B$5,Settings!$B$4)))</f>
        <v/>
      </c>
      <c r="S7826" s="17">
        <f>IF(OR($B7826="",$G7826="",$R7826=0),"",$G7826/$R7826)</f>
        <v/>
      </c>
      <c r="T7826">
        <f>IF($S7826="","",IF($S7826&lt;Settings!$B$8,"Critical",IF($S7826&lt;Settings!$B$9,"Semi Critical","Non Critical")))</f>
        <v/>
      </c>
      <c r="U7826">
        <f>IF($B7826="","",IFERROR(VLOOKUP($O7826,Leaders!$A:$B,2,0),"Not Mapped"))</f>
        <v/>
      </c>
    </row>
    <row r="7827">
      <c r="A7827" s="16" t="n"/>
      <c r="G7827" s="17" t="n"/>
      <c r="H7827" s="17" t="n"/>
      <c r="I7827" s="17" t="n"/>
      <c r="J7827" s="17" t="n"/>
      <c r="K7827" s="17" t="n"/>
      <c r="L7827" s="17" t="n"/>
      <c r="N7827">
        <f>IF($B7827="","",IF($C7827="SUPERSTORE","Superstore","DH"))</f>
        <v/>
      </c>
      <c r="O7827">
        <f>IF($B7827="","",IFERROR(VLOOKUP($B7827,Mapping!$A:$C,2,0),"Not Mapped"))</f>
        <v/>
      </c>
      <c r="P7827">
        <f>IF($B7827="","",IFERROR(VLOOKUP($B7827,Mapping!$A:$C,3,0),"Not Mapped"))</f>
        <v/>
      </c>
      <c r="Q7827">
        <f>IF($B7827="","",IF(COUNTIF(Exclusions!$A:$A,$B7827)&gt;0,"Yes","No"))</f>
        <v/>
      </c>
      <c r="R7827" s="17">
        <f>IF($B7827="","",MIN(1,DAY($A7827)/IF($N7827="Superstore",Settings!$B$5,Settings!$B$4)))</f>
        <v/>
      </c>
      <c r="S7827" s="17">
        <f>IF(OR($B7827="",$G7827="",$R7827=0),"",$G7827/$R7827)</f>
        <v/>
      </c>
      <c r="T7827">
        <f>IF($S7827="","",IF($S7827&lt;Settings!$B$8,"Critical",IF($S7827&lt;Settings!$B$9,"Semi Critical","Non Critical")))</f>
        <v/>
      </c>
      <c r="U7827">
        <f>IF($B7827="","",IFERROR(VLOOKUP($O7827,Leaders!$A:$B,2,0),"Not Mapped"))</f>
        <v/>
      </c>
    </row>
    <row r="7828">
      <c r="A7828" s="16" t="n"/>
      <c r="G7828" s="17" t="n"/>
      <c r="H7828" s="17" t="n"/>
      <c r="I7828" s="17" t="n"/>
      <c r="J7828" s="17" t="n"/>
      <c r="K7828" s="17" t="n"/>
      <c r="L7828" s="17" t="n"/>
      <c r="N7828">
        <f>IF($B7828="","",IF($C7828="SUPERSTORE","Superstore","DH"))</f>
        <v/>
      </c>
      <c r="O7828">
        <f>IF($B7828="","",IFERROR(VLOOKUP($B7828,Mapping!$A:$C,2,0),"Not Mapped"))</f>
        <v/>
      </c>
      <c r="P7828">
        <f>IF($B7828="","",IFERROR(VLOOKUP($B7828,Mapping!$A:$C,3,0),"Not Mapped"))</f>
        <v/>
      </c>
      <c r="Q7828">
        <f>IF($B7828="","",IF(COUNTIF(Exclusions!$A:$A,$B7828)&gt;0,"Yes","No"))</f>
        <v/>
      </c>
      <c r="R7828" s="17">
        <f>IF($B7828="","",MIN(1,DAY($A7828)/IF($N7828="Superstore",Settings!$B$5,Settings!$B$4)))</f>
        <v/>
      </c>
      <c r="S7828" s="17">
        <f>IF(OR($B7828="",$G7828="",$R7828=0),"",$G7828/$R7828)</f>
        <v/>
      </c>
      <c r="T7828">
        <f>IF($S7828="","",IF($S7828&lt;Settings!$B$8,"Critical",IF($S7828&lt;Settings!$B$9,"Semi Critical","Non Critical")))</f>
        <v/>
      </c>
      <c r="U7828">
        <f>IF($B7828="","",IFERROR(VLOOKUP($O7828,Leaders!$A:$B,2,0),"Not Mapped"))</f>
        <v/>
      </c>
    </row>
    <row r="7829">
      <c r="A7829" s="16" t="n"/>
      <c r="G7829" s="17" t="n"/>
      <c r="H7829" s="17" t="n"/>
      <c r="I7829" s="17" t="n"/>
      <c r="J7829" s="17" t="n"/>
      <c r="K7829" s="17" t="n"/>
      <c r="L7829" s="17" t="n"/>
      <c r="N7829">
        <f>IF($B7829="","",IF($C7829="SUPERSTORE","Superstore","DH"))</f>
        <v/>
      </c>
      <c r="O7829">
        <f>IF($B7829="","",IFERROR(VLOOKUP($B7829,Mapping!$A:$C,2,0),"Not Mapped"))</f>
        <v/>
      </c>
      <c r="P7829">
        <f>IF($B7829="","",IFERROR(VLOOKUP($B7829,Mapping!$A:$C,3,0),"Not Mapped"))</f>
        <v/>
      </c>
      <c r="Q7829">
        <f>IF($B7829="","",IF(COUNTIF(Exclusions!$A:$A,$B7829)&gt;0,"Yes","No"))</f>
        <v/>
      </c>
      <c r="R7829" s="17">
        <f>IF($B7829="","",MIN(1,DAY($A7829)/IF($N7829="Superstore",Settings!$B$5,Settings!$B$4)))</f>
        <v/>
      </c>
      <c r="S7829" s="17">
        <f>IF(OR($B7829="",$G7829="",$R7829=0),"",$G7829/$R7829)</f>
        <v/>
      </c>
      <c r="T7829">
        <f>IF($S7829="","",IF($S7829&lt;Settings!$B$8,"Critical",IF($S7829&lt;Settings!$B$9,"Semi Critical","Non Critical")))</f>
        <v/>
      </c>
      <c r="U7829">
        <f>IF($B7829="","",IFERROR(VLOOKUP($O7829,Leaders!$A:$B,2,0),"Not Mapped"))</f>
        <v/>
      </c>
    </row>
    <row r="7830">
      <c r="A7830" s="16" t="n"/>
      <c r="G7830" s="17" t="n"/>
      <c r="H7830" s="17" t="n"/>
      <c r="I7830" s="17" t="n"/>
      <c r="J7830" s="17" t="n"/>
      <c r="K7830" s="17" t="n"/>
      <c r="L7830" s="17" t="n"/>
      <c r="N7830">
        <f>IF($B7830="","",IF($C7830="SUPERSTORE","Superstore","DH"))</f>
        <v/>
      </c>
      <c r="O7830">
        <f>IF($B7830="","",IFERROR(VLOOKUP($B7830,Mapping!$A:$C,2,0),"Not Mapped"))</f>
        <v/>
      </c>
      <c r="P7830">
        <f>IF($B7830="","",IFERROR(VLOOKUP($B7830,Mapping!$A:$C,3,0),"Not Mapped"))</f>
        <v/>
      </c>
      <c r="Q7830">
        <f>IF($B7830="","",IF(COUNTIF(Exclusions!$A:$A,$B7830)&gt;0,"Yes","No"))</f>
        <v/>
      </c>
      <c r="R7830" s="17">
        <f>IF($B7830="","",MIN(1,DAY($A7830)/IF($N7830="Superstore",Settings!$B$5,Settings!$B$4)))</f>
        <v/>
      </c>
      <c r="S7830" s="17">
        <f>IF(OR($B7830="",$G7830="",$R7830=0),"",$G7830/$R7830)</f>
        <v/>
      </c>
      <c r="T7830">
        <f>IF($S7830="","",IF($S7830&lt;Settings!$B$8,"Critical",IF($S7830&lt;Settings!$B$9,"Semi Critical","Non Critical")))</f>
        <v/>
      </c>
      <c r="U7830">
        <f>IF($B7830="","",IFERROR(VLOOKUP($O7830,Leaders!$A:$B,2,0),"Not Mapped"))</f>
        <v/>
      </c>
    </row>
    <row r="7831">
      <c r="A7831" s="16" t="n"/>
      <c r="G7831" s="17" t="n"/>
      <c r="H7831" s="17" t="n"/>
      <c r="I7831" s="17" t="n"/>
      <c r="J7831" s="17" t="n"/>
      <c r="K7831" s="17" t="n"/>
      <c r="L7831" s="17" t="n"/>
      <c r="N7831">
        <f>IF($B7831="","",IF($C7831="SUPERSTORE","Superstore","DH"))</f>
        <v/>
      </c>
      <c r="O7831">
        <f>IF($B7831="","",IFERROR(VLOOKUP($B7831,Mapping!$A:$C,2,0),"Not Mapped"))</f>
        <v/>
      </c>
      <c r="P7831">
        <f>IF($B7831="","",IFERROR(VLOOKUP($B7831,Mapping!$A:$C,3,0),"Not Mapped"))</f>
        <v/>
      </c>
      <c r="Q7831">
        <f>IF($B7831="","",IF(COUNTIF(Exclusions!$A:$A,$B7831)&gt;0,"Yes","No"))</f>
        <v/>
      </c>
      <c r="R7831" s="17">
        <f>IF($B7831="","",MIN(1,DAY($A7831)/IF($N7831="Superstore",Settings!$B$5,Settings!$B$4)))</f>
        <v/>
      </c>
      <c r="S7831" s="17">
        <f>IF(OR($B7831="",$G7831="",$R7831=0),"",$G7831/$R7831)</f>
        <v/>
      </c>
      <c r="T7831">
        <f>IF($S7831="","",IF($S7831&lt;Settings!$B$8,"Critical",IF($S7831&lt;Settings!$B$9,"Semi Critical","Non Critical")))</f>
        <v/>
      </c>
      <c r="U7831">
        <f>IF($B7831="","",IFERROR(VLOOKUP($O7831,Leaders!$A:$B,2,0),"Not Mapped"))</f>
        <v/>
      </c>
    </row>
    <row r="7832">
      <c r="A7832" s="16" t="n"/>
      <c r="G7832" s="17" t="n"/>
      <c r="H7832" s="17" t="n"/>
      <c r="I7832" s="17" t="n"/>
      <c r="J7832" s="17" t="n"/>
      <c r="K7832" s="17" t="n"/>
      <c r="L7832" s="17" t="n"/>
      <c r="N7832">
        <f>IF($B7832="","",IF($C7832="SUPERSTORE","Superstore","DH"))</f>
        <v/>
      </c>
      <c r="O7832">
        <f>IF($B7832="","",IFERROR(VLOOKUP($B7832,Mapping!$A:$C,2,0),"Not Mapped"))</f>
        <v/>
      </c>
      <c r="P7832">
        <f>IF($B7832="","",IFERROR(VLOOKUP($B7832,Mapping!$A:$C,3,0),"Not Mapped"))</f>
        <v/>
      </c>
      <c r="Q7832">
        <f>IF($B7832="","",IF(COUNTIF(Exclusions!$A:$A,$B7832)&gt;0,"Yes","No"))</f>
        <v/>
      </c>
      <c r="R7832" s="17">
        <f>IF($B7832="","",MIN(1,DAY($A7832)/IF($N7832="Superstore",Settings!$B$5,Settings!$B$4)))</f>
        <v/>
      </c>
      <c r="S7832" s="17">
        <f>IF(OR($B7832="",$G7832="",$R7832=0),"",$G7832/$R7832)</f>
        <v/>
      </c>
      <c r="T7832">
        <f>IF($S7832="","",IF($S7832&lt;Settings!$B$8,"Critical",IF($S7832&lt;Settings!$B$9,"Semi Critical","Non Critical")))</f>
        <v/>
      </c>
      <c r="U7832">
        <f>IF($B7832="","",IFERROR(VLOOKUP($O7832,Leaders!$A:$B,2,0),"Not Mapped"))</f>
        <v/>
      </c>
    </row>
    <row r="7833">
      <c r="A7833" s="16" t="n"/>
      <c r="G7833" s="17" t="n"/>
      <c r="H7833" s="17" t="n"/>
      <c r="I7833" s="17" t="n"/>
      <c r="J7833" s="17" t="n"/>
      <c r="K7833" s="17" t="n"/>
      <c r="L7833" s="17" t="n"/>
      <c r="N7833">
        <f>IF($B7833="","",IF($C7833="SUPERSTORE","Superstore","DH"))</f>
        <v/>
      </c>
      <c r="O7833">
        <f>IF($B7833="","",IFERROR(VLOOKUP($B7833,Mapping!$A:$C,2,0),"Not Mapped"))</f>
        <v/>
      </c>
      <c r="P7833">
        <f>IF($B7833="","",IFERROR(VLOOKUP($B7833,Mapping!$A:$C,3,0),"Not Mapped"))</f>
        <v/>
      </c>
      <c r="Q7833">
        <f>IF($B7833="","",IF(COUNTIF(Exclusions!$A:$A,$B7833)&gt;0,"Yes","No"))</f>
        <v/>
      </c>
      <c r="R7833" s="17">
        <f>IF($B7833="","",MIN(1,DAY($A7833)/IF($N7833="Superstore",Settings!$B$5,Settings!$B$4)))</f>
        <v/>
      </c>
      <c r="S7833" s="17">
        <f>IF(OR($B7833="",$G7833="",$R7833=0),"",$G7833/$R7833)</f>
        <v/>
      </c>
      <c r="T7833">
        <f>IF($S7833="","",IF($S7833&lt;Settings!$B$8,"Critical",IF($S7833&lt;Settings!$B$9,"Semi Critical","Non Critical")))</f>
        <v/>
      </c>
      <c r="U7833">
        <f>IF($B7833="","",IFERROR(VLOOKUP($O7833,Leaders!$A:$B,2,0),"Not Mapped"))</f>
        <v/>
      </c>
    </row>
    <row r="7834">
      <c r="A7834" s="16" t="n"/>
      <c r="G7834" s="17" t="n"/>
      <c r="H7834" s="17" t="n"/>
      <c r="I7834" s="17" t="n"/>
      <c r="J7834" s="17" t="n"/>
      <c r="K7834" s="17" t="n"/>
      <c r="L7834" s="17" t="n"/>
      <c r="N7834">
        <f>IF($B7834="","",IF($C7834="SUPERSTORE","Superstore","DH"))</f>
        <v/>
      </c>
      <c r="O7834">
        <f>IF($B7834="","",IFERROR(VLOOKUP($B7834,Mapping!$A:$C,2,0),"Not Mapped"))</f>
        <v/>
      </c>
      <c r="P7834">
        <f>IF($B7834="","",IFERROR(VLOOKUP($B7834,Mapping!$A:$C,3,0),"Not Mapped"))</f>
        <v/>
      </c>
      <c r="Q7834">
        <f>IF($B7834="","",IF(COUNTIF(Exclusions!$A:$A,$B7834)&gt;0,"Yes","No"))</f>
        <v/>
      </c>
      <c r="R7834" s="17">
        <f>IF($B7834="","",MIN(1,DAY($A7834)/IF($N7834="Superstore",Settings!$B$5,Settings!$B$4)))</f>
        <v/>
      </c>
      <c r="S7834" s="17">
        <f>IF(OR($B7834="",$G7834="",$R7834=0),"",$G7834/$R7834)</f>
        <v/>
      </c>
      <c r="T7834">
        <f>IF($S7834="","",IF($S7834&lt;Settings!$B$8,"Critical",IF($S7834&lt;Settings!$B$9,"Semi Critical","Non Critical")))</f>
        <v/>
      </c>
      <c r="U7834">
        <f>IF($B7834="","",IFERROR(VLOOKUP($O7834,Leaders!$A:$B,2,0),"Not Mapped"))</f>
        <v/>
      </c>
    </row>
    <row r="7835">
      <c r="A7835" s="16" t="n"/>
      <c r="G7835" s="17" t="n"/>
      <c r="H7835" s="17" t="n"/>
      <c r="I7835" s="17" t="n"/>
      <c r="J7835" s="17" t="n"/>
      <c r="K7835" s="17" t="n"/>
      <c r="L7835" s="17" t="n"/>
      <c r="N7835">
        <f>IF($B7835="","",IF($C7835="SUPERSTORE","Superstore","DH"))</f>
        <v/>
      </c>
      <c r="O7835">
        <f>IF($B7835="","",IFERROR(VLOOKUP($B7835,Mapping!$A:$C,2,0),"Not Mapped"))</f>
        <v/>
      </c>
      <c r="P7835">
        <f>IF($B7835="","",IFERROR(VLOOKUP($B7835,Mapping!$A:$C,3,0),"Not Mapped"))</f>
        <v/>
      </c>
      <c r="Q7835">
        <f>IF($B7835="","",IF(COUNTIF(Exclusions!$A:$A,$B7835)&gt;0,"Yes","No"))</f>
        <v/>
      </c>
      <c r="R7835" s="17">
        <f>IF($B7835="","",MIN(1,DAY($A7835)/IF($N7835="Superstore",Settings!$B$5,Settings!$B$4)))</f>
        <v/>
      </c>
      <c r="S7835" s="17">
        <f>IF(OR($B7835="",$G7835="",$R7835=0),"",$G7835/$R7835)</f>
        <v/>
      </c>
      <c r="T7835">
        <f>IF($S7835="","",IF($S7835&lt;Settings!$B$8,"Critical",IF($S7835&lt;Settings!$B$9,"Semi Critical","Non Critical")))</f>
        <v/>
      </c>
      <c r="U7835">
        <f>IF($B7835="","",IFERROR(VLOOKUP($O7835,Leaders!$A:$B,2,0),"Not Mapped"))</f>
        <v/>
      </c>
    </row>
    <row r="7836">
      <c r="A7836" s="16" t="n"/>
      <c r="G7836" s="17" t="n"/>
      <c r="H7836" s="17" t="n"/>
      <c r="I7836" s="17" t="n"/>
      <c r="J7836" s="17" t="n"/>
      <c r="K7836" s="17" t="n"/>
      <c r="L7836" s="17" t="n"/>
      <c r="N7836">
        <f>IF($B7836="","",IF($C7836="SUPERSTORE","Superstore","DH"))</f>
        <v/>
      </c>
      <c r="O7836">
        <f>IF($B7836="","",IFERROR(VLOOKUP($B7836,Mapping!$A:$C,2,0),"Not Mapped"))</f>
        <v/>
      </c>
      <c r="P7836">
        <f>IF($B7836="","",IFERROR(VLOOKUP($B7836,Mapping!$A:$C,3,0),"Not Mapped"))</f>
        <v/>
      </c>
      <c r="Q7836">
        <f>IF($B7836="","",IF(COUNTIF(Exclusions!$A:$A,$B7836)&gt;0,"Yes","No"))</f>
        <v/>
      </c>
      <c r="R7836" s="17">
        <f>IF($B7836="","",MIN(1,DAY($A7836)/IF($N7836="Superstore",Settings!$B$5,Settings!$B$4)))</f>
        <v/>
      </c>
      <c r="S7836" s="17">
        <f>IF(OR($B7836="",$G7836="",$R7836=0),"",$G7836/$R7836)</f>
        <v/>
      </c>
      <c r="T7836">
        <f>IF($S7836="","",IF($S7836&lt;Settings!$B$8,"Critical",IF($S7836&lt;Settings!$B$9,"Semi Critical","Non Critical")))</f>
        <v/>
      </c>
      <c r="U7836">
        <f>IF($B7836="","",IFERROR(VLOOKUP($O7836,Leaders!$A:$B,2,0),"Not Mapped"))</f>
        <v/>
      </c>
    </row>
    <row r="7837">
      <c r="A7837" s="16" t="n"/>
      <c r="G7837" s="17" t="n"/>
      <c r="H7837" s="17" t="n"/>
      <c r="I7837" s="17" t="n"/>
      <c r="J7837" s="17" t="n"/>
      <c r="K7837" s="17" t="n"/>
      <c r="L7837" s="17" t="n"/>
      <c r="N7837">
        <f>IF($B7837="","",IF($C7837="SUPERSTORE","Superstore","DH"))</f>
        <v/>
      </c>
      <c r="O7837">
        <f>IF($B7837="","",IFERROR(VLOOKUP($B7837,Mapping!$A:$C,2,0),"Not Mapped"))</f>
        <v/>
      </c>
      <c r="P7837">
        <f>IF($B7837="","",IFERROR(VLOOKUP($B7837,Mapping!$A:$C,3,0),"Not Mapped"))</f>
        <v/>
      </c>
      <c r="Q7837">
        <f>IF($B7837="","",IF(COUNTIF(Exclusions!$A:$A,$B7837)&gt;0,"Yes","No"))</f>
        <v/>
      </c>
      <c r="R7837" s="17">
        <f>IF($B7837="","",MIN(1,DAY($A7837)/IF($N7837="Superstore",Settings!$B$5,Settings!$B$4)))</f>
        <v/>
      </c>
      <c r="S7837" s="17">
        <f>IF(OR($B7837="",$G7837="",$R7837=0),"",$G7837/$R7837)</f>
        <v/>
      </c>
      <c r="T7837">
        <f>IF($S7837="","",IF($S7837&lt;Settings!$B$8,"Critical",IF($S7837&lt;Settings!$B$9,"Semi Critical","Non Critical")))</f>
        <v/>
      </c>
      <c r="U7837">
        <f>IF($B7837="","",IFERROR(VLOOKUP($O7837,Leaders!$A:$B,2,0),"Not Mapped"))</f>
        <v/>
      </c>
    </row>
    <row r="7838">
      <c r="A7838" s="16" t="n"/>
      <c r="G7838" s="17" t="n"/>
      <c r="H7838" s="17" t="n"/>
      <c r="I7838" s="17" t="n"/>
      <c r="J7838" s="17" t="n"/>
      <c r="K7838" s="17" t="n"/>
      <c r="L7838" s="17" t="n"/>
      <c r="N7838">
        <f>IF($B7838="","",IF($C7838="SUPERSTORE","Superstore","DH"))</f>
        <v/>
      </c>
      <c r="O7838">
        <f>IF($B7838="","",IFERROR(VLOOKUP($B7838,Mapping!$A:$C,2,0),"Not Mapped"))</f>
        <v/>
      </c>
      <c r="P7838">
        <f>IF($B7838="","",IFERROR(VLOOKUP($B7838,Mapping!$A:$C,3,0),"Not Mapped"))</f>
        <v/>
      </c>
      <c r="Q7838">
        <f>IF($B7838="","",IF(COUNTIF(Exclusions!$A:$A,$B7838)&gt;0,"Yes","No"))</f>
        <v/>
      </c>
      <c r="R7838" s="17">
        <f>IF($B7838="","",MIN(1,DAY($A7838)/IF($N7838="Superstore",Settings!$B$5,Settings!$B$4)))</f>
        <v/>
      </c>
      <c r="S7838" s="17">
        <f>IF(OR($B7838="",$G7838="",$R7838=0),"",$G7838/$R7838)</f>
        <v/>
      </c>
      <c r="T7838">
        <f>IF($S7838="","",IF($S7838&lt;Settings!$B$8,"Critical",IF($S7838&lt;Settings!$B$9,"Semi Critical","Non Critical")))</f>
        <v/>
      </c>
      <c r="U7838">
        <f>IF($B7838="","",IFERROR(VLOOKUP($O7838,Leaders!$A:$B,2,0),"Not Mapped"))</f>
        <v/>
      </c>
    </row>
    <row r="7839">
      <c r="A7839" s="16" t="n"/>
      <c r="G7839" s="17" t="n"/>
      <c r="H7839" s="17" t="n"/>
      <c r="I7839" s="17" t="n"/>
      <c r="J7839" s="17" t="n"/>
      <c r="K7839" s="17" t="n"/>
      <c r="L7839" s="17" t="n"/>
      <c r="N7839">
        <f>IF($B7839="","",IF($C7839="SUPERSTORE","Superstore","DH"))</f>
        <v/>
      </c>
      <c r="O7839">
        <f>IF($B7839="","",IFERROR(VLOOKUP($B7839,Mapping!$A:$C,2,0),"Not Mapped"))</f>
        <v/>
      </c>
      <c r="P7839">
        <f>IF($B7839="","",IFERROR(VLOOKUP($B7839,Mapping!$A:$C,3,0),"Not Mapped"))</f>
        <v/>
      </c>
      <c r="Q7839">
        <f>IF($B7839="","",IF(COUNTIF(Exclusions!$A:$A,$B7839)&gt;0,"Yes","No"))</f>
        <v/>
      </c>
      <c r="R7839" s="17">
        <f>IF($B7839="","",MIN(1,DAY($A7839)/IF($N7839="Superstore",Settings!$B$5,Settings!$B$4)))</f>
        <v/>
      </c>
      <c r="S7839" s="17">
        <f>IF(OR($B7839="",$G7839="",$R7839=0),"",$G7839/$R7839)</f>
        <v/>
      </c>
      <c r="T7839">
        <f>IF($S7839="","",IF($S7839&lt;Settings!$B$8,"Critical",IF($S7839&lt;Settings!$B$9,"Semi Critical","Non Critical")))</f>
        <v/>
      </c>
      <c r="U7839">
        <f>IF($B7839="","",IFERROR(VLOOKUP($O7839,Leaders!$A:$B,2,0),"Not Mapped"))</f>
        <v/>
      </c>
    </row>
    <row r="7840">
      <c r="A7840" s="16" t="n"/>
      <c r="G7840" s="17" t="n"/>
      <c r="H7840" s="17" t="n"/>
      <c r="I7840" s="17" t="n"/>
      <c r="J7840" s="17" t="n"/>
      <c r="K7840" s="17" t="n"/>
      <c r="L7840" s="17" t="n"/>
      <c r="N7840">
        <f>IF($B7840="","",IF($C7840="SUPERSTORE","Superstore","DH"))</f>
        <v/>
      </c>
      <c r="O7840">
        <f>IF($B7840="","",IFERROR(VLOOKUP($B7840,Mapping!$A:$C,2,0),"Not Mapped"))</f>
        <v/>
      </c>
      <c r="P7840">
        <f>IF($B7840="","",IFERROR(VLOOKUP($B7840,Mapping!$A:$C,3,0),"Not Mapped"))</f>
        <v/>
      </c>
      <c r="Q7840">
        <f>IF($B7840="","",IF(COUNTIF(Exclusions!$A:$A,$B7840)&gt;0,"Yes","No"))</f>
        <v/>
      </c>
      <c r="R7840" s="17">
        <f>IF($B7840="","",MIN(1,DAY($A7840)/IF($N7840="Superstore",Settings!$B$5,Settings!$B$4)))</f>
        <v/>
      </c>
      <c r="S7840" s="17">
        <f>IF(OR($B7840="",$G7840="",$R7840=0),"",$G7840/$R7840)</f>
        <v/>
      </c>
      <c r="T7840">
        <f>IF($S7840="","",IF($S7840&lt;Settings!$B$8,"Critical",IF($S7840&lt;Settings!$B$9,"Semi Critical","Non Critical")))</f>
        <v/>
      </c>
      <c r="U7840">
        <f>IF($B7840="","",IFERROR(VLOOKUP($O7840,Leaders!$A:$B,2,0),"Not Mapped"))</f>
        <v/>
      </c>
    </row>
    <row r="7841">
      <c r="A7841" s="16" t="n"/>
      <c r="G7841" s="17" t="n"/>
      <c r="H7841" s="17" t="n"/>
      <c r="I7841" s="17" t="n"/>
      <c r="J7841" s="17" t="n"/>
      <c r="K7841" s="17" t="n"/>
      <c r="L7841" s="17" t="n"/>
      <c r="N7841">
        <f>IF($B7841="","",IF($C7841="SUPERSTORE","Superstore","DH"))</f>
        <v/>
      </c>
      <c r="O7841">
        <f>IF($B7841="","",IFERROR(VLOOKUP($B7841,Mapping!$A:$C,2,0),"Not Mapped"))</f>
        <v/>
      </c>
      <c r="P7841">
        <f>IF($B7841="","",IFERROR(VLOOKUP($B7841,Mapping!$A:$C,3,0),"Not Mapped"))</f>
        <v/>
      </c>
      <c r="Q7841">
        <f>IF($B7841="","",IF(COUNTIF(Exclusions!$A:$A,$B7841)&gt;0,"Yes","No"))</f>
        <v/>
      </c>
      <c r="R7841" s="17">
        <f>IF($B7841="","",MIN(1,DAY($A7841)/IF($N7841="Superstore",Settings!$B$5,Settings!$B$4)))</f>
        <v/>
      </c>
      <c r="S7841" s="17">
        <f>IF(OR($B7841="",$G7841="",$R7841=0),"",$G7841/$R7841)</f>
        <v/>
      </c>
      <c r="T7841">
        <f>IF($S7841="","",IF($S7841&lt;Settings!$B$8,"Critical",IF($S7841&lt;Settings!$B$9,"Semi Critical","Non Critical")))</f>
        <v/>
      </c>
      <c r="U7841">
        <f>IF($B7841="","",IFERROR(VLOOKUP($O7841,Leaders!$A:$B,2,0),"Not Mapped"))</f>
        <v/>
      </c>
    </row>
    <row r="7842">
      <c r="A7842" s="16" t="n"/>
      <c r="G7842" s="17" t="n"/>
      <c r="H7842" s="17" t="n"/>
      <c r="I7842" s="17" t="n"/>
      <c r="J7842" s="17" t="n"/>
      <c r="K7842" s="17" t="n"/>
      <c r="L7842" s="17" t="n"/>
      <c r="N7842">
        <f>IF($B7842="","",IF($C7842="SUPERSTORE","Superstore","DH"))</f>
        <v/>
      </c>
      <c r="O7842">
        <f>IF($B7842="","",IFERROR(VLOOKUP($B7842,Mapping!$A:$C,2,0),"Not Mapped"))</f>
        <v/>
      </c>
      <c r="P7842">
        <f>IF($B7842="","",IFERROR(VLOOKUP($B7842,Mapping!$A:$C,3,0),"Not Mapped"))</f>
        <v/>
      </c>
      <c r="Q7842">
        <f>IF($B7842="","",IF(COUNTIF(Exclusions!$A:$A,$B7842)&gt;0,"Yes","No"))</f>
        <v/>
      </c>
      <c r="R7842" s="17">
        <f>IF($B7842="","",MIN(1,DAY($A7842)/IF($N7842="Superstore",Settings!$B$5,Settings!$B$4)))</f>
        <v/>
      </c>
      <c r="S7842" s="17">
        <f>IF(OR($B7842="",$G7842="",$R7842=0),"",$G7842/$R7842)</f>
        <v/>
      </c>
      <c r="T7842">
        <f>IF($S7842="","",IF($S7842&lt;Settings!$B$8,"Critical",IF($S7842&lt;Settings!$B$9,"Semi Critical","Non Critical")))</f>
        <v/>
      </c>
      <c r="U7842">
        <f>IF($B7842="","",IFERROR(VLOOKUP($O7842,Leaders!$A:$B,2,0),"Not Mapped"))</f>
        <v/>
      </c>
    </row>
    <row r="7843">
      <c r="A7843" s="16" t="n"/>
      <c r="G7843" s="17" t="n"/>
      <c r="H7843" s="17" t="n"/>
      <c r="I7843" s="17" t="n"/>
      <c r="J7843" s="17" t="n"/>
      <c r="K7843" s="17" t="n"/>
      <c r="L7843" s="17" t="n"/>
      <c r="N7843">
        <f>IF($B7843="","",IF($C7843="SUPERSTORE","Superstore","DH"))</f>
        <v/>
      </c>
      <c r="O7843">
        <f>IF($B7843="","",IFERROR(VLOOKUP($B7843,Mapping!$A:$C,2,0),"Not Mapped"))</f>
        <v/>
      </c>
      <c r="P7843">
        <f>IF($B7843="","",IFERROR(VLOOKUP($B7843,Mapping!$A:$C,3,0),"Not Mapped"))</f>
        <v/>
      </c>
      <c r="Q7843">
        <f>IF($B7843="","",IF(COUNTIF(Exclusions!$A:$A,$B7843)&gt;0,"Yes","No"))</f>
        <v/>
      </c>
      <c r="R7843" s="17">
        <f>IF($B7843="","",MIN(1,DAY($A7843)/IF($N7843="Superstore",Settings!$B$5,Settings!$B$4)))</f>
        <v/>
      </c>
      <c r="S7843" s="17">
        <f>IF(OR($B7843="",$G7843="",$R7843=0),"",$G7843/$R7843)</f>
        <v/>
      </c>
      <c r="T7843">
        <f>IF($S7843="","",IF($S7843&lt;Settings!$B$8,"Critical",IF($S7843&lt;Settings!$B$9,"Semi Critical","Non Critical")))</f>
        <v/>
      </c>
      <c r="U7843">
        <f>IF($B7843="","",IFERROR(VLOOKUP($O7843,Leaders!$A:$B,2,0),"Not Mapped"))</f>
        <v/>
      </c>
    </row>
    <row r="7844">
      <c r="A7844" s="16" t="n"/>
      <c r="G7844" s="17" t="n"/>
      <c r="H7844" s="17" t="n"/>
      <c r="I7844" s="17" t="n"/>
      <c r="J7844" s="17" t="n"/>
      <c r="K7844" s="17" t="n"/>
      <c r="L7844" s="17" t="n"/>
      <c r="N7844">
        <f>IF($B7844="","",IF($C7844="SUPERSTORE","Superstore","DH"))</f>
        <v/>
      </c>
      <c r="O7844">
        <f>IF($B7844="","",IFERROR(VLOOKUP($B7844,Mapping!$A:$C,2,0),"Not Mapped"))</f>
        <v/>
      </c>
      <c r="P7844">
        <f>IF($B7844="","",IFERROR(VLOOKUP($B7844,Mapping!$A:$C,3,0),"Not Mapped"))</f>
        <v/>
      </c>
      <c r="Q7844">
        <f>IF($B7844="","",IF(COUNTIF(Exclusions!$A:$A,$B7844)&gt;0,"Yes","No"))</f>
        <v/>
      </c>
      <c r="R7844" s="17">
        <f>IF($B7844="","",MIN(1,DAY($A7844)/IF($N7844="Superstore",Settings!$B$5,Settings!$B$4)))</f>
        <v/>
      </c>
      <c r="S7844" s="17">
        <f>IF(OR($B7844="",$G7844="",$R7844=0),"",$G7844/$R7844)</f>
        <v/>
      </c>
      <c r="T7844">
        <f>IF($S7844="","",IF($S7844&lt;Settings!$B$8,"Critical",IF($S7844&lt;Settings!$B$9,"Semi Critical","Non Critical")))</f>
        <v/>
      </c>
      <c r="U7844">
        <f>IF($B7844="","",IFERROR(VLOOKUP($O7844,Leaders!$A:$B,2,0),"Not Mapped"))</f>
        <v/>
      </c>
    </row>
    <row r="7845">
      <c r="A7845" s="16" t="n"/>
      <c r="G7845" s="17" t="n"/>
      <c r="H7845" s="17" t="n"/>
      <c r="I7845" s="17" t="n"/>
      <c r="J7845" s="17" t="n"/>
      <c r="K7845" s="17" t="n"/>
      <c r="L7845" s="17" t="n"/>
      <c r="N7845">
        <f>IF($B7845="","",IF($C7845="SUPERSTORE","Superstore","DH"))</f>
        <v/>
      </c>
      <c r="O7845">
        <f>IF($B7845="","",IFERROR(VLOOKUP($B7845,Mapping!$A:$C,2,0),"Not Mapped"))</f>
        <v/>
      </c>
      <c r="P7845">
        <f>IF($B7845="","",IFERROR(VLOOKUP($B7845,Mapping!$A:$C,3,0),"Not Mapped"))</f>
        <v/>
      </c>
      <c r="Q7845">
        <f>IF($B7845="","",IF(COUNTIF(Exclusions!$A:$A,$B7845)&gt;0,"Yes","No"))</f>
        <v/>
      </c>
      <c r="R7845" s="17">
        <f>IF($B7845="","",MIN(1,DAY($A7845)/IF($N7845="Superstore",Settings!$B$5,Settings!$B$4)))</f>
        <v/>
      </c>
      <c r="S7845" s="17">
        <f>IF(OR($B7845="",$G7845="",$R7845=0),"",$G7845/$R7845)</f>
        <v/>
      </c>
      <c r="T7845">
        <f>IF($S7845="","",IF($S7845&lt;Settings!$B$8,"Critical",IF($S7845&lt;Settings!$B$9,"Semi Critical","Non Critical")))</f>
        <v/>
      </c>
      <c r="U7845">
        <f>IF($B7845="","",IFERROR(VLOOKUP($O7845,Leaders!$A:$B,2,0),"Not Mapped"))</f>
        <v/>
      </c>
    </row>
    <row r="7846">
      <c r="A7846" s="16" t="n"/>
      <c r="G7846" s="17" t="n"/>
      <c r="H7846" s="17" t="n"/>
      <c r="I7846" s="17" t="n"/>
      <c r="J7846" s="17" t="n"/>
      <c r="K7846" s="17" t="n"/>
      <c r="L7846" s="17" t="n"/>
      <c r="N7846">
        <f>IF($B7846="","",IF($C7846="SUPERSTORE","Superstore","DH"))</f>
        <v/>
      </c>
      <c r="O7846">
        <f>IF($B7846="","",IFERROR(VLOOKUP($B7846,Mapping!$A:$C,2,0),"Not Mapped"))</f>
        <v/>
      </c>
      <c r="P7846">
        <f>IF($B7846="","",IFERROR(VLOOKUP($B7846,Mapping!$A:$C,3,0),"Not Mapped"))</f>
        <v/>
      </c>
      <c r="Q7846">
        <f>IF($B7846="","",IF(COUNTIF(Exclusions!$A:$A,$B7846)&gt;0,"Yes","No"))</f>
        <v/>
      </c>
      <c r="R7846" s="17">
        <f>IF($B7846="","",MIN(1,DAY($A7846)/IF($N7846="Superstore",Settings!$B$5,Settings!$B$4)))</f>
        <v/>
      </c>
      <c r="S7846" s="17">
        <f>IF(OR($B7846="",$G7846="",$R7846=0),"",$G7846/$R7846)</f>
        <v/>
      </c>
      <c r="T7846">
        <f>IF($S7846="","",IF($S7846&lt;Settings!$B$8,"Critical",IF($S7846&lt;Settings!$B$9,"Semi Critical","Non Critical")))</f>
        <v/>
      </c>
      <c r="U7846">
        <f>IF($B7846="","",IFERROR(VLOOKUP($O7846,Leaders!$A:$B,2,0),"Not Mapped"))</f>
        <v/>
      </c>
    </row>
    <row r="7847">
      <c r="A7847" s="16" t="n"/>
      <c r="G7847" s="17" t="n"/>
      <c r="H7847" s="17" t="n"/>
      <c r="I7847" s="17" t="n"/>
      <c r="J7847" s="17" t="n"/>
      <c r="K7847" s="17" t="n"/>
      <c r="L7847" s="17" t="n"/>
      <c r="N7847">
        <f>IF($B7847="","",IF($C7847="SUPERSTORE","Superstore","DH"))</f>
        <v/>
      </c>
      <c r="O7847">
        <f>IF($B7847="","",IFERROR(VLOOKUP($B7847,Mapping!$A:$C,2,0),"Not Mapped"))</f>
        <v/>
      </c>
      <c r="P7847">
        <f>IF($B7847="","",IFERROR(VLOOKUP($B7847,Mapping!$A:$C,3,0),"Not Mapped"))</f>
        <v/>
      </c>
      <c r="Q7847">
        <f>IF($B7847="","",IF(COUNTIF(Exclusions!$A:$A,$B7847)&gt;0,"Yes","No"))</f>
        <v/>
      </c>
      <c r="R7847" s="17">
        <f>IF($B7847="","",MIN(1,DAY($A7847)/IF($N7847="Superstore",Settings!$B$5,Settings!$B$4)))</f>
        <v/>
      </c>
      <c r="S7847" s="17">
        <f>IF(OR($B7847="",$G7847="",$R7847=0),"",$G7847/$R7847)</f>
        <v/>
      </c>
      <c r="T7847">
        <f>IF($S7847="","",IF($S7847&lt;Settings!$B$8,"Critical",IF($S7847&lt;Settings!$B$9,"Semi Critical","Non Critical")))</f>
        <v/>
      </c>
      <c r="U7847">
        <f>IF($B7847="","",IFERROR(VLOOKUP($O7847,Leaders!$A:$B,2,0),"Not Mapped"))</f>
        <v/>
      </c>
    </row>
    <row r="7848">
      <c r="A7848" s="16" t="n"/>
      <c r="G7848" s="17" t="n"/>
      <c r="H7848" s="17" t="n"/>
      <c r="I7848" s="17" t="n"/>
      <c r="J7848" s="17" t="n"/>
      <c r="K7848" s="17" t="n"/>
      <c r="L7848" s="17" t="n"/>
      <c r="N7848">
        <f>IF($B7848="","",IF($C7848="SUPERSTORE","Superstore","DH"))</f>
        <v/>
      </c>
      <c r="O7848">
        <f>IF($B7848="","",IFERROR(VLOOKUP($B7848,Mapping!$A:$C,2,0),"Not Mapped"))</f>
        <v/>
      </c>
      <c r="P7848">
        <f>IF($B7848="","",IFERROR(VLOOKUP($B7848,Mapping!$A:$C,3,0),"Not Mapped"))</f>
        <v/>
      </c>
      <c r="Q7848">
        <f>IF($B7848="","",IF(COUNTIF(Exclusions!$A:$A,$B7848)&gt;0,"Yes","No"))</f>
        <v/>
      </c>
      <c r="R7848" s="17">
        <f>IF($B7848="","",MIN(1,DAY($A7848)/IF($N7848="Superstore",Settings!$B$5,Settings!$B$4)))</f>
        <v/>
      </c>
      <c r="S7848" s="17">
        <f>IF(OR($B7848="",$G7848="",$R7848=0),"",$G7848/$R7848)</f>
        <v/>
      </c>
      <c r="T7848">
        <f>IF($S7848="","",IF($S7848&lt;Settings!$B$8,"Critical",IF($S7848&lt;Settings!$B$9,"Semi Critical","Non Critical")))</f>
        <v/>
      </c>
      <c r="U7848">
        <f>IF($B7848="","",IFERROR(VLOOKUP($O7848,Leaders!$A:$B,2,0),"Not Mapped"))</f>
        <v/>
      </c>
    </row>
    <row r="7849">
      <c r="A7849" s="16" t="n"/>
      <c r="G7849" s="17" t="n"/>
      <c r="H7849" s="17" t="n"/>
      <c r="I7849" s="17" t="n"/>
      <c r="J7849" s="17" t="n"/>
      <c r="K7849" s="17" t="n"/>
      <c r="L7849" s="17" t="n"/>
      <c r="N7849">
        <f>IF($B7849="","",IF($C7849="SUPERSTORE","Superstore","DH"))</f>
        <v/>
      </c>
      <c r="O7849">
        <f>IF($B7849="","",IFERROR(VLOOKUP($B7849,Mapping!$A:$C,2,0),"Not Mapped"))</f>
        <v/>
      </c>
      <c r="P7849">
        <f>IF($B7849="","",IFERROR(VLOOKUP($B7849,Mapping!$A:$C,3,0),"Not Mapped"))</f>
        <v/>
      </c>
      <c r="Q7849">
        <f>IF($B7849="","",IF(COUNTIF(Exclusions!$A:$A,$B7849)&gt;0,"Yes","No"))</f>
        <v/>
      </c>
      <c r="R7849" s="17">
        <f>IF($B7849="","",MIN(1,DAY($A7849)/IF($N7849="Superstore",Settings!$B$5,Settings!$B$4)))</f>
        <v/>
      </c>
      <c r="S7849" s="17">
        <f>IF(OR($B7849="",$G7849="",$R7849=0),"",$G7849/$R7849)</f>
        <v/>
      </c>
      <c r="T7849">
        <f>IF($S7849="","",IF($S7849&lt;Settings!$B$8,"Critical",IF($S7849&lt;Settings!$B$9,"Semi Critical","Non Critical")))</f>
        <v/>
      </c>
      <c r="U7849">
        <f>IF($B7849="","",IFERROR(VLOOKUP($O7849,Leaders!$A:$B,2,0),"Not Mapped"))</f>
        <v/>
      </c>
    </row>
    <row r="7850">
      <c r="A7850" s="16" t="n"/>
      <c r="G7850" s="17" t="n"/>
      <c r="H7850" s="17" t="n"/>
      <c r="I7850" s="17" t="n"/>
      <c r="J7850" s="17" t="n"/>
      <c r="K7850" s="17" t="n"/>
      <c r="L7850" s="17" t="n"/>
      <c r="N7850">
        <f>IF($B7850="","",IF($C7850="SUPERSTORE","Superstore","DH"))</f>
        <v/>
      </c>
      <c r="O7850">
        <f>IF($B7850="","",IFERROR(VLOOKUP($B7850,Mapping!$A:$C,2,0),"Not Mapped"))</f>
        <v/>
      </c>
      <c r="P7850">
        <f>IF($B7850="","",IFERROR(VLOOKUP($B7850,Mapping!$A:$C,3,0),"Not Mapped"))</f>
        <v/>
      </c>
      <c r="Q7850">
        <f>IF($B7850="","",IF(COUNTIF(Exclusions!$A:$A,$B7850)&gt;0,"Yes","No"))</f>
        <v/>
      </c>
      <c r="R7850" s="17">
        <f>IF($B7850="","",MIN(1,DAY($A7850)/IF($N7850="Superstore",Settings!$B$5,Settings!$B$4)))</f>
        <v/>
      </c>
      <c r="S7850" s="17">
        <f>IF(OR($B7850="",$G7850="",$R7850=0),"",$G7850/$R7850)</f>
        <v/>
      </c>
      <c r="T7850">
        <f>IF($S7850="","",IF($S7850&lt;Settings!$B$8,"Critical",IF($S7850&lt;Settings!$B$9,"Semi Critical","Non Critical")))</f>
        <v/>
      </c>
      <c r="U7850">
        <f>IF($B7850="","",IFERROR(VLOOKUP($O7850,Leaders!$A:$B,2,0),"Not Mapped"))</f>
        <v/>
      </c>
    </row>
    <row r="7851">
      <c r="A7851" s="16" t="n"/>
      <c r="G7851" s="17" t="n"/>
      <c r="H7851" s="17" t="n"/>
      <c r="I7851" s="17" t="n"/>
      <c r="J7851" s="17" t="n"/>
      <c r="K7851" s="17" t="n"/>
      <c r="L7851" s="17" t="n"/>
      <c r="N7851">
        <f>IF($B7851="","",IF($C7851="SUPERSTORE","Superstore","DH"))</f>
        <v/>
      </c>
      <c r="O7851">
        <f>IF($B7851="","",IFERROR(VLOOKUP($B7851,Mapping!$A:$C,2,0),"Not Mapped"))</f>
        <v/>
      </c>
      <c r="P7851">
        <f>IF($B7851="","",IFERROR(VLOOKUP($B7851,Mapping!$A:$C,3,0),"Not Mapped"))</f>
        <v/>
      </c>
      <c r="Q7851">
        <f>IF($B7851="","",IF(COUNTIF(Exclusions!$A:$A,$B7851)&gt;0,"Yes","No"))</f>
        <v/>
      </c>
      <c r="R7851" s="17">
        <f>IF($B7851="","",MIN(1,DAY($A7851)/IF($N7851="Superstore",Settings!$B$5,Settings!$B$4)))</f>
        <v/>
      </c>
      <c r="S7851" s="17">
        <f>IF(OR($B7851="",$G7851="",$R7851=0),"",$G7851/$R7851)</f>
        <v/>
      </c>
      <c r="T7851">
        <f>IF($S7851="","",IF($S7851&lt;Settings!$B$8,"Critical",IF($S7851&lt;Settings!$B$9,"Semi Critical","Non Critical")))</f>
        <v/>
      </c>
      <c r="U7851">
        <f>IF($B7851="","",IFERROR(VLOOKUP($O7851,Leaders!$A:$B,2,0),"Not Mapped"))</f>
        <v/>
      </c>
    </row>
    <row r="7852">
      <c r="A7852" s="16" t="n"/>
      <c r="G7852" s="17" t="n"/>
      <c r="H7852" s="17" t="n"/>
      <c r="I7852" s="17" t="n"/>
      <c r="J7852" s="17" t="n"/>
      <c r="K7852" s="17" t="n"/>
      <c r="L7852" s="17" t="n"/>
      <c r="N7852">
        <f>IF($B7852="","",IF($C7852="SUPERSTORE","Superstore","DH"))</f>
        <v/>
      </c>
      <c r="O7852">
        <f>IF($B7852="","",IFERROR(VLOOKUP($B7852,Mapping!$A:$C,2,0),"Not Mapped"))</f>
        <v/>
      </c>
      <c r="P7852">
        <f>IF($B7852="","",IFERROR(VLOOKUP($B7852,Mapping!$A:$C,3,0),"Not Mapped"))</f>
        <v/>
      </c>
      <c r="Q7852">
        <f>IF($B7852="","",IF(COUNTIF(Exclusions!$A:$A,$B7852)&gt;0,"Yes","No"))</f>
        <v/>
      </c>
      <c r="R7852" s="17">
        <f>IF($B7852="","",MIN(1,DAY($A7852)/IF($N7852="Superstore",Settings!$B$5,Settings!$B$4)))</f>
        <v/>
      </c>
      <c r="S7852" s="17">
        <f>IF(OR($B7852="",$G7852="",$R7852=0),"",$G7852/$R7852)</f>
        <v/>
      </c>
      <c r="T7852">
        <f>IF($S7852="","",IF($S7852&lt;Settings!$B$8,"Critical",IF($S7852&lt;Settings!$B$9,"Semi Critical","Non Critical")))</f>
        <v/>
      </c>
      <c r="U7852">
        <f>IF($B7852="","",IFERROR(VLOOKUP($O7852,Leaders!$A:$B,2,0),"Not Mapped"))</f>
        <v/>
      </c>
    </row>
    <row r="7853">
      <c r="A7853" s="16" t="n"/>
      <c r="G7853" s="17" t="n"/>
      <c r="H7853" s="17" t="n"/>
      <c r="I7853" s="17" t="n"/>
      <c r="J7853" s="17" t="n"/>
      <c r="K7853" s="17" t="n"/>
      <c r="L7853" s="17" t="n"/>
      <c r="N7853">
        <f>IF($B7853="","",IF($C7853="SUPERSTORE","Superstore","DH"))</f>
        <v/>
      </c>
      <c r="O7853">
        <f>IF($B7853="","",IFERROR(VLOOKUP($B7853,Mapping!$A:$C,2,0),"Not Mapped"))</f>
        <v/>
      </c>
      <c r="P7853">
        <f>IF($B7853="","",IFERROR(VLOOKUP($B7853,Mapping!$A:$C,3,0),"Not Mapped"))</f>
        <v/>
      </c>
      <c r="Q7853">
        <f>IF($B7853="","",IF(COUNTIF(Exclusions!$A:$A,$B7853)&gt;0,"Yes","No"))</f>
        <v/>
      </c>
      <c r="R7853" s="17">
        <f>IF($B7853="","",MIN(1,DAY($A7853)/IF($N7853="Superstore",Settings!$B$5,Settings!$B$4)))</f>
        <v/>
      </c>
      <c r="S7853" s="17">
        <f>IF(OR($B7853="",$G7853="",$R7853=0),"",$G7853/$R7853)</f>
        <v/>
      </c>
      <c r="T7853">
        <f>IF($S7853="","",IF($S7853&lt;Settings!$B$8,"Critical",IF($S7853&lt;Settings!$B$9,"Semi Critical","Non Critical")))</f>
        <v/>
      </c>
      <c r="U7853">
        <f>IF($B7853="","",IFERROR(VLOOKUP($O7853,Leaders!$A:$B,2,0),"Not Mapped"))</f>
        <v/>
      </c>
    </row>
    <row r="7854">
      <c r="A7854" s="16" t="n"/>
      <c r="G7854" s="17" t="n"/>
      <c r="H7854" s="17" t="n"/>
      <c r="I7854" s="17" t="n"/>
      <c r="J7854" s="17" t="n"/>
      <c r="K7854" s="17" t="n"/>
      <c r="L7854" s="17" t="n"/>
      <c r="N7854">
        <f>IF($B7854="","",IF($C7854="SUPERSTORE","Superstore","DH"))</f>
        <v/>
      </c>
      <c r="O7854">
        <f>IF($B7854="","",IFERROR(VLOOKUP($B7854,Mapping!$A:$C,2,0),"Not Mapped"))</f>
        <v/>
      </c>
      <c r="P7854">
        <f>IF($B7854="","",IFERROR(VLOOKUP($B7854,Mapping!$A:$C,3,0),"Not Mapped"))</f>
        <v/>
      </c>
      <c r="Q7854">
        <f>IF($B7854="","",IF(COUNTIF(Exclusions!$A:$A,$B7854)&gt;0,"Yes","No"))</f>
        <v/>
      </c>
      <c r="R7854" s="17">
        <f>IF($B7854="","",MIN(1,DAY($A7854)/IF($N7854="Superstore",Settings!$B$5,Settings!$B$4)))</f>
        <v/>
      </c>
      <c r="S7854" s="17">
        <f>IF(OR($B7854="",$G7854="",$R7854=0),"",$G7854/$R7854)</f>
        <v/>
      </c>
      <c r="T7854">
        <f>IF($S7854="","",IF($S7854&lt;Settings!$B$8,"Critical",IF($S7854&lt;Settings!$B$9,"Semi Critical","Non Critical")))</f>
        <v/>
      </c>
      <c r="U7854">
        <f>IF($B7854="","",IFERROR(VLOOKUP($O7854,Leaders!$A:$B,2,0),"Not Mapped"))</f>
        <v/>
      </c>
    </row>
    <row r="7855">
      <c r="A7855" s="16" t="n"/>
      <c r="G7855" s="17" t="n"/>
      <c r="H7855" s="17" t="n"/>
      <c r="I7855" s="17" t="n"/>
      <c r="J7855" s="17" t="n"/>
      <c r="K7855" s="17" t="n"/>
      <c r="L7855" s="17" t="n"/>
      <c r="N7855">
        <f>IF($B7855="","",IF($C7855="SUPERSTORE","Superstore","DH"))</f>
        <v/>
      </c>
      <c r="O7855">
        <f>IF($B7855="","",IFERROR(VLOOKUP($B7855,Mapping!$A:$C,2,0),"Not Mapped"))</f>
        <v/>
      </c>
      <c r="P7855">
        <f>IF($B7855="","",IFERROR(VLOOKUP($B7855,Mapping!$A:$C,3,0),"Not Mapped"))</f>
        <v/>
      </c>
      <c r="Q7855">
        <f>IF($B7855="","",IF(COUNTIF(Exclusions!$A:$A,$B7855)&gt;0,"Yes","No"))</f>
        <v/>
      </c>
      <c r="R7855" s="17">
        <f>IF($B7855="","",MIN(1,DAY($A7855)/IF($N7855="Superstore",Settings!$B$5,Settings!$B$4)))</f>
        <v/>
      </c>
      <c r="S7855" s="17">
        <f>IF(OR($B7855="",$G7855="",$R7855=0),"",$G7855/$R7855)</f>
        <v/>
      </c>
      <c r="T7855">
        <f>IF($S7855="","",IF($S7855&lt;Settings!$B$8,"Critical",IF($S7855&lt;Settings!$B$9,"Semi Critical","Non Critical")))</f>
        <v/>
      </c>
      <c r="U7855">
        <f>IF($B7855="","",IFERROR(VLOOKUP($O7855,Leaders!$A:$B,2,0),"Not Mapped"))</f>
        <v/>
      </c>
    </row>
    <row r="7856">
      <c r="A7856" s="16" t="n"/>
      <c r="G7856" s="17" t="n"/>
      <c r="H7856" s="17" t="n"/>
      <c r="I7856" s="17" t="n"/>
      <c r="J7856" s="17" t="n"/>
      <c r="K7856" s="17" t="n"/>
      <c r="L7856" s="17" t="n"/>
      <c r="N7856">
        <f>IF($B7856="","",IF($C7856="SUPERSTORE","Superstore","DH"))</f>
        <v/>
      </c>
      <c r="O7856">
        <f>IF($B7856="","",IFERROR(VLOOKUP($B7856,Mapping!$A:$C,2,0),"Not Mapped"))</f>
        <v/>
      </c>
      <c r="P7856">
        <f>IF($B7856="","",IFERROR(VLOOKUP($B7856,Mapping!$A:$C,3,0),"Not Mapped"))</f>
        <v/>
      </c>
      <c r="Q7856">
        <f>IF($B7856="","",IF(COUNTIF(Exclusions!$A:$A,$B7856)&gt;0,"Yes","No"))</f>
        <v/>
      </c>
      <c r="R7856" s="17">
        <f>IF($B7856="","",MIN(1,DAY($A7856)/IF($N7856="Superstore",Settings!$B$5,Settings!$B$4)))</f>
        <v/>
      </c>
      <c r="S7856" s="17">
        <f>IF(OR($B7856="",$G7856="",$R7856=0),"",$G7856/$R7856)</f>
        <v/>
      </c>
      <c r="T7856">
        <f>IF($S7856="","",IF($S7856&lt;Settings!$B$8,"Critical",IF($S7856&lt;Settings!$B$9,"Semi Critical","Non Critical")))</f>
        <v/>
      </c>
      <c r="U7856">
        <f>IF($B7856="","",IFERROR(VLOOKUP($O7856,Leaders!$A:$B,2,0),"Not Mapped"))</f>
        <v/>
      </c>
    </row>
    <row r="7857">
      <c r="A7857" s="16" t="n"/>
      <c r="G7857" s="17" t="n"/>
      <c r="H7857" s="17" t="n"/>
      <c r="I7857" s="17" t="n"/>
      <c r="J7857" s="17" t="n"/>
      <c r="K7857" s="17" t="n"/>
      <c r="L7857" s="17" t="n"/>
      <c r="N7857">
        <f>IF($B7857="","",IF($C7857="SUPERSTORE","Superstore","DH"))</f>
        <v/>
      </c>
      <c r="O7857">
        <f>IF($B7857="","",IFERROR(VLOOKUP($B7857,Mapping!$A:$C,2,0),"Not Mapped"))</f>
        <v/>
      </c>
      <c r="P7857">
        <f>IF($B7857="","",IFERROR(VLOOKUP($B7857,Mapping!$A:$C,3,0),"Not Mapped"))</f>
        <v/>
      </c>
      <c r="Q7857">
        <f>IF($B7857="","",IF(COUNTIF(Exclusions!$A:$A,$B7857)&gt;0,"Yes","No"))</f>
        <v/>
      </c>
      <c r="R7857" s="17">
        <f>IF($B7857="","",MIN(1,DAY($A7857)/IF($N7857="Superstore",Settings!$B$5,Settings!$B$4)))</f>
        <v/>
      </c>
      <c r="S7857" s="17">
        <f>IF(OR($B7857="",$G7857="",$R7857=0),"",$G7857/$R7857)</f>
        <v/>
      </c>
      <c r="T7857">
        <f>IF($S7857="","",IF($S7857&lt;Settings!$B$8,"Critical",IF($S7857&lt;Settings!$B$9,"Semi Critical","Non Critical")))</f>
        <v/>
      </c>
      <c r="U7857">
        <f>IF($B7857="","",IFERROR(VLOOKUP($O7857,Leaders!$A:$B,2,0),"Not Mapped"))</f>
        <v/>
      </c>
    </row>
    <row r="7858">
      <c r="A7858" s="16" t="n"/>
      <c r="G7858" s="17" t="n"/>
      <c r="H7858" s="17" t="n"/>
      <c r="I7858" s="17" t="n"/>
      <c r="J7858" s="17" t="n"/>
      <c r="K7858" s="17" t="n"/>
      <c r="L7858" s="17" t="n"/>
      <c r="N7858">
        <f>IF($B7858="","",IF($C7858="SUPERSTORE","Superstore","DH"))</f>
        <v/>
      </c>
      <c r="O7858">
        <f>IF($B7858="","",IFERROR(VLOOKUP($B7858,Mapping!$A:$C,2,0),"Not Mapped"))</f>
        <v/>
      </c>
      <c r="P7858">
        <f>IF($B7858="","",IFERROR(VLOOKUP($B7858,Mapping!$A:$C,3,0),"Not Mapped"))</f>
        <v/>
      </c>
      <c r="Q7858">
        <f>IF($B7858="","",IF(COUNTIF(Exclusions!$A:$A,$B7858)&gt;0,"Yes","No"))</f>
        <v/>
      </c>
      <c r="R7858" s="17">
        <f>IF($B7858="","",MIN(1,DAY($A7858)/IF($N7858="Superstore",Settings!$B$5,Settings!$B$4)))</f>
        <v/>
      </c>
      <c r="S7858" s="17">
        <f>IF(OR($B7858="",$G7858="",$R7858=0),"",$G7858/$R7858)</f>
        <v/>
      </c>
      <c r="T7858">
        <f>IF($S7858="","",IF($S7858&lt;Settings!$B$8,"Critical",IF($S7858&lt;Settings!$B$9,"Semi Critical","Non Critical")))</f>
        <v/>
      </c>
      <c r="U7858">
        <f>IF($B7858="","",IFERROR(VLOOKUP($O7858,Leaders!$A:$B,2,0),"Not Mapped"))</f>
        <v/>
      </c>
    </row>
    <row r="7859">
      <c r="A7859" s="16" t="n"/>
      <c r="G7859" s="17" t="n"/>
      <c r="H7859" s="17" t="n"/>
      <c r="I7859" s="17" t="n"/>
      <c r="J7859" s="17" t="n"/>
      <c r="K7859" s="17" t="n"/>
      <c r="L7859" s="17" t="n"/>
      <c r="N7859">
        <f>IF($B7859="","",IF($C7859="SUPERSTORE","Superstore","DH"))</f>
        <v/>
      </c>
      <c r="O7859">
        <f>IF($B7859="","",IFERROR(VLOOKUP($B7859,Mapping!$A:$C,2,0),"Not Mapped"))</f>
        <v/>
      </c>
      <c r="P7859">
        <f>IF($B7859="","",IFERROR(VLOOKUP($B7859,Mapping!$A:$C,3,0),"Not Mapped"))</f>
        <v/>
      </c>
      <c r="Q7859">
        <f>IF($B7859="","",IF(COUNTIF(Exclusions!$A:$A,$B7859)&gt;0,"Yes","No"))</f>
        <v/>
      </c>
      <c r="R7859" s="17">
        <f>IF($B7859="","",MIN(1,DAY($A7859)/IF($N7859="Superstore",Settings!$B$5,Settings!$B$4)))</f>
        <v/>
      </c>
      <c r="S7859" s="17">
        <f>IF(OR($B7859="",$G7859="",$R7859=0),"",$G7859/$R7859)</f>
        <v/>
      </c>
      <c r="T7859">
        <f>IF($S7859="","",IF($S7859&lt;Settings!$B$8,"Critical",IF($S7859&lt;Settings!$B$9,"Semi Critical","Non Critical")))</f>
        <v/>
      </c>
      <c r="U7859">
        <f>IF($B7859="","",IFERROR(VLOOKUP($O7859,Leaders!$A:$B,2,0),"Not Mapped"))</f>
        <v/>
      </c>
    </row>
    <row r="7860">
      <c r="A7860" s="16" t="n"/>
      <c r="G7860" s="17" t="n"/>
      <c r="H7860" s="17" t="n"/>
      <c r="I7860" s="17" t="n"/>
      <c r="J7860" s="17" t="n"/>
      <c r="K7860" s="17" t="n"/>
      <c r="L7860" s="17" t="n"/>
      <c r="N7860">
        <f>IF($B7860="","",IF($C7860="SUPERSTORE","Superstore","DH"))</f>
        <v/>
      </c>
      <c r="O7860">
        <f>IF($B7860="","",IFERROR(VLOOKUP($B7860,Mapping!$A:$C,2,0),"Not Mapped"))</f>
        <v/>
      </c>
      <c r="P7860">
        <f>IF($B7860="","",IFERROR(VLOOKUP($B7860,Mapping!$A:$C,3,0),"Not Mapped"))</f>
        <v/>
      </c>
      <c r="Q7860">
        <f>IF($B7860="","",IF(COUNTIF(Exclusions!$A:$A,$B7860)&gt;0,"Yes","No"))</f>
        <v/>
      </c>
      <c r="R7860" s="17">
        <f>IF($B7860="","",MIN(1,DAY($A7860)/IF($N7860="Superstore",Settings!$B$5,Settings!$B$4)))</f>
        <v/>
      </c>
      <c r="S7860" s="17">
        <f>IF(OR($B7860="",$G7860="",$R7860=0),"",$G7860/$R7860)</f>
        <v/>
      </c>
      <c r="T7860">
        <f>IF($S7860="","",IF($S7860&lt;Settings!$B$8,"Critical",IF($S7860&lt;Settings!$B$9,"Semi Critical","Non Critical")))</f>
        <v/>
      </c>
      <c r="U7860">
        <f>IF($B7860="","",IFERROR(VLOOKUP($O7860,Leaders!$A:$B,2,0),"Not Mapped"))</f>
        <v/>
      </c>
    </row>
    <row r="7861">
      <c r="A7861" s="16" t="n"/>
      <c r="G7861" s="17" t="n"/>
      <c r="H7861" s="17" t="n"/>
      <c r="I7861" s="17" t="n"/>
      <c r="J7861" s="17" t="n"/>
      <c r="K7861" s="17" t="n"/>
      <c r="L7861" s="17" t="n"/>
      <c r="N7861">
        <f>IF($B7861="","",IF($C7861="SUPERSTORE","Superstore","DH"))</f>
        <v/>
      </c>
      <c r="O7861">
        <f>IF($B7861="","",IFERROR(VLOOKUP($B7861,Mapping!$A:$C,2,0),"Not Mapped"))</f>
        <v/>
      </c>
      <c r="P7861">
        <f>IF($B7861="","",IFERROR(VLOOKUP($B7861,Mapping!$A:$C,3,0),"Not Mapped"))</f>
        <v/>
      </c>
      <c r="Q7861">
        <f>IF($B7861="","",IF(COUNTIF(Exclusions!$A:$A,$B7861)&gt;0,"Yes","No"))</f>
        <v/>
      </c>
      <c r="R7861" s="17">
        <f>IF($B7861="","",MIN(1,DAY($A7861)/IF($N7861="Superstore",Settings!$B$5,Settings!$B$4)))</f>
        <v/>
      </c>
      <c r="S7861" s="17">
        <f>IF(OR($B7861="",$G7861="",$R7861=0),"",$G7861/$R7861)</f>
        <v/>
      </c>
      <c r="T7861">
        <f>IF($S7861="","",IF($S7861&lt;Settings!$B$8,"Critical",IF($S7861&lt;Settings!$B$9,"Semi Critical","Non Critical")))</f>
        <v/>
      </c>
      <c r="U7861">
        <f>IF($B7861="","",IFERROR(VLOOKUP($O7861,Leaders!$A:$B,2,0),"Not Mapped"))</f>
        <v/>
      </c>
    </row>
    <row r="7862">
      <c r="A7862" s="16" t="n"/>
      <c r="G7862" s="17" t="n"/>
      <c r="H7862" s="17" t="n"/>
      <c r="I7862" s="17" t="n"/>
      <c r="J7862" s="17" t="n"/>
      <c r="K7862" s="17" t="n"/>
      <c r="L7862" s="17" t="n"/>
      <c r="N7862">
        <f>IF($B7862="","",IF($C7862="SUPERSTORE","Superstore","DH"))</f>
        <v/>
      </c>
      <c r="O7862">
        <f>IF($B7862="","",IFERROR(VLOOKUP($B7862,Mapping!$A:$C,2,0),"Not Mapped"))</f>
        <v/>
      </c>
      <c r="P7862">
        <f>IF($B7862="","",IFERROR(VLOOKUP($B7862,Mapping!$A:$C,3,0),"Not Mapped"))</f>
        <v/>
      </c>
      <c r="Q7862">
        <f>IF($B7862="","",IF(COUNTIF(Exclusions!$A:$A,$B7862)&gt;0,"Yes","No"))</f>
        <v/>
      </c>
      <c r="R7862" s="17">
        <f>IF($B7862="","",MIN(1,DAY($A7862)/IF($N7862="Superstore",Settings!$B$5,Settings!$B$4)))</f>
        <v/>
      </c>
      <c r="S7862" s="17">
        <f>IF(OR($B7862="",$G7862="",$R7862=0),"",$G7862/$R7862)</f>
        <v/>
      </c>
      <c r="T7862">
        <f>IF($S7862="","",IF($S7862&lt;Settings!$B$8,"Critical",IF($S7862&lt;Settings!$B$9,"Semi Critical","Non Critical")))</f>
        <v/>
      </c>
      <c r="U7862">
        <f>IF($B7862="","",IFERROR(VLOOKUP($O7862,Leaders!$A:$B,2,0),"Not Mapped"))</f>
        <v/>
      </c>
    </row>
    <row r="7863">
      <c r="A7863" s="16" t="n"/>
      <c r="G7863" s="17" t="n"/>
      <c r="H7863" s="17" t="n"/>
      <c r="I7863" s="17" t="n"/>
      <c r="J7863" s="17" t="n"/>
      <c r="K7863" s="17" t="n"/>
      <c r="L7863" s="17" t="n"/>
      <c r="N7863">
        <f>IF($B7863="","",IF($C7863="SUPERSTORE","Superstore","DH"))</f>
        <v/>
      </c>
      <c r="O7863">
        <f>IF($B7863="","",IFERROR(VLOOKUP($B7863,Mapping!$A:$C,2,0),"Not Mapped"))</f>
        <v/>
      </c>
      <c r="P7863">
        <f>IF($B7863="","",IFERROR(VLOOKUP($B7863,Mapping!$A:$C,3,0),"Not Mapped"))</f>
        <v/>
      </c>
      <c r="Q7863">
        <f>IF($B7863="","",IF(COUNTIF(Exclusions!$A:$A,$B7863)&gt;0,"Yes","No"))</f>
        <v/>
      </c>
      <c r="R7863" s="17">
        <f>IF($B7863="","",MIN(1,DAY($A7863)/IF($N7863="Superstore",Settings!$B$5,Settings!$B$4)))</f>
        <v/>
      </c>
      <c r="S7863" s="17">
        <f>IF(OR($B7863="",$G7863="",$R7863=0),"",$G7863/$R7863)</f>
        <v/>
      </c>
      <c r="T7863">
        <f>IF($S7863="","",IF($S7863&lt;Settings!$B$8,"Critical",IF($S7863&lt;Settings!$B$9,"Semi Critical","Non Critical")))</f>
        <v/>
      </c>
      <c r="U7863">
        <f>IF($B7863="","",IFERROR(VLOOKUP($O7863,Leaders!$A:$B,2,0),"Not Mapped"))</f>
        <v/>
      </c>
    </row>
    <row r="7864">
      <c r="A7864" s="16" t="n"/>
      <c r="G7864" s="17" t="n"/>
      <c r="H7864" s="17" t="n"/>
      <c r="I7864" s="17" t="n"/>
      <c r="J7864" s="17" t="n"/>
      <c r="K7864" s="17" t="n"/>
      <c r="L7864" s="17" t="n"/>
      <c r="N7864">
        <f>IF($B7864="","",IF($C7864="SUPERSTORE","Superstore","DH"))</f>
        <v/>
      </c>
      <c r="O7864">
        <f>IF($B7864="","",IFERROR(VLOOKUP($B7864,Mapping!$A:$C,2,0),"Not Mapped"))</f>
        <v/>
      </c>
      <c r="P7864">
        <f>IF($B7864="","",IFERROR(VLOOKUP($B7864,Mapping!$A:$C,3,0),"Not Mapped"))</f>
        <v/>
      </c>
      <c r="Q7864">
        <f>IF($B7864="","",IF(COUNTIF(Exclusions!$A:$A,$B7864)&gt;0,"Yes","No"))</f>
        <v/>
      </c>
      <c r="R7864" s="17">
        <f>IF($B7864="","",MIN(1,DAY($A7864)/IF($N7864="Superstore",Settings!$B$5,Settings!$B$4)))</f>
        <v/>
      </c>
      <c r="S7864" s="17">
        <f>IF(OR($B7864="",$G7864="",$R7864=0),"",$G7864/$R7864)</f>
        <v/>
      </c>
      <c r="T7864">
        <f>IF($S7864="","",IF($S7864&lt;Settings!$B$8,"Critical",IF($S7864&lt;Settings!$B$9,"Semi Critical","Non Critical")))</f>
        <v/>
      </c>
      <c r="U7864">
        <f>IF($B7864="","",IFERROR(VLOOKUP($O7864,Leaders!$A:$B,2,0),"Not Mapped"))</f>
        <v/>
      </c>
    </row>
    <row r="7865">
      <c r="A7865" s="16" t="n"/>
      <c r="G7865" s="17" t="n"/>
      <c r="H7865" s="17" t="n"/>
      <c r="I7865" s="17" t="n"/>
      <c r="J7865" s="17" t="n"/>
      <c r="K7865" s="17" t="n"/>
      <c r="L7865" s="17" t="n"/>
      <c r="N7865">
        <f>IF($B7865="","",IF($C7865="SUPERSTORE","Superstore","DH"))</f>
        <v/>
      </c>
      <c r="O7865">
        <f>IF($B7865="","",IFERROR(VLOOKUP($B7865,Mapping!$A:$C,2,0),"Not Mapped"))</f>
        <v/>
      </c>
      <c r="P7865">
        <f>IF($B7865="","",IFERROR(VLOOKUP($B7865,Mapping!$A:$C,3,0),"Not Mapped"))</f>
        <v/>
      </c>
      <c r="Q7865">
        <f>IF($B7865="","",IF(COUNTIF(Exclusions!$A:$A,$B7865)&gt;0,"Yes","No"))</f>
        <v/>
      </c>
      <c r="R7865" s="17">
        <f>IF($B7865="","",MIN(1,DAY($A7865)/IF($N7865="Superstore",Settings!$B$5,Settings!$B$4)))</f>
        <v/>
      </c>
      <c r="S7865" s="17">
        <f>IF(OR($B7865="",$G7865="",$R7865=0),"",$G7865/$R7865)</f>
        <v/>
      </c>
      <c r="T7865">
        <f>IF($S7865="","",IF($S7865&lt;Settings!$B$8,"Critical",IF($S7865&lt;Settings!$B$9,"Semi Critical","Non Critical")))</f>
        <v/>
      </c>
      <c r="U7865">
        <f>IF($B7865="","",IFERROR(VLOOKUP($O7865,Leaders!$A:$B,2,0),"Not Mapped"))</f>
        <v/>
      </c>
    </row>
    <row r="7866">
      <c r="A7866" s="16" t="n"/>
      <c r="G7866" s="17" t="n"/>
      <c r="H7866" s="17" t="n"/>
      <c r="I7866" s="17" t="n"/>
      <c r="J7866" s="17" t="n"/>
      <c r="K7866" s="17" t="n"/>
      <c r="L7866" s="17" t="n"/>
      <c r="N7866">
        <f>IF($B7866="","",IF($C7866="SUPERSTORE","Superstore","DH"))</f>
        <v/>
      </c>
      <c r="O7866">
        <f>IF($B7866="","",IFERROR(VLOOKUP($B7866,Mapping!$A:$C,2,0),"Not Mapped"))</f>
        <v/>
      </c>
      <c r="P7866">
        <f>IF($B7866="","",IFERROR(VLOOKUP($B7866,Mapping!$A:$C,3,0),"Not Mapped"))</f>
        <v/>
      </c>
      <c r="Q7866">
        <f>IF($B7866="","",IF(COUNTIF(Exclusions!$A:$A,$B7866)&gt;0,"Yes","No"))</f>
        <v/>
      </c>
      <c r="R7866" s="17">
        <f>IF($B7866="","",MIN(1,DAY($A7866)/IF($N7866="Superstore",Settings!$B$5,Settings!$B$4)))</f>
        <v/>
      </c>
      <c r="S7866" s="17">
        <f>IF(OR($B7866="",$G7866="",$R7866=0),"",$G7866/$R7866)</f>
        <v/>
      </c>
      <c r="T7866">
        <f>IF($S7866="","",IF($S7866&lt;Settings!$B$8,"Critical",IF($S7866&lt;Settings!$B$9,"Semi Critical","Non Critical")))</f>
        <v/>
      </c>
      <c r="U7866">
        <f>IF($B7866="","",IFERROR(VLOOKUP($O7866,Leaders!$A:$B,2,0),"Not Mapped"))</f>
        <v/>
      </c>
    </row>
    <row r="7867">
      <c r="A7867" s="16" t="n"/>
      <c r="G7867" s="17" t="n"/>
      <c r="H7867" s="17" t="n"/>
      <c r="I7867" s="17" t="n"/>
      <c r="J7867" s="17" t="n"/>
      <c r="K7867" s="17" t="n"/>
      <c r="L7867" s="17" t="n"/>
      <c r="N7867">
        <f>IF($B7867="","",IF($C7867="SUPERSTORE","Superstore","DH"))</f>
        <v/>
      </c>
      <c r="O7867">
        <f>IF($B7867="","",IFERROR(VLOOKUP($B7867,Mapping!$A:$C,2,0),"Not Mapped"))</f>
        <v/>
      </c>
      <c r="P7867">
        <f>IF($B7867="","",IFERROR(VLOOKUP($B7867,Mapping!$A:$C,3,0),"Not Mapped"))</f>
        <v/>
      </c>
      <c r="Q7867">
        <f>IF($B7867="","",IF(COUNTIF(Exclusions!$A:$A,$B7867)&gt;0,"Yes","No"))</f>
        <v/>
      </c>
      <c r="R7867" s="17">
        <f>IF($B7867="","",MIN(1,DAY($A7867)/IF($N7867="Superstore",Settings!$B$5,Settings!$B$4)))</f>
        <v/>
      </c>
      <c r="S7867" s="17">
        <f>IF(OR($B7867="",$G7867="",$R7867=0),"",$G7867/$R7867)</f>
        <v/>
      </c>
      <c r="T7867">
        <f>IF($S7867="","",IF($S7867&lt;Settings!$B$8,"Critical",IF($S7867&lt;Settings!$B$9,"Semi Critical","Non Critical")))</f>
        <v/>
      </c>
      <c r="U7867">
        <f>IF($B7867="","",IFERROR(VLOOKUP($O7867,Leaders!$A:$B,2,0),"Not Mapped"))</f>
        <v/>
      </c>
    </row>
    <row r="7868">
      <c r="A7868" s="16" t="n"/>
      <c r="G7868" s="17" t="n"/>
      <c r="H7868" s="17" t="n"/>
      <c r="I7868" s="17" t="n"/>
      <c r="J7868" s="17" t="n"/>
      <c r="K7868" s="17" t="n"/>
      <c r="L7868" s="17" t="n"/>
      <c r="N7868">
        <f>IF($B7868="","",IF($C7868="SUPERSTORE","Superstore","DH"))</f>
        <v/>
      </c>
      <c r="O7868">
        <f>IF($B7868="","",IFERROR(VLOOKUP($B7868,Mapping!$A:$C,2,0),"Not Mapped"))</f>
        <v/>
      </c>
      <c r="P7868">
        <f>IF($B7868="","",IFERROR(VLOOKUP($B7868,Mapping!$A:$C,3,0),"Not Mapped"))</f>
        <v/>
      </c>
      <c r="Q7868">
        <f>IF($B7868="","",IF(COUNTIF(Exclusions!$A:$A,$B7868)&gt;0,"Yes","No"))</f>
        <v/>
      </c>
      <c r="R7868" s="17">
        <f>IF($B7868="","",MIN(1,DAY($A7868)/IF($N7868="Superstore",Settings!$B$5,Settings!$B$4)))</f>
        <v/>
      </c>
      <c r="S7868" s="17">
        <f>IF(OR($B7868="",$G7868="",$R7868=0),"",$G7868/$R7868)</f>
        <v/>
      </c>
      <c r="T7868">
        <f>IF($S7868="","",IF($S7868&lt;Settings!$B$8,"Critical",IF($S7868&lt;Settings!$B$9,"Semi Critical","Non Critical")))</f>
        <v/>
      </c>
      <c r="U7868">
        <f>IF($B7868="","",IFERROR(VLOOKUP($O7868,Leaders!$A:$B,2,0),"Not Mapped"))</f>
        <v/>
      </c>
    </row>
    <row r="7869">
      <c r="A7869" s="16" t="n"/>
      <c r="G7869" s="17" t="n"/>
      <c r="H7869" s="17" t="n"/>
      <c r="I7869" s="17" t="n"/>
      <c r="J7869" s="17" t="n"/>
      <c r="K7869" s="17" t="n"/>
      <c r="L7869" s="17" t="n"/>
      <c r="N7869">
        <f>IF($B7869="","",IF($C7869="SUPERSTORE","Superstore","DH"))</f>
        <v/>
      </c>
      <c r="O7869">
        <f>IF($B7869="","",IFERROR(VLOOKUP($B7869,Mapping!$A:$C,2,0),"Not Mapped"))</f>
        <v/>
      </c>
      <c r="P7869">
        <f>IF($B7869="","",IFERROR(VLOOKUP($B7869,Mapping!$A:$C,3,0),"Not Mapped"))</f>
        <v/>
      </c>
      <c r="Q7869">
        <f>IF($B7869="","",IF(COUNTIF(Exclusions!$A:$A,$B7869)&gt;0,"Yes","No"))</f>
        <v/>
      </c>
      <c r="R7869" s="17">
        <f>IF($B7869="","",MIN(1,DAY($A7869)/IF($N7869="Superstore",Settings!$B$5,Settings!$B$4)))</f>
        <v/>
      </c>
      <c r="S7869" s="17">
        <f>IF(OR($B7869="",$G7869="",$R7869=0),"",$G7869/$R7869)</f>
        <v/>
      </c>
      <c r="T7869">
        <f>IF($S7869="","",IF($S7869&lt;Settings!$B$8,"Critical",IF($S7869&lt;Settings!$B$9,"Semi Critical","Non Critical")))</f>
        <v/>
      </c>
      <c r="U7869">
        <f>IF($B7869="","",IFERROR(VLOOKUP($O7869,Leaders!$A:$B,2,0),"Not Mapped"))</f>
        <v/>
      </c>
    </row>
    <row r="7870">
      <c r="A7870" s="16" t="n"/>
      <c r="G7870" s="17" t="n"/>
      <c r="H7870" s="17" t="n"/>
      <c r="I7870" s="17" t="n"/>
      <c r="J7870" s="17" t="n"/>
      <c r="K7870" s="17" t="n"/>
      <c r="L7870" s="17" t="n"/>
      <c r="N7870">
        <f>IF($B7870="","",IF($C7870="SUPERSTORE","Superstore","DH"))</f>
        <v/>
      </c>
      <c r="O7870">
        <f>IF($B7870="","",IFERROR(VLOOKUP($B7870,Mapping!$A:$C,2,0),"Not Mapped"))</f>
        <v/>
      </c>
      <c r="P7870">
        <f>IF($B7870="","",IFERROR(VLOOKUP($B7870,Mapping!$A:$C,3,0),"Not Mapped"))</f>
        <v/>
      </c>
      <c r="Q7870">
        <f>IF($B7870="","",IF(COUNTIF(Exclusions!$A:$A,$B7870)&gt;0,"Yes","No"))</f>
        <v/>
      </c>
      <c r="R7870" s="17">
        <f>IF($B7870="","",MIN(1,DAY($A7870)/IF($N7870="Superstore",Settings!$B$5,Settings!$B$4)))</f>
        <v/>
      </c>
      <c r="S7870" s="17">
        <f>IF(OR($B7870="",$G7870="",$R7870=0),"",$G7870/$R7870)</f>
        <v/>
      </c>
      <c r="T7870">
        <f>IF($S7870="","",IF($S7870&lt;Settings!$B$8,"Critical",IF($S7870&lt;Settings!$B$9,"Semi Critical","Non Critical")))</f>
        <v/>
      </c>
      <c r="U7870">
        <f>IF($B7870="","",IFERROR(VLOOKUP($O7870,Leaders!$A:$B,2,0),"Not Mapped"))</f>
        <v/>
      </c>
    </row>
    <row r="7871">
      <c r="A7871" s="16" t="n"/>
      <c r="G7871" s="17" t="n"/>
      <c r="H7871" s="17" t="n"/>
      <c r="I7871" s="17" t="n"/>
      <c r="J7871" s="17" t="n"/>
      <c r="K7871" s="17" t="n"/>
      <c r="L7871" s="17" t="n"/>
      <c r="N7871">
        <f>IF($B7871="","",IF($C7871="SUPERSTORE","Superstore","DH"))</f>
        <v/>
      </c>
      <c r="O7871">
        <f>IF($B7871="","",IFERROR(VLOOKUP($B7871,Mapping!$A:$C,2,0),"Not Mapped"))</f>
        <v/>
      </c>
      <c r="P7871">
        <f>IF($B7871="","",IFERROR(VLOOKUP($B7871,Mapping!$A:$C,3,0),"Not Mapped"))</f>
        <v/>
      </c>
      <c r="Q7871">
        <f>IF($B7871="","",IF(COUNTIF(Exclusions!$A:$A,$B7871)&gt;0,"Yes","No"))</f>
        <v/>
      </c>
      <c r="R7871" s="17">
        <f>IF($B7871="","",MIN(1,DAY($A7871)/IF($N7871="Superstore",Settings!$B$5,Settings!$B$4)))</f>
        <v/>
      </c>
      <c r="S7871" s="17">
        <f>IF(OR($B7871="",$G7871="",$R7871=0),"",$G7871/$R7871)</f>
        <v/>
      </c>
      <c r="T7871">
        <f>IF($S7871="","",IF($S7871&lt;Settings!$B$8,"Critical",IF($S7871&lt;Settings!$B$9,"Semi Critical","Non Critical")))</f>
        <v/>
      </c>
      <c r="U7871">
        <f>IF($B7871="","",IFERROR(VLOOKUP($O7871,Leaders!$A:$B,2,0),"Not Mapped"))</f>
        <v/>
      </c>
    </row>
    <row r="7872">
      <c r="A7872" s="16" t="n"/>
      <c r="G7872" s="17" t="n"/>
      <c r="H7872" s="17" t="n"/>
      <c r="I7872" s="17" t="n"/>
      <c r="J7872" s="17" t="n"/>
      <c r="K7872" s="17" t="n"/>
      <c r="L7872" s="17" t="n"/>
      <c r="N7872">
        <f>IF($B7872="","",IF($C7872="SUPERSTORE","Superstore","DH"))</f>
        <v/>
      </c>
      <c r="O7872">
        <f>IF($B7872="","",IFERROR(VLOOKUP($B7872,Mapping!$A:$C,2,0),"Not Mapped"))</f>
        <v/>
      </c>
      <c r="P7872">
        <f>IF($B7872="","",IFERROR(VLOOKUP($B7872,Mapping!$A:$C,3,0),"Not Mapped"))</f>
        <v/>
      </c>
      <c r="Q7872">
        <f>IF($B7872="","",IF(COUNTIF(Exclusions!$A:$A,$B7872)&gt;0,"Yes","No"))</f>
        <v/>
      </c>
      <c r="R7872" s="17">
        <f>IF($B7872="","",MIN(1,DAY($A7872)/IF($N7872="Superstore",Settings!$B$5,Settings!$B$4)))</f>
        <v/>
      </c>
      <c r="S7872" s="17">
        <f>IF(OR($B7872="",$G7872="",$R7872=0),"",$G7872/$R7872)</f>
        <v/>
      </c>
      <c r="T7872">
        <f>IF($S7872="","",IF($S7872&lt;Settings!$B$8,"Critical",IF($S7872&lt;Settings!$B$9,"Semi Critical","Non Critical")))</f>
        <v/>
      </c>
      <c r="U7872">
        <f>IF($B7872="","",IFERROR(VLOOKUP($O7872,Leaders!$A:$B,2,0),"Not Mapped"))</f>
        <v/>
      </c>
    </row>
    <row r="7873">
      <c r="A7873" s="16" t="n"/>
      <c r="G7873" s="17" t="n"/>
      <c r="H7873" s="17" t="n"/>
      <c r="I7873" s="17" t="n"/>
      <c r="J7873" s="17" t="n"/>
      <c r="K7873" s="17" t="n"/>
      <c r="L7873" s="17" t="n"/>
      <c r="N7873">
        <f>IF($B7873="","",IF($C7873="SUPERSTORE","Superstore","DH"))</f>
        <v/>
      </c>
      <c r="O7873">
        <f>IF($B7873="","",IFERROR(VLOOKUP($B7873,Mapping!$A:$C,2,0),"Not Mapped"))</f>
        <v/>
      </c>
      <c r="P7873">
        <f>IF($B7873="","",IFERROR(VLOOKUP($B7873,Mapping!$A:$C,3,0),"Not Mapped"))</f>
        <v/>
      </c>
      <c r="Q7873">
        <f>IF($B7873="","",IF(COUNTIF(Exclusions!$A:$A,$B7873)&gt;0,"Yes","No"))</f>
        <v/>
      </c>
      <c r="R7873" s="17">
        <f>IF($B7873="","",MIN(1,DAY($A7873)/IF($N7873="Superstore",Settings!$B$5,Settings!$B$4)))</f>
        <v/>
      </c>
      <c r="S7873" s="17">
        <f>IF(OR($B7873="",$G7873="",$R7873=0),"",$G7873/$R7873)</f>
        <v/>
      </c>
      <c r="T7873">
        <f>IF($S7873="","",IF($S7873&lt;Settings!$B$8,"Critical",IF($S7873&lt;Settings!$B$9,"Semi Critical","Non Critical")))</f>
        <v/>
      </c>
      <c r="U7873">
        <f>IF($B7873="","",IFERROR(VLOOKUP($O7873,Leaders!$A:$B,2,0),"Not Mapped"))</f>
        <v/>
      </c>
    </row>
    <row r="7874">
      <c r="A7874" s="16" t="n"/>
      <c r="G7874" s="17" t="n"/>
      <c r="H7874" s="17" t="n"/>
      <c r="I7874" s="17" t="n"/>
      <c r="J7874" s="17" t="n"/>
      <c r="K7874" s="17" t="n"/>
      <c r="L7874" s="17" t="n"/>
      <c r="N7874">
        <f>IF($B7874="","",IF($C7874="SUPERSTORE","Superstore","DH"))</f>
        <v/>
      </c>
      <c r="O7874">
        <f>IF($B7874="","",IFERROR(VLOOKUP($B7874,Mapping!$A:$C,2,0),"Not Mapped"))</f>
        <v/>
      </c>
      <c r="P7874">
        <f>IF($B7874="","",IFERROR(VLOOKUP($B7874,Mapping!$A:$C,3,0),"Not Mapped"))</f>
        <v/>
      </c>
      <c r="Q7874">
        <f>IF($B7874="","",IF(COUNTIF(Exclusions!$A:$A,$B7874)&gt;0,"Yes","No"))</f>
        <v/>
      </c>
      <c r="R7874" s="17">
        <f>IF($B7874="","",MIN(1,DAY($A7874)/IF($N7874="Superstore",Settings!$B$5,Settings!$B$4)))</f>
        <v/>
      </c>
      <c r="S7874" s="17">
        <f>IF(OR($B7874="",$G7874="",$R7874=0),"",$G7874/$R7874)</f>
        <v/>
      </c>
      <c r="T7874">
        <f>IF($S7874="","",IF($S7874&lt;Settings!$B$8,"Critical",IF($S7874&lt;Settings!$B$9,"Semi Critical","Non Critical")))</f>
        <v/>
      </c>
      <c r="U7874">
        <f>IF($B7874="","",IFERROR(VLOOKUP($O7874,Leaders!$A:$B,2,0),"Not Mapped"))</f>
        <v/>
      </c>
    </row>
    <row r="7875">
      <c r="A7875" s="16" t="n"/>
      <c r="G7875" s="17" t="n"/>
      <c r="H7875" s="17" t="n"/>
      <c r="I7875" s="17" t="n"/>
      <c r="J7875" s="17" t="n"/>
      <c r="K7875" s="17" t="n"/>
      <c r="L7875" s="17" t="n"/>
      <c r="N7875">
        <f>IF($B7875="","",IF($C7875="SUPERSTORE","Superstore","DH"))</f>
        <v/>
      </c>
      <c r="O7875">
        <f>IF($B7875="","",IFERROR(VLOOKUP($B7875,Mapping!$A:$C,2,0),"Not Mapped"))</f>
        <v/>
      </c>
      <c r="P7875">
        <f>IF($B7875="","",IFERROR(VLOOKUP($B7875,Mapping!$A:$C,3,0),"Not Mapped"))</f>
        <v/>
      </c>
      <c r="Q7875">
        <f>IF($B7875="","",IF(COUNTIF(Exclusions!$A:$A,$B7875)&gt;0,"Yes","No"))</f>
        <v/>
      </c>
      <c r="R7875" s="17">
        <f>IF($B7875="","",MIN(1,DAY($A7875)/IF($N7875="Superstore",Settings!$B$5,Settings!$B$4)))</f>
        <v/>
      </c>
      <c r="S7875" s="17">
        <f>IF(OR($B7875="",$G7875="",$R7875=0),"",$G7875/$R7875)</f>
        <v/>
      </c>
      <c r="T7875">
        <f>IF($S7875="","",IF($S7875&lt;Settings!$B$8,"Critical",IF($S7875&lt;Settings!$B$9,"Semi Critical","Non Critical")))</f>
        <v/>
      </c>
      <c r="U7875">
        <f>IF($B7875="","",IFERROR(VLOOKUP($O7875,Leaders!$A:$B,2,0),"Not Mapped"))</f>
        <v/>
      </c>
    </row>
    <row r="7876">
      <c r="A7876" s="16" t="n"/>
      <c r="G7876" s="17" t="n"/>
      <c r="H7876" s="17" t="n"/>
      <c r="I7876" s="17" t="n"/>
      <c r="J7876" s="17" t="n"/>
      <c r="K7876" s="17" t="n"/>
      <c r="L7876" s="17" t="n"/>
      <c r="N7876">
        <f>IF($B7876="","",IF($C7876="SUPERSTORE","Superstore","DH"))</f>
        <v/>
      </c>
      <c r="O7876">
        <f>IF($B7876="","",IFERROR(VLOOKUP($B7876,Mapping!$A:$C,2,0),"Not Mapped"))</f>
        <v/>
      </c>
      <c r="P7876">
        <f>IF($B7876="","",IFERROR(VLOOKUP($B7876,Mapping!$A:$C,3,0),"Not Mapped"))</f>
        <v/>
      </c>
      <c r="Q7876">
        <f>IF($B7876="","",IF(COUNTIF(Exclusions!$A:$A,$B7876)&gt;0,"Yes","No"))</f>
        <v/>
      </c>
      <c r="R7876" s="17">
        <f>IF($B7876="","",MIN(1,DAY($A7876)/IF($N7876="Superstore",Settings!$B$5,Settings!$B$4)))</f>
        <v/>
      </c>
      <c r="S7876" s="17">
        <f>IF(OR($B7876="",$G7876="",$R7876=0),"",$G7876/$R7876)</f>
        <v/>
      </c>
      <c r="T7876">
        <f>IF($S7876="","",IF($S7876&lt;Settings!$B$8,"Critical",IF($S7876&lt;Settings!$B$9,"Semi Critical","Non Critical")))</f>
        <v/>
      </c>
      <c r="U7876">
        <f>IF($B7876="","",IFERROR(VLOOKUP($O7876,Leaders!$A:$B,2,0),"Not Mapped"))</f>
        <v/>
      </c>
    </row>
    <row r="7877">
      <c r="A7877" s="16" t="n"/>
      <c r="G7877" s="17" t="n"/>
      <c r="H7877" s="17" t="n"/>
      <c r="I7877" s="17" t="n"/>
      <c r="J7877" s="17" t="n"/>
      <c r="K7877" s="17" t="n"/>
      <c r="L7877" s="17" t="n"/>
      <c r="N7877">
        <f>IF($B7877="","",IF($C7877="SUPERSTORE","Superstore","DH"))</f>
        <v/>
      </c>
      <c r="O7877">
        <f>IF($B7877="","",IFERROR(VLOOKUP($B7877,Mapping!$A:$C,2,0),"Not Mapped"))</f>
        <v/>
      </c>
      <c r="P7877">
        <f>IF($B7877="","",IFERROR(VLOOKUP($B7877,Mapping!$A:$C,3,0),"Not Mapped"))</f>
        <v/>
      </c>
      <c r="Q7877">
        <f>IF($B7877="","",IF(COUNTIF(Exclusions!$A:$A,$B7877)&gt;0,"Yes","No"))</f>
        <v/>
      </c>
      <c r="R7877" s="17">
        <f>IF($B7877="","",MIN(1,DAY($A7877)/IF($N7877="Superstore",Settings!$B$5,Settings!$B$4)))</f>
        <v/>
      </c>
      <c r="S7877" s="17">
        <f>IF(OR($B7877="",$G7877="",$R7877=0),"",$G7877/$R7877)</f>
        <v/>
      </c>
      <c r="T7877">
        <f>IF($S7877="","",IF($S7877&lt;Settings!$B$8,"Critical",IF($S7877&lt;Settings!$B$9,"Semi Critical","Non Critical")))</f>
        <v/>
      </c>
      <c r="U7877">
        <f>IF($B7877="","",IFERROR(VLOOKUP($O7877,Leaders!$A:$B,2,0),"Not Mapped"))</f>
        <v/>
      </c>
    </row>
    <row r="7878">
      <c r="A7878" s="16" t="n"/>
      <c r="G7878" s="17" t="n"/>
      <c r="H7878" s="17" t="n"/>
      <c r="I7878" s="17" t="n"/>
      <c r="J7878" s="17" t="n"/>
      <c r="K7878" s="17" t="n"/>
      <c r="L7878" s="17" t="n"/>
      <c r="N7878">
        <f>IF($B7878="","",IF($C7878="SUPERSTORE","Superstore","DH"))</f>
        <v/>
      </c>
      <c r="O7878">
        <f>IF($B7878="","",IFERROR(VLOOKUP($B7878,Mapping!$A:$C,2,0),"Not Mapped"))</f>
        <v/>
      </c>
      <c r="P7878">
        <f>IF($B7878="","",IFERROR(VLOOKUP($B7878,Mapping!$A:$C,3,0),"Not Mapped"))</f>
        <v/>
      </c>
      <c r="Q7878">
        <f>IF($B7878="","",IF(COUNTIF(Exclusions!$A:$A,$B7878)&gt;0,"Yes","No"))</f>
        <v/>
      </c>
      <c r="R7878" s="17">
        <f>IF($B7878="","",MIN(1,DAY($A7878)/IF($N7878="Superstore",Settings!$B$5,Settings!$B$4)))</f>
        <v/>
      </c>
      <c r="S7878" s="17">
        <f>IF(OR($B7878="",$G7878="",$R7878=0),"",$G7878/$R7878)</f>
        <v/>
      </c>
      <c r="T7878">
        <f>IF($S7878="","",IF($S7878&lt;Settings!$B$8,"Critical",IF($S7878&lt;Settings!$B$9,"Semi Critical","Non Critical")))</f>
        <v/>
      </c>
      <c r="U7878">
        <f>IF($B7878="","",IFERROR(VLOOKUP($O7878,Leaders!$A:$B,2,0),"Not Mapped"))</f>
        <v/>
      </c>
    </row>
    <row r="7879">
      <c r="A7879" s="16" t="n"/>
      <c r="G7879" s="17" t="n"/>
      <c r="H7879" s="17" t="n"/>
      <c r="I7879" s="17" t="n"/>
      <c r="J7879" s="17" t="n"/>
      <c r="K7879" s="17" t="n"/>
      <c r="L7879" s="17" t="n"/>
      <c r="N7879">
        <f>IF($B7879="","",IF($C7879="SUPERSTORE","Superstore","DH"))</f>
        <v/>
      </c>
      <c r="O7879">
        <f>IF($B7879="","",IFERROR(VLOOKUP($B7879,Mapping!$A:$C,2,0),"Not Mapped"))</f>
        <v/>
      </c>
      <c r="P7879">
        <f>IF($B7879="","",IFERROR(VLOOKUP($B7879,Mapping!$A:$C,3,0),"Not Mapped"))</f>
        <v/>
      </c>
      <c r="Q7879">
        <f>IF($B7879="","",IF(COUNTIF(Exclusions!$A:$A,$B7879)&gt;0,"Yes","No"))</f>
        <v/>
      </c>
      <c r="R7879" s="17">
        <f>IF($B7879="","",MIN(1,DAY($A7879)/IF($N7879="Superstore",Settings!$B$5,Settings!$B$4)))</f>
        <v/>
      </c>
      <c r="S7879" s="17">
        <f>IF(OR($B7879="",$G7879="",$R7879=0),"",$G7879/$R7879)</f>
        <v/>
      </c>
      <c r="T7879">
        <f>IF($S7879="","",IF($S7879&lt;Settings!$B$8,"Critical",IF($S7879&lt;Settings!$B$9,"Semi Critical","Non Critical")))</f>
        <v/>
      </c>
      <c r="U7879">
        <f>IF($B7879="","",IFERROR(VLOOKUP($O7879,Leaders!$A:$B,2,0),"Not Mapped"))</f>
        <v/>
      </c>
    </row>
    <row r="7880">
      <c r="A7880" s="16" t="n"/>
      <c r="G7880" s="17" t="n"/>
      <c r="H7880" s="17" t="n"/>
      <c r="I7880" s="17" t="n"/>
      <c r="J7880" s="17" t="n"/>
      <c r="K7880" s="17" t="n"/>
      <c r="L7880" s="17" t="n"/>
      <c r="N7880">
        <f>IF($B7880="","",IF($C7880="SUPERSTORE","Superstore","DH"))</f>
        <v/>
      </c>
      <c r="O7880">
        <f>IF($B7880="","",IFERROR(VLOOKUP($B7880,Mapping!$A:$C,2,0),"Not Mapped"))</f>
        <v/>
      </c>
      <c r="P7880">
        <f>IF($B7880="","",IFERROR(VLOOKUP($B7880,Mapping!$A:$C,3,0),"Not Mapped"))</f>
        <v/>
      </c>
      <c r="Q7880">
        <f>IF($B7880="","",IF(COUNTIF(Exclusions!$A:$A,$B7880)&gt;0,"Yes","No"))</f>
        <v/>
      </c>
      <c r="R7880" s="17">
        <f>IF($B7880="","",MIN(1,DAY($A7880)/IF($N7880="Superstore",Settings!$B$5,Settings!$B$4)))</f>
        <v/>
      </c>
      <c r="S7880" s="17">
        <f>IF(OR($B7880="",$G7880="",$R7880=0),"",$G7880/$R7880)</f>
        <v/>
      </c>
      <c r="T7880">
        <f>IF($S7880="","",IF($S7880&lt;Settings!$B$8,"Critical",IF($S7880&lt;Settings!$B$9,"Semi Critical","Non Critical")))</f>
        <v/>
      </c>
      <c r="U7880">
        <f>IF($B7880="","",IFERROR(VLOOKUP($O7880,Leaders!$A:$B,2,0),"Not Mapped"))</f>
        <v/>
      </c>
    </row>
    <row r="7881">
      <c r="A7881" s="16" t="n"/>
      <c r="G7881" s="17" t="n"/>
      <c r="H7881" s="17" t="n"/>
      <c r="I7881" s="17" t="n"/>
      <c r="J7881" s="17" t="n"/>
      <c r="K7881" s="17" t="n"/>
      <c r="L7881" s="17" t="n"/>
      <c r="N7881">
        <f>IF($B7881="","",IF($C7881="SUPERSTORE","Superstore","DH"))</f>
        <v/>
      </c>
      <c r="O7881">
        <f>IF($B7881="","",IFERROR(VLOOKUP($B7881,Mapping!$A:$C,2,0),"Not Mapped"))</f>
        <v/>
      </c>
      <c r="P7881">
        <f>IF($B7881="","",IFERROR(VLOOKUP($B7881,Mapping!$A:$C,3,0),"Not Mapped"))</f>
        <v/>
      </c>
      <c r="Q7881">
        <f>IF($B7881="","",IF(COUNTIF(Exclusions!$A:$A,$B7881)&gt;0,"Yes","No"))</f>
        <v/>
      </c>
      <c r="R7881" s="17">
        <f>IF($B7881="","",MIN(1,DAY($A7881)/IF($N7881="Superstore",Settings!$B$5,Settings!$B$4)))</f>
        <v/>
      </c>
      <c r="S7881" s="17">
        <f>IF(OR($B7881="",$G7881="",$R7881=0),"",$G7881/$R7881)</f>
        <v/>
      </c>
      <c r="T7881">
        <f>IF($S7881="","",IF($S7881&lt;Settings!$B$8,"Critical",IF($S7881&lt;Settings!$B$9,"Semi Critical","Non Critical")))</f>
        <v/>
      </c>
      <c r="U7881">
        <f>IF($B7881="","",IFERROR(VLOOKUP($O7881,Leaders!$A:$B,2,0),"Not Mapped"))</f>
        <v/>
      </c>
    </row>
    <row r="7882">
      <c r="A7882" s="16" t="n"/>
      <c r="G7882" s="17" t="n"/>
      <c r="H7882" s="17" t="n"/>
      <c r="I7882" s="17" t="n"/>
      <c r="J7882" s="17" t="n"/>
      <c r="K7882" s="17" t="n"/>
      <c r="L7882" s="17" t="n"/>
      <c r="N7882">
        <f>IF($B7882="","",IF($C7882="SUPERSTORE","Superstore","DH"))</f>
        <v/>
      </c>
      <c r="O7882">
        <f>IF($B7882="","",IFERROR(VLOOKUP($B7882,Mapping!$A:$C,2,0),"Not Mapped"))</f>
        <v/>
      </c>
      <c r="P7882">
        <f>IF($B7882="","",IFERROR(VLOOKUP($B7882,Mapping!$A:$C,3,0),"Not Mapped"))</f>
        <v/>
      </c>
      <c r="Q7882">
        <f>IF($B7882="","",IF(COUNTIF(Exclusions!$A:$A,$B7882)&gt;0,"Yes","No"))</f>
        <v/>
      </c>
      <c r="R7882" s="17">
        <f>IF($B7882="","",MIN(1,DAY($A7882)/IF($N7882="Superstore",Settings!$B$5,Settings!$B$4)))</f>
        <v/>
      </c>
      <c r="S7882" s="17">
        <f>IF(OR($B7882="",$G7882="",$R7882=0),"",$G7882/$R7882)</f>
        <v/>
      </c>
      <c r="T7882">
        <f>IF($S7882="","",IF($S7882&lt;Settings!$B$8,"Critical",IF($S7882&lt;Settings!$B$9,"Semi Critical","Non Critical")))</f>
        <v/>
      </c>
      <c r="U7882">
        <f>IF($B7882="","",IFERROR(VLOOKUP($O7882,Leaders!$A:$B,2,0),"Not Mapped"))</f>
        <v/>
      </c>
    </row>
    <row r="7883">
      <c r="A7883" s="16" t="n"/>
      <c r="G7883" s="17" t="n"/>
      <c r="H7883" s="17" t="n"/>
      <c r="I7883" s="17" t="n"/>
      <c r="J7883" s="17" t="n"/>
      <c r="K7883" s="17" t="n"/>
      <c r="L7883" s="17" t="n"/>
      <c r="N7883">
        <f>IF($B7883="","",IF($C7883="SUPERSTORE","Superstore","DH"))</f>
        <v/>
      </c>
      <c r="O7883">
        <f>IF($B7883="","",IFERROR(VLOOKUP($B7883,Mapping!$A:$C,2,0),"Not Mapped"))</f>
        <v/>
      </c>
      <c r="P7883">
        <f>IF($B7883="","",IFERROR(VLOOKUP($B7883,Mapping!$A:$C,3,0),"Not Mapped"))</f>
        <v/>
      </c>
      <c r="Q7883">
        <f>IF($B7883="","",IF(COUNTIF(Exclusions!$A:$A,$B7883)&gt;0,"Yes","No"))</f>
        <v/>
      </c>
      <c r="R7883" s="17">
        <f>IF($B7883="","",MIN(1,DAY($A7883)/IF($N7883="Superstore",Settings!$B$5,Settings!$B$4)))</f>
        <v/>
      </c>
      <c r="S7883" s="17">
        <f>IF(OR($B7883="",$G7883="",$R7883=0),"",$G7883/$R7883)</f>
        <v/>
      </c>
      <c r="T7883">
        <f>IF($S7883="","",IF($S7883&lt;Settings!$B$8,"Critical",IF($S7883&lt;Settings!$B$9,"Semi Critical","Non Critical")))</f>
        <v/>
      </c>
      <c r="U7883">
        <f>IF($B7883="","",IFERROR(VLOOKUP($O7883,Leaders!$A:$B,2,0),"Not Mapped"))</f>
        <v/>
      </c>
    </row>
    <row r="7884">
      <c r="A7884" s="16" t="n"/>
      <c r="G7884" s="17" t="n"/>
      <c r="H7884" s="17" t="n"/>
      <c r="I7884" s="17" t="n"/>
      <c r="J7884" s="17" t="n"/>
      <c r="K7884" s="17" t="n"/>
      <c r="L7884" s="17" t="n"/>
      <c r="N7884">
        <f>IF($B7884="","",IF($C7884="SUPERSTORE","Superstore","DH"))</f>
        <v/>
      </c>
      <c r="O7884">
        <f>IF($B7884="","",IFERROR(VLOOKUP($B7884,Mapping!$A:$C,2,0),"Not Mapped"))</f>
        <v/>
      </c>
      <c r="P7884">
        <f>IF($B7884="","",IFERROR(VLOOKUP($B7884,Mapping!$A:$C,3,0),"Not Mapped"))</f>
        <v/>
      </c>
      <c r="Q7884">
        <f>IF($B7884="","",IF(COUNTIF(Exclusions!$A:$A,$B7884)&gt;0,"Yes","No"))</f>
        <v/>
      </c>
      <c r="R7884" s="17">
        <f>IF($B7884="","",MIN(1,DAY($A7884)/IF($N7884="Superstore",Settings!$B$5,Settings!$B$4)))</f>
        <v/>
      </c>
      <c r="S7884" s="17">
        <f>IF(OR($B7884="",$G7884="",$R7884=0),"",$G7884/$R7884)</f>
        <v/>
      </c>
      <c r="T7884">
        <f>IF($S7884="","",IF($S7884&lt;Settings!$B$8,"Critical",IF($S7884&lt;Settings!$B$9,"Semi Critical","Non Critical")))</f>
        <v/>
      </c>
      <c r="U7884">
        <f>IF($B7884="","",IFERROR(VLOOKUP($O7884,Leaders!$A:$B,2,0),"Not Mapped"))</f>
        <v/>
      </c>
    </row>
    <row r="7885">
      <c r="A7885" s="16" t="n"/>
      <c r="G7885" s="17" t="n"/>
      <c r="H7885" s="17" t="n"/>
      <c r="I7885" s="17" t="n"/>
      <c r="J7885" s="17" t="n"/>
      <c r="K7885" s="17" t="n"/>
      <c r="L7885" s="17" t="n"/>
      <c r="N7885">
        <f>IF($B7885="","",IF($C7885="SUPERSTORE","Superstore","DH"))</f>
        <v/>
      </c>
      <c r="O7885">
        <f>IF($B7885="","",IFERROR(VLOOKUP($B7885,Mapping!$A:$C,2,0),"Not Mapped"))</f>
        <v/>
      </c>
      <c r="P7885">
        <f>IF($B7885="","",IFERROR(VLOOKUP($B7885,Mapping!$A:$C,3,0),"Not Mapped"))</f>
        <v/>
      </c>
      <c r="Q7885">
        <f>IF($B7885="","",IF(COUNTIF(Exclusions!$A:$A,$B7885)&gt;0,"Yes","No"))</f>
        <v/>
      </c>
      <c r="R7885" s="17">
        <f>IF($B7885="","",MIN(1,DAY($A7885)/IF($N7885="Superstore",Settings!$B$5,Settings!$B$4)))</f>
        <v/>
      </c>
      <c r="S7885" s="17">
        <f>IF(OR($B7885="",$G7885="",$R7885=0),"",$G7885/$R7885)</f>
        <v/>
      </c>
      <c r="T7885">
        <f>IF($S7885="","",IF($S7885&lt;Settings!$B$8,"Critical",IF($S7885&lt;Settings!$B$9,"Semi Critical","Non Critical")))</f>
        <v/>
      </c>
      <c r="U7885">
        <f>IF($B7885="","",IFERROR(VLOOKUP($O7885,Leaders!$A:$B,2,0),"Not Mapped"))</f>
        <v/>
      </c>
    </row>
    <row r="7886">
      <c r="A7886" s="16" t="n"/>
      <c r="G7886" s="17" t="n"/>
      <c r="H7886" s="17" t="n"/>
      <c r="I7886" s="17" t="n"/>
      <c r="J7886" s="17" t="n"/>
      <c r="K7886" s="17" t="n"/>
      <c r="L7886" s="17" t="n"/>
      <c r="N7886">
        <f>IF($B7886="","",IF($C7886="SUPERSTORE","Superstore","DH"))</f>
        <v/>
      </c>
      <c r="O7886">
        <f>IF($B7886="","",IFERROR(VLOOKUP($B7886,Mapping!$A:$C,2,0),"Not Mapped"))</f>
        <v/>
      </c>
      <c r="P7886">
        <f>IF($B7886="","",IFERROR(VLOOKUP($B7886,Mapping!$A:$C,3,0),"Not Mapped"))</f>
        <v/>
      </c>
      <c r="Q7886">
        <f>IF($B7886="","",IF(COUNTIF(Exclusions!$A:$A,$B7886)&gt;0,"Yes","No"))</f>
        <v/>
      </c>
      <c r="R7886" s="17">
        <f>IF($B7886="","",MIN(1,DAY($A7886)/IF($N7886="Superstore",Settings!$B$5,Settings!$B$4)))</f>
        <v/>
      </c>
      <c r="S7886" s="17">
        <f>IF(OR($B7886="",$G7886="",$R7886=0),"",$G7886/$R7886)</f>
        <v/>
      </c>
      <c r="T7886">
        <f>IF($S7886="","",IF($S7886&lt;Settings!$B$8,"Critical",IF($S7886&lt;Settings!$B$9,"Semi Critical","Non Critical")))</f>
        <v/>
      </c>
      <c r="U7886">
        <f>IF($B7886="","",IFERROR(VLOOKUP($O7886,Leaders!$A:$B,2,0),"Not Mapped"))</f>
        <v/>
      </c>
    </row>
    <row r="7887">
      <c r="A7887" s="16" t="n"/>
      <c r="G7887" s="17" t="n"/>
      <c r="H7887" s="17" t="n"/>
      <c r="I7887" s="17" t="n"/>
      <c r="J7887" s="17" t="n"/>
      <c r="K7887" s="17" t="n"/>
      <c r="L7887" s="17" t="n"/>
      <c r="N7887">
        <f>IF($B7887="","",IF($C7887="SUPERSTORE","Superstore","DH"))</f>
        <v/>
      </c>
      <c r="O7887">
        <f>IF($B7887="","",IFERROR(VLOOKUP($B7887,Mapping!$A:$C,2,0),"Not Mapped"))</f>
        <v/>
      </c>
      <c r="P7887">
        <f>IF($B7887="","",IFERROR(VLOOKUP($B7887,Mapping!$A:$C,3,0),"Not Mapped"))</f>
        <v/>
      </c>
      <c r="Q7887">
        <f>IF($B7887="","",IF(COUNTIF(Exclusions!$A:$A,$B7887)&gt;0,"Yes","No"))</f>
        <v/>
      </c>
      <c r="R7887" s="17">
        <f>IF($B7887="","",MIN(1,DAY($A7887)/IF($N7887="Superstore",Settings!$B$5,Settings!$B$4)))</f>
        <v/>
      </c>
      <c r="S7887" s="17">
        <f>IF(OR($B7887="",$G7887="",$R7887=0),"",$G7887/$R7887)</f>
        <v/>
      </c>
      <c r="T7887">
        <f>IF($S7887="","",IF($S7887&lt;Settings!$B$8,"Critical",IF($S7887&lt;Settings!$B$9,"Semi Critical","Non Critical")))</f>
        <v/>
      </c>
      <c r="U7887">
        <f>IF($B7887="","",IFERROR(VLOOKUP($O7887,Leaders!$A:$B,2,0),"Not Mapped"))</f>
        <v/>
      </c>
    </row>
    <row r="7888">
      <c r="A7888" s="16" t="n"/>
      <c r="G7888" s="17" t="n"/>
      <c r="H7888" s="17" t="n"/>
      <c r="I7888" s="17" t="n"/>
      <c r="J7888" s="17" t="n"/>
      <c r="K7888" s="17" t="n"/>
      <c r="L7888" s="17" t="n"/>
      <c r="N7888">
        <f>IF($B7888="","",IF($C7888="SUPERSTORE","Superstore","DH"))</f>
        <v/>
      </c>
      <c r="O7888">
        <f>IF($B7888="","",IFERROR(VLOOKUP($B7888,Mapping!$A:$C,2,0),"Not Mapped"))</f>
        <v/>
      </c>
      <c r="P7888">
        <f>IF($B7888="","",IFERROR(VLOOKUP($B7888,Mapping!$A:$C,3,0),"Not Mapped"))</f>
        <v/>
      </c>
      <c r="Q7888">
        <f>IF($B7888="","",IF(COUNTIF(Exclusions!$A:$A,$B7888)&gt;0,"Yes","No"))</f>
        <v/>
      </c>
      <c r="R7888" s="17">
        <f>IF($B7888="","",MIN(1,DAY($A7888)/IF($N7888="Superstore",Settings!$B$5,Settings!$B$4)))</f>
        <v/>
      </c>
      <c r="S7888" s="17">
        <f>IF(OR($B7888="",$G7888="",$R7888=0),"",$G7888/$R7888)</f>
        <v/>
      </c>
      <c r="T7888">
        <f>IF($S7888="","",IF($S7888&lt;Settings!$B$8,"Critical",IF($S7888&lt;Settings!$B$9,"Semi Critical","Non Critical")))</f>
        <v/>
      </c>
      <c r="U7888">
        <f>IF($B7888="","",IFERROR(VLOOKUP($O7888,Leaders!$A:$B,2,0),"Not Mapped"))</f>
        <v/>
      </c>
    </row>
    <row r="7889">
      <c r="A7889" s="16" t="n"/>
      <c r="G7889" s="17" t="n"/>
      <c r="H7889" s="17" t="n"/>
      <c r="I7889" s="17" t="n"/>
      <c r="J7889" s="17" t="n"/>
      <c r="K7889" s="17" t="n"/>
      <c r="L7889" s="17" t="n"/>
      <c r="N7889">
        <f>IF($B7889="","",IF($C7889="SUPERSTORE","Superstore","DH"))</f>
        <v/>
      </c>
      <c r="O7889">
        <f>IF($B7889="","",IFERROR(VLOOKUP($B7889,Mapping!$A:$C,2,0),"Not Mapped"))</f>
        <v/>
      </c>
      <c r="P7889">
        <f>IF($B7889="","",IFERROR(VLOOKUP($B7889,Mapping!$A:$C,3,0),"Not Mapped"))</f>
        <v/>
      </c>
      <c r="Q7889">
        <f>IF($B7889="","",IF(COUNTIF(Exclusions!$A:$A,$B7889)&gt;0,"Yes","No"))</f>
        <v/>
      </c>
      <c r="R7889" s="17">
        <f>IF($B7889="","",MIN(1,DAY($A7889)/IF($N7889="Superstore",Settings!$B$5,Settings!$B$4)))</f>
        <v/>
      </c>
      <c r="S7889" s="17">
        <f>IF(OR($B7889="",$G7889="",$R7889=0),"",$G7889/$R7889)</f>
        <v/>
      </c>
      <c r="T7889">
        <f>IF($S7889="","",IF($S7889&lt;Settings!$B$8,"Critical",IF($S7889&lt;Settings!$B$9,"Semi Critical","Non Critical")))</f>
        <v/>
      </c>
      <c r="U7889">
        <f>IF($B7889="","",IFERROR(VLOOKUP($O7889,Leaders!$A:$B,2,0),"Not Mapped"))</f>
        <v/>
      </c>
    </row>
    <row r="7890">
      <c r="A7890" s="16" t="n"/>
      <c r="G7890" s="17" t="n"/>
      <c r="H7890" s="17" t="n"/>
      <c r="I7890" s="17" t="n"/>
      <c r="J7890" s="17" t="n"/>
      <c r="K7890" s="17" t="n"/>
      <c r="L7890" s="17" t="n"/>
      <c r="N7890">
        <f>IF($B7890="","",IF($C7890="SUPERSTORE","Superstore","DH"))</f>
        <v/>
      </c>
      <c r="O7890">
        <f>IF($B7890="","",IFERROR(VLOOKUP($B7890,Mapping!$A:$C,2,0),"Not Mapped"))</f>
        <v/>
      </c>
      <c r="P7890">
        <f>IF($B7890="","",IFERROR(VLOOKUP($B7890,Mapping!$A:$C,3,0),"Not Mapped"))</f>
        <v/>
      </c>
      <c r="Q7890">
        <f>IF($B7890="","",IF(COUNTIF(Exclusions!$A:$A,$B7890)&gt;0,"Yes","No"))</f>
        <v/>
      </c>
      <c r="R7890" s="17">
        <f>IF($B7890="","",MIN(1,DAY($A7890)/IF($N7890="Superstore",Settings!$B$5,Settings!$B$4)))</f>
        <v/>
      </c>
      <c r="S7890" s="17">
        <f>IF(OR($B7890="",$G7890="",$R7890=0),"",$G7890/$R7890)</f>
        <v/>
      </c>
      <c r="T7890">
        <f>IF($S7890="","",IF($S7890&lt;Settings!$B$8,"Critical",IF($S7890&lt;Settings!$B$9,"Semi Critical","Non Critical")))</f>
        <v/>
      </c>
      <c r="U7890">
        <f>IF($B7890="","",IFERROR(VLOOKUP($O7890,Leaders!$A:$B,2,0),"Not Mapped"))</f>
        <v/>
      </c>
    </row>
    <row r="7891">
      <c r="A7891" s="16" t="n"/>
      <c r="G7891" s="17" t="n"/>
      <c r="H7891" s="17" t="n"/>
      <c r="I7891" s="17" t="n"/>
      <c r="J7891" s="17" t="n"/>
      <c r="K7891" s="17" t="n"/>
      <c r="L7891" s="17" t="n"/>
      <c r="N7891">
        <f>IF($B7891="","",IF($C7891="SUPERSTORE","Superstore","DH"))</f>
        <v/>
      </c>
      <c r="O7891">
        <f>IF($B7891="","",IFERROR(VLOOKUP($B7891,Mapping!$A:$C,2,0),"Not Mapped"))</f>
        <v/>
      </c>
      <c r="P7891">
        <f>IF($B7891="","",IFERROR(VLOOKUP($B7891,Mapping!$A:$C,3,0),"Not Mapped"))</f>
        <v/>
      </c>
      <c r="Q7891">
        <f>IF($B7891="","",IF(COUNTIF(Exclusions!$A:$A,$B7891)&gt;0,"Yes","No"))</f>
        <v/>
      </c>
      <c r="R7891" s="17">
        <f>IF($B7891="","",MIN(1,DAY($A7891)/IF($N7891="Superstore",Settings!$B$5,Settings!$B$4)))</f>
        <v/>
      </c>
      <c r="S7891" s="17">
        <f>IF(OR($B7891="",$G7891="",$R7891=0),"",$G7891/$R7891)</f>
        <v/>
      </c>
      <c r="T7891">
        <f>IF($S7891="","",IF($S7891&lt;Settings!$B$8,"Critical",IF($S7891&lt;Settings!$B$9,"Semi Critical","Non Critical")))</f>
        <v/>
      </c>
      <c r="U7891">
        <f>IF($B7891="","",IFERROR(VLOOKUP($O7891,Leaders!$A:$B,2,0),"Not Mapped"))</f>
        <v/>
      </c>
    </row>
    <row r="7892">
      <c r="A7892" s="16" t="n"/>
      <c r="G7892" s="17" t="n"/>
      <c r="H7892" s="17" t="n"/>
      <c r="I7892" s="17" t="n"/>
      <c r="J7892" s="17" t="n"/>
      <c r="K7892" s="17" t="n"/>
      <c r="L7892" s="17" t="n"/>
      <c r="N7892">
        <f>IF($B7892="","",IF($C7892="SUPERSTORE","Superstore","DH"))</f>
        <v/>
      </c>
      <c r="O7892">
        <f>IF($B7892="","",IFERROR(VLOOKUP($B7892,Mapping!$A:$C,2,0),"Not Mapped"))</f>
        <v/>
      </c>
      <c r="P7892">
        <f>IF($B7892="","",IFERROR(VLOOKUP($B7892,Mapping!$A:$C,3,0),"Not Mapped"))</f>
        <v/>
      </c>
      <c r="Q7892">
        <f>IF($B7892="","",IF(COUNTIF(Exclusions!$A:$A,$B7892)&gt;0,"Yes","No"))</f>
        <v/>
      </c>
      <c r="R7892" s="17">
        <f>IF($B7892="","",MIN(1,DAY($A7892)/IF($N7892="Superstore",Settings!$B$5,Settings!$B$4)))</f>
        <v/>
      </c>
      <c r="S7892" s="17">
        <f>IF(OR($B7892="",$G7892="",$R7892=0),"",$G7892/$R7892)</f>
        <v/>
      </c>
      <c r="T7892">
        <f>IF($S7892="","",IF($S7892&lt;Settings!$B$8,"Critical",IF($S7892&lt;Settings!$B$9,"Semi Critical","Non Critical")))</f>
        <v/>
      </c>
      <c r="U7892">
        <f>IF($B7892="","",IFERROR(VLOOKUP($O7892,Leaders!$A:$B,2,0),"Not Mapped"))</f>
        <v/>
      </c>
    </row>
    <row r="7893">
      <c r="A7893" s="16" t="n"/>
      <c r="G7893" s="17" t="n"/>
      <c r="H7893" s="17" t="n"/>
      <c r="I7893" s="17" t="n"/>
      <c r="J7893" s="17" t="n"/>
      <c r="K7893" s="17" t="n"/>
      <c r="L7893" s="17" t="n"/>
      <c r="N7893">
        <f>IF($B7893="","",IF($C7893="SUPERSTORE","Superstore","DH"))</f>
        <v/>
      </c>
      <c r="O7893">
        <f>IF($B7893="","",IFERROR(VLOOKUP($B7893,Mapping!$A:$C,2,0),"Not Mapped"))</f>
        <v/>
      </c>
      <c r="P7893">
        <f>IF($B7893="","",IFERROR(VLOOKUP($B7893,Mapping!$A:$C,3,0),"Not Mapped"))</f>
        <v/>
      </c>
      <c r="Q7893">
        <f>IF($B7893="","",IF(COUNTIF(Exclusions!$A:$A,$B7893)&gt;0,"Yes","No"))</f>
        <v/>
      </c>
      <c r="R7893" s="17">
        <f>IF($B7893="","",MIN(1,DAY($A7893)/IF($N7893="Superstore",Settings!$B$5,Settings!$B$4)))</f>
        <v/>
      </c>
      <c r="S7893" s="17">
        <f>IF(OR($B7893="",$G7893="",$R7893=0),"",$G7893/$R7893)</f>
        <v/>
      </c>
      <c r="T7893">
        <f>IF($S7893="","",IF($S7893&lt;Settings!$B$8,"Critical",IF($S7893&lt;Settings!$B$9,"Semi Critical","Non Critical")))</f>
        <v/>
      </c>
      <c r="U7893">
        <f>IF($B7893="","",IFERROR(VLOOKUP($O7893,Leaders!$A:$B,2,0),"Not Mapped"))</f>
        <v/>
      </c>
    </row>
    <row r="7894">
      <c r="A7894" s="16" t="n"/>
      <c r="G7894" s="17" t="n"/>
      <c r="H7894" s="17" t="n"/>
      <c r="I7894" s="17" t="n"/>
      <c r="J7894" s="17" t="n"/>
      <c r="K7894" s="17" t="n"/>
      <c r="L7894" s="17" t="n"/>
      <c r="N7894">
        <f>IF($B7894="","",IF($C7894="SUPERSTORE","Superstore","DH"))</f>
        <v/>
      </c>
      <c r="O7894">
        <f>IF($B7894="","",IFERROR(VLOOKUP($B7894,Mapping!$A:$C,2,0),"Not Mapped"))</f>
        <v/>
      </c>
      <c r="P7894">
        <f>IF($B7894="","",IFERROR(VLOOKUP($B7894,Mapping!$A:$C,3,0),"Not Mapped"))</f>
        <v/>
      </c>
      <c r="Q7894">
        <f>IF($B7894="","",IF(COUNTIF(Exclusions!$A:$A,$B7894)&gt;0,"Yes","No"))</f>
        <v/>
      </c>
      <c r="R7894" s="17">
        <f>IF($B7894="","",MIN(1,DAY($A7894)/IF($N7894="Superstore",Settings!$B$5,Settings!$B$4)))</f>
        <v/>
      </c>
      <c r="S7894" s="17">
        <f>IF(OR($B7894="",$G7894="",$R7894=0),"",$G7894/$R7894)</f>
        <v/>
      </c>
      <c r="T7894">
        <f>IF($S7894="","",IF($S7894&lt;Settings!$B$8,"Critical",IF($S7894&lt;Settings!$B$9,"Semi Critical","Non Critical")))</f>
        <v/>
      </c>
      <c r="U7894">
        <f>IF($B7894="","",IFERROR(VLOOKUP($O7894,Leaders!$A:$B,2,0),"Not Mapped"))</f>
        <v/>
      </c>
    </row>
    <row r="7895">
      <c r="A7895" s="16" t="n"/>
      <c r="G7895" s="17" t="n"/>
      <c r="H7895" s="17" t="n"/>
      <c r="I7895" s="17" t="n"/>
      <c r="J7895" s="17" t="n"/>
      <c r="K7895" s="17" t="n"/>
      <c r="L7895" s="17" t="n"/>
      <c r="N7895">
        <f>IF($B7895="","",IF($C7895="SUPERSTORE","Superstore","DH"))</f>
        <v/>
      </c>
      <c r="O7895">
        <f>IF($B7895="","",IFERROR(VLOOKUP($B7895,Mapping!$A:$C,2,0),"Not Mapped"))</f>
        <v/>
      </c>
      <c r="P7895">
        <f>IF($B7895="","",IFERROR(VLOOKUP($B7895,Mapping!$A:$C,3,0),"Not Mapped"))</f>
        <v/>
      </c>
      <c r="Q7895">
        <f>IF($B7895="","",IF(COUNTIF(Exclusions!$A:$A,$B7895)&gt;0,"Yes","No"))</f>
        <v/>
      </c>
      <c r="R7895" s="17">
        <f>IF($B7895="","",MIN(1,DAY($A7895)/IF($N7895="Superstore",Settings!$B$5,Settings!$B$4)))</f>
        <v/>
      </c>
      <c r="S7895" s="17">
        <f>IF(OR($B7895="",$G7895="",$R7895=0),"",$G7895/$R7895)</f>
        <v/>
      </c>
      <c r="T7895">
        <f>IF($S7895="","",IF($S7895&lt;Settings!$B$8,"Critical",IF($S7895&lt;Settings!$B$9,"Semi Critical","Non Critical")))</f>
        <v/>
      </c>
      <c r="U7895">
        <f>IF($B7895="","",IFERROR(VLOOKUP($O7895,Leaders!$A:$B,2,0),"Not Mapped"))</f>
        <v/>
      </c>
    </row>
    <row r="7896">
      <c r="A7896" s="16" t="n"/>
      <c r="G7896" s="17" t="n"/>
      <c r="H7896" s="17" t="n"/>
      <c r="I7896" s="17" t="n"/>
      <c r="J7896" s="17" t="n"/>
      <c r="K7896" s="17" t="n"/>
      <c r="L7896" s="17" t="n"/>
      <c r="N7896">
        <f>IF($B7896="","",IF($C7896="SUPERSTORE","Superstore","DH"))</f>
        <v/>
      </c>
      <c r="O7896">
        <f>IF($B7896="","",IFERROR(VLOOKUP($B7896,Mapping!$A:$C,2,0),"Not Mapped"))</f>
        <v/>
      </c>
      <c r="P7896">
        <f>IF($B7896="","",IFERROR(VLOOKUP($B7896,Mapping!$A:$C,3,0),"Not Mapped"))</f>
        <v/>
      </c>
      <c r="Q7896">
        <f>IF($B7896="","",IF(COUNTIF(Exclusions!$A:$A,$B7896)&gt;0,"Yes","No"))</f>
        <v/>
      </c>
      <c r="R7896" s="17">
        <f>IF($B7896="","",MIN(1,DAY($A7896)/IF($N7896="Superstore",Settings!$B$5,Settings!$B$4)))</f>
        <v/>
      </c>
      <c r="S7896" s="17">
        <f>IF(OR($B7896="",$G7896="",$R7896=0),"",$G7896/$R7896)</f>
        <v/>
      </c>
      <c r="T7896">
        <f>IF($S7896="","",IF($S7896&lt;Settings!$B$8,"Critical",IF($S7896&lt;Settings!$B$9,"Semi Critical","Non Critical")))</f>
        <v/>
      </c>
      <c r="U7896">
        <f>IF($B7896="","",IFERROR(VLOOKUP($O7896,Leaders!$A:$B,2,0),"Not Mapped"))</f>
        <v/>
      </c>
    </row>
    <row r="7897">
      <c r="A7897" s="16" t="n"/>
      <c r="G7897" s="17" t="n"/>
      <c r="H7897" s="17" t="n"/>
      <c r="I7897" s="17" t="n"/>
      <c r="J7897" s="17" t="n"/>
      <c r="K7897" s="17" t="n"/>
      <c r="L7897" s="17" t="n"/>
      <c r="N7897">
        <f>IF($B7897="","",IF($C7897="SUPERSTORE","Superstore","DH"))</f>
        <v/>
      </c>
      <c r="O7897">
        <f>IF($B7897="","",IFERROR(VLOOKUP($B7897,Mapping!$A:$C,2,0),"Not Mapped"))</f>
        <v/>
      </c>
      <c r="P7897">
        <f>IF($B7897="","",IFERROR(VLOOKUP($B7897,Mapping!$A:$C,3,0),"Not Mapped"))</f>
        <v/>
      </c>
      <c r="Q7897">
        <f>IF($B7897="","",IF(COUNTIF(Exclusions!$A:$A,$B7897)&gt;0,"Yes","No"))</f>
        <v/>
      </c>
      <c r="R7897" s="17">
        <f>IF($B7897="","",MIN(1,DAY($A7897)/IF($N7897="Superstore",Settings!$B$5,Settings!$B$4)))</f>
        <v/>
      </c>
      <c r="S7897" s="17">
        <f>IF(OR($B7897="",$G7897="",$R7897=0),"",$G7897/$R7897)</f>
        <v/>
      </c>
      <c r="T7897">
        <f>IF($S7897="","",IF($S7897&lt;Settings!$B$8,"Critical",IF($S7897&lt;Settings!$B$9,"Semi Critical","Non Critical")))</f>
        <v/>
      </c>
      <c r="U7897">
        <f>IF($B7897="","",IFERROR(VLOOKUP($O7897,Leaders!$A:$B,2,0),"Not Mapped"))</f>
        <v/>
      </c>
    </row>
    <row r="7898">
      <c r="A7898" s="16" t="n"/>
      <c r="G7898" s="17" t="n"/>
      <c r="H7898" s="17" t="n"/>
      <c r="I7898" s="17" t="n"/>
      <c r="J7898" s="17" t="n"/>
      <c r="K7898" s="17" t="n"/>
      <c r="L7898" s="17" t="n"/>
      <c r="N7898">
        <f>IF($B7898="","",IF($C7898="SUPERSTORE","Superstore","DH"))</f>
        <v/>
      </c>
      <c r="O7898">
        <f>IF($B7898="","",IFERROR(VLOOKUP($B7898,Mapping!$A:$C,2,0),"Not Mapped"))</f>
        <v/>
      </c>
      <c r="P7898">
        <f>IF($B7898="","",IFERROR(VLOOKUP($B7898,Mapping!$A:$C,3,0),"Not Mapped"))</f>
        <v/>
      </c>
      <c r="Q7898">
        <f>IF($B7898="","",IF(COUNTIF(Exclusions!$A:$A,$B7898)&gt;0,"Yes","No"))</f>
        <v/>
      </c>
      <c r="R7898" s="17">
        <f>IF($B7898="","",MIN(1,DAY($A7898)/IF($N7898="Superstore",Settings!$B$5,Settings!$B$4)))</f>
        <v/>
      </c>
      <c r="S7898" s="17">
        <f>IF(OR($B7898="",$G7898="",$R7898=0),"",$G7898/$R7898)</f>
        <v/>
      </c>
      <c r="T7898">
        <f>IF($S7898="","",IF($S7898&lt;Settings!$B$8,"Critical",IF($S7898&lt;Settings!$B$9,"Semi Critical","Non Critical")))</f>
        <v/>
      </c>
      <c r="U7898">
        <f>IF($B7898="","",IFERROR(VLOOKUP($O7898,Leaders!$A:$B,2,0),"Not Mapped"))</f>
        <v/>
      </c>
    </row>
    <row r="7899">
      <c r="A7899" s="16" t="n"/>
      <c r="G7899" s="17" t="n"/>
      <c r="H7899" s="17" t="n"/>
      <c r="I7899" s="17" t="n"/>
      <c r="J7899" s="17" t="n"/>
      <c r="K7899" s="17" t="n"/>
      <c r="L7899" s="17" t="n"/>
      <c r="N7899">
        <f>IF($B7899="","",IF($C7899="SUPERSTORE","Superstore","DH"))</f>
        <v/>
      </c>
      <c r="O7899">
        <f>IF($B7899="","",IFERROR(VLOOKUP($B7899,Mapping!$A:$C,2,0),"Not Mapped"))</f>
        <v/>
      </c>
      <c r="P7899">
        <f>IF($B7899="","",IFERROR(VLOOKUP($B7899,Mapping!$A:$C,3,0),"Not Mapped"))</f>
        <v/>
      </c>
      <c r="Q7899">
        <f>IF($B7899="","",IF(COUNTIF(Exclusions!$A:$A,$B7899)&gt;0,"Yes","No"))</f>
        <v/>
      </c>
      <c r="R7899" s="17">
        <f>IF($B7899="","",MIN(1,DAY($A7899)/IF($N7899="Superstore",Settings!$B$5,Settings!$B$4)))</f>
        <v/>
      </c>
      <c r="S7899" s="17">
        <f>IF(OR($B7899="",$G7899="",$R7899=0),"",$G7899/$R7899)</f>
        <v/>
      </c>
      <c r="T7899">
        <f>IF($S7899="","",IF($S7899&lt;Settings!$B$8,"Critical",IF($S7899&lt;Settings!$B$9,"Semi Critical","Non Critical")))</f>
        <v/>
      </c>
      <c r="U7899">
        <f>IF($B7899="","",IFERROR(VLOOKUP($O7899,Leaders!$A:$B,2,0),"Not Mapped"))</f>
        <v/>
      </c>
    </row>
    <row r="7900">
      <c r="A7900" s="16" t="n"/>
      <c r="G7900" s="17" t="n"/>
      <c r="H7900" s="17" t="n"/>
      <c r="I7900" s="17" t="n"/>
      <c r="J7900" s="17" t="n"/>
      <c r="K7900" s="17" t="n"/>
      <c r="L7900" s="17" t="n"/>
      <c r="N7900">
        <f>IF($B7900="","",IF($C7900="SUPERSTORE","Superstore","DH"))</f>
        <v/>
      </c>
      <c r="O7900">
        <f>IF($B7900="","",IFERROR(VLOOKUP($B7900,Mapping!$A:$C,2,0),"Not Mapped"))</f>
        <v/>
      </c>
      <c r="P7900">
        <f>IF($B7900="","",IFERROR(VLOOKUP($B7900,Mapping!$A:$C,3,0),"Not Mapped"))</f>
        <v/>
      </c>
      <c r="Q7900">
        <f>IF($B7900="","",IF(COUNTIF(Exclusions!$A:$A,$B7900)&gt;0,"Yes","No"))</f>
        <v/>
      </c>
      <c r="R7900" s="17">
        <f>IF($B7900="","",MIN(1,DAY($A7900)/IF($N7900="Superstore",Settings!$B$5,Settings!$B$4)))</f>
        <v/>
      </c>
      <c r="S7900" s="17">
        <f>IF(OR($B7900="",$G7900="",$R7900=0),"",$G7900/$R7900)</f>
        <v/>
      </c>
      <c r="T7900">
        <f>IF($S7900="","",IF($S7900&lt;Settings!$B$8,"Critical",IF($S7900&lt;Settings!$B$9,"Semi Critical","Non Critical")))</f>
        <v/>
      </c>
      <c r="U7900">
        <f>IF($B7900="","",IFERROR(VLOOKUP($O7900,Leaders!$A:$B,2,0),"Not Mapped"))</f>
        <v/>
      </c>
    </row>
    <row r="7901">
      <c r="A7901" s="16" t="n"/>
      <c r="G7901" s="17" t="n"/>
      <c r="H7901" s="17" t="n"/>
      <c r="I7901" s="17" t="n"/>
      <c r="J7901" s="17" t="n"/>
      <c r="K7901" s="17" t="n"/>
      <c r="L7901" s="17" t="n"/>
      <c r="N7901">
        <f>IF($B7901="","",IF($C7901="SUPERSTORE","Superstore","DH"))</f>
        <v/>
      </c>
      <c r="O7901">
        <f>IF($B7901="","",IFERROR(VLOOKUP($B7901,Mapping!$A:$C,2,0),"Not Mapped"))</f>
        <v/>
      </c>
      <c r="P7901">
        <f>IF($B7901="","",IFERROR(VLOOKUP($B7901,Mapping!$A:$C,3,0),"Not Mapped"))</f>
        <v/>
      </c>
      <c r="Q7901">
        <f>IF($B7901="","",IF(COUNTIF(Exclusions!$A:$A,$B7901)&gt;0,"Yes","No"))</f>
        <v/>
      </c>
      <c r="R7901" s="17">
        <f>IF($B7901="","",MIN(1,DAY($A7901)/IF($N7901="Superstore",Settings!$B$5,Settings!$B$4)))</f>
        <v/>
      </c>
      <c r="S7901" s="17">
        <f>IF(OR($B7901="",$G7901="",$R7901=0),"",$G7901/$R7901)</f>
        <v/>
      </c>
      <c r="T7901">
        <f>IF($S7901="","",IF($S7901&lt;Settings!$B$8,"Critical",IF($S7901&lt;Settings!$B$9,"Semi Critical","Non Critical")))</f>
        <v/>
      </c>
      <c r="U7901">
        <f>IF($B7901="","",IFERROR(VLOOKUP($O7901,Leaders!$A:$B,2,0),"Not Mapped"))</f>
        <v/>
      </c>
    </row>
    <row r="7902">
      <c r="A7902" s="16" t="n"/>
      <c r="G7902" s="17" t="n"/>
      <c r="H7902" s="17" t="n"/>
      <c r="I7902" s="17" t="n"/>
      <c r="J7902" s="17" t="n"/>
      <c r="K7902" s="17" t="n"/>
      <c r="L7902" s="17" t="n"/>
      <c r="N7902">
        <f>IF($B7902="","",IF($C7902="SUPERSTORE","Superstore","DH"))</f>
        <v/>
      </c>
      <c r="O7902">
        <f>IF($B7902="","",IFERROR(VLOOKUP($B7902,Mapping!$A:$C,2,0),"Not Mapped"))</f>
        <v/>
      </c>
      <c r="P7902">
        <f>IF($B7902="","",IFERROR(VLOOKUP($B7902,Mapping!$A:$C,3,0),"Not Mapped"))</f>
        <v/>
      </c>
      <c r="Q7902">
        <f>IF($B7902="","",IF(COUNTIF(Exclusions!$A:$A,$B7902)&gt;0,"Yes","No"))</f>
        <v/>
      </c>
      <c r="R7902" s="17">
        <f>IF($B7902="","",MIN(1,DAY($A7902)/IF($N7902="Superstore",Settings!$B$5,Settings!$B$4)))</f>
        <v/>
      </c>
      <c r="S7902" s="17">
        <f>IF(OR($B7902="",$G7902="",$R7902=0),"",$G7902/$R7902)</f>
        <v/>
      </c>
      <c r="T7902">
        <f>IF($S7902="","",IF($S7902&lt;Settings!$B$8,"Critical",IF($S7902&lt;Settings!$B$9,"Semi Critical","Non Critical")))</f>
        <v/>
      </c>
      <c r="U7902">
        <f>IF($B7902="","",IFERROR(VLOOKUP($O7902,Leaders!$A:$B,2,0),"Not Mapped"))</f>
        <v/>
      </c>
    </row>
    <row r="7903">
      <c r="A7903" s="16" t="n"/>
      <c r="G7903" s="17" t="n"/>
      <c r="H7903" s="17" t="n"/>
      <c r="I7903" s="17" t="n"/>
      <c r="J7903" s="17" t="n"/>
      <c r="K7903" s="17" t="n"/>
      <c r="L7903" s="17" t="n"/>
      <c r="N7903">
        <f>IF($B7903="","",IF($C7903="SUPERSTORE","Superstore","DH"))</f>
        <v/>
      </c>
      <c r="O7903">
        <f>IF($B7903="","",IFERROR(VLOOKUP($B7903,Mapping!$A:$C,2,0),"Not Mapped"))</f>
        <v/>
      </c>
      <c r="P7903">
        <f>IF($B7903="","",IFERROR(VLOOKUP($B7903,Mapping!$A:$C,3,0),"Not Mapped"))</f>
        <v/>
      </c>
      <c r="Q7903">
        <f>IF($B7903="","",IF(COUNTIF(Exclusions!$A:$A,$B7903)&gt;0,"Yes","No"))</f>
        <v/>
      </c>
      <c r="R7903" s="17">
        <f>IF($B7903="","",MIN(1,DAY($A7903)/IF($N7903="Superstore",Settings!$B$5,Settings!$B$4)))</f>
        <v/>
      </c>
      <c r="S7903" s="17">
        <f>IF(OR($B7903="",$G7903="",$R7903=0),"",$G7903/$R7903)</f>
        <v/>
      </c>
      <c r="T7903">
        <f>IF($S7903="","",IF($S7903&lt;Settings!$B$8,"Critical",IF($S7903&lt;Settings!$B$9,"Semi Critical","Non Critical")))</f>
        <v/>
      </c>
      <c r="U7903">
        <f>IF($B7903="","",IFERROR(VLOOKUP($O7903,Leaders!$A:$B,2,0),"Not Mapped"))</f>
        <v/>
      </c>
    </row>
    <row r="7904">
      <c r="A7904" s="16" t="n"/>
      <c r="G7904" s="17" t="n"/>
      <c r="H7904" s="17" t="n"/>
      <c r="I7904" s="17" t="n"/>
      <c r="J7904" s="17" t="n"/>
      <c r="K7904" s="17" t="n"/>
      <c r="L7904" s="17" t="n"/>
      <c r="N7904">
        <f>IF($B7904="","",IF($C7904="SUPERSTORE","Superstore","DH"))</f>
        <v/>
      </c>
      <c r="O7904">
        <f>IF($B7904="","",IFERROR(VLOOKUP($B7904,Mapping!$A:$C,2,0),"Not Mapped"))</f>
        <v/>
      </c>
      <c r="P7904">
        <f>IF($B7904="","",IFERROR(VLOOKUP($B7904,Mapping!$A:$C,3,0),"Not Mapped"))</f>
        <v/>
      </c>
      <c r="Q7904">
        <f>IF($B7904="","",IF(COUNTIF(Exclusions!$A:$A,$B7904)&gt;0,"Yes","No"))</f>
        <v/>
      </c>
      <c r="R7904" s="17">
        <f>IF($B7904="","",MIN(1,DAY($A7904)/IF($N7904="Superstore",Settings!$B$5,Settings!$B$4)))</f>
        <v/>
      </c>
      <c r="S7904" s="17">
        <f>IF(OR($B7904="",$G7904="",$R7904=0),"",$G7904/$R7904)</f>
        <v/>
      </c>
      <c r="T7904">
        <f>IF($S7904="","",IF($S7904&lt;Settings!$B$8,"Critical",IF($S7904&lt;Settings!$B$9,"Semi Critical","Non Critical")))</f>
        <v/>
      </c>
      <c r="U7904">
        <f>IF($B7904="","",IFERROR(VLOOKUP($O7904,Leaders!$A:$B,2,0),"Not Mapped"))</f>
        <v/>
      </c>
    </row>
    <row r="7905">
      <c r="A7905" s="16" t="n"/>
      <c r="G7905" s="17" t="n"/>
      <c r="H7905" s="17" t="n"/>
      <c r="I7905" s="17" t="n"/>
      <c r="J7905" s="17" t="n"/>
      <c r="K7905" s="17" t="n"/>
      <c r="L7905" s="17" t="n"/>
      <c r="N7905">
        <f>IF($B7905="","",IF($C7905="SUPERSTORE","Superstore","DH"))</f>
        <v/>
      </c>
      <c r="O7905">
        <f>IF($B7905="","",IFERROR(VLOOKUP($B7905,Mapping!$A:$C,2,0),"Not Mapped"))</f>
        <v/>
      </c>
      <c r="P7905">
        <f>IF($B7905="","",IFERROR(VLOOKUP($B7905,Mapping!$A:$C,3,0),"Not Mapped"))</f>
        <v/>
      </c>
      <c r="Q7905">
        <f>IF($B7905="","",IF(COUNTIF(Exclusions!$A:$A,$B7905)&gt;0,"Yes","No"))</f>
        <v/>
      </c>
      <c r="R7905" s="17">
        <f>IF($B7905="","",MIN(1,DAY($A7905)/IF($N7905="Superstore",Settings!$B$5,Settings!$B$4)))</f>
        <v/>
      </c>
      <c r="S7905" s="17">
        <f>IF(OR($B7905="",$G7905="",$R7905=0),"",$G7905/$R7905)</f>
        <v/>
      </c>
      <c r="T7905">
        <f>IF($S7905="","",IF($S7905&lt;Settings!$B$8,"Critical",IF($S7905&lt;Settings!$B$9,"Semi Critical","Non Critical")))</f>
        <v/>
      </c>
      <c r="U7905">
        <f>IF($B7905="","",IFERROR(VLOOKUP($O7905,Leaders!$A:$B,2,0),"Not Mapped"))</f>
        <v/>
      </c>
    </row>
    <row r="7906">
      <c r="A7906" s="16" t="n"/>
      <c r="G7906" s="17" t="n"/>
      <c r="H7906" s="17" t="n"/>
      <c r="I7906" s="17" t="n"/>
      <c r="J7906" s="17" t="n"/>
      <c r="K7906" s="17" t="n"/>
      <c r="L7906" s="17" t="n"/>
      <c r="N7906">
        <f>IF($B7906="","",IF($C7906="SUPERSTORE","Superstore","DH"))</f>
        <v/>
      </c>
      <c r="O7906">
        <f>IF($B7906="","",IFERROR(VLOOKUP($B7906,Mapping!$A:$C,2,0),"Not Mapped"))</f>
        <v/>
      </c>
      <c r="P7906">
        <f>IF($B7906="","",IFERROR(VLOOKUP($B7906,Mapping!$A:$C,3,0),"Not Mapped"))</f>
        <v/>
      </c>
      <c r="Q7906">
        <f>IF($B7906="","",IF(COUNTIF(Exclusions!$A:$A,$B7906)&gt;0,"Yes","No"))</f>
        <v/>
      </c>
      <c r="R7906" s="17">
        <f>IF($B7906="","",MIN(1,DAY($A7906)/IF($N7906="Superstore",Settings!$B$5,Settings!$B$4)))</f>
        <v/>
      </c>
      <c r="S7906" s="17">
        <f>IF(OR($B7906="",$G7906="",$R7906=0),"",$G7906/$R7906)</f>
        <v/>
      </c>
      <c r="T7906">
        <f>IF($S7906="","",IF($S7906&lt;Settings!$B$8,"Critical",IF($S7906&lt;Settings!$B$9,"Semi Critical","Non Critical")))</f>
        <v/>
      </c>
      <c r="U7906">
        <f>IF($B7906="","",IFERROR(VLOOKUP($O7906,Leaders!$A:$B,2,0),"Not Mapped"))</f>
        <v/>
      </c>
    </row>
    <row r="7907">
      <c r="A7907" s="16" t="n"/>
      <c r="G7907" s="17" t="n"/>
      <c r="H7907" s="17" t="n"/>
      <c r="I7907" s="17" t="n"/>
      <c r="J7907" s="17" t="n"/>
      <c r="K7907" s="17" t="n"/>
      <c r="L7907" s="17" t="n"/>
      <c r="N7907">
        <f>IF($B7907="","",IF($C7907="SUPERSTORE","Superstore","DH"))</f>
        <v/>
      </c>
      <c r="O7907">
        <f>IF($B7907="","",IFERROR(VLOOKUP($B7907,Mapping!$A:$C,2,0),"Not Mapped"))</f>
        <v/>
      </c>
      <c r="P7907">
        <f>IF($B7907="","",IFERROR(VLOOKUP($B7907,Mapping!$A:$C,3,0),"Not Mapped"))</f>
        <v/>
      </c>
      <c r="Q7907">
        <f>IF($B7907="","",IF(COUNTIF(Exclusions!$A:$A,$B7907)&gt;0,"Yes","No"))</f>
        <v/>
      </c>
      <c r="R7907" s="17">
        <f>IF($B7907="","",MIN(1,DAY($A7907)/IF($N7907="Superstore",Settings!$B$5,Settings!$B$4)))</f>
        <v/>
      </c>
      <c r="S7907" s="17">
        <f>IF(OR($B7907="",$G7907="",$R7907=0),"",$G7907/$R7907)</f>
        <v/>
      </c>
      <c r="T7907">
        <f>IF($S7907="","",IF($S7907&lt;Settings!$B$8,"Critical",IF($S7907&lt;Settings!$B$9,"Semi Critical","Non Critical")))</f>
        <v/>
      </c>
      <c r="U7907">
        <f>IF($B7907="","",IFERROR(VLOOKUP($O7907,Leaders!$A:$B,2,0),"Not Mapped"))</f>
        <v/>
      </c>
    </row>
    <row r="7908">
      <c r="A7908" s="16" t="n"/>
      <c r="G7908" s="17" t="n"/>
      <c r="H7908" s="17" t="n"/>
      <c r="I7908" s="17" t="n"/>
      <c r="J7908" s="17" t="n"/>
      <c r="K7908" s="17" t="n"/>
      <c r="L7908" s="17" t="n"/>
      <c r="N7908">
        <f>IF($B7908="","",IF($C7908="SUPERSTORE","Superstore","DH"))</f>
        <v/>
      </c>
      <c r="O7908">
        <f>IF($B7908="","",IFERROR(VLOOKUP($B7908,Mapping!$A:$C,2,0),"Not Mapped"))</f>
        <v/>
      </c>
      <c r="P7908">
        <f>IF($B7908="","",IFERROR(VLOOKUP($B7908,Mapping!$A:$C,3,0),"Not Mapped"))</f>
        <v/>
      </c>
      <c r="Q7908">
        <f>IF($B7908="","",IF(COUNTIF(Exclusions!$A:$A,$B7908)&gt;0,"Yes","No"))</f>
        <v/>
      </c>
      <c r="R7908" s="17">
        <f>IF($B7908="","",MIN(1,DAY($A7908)/IF($N7908="Superstore",Settings!$B$5,Settings!$B$4)))</f>
        <v/>
      </c>
      <c r="S7908" s="17">
        <f>IF(OR($B7908="",$G7908="",$R7908=0),"",$G7908/$R7908)</f>
        <v/>
      </c>
      <c r="T7908">
        <f>IF($S7908="","",IF($S7908&lt;Settings!$B$8,"Critical",IF($S7908&lt;Settings!$B$9,"Semi Critical","Non Critical")))</f>
        <v/>
      </c>
      <c r="U7908">
        <f>IF($B7908="","",IFERROR(VLOOKUP($O7908,Leaders!$A:$B,2,0),"Not Mapped"))</f>
        <v/>
      </c>
    </row>
    <row r="7909">
      <c r="A7909" s="16" t="n"/>
      <c r="G7909" s="17" t="n"/>
      <c r="H7909" s="17" t="n"/>
      <c r="I7909" s="17" t="n"/>
      <c r="J7909" s="17" t="n"/>
      <c r="K7909" s="17" t="n"/>
      <c r="L7909" s="17" t="n"/>
      <c r="N7909">
        <f>IF($B7909="","",IF($C7909="SUPERSTORE","Superstore","DH"))</f>
        <v/>
      </c>
      <c r="O7909">
        <f>IF($B7909="","",IFERROR(VLOOKUP($B7909,Mapping!$A:$C,2,0),"Not Mapped"))</f>
        <v/>
      </c>
      <c r="P7909">
        <f>IF($B7909="","",IFERROR(VLOOKUP($B7909,Mapping!$A:$C,3,0),"Not Mapped"))</f>
        <v/>
      </c>
      <c r="Q7909">
        <f>IF($B7909="","",IF(COUNTIF(Exclusions!$A:$A,$B7909)&gt;0,"Yes","No"))</f>
        <v/>
      </c>
      <c r="R7909" s="17">
        <f>IF($B7909="","",MIN(1,DAY($A7909)/IF($N7909="Superstore",Settings!$B$5,Settings!$B$4)))</f>
        <v/>
      </c>
      <c r="S7909" s="17">
        <f>IF(OR($B7909="",$G7909="",$R7909=0),"",$G7909/$R7909)</f>
        <v/>
      </c>
      <c r="T7909">
        <f>IF($S7909="","",IF($S7909&lt;Settings!$B$8,"Critical",IF($S7909&lt;Settings!$B$9,"Semi Critical","Non Critical")))</f>
        <v/>
      </c>
      <c r="U7909">
        <f>IF($B7909="","",IFERROR(VLOOKUP($O7909,Leaders!$A:$B,2,0),"Not Mapped"))</f>
        <v/>
      </c>
    </row>
    <row r="7910">
      <c r="A7910" s="16" t="n"/>
      <c r="G7910" s="17" t="n"/>
      <c r="H7910" s="17" t="n"/>
      <c r="I7910" s="17" t="n"/>
      <c r="J7910" s="17" t="n"/>
      <c r="K7910" s="17" t="n"/>
      <c r="L7910" s="17" t="n"/>
      <c r="N7910">
        <f>IF($B7910="","",IF($C7910="SUPERSTORE","Superstore","DH"))</f>
        <v/>
      </c>
      <c r="O7910">
        <f>IF($B7910="","",IFERROR(VLOOKUP($B7910,Mapping!$A:$C,2,0),"Not Mapped"))</f>
        <v/>
      </c>
      <c r="P7910">
        <f>IF($B7910="","",IFERROR(VLOOKUP($B7910,Mapping!$A:$C,3,0),"Not Mapped"))</f>
        <v/>
      </c>
      <c r="Q7910">
        <f>IF($B7910="","",IF(COUNTIF(Exclusions!$A:$A,$B7910)&gt;0,"Yes","No"))</f>
        <v/>
      </c>
      <c r="R7910" s="17">
        <f>IF($B7910="","",MIN(1,DAY($A7910)/IF($N7910="Superstore",Settings!$B$5,Settings!$B$4)))</f>
        <v/>
      </c>
      <c r="S7910" s="17">
        <f>IF(OR($B7910="",$G7910="",$R7910=0),"",$G7910/$R7910)</f>
        <v/>
      </c>
      <c r="T7910">
        <f>IF($S7910="","",IF($S7910&lt;Settings!$B$8,"Critical",IF($S7910&lt;Settings!$B$9,"Semi Critical","Non Critical")))</f>
        <v/>
      </c>
      <c r="U7910">
        <f>IF($B7910="","",IFERROR(VLOOKUP($O7910,Leaders!$A:$B,2,0),"Not Mapped"))</f>
        <v/>
      </c>
    </row>
    <row r="7911">
      <c r="A7911" s="16" t="n"/>
      <c r="G7911" s="17" t="n"/>
      <c r="H7911" s="17" t="n"/>
      <c r="I7911" s="17" t="n"/>
      <c r="J7911" s="17" t="n"/>
      <c r="K7911" s="17" t="n"/>
      <c r="L7911" s="17" t="n"/>
      <c r="N7911">
        <f>IF($B7911="","",IF($C7911="SUPERSTORE","Superstore","DH"))</f>
        <v/>
      </c>
      <c r="O7911">
        <f>IF($B7911="","",IFERROR(VLOOKUP($B7911,Mapping!$A:$C,2,0),"Not Mapped"))</f>
        <v/>
      </c>
      <c r="P7911">
        <f>IF($B7911="","",IFERROR(VLOOKUP($B7911,Mapping!$A:$C,3,0),"Not Mapped"))</f>
        <v/>
      </c>
      <c r="Q7911">
        <f>IF($B7911="","",IF(COUNTIF(Exclusions!$A:$A,$B7911)&gt;0,"Yes","No"))</f>
        <v/>
      </c>
      <c r="R7911" s="17">
        <f>IF($B7911="","",MIN(1,DAY($A7911)/IF($N7911="Superstore",Settings!$B$5,Settings!$B$4)))</f>
        <v/>
      </c>
      <c r="S7911" s="17">
        <f>IF(OR($B7911="",$G7911="",$R7911=0),"",$G7911/$R7911)</f>
        <v/>
      </c>
      <c r="T7911">
        <f>IF($S7911="","",IF($S7911&lt;Settings!$B$8,"Critical",IF($S7911&lt;Settings!$B$9,"Semi Critical","Non Critical")))</f>
        <v/>
      </c>
      <c r="U7911">
        <f>IF($B7911="","",IFERROR(VLOOKUP($O7911,Leaders!$A:$B,2,0),"Not Mapped"))</f>
        <v/>
      </c>
    </row>
    <row r="7912">
      <c r="A7912" s="16" t="n"/>
      <c r="G7912" s="17" t="n"/>
      <c r="H7912" s="17" t="n"/>
      <c r="I7912" s="17" t="n"/>
      <c r="J7912" s="17" t="n"/>
      <c r="K7912" s="17" t="n"/>
      <c r="L7912" s="17" t="n"/>
      <c r="N7912">
        <f>IF($B7912="","",IF($C7912="SUPERSTORE","Superstore","DH"))</f>
        <v/>
      </c>
      <c r="O7912">
        <f>IF($B7912="","",IFERROR(VLOOKUP($B7912,Mapping!$A:$C,2,0),"Not Mapped"))</f>
        <v/>
      </c>
      <c r="P7912">
        <f>IF($B7912="","",IFERROR(VLOOKUP($B7912,Mapping!$A:$C,3,0),"Not Mapped"))</f>
        <v/>
      </c>
      <c r="Q7912">
        <f>IF($B7912="","",IF(COUNTIF(Exclusions!$A:$A,$B7912)&gt;0,"Yes","No"))</f>
        <v/>
      </c>
      <c r="R7912" s="17">
        <f>IF($B7912="","",MIN(1,DAY($A7912)/IF($N7912="Superstore",Settings!$B$5,Settings!$B$4)))</f>
        <v/>
      </c>
      <c r="S7912" s="17">
        <f>IF(OR($B7912="",$G7912="",$R7912=0),"",$G7912/$R7912)</f>
        <v/>
      </c>
      <c r="T7912">
        <f>IF($S7912="","",IF($S7912&lt;Settings!$B$8,"Critical",IF($S7912&lt;Settings!$B$9,"Semi Critical","Non Critical")))</f>
        <v/>
      </c>
      <c r="U7912">
        <f>IF($B7912="","",IFERROR(VLOOKUP($O7912,Leaders!$A:$B,2,0),"Not Mapped"))</f>
        <v/>
      </c>
    </row>
    <row r="7913">
      <c r="A7913" s="16" t="n"/>
      <c r="G7913" s="17" t="n"/>
      <c r="H7913" s="17" t="n"/>
      <c r="I7913" s="17" t="n"/>
      <c r="J7913" s="17" t="n"/>
      <c r="K7913" s="17" t="n"/>
      <c r="L7913" s="17" t="n"/>
      <c r="N7913">
        <f>IF($B7913="","",IF($C7913="SUPERSTORE","Superstore","DH"))</f>
        <v/>
      </c>
      <c r="O7913">
        <f>IF($B7913="","",IFERROR(VLOOKUP($B7913,Mapping!$A:$C,2,0),"Not Mapped"))</f>
        <v/>
      </c>
      <c r="P7913">
        <f>IF($B7913="","",IFERROR(VLOOKUP($B7913,Mapping!$A:$C,3,0),"Not Mapped"))</f>
        <v/>
      </c>
      <c r="Q7913">
        <f>IF($B7913="","",IF(COUNTIF(Exclusions!$A:$A,$B7913)&gt;0,"Yes","No"))</f>
        <v/>
      </c>
      <c r="R7913" s="17">
        <f>IF($B7913="","",MIN(1,DAY($A7913)/IF($N7913="Superstore",Settings!$B$5,Settings!$B$4)))</f>
        <v/>
      </c>
      <c r="S7913" s="17">
        <f>IF(OR($B7913="",$G7913="",$R7913=0),"",$G7913/$R7913)</f>
        <v/>
      </c>
      <c r="T7913">
        <f>IF($S7913="","",IF($S7913&lt;Settings!$B$8,"Critical",IF($S7913&lt;Settings!$B$9,"Semi Critical","Non Critical")))</f>
        <v/>
      </c>
      <c r="U7913">
        <f>IF($B7913="","",IFERROR(VLOOKUP($O7913,Leaders!$A:$B,2,0),"Not Mapped"))</f>
        <v/>
      </c>
    </row>
    <row r="7914">
      <c r="A7914" s="16" t="n"/>
      <c r="G7914" s="17" t="n"/>
      <c r="H7914" s="17" t="n"/>
      <c r="I7914" s="17" t="n"/>
      <c r="J7914" s="17" t="n"/>
      <c r="K7914" s="17" t="n"/>
      <c r="L7914" s="17" t="n"/>
      <c r="N7914">
        <f>IF($B7914="","",IF($C7914="SUPERSTORE","Superstore","DH"))</f>
        <v/>
      </c>
      <c r="O7914">
        <f>IF($B7914="","",IFERROR(VLOOKUP($B7914,Mapping!$A:$C,2,0),"Not Mapped"))</f>
        <v/>
      </c>
      <c r="P7914">
        <f>IF($B7914="","",IFERROR(VLOOKUP($B7914,Mapping!$A:$C,3,0),"Not Mapped"))</f>
        <v/>
      </c>
      <c r="Q7914">
        <f>IF($B7914="","",IF(COUNTIF(Exclusions!$A:$A,$B7914)&gt;0,"Yes","No"))</f>
        <v/>
      </c>
      <c r="R7914" s="17">
        <f>IF($B7914="","",MIN(1,DAY($A7914)/IF($N7914="Superstore",Settings!$B$5,Settings!$B$4)))</f>
        <v/>
      </c>
      <c r="S7914" s="17">
        <f>IF(OR($B7914="",$G7914="",$R7914=0),"",$G7914/$R7914)</f>
        <v/>
      </c>
      <c r="T7914">
        <f>IF($S7914="","",IF($S7914&lt;Settings!$B$8,"Critical",IF($S7914&lt;Settings!$B$9,"Semi Critical","Non Critical")))</f>
        <v/>
      </c>
      <c r="U7914">
        <f>IF($B7914="","",IFERROR(VLOOKUP($O7914,Leaders!$A:$B,2,0),"Not Mapped"))</f>
        <v/>
      </c>
    </row>
    <row r="7915">
      <c r="A7915" s="16" t="n"/>
      <c r="G7915" s="17" t="n"/>
      <c r="H7915" s="17" t="n"/>
      <c r="I7915" s="17" t="n"/>
      <c r="J7915" s="17" t="n"/>
      <c r="K7915" s="17" t="n"/>
      <c r="L7915" s="17" t="n"/>
      <c r="N7915">
        <f>IF($B7915="","",IF($C7915="SUPERSTORE","Superstore","DH"))</f>
        <v/>
      </c>
      <c r="O7915">
        <f>IF($B7915="","",IFERROR(VLOOKUP($B7915,Mapping!$A:$C,2,0),"Not Mapped"))</f>
        <v/>
      </c>
      <c r="P7915">
        <f>IF($B7915="","",IFERROR(VLOOKUP($B7915,Mapping!$A:$C,3,0),"Not Mapped"))</f>
        <v/>
      </c>
      <c r="Q7915">
        <f>IF($B7915="","",IF(COUNTIF(Exclusions!$A:$A,$B7915)&gt;0,"Yes","No"))</f>
        <v/>
      </c>
      <c r="R7915" s="17">
        <f>IF($B7915="","",MIN(1,DAY($A7915)/IF($N7915="Superstore",Settings!$B$5,Settings!$B$4)))</f>
        <v/>
      </c>
      <c r="S7915" s="17">
        <f>IF(OR($B7915="",$G7915="",$R7915=0),"",$G7915/$R7915)</f>
        <v/>
      </c>
      <c r="T7915">
        <f>IF($S7915="","",IF($S7915&lt;Settings!$B$8,"Critical",IF($S7915&lt;Settings!$B$9,"Semi Critical","Non Critical")))</f>
        <v/>
      </c>
      <c r="U7915">
        <f>IF($B7915="","",IFERROR(VLOOKUP($O7915,Leaders!$A:$B,2,0),"Not Mapped"))</f>
        <v/>
      </c>
    </row>
    <row r="7916">
      <c r="A7916" s="16" t="n"/>
      <c r="G7916" s="17" t="n"/>
      <c r="H7916" s="17" t="n"/>
      <c r="I7916" s="17" t="n"/>
      <c r="J7916" s="17" t="n"/>
      <c r="K7916" s="17" t="n"/>
      <c r="L7916" s="17" t="n"/>
      <c r="N7916">
        <f>IF($B7916="","",IF($C7916="SUPERSTORE","Superstore","DH"))</f>
        <v/>
      </c>
      <c r="O7916">
        <f>IF($B7916="","",IFERROR(VLOOKUP($B7916,Mapping!$A:$C,2,0),"Not Mapped"))</f>
        <v/>
      </c>
      <c r="P7916">
        <f>IF($B7916="","",IFERROR(VLOOKUP($B7916,Mapping!$A:$C,3,0),"Not Mapped"))</f>
        <v/>
      </c>
      <c r="Q7916">
        <f>IF($B7916="","",IF(COUNTIF(Exclusions!$A:$A,$B7916)&gt;0,"Yes","No"))</f>
        <v/>
      </c>
      <c r="R7916" s="17">
        <f>IF($B7916="","",MIN(1,DAY($A7916)/IF($N7916="Superstore",Settings!$B$5,Settings!$B$4)))</f>
        <v/>
      </c>
      <c r="S7916" s="17">
        <f>IF(OR($B7916="",$G7916="",$R7916=0),"",$G7916/$R7916)</f>
        <v/>
      </c>
      <c r="T7916">
        <f>IF($S7916="","",IF($S7916&lt;Settings!$B$8,"Critical",IF($S7916&lt;Settings!$B$9,"Semi Critical","Non Critical")))</f>
        <v/>
      </c>
      <c r="U7916">
        <f>IF($B7916="","",IFERROR(VLOOKUP($O7916,Leaders!$A:$B,2,0),"Not Mapped"))</f>
        <v/>
      </c>
    </row>
    <row r="7917">
      <c r="A7917" s="16" t="n"/>
      <c r="G7917" s="17" t="n"/>
      <c r="H7917" s="17" t="n"/>
      <c r="I7917" s="17" t="n"/>
      <c r="J7917" s="17" t="n"/>
      <c r="K7917" s="17" t="n"/>
      <c r="L7917" s="17" t="n"/>
      <c r="N7917">
        <f>IF($B7917="","",IF($C7917="SUPERSTORE","Superstore","DH"))</f>
        <v/>
      </c>
      <c r="O7917">
        <f>IF($B7917="","",IFERROR(VLOOKUP($B7917,Mapping!$A:$C,2,0),"Not Mapped"))</f>
        <v/>
      </c>
      <c r="P7917">
        <f>IF($B7917="","",IFERROR(VLOOKUP($B7917,Mapping!$A:$C,3,0),"Not Mapped"))</f>
        <v/>
      </c>
      <c r="Q7917">
        <f>IF($B7917="","",IF(COUNTIF(Exclusions!$A:$A,$B7917)&gt;0,"Yes","No"))</f>
        <v/>
      </c>
      <c r="R7917" s="17">
        <f>IF($B7917="","",MIN(1,DAY($A7917)/IF($N7917="Superstore",Settings!$B$5,Settings!$B$4)))</f>
        <v/>
      </c>
      <c r="S7917" s="17">
        <f>IF(OR($B7917="",$G7917="",$R7917=0),"",$G7917/$R7917)</f>
        <v/>
      </c>
      <c r="T7917">
        <f>IF($S7917="","",IF($S7917&lt;Settings!$B$8,"Critical",IF($S7917&lt;Settings!$B$9,"Semi Critical","Non Critical")))</f>
        <v/>
      </c>
      <c r="U7917">
        <f>IF($B7917="","",IFERROR(VLOOKUP($O7917,Leaders!$A:$B,2,0),"Not Mapped"))</f>
        <v/>
      </c>
    </row>
    <row r="7918">
      <c r="A7918" s="16" t="n"/>
      <c r="G7918" s="17" t="n"/>
      <c r="H7918" s="17" t="n"/>
      <c r="I7918" s="17" t="n"/>
      <c r="J7918" s="17" t="n"/>
      <c r="K7918" s="17" t="n"/>
      <c r="L7918" s="17" t="n"/>
      <c r="N7918">
        <f>IF($B7918="","",IF($C7918="SUPERSTORE","Superstore","DH"))</f>
        <v/>
      </c>
      <c r="O7918">
        <f>IF($B7918="","",IFERROR(VLOOKUP($B7918,Mapping!$A:$C,2,0),"Not Mapped"))</f>
        <v/>
      </c>
      <c r="P7918">
        <f>IF($B7918="","",IFERROR(VLOOKUP($B7918,Mapping!$A:$C,3,0),"Not Mapped"))</f>
        <v/>
      </c>
      <c r="Q7918">
        <f>IF($B7918="","",IF(COUNTIF(Exclusions!$A:$A,$B7918)&gt;0,"Yes","No"))</f>
        <v/>
      </c>
      <c r="R7918" s="17">
        <f>IF($B7918="","",MIN(1,DAY($A7918)/IF($N7918="Superstore",Settings!$B$5,Settings!$B$4)))</f>
        <v/>
      </c>
      <c r="S7918" s="17">
        <f>IF(OR($B7918="",$G7918="",$R7918=0),"",$G7918/$R7918)</f>
        <v/>
      </c>
      <c r="T7918">
        <f>IF($S7918="","",IF($S7918&lt;Settings!$B$8,"Critical",IF($S7918&lt;Settings!$B$9,"Semi Critical","Non Critical")))</f>
        <v/>
      </c>
      <c r="U7918">
        <f>IF($B7918="","",IFERROR(VLOOKUP($O7918,Leaders!$A:$B,2,0),"Not Mapped"))</f>
        <v/>
      </c>
    </row>
    <row r="7919">
      <c r="A7919" s="16" t="n"/>
      <c r="G7919" s="17" t="n"/>
      <c r="H7919" s="17" t="n"/>
      <c r="I7919" s="17" t="n"/>
      <c r="J7919" s="17" t="n"/>
      <c r="K7919" s="17" t="n"/>
      <c r="L7919" s="17" t="n"/>
      <c r="N7919">
        <f>IF($B7919="","",IF($C7919="SUPERSTORE","Superstore","DH"))</f>
        <v/>
      </c>
      <c r="O7919">
        <f>IF($B7919="","",IFERROR(VLOOKUP($B7919,Mapping!$A:$C,2,0),"Not Mapped"))</f>
        <v/>
      </c>
      <c r="P7919">
        <f>IF($B7919="","",IFERROR(VLOOKUP($B7919,Mapping!$A:$C,3,0),"Not Mapped"))</f>
        <v/>
      </c>
      <c r="Q7919">
        <f>IF($B7919="","",IF(COUNTIF(Exclusions!$A:$A,$B7919)&gt;0,"Yes","No"))</f>
        <v/>
      </c>
      <c r="R7919" s="17">
        <f>IF($B7919="","",MIN(1,DAY($A7919)/IF($N7919="Superstore",Settings!$B$5,Settings!$B$4)))</f>
        <v/>
      </c>
      <c r="S7919" s="17">
        <f>IF(OR($B7919="",$G7919="",$R7919=0),"",$G7919/$R7919)</f>
        <v/>
      </c>
      <c r="T7919">
        <f>IF($S7919="","",IF($S7919&lt;Settings!$B$8,"Critical",IF($S7919&lt;Settings!$B$9,"Semi Critical","Non Critical")))</f>
        <v/>
      </c>
      <c r="U7919">
        <f>IF($B7919="","",IFERROR(VLOOKUP($O7919,Leaders!$A:$B,2,0),"Not Mapped"))</f>
        <v/>
      </c>
    </row>
    <row r="7920">
      <c r="A7920" s="16" t="n"/>
      <c r="G7920" s="17" t="n"/>
      <c r="H7920" s="17" t="n"/>
      <c r="I7920" s="17" t="n"/>
      <c r="J7920" s="17" t="n"/>
      <c r="K7920" s="17" t="n"/>
      <c r="L7920" s="17" t="n"/>
      <c r="N7920">
        <f>IF($B7920="","",IF($C7920="SUPERSTORE","Superstore","DH"))</f>
        <v/>
      </c>
      <c r="O7920">
        <f>IF($B7920="","",IFERROR(VLOOKUP($B7920,Mapping!$A:$C,2,0),"Not Mapped"))</f>
        <v/>
      </c>
      <c r="P7920">
        <f>IF($B7920="","",IFERROR(VLOOKUP($B7920,Mapping!$A:$C,3,0),"Not Mapped"))</f>
        <v/>
      </c>
      <c r="Q7920">
        <f>IF($B7920="","",IF(COUNTIF(Exclusions!$A:$A,$B7920)&gt;0,"Yes","No"))</f>
        <v/>
      </c>
      <c r="R7920" s="17">
        <f>IF($B7920="","",MIN(1,DAY($A7920)/IF($N7920="Superstore",Settings!$B$5,Settings!$B$4)))</f>
        <v/>
      </c>
      <c r="S7920" s="17">
        <f>IF(OR($B7920="",$G7920="",$R7920=0),"",$G7920/$R7920)</f>
        <v/>
      </c>
      <c r="T7920">
        <f>IF($S7920="","",IF($S7920&lt;Settings!$B$8,"Critical",IF($S7920&lt;Settings!$B$9,"Semi Critical","Non Critical")))</f>
        <v/>
      </c>
      <c r="U7920">
        <f>IF($B7920="","",IFERROR(VLOOKUP($O7920,Leaders!$A:$B,2,0),"Not Mapped"))</f>
        <v/>
      </c>
    </row>
    <row r="7921">
      <c r="A7921" s="16" t="n"/>
      <c r="G7921" s="17" t="n"/>
      <c r="H7921" s="17" t="n"/>
      <c r="I7921" s="17" t="n"/>
      <c r="J7921" s="17" t="n"/>
      <c r="K7921" s="17" t="n"/>
      <c r="L7921" s="17" t="n"/>
      <c r="N7921">
        <f>IF($B7921="","",IF($C7921="SUPERSTORE","Superstore","DH"))</f>
        <v/>
      </c>
      <c r="O7921">
        <f>IF($B7921="","",IFERROR(VLOOKUP($B7921,Mapping!$A:$C,2,0),"Not Mapped"))</f>
        <v/>
      </c>
      <c r="P7921">
        <f>IF($B7921="","",IFERROR(VLOOKUP($B7921,Mapping!$A:$C,3,0),"Not Mapped"))</f>
        <v/>
      </c>
      <c r="Q7921">
        <f>IF($B7921="","",IF(COUNTIF(Exclusions!$A:$A,$B7921)&gt;0,"Yes","No"))</f>
        <v/>
      </c>
      <c r="R7921" s="17">
        <f>IF($B7921="","",MIN(1,DAY($A7921)/IF($N7921="Superstore",Settings!$B$5,Settings!$B$4)))</f>
        <v/>
      </c>
      <c r="S7921" s="17">
        <f>IF(OR($B7921="",$G7921="",$R7921=0),"",$G7921/$R7921)</f>
        <v/>
      </c>
      <c r="T7921">
        <f>IF($S7921="","",IF($S7921&lt;Settings!$B$8,"Critical",IF($S7921&lt;Settings!$B$9,"Semi Critical","Non Critical")))</f>
        <v/>
      </c>
      <c r="U7921">
        <f>IF($B7921="","",IFERROR(VLOOKUP($O7921,Leaders!$A:$B,2,0),"Not Mapped"))</f>
        <v/>
      </c>
    </row>
    <row r="7922">
      <c r="A7922" s="16" t="n"/>
      <c r="G7922" s="17" t="n"/>
      <c r="H7922" s="17" t="n"/>
      <c r="I7922" s="17" t="n"/>
      <c r="J7922" s="17" t="n"/>
      <c r="K7922" s="17" t="n"/>
      <c r="L7922" s="17" t="n"/>
      <c r="N7922">
        <f>IF($B7922="","",IF($C7922="SUPERSTORE","Superstore","DH"))</f>
        <v/>
      </c>
      <c r="O7922">
        <f>IF($B7922="","",IFERROR(VLOOKUP($B7922,Mapping!$A:$C,2,0),"Not Mapped"))</f>
        <v/>
      </c>
      <c r="P7922">
        <f>IF($B7922="","",IFERROR(VLOOKUP($B7922,Mapping!$A:$C,3,0),"Not Mapped"))</f>
        <v/>
      </c>
      <c r="Q7922">
        <f>IF($B7922="","",IF(COUNTIF(Exclusions!$A:$A,$B7922)&gt;0,"Yes","No"))</f>
        <v/>
      </c>
      <c r="R7922" s="17">
        <f>IF($B7922="","",MIN(1,DAY($A7922)/IF($N7922="Superstore",Settings!$B$5,Settings!$B$4)))</f>
        <v/>
      </c>
      <c r="S7922" s="17">
        <f>IF(OR($B7922="",$G7922="",$R7922=0),"",$G7922/$R7922)</f>
        <v/>
      </c>
      <c r="T7922">
        <f>IF($S7922="","",IF($S7922&lt;Settings!$B$8,"Critical",IF($S7922&lt;Settings!$B$9,"Semi Critical","Non Critical")))</f>
        <v/>
      </c>
      <c r="U7922">
        <f>IF($B7922="","",IFERROR(VLOOKUP($O7922,Leaders!$A:$B,2,0),"Not Mapped"))</f>
        <v/>
      </c>
    </row>
    <row r="7923">
      <c r="A7923" s="16" t="n"/>
      <c r="G7923" s="17" t="n"/>
      <c r="H7923" s="17" t="n"/>
      <c r="I7923" s="17" t="n"/>
      <c r="J7923" s="17" t="n"/>
      <c r="K7923" s="17" t="n"/>
      <c r="L7923" s="17" t="n"/>
      <c r="N7923">
        <f>IF($B7923="","",IF($C7923="SUPERSTORE","Superstore","DH"))</f>
        <v/>
      </c>
      <c r="O7923">
        <f>IF($B7923="","",IFERROR(VLOOKUP($B7923,Mapping!$A:$C,2,0),"Not Mapped"))</f>
        <v/>
      </c>
      <c r="P7923">
        <f>IF($B7923="","",IFERROR(VLOOKUP($B7923,Mapping!$A:$C,3,0),"Not Mapped"))</f>
        <v/>
      </c>
      <c r="Q7923">
        <f>IF($B7923="","",IF(COUNTIF(Exclusions!$A:$A,$B7923)&gt;0,"Yes","No"))</f>
        <v/>
      </c>
      <c r="R7923" s="17">
        <f>IF($B7923="","",MIN(1,DAY($A7923)/IF($N7923="Superstore",Settings!$B$5,Settings!$B$4)))</f>
        <v/>
      </c>
      <c r="S7923" s="17">
        <f>IF(OR($B7923="",$G7923="",$R7923=0),"",$G7923/$R7923)</f>
        <v/>
      </c>
      <c r="T7923">
        <f>IF($S7923="","",IF($S7923&lt;Settings!$B$8,"Critical",IF($S7923&lt;Settings!$B$9,"Semi Critical","Non Critical")))</f>
        <v/>
      </c>
      <c r="U7923">
        <f>IF($B7923="","",IFERROR(VLOOKUP($O7923,Leaders!$A:$B,2,0),"Not Mapped"))</f>
        <v/>
      </c>
    </row>
    <row r="7924">
      <c r="A7924" s="16" t="n"/>
      <c r="G7924" s="17" t="n"/>
      <c r="H7924" s="17" t="n"/>
      <c r="I7924" s="17" t="n"/>
      <c r="J7924" s="17" t="n"/>
      <c r="K7924" s="17" t="n"/>
      <c r="L7924" s="17" t="n"/>
      <c r="N7924">
        <f>IF($B7924="","",IF($C7924="SUPERSTORE","Superstore","DH"))</f>
        <v/>
      </c>
      <c r="O7924">
        <f>IF($B7924="","",IFERROR(VLOOKUP($B7924,Mapping!$A:$C,2,0),"Not Mapped"))</f>
        <v/>
      </c>
      <c r="P7924">
        <f>IF($B7924="","",IFERROR(VLOOKUP($B7924,Mapping!$A:$C,3,0),"Not Mapped"))</f>
        <v/>
      </c>
      <c r="Q7924">
        <f>IF($B7924="","",IF(COUNTIF(Exclusions!$A:$A,$B7924)&gt;0,"Yes","No"))</f>
        <v/>
      </c>
      <c r="R7924" s="17">
        <f>IF($B7924="","",MIN(1,DAY($A7924)/IF($N7924="Superstore",Settings!$B$5,Settings!$B$4)))</f>
        <v/>
      </c>
      <c r="S7924" s="17">
        <f>IF(OR($B7924="",$G7924="",$R7924=0),"",$G7924/$R7924)</f>
        <v/>
      </c>
      <c r="T7924">
        <f>IF($S7924="","",IF($S7924&lt;Settings!$B$8,"Critical",IF($S7924&lt;Settings!$B$9,"Semi Critical","Non Critical")))</f>
        <v/>
      </c>
      <c r="U7924">
        <f>IF($B7924="","",IFERROR(VLOOKUP($O7924,Leaders!$A:$B,2,0),"Not Mapped"))</f>
        <v/>
      </c>
    </row>
    <row r="7925">
      <c r="A7925" s="16" t="n"/>
      <c r="G7925" s="17" t="n"/>
      <c r="H7925" s="17" t="n"/>
      <c r="I7925" s="17" t="n"/>
      <c r="J7925" s="17" t="n"/>
      <c r="K7925" s="17" t="n"/>
      <c r="L7925" s="17" t="n"/>
      <c r="N7925">
        <f>IF($B7925="","",IF($C7925="SUPERSTORE","Superstore","DH"))</f>
        <v/>
      </c>
      <c r="O7925">
        <f>IF($B7925="","",IFERROR(VLOOKUP($B7925,Mapping!$A:$C,2,0),"Not Mapped"))</f>
        <v/>
      </c>
      <c r="P7925">
        <f>IF($B7925="","",IFERROR(VLOOKUP($B7925,Mapping!$A:$C,3,0),"Not Mapped"))</f>
        <v/>
      </c>
      <c r="Q7925">
        <f>IF($B7925="","",IF(COUNTIF(Exclusions!$A:$A,$B7925)&gt;0,"Yes","No"))</f>
        <v/>
      </c>
      <c r="R7925" s="17">
        <f>IF($B7925="","",MIN(1,DAY($A7925)/IF($N7925="Superstore",Settings!$B$5,Settings!$B$4)))</f>
        <v/>
      </c>
      <c r="S7925" s="17">
        <f>IF(OR($B7925="",$G7925="",$R7925=0),"",$G7925/$R7925)</f>
        <v/>
      </c>
      <c r="T7925">
        <f>IF($S7925="","",IF($S7925&lt;Settings!$B$8,"Critical",IF($S7925&lt;Settings!$B$9,"Semi Critical","Non Critical")))</f>
        <v/>
      </c>
      <c r="U7925">
        <f>IF($B7925="","",IFERROR(VLOOKUP($O7925,Leaders!$A:$B,2,0),"Not Mapped"))</f>
        <v/>
      </c>
    </row>
    <row r="7926">
      <c r="A7926" s="16" t="n"/>
      <c r="G7926" s="17" t="n"/>
      <c r="H7926" s="17" t="n"/>
      <c r="I7926" s="17" t="n"/>
      <c r="J7926" s="17" t="n"/>
      <c r="K7926" s="17" t="n"/>
      <c r="L7926" s="17" t="n"/>
      <c r="N7926">
        <f>IF($B7926="","",IF($C7926="SUPERSTORE","Superstore","DH"))</f>
        <v/>
      </c>
      <c r="O7926">
        <f>IF($B7926="","",IFERROR(VLOOKUP($B7926,Mapping!$A:$C,2,0),"Not Mapped"))</f>
        <v/>
      </c>
      <c r="P7926">
        <f>IF($B7926="","",IFERROR(VLOOKUP($B7926,Mapping!$A:$C,3,0),"Not Mapped"))</f>
        <v/>
      </c>
      <c r="Q7926">
        <f>IF($B7926="","",IF(COUNTIF(Exclusions!$A:$A,$B7926)&gt;0,"Yes","No"))</f>
        <v/>
      </c>
      <c r="R7926" s="17">
        <f>IF($B7926="","",MIN(1,DAY($A7926)/IF($N7926="Superstore",Settings!$B$5,Settings!$B$4)))</f>
        <v/>
      </c>
      <c r="S7926" s="17">
        <f>IF(OR($B7926="",$G7926="",$R7926=0),"",$G7926/$R7926)</f>
        <v/>
      </c>
      <c r="T7926">
        <f>IF($S7926="","",IF($S7926&lt;Settings!$B$8,"Critical",IF($S7926&lt;Settings!$B$9,"Semi Critical","Non Critical")))</f>
        <v/>
      </c>
      <c r="U7926">
        <f>IF($B7926="","",IFERROR(VLOOKUP($O7926,Leaders!$A:$B,2,0),"Not Mapped"))</f>
        <v/>
      </c>
    </row>
    <row r="7927">
      <c r="A7927" s="16" t="n"/>
      <c r="G7927" s="17" t="n"/>
      <c r="H7927" s="17" t="n"/>
      <c r="I7927" s="17" t="n"/>
      <c r="J7927" s="17" t="n"/>
      <c r="K7927" s="17" t="n"/>
      <c r="L7927" s="17" t="n"/>
      <c r="N7927">
        <f>IF($B7927="","",IF($C7927="SUPERSTORE","Superstore","DH"))</f>
        <v/>
      </c>
      <c r="O7927">
        <f>IF($B7927="","",IFERROR(VLOOKUP($B7927,Mapping!$A:$C,2,0),"Not Mapped"))</f>
        <v/>
      </c>
      <c r="P7927">
        <f>IF($B7927="","",IFERROR(VLOOKUP($B7927,Mapping!$A:$C,3,0),"Not Mapped"))</f>
        <v/>
      </c>
      <c r="Q7927">
        <f>IF($B7927="","",IF(COUNTIF(Exclusions!$A:$A,$B7927)&gt;0,"Yes","No"))</f>
        <v/>
      </c>
      <c r="R7927" s="17">
        <f>IF($B7927="","",MIN(1,DAY($A7927)/IF($N7927="Superstore",Settings!$B$5,Settings!$B$4)))</f>
        <v/>
      </c>
      <c r="S7927" s="17">
        <f>IF(OR($B7927="",$G7927="",$R7927=0),"",$G7927/$R7927)</f>
        <v/>
      </c>
      <c r="T7927">
        <f>IF($S7927="","",IF($S7927&lt;Settings!$B$8,"Critical",IF($S7927&lt;Settings!$B$9,"Semi Critical","Non Critical")))</f>
        <v/>
      </c>
      <c r="U7927">
        <f>IF($B7927="","",IFERROR(VLOOKUP($O7927,Leaders!$A:$B,2,0),"Not Mapped"))</f>
        <v/>
      </c>
    </row>
    <row r="7928">
      <c r="A7928" s="16" t="n"/>
      <c r="G7928" s="17" t="n"/>
      <c r="H7928" s="17" t="n"/>
      <c r="I7928" s="17" t="n"/>
      <c r="J7928" s="17" t="n"/>
      <c r="K7928" s="17" t="n"/>
      <c r="L7928" s="17" t="n"/>
      <c r="N7928">
        <f>IF($B7928="","",IF($C7928="SUPERSTORE","Superstore","DH"))</f>
        <v/>
      </c>
      <c r="O7928">
        <f>IF($B7928="","",IFERROR(VLOOKUP($B7928,Mapping!$A:$C,2,0),"Not Mapped"))</f>
        <v/>
      </c>
      <c r="P7928">
        <f>IF($B7928="","",IFERROR(VLOOKUP($B7928,Mapping!$A:$C,3,0),"Not Mapped"))</f>
        <v/>
      </c>
      <c r="Q7928">
        <f>IF($B7928="","",IF(COUNTIF(Exclusions!$A:$A,$B7928)&gt;0,"Yes","No"))</f>
        <v/>
      </c>
      <c r="R7928" s="17">
        <f>IF($B7928="","",MIN(1,DAY($A7928)/IF($N7928="Superstore",Settings!$B$5,Settings!$B$4)))</f>
        <v/>
      </c>
      <c r="S7928" s="17">
        <f>IF(OR($B7928="",$G7928="",$R7928=0),"",$G7928/$R7928)</f>
        <v/>
      </c>
      <c r="T7928">
        <f>IF($S7928="","",IF($S7928&lt;Settings!$B$8,"Critical",IF($S7928&lt;Settings!$B$9,"Semi Critical","Non Critical")))</f>
        <v/>
      </c>
      <c r="U7928">
        <f>IF($B7928="","",IFERROR(VLOOKUP($O7928,Leaders!$A:$B,2,0),"Not Mapped"))</f>
        <v/>
      </c>
    </row>
    <row r="7929">
      <c r="A7929" s="16" t="n"/>
      <c r="G7929" s="17" t="n"/>
      <c r="H7929" s="17" t="n"/>
      <c r="I7929" s="17" t="n"/>
      <c r="J7929" s="17" t="n"/>
      <c r="K7929" s="17" t="n"/>
      <c r="L7929" s="17" t="n"/>
      <c r="N7929">
        <f>IF($B7929="","",IF($C7929="SUPERSTORE","Superstore","DH"))</f>
        <v/>
      </c>
      <c r="O7929">
        <f>IF($B7929="","",IFERROR(VLOOKUP($B7929,Mapping!$A:$C,2,0),"Not Mapped"))</f>
        <v/>
      </c>
      <c r="P7929">
        <f>IF($B7929="","",IFERROR(VLOOKUP($B7929,Mapping!$A:$C,3,0),"Not Mapped"))</f>
        <v/>
      </c>
      <c r="Q7929">
        <f>IF($B7929="","",IF(COUNTIF(Exclusions!$A:$A,$B7929)&gt;0,"Yes","No"))</f>
        <v/>
      </c>
      <c r="R7929" s="17">
        <f>IF($B7929="","",MIN(1,DAY($A7929)/IF($N7929="Superstore",Settings!$B$5,Settings!$B$4)))</f>
        <v/>
      </c>
      <c r="S7929" s="17">
        <f>IF(OR($B7929="",$G7929="",$R7929=0),"",$G7929/$R7929)</f>
        <v/>
      </c>
      <c r="T7929">
        <f>IF($S7929="","",IF($S7929&lt;Settings!$B$8,"Critical",IF($S7929&lt;Settings!$B$9,"Semi Critical","Non Critical")))</f>
        <v/>
      </c>
      <c r="U7929">
        <f>IF($B7929="","",IFERROR(VLOOKUP($O7929,Leaders!$A:$B,2,0),"Not Mapped"))</f>
        <v/>
      </c>
    </row>
    <row r="7930">
      <c r="A7930" s="16" t="n"/>
      <c r="G7930" s="17" t="n"/>
      <c r="H7930" s="17" t="n"/>
      <c r="I7930" s="17" t="n"/>
      <c r="J7930" s="17" t="n"/>
      <c r="K7930" s="17" t="n"/>
      <c r="L7930" s="17" t="n"/>
      <c r="N7930">
        <f>IF($B7930="","",IF($C7930="SUPERSTORE","Superstore","DH"))</f>
        <v/>
      </c>
      <c r="O7930">
        <f>IF($B7930="","",IFERROR(VLOOKUP($B7930,Mapping!$A:$C,2,0),"Not Mapped"))</f>
        <v/>
      </c>
      <c r="P7930">
        <f>IF($B7930="","",IFERROR(VLOOKUP($B7930,Mapping!$A:$C,3,0),"Not Mapped"))</f>
        <v/>
      </c>
      <c r="Q7930">
        <f>IF($B7930="","",IF(COUNTIF(Exclusions!$A:$A,$B7930)&gt;0,"Yes","No"))</f>
        <v/>
      </c>
      <c r="R7930" s="17">
        <f>IF($B7930="","",MIN(1,DAY($A7930)/IF($N7930="Superstore",Settings!$B$5,Settings!$B$4)))</f>
        <v/>
      </c>
      <c r="S7930" s="17">
        <f>IF(OR($B7930="",$G7930="",$R7930=0),"",$G7930/$R7930)</f>
        <v/>
      </c>
      <c r="T7930">
        <f>IF($S7930="","",IF($S7930&lt;Settings!$B$8,"Critical",IF($S7930&lt;Settings!$B$9,"Semi Critical","Non Critical")))</f>
        <v/>
      </c>
      <c r="U7930">
        <f>IF($B7930="","",IFERROR(VLOOKUP($O7930,Leaders!$A:$B,2,0),"Not Mapped"))</f>
        <v/>
      </c>
    </row>
    <row r="7931">
      <c r="A7931" s="16" t="n"/>
      <c r="G7931" s="17" t="n"/>
      <c r="H7931" s="17" t="n"/>
      <c r="I7931" s="17" t="n"/>
      <c r="J7931" s="17" t="n"/>
      <c r="K7931" s="17" t="n"/>
      <c r="L7931" s="17" t="n"/>
      <c r="N7931">
        <f>IF($B7931="","",IF($C7931="SUPERSTORE","Superstore","DH"))</f>
        <v/>
      </c>
      <c r="O7931">
        <f>IF($B7931="","",IFERROR(VLOOKUP($B7931,Mapping!$A:$C,2,0),"Not Mapped"))</f>
        <v/>
      </c>
      <c r="P7931">
        <f>IF($B7931="","",IFERROR(VLOOKUP($B7931,Mapping!$A:$C,3,0),"Not Mapped"))</f>
        <v/>
      </c>
      <c r="Q7931">
        <f>IF($B7931="","",IF(COUNTIF(Exclusions!$A:$A,$B7931)&gt;0,"Yes","No"))</f>
        <v/>
      </c>
      <c r="R7931" s="17">
        <f>IF($B7931="","",MIN(1,DAY($A7931)/IF($N7931="Superstore",Settings!$B$5,Settings!$B$4)))</f>
        <v/>
      </c>
      <c r="S7931" s="17">
        <f>IF(OR($B7931="",$G7931="",$R7931=0),"",$G7931/$R7931)</f>
        <v/>
      </c>
      <c r="T7931">
        <f>IF($S7931="","",IF($S7931&lt;Settings!$B$8,"Critical",IF($S7931&lt;Settings!$B$9,"Semi Critical","Non Critical")))</f>
        <v/>
      </c>
      <c r="U7931">
        <f>IF($B7931="","",IFERROR(VLOOKUP($O7931,Leaders!$A:$B,2,0),"Not Mapped"))</f>
        <v/>
      </c>
    </row>
    <row r="7932">
      <c r="A7932" s="16" t="n"/>
      <c r="G7932" s="17" t="n"/>
      <c r="H7932" s="17" t="n"/>
      <c r="I7932" s="17" t="n"/>
      <c r="J7932" s="17" t="n"/>
      <c r="K7932" s="17" t="n"/>
      <c r="L7932" s="17" t="n"/>
      <c r="N7932">
        <f>IF($B7932="","",IF($C7932="SUPERSTORE","Superstore","DH"))</f>
        <v/>
      </c>
      <c r="O7932">
        <f>IF($B7932="","",IFERROR(VLOOKUP($B7932,Mapping!$A:$C,2,0),"Not Mapped"))</f>
        <v/>
      </c>
      <c r="P7932">
        <f>IF($B7932="","",IFERROR(VLOOKUP($B7932,Mapping!$A:$C,3,0),"Not Mapped"))</f>
        <v/>
      </c>
      <c r="Q7932">
        <f>IF($B7932="","",IF(COUNTIF(Exclusions!$A:$A,$B7932)&gt;0,"Yes","No"))</f>
        <v/>
      </c>
      <c r="R7932" s="17">
        <f>IF($B7932="","",MIN(1,DAY($A7932)/IF($N7932="Superstore",Settings!$B$5,Settings!$B$4)))</f>
        <v/>
      </c>
      <c r="S7932" s="17">
        <f>IF(OR($B7932="",$G7932="",$R7932=0),"",$G7932/$R7932)</f>
        <v/>
      </c>
      <c r="T7932">
        <f>IF($S7932="","",IF($S7932&lt;Settings!$B$8,"Critical",IF($S7932&lt;Settings!$B$9,"Semi Critical","Non Critical")))</f>
        <v/>
      </c>
      <c r="U7932">
        <f>IF($B7932="","",IFERROR(VLOOKUP($O7932,Leaders!$A:$B,2,0),"Not Mapped"))</f>
        <v/>
      </c>
    </row>
    <row r="7933">
      <c r="A7933" s="16" t="n"/>
      <c r="G7933" s="17" t="n"/>
      <c r="H7933" s="17" t="n"/>
      <c r="I7933" s="17" t="n"/>
      <c r="J7933" s="17" t="n"/>
      <c r="K7933" s="17" t="n"/>
      <c r="L7933" s="17" t="n"/>
      <c r="N7933">
        <f>IF($B7933="","",IF($C7933="SUPERSTORE","Superstore","DH"))</f>
        <v/>
      </c>
      <c r="O7933">
        <f>IF($B7933="","",IFERROR(VLOOKUP($B7933,Mapping!$A:$C,2,0),"Not Mapped"))</f>
        <v/>
      </c>
      <c r="P7933">
        <f>IF($B7933="","",IFERROR(VLOOKUP($B7933,Mapping!$A:$C,3,0),"Not Mapped"))</f>
        <v/>
      </c>
      <c r="Q7933">
        <f>IF($B7933="","",IF(COUNTIF(Exclusions!$A:$A,$B7933)&gt;0,"Yes","No"))</f>
        <v/>
      </c>
      <c r="R7933" s="17">
        <f>IF($B7933="","",MIN(1,DAY($A7933)/IF($N7933="Superstore",Settings!$B$5,Settings!$B$4)))</f>
        <v/>
      </c>
      <c r="S7933" s="17">
        <f>IF(OR($B7933="",$G7933="",$R7933=0),"",$G7933/$R7933)</f>
        <v/>
      </c>
      <c r="T7933">
        <f>IF($S7933="","",IF($S7933&lt;Settings!$B$8,"Critical",IF($S7933&lt;Settings!$B$9,"Semi Critical","Non Critical")))</f>
        <v/>
      </c>
      <c r="U7933">
        <f>IF($B7933="","",IFERROR(VLOOKUP($O7933,Leaders!$A:$B,2,0),"Not Mapped"))</f>
        <v/>
      </c>
    </row>
    <row r="7934">
      <c r="A7934" s="16" t="n"/>
      <c r="G7934" s="17" t="n"/>
      <c r="H7934" s="17" t="n"/>
      <c r="I7934" s="17" t="n"/>
      <c r="J7934" s="17" t="n"/>
      <c r="K7934" s="17" t="n"/>
      <c r="L7934" s="17" t="n"/>
      <c r="N7934">
        <f>IF($B7934="","",IF($C7934="SUPERSTORE","Superstore","DH"))</f>
        <v/>
      </c>
      <c r="O7934">
        <f>IF($B7934="","",IFERROR(VLOOKUP($B7934,Mapping!$A:$C,2,0),"Not Mapped"))</f>
        <v/>
      </c>
      <c r="P7934">
        <f>IF($B7934="","",IFERROR(VLOOKUP($B7934,Mapping!$A:$C,3,0),"Not Mapped"))</f>
        <v/>
      </c>
      <c r="Q7934">
        <f>IF($B7934="","",IF(COUNTIF(Exclusions!$A:$A,$B7934)&gt;0,"Yes","No"))</f>
        <v/>
      </c>
      <c r="R7934" s="17">
        <f>IF($B7934="","",MIN(1,DAY($A7934)/IF($N7934="Superstore",Settings!$B$5,Settings!$B$4)))</f>
        <v/>
      </c>
      <c r="S7934" s="17">
        <f>IF(OR($B7934="",$G7934="",$R7934=0),"",$G7934/$R7934)</f>
        <v/>
      </c>
      <c r="T7934">
        <f>IF($S7934="","",IF($S7934&lt;Settings!$B$8,"Critical",IF($S7934&lt;Settings!$B$9,"Semi Critical","Non Critical")))</f>
        <v/>
      </c>
      <c r="U7934">
        <f>IF($B7934="","",IFERROR(VLOOKUP($O7934,Leaders!$A:$B,2,0),"Not Mapped"))</f>
        <v/>
      </c>
    </row>
    <row r="7935">
      <c r="A7935" s="16" t="n"/>
      <c r="G7935" s="17" t="n"/>
      <c r="H7935" s="17" t="n"/>
      <c r="I7935" s="17" t="n"/>
      <c r="J7935" s="17" t="n"/>
      <c r="K7935" s="17" t="n"/>
      <c r="L7935" s="17" t="n"/>
      <c r="N7935">
        <f>IF($B7935="","",IF($C7935="SUPERSTORE","Superstore","DH"))</f>
        <v/>
      </c>
      <c r="O7935">
        <f>IF($B7935="","",IFERROR(VLOOKUP($B7935,Mapping!$A:$C,2,0),"Not Mapped"))</f>
        <v/>
      </c>
      <c r="P7935">
        <f>IF($B7935="","",IFERROR(VLOOKUP($B7935,Mapping!$A:$C,3,0),"Not Mapped"))</f>
        <v/>
      </c>
      <c r="Q7935">
        <f>IF($B7935="","",IF(COUNTIF(Exclusions!$A:$A,$B7935)&gt;0,"Yes","No"))</f>
        <v/>
      </c>
      <c r="R7935" s="17">
        <f>IF($B7935="","",MIN(1,DAY($A7935)/IF($N7935="Superstore",Settings!$B$5,Settings!$B$4)))</f>
        <v/>
      </c>
      <c r="S7935" s="17">
        <f>IF(OR($B7935="",$G7935="",$R7935=0),"",$G7935/$R7935)</f>
        <v/>
      </c>
      <c r="T7935">
        <f>IF($S7935="","",IF($S7935&lt;Settings!$B$8,"Critical",IF($S7935&lt;Settings!$B$9,"Semi Critical","Non Critical")))</f>
        <v/>
      </c>
      <c r="U7935">
        <f>IF($B7935="","",IFERROR(VLOOKUP($O7935,Leaders!$A:$B,2,0),"Not Mapped"))</f>
        <v/>
      </c>
    </row>
    <row r="7936">
      <c r="A7936" s="16" t="n"/>
      <c r="G7936" s="17" t="n"/>
      <c r="H7936" s="17" t="n"/>
      <c r="I7936" s="17" t="n"/>
      <c r="J7936" s="17" t="n"/>
      <c r="K7936" s="17" t="n"/>
      <c r="L7936" s="17" t="n"/>
      <c r="N7936">
        <f>IF($B7936="","",IF($C7936="SUPERSTORE","Superstore","DH"))</f>
        <v/>
      </c>
      <c r="O7936">
        <f>IF($B7936="","",IFERROR(VLOOKUP($B7936,Mapping!$A:$C,2,0),"Not Mapped"))</f>
        <v/>
      </c>
      <c r="P7936">
        <f>IF($B7936="","",IFERROR(VLOOKUP($B7936,Mapping!$A:$C,3,0),"Not Mapped"))</f>
        <v/>
      </c>
      <c r="Q7936">
        <f>IF($B7936="","",IF(COUNTIF(Exclusions!$A:$A,$B7936)&gt;0,"Yes","No"))</f>
        <v/>
      </c>
      <c r="R7936" s="17">
        <f>IF($B7936="","",MIN(1,DAY($A7936)/IF($N7936="Superstore",Settings!$B$5,Settings!$B$4)))</f>
        <v/>
      </c>
      <c r="S7936" s="17">
        <f>IF(OR($B7936="",$G7936="",$R7936=0),"",$G7936/$R7936)</f>
        <v/>
      </c>
      <c r="T7936">
        <f>IF($S7936="","",IF($S7936&lt;Settings!$B$8,"Critical",IF($S7936&lt;Settings!$B$9,"Semi Critical","Non Critical")))</f>
        <v/>
      </c>
      <c r="U7936">
        <f>IF($B7936="","",IFERROR(VLOOKUP($O7936,Leaders!$A:$B,2,0),"Not Mapped"))</f>
        <v/>
      </c>
    </row>
    <row r="7937">
      <c r="A7937" s="16" t="n"/>
      <c r="G7937" s="17" t="n"/>
      <c r="H7937" s="17" t="n"/>
      <c r="I7937" s="17" t="n"/>
      <c r="J7937" s="17" t="n"/>
      <c r="K7937" s="17" t="n"/>
      <c r="L7937" s="17" t="n"/>
      <c r="N7937">
        <f>IF($B7937="","",IF($C7937="SUPERSTORE","Superstore","DH"))</f>
        <v/>
      </c>
      <c r="O7937">
        <f>IF($B7937="","",IFERROR(VLOOKUP($B7937,Mapping!$A:$C,2,0),"Not Mapped"))</f>
        <v/>
      </c>
      <c r="P7937">
        <f>IF($B7937="","",IFERROR(VLOOKUP($B7937,Mapping!$A:$C,3,0),"Not Mapped"))</f>
        <v/>
      </c>
      <c r="Q7937">
        <f>IF($B7937="","",IF(COUNTIF(Exclusions!$A:$A,$B7937)&gt;0,"Yes","No"))</f>
        <v/>
      </c>
      <c r="R7937" s="17">
        <f>IF($B7937="","",MIN(1,DAY($A7937)/IF($N7937="Superstore",Settings!$B$5,Settings!$B$4)))</f>
        <v/>
      </c>
      <c r="S7937" s="17">
        <f>IF(OR($B7937="",$G7937="",$R7937=0),"",$G7937/$R7937)</f>
        <v/>
      </c>
      <c r="T7937">
        <f>IF($S7937="","",IF($S7937&lt;Settings!$B$8,"Critical",IF($S7937&lt;Settings!$B$9,"Semi Critical","Non Critical")))</f>
        <v/>
      </c>
      <c r="U7937">
        <f>IF($B7937="","",IFERROR(VLOOKUP($O7937,Leaders!$A:$B,2,0),"Not Mapped"))</f>
        <v/>
      </c>
    </row>
    <row r="7938">
      <c r="A7938" s="16" t="n"/>
      <c r="G7938" s="17" t="n"/>
      <c r="H7938" s="17" t="n"/>
      <c r="I7938" s="17" t="n"/>
      <c r="J7938" s="17" t="n"/>
      <c r="K7938" s="17" t="n"/>
      <c r="L7938" s="17" t="n"/>
      <c r="N7938">
        <f>IF($B7938="","",IF($C7938="SUPERSTORE","Superstore","DH"))</f>
        <v/>
      </c>
      <c r="O7938">
        <f>IF($B7938="","",IFERROR(VLOOKUP($B7938,Mapping!$A:$C,2,0),"Not Mapped"))</f>
        <v/>
      </c>
      <c r="P7938">
        <f>IF($B7938="","",IFERROR(VLOOKUP($B7938,Mapping!$A:$C,3,0),"Not Mapped"))</f>
        <v/>
      </c>
      <c r="Q7938">
        <f>IF($B7938="","",IF(COUNTIF(Exclusions!$A:$A,$B7938)&gt;0,"Yes","No"))</f>
        <v/>
      </c>
      <c r="R7938" s="17">
        <f>IF($B7938="","",MIN(1,DAY($A7938)/IF($N7938="Superstore",Settings!$B$5,Settings!$B$4)))</f>
        <v/>
      </c>
      <c r="S7938" s="17">
        <f>IF(OR($B7938="",$G7938="",$R7938=0),"",$G7938/$R7938)</f>
        <v/>
      </c>
      <c r="T7938">
        <f>IF($S7938="","",IF($S7938&lt;Settings!$B$8,"Critical",IF($S7938&lt;Settings!$B$9,"Semi Critical","Non Critical")))</f>
        <v/>
      </c>
      <c r="U7938">
        <f>IF($B7938="","",IFERROR(VLOOKUP($O7938,Leaders!$A:$B,2,0),"Not Mapped"))</f>
        <v/>
      </c>
    </row>
    <row r="7939">
      <c r="A7939" s="16" t="n"/>
      <c r="G7939" s="17" t="n"/>
      <c r="H7939" s="17" t="n"/>
      <c r="I7939" s="17" t="n"/>
      <c r="J7939" s="17" t="n"/>
      <c r="K7939" s="17" t="n"/>
      <c r="L7939" s="17" t="n"/>
      <c r="N7939">
        <f>IF($B7939="","",IF($C7939="SUPERSTORE","Superstore","DH"))</f>
        <v/>
      </c>
      <c r="O7939">
        <f>IF($B7939="","",IFERROR(VLOOKUP($B7939,Mapping!$A:$C,2,0),"Not Mapped"))</f>
        <v/>
      </c>
      <c r="P7939">
        <f>IF($B7939="","",IFERROR(VLOOKUP($B7939,Mapping!$A:$C,3,0),"Not Mapped"))</f>
        <v/>
      </c>
      <c r="Q7939">
        <f>IF($B7939="","",IF(COUNTIF(Exclusions!$A:$A,$B7939)&gt;0,"Yes","No"))</f>
        <v/>
      </c>
      <c r="R7939" s="17">
        <f>IF($B7939="","",MIN(1,DAY($A7939)/IF($N7939="Superstore",Settings!$B$5,Settings!$B$4)))</f>
        <v/>
      </c>
      <c r="S7939" s="17">
        <f>IF(OR($B7939="",$G7939="",$R7939=0),"",$G7939/$R7939)</f>
        <v/>
      </c>
      <c r="T7939">
        <f>IF($S7939="","",IF($S7939&lt;Settings!$B$8,"Critical",IF($S7939&lt;Settings!$B$9,"Semi Critical","Non Critical")))</f>
        <v/>
      </c>
      <c r="U7939">
        <f>IF($B7939="","",IFERROR(VLOOKUP($O7939,Leaders!$A:$B,2,0),"Not Mapped"))</f>
        <v/>
      </c>
    </row>
    <row r="7940">
      <c r="A7940" s="16" t="n"/>
      <c r="G7940" s="17" t="n"/>
      <c r="H7940" s="17" t="n"/>
      <c r="I7940" s="17" t="n"/>
      <c r="J7940" s="17" t="n"/>
      <c r="K7940" s="17" t="n"/>
      <c r="L7940" s="17" t="n"/>
      <c r="N7940">
        <f>IF($B7940="","",IF($C7940="SUPERSTORE","Superstore","DH"))</f>
        <v/>
      </c>
      <c r="O7940">
        <f>IF($B7940="","",IFERROR(VLOOKUP($B7940,Mapping!$A:$C,2,0),"Not Mapped"))</f>
        <v/>
      </c>
      <c r="P7940">
        <f>IF($B7940="","",IFERROR(VLOOKUP($B7940,Mapping!$A:$C,3,0),"Not Mapped"))</f>
        <v/>
      </c>
      <c r="Q7940">
        <f>IF($B7940="","",IF(COUNTIF(Exclusions!$A:$A,$B7940)&gt;0,"Yes","No"))</f>
        <v/>
      </c>
      <c r="R7940" s="17">
        <f>IF($B7940="","",MIN(1,DAY($A7940)/IF($N7940="Superstore",Settings!$B$5,Settings!$B$4)))</f>
        <v/>
      </c>
      <c r="S7940" s="17">
        <f>IF(OR($B7940="",$G7940="",$R7940=0),"",$G7940/$R7940)</f>
        <v/>
      </c>
      <c r="T7940">
        <f>IF($S7940="","",IF($S7940&lt;Settings!$B$8,"Critical",IF($S7940&lt;Settings!$B$9,"Semi Critical","Non Critical")))</f>
        <v/>
      </c>
      <c r="U7940">
        <f>IF($B7940="","",IFERROR(VLOOKUP($O7940,Leaders!$A:$B,2,0),"Not Mapped"))</f>
        <v/>
      </c>
    </row>
    <row r="7941">
      <c r="A7941" s="16" t="n"/>
      <c r="G7941" s="17" t="n"/>
      <c r="H7941" s="17" t="n"/>
      <c r="I7941" s="17" t="n"/>
      <c r="J7941" s="17" t="n"/>
      <c r="K7941" s="17" t="n"/>
      <c r="L7941" s="17" t="n"/>
      <c r="N7941">
        <f>IF($B7941="","",IF($C7941="SUPERSTORE","Superstore","DH"))</f>
        <v/>
      </c>
      <c r="O7941">
        <f>IF($B7941="","",IFERROR(VLOOKUP($B7941,Mapping!$A:$C,2,0),"Not Mapped"))</f>
        <v/>
      </c>
      <c r="P7941">
        <f>IF($B7941="","",IFERROR(VLOOKUP($B7941,Mapping!$A:$C,3,0),"Not Mapped"))</f>
        <v/>
      </c>
      <c r="Q7941">
        <f>IF($B7941="","",IF(COUNTIF(Exclusions!$A:$A,$B7941)&gt;0,"Yes","No"))</f>
        <v/>
      </c>
      <c r="R7941" s="17">
        <f>IF($B7941="","",MIN(1,DAY($A7941)/IF($N7941="Superstore",Settings!$B$5,Settings!$B$4)))</f>
        <v/>
      </c>
      <c r="S7941" s="17">
        <f>IF(OR($B7941="",$G7941="",$R7941=0),"",$G7941/$R7941)</f>
        <v/>
      </c>
      <c r="T7941">
        <f>IF($S7941="","",IF($S7941&lt;Settings!$B$8,"Critical",IF($S7941&lt;Settings!$B$9,"Semi Critical","Non Critical")))</f>
        <v/>
      </c>
      <c r="U7941">
        <f>IF($B7941="","",IFERROR(VLOOKUP($O7941,Leaders!$A:$B,2,0),"Not Mapped"))</f>
        <v/>
      </c>
    </row>
    <row r="7942">
      <c r="A7942" s="16" t="n"/>
      <c r="G7942" s="17" t="n"/>
      <c r="H7942" s="17" t="n"/>
      <c r="I7942" s="17" t="n"/>
      <c r="J7942" s="17" t="n"/>
      <c r="K7942" s="17" t="n"/>
      <c r="L7942" s="17" t="n"/>
      <c r="N7942">
        <f>IF($B7942="","",IF($C7942="SUPERSTORE","Superstore","DH"))</f>
        <v/>
      </c>
      <c r="O7942">
        <f>IF($B7942="","",IFERROR(VLOOKUP($B7942,Mapping!$A:$C,2,0),"Not Mapped"))</f>
        <v/>
      </c>
      <c r="P7942">
        <f>IF($B7942="","",IFERROR(VLOOKUP($B7942,Mapping!$A:$C,3,0),"Not Mapped"))</f>
        <v/>
      </c>
      <c r="Q7942">
        <f>IF($B7942="","",IF(COUNTIF(Exclusions!$A:$A,$B7942)&gt;0,"Yes","No"))</f>
        <v/>
      </c>
      <c r="R7942" s="17">
        <f>IF($B7942="","",MIN(1,DAY($A7942)/IF($N7942="Superstore",Settings!$B$5,Settings!$B$4)))</f>
        <v/>
      </c>
      <c r="S7942" s="17">
        <f>IF(OR($B7942="",$G7942="",$R7942=0),"",$G7942/$R7942)</f>
        <v/>
      </c>
      <c r="T7942">
        <f>IF($S7942="","",IF($S7942&lt;Settings!$B$8,"Critical",IF($S7942&lt;Settings!$B$9,"Semi Critical","Non Critical")))</f>
        <v/>
      </c>
      <c r="U7942">
        <f>IF($B7942="","",IFERROR(VLOOKUP($O7942,Leaders!$A:$B,2,0),"Not Mapped"))</f>
        <v/>
      </c>
    </row>
    <row r="7943">
      <c r="A7943" s="16" t="n"/>
      <c r="G7943" s="17" t="n"/>
      <c r="H7943" s="17" t="n"/>
      <c r="I7943" s="17" t="n"/>
      <c r="J7943" s="17" t="n"/>
      <c r="K7943" s="17" t="n"/>
      <c r="L7943" s="17" t="n"/>
      <c r="N7943">
        <f>IF($B7943="","",IF($C7943="SUPERSTORE","Superstore","DH"))</f>
        <v/>
      </c>
      <c r="O7943">
        <f>IF($B7943="","",IFERROR(VLOOKUP($B7943,Mapping!$A:$C,2,0),"Not Mapped"))</f>
        <v/>
      </c>
      <c r="P7943">
        <f>IF($B7943="","",IFERROR(VLOOKUP($B7943,Mapping!$A:$C,3,0),"Not Mapped"))</f>
        <v/>
      </c>
      <c r="Q7943">
        <f>IF($B7943="","",IF(COUNTIF(Exclusions!$A:$A,$B7943)&gt;0,"Yes","No"))</f>
        <v/>
      </c>
      <c r="R7943" s="17">
        <f>IF($B7943="","",MIN(1,DAY($A7943)/IF($N7943="Superstore",Settings!$B$5,Settings!$B$4)))</f>
        <v/>
      </c>
      <c r="S7943" s="17">
        <f>IF(OR($B7943="",$G7943="",$R7943=0),"",$G7943/$R7943)</f>
        <v/>
      </c>
      <c r="T7943">
        <f>IF($S7943="","",IF($S7943&lt;Settings!$B$8,"Critical",IF($S7943&lt;Settings!$B$9,"Semi Critical","Non Critical")))</f>
        <v/>
      </c>
      <c r="U7943">
        <f>IF($B7943="","",IFERROR(VLOOKUP($O7943,Leaders!$A:$B,2,0),"Not Mapped"))</f>
        <v/>
      </c>
    </row>
    <row r="7944">
      <c r="A7944" s="16" t="n"/>
      <c r="G7944" s="17" t="n"/>
      <c r="H7944" s="17" t="n"/>
      <c r="I7944" s="17" t="n"/>
      <c r="J7944" s="17" t="n"/>
      <c r="K7944" s="17" t="n"/>
      <c r="L7944" s="17" t="n"/>
      <c r="N7944">
        <f>IF($B7944="","",IF($C7944="SUPERSTORE","Superstore","DH"))</f>
        <v/>
      </c>
      <c r="O7944">
        <f>IF($B7944="","",IFERROR(VLOOKUP($B7944,Mapping!$A:$C,2,0),"Not Mapped"))</f>
        <v/>
      </c>
      <c r="P7944">
        <f>IF($B7944="","",IFERROR(VLOOKUP($B7944,Mapping!$A:$C,3,0),"Not Mapped"))</f>
        <v/>
      </c>
      <c r="Q7944">
        <f>IF($B7944="","",IF(COUNTIF(Exclusions!$A:$A,$B7944)&gt;0,"Yes","No"))</f>
        <v/>
      </c>
      <c r="R7944" s="17">
        <f>IF($B7944="","",MIN(1,DAY($A7944)/IF($N7944="Superstore",Settings!$B$5,Settings!$B$4)))</f>
        <v/>
      </c>
      <c r="S7944" s="17">
        <f>IF(OR($B7944="",$G7944="",$R7944=0),"",$G7944/$R7944)</f>
        <v/>
      </c>
      <c r="T7944">
        <f>IF($S7944="","",IF($S7944&lt;Settings!$B$8,"Critical",IF($S7944&lt;Settings!$B$9,"Semi Critical","Non Critical")))</f>
        <v/>
      </c>
      <c r="U7944">
        <f>IF($B7944="","",IFERROR(VLOOKUP($O7944,Leaders!$A:$B,2,0),"Not Mapped"))</f>
        <v/>
      </c>
    </row>
    <row r="7945">
      <c r="A7945" s="16" t="n"/>
      <c r="G7945" s="17" t="n"/>
      <c r="H7945" s="17" t="n"/>
      <c r="I7945" s="17" t="n"/>
      <c r="J7945" s="17" t="n"/>
      <c r="K7945" s="17" t="n"/>
      <c r="L7945" s="17" t="n"/>
      <c r="N7945">
        <f>IF($B7945="","",IF($C7945="SUPERSTORE","Superstore","DH"))</f>
        <v/>
      </c>
      <c r="O7945">
        <f>IF($B7945="","",IFERROR(VLOOKUP($B7945,Mapping!$A:$C,2,0),"Not Mapped"))</f>
        <v/>
      </c>
      <c r="P7945">
        <f>IF($B7945="","",IFERROR(VLOOKUP($B7945,Mapping!$A:$C,3,0),"Not Mapped"))</f>
        <v/>
      </c>
      <c r="Q7945">
        <f>IF($B7945="","",IF(COUNTIF(Exclusions!$A:$A,$B7945)&gt;0,"Yes","No"))</f>
        <v/>
      </c>
      <c r="R7945" s="17">
        <f>IF($B7945="","",MIN(1,DAY($A7945)/IF($N7945="Superstore",Settings!$B$5,Settings!$B$4)))</f>
        <v/>
      </c>
      <c r="S7945" s="17">
        <f>IF(OR($B7945="",$G7945="",$R7945=0),"",$G7945/$R7945)</f>
        <v/>
      </c>
      <c r="T7945">
        <f>IF($S7945="","",IF($S7945&lt;Settings!$B$8,"Critical",IF($S7945&lt;Settings!$B$9,"Semi Critical","Non Critical")))</f>
        <v/>
      </c>
      <c r="U7945">
        <f>IF($B7945="","",IFERROR(VLOOKUP($O7945,Leaders!$A:$B,2,0),"Not Mapped"))</f>
        <v/>
      </c>
    </row>
    <row r="7946">
      <c r="A7946" s="16" t="n"/>
      <c r="G7946" s="17" t="n"/>
      <c r="H7946" s="17" t="n"/>
      <c r="I7946" s="17" t="n"/>
      <c r="J7946" s="17" t="n"/>
      <c r="K7946" s="17" t="n"/>
      <c r="L7946" s="17" t="n"/>
      <c r="N7946">
        <f>IF($B7946="","",IF($C7946="SUPERSTORE","Superstore","DH"))</f>
        <v/>
      </c>
      <c r="O7946">
        <f>IF($B7946="","",IFERROR(VLOOKUP($B7946,Mapping!$A:$C,2,0),"Not Mapped"))</f>
        <v/>
      </c>
      <c r="P7946">
        <f>IF($B7946="","",IFERROR(VLOOKUP($B7946,Mapping!$A:$C,3,0),"Not Mapped"))</f>
        <v/>
      </c>
      <c r="Q7946">
        <f>IF($B7946="","",IF(COUNTIF(Exclusions!$A:$A,$B7946)&gt;0,"Yes","No"))</f>
        <v/>
      </c>
      <c r="R7946" s="17">
        <f>IF($B7946="","",MIN(1,DAY($A7946)/IF($N7946="Superstore",Settings!$B$5,Settings!$B$4)))</f>
        <v/>
      </c>
      <c r="S7946" s="17">
        <f>IF(OR($B7946="",$G7946="",$R7946=0),"",$G7946/$R7946)</f>
        <v/>
      </c>
      <c r="T7946">
        <f>IF($S7946="","",IF($S7946&lt;Settings!$B$8,"Critical",IF($S7946&lt;Settings!$B$9,"Semi Critical","Non Critical")))</f>
        <v/>
      </c>
      <c r="U7946">
        <f>IF($B7946="","",IFERROR(VLOOKUP($O7946,Leaders!$A:$B,2,0),"Not Mapped"))</f>
        <v/>
      </c>
    </row>
    <row r="7947">
      <c r="A7947" s="16" t="n"/>
      <c r="G7947" s="17" t="n"/>
      <c r="H7947" s="17" t="n"/>
      <c r="I7947" s="17" t="n"/>
      <c r="J7947" s="17" t="n"/>
      <c r="K7947" s="17" t="n"/>
      <c r="L7947" s="17" t="n"/>
      <c r="N7947">
        <f>IF($B7947="","",IF($C7947="SUPERSTORE","Superstore","DH"))</f>
        <v/>
      </c>
      <c r="O7947">
        <f>IF($B7947="","",IFERROR(VLOOKUP($B7947,Mapping!$A:$C,2,0),"Not Mapped"))</f>
        <v/>
      </c>
      <c r="P7947">
        <f>IF($B7947="","",IFERROR(VLOOKUP($B7947,Mapping!$A:$C,3,0),"Not Mapped"))</f>
        <v/>
      </c>
      <c r="Q7947">
        <f>IF($B7947="","",IF(COUNTIF(Exclusions!$A:$A,$B7947)&gt;0,"Yes","No"))</f>
        <v/>
      </c>
      <c r="R7947" s="17">
        <f>IF($B7947="","",MIN(1,DAY($A7947)/IF($N7947="Superstore",Settings!$B$5,Settings!$B$4)))</f>
        <v/>
      </c>
      <c r="S7947" s="17">
        <f>IF(OR($B7947="",$G7947="",$R7947=0),"",$G7947/$R7947)</f>
        <v/>
      </c>
      <c r="T7947">
        <f>IF($S7947="","",IF($S7947&lt;Settings!$B$8,"Critical",IF($S7947&lt;Settings!$B$9,"Semi Critical","Non Critical")))</f>
        <v/>
      </c>
      <c r="U7947">
        <f>IF($B7947="","",IFERROR(VLOOKUP($O7947,Leaders!$A:$B,2,0),"Not Mapped"))</f>
        <v/>
      </c>
    </row>
    <row r="7948">
      <c r="A7948" s="16" t="n"/>
      <c r="G7948" s="17" t="n"/>
      <c r="H7948" s="17" t="n"/>
      <c r="I7948" s="17" t="n"/>
      <c r="J7948" s="17" t="n"/>
      <c r="K7948" s="17" t="n"/>
      <c r="L7948" s="17" t="n"/>
      <c r="N7948">
        <f>IF($B7948="","",IF($C7948="SUPERSTORE","Superstore","DH"))</f>
        <v/>
      </c>
      <c r="O7948">
        <f>IF($B7948="","",IFERROR(VLOOKUP($B7948,Mapping!$A:$C,2,0),"Not Mapped"))</f>
        <v/>
      </c>
      <c r="P7948">
        <f>IF($B7948="","",IFERROR(VLOOKUP($B7948,Mapping!$A:$C,3,0),"Not Mapped"))</f>
        <v/>
      </c>
      <c r="Q7948">
        <f>IF($B7948="","",IF(COUNTIF(Exclusions!$A:$A,$B7948)&gt;0,"Yes","No"))</f>
        <v/>
      </c>
      <c r="R7948" s="17">
        <f>IF($B7948="","",MIN(1,DAY($A7948)/IF($N7948="Superstore",Settings!$B$5,Settings!$B$4)))</f>
        <v/>
      </c>
      <c r="S7948" s="17">
        <f>IF(OR($B7948="",$G7948="",$R7948=0),"",$G7948/$R7948)</f>
        <v/>
      </c>
      <c r="T7948">
        <f>IF($S7948="","",IF($S7948&lt;Settings!$B$8,"Critical",IF($S7948&lt;Settings!$B$9,"Semi Critical","Non Critical")))</f>
        <v/>
      </c>
      <c r="U7948">
        <f>IF($B7948="","",IFERROR(VLOOKUP($O7948,Leaders!$A:$B,2,0),"Not Mapped"))</f>
        <v/>
      </c>
    </row>
    <row r="7949">
      <c r="A7949" s="16" t="n"/>
      <c r="G7949" s="17" t="n"/>
      <c r="H7949" s="17" t="n"/>
      <c r="I7949" s="17" t="n"/>
      <c r="J7949" s="17" t="n"/>
      <c r="K7949" s="17" t="n"/>
      <c r="L7949" s="17" t="n"/>
      <c r="N7949">
        <f>IF($B7949="","",IF($C7949="SUPERSTORE","Superstore","DH"))</f>
        <v/>
      </c>
      <c r="O7949">
        <f>IF($B7949="","",IFERROR(VLOOKUP($B7949,Mapping!$A:$C,2,0),"Not Mapped"))</f>
        <v/>
      </c>
      <c r="P7949">
        <f>IF($B7949="","",IFERROR(VLOOKUP($B7949,Mapping!$A:$C,3,0),"Not Mapped"))</f>
        <v/>
      </c>
      <c r="Q7949">
        <f>IF($B7949="","",IF(COUNTIF(Exclusions!$A:$A,$B7949)&gt;0,"Yes","No"))</f>
        <v/>
      </c>
      <c r="R7949" s="17">
        <f>IF($B7949="","",MIN(1,DAY($A7949)/IF($N7949="Superstore",Settings!$B$5,Settings!$B$4)))</f>
        <v/>
      </c>
      <c r="S7949" s="17">
        <f>IF(OR($B7949="",$G7949="",$R7949=0),"",$G7949/$R7949)</f>
        <v/>
      </c>
      <c r="T7949">
        <f>IF($S7949="","",IF($S7949&lt;Settings!$B$8,"Critical",IF($S7949&lt;Settings!$B$9,"Semi Critical","Non Critical")))</f>
        <v/>
      </c>
      <c r="U7949">
        <f>IF($B7949="","",IFERROR(VLOOKUP($O7949,Leaders!$A:$B,2,0),"Not Mapped"))</f>
        <v/>
      </c>
    </row>
    <row r="7950">
      <c r="A7950" s="16" t="n"/>
      <c r="G7950" s="17" t="n"/>
      <c r="H7950" s="17" t="n"/>
      <c r="I7950" s="17" t="n"/>
      <c r="J7950" s="17" t="n"/>
      <c r="K7950" s="17" t="n"/>
      <c r="L7950" s="17" t="n"/>
      <c r="N7950">
        <f>IF($B7950="","",IF($C7950="SUPERSTORE","Superstore","DH"))</f>
        <v/>
      </c>
      <c r="O7950">
        <f>IF($B7950="","",IFERROR(VLOOKUP($B7950,Mapping!$A:$C,2,0),"Not Mapped"))</f>
        <v/>
      </c>
      <c r="P7950">
        <f>IF($B7950="","",IFERROR(VLOOKUP($B7950,Mapping!$A:$C,3,0),"Not Mapped"))</f>
        <v/>
      </c>
      <c r="Q7950">
        <f>IF($B7950="","",IF(COUNTIF(Exclusions!$A:$A,$B7950)&gt;0,"Yes","No"))</f>
        <v/>
      </c>
      <c r="R7950" s="17">
        <f>IF($B7950="","",MIN(1,DAY($A7950)/IF($N7950="Superstore",Settings!$B$5,Settings!$B$4)))</f>
        <v/>
      </c>
      <c r="S7950" s="17">
        <f>IF(OR($B7950="",$G7950="",$R7950=0),"",$G7950/$R7950)</f>
        <v/>
      </c>
      <c r="T7950">
        <f>IF($S7950="","",IF($S7950&lt;Settings!$B$8,"Critical",IF($S7950&lt;Settings!$B$9,"Semi Critical","Non Critical")))</f>
        <v/>
      </c>
      <c r="U7950">
        <f>IF($B7950="","",IFERROR(VLOOKUP($O7950,Leaders!$A:$B,2,0),"Not Mapped"))</f>
        <v/>
      </c>
    </row>
    <row r="7951">
      <c r="A7951" s="16" t="n"/>
      <c r="G7951" s="17" t="n"/>
      <c r="H7951" s="17" t="n"/>
      <c r="I7951" s="17" t="n"/>
      <c r="J7951" s="17" t="n"/>
      <c r="K7951" s="17" t="n"/>
      <c r="L7951" s="17" t="n"/>
      <c r="N7951">
        <f>IF($B7951="","",IF($C7951="SUPERSTORE","Superstore","DH"))</f>
        <v/>
      </c>
      <c r="O7951">
        <f>IF($B7951="","",IFERROR(VLOOKUP($B7951,Mapping!$A:$C,2,0),"Not Mapped"))</f>
        <v/>
      </c>
      <c r="P7951">
        <f>IF($B7951="","",IFERROR(VLOOKUP($B7951,Mapping!$A:$C,3,0),"Not Mapped"))</f>
        <v/>
      </c>
      <c r="Q7951">
        <f>IF($B7951="","",IF(COUNTIF(Exclusions!$A:$A,$B7951)&gt;0,"Yes","No"))</f>
        <v/>
      </c>
      <c r="R7951" s="17">
        <f>IF($B7951="","",MIN(1,DAY($A7951)/IF($N7951="Superstore",Settings!$B$5,Settings!$B$4)))</f>
        <v/>
      </c>
      <c r="S7951" s="17">
        <f>IF(OR($B7951="",$G7951="",$R7951=0),"",$G7951/$R7951)</f>
        <v/>
      </c>
      <c r="T7951">
        <f>IF($S7951="","",IF($S7951&lt;Settings!$B$8,"Critical",IF($S7951&lt;Settings!$B$9,"Semi Critical","Non Critical")))</f>
        <v/>
      </c>
      <c r="U7951">
        <f>IF($B7951="","",IFERROR(VLOOKUP($O7951,Leaders!$A:$B,2,0),"Not Mapped"))</f>
        <v/>
      </c>
    </row>
    <row r="7952">
      <c r="A7952" s="16" t="n"/>
      <c r="G7952" s="17" t="n"/>
      <c r="H7952" s="17" t="n"/>
      <c r="I7952" s="17" t="n"/>
      <c r="J7952" s="17" t="n"/>
      <c r="K7952" s="17" t="n"/>
      <c r="L7952" s="17" t="n"/>
      <c r="N7952">
        <f>IF($B7952="","",IF($C7952="SUPERSTORE","Superstore","DH"))</f>
        <v/>
      </c>
      <c r="O7952">
        <f>IF($B7952="","",IFERROR(VLOOKUP($B7952,Mapping!$A:$C,2,0),"Not Mapped"))</f>
        <v/>
      </c>
      <c r="P7952">
        <f>IF($B7952="","",IFERROR(VLOOKUP($B7952,Mapping!$A:$C,3,0),"Not Mapped"))</f>
        <v/>
      </c>
      <c r="Q7952">
        <f>IF($B7952="","",IF(COUNTIF(Exclusions!$A:$A,$B7952)&gt;0,"Yes","No"))</f>
        <v/>
      </c>
      <c r="R7952" s="17">
        <f>IF($B7952="","",MIN(1,DAY($A7952)/IF($N7952="Superstore",Settings!$B$5,Settings!$B$4)))</f>
        <v/>
      </c>
      <c r="S7952" s="17">
        <f>IF(OR($B7952="",$G7952="",$R7952=0),"",$G7952/$R7952)</f>
        <v/>
      </c>
      <c r="T7952">
        <f>IF($S7952="","",IF($S7952&lt;Settings!$B$8,"Critical",IF($S7952&lt;Settings!$B$9,"Semi Critical","Non Critical")))</f>
        <v/>
      </c>
      <c r="U7952">
        <f>IF($B7952="","",IFERROR(VLOOKUP($O7952,Leaders!$A:$B,2,0),"Not Mapped"))</f>
        <v/>
      </c>
    </row>
    <row r="7953">
      <c r="A7953" s="16" t="n"/>
      <c r="G7953" s="17" t="n"/>
      <c r="H7953" s="17" t="n"/>
      <c r="I7953" s="17" t="n"/>
      <c r="J7953" s="17" t="n"/>
      <c r="K7953" s="17" t="n"/>
      <c r="L7953" s="17" t="n"/>
      <c r="N7953">
        <f>IF($B7953="","",IF($C7953="SUPERSTORE","Superstore","DH"))</f>
        <v/>
      </c>
      <c r="O7953">
        <f>IF($B7953="","",IFERROR(VLOOKUP($B7953,Mapping!$A:$C,2,0),"Not Mapped"))</f>
        <v/>
      </c>
      <c r="P7953">
        <f>IF($B7953="","",IFERROR(VLOOKUP($B7953,Mapping!$A:$C,3,0),"Not Mapped"))</f>
        <v/>
      </c>
      <c r="Q7953">
        <f>IF($B7953="","",IF(COUNTIF(Exclusions!$A:$A,$B7953)&gt;0,"Yes","No"))</f>
        <v/>
      </c>
      <c r="R7953" s="17">
        <f>IF($B7953="","",MIN(1,DAY($A7953)/IF($N7953="Superstore",Settings!$B$5,Settings!$B$4)))</f>
        <v/>
      </c>
      <c r="S7953" s="17">
        <f>IF(OR($B7953="",$G7953="",$R7953=0),"",$G7953/$R7953)</f>
        <v/>
      </c>
      <c r="T7953">
        <f>IF($S7953="","",IF($S7953&lt;Settings!$B$8,"Critical",IF($S7953&lt;Settings!$B$9,"Semi Critical","Non Critical")))</f>
        <v/>
      </c>
      <c r="U7953">
        <f>IF($B7953="","",IFERROR(VLOOKUP($O7953,Leaders!$A:$B,2,0),"Not Mapped"))</f>
        <v/>
      </c>
    </row>
    <row r="7954">
      <c r="A7954" s="16" t="n"/>
      <c r="G7954" s="17" t="n"/>
      <c r="H7954" s="17" t="n"/>
      <c r="I7954" s="17" t="n"/>
      <c r="J7954" s="17" t="n"/>
      <c r="K7954" s="17" t="n"/>
      <c r="L7954" s="17" t="n"/>
      <c r="N7954">
        <f>IF($B7954="","",IF($C7954="SUPERSTORE","Superstore","DH"))</f>
        <v/>
      </c>
      <c r="O7954">
        <f>IF($B7954="","",IFERROR(VLOOKUP($B7954,Mapping!$A:$C,2,0),"Not Mapped"))</f>
        <v/>
      </c>
      <c r="P7954">
        <f>IF($B7954="","",IFERROR(VLOOKUP($B7954,Mapping!$A:$C,3,0),"Not Mapped"))</f>
        <v/>
      </c>
      <c r="Q7954">
        <f>IF($B7954="","",IF(COUNTIF(Exclusions!$A:$A,$B7954)&gt;0,"Yes","No"))</f>
        <v/>
      </c>
      <c r="R7954" s="17">
        <f>IF($B7954="","",MIN(1,DAY($A7954)/IF($N7954="Superstore",Settings!$B$5,Settings!$B$4)))</f>
        <v/>
      </c>
      <c r="S7954" s="17">
        <f>IF(OR($B7954="",$G7954="",$R7954=0),"",$G7954/$R7954)</f>
        <v/>
      </c>
      <c r="T7954">
        <f>IF($S7954="","",IF($S7954&lt;Settings!$B$8,"Critical",IF($S7954&lt;Settings!$B$9,"Semi Critical","Non Critical")))</f>
        <v/>
      </c>
      <c r="U7954">
        <f>IF($B7954="","",IFERROR(VLOOKUP($O7954,Leaders!$A:$B,2,0),"Not Mapped"))</f>
        <v/>
      </c>
    </row>
    <row r="7955">
      <c r="A7955" s="16" t="n"/>
      <c r="G7955" s="17" t="n"/>
      <c r="H7955" s="17" t="n"/>
      <c r="I7955" s="17" t="n"/>
      <c r="J7955" s="17" t="n"/>
      <c r="K7955" s="17" t="n"/>
      <c r="L7955" s="17" t="n"/>
      <c r="N7955">
        <f>IF($B7955="","",IF($C7955="SUPERSTORE","Superstore","DH"))</f>
        <v/>
      </c>
      <c r="O7955">
        <f>IF($B7955="","",IFERROR(VLOOKUP($B7955,Mapping!$A:$C,2,0),"Not Mapped"))</f>
        <v/>
      </c>
      <c r="P7955">
        <f>IF($B7955="","",IFERROR(VLOOKUP($B7955,Mapping!$A:$C,3,0),"Not Mapped"))</f>
        <v/>
      </c>
      <c r="Q7955">
        <f>IF($B7955="","",IF(COUNTIF(Exclusions!$A:$A,$B7955)&gt;0,"Yes","No"))</f>
        <v/>
      </c>
      <c r="R7955" s="17">
        <f>IF($B7955="","",MIN(1,DAY($A7955)/IF($N7955="Superstore",Settings!$B$5,Settings!$B$4)))</f>
        <v/>
      </c>
      <c r="S7955" s="17">
        <f>IF(OR($B7955="",$G7955="",$R7955=0),"",$G7955/$R7955)</f>
        <v/>
      </c>
      <c r="T7955">
        <f>IF($S7955="","",IF($S7955&lt;Settings!$B$8,"Critical",IF($S7955&lt;Settings!$B$9,"Semi Critical","Non Critical")))</f>
        <v/>
      </c>
      <c r="U7955">
        <f>IF($B7955="","",IFERROR(VLOOKUP($O7955,Leaders!$A:$B,2,0),"Not Mapped"))</f>
        <v/>
      </c>
    </row>
    <row r="7956">
      <c r="A7956" s="16" t="n"/>
      <c r="G7956" s="17" t="n"/>
      <c r="H7956" s="17" t="n"/>
      <c r="I7956" s="17" t="n"/>
      <c r="J7956" s="17" t="n"/>
      <c r="K7956" s="17" t="n"/>
      <c r="L7956" s="17" t="n"/>
      <c r="N7956">
        <f>IF($B7956="","",IF($C7956="SUPERSTORE","Superstore","DH"))</f>
        <v/>
      </c>
      <c r="O7956">
        <f>IF($B7956="","",IFERROR(VLOOKUP($B7956,Mapping!$A:$C,2,0),"Not Mapped"))</f>
        <v/>
      </c>
      <c r="P7956">
        <f>IF($B7956="","",IFERROR(VLOOKUP($B7956,Mapping!$A:$C,3,0),"Not Mapped"))</f>
        <v/>
      </c>
      <c r="Q7956">
        <f>IF($B7956="","",IF(COUNTIF(Exclusions!$A:$A,$B7956)&gt;0,"Yes","No"))</f>
        <v/>
      </c>
      <c r="R7956" s="17">
        <f>IF($B7956="","",MIN(1,DAY($A7956)/IF($N7956="Superstore",Settings!$B$5,Settings!$B$4)))</f>
        <v/>
      </c>
      <c r="S7956" s="17">
        <f>IF(OR($B7956="",$G7956="",$R7956=0),"",$G7956/$R7956)</f>
        <v/>
      </c>
      <c r="T7956">
        <f>IF($S7956="","",IF($S7956&lt;Settings!$B$8,"Critical",IF($S7956&lt;Settings!$B$9,"Semi Critical","Non Critical")))</f>
        <v/>
      </c>
      <c r="U7956">
        <f>IF($B7956="","",IFERROR(VLOOKUP($O7956,Leaders!$A:$B,2,0),"Not Mapped"))</f>
        <v/>
      </c>
    </row>
    <row r="7957">
      <c r="A7957" s="16" t="n"/>
      <c r="G7957" s="17" t="n"/>
      <c r="H7957" s="17" t="n"/>
      <c r="I7957" s="17" t="n"/>
      <c r="J7957" s="17" t="n"/>
      <c r="K7957" s="17" t="n"/>
      <c r="L7957" s="17" t="n"/>
      <c r="N7957">
        <f>IF($B7957="","",IF($C7957="SUPERSTORE","Superstore","DH"))</f>
        <v/>
      </c>
      <c r="O7957">
        <f>IF($B7957="","",IFERROR(VLOOKUP($B7957,Mapping!$A:$C,2,0),"Not Mapped"))</f>
        <v/>
      </c>
      <c r="P7957">
        <f>IF($B7957="","",IFERROR(VLOOKUP($B7957,Mapping!$A:$C,3,0),"Not Mapped"))</f>
        <v/>
      </c>
      <c r="Q7957">
        <f>IF($B7957="","",IF(COUNTIF(Exclusions!$A:$A,$B7957)&gt;0,"Yes","No"))</f>
        <v/>
      </c>
      <c r="R7957" s="17">
        <f>IF($B7957="","",MIN(1,DAY($A7957)/IF($N7957="Superstore",Settings!$B$5,Settings!$B$4)))</f>
        <v/>
      </c>
      <c r="S7957" s="17">
        <f>IF(OR($B7957="",$G7957="",$R7957=0),"",$G7957/$R7957)</f>
        <v/>
      </c>
      <c r="T7957">
        <f>IF($S7957="","",IF($S7957&lt;Settings!$B$8,"Critical",IF($S7957&lt;Settings!$B$9,"Semi Critical","Non Critical")))</f>
        <v/>
      </c>
      <c r="U7957">
        <f>IF($B7957="","",IFERROR(VLOOKUP($O7957,Leaders!$A:$B,2,0),"Not Mapped"))</f>
        <v/>
      </c>
    </row>
    <row r="7958">
      <c r="A7958" s="16" t="n"/>
      <c r="G7958" s="17" t="n"/>
      <c r="H7958" s="17" t="n"/>
      <c r="I7958" s="17" t="n"/>
      <c r="J7958" s="17" t="n"/>
      <c r="K7958" s="17" t="n"/>
      <c r="L7958" s="17" t="n"/>
      <c r="N7958">
        <f>IF($B7958="","",IF($C7958="SUPERSTORE","Superstore","DH"))</f>
        <v/>
      </c>
      <c r="O7958">
        <f>IF($B7958="","",IFERROR(VLOOKUP($B7958,Mapping!$A:$C,2,0),"Not Mapped"))</f>
        <v/>
      </c>
      <c r="P7958">
        <f>IF($B7958="","",IFERROR(VLOOKUP($B7958,Mapping!$A:$C,3,0),"Not Mapped"))</f>
        <v/>
      </c>
      <c r="Q7958">
        <f>IF($B7958="","",IF(COUNTIF(Exclusions!$A:$A,$B7958)&gt;0,"Yes","No"))</f>
        <v/>
      </c>
      <c r="R7958" s="17">
        <f>IF($B7958="","",MIN(1,DAY($A7958)/IF($N7958="Superstore",Settings!$B$5,Settings!$B$4)))</f>
        <v/>
      </c>
      <c r="S7958" s="17">
        <f>IF(OR($B7958="",$G7958="",$R7958=0),"",$G7958/$R7958)</f>
        <v/>
      </c>
      <c r="T7958">
        <f>IF($S7958="","",IF($S7958&lt;Settings!$B$8,"Critical",IF($S7958&lt;Settings!$B$9,"Semi Critical","Non Critical")))</f>
        <v/>
      </c>
      <c r="U7958">
        <f>IF($B7958="","",IFERROR(VLOOKUP($O7958,Leaders!$A:$B,2,0),"Not Mapped"))</f>
        <v/>
      </c>
    </row>
    <row r="7959">
      <c r="A7959" s="16" t="n"/>
      <c r="G7959" s="17" t="n"/>
      <c r="H7959" s="17" t="n"/>
      <c r="I7959" s="17" t="n"/>
      <c r="J7959" s="17" t="n"/>
      <c r="K7959" s="17" t="n"/>
      <c r="L7959" s="17" t="n"/>
      <c r="N7959">
        <f>IF($B7959="","",IF($C7959="SUPERSTORE","Superstore","DH"))</f>
        <v/>
      </c>
      <c r="O7959">
        <f>IF($B7959="","",IFERROR(VLOOKUP($B7959,Mapping!$A:$C,2,0),"Not Mapped"))</f>
        <v/>
      </c>
      <c r="P7959">
        <f>IF($B7959="","",IFERROR(VLOOKUP($B7959,Mapping!$A:$C,3,0),"Not Mapped"))</f>
        <v/>
      </c>
      <c r="Q7959">
        <f>IF($B7959="","",IF(COUNTIF(Exclusions!$A:$A,$B7959)&gt;0,"Yes","No"))</f>
        <v/>
      </c>
      <c r="R7959" s="17">
        <f>IF($B7959="","",MIN(1,DAY($A7959)/IF($N7959="Superstore",Settings!$B$5,Settings!$B$4)))</f>
        <v/>
      </c>
      <c r="S7959" s="17">
        <f>IF(OR($B7959="",$G7959="",$R7959=0),"",$G7959/$R7959)</f>
        <v/>
      </c>
      <c r="T7959">
        <f>IF($S7959="","",IF($S7959&lt;Settings!$B$8,"Critical",IF($S7959&lt;Settings!$B$9,"Semi Critical","Non Critical")))</f>
        <v/>
      </c>
      <c r="U7959">
        <f>IF($B7959="","",IFERROR(VLOOKUP($O7959,Leaders!$A:$B,2,0),"Not Mapped"))</f>
        <v/>
      </c>
    </row>
    <row r="7960">
      <c r="A7960" s="16" t="n"/>
      <c r="G7960" s="17" t="n"/>
      <c r="H7960" s="17" t="n"/>
      <c r="I7960" s="17" t="n"/>
      <c r="J7960" s="17" t="n"/>
      <c r="K7960" s="17" t="n"/>
      <c r="L7960" s="17" t="n"/>
      <c r="N7960">
        <f>IF($B7960="","",IF($C7960="SUPERSTORE","Superstore","DH"))</f>
        <v/>
      </c>
      <c r="O7960">
        <f>IF($B7960="","",IFERROR(VLOOKUP($B7960,Mapping!$A:$C,2,0),"Not Mapped"))</f>
        <v/>
      </c>
      <c r="P7960">
        <f>IF($B7960="","",IFERROR(VLOOKUP($B7960,Mapping!$A:$C,3,0),"Not Mapped"))</f>
        <v/>
      </c>
      <c r="Q7960">
        <f>IF($B7960="","",IF(COUNTIF(Exclusions!$A:$A,$B7960)&gt;0,"Yes","No"))</f>
        <v/>
      </c>
      <c r="R7960" s="17">
        <f>IF($B7960="","",MIN(1,DAY($A7960)/IF($N7960="Superstore",Settings!$B$5,Settings!$B$4)))</f>
        <v/>
      </c>
      <c r="S7960" s="17">
        <f>IF(OR($B7960="",$G7960="",$R7960=0),"",$G7960/$R7960)</f>
        <v/>
      </c>
      <c r="T7960">
        <f>IF($S7960="","",IF($S7960&lt;Settings!$B$8,"Critical",IF($S7960&lt;Settings!$B$9,"Semi Critical","Non Critical")))</f>
        <v/>
      </c>
      <c r="U7960">
        <f>IF($B7960="","",IFERROR(VLOOKUP($O7960,Leaders!$A:$B,2,0),"Not Mapped"))</f>
        <v/>
      </c>
    </row>
    <row r="7961">
      <c r="A7961" s="16" t="n"/>
      <c r="G7961" s="17" t="n"/>
      <c r="H7961" s="17" t="n"/>
      <c r="I7961" s="17" t="n"/>
      <c r="J7961" s="17" t="n"/>
      <c r="K7961" s="17" t="n"/>
      <c r="L7961" s="17" t="n"/>
      <c r="N7961">
        <f>IF($B7961="","",IF($C7961="SUPERSTORE","Superstore","DH"))</f>
        <v/>
      </c>
      <c r="O7961">
        <f>IF($B7961="","",IFERROR(VLOOKUP($B7961,Mapping!$A:$C,2,0),"Not Mapped"))</f>
        <v/>
      </c>
      <c r="P7961">
        <f>IF($B7961="","",IFERROR(VLOOKUP($B7961,Mapping!$A:$C,3,0),"Not Mapped"))</f>
        <v/>
      </c>
      <c r="Q7961">
        <f>IF($B7961="","",IF(COUNTIF(Exclusions!$A:$A,$B7961)&gt;0,"Yes","No"))</f>
        <v/>
      </c>
      <c r="R7961" s="17">
        <f>IF($B7961="","",MIN(1,DAY($A7961)/IF($N7961="Superstore",Settings!$B$5,Settings!$B$4)))</f>
        <v/>
      </c>
      <c r="S7961" s="17">
        <f>IF(OR($B7961="",$G7961="",$R7961=0),"",$G7961/$R7961)</f>
        <v/>
      </c>
      <c r="T7961">
        <f>IF($S7961="","",IF($S7961&lt;Settings!$B$8,"Critical",IF($S7961&lt;Settings!$B$9,"Semi Critical","Non Critical")))</f>
        <v/>
      </c>
      <c r="U7961">
        <f>IF($B7961="","",IFERROR(VLOOKUP($O7961,Leaders!$A:$B,2,0),"Not Mapped"))</f>
        <v/>
      </c>
    </row>
    <row r="7962">
      <c r="A7962" s="16" t="n"/>
      <c r="G7962" s="17" t="n"/>
      <c r="H7962" s="17" t="n"/>
      <c r="I7962" s="17" t="n"/>
      <c r="J7962" s="17" t="n"/>
      <c r="K7962" s="17" t="n"/>
      <c r="L7962" s="17" t="n"/>
      <c r="N7962">
        <f>IF($B7962="","",IF($C7962="SUPERSTORE","Superstore","DH"))</f>
        <v/>
      </c>
      <c r="O7962">
        <f>IF($B7962="","",IFERROR(VLOOKUP($B7962,Mapping!$A:$C,2,0),"Not Mapped"))</f>
        <v/>
      </c>
      <c r="P7962">
        <f>IF($B7962="","",IFERROR(VLOOKUP($B7962,Mapping!$A:$C,3,0),"Not Mapped"))</f>
        <v/>
      </c>
      <c r="Q7962">
        <f>IF($B7962="","",IF(COUNTIF(Exclusions!$A:$A,$B7962)&gt;0,"Yes","No"))</f>
        <v/>
      </c>
      <c r="R7962" s="17">
        <f>IF($B7962="","",MIN(1,DAY($A7962)/IF($N7962="Superstore",Settings!$B$5,Settings!$B$4)))</f>
        <v/>
      </c>
      <c r="S7962" s="17">
        <f>IF(OR($B7962="",$G7962="",$R7962=0),"",$G7962/$R7962)</f>
        <v/>
      </c>
      <c r="T7962">
        <f>IF($S7962="","",IF($S7962&lt;Settings!$B$8,"Critical",IF($S7962&lt;Settings!$B$9,"Semi Critical","Non Critical")))</f>
        <v/>
      </c>
      <c r="U7962">
        <f>IF($B7962="","",IFERROR(VLOOKUP($O7962,Leaders!$A:$B,2,0),"Not Mapped"))</f>
        <v/>
      </c>
    </row>
    <row r="7963">
      <c r="A7963" s="16" t="n"/>
      <c r="G7963" s="17" t="n"/>
      <c r="H7963" s="17" t="n"/>
      <c r="I7963" s="17" t="n"/>
      <c r="J7963" s="17" t="n"/>
      <c r="K7963" s="17" t="n"/>
      <c r="L7963" s="17" t="n"/>
      <c r="N7963">
        <f>IF($B7963="","",IF($C7963="SUPERSTORE","Superstore","DH"))</f>
        <v/>
      </c>
      <c r="O7963">
        <f>IF($B7963="","",IFERROR(VLOOKUP($B7963,Mapping!$A:$C,2,0),"Not Mapped"))</f>
        <v/>
      </c>
      <c r="P7963">
        <f>IF($B7963="","",IFERROR(VLOOKUP($B7963,Mapping!$A:$C,3,0),"Not Mapped"))</f>
        <v/>
      </c>
      <c r="Q7963">
        <f>IF($B7963="","",IF(COUNTIF(Exclusions!$A:$A,$B7963)&gt;0,"Yes","No"))</f>
        <v/>
      </c>
      <c r="R7963" s="17">
        <f>IF($B7963="","",MIN(1,DAY($A7963)/IF($N7963="Superstore",Settings!$B$5,Settings!$B$4)))</f>
        <v/>
      </c>
      <c r="S7963" s="17">
        <f>IF(OR($B7963="",$G7963="",$R7963=0),"",$G7963/$R7963)</f>
        <v/>
      </c>
      <c r="T7963">
        <f>IF($S7963="","",IF($S7963&lt;Settings!$B$8,"Critical",IF($S7963&lt;Settings!$B$9,"Semi Critical","Non Critical")))</f>
        <v/>
      </c>
      <c r="U7963">
        <f>IF($B7963="","",IFERROR(VLOOKUP($O7963,Leaders!$A:$B,2,0),"Not Mapped"))</f>
        <v/>
      </c>
    </row>
    <row r="7964">
      <c r="A7964" s="16" t="n"/>
      <c r="G7964" s="17" t="n"/>
      <c r="H7964" s="17" t="n"/>
      <c r="I7964" s="17" t="n"/>
      <c r="J7964" s="17" t="n"/>
      <c r="K7964" s="17" t="n"/>
      <c r="L7964" s="17" t="n"/>
      <c r="N7964">
        <f>IF($B7964="","",IF($C7964="SUPERSTORE","Superstore","DH"))</f>
        <v/>
      </c>
      <c r="O7964">
        <f>IF($B7964="","",IFERROR(VLOOKUP($B7964,Mapping!$A:$C,2,0),"Not Mapped"))</f>
        <v/>
      </c>
      <c r="P7964">
        <f>IF($B7964="","",IFERROR(VLOOKUP($B7964,Mapping!$A:$C,3,0),"Not Mapped"))</f>
        <v/>
      </c>
      <c r="Q7964">
        <f>IF($B7964="","",IF(COUNTIF(Exclusions!$A:$A,$B7964)&gt;0,"Yes","No"))</f>
        <v/>
      </c>
      <c r="R7964" s="17">
        <f>IF($B7964="","",MIN(1,DAY($A7964)/IF($N7964="Superstore",Settings!$B$5,Settings!$B$4)))</f>
        <v/>
      </c>
      <c r="S7964" s="17">
        <f>IF(OR($B7964="",$G7964="",$R7964=0),"",$G7964/$R7964)</f>
        <v/>
      </c>
      <c r="T7964">
        <f>IF($S7964="","",IF($S7964&lt;Settings!$B$8,"Critical",IF($S7964&lt;Settings!$B$9,"Semi Critical","Non Critical")))</f>
        <v/>
      </c>
      <c r="U7964">
        <f>IF($B7964="","",IFERROR(VLOOKUP($O7964,Leaders!$A:$B,2,0),"Not Mapped"))</f>
        <v/>
      </c>
    </row>
    <row r="7965">
      <c r="A7965" s="16" t="n"/>
      <c r="G7965" s="17" t="n"/>
      <c r="H7965" s="17" t="n"/>
      <c r="I7965" s="17" t="n"/>
      <c r="J7965" s="17" t="n"/>
      <c r="K7965" s="17" t="n"/>
      <c r="L7965" s="17" t="n"/>
      <c r="N7965">
        <f>IF($B7965="","",IF($C7965="SUPERSTORE","Superstore","DH"))</f>
        <v/>
      </c>
      <c r="O7965">
        <f>IF($B7965="","",IFERROR(VLOOKUP($B7965,Mapping!$A:$C,2,0),"Not Mapped"))</f>
        <v/>
      </c>
      <c r="P7965">
        <f>IF($B7965="","",IFERROR(VLOOKUP($B7965,Mapping!$A:$C,3,0),"Not Mapped"))</f>
        <v/>
      </c>
      <c r="Q7965">
        <f>IF($B7965="","",IF(COUNTIF(Exclusions!$A:$A,$B7965)&gt;0,"Yes","No"))</f>
        <v/>
      </c>
      <c r="R7965" s="17">
        <f>IF($B7965="","",MIN(1,DAY($A7965)/IF($N7965="Superstore",Settings!$B$5,Settings!$B$4)))</f>
        <v/>
      </c>
      <c r="S7965" s="17">
        <f>IF(OR($B7965="",$G7965="",$R7965=0),"",$G7965/$R7965)</f>
        <v/>
      </c>
      <c r="T7965">
        <f>IF($S7965="","",IF($S7965&lt;Settings!$B$8,"Critical",IF($S7965&lt;Settings!$B$9,"Semi Critical","Non Critical")))</f>
        <v/>
      </c>
      <c r="U7965">
        <f>IF($B7965="","",IFERROR(VLOOKUP($O7965,Leaders!$A:$B,2,0),"Not Mapped"))</f>
        <v/>
      </c>
    </row>
    <row r="7966">
      <c r="A7966" s="16" t="n"/>
      <c r="G7966" s="17" t="n"/>
      <c r="H7966" s="17" t="n"/>
      <c r="I7966" s="17" t="n"/>
      <c r="J7966" s="17" t="n"/>
      <c r="K7966" s="17" t="n"/>
      <c r="L7966" s="17" t="n"/>
      <c r="N7966">
        <f>IF($B7966="","",IF($C7966="SUPERSTORE","Superstore","DH"))</f>
        <v/>
      </c>
      <c r="O7966">
        <f>IF($B7966="","",IFERROR(VLOOKUP($B7966,Mapping!$A:$C,2,0),"Not Mapped"))</f>
        <v/>
      </c>
      <c r="P7966">
        <f>IF($B7966="","",IFERROR(VLOOKUP($B7966,Mapping!$A:$C,3,0),"Not Mapped"))</f>
        <v/>
      </c>
      <c r="Q7966">
        <f>IF($B7966="","",IF(COUNTIF(Exclusions!$A:$A,$B7966)&gt;0,"Yes","No"))</f>
        <v/>
      </c>
      <c r="R7966" s="17">
        <f>IF($B7966="","",MIN(1,DAY($A7966)/IF($N7966="Superstore",Settings!$B$5,Settings!$B$4)))</f>
        <v/>
      </c>
      <c r="S7966" s="17">
        <f>IF(OR($B7966="",$G7966="",$R7966=0),"",$G7966/$R7966)</f>
        <v/>
      </c>
      <c r="T7966">
        <f>IF($S7966="","",IF($S7966&lt;Settings!$B$8,"Critical",IF($S7966&lt;Settings!$B$9,"Semi Critical","Non Critical")))</f>
        <v/>
      </c>
      <c r="U7966">
        <f>IF($B7966="","",IFERROR(VLOOKUP($O7966,Leaders!$A:$B,2,0),"Not Mapped"))</f>
        <v/>
      </c>
    </row>
    <row r="7967">
      <c r="A7967" s="16" t="n"/>
      <c r="G7967" s="17" t="n"/>
      <c r="H7967" s="17" t="n"/>
      <c r="I7967" s="17" t="n"/>
      <c r="J7967" s="17" t="n"/>
      <c r="K7967" s="17" t="n"/>
      <c r="L7967" s="17" t="n"/>
      <c r="N7967">
        <f>IF($B7967="","",IF($C7967="SUPERSTORE","Superstore","DH"))</f>
        <v/>
      </c>
      <c r="O7967">
        <f>IF($B7967="","",IFERROR(VLOOKUP($B7967,Mapping!$A:$C,2,0),"Not Mapped"))</f>
        <v/>
      </c>
      <c r="P7967">
        <f>IF($B7967="","",IFERROR(VLOOKUP($B7967,Mapping!$A:$C,3,0),"Not Mapped"))</f>
        <v/>
      </c>
      <c r="Q7967">
        <f>IF($B7967="","",IF(COUNTIF(Exclusions!$A:$A,$B7967)&gt;0,"Yes","No"))</f>
        <v/>
      </c>
      <c r="R7967" s="17">
        <f>IF($B7967="","",MIN(1,DAY($A7967)/IF($N7967="Superstore",Settings!$B$5,Settings!$B$4)))</f>
        <v/>
      </c>
      <c r="S7967" s="17">
        <f>IF(OR($B7967="",$G7967="",$R7967=0),"",$G7967/$R7967)</f>
        <v/>
      </c>
      <c r="T7967">
        <f>IF($S7967="","",IF($S7967&lt;Settings!$B$8,"Critical",IF($S7967&lt;Settings!$B$9,"Semi Critical","Non Critical")))</f>
        <v/>
      </c>
      <c r="U7967">
        <f>IF($B7967="","",IFERROR(VLOOKUP($O7967,Leaders!$A:$B,2,0),"Not Mapped"))</f>
        <v/>
      </c>
    </row>
    <row r="7968">
      <c r="A7968" s="16" t="n"/>
      <c r="G7968" s="17" t="n"/>
      <c r="H7968" s="17" t="n"/>
      <c r="I7968" s="17" t="n"/>
      <c r="J7968" s="17" t="n"/>
      <c r="K7968" s="17" t="n"/>
      <c r="L7968" s="17" t="n"/>
      <c r="N7968">
        <f>IF($B7968="","",IF($C7968="SUPERSTORE","Superstore","DH"))</f>
        <v/>
      </c>
      <c r="O7968">
        <f>IF($B7968="","",IFERROR(VLOOKUP($B7968,Mapping!$A:$C,2,0),"Not Mapped"))</f>
        <v/>
      </c>
      <c r="P7968">
        <f>IF($B7968="","",IFERROR(VLOOKUP($B7968,Mapping!$A:$C,3,0),"Not Mapped"))</f>
        <v/>
      </c>
      <c r="Q7968">
        <f>IF($B7968="","",IF(COUNTIF(Exclusions!$A:$A,$B7968)&gt;0,"Yes","No"))</f>
        <v/>
      </c>
      <c r="R7968" s="17">
        <f>IF($B7968="","",MIN(1,DAY($A7968)/IF($N7968="Superstore",Settings!$B$5,Settings!$B$4)))</f>
        <v/>
      </c>
      <c r="S7968" s="17">
        <f>IF(OR($B7968="",$G7968="",$R7968=0),"",$G7968/$R7968)</f>
        <v/>
      </c>
      <c r="T7968">
        <f>IF($S7968="","",IF($S7968&lt;Settings!$B$8,"Critical",IF($S7968&lt;Settings!$B$9,"Semi Critical","Non Critical")))</f>
        <v/>
      </c>
      <c r="U7968">
        <f>IF($B7968="","",IFERROR(VLOOKUP($O7968,Leaders!$A:$B,2,0),"Not Mapped"))</f>
        <v/>
      </c>
    </row>
    <row r="7969">
      <c r="A7969" s="16" t="n"/>
      <c r="G7969" s="17" t="n"/>
      <c r="H7969" s="17" t="n"/>
      <c r="I7969" s="17" t="n"/>
      <c r="J7969" s="17" t="n"/>
      <c r="K7969" s="17" t="n"/>
      <c r="L7969" s="17" t="n"/>
      <c r="N7969">
        <f>IF($B7969="","",IF($C7969="SUPERSTORE","Superstore","DH"))</f>
        <v/>
      </c>
      <c r="O7969">
        <f>IF($B7969="","",IFERROR(VLOOKUP($B7969,Mapping!$A:$C,2,0),"Not Mapped"))</f>
        <v/>
      </c>
      <c r="P7969">
        <f>IF($B7969="","",IFERROR(VLOOKUP($B7969,Mapping!$A:$C,3,0),"Not Mapped"))</f>
        <v/>
      </c>
      <c r="Q7969">
        <f>IF($B7969="","",IF(COUNTIF(Exclusions!$A:$A,$B7969)&gt;0,"Yes","No"))</f>
        <v/>
      </c>
      <c r="R7969" s="17">
        <f>IF($B7969="","",MIN(1,DAY($A7969)/IF($N7969="Superstore",Settings!$B$5,Settings!$B$4)))</f>
        <v/>
      </c>
      <c r="S7969" s="17">
        <f>IF(OR($B7969="",$G7969="",$R7969=0),"",$G7969/$R7969)</f>
        <v/>
      </c>
      <c r="T7969">
        <f>IF($S7969="","",IF($S7969&lt;Settings!$B$8,"Critical",IF($S7969&lt;Settings!$B$9,"Semi Critical","Non Critical")))</f>
        <v/>
      </c>
      <c r="U7969">
        <f>IF($B7969="","",IFERROR(VLOOKUP($O7969,Leaders!$A:$B,2,0),"Not Mapped"))</f>
        <v/>
      </c>
    </row>
    <row r="7970">
      <c r="A7970" s="16" t="n"/>
      <c r="G7970" s="17" t="n"/>
      <c r="H7970" s="17" t="n"/>
      <c r="I7970" s="17" t="n"/>
      <c r="J7970" s="17" t="n"/>
      <c r="K7970" s="17" t="n"/>
      <c r="L7970" s="17" t="n"/>
      <c r="N7970">
        <f>IF($B7970="","",IF($C7970="SUPERSTORE","Superstore","DH"))</f>
        <v/>
      </c>
      <c r="O7970">
        <f>IF($B7970="","",IFERROR(VLOOKUP($B7970,Mapping!$A:$C,2,0),"Not Mapped"))</f>
        <v/>
      </c>
      <c r="P7970">
        <f>IF($B7970="","",IFERROR(VLOOKUP($B7970,Mapping!$A:$C,3,0),"Not Mapped"))</f>
        <v/>
      </c>
      <c r="Q7970">
        <f>IF($B7970="","",IF(COUNTIF(Exclusions!$A:$A,$B7970)&gt;0,"Yes","No"))</f>
        <v/>
      </c>
      <c r="R7970" s="17">
        <f>IF($B7970="","",MIN(1,DAY($A7970)/IF($N7970="Superstore",Settings!$B$5,Settings!$B$4)))</f>
        <v/>
      </c>
      <c r="S7970" s="17">
        <f>IF(OR($B7970="",$G7970="",$R7970=0),"",$G7970/$R7970)</f>
        <v/>
      </c>
      <c r="T7970">
        <f>IF($S7970="","",IF($S7970&lt;Settings!$B$8,"Critical",IF($S7970&lt;Settings!$B$9,"Semi Critical","Non Critical")))</f>
        <v/>
      </c>
      <c r="U7970">
        <f>IF($B7970="","",IFERROR(VLOOKUP($O7970,Leaders!$A:$B,2,0),"Not Mapped"))</f>
        <v/>
      </c>
    </row>
    <row r="7971">
      <c r="A7971" s="16" t="n"/>
      <c r="G7971" s="17" t="n"/>
      <c r="H7971" s="17" t="n"/>
      <c r="I7971" s="17" t="n"/>
      <c r="J7971" s="17" t="n"/>
      <c r="K7971" s="17" t="n"/>
      <c r="L7971" s="17" t="n"/>
      <c r="N7971">
        <f>IF($B7971="","",IF($C7971="SUPERSTORE","Superstore","DH"))</f>
        <v/>
      </c>
      <c r="O7971">
        <f>IF($B7971="","",IFERROR(VLOOKUP($B7971,Mapping!$A:$C,2,0),"Not Mapped"))</f>
        <v/>
      </c>
      <c r="P7971">
        <f>IF($B7971="","",IFERROR(VLOOKUP($B7971,Mapping!$A:$C,3,0),"Not Mapped"))</f>
        <v/>
      </c>
      <c r="Q7971">
        <f>IF($B7971="","",IF(COUNTIF(Exclusions!$A:$A,$B7971)&gt;0,"Yes","No"))</f>
        <v/>
      </c>
      <c r="R7971" s="17">
        <f>IF($B7971="","",MIN(1,DAY($A7971)/IF($N7971="Superstore",Settings!$B$5,Settings!$B$4)))</f>
        <v/>
      </c>
      <c r="S7971" s="17">
        <f>IF(OR($B7971="",$G7971="",$R7971=0),"",$G7971/$R7971)</f>
        <v/>
      </c>
      <c r="T7971">
        <f>IF($S7971="","",IF($S7971&lt;Settings!$B$8,"Critical",IF($S7971&lt;Settings!$B$9,"Semi Critical","Non Critical")))</f>
        <v/>
      </c>
      <c r="U7971">
        <f>IF($B7971="","",IFERROR(VLOOKUP($O7971,Leaders!$A:$B,2,0),"Not Mapped"))</f>
        <v/>
      </c>
    </row>
    <row r="7972">
      <c r="A7972" s="16" t="n"/>
      <c r="G7972" s="17" t="n"/>
      <c r="H7972" s="17" t="n"/>
      <c r="I7972" s="17" t="n"/>
      <c r="J7972" s="17" t="n"/>
      <c r="K7972" s="17" t="n"/>
      <c r="L7972" s="17" t="n"/>
      <c r="N7972">
        <f>IF($B7972="","",IF($C7972="SUPERSTORE","Superstore","DH"))</f>
        <v/>
      </c>
      <c r="O7972">
        <f>IF($B7972="","",IFERROR(VLOOKUP($B7972,Mapping!$A:$C,2,0),"Not Mapped"))</f>
        <v/>
      </c>
      <c r="P7972">
        <f>IF($B7972="","",IFERROR(VLOOKUP($B7972,Mapping!$A:$C,3,0),"Not Mapped"))</f>
        <v/>
      </c>
      <c r="Q7972">
        <f>IF($B7972="","",IF(COUNTIF(Exclusions!$A:$A,$B7972)&gt;0,"Yes","No"))</f>
        <v/>
      </c>
      <c r="R7972" s="17">
        <f>IF($B7972="","",MIN(1,DAY($A7972)/IF($N7972="Superstore",Settings!$B$5,Settings!$B$4)))</f>
        <v/>
      </c>
      <c r="S7972" s="17">
        <f>IF(OR($B7972="",$G7972="",$R7972=0),"",$G7972/$R7972)</f>
        <v/>
      </c>
      <c r="T7972">
        <f>IF($S7972="","",IF($S7972&lt;Settings!$B$8,"Critical",IF($S7972&lt;Settings!$B$9,"Semi Critical","Non Critical")))</f>
        <v/>
      </c>
      <c r="U7972">
        <f>IF($B7972="","",IFERROR(VLOOKUP($O7972,Leaders!$A:$B,2,0),"Not Mapped"))</f>
        <v/>
      </c>
    </row>
    <row r="7973">
      <c r="A7973" s="16" t="n"/>
      <c r="G7973" s="17" t="n"/>
      <c r="H7973" s="17" t="n"/>
      <c r="I7973" s="17" t="n"/>
      <c r="J7973" s="17" t="n"/>
      <c r="K7973" s="17" t="n"/>
      <c r="L7973" s="17" t="n"/>
      <c r="N7973">
        <f>IF($B7973="","",IF($C7973="SUPERSTORE","Superstore","DH"))</f>
        <v/>
      </c>
      <c r="O7973">
        <f>IF($B7973="","",IFERROR(VLOOKUP($B7973,Mapping!$A:$C,2,0),"Not Mapped"))</f>
        <v/>
      </c>
      <c r="P7973">
        <f>IF($B7973="","",IFERROR(VLOOKUP($B7973,Mapping!$A:$C,3,0),"Not Mapped"))</f>
        <v/>
      </c>
      <c r="Q7973">
        <f>IF($B7973="","",IF(COUNTIF(Exclusions!$A:$A,$B7973)&gt;0,"Yes","No"))</f>
        <v/>
      </c>
      <c r="R7973" s="17">
        <f>IF($B7973="","",MIN(1,DAY($A7973)/IF($N7973="Superstore",Settings!$B$5,Settings!$B$4)))</f>
        <v/>
      </c>
      <c r="S7973" s="17">
        <f>IF(OR($B7973="",$G7973="",$R7973=0),"",$G7973/$R7973)</f>
        <v/>
      </c>
      <c r="T7973">
        <f>IF($S7973="","",IF($S7973&lt;Settings!$B$8,"Critical",IF($S7973&lt;Settings!$B$9,"Semi Critical","Non Critical")))</f>
        <v/>
      </c>
      <c r="U7973">
        <f>IF($B7973="","",IFERROR(VLOOKUP($O7973,Leaders!$A:$B,2,0),"Not Mapped"))</f>
        <v/>
      </c>
    </row>
    <row r="7974">
      <c r="A7974" s="16" t="n"/>
      <c r="G7974" s="17" t="n"/>
      <c r="H7974" s="17" t="n"/>
      <c r="I7974" s="17" t="n"/>
      <c r="J7974" s="17" t="n"/>
      <c r="K7974" s="17" t="n"/>
      <c r="L7974" s="17" t="n"/>
      <c r="N7974">
        <f>IF($B7974="","",IF($C7974="SUPERSTORE","Superstore","DH"))</f>
        <v/>
      </c>
      <c r="O7974">
        <f>IF($B7974="","",IFERROR(VLOOKUP($B7974,Mapping!$A:$C,2,0),"Not Mapped"))</f>
        <v/>
      </c>
      <c r="P7974">
        <f>IF($B7974="","",IFERROR(VLOOKUP($B7974,Mapping!$A:$C,3,0),"Not Mapped"))</f>
        <v/>
      </c>
      <c r="Q7974">
        <f>IF($B7974="","",IF(COUNTIF(Exclusions!$A:$A,$B7974)&gt;0,"Yes","No"))</f>
        <v/>
      </c>
      <c r="R7974" s="17">
        <f>IF($B7974="","",MIN(1,DAY($A7974)/IF($N7974="Superstore",Settings!$B$5,Settings!$B$4)))</f>
        <v/>
      </c>
      <c r="S7974" s="17">
        <f>IF(OR($B7974="",$G7974="",$R7974=0),"",$G7974/$R7974)</f>
        <v/>
      </c>
      <c r="T7974">
        <f>IF($S7974="","",IF($S7974&lt;Settings!$B$8,"Critical",IF($S7974&lt;Settings!$B$9,"Semi Critical","Non Critical")))</f>
        <v/>
      </c>
      <c r="U7974">
        <f>IF($B7974="","",IFERROR(VLOOKUP($O7974,Leaders!$A:$B,2,0),"Not Mapped"))</f>
        <v/>
      </c>
    </row>
    <row r="7975">
      <c r="A7975" s="16" t="n"/>
      <c r="G7975" s="17" t="n"/>
      <c r="H7975" s="17" t="n"/>
      <c r="I7975" s="17" t="n"/>
      <c r="J7975" s="17" t="n"/>
      <c r="K7975" s="17" t="n"/>
      <c r="L7975" s="17" t="n"/>
      <c r="N7975">
        <f>IF($B7975="","",IF($C7975="SUPERSTORE","Superstore","DH"))</f>
        <v/>
      </c>
      <c r="O7975">
        <f>IF($B7975="","",IFERROR(VLOOKUP($B7975,Mapping!$A:$C,2,0),"Not Mapped"))</f>
        <v/>
      </c>
      <c r="P7975">
        <f>IF($B7975="","",IFERROR(VLOOKUP($B7975,Mapping!$A:$C,3,0),"Not Mapped"))</f>
        <v/>
      </c>
      <c r="Q7975">
        <f>IF($B7975="","",IF(COUNTIF(Exclusions!$A:$A,$B7975)&gt;0,"Yes","No"))</f>
        <v/>
      </c>
      <c r="R7975" s="17">
        <f>IF($B7975="","",MIN(1,DAY($A7975)/IF($N7975="Superstore",Settings!$B$5,Settings!$B$4)))</f>
        <v/>
      </c>
      <c r="S7975" s="17">
        <f>IF(OR($B7975="",$G7975="",$R7975=0),"",$G7975/$R7975)</f>
        <v/>
      </c>
      <c r="T7975">
        <f>IF($S7975="","",IF($S7975&lt;Settings!$B$8,"Critical",IF($S7975&lt;Settings!$B$9,"Semi Critical","Non Critical")))</f>
        <v/>
      </c>
      <c r="U7975">
        <f>IF($B7975="","",IFERROR(VLOOKUP($O7975,Leaders!$A:$B,2,0),"Not Mapped"))</f>
        <v/>
      </c>
    </row>
    <row r="7976">
      <c r="A7976" s="16" t="n"/>
      <c r="G7976" s="17" t="n"/>
      <c r="H7976" s="17" t="n"/>
      <c r="I7976" s="17" t="n"/>
      <c r="J7976" s="17" t="n"/>
      <c r="K7976" s="17" t="n"/>
      <c r="L7976" s="17" t="n"/>
      <c r="N7976">
        <f>IF($B7976="","",IF($C7976="SUPERSTORE","Superstore","DH"))</f>
        <v/>
      </c>
      <c r="O7976">
        <f>IF($B7976="","",IFERROR(VLOOKUP($B7976,Mapping!$A:$C,2,0),"Not Mapped"))</f>
        <v/>
      </c>
      <c r="P7976">
        <f>IF($B7976="","",IFERROR(VLOOKUP($B7976,Mapping!$A:$C,3,0),"Not Mapped"))</f>
        <v/>
      </c>
      <c r="Q7976">
        <f>IF($B7976="","",IF(COUNTIF(Exclusions!$A:$A,$B7976)&gt;0,"Yes","No"))</f>
        <v/>
      </c>
      <c r="R7976" s="17">
        <f>IF($B7976="","",MIN(1,DAY($A7976)/IF($N7976="Superstore",Settings!$B$5,Settings!$B$4)))</f>
        <v/>
      </c>
      <c r="S7976" s="17">
        <f>IF(OR($B7976="",$G7976="",$R7976=0),"",$G7976/$R7976)</f>
        <v/>
      </c>
      <c r="T7976">
        <f>IF($S7976="","",IF($S7976&lt;Settings!$B$8,"Critical",IF($S7976&lt;Settings!$B$9,"Semi Critical","Non Critical")))</f>
        <v/>
      </c>
      <c r="U7976">
        <f>IF($B7976="","",IFERROR(VLOOKUP($O7976,Leaders!$A:$B,2,0),"Not Mapped"))</f>
        <v/>
      </c>
    </row>
    <row r="7977">
      <c r="A7977" s="16" t="n"/>
      <c r="G7977" s="17" t="n"/>
      <c r="H7977" s="17" t="n"/>
      <c r="I7977" s="17" t="n"/>
      <c r="J7977" s="17" t="n"/>
      <c r="K7977" s="17" t="n"/>
      <c r="L7977" s="17" t="n"/>
      <c r="N7977">
        <f>IF($B7977="","",IF($C7977="SUPERSTORE","Superstore","DH"))</f>
        <v/>
      </c>
      <c r="O7977">
        <f>IF($B7977="","",IFERROR(VLOOKUP($B7977,Mapping!$A:$C,2,0),"Not Mapped"))</f>
        <v/>
      </c>
      <c r="P7977">
        <f>IF($B7977="","",IFERROR(VLOOKUP($B7977,Mapping!$A:$C,3,0),"Not Mapped"))</f>
        <v/>
      </c>
      <c r="Q7977">
        <f>IF($B7977="","",IF(COUNTIF(Exclusions!$A:$A,$B7977)&gt;0,"Yes","No"))</f>
        <v/>
      </c>
      <c r="R7977" s="17">
        <f>IF($B7977="","",MIN(1,DAY($A7977)/IF($N7977="Superstore",Settings!$B$5,Settings!$B$4)))</f>
        <v/>
      </c>
      <c r="S7977" s="17">
        <f>IF(OR($B7977="",$G7977="",$R7977=0),"",$G7977/$R7977)</f>
        <v/>
      </c>
      <c r="T7977">
        <f>IF($S7977="","",IF($S7977&lt;Settings!$B$8,"Critical",IF($S7977&lt;Settings!$B$9,"Semi Critical","Non Critical")))</f>
        <v/>
      </c>
      <c r="U7977">
        <f>IF($B7977="","",IFERROR(VLOOKUP($O7977,Leaders!$A:$B,2,0),"Not Mapped"))</f>
        <v/>
      </c>
    </row>
    <row r="7978">
      <c r="A7978" s="16" t="n"/>
      <c r="G7978" s="17" t="n"/>
      <c r="H7978" s="17" t="n"/>
      <c r="I7978" s="17" t="n"/>
      <c r="J7978" s="17" t="n"/>
      <c r="K7978" s="17" t="n"/>
      <c r="L7978" s="17" t="n"/>
      <c r="N7978">
        <f>IF($B7978="","",IF($C7978="SUPERSTORE","Superstore","DH"))</f>
        <v/>
      </c>
      <c r="O7978">
        <f>IF($B7978="","",IFERROR(VLOOKUP($B7978,Mapping!$A:$C,2,0),"Not Mapped"))</f>
        <v/>
      </c>
      <c r="P7978">
        <f>IF($B7978="","",IFERROR(VLOOKUP($B7978,Mapping!$A:$C,3,0),"Not Mapped"))</f>
        <v/>
      </c>
      <c r="Q7978">
        <f>IF($B7978="","",IF(COUNTIF(Exclusions!$A:$A,$B7978)&gt;0,"Yes","No"))</f>
        <v/>
      </c>
      <c r="R7978" s="17">
        <f>IF($B7978="","",MIN(1,DAY($A7978)/IF($N7978="Superstore",Settings!$B$5,Settings!$B$4)))</f>
        <v/>
      </c>
      <c r="S7978" s="17">
        <f>IF(OR($B7978="",$G7978="",$R7978=0),"",$G7978/$R7978)</f>
        <v/>
      </c>
      <c r="T7978">
        <f>IF($S7978="","",IF($S7978&lt;Settings!$B$8,"Critical",IF($S7978&lt;Settings!$B$9,"Semi Critical","Non Critical")))</f>
        <v/>
      </c>
      <c r="U7978">
        <f>IF($B7978="","",IFERROR(VLOOKUP($O7978,Leaders!$A:$B,2,0),"Not Mapped"))</f>
        <v/>
      </c>
    </row>
    <row r="7979">
      <c r="A7979" s="16" t="n"/>
      <c r="G7979" s="17" t="n"/>
      <c r="H7979" s="17" t="n"/>
      <c r="I7979" s="17" t="n"/>
      <c r="J7979" s="17" t="n"/>
      <c r="K7979" s="17" t="n"/>
      <c r="L7979" s="17" t="n"/>
      <c r="N7979">
        <f>IF($B7979="","",IF($C7979="SUPERSTORE","Superstore","DH"))</f>
        <v/>
      </c>
      <c r="O7979">
        <f>IF($B7979="","",IFERROR(VLOOKUP($B7979,Mapping!$A:$C,2,0),"Not Mapped"))</f>
        <v/>
      </c>
      <c r="P7979">
        <f>IF($B7979="","",IFERROR(VLOOKUP($B7979,Mapping!$A:$C,3,0),"Not Mapped"))</f>
        <v/>
      </c>
      <c r="Q7979">
        <f>IF($B7979="","",IF(COUNTIF(Exclusions!$A:$A,$B7979)&gt;0,"Yes","No"))</f>
        <v/>
      </c>
      <c r="R7979" s="17">
        <f>IF($B7979="","",MIN(1,DAY($A7979)/IF($N7979="Superstore",Settings!$B$5,Settings!$B$4)))</f>
        <v/>
      </c>
      <c r="S7979" s="17">
        <f>IF(OR($B7979="",$G7979="",$R7979=0),"",$G7979/$R7979)</f>
        <v/>
      </c>
      <c r="T7979">
        <f>IF($S7979="","",IF($S7979&lt;Settings!$B$8,"Critical",IF($S7979&lt;Settings!$B$9,"Semi Critical","Non Critical")))</f>
        <v/>
      </c>
      <c r="U7979">
        <f>IF($B7979="","",IFERROR(VLOOKUP($O7979,Leaders!$A:$B,2,0),"Not Mapped"))</f>
        <v/>
      </c>
    </row>
    <row r="7980">
      <c r="A7980" s="16" t="n"/>
      <c r="G7980" s="17" t="n"/>
      <c r="H7980" s="17" t="n"/>
      <c r="I7980" s="17" t="n"/>
      <c r="J7980" s="17" t="n"/>
      <c r="K7980" s="17" t="n"/>
      <c r="L7980" s="17" t="n"/>
      <c r="N7980">
        <f>IF($B7980="","",IF($C7980="SUPERSTORE","Superstore","DH"))</f>
        <v/>
      </c>
      <c r="O7980">
        <f>IF($B7980="","",IFERROR(VLOOKUP($B7980,Mapping!$A:$C,2,0),"Not Mapped"))</f>
        <v/>
      </c>
      <c r="P7980">
        <f>IF($B7980="","",IFERROR(VLOOKUP($B7980,Mapping!$A:$C,3,0),"Not Mapped"))</f>
        <v/>
      </c>
      <c r="Q7980">
        <f>IF($B7980="","",IF(COUNTIF(Exclusions!$A:$A,$B7980)&gt;0,"Yes","No"))</f>
        <v/>
      </c>
      <c r="R7980" s="17">
        <f>IF($B7980="","",MIN(1,DAY($A7980)/IF($N7980="Superstore",Settings!$B$5,Settings!$B$4)))</f>
        <v/>
      </c>
      <c r="S7980" s="17">
        <f>IF(OR($B7980="",$G7980="",$R7980=0),"",$G7980/$R7980)</f>
        <v/>
      </c>
      <c r="T7980">
        <f>IF($S7980="","",IF($S7980&lt;Settings!$B$8,"Critical",IF($S7980&lt;Settings!$B$9,"Semi Critical","Non Critical")))</f>
        <v/>
      </c>
      <c r="U7980">
        <f>IF($B7980="","",IFERROR(VLOOKUP($O7980,Leaders!$A:$B,2,0),"Not Mapped"))</f>
        <v/>
      </c>
    </row>
    <row r="7981">
      <c r="A7981" s="16" t="n"/>
      <c r="G7981" s="17" t="n"/>
      <c r="H7981" s="17" t="n"/>
      <c r="I7981" s="17" t="n"/>
      <c r="J7981" s="17" t="n"/>
      <c r="K7981" s="17" t="n"/>
      <c r="L7981" s="17" t="n"/>
      <c r="N7981">
        <f>IF($B7981="","",IF($C7981="SUPERSTORE","Superstore","DH"))</f>
        <v/>
      </c>
      <c r="O7981">
        <f>IF($B7981="","",IFERROR(VLOOKUP($B7981,Mapping!$A:$C,2,0),"Not Mapped"))</f>
        <v/>
      </c>
      <c r="P7981">
        <f>IF($B7981="","",IFERROR(VLOOKUP($B7981,Mapping!$A:$C,3,0),"Not Mapped"))</f>
        <v/>
      </c>
      <c r="Q7981">
        <f>IF($B7981="","",IF(COUNTIF(Exclusions!$A:$A,$B7981)&gt;0,"Yes","No"))</f>
        <v/>
      </c>
      <c r="R7981" s="17">
        <f>IF($B7981="","",MIN(1,DAY($A7981)/IF($N7981="Superstore",Settings!$B$5,Settings!$B$4)))</f>
        <v/>
      </c>
      <c r="S7981" s="17">
        <f>IF(OR($B7981="",$G7981="",$R7981=0),"",$G7981/$R7981)</f>
        <v/>
      </c>
      <c r="T7981">
        <f>IF($S7981="","",IF($S7981&lt;Settings!$B$8,"Critical",IF($S7981&lt;Settings!$B$9,"Semi Critical","Non Critical")))</f>
        <v/>
      </c>
      <c r="U7981">
        <f>IF($B7981="","",IFERROR(VLOOKUP($O7981,Leaders!$A:$B,2,0),"Not Mapped"))</f>
        <v/>
      </c>
    </row>
    <row r="7982">
      <c r="A7982" s="16" t="n"/>
      <c r="G7982" s="17" t="n"/>
      <c r="H7982" s="17" t="n"/>
      <c r="I7982" s="17" t="n"/>
      <c r="J7982" s="17" t="n"/>
      <c r="K7982" s="17" t="n"/>
      <c r="L7982" s="17" t="n"/>
      <c r="N7982">
        <f>IF($B7982="","",IF($C7982="SUPERSTORE","Superstore","DH"))</f>
        <v/>
      </c>
      <c r="O7982">
        <f>IF($B7982="","",IFERROR(VLOOKUP($B7982,Mapping!$A:$C,2,0),"Not Mapped"))</f>
        <v/>
      </c>
      <c r="P7982">
        <f>IF($B7982="","",IFERROR(VLOOKUP($B7982,Mapping!$A:$C,3,0),"Not Mapped"))</f>
        <v/>
      </c>
      <c r="Q7982">
        <f>IF($B7982="","",IF(COUNTIF(Exclusions!$A:$A,$B7982)&gt;0,"Yes","No"))</f>
        <v/>
      </c>
      <c r="R7982" s="17">
        <f>IF($B7982="","",MIN(1,DAY($A7982)/IF($N7982="Superstore",Settings!$B$5,Settings!$B$4)))</f>
        <v/>
      </c>
      <c r="S7982" s="17">
        <f>IF(OR($B7982="",$G7982="",$R7982=0),"",$G7982/$R7982)</f>
        <v/>
      </c>
      <c r="T7982">
        <f>IF($S7982="","",IF($S7982&lt;Settings!$B$8,"Critical",IF($S7982&lt;Settings!$B$9,"Semi Critical","Non Critical")))</f>
        <v/>
      </c>
      <c r="U7982">
        <f>IF($B7982="","",IFERROR(VLOOKUP($O7982,Leaders!$A:$B,2,0),"Not Mapped"))</f>
        <v/>
      </c>
    </row>
    <row r="7983">
      <c r="A7983" s="16" t="n"/>
      <c r="G7983" s="17" t="n"/>
      <c r="H7983" s="17" t="n"/>
      <c r="I7983" s="17" t="n"/>
      <c r="J7983" s="17" t="n"/>
      <c r="K7983" s="17" t="n"/>
      <c r="L7983" s="17" t="n"/>
      <c r="N7983">
        <f>IF($B7983="","",IF($C7983="SUPERSTORE","Superstore","DH"))</f>
        <v/>
      </c>
      <c r="O7983">
        <f>IF($B7983="","",IFERROR(VLOOKUP($B7983,Mapping!$A:$C,2,0),"Not Mapped"))</f>
        <v/>
      </c>
      <c r="P7983">
        <f>IF($B7983="","",IFERROR(VLOOKUP($B7983,Mapping!$A:$C,3,0),"Not Mapped"))</f>
        <v/>
      </c>
      <c r="Q7983">
        <f>IF($B7983="","",IF(COUNTIF(Exclusions!$A:$A,$B7983)&gt;0,"Yes","No"))</f>
        <v/>
      </c>
      <c r="R7983" s="17">
        <f>IF($B7983="","",MIN(1,DAY($A7983)/IF($N7983="Superstore",Settings!$B$5,Settings!$B$4)))</f>
        <v/>
      </c>
      <c r="S7983" s="17">
        <f>IF(OR($B7983="",$G7983="",$R7983=0),"",$G7983/$R7983)</f>
        <v/>
      </c>
      <c r="T7983">
        <f>IF($S7983="","",IF($S7983&lt;Settings!$B$8,"Critical",IF($S7983&lt;Settings!$B$9,"Semi Critical","Non Critical")))</f>
        <v/>
      </c>
      <c r="U7983">
        <f>IF($B7983="","",IFERROR(VLOOKUP($O7983,Leaders!$A:$B,2,0),"Not Mapped"))</f>
        <v/>
      </c>
    </row>
    <row r="7984">
      <c r="A7984" s="16" t="n"/>
      <c r="G7984" s="17" t="n"/>
      <c r="H7984" s="17" t="n"/>
      <c r="I7984" s="17" t="n"/>
      <c r="J7984" s="17" t="n"/>
      <c r="K7984" s="17" t="n"/>
      <c r="L7984" s="17" t="n"/>
      <c r="N7984">
        <f>IF($B7984="","",IF($C7984="SUPERSTORE","Superstore","DH"))</f>
        <v/>
      </c>
      <c r="O7984">
        <f>IF($B7984="","",IFERROR(VLOOKUP($B7984,Mapping!$A:$C,2,0),"Not Mapped"))</f>
        <v/>
      </c>
      <c r="P7984">
        <f>IF($B7984="","",IFERROR(VLOOKUP($B7984,Mapping!$A:$C,3,0),"Not Mapped"))</f>
        <v/>
      </c>
      <c r="Q7984">
        <f>IF($B7984="","",IF(COUNTIF(Exclusions!$A:$A,$B7984)&gt;0,"Yes","No"))</f>
        <v/>
      </c>
      <c r="R7984" s="17">
        <f>IF($B7984="","",MIN(1,DAY($A7984)/IF($N7984="Superstore",Settings!$B$5,Settings!$B$4)))</f>
        <v/>
      </c>
      <c r="S7984" s="17">
        <f>IF(OR($B7984="",$G7984="",$R7984=0),"",$G7984/$R7984)</f>
        <v/>
      </c>
      <c r="T7984">
        <f>IF($S7984="","",IF($S7984&lt;Settings!$B$8,"Critical",IF($S7984&lt;Settings!$B$9,"Semi Critical","Non Critical")))</f>
        <v/>
      </c>
      <c r="U7984">
        <f>IF($B7984="","",IFERROR(VLOOKUP($O7984,Leaders!$A:$B,2,0),"Not Mapped"))</f>
        <v/>
      </c>
    </row>
    <row r="7985">
      <c r="A7985" s="16" t="n"/>
      <c r="G7985" s="17" t="n"/>
      <c r="H7985" s="17" t="n"/>
      <c r="I7985" s="17" t="n"/>
      <c r="J7985" s="17" t="n"/>
      <c r="K7985" s="17" t="n"/>
      <c r="L7985" s="17" t="n"/>
      <c r="N7985">
        <f>IF($B7985="","",IF($C7985="SUPERSTORE","Superstore","DH"))</f>
        <v/>
      </c>
      <c r="O7985">
        <f>IF($B7985="","",IFERROR(VLOOKUP($B7985,Mapping!$A:$C,2,0),"Not Mapped"))</f>
        <v/>
      </c>
      <c r="P7985">
        <f>IF($B7985="","",IFERROR(VLOOKUP($B7985,Mapping!$A:$C,3,0),"Not Mapped"))</f>
        <v/>
      </c>
      <c r="Q7985">
        <f>IF($B7985="","",IF(COUNTIF(Exclusions!$A:$A,$B7985)&gt;0,"Yes","No"))</f>
        <v/>
      </c>
      <c r="R7985" s="17">
        <f>IF($B7985="","",MIN(1,DAY($A7985)/IF($N7985="Superstore",Settings!$B$5,Settings!$B$4)))</f>
        <v/>
      </c>
      <c r="S7985" s="17">
        <f>IF(OR($B7985="",$G7985="",$R7985=0),"",$G7985/$R7985)</f>
        <v/>
      </c>
      <c r="T7985">
        <f>IF($S7985="","",IF($S7985&lt;Settings!$B$8,"Critical",IF($S7985&lt;Settings!$B$9,"Semi Critical","Non Critical")))</f>
        <v/>
      </c>
      <c r="U7985">
        <f>IF($B7985="","",IFERROR(VLOOKUP($O7985,Leaders!$A:$B,2,0),"Not Mapped"))</f>
        <v/>
      </c>
    </row>
    <row r="7986">
      <c r="A7986" s="16" t="n"/>
      <c r="G7986" s="17" t="n"/>
      <c r="H7986" s="17" t="n"/>
      <c r="I7986" s="17" t="n"/>
      <c r="J7986" s="17" t="n"/>
      <c r="K7986" s="17" t="n"/>
      <c r="L7986" s="17" t="n"/>
      <c r="N7986">
        <f>IF($B7986="","",IF($C7986="SUPERSTORE","Superstore","DH"))</f>
        <v/>
      </c>
      <c r="O7986">
        <f>IF($B7986="","",IFERROR(VLOOKUP($B7986,Mapping!$A:$C,2,0),"Not Mapped"))</f>
        <v/>
      </c>
      <c r="P7986">
        <f>IF($B7986="","",IFERROR(VLOOKUP($B7986,Mapping!$A:$C,3,0),"Not Mapped"))</f>
        <v/>
      </c>
      <c r="Q7986">
        <f>IF($B7986="","",IF(COUNTIF(Exclusions!$A:$A,$B7986)&gt;0,"Yes","No"))</f>
        <v/>
      </c>
      <c r="R7986" s="17">
        <f>IF($B7986="","",MIN(1,DAY($A7986)/IF($N7986="Superstore",Settings!$B$5,Settings!$B$4)))</f>
        <v/>
      </c>
      <c r="S7986" s="17">
        <f>IF(OR($B7986="",$G7986="",$R7986=0),"",$G7986/$R7986)</f>
        <v/>
      </c>
      <c r="T7986">
        <f>IF($S7986="","",IF($S7986&lt;Settings!$B$8,"Critical",IF($S7986&lt;Settings!$B$9,"Semi Critical","Non Critical")))</f>
        <v/>
      </c>
      <c r="U7986">
        <f>IF($B7986="","",IFERROR(VLOOKUP($O7986,Leaders!$A:$B,2,0),"Not Mapped"))</f>
        <v/>
      </c>
    </row>
    <row r="7987">
      <c r="A7987" s="16" t="n"/>
      <c r="G7987" s="17" t="n"/>
      <c r="H7987" s="17" t="n"/>
      <c r="I7987" s="17" t="n"/>
      <c r="J7987" s="17" t="n"/>
      <c r="K7987" s="17" t="n"/>
      <c r="L7987" s="17" t="n"/>
      <c r="N7987">
        <f>IF($B7987="","",IF($C7987="SUPERSTORE","Superstore","DH"))</f>
        <v/>
      </c>
      <c r="O7987">
        <f>IF($B7987="","",IFERROR(VLOOKUP($B7987,Mapping!$A:$C,2,0),"Not Mapped"))</f>
        <v/>
      </c>
      <c r="P7987">
        <f>IF($B7987="","",IFERROR(VLOOKUP($B7987,Mapping!$A:$C,3,0),"Not Mapped"))</f>
        <v/>
      </c>
      <c r="Q7987">
        <f>IF($B7987="","",IF(COUNTIF(Exclusions!$A:$A,$B7987)&gt;0,"Yes","No"))</f>
        <v/>
      </c>
      <c r="R7987" s="17">
        <f>IF($B7987="","",MIN(1,DAY($A7987)/IF($N7987="Superstore",Settings!$B$5,Settings!$B$4)))</f>
        <v/>
      </c>
      <c r="S7987" s="17">
        <f>IF(OR($B7987="",$G7987="",$R7987=0),"",$G7987/$R7987)</f>
        <v/>
      </c>
      <c r="T7987">
        <f>IF($S7987="","",IF($S7987&lt;Settings!$B$8,"Critical",IF($S7987&lt;Settings!$B$9,"Semi Critical","Non Critical")))</f>
        <v/>
      </c>
      <c r="U7987">
        <f>IF($B7987="","",IFERROR(VLOOKUP($O7987,Leaders!$A:$B,2,0),"Not Mapped"))</f>
        <v/>
      </c>
    </row>
    <row r="7988">
      <c r="A7988" s="16" t="n"/>
      <c r="G7988" s="17" t="n"/>
      <c r="H7988" s="17" t="n"/>
      <c r="I7988" s="17" t="n"/>
      <c r="J7988" s="17" t="n"/>
      <c r="K7988" s="17" t="n"/>
      <c r="L7988" s="17" t="n"/>
      <c r="N7988">
        <f>IF($B7988="","",IF($C7988="SUPERSTORE","Superstore","DH"))</f>
        <v/>
      </c>
      <c r="O7988">
        <f>IF($B7988="","",IFERROR(VLOOKUP($B7988,Mapping!$A:$C,2,0),"Not Mapped"))</f>
        <v/>
      </c>
      <c r="P7988">
        <f>IF($B7988="","",IFERROR(VLOOKUP($B7988,Mapping!$A:$C,3,0),"Not Mapped"))</f>
        <v/>
      </c>
      <c r="Q7988">
        <f>IF($B7988="","",IF(COUNTIF(Exclusions!$A:$A,$B7988)&gt;0,"Yes","No"))</f>
        <v/>
      </c>
      <c r="R7988" s="17">
        <f>IF($B7988="","",MIN(1,DAY($A7988)/IF($N7988="Superstore",Settings!$B$5,Settings!$B$4)))</f>
        <v/>
      </c>
      <c r="S7988" s="17">
        <f>IF(OR($B7988="",$G7988="",$R7988=0),"",$G7988/$R7988)</f>
        <v/>
      </c>
      <c r="T7988">
        <f>IF($S7988="","",IF($S7988&lt;Settings!$B$8,"Critical",IF($S7988&lt;Settings!$B$9,"Semi Critical","Non Critical")))</f>
        <v/>
      </c>
      <c r="U7988">
        <f>IF($B7988="","",IFERROR(VLOOKUP($O7988,Leaders!$A:$B,2,0),"Not Mapped"))</f>
        <v/>
      </c>
    </row>
    <row r="7989">
      <c r="A7989" s="16" t="n"/>
      <c r="G7989" s="17" t="n"/>
      <c r="H7989" s="17" t="n"/>
      <c r="I7989" s="17" t="n"/>
      <c r="J7989" s="17" t="n"/>
      <c r="K7989" s="17" t="n"/>
      <c r="L7989" s="17" t="n"/>
      <c r="N7989">
        <f>IF($B7989="","",IF($C7989="SUPERSTORE","Superstore","DH"))</f>
        <v/>
      </c>
      <c r="O7989">
        <f>IF($B7989="","",IFERROR(VLOOKUP($B7989,Mapping!$A:$C,2,0),"Not Mapped"))</f>
        <v/>
      </c>
      <c r="P7989">
        <f>IF($B7989="","",IFERROR(VLOOKUP($B7989,Mapping!$A:$C,3,0),"Not Mapped"))</f>
        <v/>
      </c>
      <c r="Q7989">
        <f>IF($B7989="","",IF(COUNTIF(Exclusions!$A:$A,$B7989)&gt;0,"Yes","No"))</f>
        <v/>
      </c>
      <c r="R7989" s="17">
        <f>IF($B7989="","",MIN(1,DAY($A7989)/IF($N7989="Superstore",Settings!$B$5,Settings!$B$4)))</f>
        <v/>
      </c>
      <c r="S7989" s="17">
        <f>IF(OR($B7989="",$G7989="",$R7989=0),"",$G7989/$R7989)</f>
        <v/>
      </c>
      <c r="T7989">
        <f>IF($S7989="","",IF($S7989&lt;Settings!$B$8,"Critical",IF($S7989&lt;Settings!$B$9,"Semi Critical","Non Critical")))</f>
        <v/>
      </c>
      <c r="U7989">
        <f>IF($B7989="","",IFERROR(VLOOKUP($O7989,Leaders!$A:$B,2,0),"Not Mapped"))</f>
        <v/>
      </c>
    </row>
    <row r="7990">
      <c r="A7990" s="16" t="n"/>
      <c r="G7990" s="17" t="n"/>
      <c r="H7990" s="17" t="n"/>
      <c r="I7990" s="17" t="n"/>
      <c r="J7990" s="17" t="n"/>
      <c r="K7990" s="17" t="n"/>
      <c r="L7990" s="17" t="n"/>
      <c r="N7990">
        <f>IF($B7990="","",IF($C7990="SUPERSTORE","Superstore","DH"))</f>
        <v/>
      </c>
      <c r="O7990">
        <f>IF($B7990="","",IFERROR(VLOOKUP($B7990,Mapping!$A:$C,2,0),"Not Mapped"))</f>
        <v/>
      </c>
      <c r="P7990">
        <f>IF($B7990="","",IFERROR(VLOOKUP($B7990,Mapping!$A:$C,3,0),"Not Mapped"))</f>
        <v/>
      </c>
      <c r="Q7990">
        <f>IF($B7990="","",IF(COUNTIF(Exclusions!$A:$A,$B7990)&gt;0,"Yes","No"))</f>
        <v/>
      </c>
      <c r="R7990" s="17">
        <f>IF($B7990="","",MIN(1,DAY($A7990)/IF($N7990="Superstore",Settings!$B$5,Settings!$B$4)))</f>
        <v/>
      </c>
      <c r="S7990" s="17">
        <f>IF(OR($B7990="",$G7990="",$R7990=0),"",$G7990/$R7990)</f>
        <v/>
      </c>
      <c r="T7990">
        <f>IF($S7990="","",IF($S7990&lt;Settings!$B$8,"Critical",IF($S7990&lt;Settings!$B$9,"Semi Critical","Non Critical")))</f>
        <v/>
      </c>
      <c r="U7990">
        <f>IF($B7990="","",IFERROR(VLOOKUP($O7990,Leaders!$A:$B,2,0),"Not Mapped"))</f>
        <v/>
      </c>
    </row>
    <row r="7991">
      <c r="A7991" s="16" t="n"/>
      <c r="G7991" s="17" t="n"/>
      <c r="H7991" s="17" t="n"/>
      <c r="I7991" s="17" t="n"/>
      <c r="J7991" s="17" t="n"/>
      <c r="K7991" s="17" t="n"/>
      <c r="L7991" s="17" t="n"/>
      <c r="N7991">
        <f>IF($B7991="","",IF($C7991="SUPERSTORE","Superstore","DH"))</f>
        <v/>
      </c>
      <c r="O7991">
        <f>IF($B7991="","",IFERROR(VLOOKUP($B7991,Mapping!$A:$C,2,0),"Not Mapped"))</f>
        <v/>
      </c>
      <c r="P7991">
        <f>IF($B7991="","",IFERROR(VLOOKUP($B7991,Mapping!$A:$C,3,0),"Not Mapped"))</f>
        <v/>
      </c>
      <c r="Q7991">
        <f>IF($B7991="","",IF(COUNTIF(Exclusions!$A:$A,$B7991)&gt;0,"Yes","No"))</f>
        <v/>
      </c>
      <c r="R7991" s="17">
        <f>IF($B7991="","",MIN(1,DAY($A7991)/IF($N7991="Superstore",Settings!$B$5,Settings!$B$4)))</f>
        <v/>
      </c>
      <c r="S7991" s="17">
        <f>IF(OR($B7991="",$G7991="",$R7991=0),"",$G7991/$R7991)</f>
        <v/>
      </c>
      <c r="T7991">
        <f>IF($S7991="","",IF($S7991&lt;Settings!$B$8,"Critical",IF($S7991&lt;Settings!$B$9,"Semi Critical","Non Critical")))</f>
        <v/>
      </c>
      <c r="U7991">
        <f>IF($B7991="","",IFERROR(VLOOKUP($O7991,Leaders!$A:$B,2,0),"Not Mapped"))</f>
        <v/>
      </c>
    </row>
    <row r="7992">
      <c r="A7992" s="16" t="n"/>
      <c r="G7992" s="17" t="n"/>
      <c r="H7992" s="17" t="n"/>
      <c r="I7992" s="17" t="n"/>
      <c r="J7992" s="17" t="n"/>
      <c r="K7992" s="17" t="n"/>
      <c r="L7992" s="17" t="n"/>
      <c r="N7992">
        <f>IF($B7992="","",IF($C7992="SUPERSTORE","Superstore","DH"))</f>
        <v/>
      </c>
      <c r="O7992">
        <f>IF($B7992="","",IFERROR(VLOOKUP($B7992,Mapping!$A:$C,2,0),"Not Mapped"))</f>
        <v/>
      </c>
      <c r="P7992">
        <f>IF($B7992="","",IFERROR(VLOOKUP($B7992,Mapping!$A:$C,3,0),"Not Mapped"))</f>
        <v/>
      </c>
      <c r="Q7992">
        <f>IF($B7992="","",IF(COUNTIF(Exclusions!$A:$A,$B7992)&gt;0,"Yes","No"))</f>
        <v/>
      </c>
      <c r="R7992" s="17">
        <f>IF($B7992="","",MIN(1,DAY($A7992)/IF($N7992="Superstore",Settings!$B$5,Settings!$B$4)))</f>
        <v/>
      </c>
      <c r="S7992" s="17">
        <f>IF(OR($B7992="",$G7992="",$R7992=0),"",$G7992/$R7992)</f>
        <v/>
      </c>
      <c r="T7992">
        <f>IF($S7992="","",IF($S7992&lt;Settings!$B$8,"Critical",IF($S7992&lt;Settings!$B$9,"Semi Critical","Non Critical")))</f>
        <v/>
      </c>
      <c r="U7992">
        <f>IF($B7992="","",IFERROR(VLOOKUP($O7992,Leaders!$A:$B,2,0),"Not Mapped"))</f>
        <v/>
      </c>
    </row>
    <row r="7993">
      <c r="A7993" s="16" t="n"/>
      <c r="G7993" s="17" t="n"/>
      <c r="H7993" s="17" t="n"/>
      <c r="I7993" s="17" t="n"/>
      <c r="J7993" s="17" t="n"/>
      <c r="K7993" s="17" t="n"/>
      <c r="L7993" s="17" t="n"/>
      <c r="N7993">
        <f>IF($B7993="","",IF($C7993="SUPERSTORE","Superstore","DH"))</f>
        <v/>
      </c>
      <c r="O7993">
        <f>IF($B7993="","",IFERROR(VLOOKUP($B7993,Mapping!$A:$C,2,0),"Not Mapped"))</f>
        <v/>
      </c>
      <c r="P7993">
        <f>IF($B7993="","",IFERROR(VLOOKUP($B7993,Mapping!$A:$C,3,0),"Not Mapped"))</f>
        <v/>
      </c>
      <c r="Q7993">
        <f>IF($B7993="","",IF(COUNTIF(Exclusions!$A:$A,$B7993)&gt;0,"Yes","No"))</f>
        <v/>
      </c>
      <c r="R7993" s="17">
        <f>IF($B7993="","",MIN(1,DAY($A7993)/IF($N7993="Superstore",Settings!$B$5,Settings!$B$4)))</f>
        <v/>
      </c>
      <c r="S7993" s="17">
        <f>IF(OR($B7993="",$G7993="",$R7993=0),"",$G7993/$R7993)</f>
        <v/>
      </c>
      <c r="T7993">
        <f>IF($S7993="","",IF($S7993&lt;Settings!$B$8,"Critical",IF($S7993&lt;Settings!$B$9,"Semi Critical","Non Critical")))</f>
        <v/>
      </c>
      <c r="U7993">
        <f>IF($B7993="","",IFERROR(VLOOKUP($O7993,Leaders!$A:$B,2,0),"Not Mapped"))</f>
        <v/>
      </c>
    </row>
    <row r="7994">
      <c r="A7994" s="16" t="n"/>
      <c r="G7994" s="17" t="n"/>
      <c r="H7994" s="17" t="n"/>
      <c r="I7994" s="17" t="n"/>
      <c r="J7994" s="17" t="n"/>
      <c r="K7994" s="17" t="n"/>
      <c r="L7994" s="17" t="n"/>
      <c r="N7994">
        <f>IF($B7994="","",IF($C7994="SUPERSTORE","Superstore","DH"))</f>
        <v/>
      </c>
      <c r="O7994">
        <f>IF($B7994="","",IFERROR(VLOOKUP($B7994,Mapping!$A:$C,2,0),"Not Mapped"))</f>
        <v/>
      </c>
      <c r="P7994">
        <f>IF($B7994="","",IFERROR(VLOOKUP($B7994,Mapping!$A:$C,3,0),"Not Mapped"))</f>
        <v/>
      </c>
      <c r="Q7994">
        <f>IF($B7994="","",IF(COUNTIF(Exclusions!$A:$A,$B7994)&gt;0,"Yes","No"))</f>
        <v/>
      </c>
      <c r="R7994" s="17">
        <f>IF($B7994="","",MIN(1,DAY($A7994)/IF($N7994="Superstore",Settings!$B$5,Settings!$B$4)))</f>
        <v/>
      </c>
      <c r="S7994" s="17">
        <f>IF(OR($B7994="",$G7994="",$R7994=0),"",$G7994/$R7994)</f>
        <v/>
      </c>
      <c r="T7994">
        <f>IF($S7994="","",IF($S7994&lt;Settings!$B$8,"Critical",IF($S7994&lt;Settings!$B$9,"Semi Critical","Non Critical")))</f>
        <v/>
      </c>
      <c r="U7994">
        <f>IF($B7994="","",IFERROR(VLOOKUP($O7994,Leaders!$A:$B,2,0),"Not Mapped"))</f>
        <v/>
      </c>
    </row>
    <row r="7995">
      <c r="A7995" s="16" t="n"/>
      <c r="G7995" s="17" t="n"/>
      <c r="H7995" s="17" t="n"/>
      <c r="I7995" s="17" t="n"/>
      <c r="J7995" s="17" t="n"/>
      <c r="K7995" s="17" t="n"/>
      <c r="L7995" s="17" t="n"/>
      <c r="N7995">
        <f>IF($B7995="","",IF($C7995="SUPERSTORE","Superstore","DH"))</f>
        <v/>
      </c>
      <c r="O7995">
        <f>IF($B7995="","",IFERROR(VLOOKUP($B7995,Mapping!$A:$C,2,0),"Not Mapped"))</f>
        <v/>
      </c>
      <c r="P7995">
        <f>IF($B7995="","",IFERROR(VLOOKUP($B7995,Mapping!$A:$C,3,0),"Not Mapped"))</f>
        <v/>
      </c>
      <c r="Q7995">
        <f>IF($B7995="","",IF(COUNTIF(Exclusions!$A:$A,$B7995)&gt;0,"Yes","No"))</f>
        <v/>
      </c>
      <c r="R7995" s="17">
        <f>IF($B7995="","",MIN(1,DAY($A7995)/IF($N7995="Superstore",Settings!$B$5,Settings!$B$4)))</f>
        <v/>
      </c>
      <c r="S7995" s="17">
        <f>IF(OR($B7995="",$G7995="",$R7995=0),"",$G7995/$R7995)</f>
        <v/>
      </c>
      <c r="T7995">
        <f>IF($S7995="","",IF($S7995&lt;Settings!$B$8,"Critical",IF($S7995&lt;Settings!$B$9,"Semi Critical","Non Critical")))</f>
        <v/>
      </c>
      <c r="U7995">
        <f>IF($B7995="","",IFERROR(VLOOKUP($O7995,Leaders!$A:$B,2,0),"Not Mapped"))</f>
        <v/>
      </c>
    </row>
    <row r="7996">
      <c r="A7996" s="16" t="n"/>
      <c r="G7996" s="17" t="n"/>
      <c r="H7996" s="17" t="n"/>
      <c r="I7996" s="17" t="n"/>
      <c r="J7996" s="17" t="n"/>
      <c r="K7996" s="17" t="n"/>
      <c r="L7996" s="17" t="n"/>
      <c r="N7996">
        <f>IF($B7996="","",IF($C7996="SUPERSTORE","Superstore","DH"))</f>
        <v/>
      </c>
      <c r="O7996">
        <f>IF($B7996="","",IFERROR(VLOOKUP($B7996,Mapping!$A:$C,2,0),"Not Mapped"))</f>
        <v/>
      </c>
      <c r="P7996">
        <f>IF($B7996="","",IFERROR(VLOOKUP($B7996,Mapping!$A:$C,3,0),"Not Mapped"))</f>
        <v/>
      </c>
      <c r="Q7996">
        <f>IF($B7996="","",IF(COUNTIF(Exclusions!$A:$A,$B7996)&gt;0,"Yes","No"))</f>
        <v/>
      </c>
      <c r="R7996" s="17">
        <f>IF($B7996="","",MIN(1,DAY($A7996)/IF($N7996="Superstore",Settings!$B$5,Settings!$B$4)))</f>
        <v/>
      </c>
      <c r="S7996" s="17">
        <f>IF(OR($B7996="",$G7996="",$R7996=0),"",$G7996/$R7996)</f>
        <v/>
      </c>
      <c r="T7996">
        <f>IF($S7996="","",IF($S7996&lt;Settings!$B$8,"Critical",IF($S7996&lt;Settings!$B$9,"Semi Critical","Non Critical")))</f>
        <v/>
      </c>
      <c r="U7996">
        <f>IF($B7996="","",IFERROR(VLOOKUP($O7996,Leaders!$A:$B,2,0),"Not Mapped"))</f>
        <v/>
      </c>
    </row>
    <row r="7997">
      <c r="A7997" s="16" t="n"/>
      <c r="G7997" s="17" t="n"/>
      <c r="H7997" s="17" t="n"/>
      <c r="I7997" s="17" t="n"/>
      <c r="J7997" s="17" t="n"/>
      <c r="K7997" s="17" t="n"/>
      <c r="L7997" s="17" t="n"/>
      <c r="N7997">
        <f>IF($B7997="","",IF($C7997="SUPERSTORE","Superstore","DH"))</f>
        <v/>
      </c>
      <c r="O7997">
        <f>IF($B7997="","",IFERROR(VLOOKUP($B7997,Mapping!$A:$C,2,0),"Not Mapped"))</f>
        <v/>
      </c>
      <c r="P7997">
        <f>IF($B7997="","",IFERROR(VLOOKUP($B7997,Mapping!$A:$C,3,0),"Not Mapped"))</f>
        <v/>
      </c>
      <c r="Q7997">
        <f>IF($B7997="","",IF(COUNTIF(Exclusions!$A:$A,$B7997)&gt;0,"Yes","No"))</f>
        <v/>
      </c>
      <c r="R7997" s="17">
        <f>IF($B7997="","",MIN(1,DAY($A7997)/IF($N7997="Superstore",Settings!$B$5,Settings!$B$4)))</f>
        <v/>
      </c>
      <c r="S7997" s="17">
        <f>IF(OR($B7997="",$G7997="",$R7997=0),"",$G7997/$R7997)</f>
        <v/>
      </c>
      <c r="T7997">
        <f>IF($S7997="","",IF($S7997&lt;Settings!$B$8,"Critical",IF($S7997&lt;Settings!$B$9,"Semi Critical","Non Critical")))</f>
        <v/>
      </c>
      <c r="U7997">
        <f>IF($B7997="","",IFERROR(VLOOKUP($O7997,Leaders!$A:$B,2,0),"Not Mapped"))</f>
        <v/>
      </c>
    </row>
    <row r="7998">
      <c r="A7998" s="16" t="n"/>
      <c r="G7998" s="17" t="n"/>
      <c r="H7998" s="17" t="n"/>
      <c r="I7998" s="17" t="n"/>
      <c r="J7998" s="17" t="n"/>
      <c r="K7998" s="17" t="n"/>
      <c r="L7998" s="17" t="n"/>
      <c r="N7998">
        <f>IF($B7998="","",IF($C7998="SUPERSTORE","Superstore","DH"))</f>
        <v/>
      </c>
      <c r="O7998">
        <f>IF($B7998="","",IFERROR(VLOOKUP($B7998,Mapping!$A:$C,2,0),"Not Mapped"))</f>
        <v/>
      </c>
      <c r="P7998">
        <f>IF($B7998="","",IFERROR(VLOOKUP($B7998,Mapping!$A:$C,3,0),"Not Mapped"))</f>
        <v/>
      </c>
      <c r="Q7998">
        <f>IF($B7998="","",IF(COUNTIF(Exclusions!$A:$A,$B7998)&gt;0,"Yes","No"))</f>
        <v/>
      </c>
      <c r="R7998" s="17">
        <f>IF($B7998="","",MIN(1,DAY($A7998)/IF($N7998="Superstore",Settings!$B$5,Settings!$B$4)))</f>
        <v/>
      </c>
      <c r="S7998" s="17">
        <f>IF(OR($B7998="",$G7998="",$R7998=0),"",$G7998/$R7998)</f>
        <v/>
      </c>
      <c r="T7998">
        <f>IF($S7998="","",IF($S7998&lt;Settings!$B$8,"Critical",IF($S7998&lt;Settings!$B$9,"Semi Critical","Non Critical")))</f>
        <v/>
      </c>
      <c r="U7998">
        <f>IF($B7998="","",IFERROR(VLOOKUP($O7998,Leaders!$A:$B,2,0),"Not Mapped"))</f>
        <v/>
      </c>
    </row>
    <row r="7999">
      <c r="A7999" s="16" t="n"/>
      <c r="G7999" s="17" t="n"/>
      <c r="H7999" s="17" t="n"/>
      <c r="I7999" s="17" t="n"/>
      <c r="J7999" s="17" t="n"/>
      <c r="K7999" s="17" t="n"/>
      <c r="L7999" s="17" t="n"/>
      <c r="N7999">
        <f>IF($B7999="","",IF($C7999="SUPERSTORE","Superstore","DH"))</f>
        <v/>
      </c>
      <c r="O7999">
        <f>IF($B7999="","",IFERROR(VLOOKUP($B7999,Mapping!$A:$C,2,0),"Not Mapped"))</f>
        <v/>
      </c>
      <c r="P7999">
        <f>IF($B7999="","",IFERROR(VLOOKUP($B7999,Mapping!$A:$C,3,0),"Not Mapped"))</f>
        <v/>
      </c>
      <c r="Q7999">
        <f>IF($B7999="","",IF(COUNTIF(Exclusions!$A:$A,$B7999)&gt;0,"Yes","No"))</f>
        <v/>
      </c>
      <c r="R7999" s="17">
        <f>IF($B7999="","",MIN(1,DAY($A7999)/IF($N7999="Superstore",Settings!$B$5,Settings!$B$4)))</f>
        <v/>
      </c>
      <c r="S7999" s="17">
        <f>IF(OR($B7999="",$G7999="",$R7999=0),"",$G7999/$R7999)</f>
        <v/>
      </c>
      <c r="T7999">
        <f>IF($S7999="","",IF($S7999&lt;Settings!$B$8,"Critical",IF($S7999&lt;Settings!$B$9,"Semi Critical","Non Critical")))</f>
        <v/>
      </c>
      <c r="U7999">
        <f>IF($B7999="","",IFERROR(VLOOKUP($O7999,Leaders!$A:$B,2,0),"Not Mapped"))</f>
        <v/>
      </c>
    </row>
    <row r="8000">
      <c r="A8000" s="16" t="n"/>
      <c r="G8000" s="17" t="n"/>
      <c r="H8000" s="17" t="n"/>
      <c r="I8000" s="17" t="n"/>
      <c r="J8000" s="17" t="n"/>
      <c r="K8000" s="17" t="n"/>
      <c r="L8000" s="17" t="n"/>
      <c r="N8000">
        <f>IF($B8000="","",IF($C8000="SUPERSTORE","Superstore","DH"))</f>
        <v/>
      </c>
      <c r="O8000">
        <f>IF($B8000="","",IFERROR(VLOOKUP($B8000,Mapping!$A:$C,2,0),"Not Mapped"))</f>
        <v/>
      </c>
      <c r="P8000">
        <f>IF($B8000="","",IFERROR(VLOOKUP($B8000,Mapping!$A:$C,3,0),"Not Mapped"))</f>
        <v/>
      </c>
      <c r="Q8000">
        <f>IF($B8000="","",IF(COUNTIF(Exclusions!$A:$A,$B8000)&gt;0,"Yes","No"))</f>
        <v/>
      </c>
      <c r="R8000" s="17">
        <f>IF($B8000="","",MIN(1,DAY($A8000)/IF($N8000="Superstore",Settings!$B$5,Settings!$B$4)))</f>
        <v/>
      </c>
      <c r="S8000" s="17">
        <f>IF(OR($B8000="",$G8000="",$R8000=0),"",$G8000/$R8000)</f>
        <v/>
      </c>
      <c r="T8000">
        <f>IF($S8000="","",IF($S8000&lt;Settings!$B$8,"Critical",IF($S8000&lt;Settings!$B$9,"Semi Critical","Non Critical")))</f>
        <v/>
      </c>
      <c r="U8000">
        <f>IF($B8000="","",IFERROR(VLOOKUP($O8000,Leaders!$A:$B,2,0),"Not Mapped"))</f>
        <v/>
      </c>
    </row>
    <row r="8001">
      <c r="A8001" s="16" t="n"/>
      <c r="G8001" s="17" t="n"/>
      <c r="H8001" s="17" t="n"/>
      <c r="I8001" s="17" t="n"/>
      <c r="J8001" s="17" t="n"/>
      <c r="K8001" s="17" t="n"/>
      <c r="L8001" s="17" t="n"/>
      <c r="N8001">
        <f>IF($B8001="","",IF($C8001="SUPERSTORE","Superstore","DH"))</f>
        <v/>
      </c>
      <c r="O8001">
        <f>IF($B8001="","",IFERROR(VLOOKUP($B8001,Mapping!$A:$C,2,0),"Not Mapped"))</f>
        <v/>
      </c>
      <c r="P8001">
        <f>IF($B8001="","",IFERROR(VLOOKUP($B8001,Mapping!$A:$C,3,0),"Not Mapped"))</f>
        <v/>
      </c>
      <c r="Q8001">
        <f>IF($B8001="","",IF(COUNTIF(Exclusions!$A:$A,$B8001)&gt;0,"Yes","No"))</f>
        <v/>
      </c>
      <c r="R8001" s="17">
        <f>IF($B8001="","",MIN(1,DAY($A8001)/IF($N8001="Superstore",Settings!$B$5,Settings!$B$4)))</f>
        <v/>
      </c>
      <c r="S8001" s="17">
        <f>IF(OR($B8001="",$G8001="",$R8001=0),"",$G8001/$R8001)</f>
        <v/>
      </c>
      <c r="T8001">
        <f>IF($S8001="","",IF($S8001&lt;Settings!$B$8,"Critical",IF($S8001&lt;Settings!$B$9,"Semi Critical","Non Critical")))</f>
        <v/>
      </c>
      <c r="U8001">
        <f>IF($B8001="","",IFERROR(VLOOKUP($O8001,Leaders!$A:$B,2,0),"Not Mapped"))</f>
        <v/>
      </c>
    </row>
    <row r="8002">
      <c r="A8002" s="16" t="n"/>
      <c r="G8002" s="17" t="n"/>
      <c r="H8002" s="17" t="n"/>
      <c r="I8002" s="17" t="n"/>
      <c r="J8002" s="17" t="n"/>
      <c r="K8002" s="17" t="n"/>
      <c r="L8002" s="17" t="n"/>
      <c r="N8002">
        <f>IF($B8002="","",IF($C8002="SUPERSTORE","Superstore","DH"))</f>
        <v/>
      </c>
      <c r="O8002">
        <f>IF($B8002="","",IFERROR(VLOOKUP($B8002,Mapping!$A:$C,2,0),"Not Mapped"))</f>
        <v/>
      </c>
      <c r="P8002">
        <f>IF($B8002="","",IFERROR(VLOOKUP($B8002,Mapping!$A:$C,3,0),"Not Mapped"))</f>
        <v/>
      </c>
      <c r="Q8002">
        <f>IF($B8002="","",IF(COUNTIF(Exclusions!$A:$A,$B8002)&gt;0,"Yes","No"))</f>
        <v/>
      </c>
      <c r="R8002" s="17">
        <f>IF($B8002="","",MIN(1,DAY($A8002)/IF($N8002="Superstore",Settings!$B$5,Settings!$B$4)))</f>
        <v/>
      </c>
      <c r="S8002" s="17">
        <f>IF(OR($B8002="",$G8002="",$R8002=0),"",$G8002/$R8002)</f>
        <v/>
      </c>
      <c r="T8002">
        <f>IF($S8002="","",IF($S8002&lt;Settings!$B$8,"Critical",IF($S8002&lt;Settings!$B$9,"Semi Critical","Non Critical")))</f>
        <v/>
      </c>
      <c r="U8002">
        <f>IF($B8002="","",IFERROR(VLOOKUP($O8002,Leaders!$A:$B,2,0),"Not Mapped"))</f>
        <v/>
      </c>
    </row>
    <row r="8003">
      <c r="A8003" s="16" t="n"/>
      <c r="G8003" s="17" t="n"/>
      <c r="H8003" s="17" t="n"/>
      <c r="I8003" s="17" t="n"/>
      <c r="J8003" s="17" t="n"/>
      <c r="K8003" s="17" t="n"/>
      <c r="L8003" s="17" t="n"/>
      <c r="N8003">
        <f>IF($B8003="","",IF($C8003="SUPERSTORE","Superstore","DH"))</f>
        <v/>
      </c>
      <c r="O8003">
        <f>IF($B8003="","",IFERROR(VLOOKUP($B8003,Mapping!$A:$C,2,0),"Not Mapped"))</f>
        <v/>
      </c>
      <c r="P8003">
        <f>IF($B8003="","",IFERROR(VLOOKUP($B8003,Mapping!$A:$C,3,0),"Not Mapped"))</f>
        <v/>
      </c>
      <c r="Q8003">
        <f>IF($B8003="","",IF(COUNTIF(Exclusions!$A:$A,$B8003)&gt;0,"Yes","No"))</f>
        <v/>
      </c>
      <c r="R8003" s="17">
        <f>IF($B8003="","",MIN(1,DAY($A8003)/IF($N8003="Superstore",Settings!$B$5,Settings!$B$4)))</f>
        <v/>
      </c>
      <c r="S8003" s="17">
        <f>IF(OR($B8003="",$G8003="",$R8003=0),"",$G8003/$R8003)</f>
        <v/>
      </c>
      <c r="T8003">
        <f>IF($S8003="","",IF($S8003&lt;Settings!$B$8,"Critical",IF($S8003&lt;Settings!$B$9,"Semi Critical","Non Critical")))</f>
        <v/>
      </c>
      <c r="U8003">
        <f>IF($B8003="","",IFERROR(VLOOKUP($O8003,Leaders!$A:$B,2,0),"Not Mapped"))</f>
        <v/>
      </c>
    </row>
    <row r="8004">
      <c r="A8004" s="16" t="n"/>
      <c r="G8004" s="17" t="n"/>
      <c r="H8004" s="17" t="n"/>
      <c r="I8004" s="17" t="n"/>
      <c r="J8004" s="17" t="n"/>
      <c r="K8004" s="17" t="n"/>
      <c r="L8004" s="17" t="n"/>
      <c r="N8004">
        <f>IF($B8004="","",IF($C8004="SUPERSTORE","Superstore","DH"))</f>
        <v/>
      </c>
      <c r="O8004">
        <f>IF($B8004="","",IFERROR(VLOOKUP($B8004,Mapping!$A:$C,2,0),"Not Mapped"))</f>
        <v/>
      </c>
      <c r="P8004">
        <f>IF($B8004="","",IFERROR(VLOOKUP($B8004,Mapping!$A:$C,3,0),"Not Mapped"))</f>
        <v/>
      </c>
      <c r="Q8004">
        <f>IF($B8004="","",IF(COUNTIF(Exclusions!$A:$A,$B8004)&gt;0,"Yes","No"))</f>
        <v/>
      </c>
      <c r="R8004" s="17">
        <f>IF($B8004="","",MIN(1,DAY($A8004)/IF($N8004="Superstore",Settings!$B$5,Settings!$B$4)))</f>
        <v/>
      </c>
      <c r="S8004" s="17">
        <f>IF(OR($B8004="",$G8004="",$R8004=0),"",$G8004/$R8004)</f>
        <v/>
      </c>
      <c r="T8004">
        <f>IF($S8004="","",IF($S8004&lt;Settings!$B$8,"Critical",IF($S8004&lt;Settings!$B$9,"Semi Critical","Non Critical")))</f>
        <v/>
      </c>
      <c r="U8004">
        <f>IF($B8004="","",IFERROR(VLOOKUP($O8004,Leaders!$A:$B,2,0),"Not Mapped"))</f>
        <v/>
      </c>
    </row>
    <row r="8005">
      <c r="A8005" s="16" t="n"/>
      <c r="G8005" s="17" t="n"/>
      <c r="H8005" s="17" t="n"/>
      <c r="I8005" s="17" t="n"/>
      <c r="J8005" s="17" t="n"/>
      <c r="K8005" s="17" t="n"/>
      <c r="L8005" s="17" t="n"/>
      <c r="N8005">
        <f>IF($B8005="","",IF($C8005="SUPERSTORE","Superstore","DH"))</f>
        <v/>
      </c>
      <c r="O8005">
        <f>IF($B8005="","",IFERROR(VLOOKUP($B8005,Mapping!$A:$C,2,0),"Not Mapped"))</f>
        <v/>
      </c>
      <c r="P8005">
        <f>IF($B8005="","",IFERROR(VLOOKUP($B8005,Mapping!$A:$C,3,0),"Not Mapped"))</f>
        <v/>
      </c>
      <c r="Q8005">
        <f>IF($B8005="","",IF(COUNTIF(Exclusions!$A:$A,$B8005)&gt;0,"Yes","No"))</f>
        <v/>
      </c>
      <c r="R8005" s="17">
        <f>IF($B8005="","",MIN(1,DAY($A8005)/IF($N8005="Superstore",Settings!$B$5,Settings!$B$4)))</f>
        <v/>
      </c>
      <c r="S8005" s="17">
        <f>IF(OR($B8005="",$G8005="",$R8005=0),"",$G8005/$R8005)</f>
        <v/>
      </c>
      <c r="T8005">
        <f>IF($S8005="","",IF($S8005&lt;Settings!$B$8,"Critical",IF($S8005&lt;Settings!$B$9,"Semi Critical","Non Critical")))</f>
        <v/>
      </c>
      <c r="U8005">
        <f>IF($B8005="","",IFERROR(VLOOKUP($O8005,Leaders!$A:$B,2,0),"Not Mapped"))</f>
        <v/>
      </c>
    </row>
    <row r="8006">
      <c r="A8006" s="16" t="n"/>
      <c r="G8006" s="17" t="n"/>
      <c r="H8006" s="17" t="n"/>
      <c r="I8006" s="17" t="n"/>
      <c r="J8006" s="17" t="n"/>
      <c r="K8006" s="17" t="n"/>
      <c r="L8006" s="17" t="n"/>
      <c r="N8006">
        <f>IF($B8006="","",IF($C8006="SUPERSTORE","Superstore","DH"))</f>
        <v/>
      </c>
      <c r="O8006">
        <f>IF($B8006="","",IFERROR(VLOOKUP($B8006,Mapping!$A:$C,2,0),"Not Mapped"))</f>
        <v/>
      </c>
      <c r="P8006">
        <f>IF($B8006="","",IFERROR(VLOOKUP($B8006,Mapping!$A:$C,3,0),"Not Mapped"))</f>
        <v/>
      </c>
      <c r="Q8006">
        <f>IF($B8006="","",IF(COUNTIF(Exclusions!$A:$A,$B8006)&gt;0,"Yes","No"))</f>
        <v/>
      </c>
      <c r="R8006" s="17">
        <f>IF($B8006="","",MIN(1,DAY($A8006)/IF($N8006="Superstore",Settings!$B$5,Settings!$B$4)))</f>
        <v/>
      </c>
      <c r="S8006" s="17">
        <f>IF(OR($B8006="",$G8006="",$R8006=0),"",$G8006/$R8006)</f>
        <v/>
      </c>
      <c r="T8006">
        <f>IF($S8006="","",IF($S8006&lt;Settings!$B$8,"Critical",IF($S8006&lt;Settings!$B$9,"Semi Critical","Non Critical")))</f>
        <v/>
      </c>
      <c r="U8006">
        <f>IF($B8006="","",IFERROR(VLOOKUP($O8006,Leaders!$A:$B,2,0),"Not Mapped"))</f>
        <v/>
      </c>
    </row>
    <row r="8007">
      <c r="A8007" s="16" t="n"/>
      <c r="G8007" s="17" t="n"/>
      <c r="H8007" s="17" t="n"/>
      <c r="I8007" s="17" t="n"/>
      <c r="J8007" s="17" t="n"/>
      <c r="K8007" s="17" t="n"/>
      <c r="L8007" s="17" t="n"/>
      <c r="N8007">
        <f>IF($B8007="","",IF($C8007="SUPERSTORE","Superstore","DH"))</f>
        <v/>
      </c>
      <c r="O8007">
        <f>IF($B8007="","",IFERROR(VLOOKUP($B8007,Mapping!$A:$C,2,0),"Not Mapped"))</f>
        <v/>
      </c>
      <c r="P8007">
        <f>IF($B8007="","",IFERROR(VLOOKUP($B8007,Mapping!$A:$C,3,0),"Not Mapped"))</f>
        <v/>
      </c>
      <c r="Q8007">
        <f>IF($B8007="","",IF(COUNTIF(Exclusions!$A:$A,$B8007)&gt;0,"Yes","No"))</f>
        <v/>
      </c>
      <c r="R8007" s="17">
        <f>IF($B8007="","",MIN(1,DAY($A8007)/IF($N8007="Superstore",Settings!$B$5,Settings!$B$4)))</f>
        <v/>
      </c>
      <c r="S8007" s="17">
        <f>IF(OR($B8007="",$G8007="",$R8007=0),"",$G8007/$R8007)</f>
        <v/>
      </c>
      <c r="T8007">
        <f>IF($S8007="","",IF($S8007&lt;Settings!$B$8,"Critical",IF($S8007&lt;Settings!$B$9,"Semi Critical","Non Critical")))</f>
        <v/>
      </c>
      <c r="U8007">
        <f>IF($B8007="","",IFERROR(VLOOKUP($O8007,Leaders!$A:$B,2,0),"Not Mapped"))</f>
        <v/>
      </c>
    </row>
    <row r="8008">
      <c r="A8008" s="16" t="n"/>
      <c r="G8008" s="17" t="n"/>
      <c r="H8008" s="17" t="n"/>
      <c r="I8008" s="17" t="n"/>
      <c r="J8008" s="17" t="n"/>
      <c r="K8008" s="17" t="n"/>
      <c r="L8008" s="17" t="n"/>
      <c r="N8008">
        <f>IF($B8008="","",IF($C8008="SUPERSTORE","Superstore","DH"))</f>
        <v/>
      </c>
      <c r="O8008">
        <f>IF($B8008="","",IFERROR(VLOOKUP($B8008,Mapping!$A:$C,2,0),"Not Mapped"))</f>
        <v/>
      </c>
      <c r="P8008">
        <f>IF($B8008="","",IFERROR(VLOOKUP($B8008,Mapping!$A:$C,3,0),"Not Mapped"))</f>
        <v/>
      </c>
      <c r="Q8008">
        <f>IF($B8008="","",IF(COUNTIF(Exclusions!$A:$A,$B8008)&gt;0,"Yes","No"))</f>
        <v/>
      </c>
      <c r="R8008" s="17">
        <f>IF($B8008="","",MIN(1,DAY($A8008)/IF($N8008="Superstore",Settings!$B$5,Settings!$B$4)))</f>
        <v/>
      </c>
      <c r="S8008" s="17">
        <f>IF(OR($B8008="",$G8008="",$R8008=0),"",$G8008/$R8008)</f>
        <v/>
      </c>
      <c r="T8008">
        <f>IF($S8008="","",IF($S8008&lt;Settings!$B$8,"Critical",IF($S8008&lt;Settings!$B$9,"Semi Critical","Non Critical")))</f>
        <v/>
      </c>
      <c r="U8008">
        <f>IF($B8008="","",IFERROR(VLOOKUP($O8008,Leaders!$A:$B,2,0),"Not Mapped"))</f>
        <v/>
      </c>
    </row>
    <row r="8009">
      <c r="A8009" s="16" t="n"/>
      <c r="G8009" s="17" t="n"/>
      <c r="H8009" s="17" t="n"/>
      <c r="I8009" s="17" t="n"/>
      <c r="J8009" s="17" t="n"/>
      <c r="K8009" s="17" t="n"/>
      <c r="L8009" s="17" t="n"/>
      <c r="N8009">
        <f>IF($B8009="","",IF($C8009="SUPERSTORE","Superstore","DH"))</f>
        <v/>
      </c>
      <c r="O8009">
        <f>IF($B8009="","",IFERROR(VLOOKUP($B8009,Mapping!$A:$C,2,0),"Not Mapped"))</f>
        <v/>
      </c>
      <c r="P8009">
        <f>IF($B8009="","",IFERROR(VLOOKUP($B8009,Mapping!$A:$C,3,0),"Not Mapped"))</f>
        <v/>
      </c>
      <c r="Q8009">
        <f>IF($B8009="","",IF(COUNTIF(Exclusions!$A:$A,$B8009)&gt;0,"Yes","No"))</f>
        <v/>
      </c>
      <c r="R8009" s="17">
        <f>IF($B8009="","",MIN(1,DAY($A8009)/IF($N8009="Superstore",Settings!$B$5,Settings!$B$4)))</f>
        <v/>
      </c>
      <c r="S8009" s="17">
        <f>IF(OR($B8009="",$G8009="",$R8009=0),"",$G8009/$R8009)</f>
        <v/>
      </c>
      <c r="T8009">
        <f>IF($S8009="","",IF($S8009&lt;Settings!$B$8,"Critical",IF($S8009&lt;Settings!$B$9,"Semi Critical","Non Critical")))</f>
        <v/>
      </c>
      <c r="U8009">
        <f>IF($B8009="","",IFERROR(VLOOKUP($O8009,Leaders!$A:$B,2,0),"Not Mapped"))</f>
        <v/>
      </c>
    </row>
    <row r="8010">
      <c r="A8010" s="16" t="n"/>
      <c r="G8010" s="17" t="n"/>
      <c r="H8010" s="17" t="n"/>
      <c r="I8010" s="17" t="n"/>
      <c r="J8010" s="17" t="n"/>
      <c r="K8010" s="17" t="n"/>
      <c r="L8010" s="17" t="n"/>
      <c r="N8010">
        <f>IF($B8010="","",IF($C8010="SUPERSTORE","Superstore","DH"))</f>
        <v/>
      </c>
      <c r="O8010">
        <f>IF($B8010="","",IFERROR(VLOOKUP($B8010,Mapping!$A:$C,2,0),"Not Mapped"))</f>
        <v/>
      </c>
      <c r="P8010">
        <f>IF($B8010="","",IFERROR(VLOOKUP($B8010,Mapping!$A:$C,3,0),"Not Mapped"))</f>
        <v/>
      </c>
      <c r="Q8010">
        <f>IF($B8010="","",IF(COUNTIF(Exclusions!$A:$A,$B8010)&gt;0,"Yes","No"))</f>
        <v/>
      </c>
      <c r="R8010" s="17">
        <f>IF($B8010="","",MIN(1,DAY($A8010)/IF($N8010="Superstore",Settings!$B$5,Settings!$B$4)))</f>
        <v/>
      </c>
      <c r="S8010" s="17">
        <f>IF(OR($B8010="",$G8010="",$R8010=0),"",$G8010/$R8010)</f>
        <v/>
      </c>
      <c r="T8010">
        <f>IF($S8010="","",IF($S8010&lt;Settings!$B$8,"Critical",IF($S8010&lt;Settings!$B$9,"Semi Critical","Non Critical")))</f>
        <v/>
      </c>
      <c r="U8010">
        <f>IF($B8010="","",IFERROR(VLOOKUP($O8010,Leaders!$A:$B,2,0),"Not Mapped"))</f>
        <v/>
      </c>
    </row>
    <row r="8011">
      <c r="A8011" s="16" t="n"/>
      <c r="G8011" s="17" t="n"/>
      <c r="H8011" s="17" t="n"/>
      <c r="I8011" s="17" t="n"/>
      <c r="J8011" s="17" t="n"/>
      <c r="K8011" s="17" t="n"/>
      <c r="L8011" s="17" t="n"/>
      <c r="N8011">
        <f>IF($B8011="","",IF($C8011="SUPERSTORE","Superstore","DH"))</f>
        <v/>
      </c>
      <c r="O8011">
        <f>IF($B8011="","",IFERROR(VLOOKUP($B8011,Mapping!$A:$C,2,0),"Not Mapped"))</f>
        <v/>
      </c>
      <c r="P8011">
        <f>IF($B8011="","",IFERROR(VLOOKUP($B8011,Mapping!$A:$C,3,0),"Not Mapped"))</f>
        <v/>
      </c>
      <c r="Q8011">
        <f>IF($B8011="","",IF(COUNTIF(Exclusions!$A:$A,$B8011)&gt;0,"Yes","No"))</f>
        <v/>
      </c>
      <c r="R8011" s="17">
        <f>IF($B8011="","",MIN(1,DAY($A8011)/IF($N8011="Superstore",Settings!$B$5,Settings!$B$4)))</f>
        <v/>
      </c>
      <c r="S8011" s="17">
        <f>IF(OR($B8011="",$G8011="",$R8011=0),"",$G8011/$R8011)</f>
        <v/>
      </c>
      <c r="T8011">
        <f>IF($S8011="","",IF($S8011&lt;Settings!$B$8,"Critical",IF($S8011&lt;Settings!$B$9,"Semi Critical","Non Critical")))</f>
        <v/>
      </c>
      <c r="U8011">
        <f>IF($B8011="","",IFERROR(VLOOKUP($O8011,Leaders!$A:$B,2,0),"Not Mapped"))</f>
        <v/>
      </c>
    </row>
    <row r="8012">
      <c r="A8012" s="16" t="n"/>
      <c r="G8012" s="17" t="n"/>
      <c r="H8012" s="17" t="n"/>
      <c r="I8012" s="17" t="n"/>
      <c r="J8012" s="17" t="n"/>
      <c r="K8012" s="17" t="n"/>
      <c r="L8012" s="17" t="n"/>
      <c r="N8012">
        <f>IF($B8012="","",IF($C8012="SUPERSTORE","Superstore","DH"))</f>
        <v/>
      </c>
      <c r="O8012">
        <f>IF($B8012="","",IFERROR(VLOOKUP($B8012,Mapping!$A:$C,2,0),"Not Mapped"))</f>
        <v/>
      </c>
      <c r="P8012">
        <f>IF($B8012="","",IFERROR(VLOOKUP($B8012,Mapping!$A:$C,3,0),"Not Mapped"))</f>
        <v/>
      </c>
      <c r="Q8012">
        <f>IF($B8012="","",IF(COUNTIF(Exclusions!$A:$A,$B8012)&gt;0,"Yes","No"))</f>
        <v/>
      </c>
      <c r="R8012" s="17">
        <f>IF($B8012="","",MIN(1,DAY($A8012)/IF($N8012="Superstore",Settings!$B$5,Settings!$B$4)))</f>
        <v/>
      </c>
      <c r="S8012" s="17">
        <f>IF(OR($B8012="",$G8012="",$R8012=0),"",$G8012/$R8012)</f>
        <v/>
      </c>
      <c r="T8012">
        <f>IF($S8012="","",IF($S8012&lt;Settings!$B$8,"Critical",IF($S8012&lt;Settings!$B$9,"Semi Critical","Non Critical")))</f>
        <v/>
      </c>
      <c r="U8012">
        <f>IF($B8012="","",IFERROR(VLOOKUP($O8012,Leaders!$A:$B,2,0),"Not Mapped"))</f>
        <v/>
      </c>
    </row>
    <row r="8013">
      <c r="A8013" s="16" t="n"/>
      <c r="G8013" s="17" t="n"/>
      <c r="H8013" s="17" t="n"/>
      <c r="I8013" s="17" t="n"/>
      <c r="J8013" s="17" t="n"/>
      <c r="K8013" s="17" t="n"/>
      <c r="L8013" s="17" t="n"/>
      <c r="N8013">
        <f>IF($B8013="","",IF($C8013="SUPERSTORE","Superstore","DH"))</f>
        <v/>
      </c>
      <c r="O8013">
        <f>IF($B8013="","",IFERROR(VLOOKUP($B8013,Mapping!$A:$C,2,0),"Not Mapped"))</f>
        <v/>
      </c>
      <c r="P8013">
        <f>IF($B8013="","",IFERROR(VLOOKUP($B8013,Mapping!$A:$C,3,0),"Not Mapped"))</f>
        <v/>
      </c>
      <c r="Q8013">
        <f>IF($B8013="","",IF(COUNTIF(Exclusions!$A:$A,$B8013)&gt;0,"Yes","No"))</f>
        <v/>
      </c>
      <c r="R8013" s="17">
        <f>IF($B8013="","",MIN(1,DAY($A8013)/IF($N8013="Superstore",Settings!$B$5,Settings!$B$4)))</f>
        <v/>
      </c>
      <c r="S8013" s="17">
        <f>IF(OR($B8013="",$G8013="",$R8013=0),"",$G8013/$R8013)</f>
        <v/>
      </c>
      <c r="T8013">
        <f>IF($S8013="","",IF($S8013&lt;Settings!$B$8,"Critical",IF($S8013&lt;Settings!$B$9,"Semi Critical","Non Critical")))</f>
        <v/>
      </c>
      <c r="U8013">
        <f>IF($B8013="","",IFERROR(VLOOKUP($O8013,Leaders!$A:$B,2,0),"Not Mapped"))</f>
        <v/>
      </c>
    </row>
    <row r="8014">
      <c r="A8014" s="16" t="n"/>
      <c r="G8014" s="17" t="n"/>
      <c r="H8014" s="17" t="n"/>
      <c r="I8014" s="17" t="n"/>
      <c r="J8014" s="17" t="n"/>
      <c r="K8014" s="17" t="n"/>
      <c r="L8014" s="17" t="n"/>
      <c r="N8014">
        <f>IF($B8014="","",IF($C8014="SUPERSTORE","Superstore","DH"))</f>
        <v/>
      </c>
      <c r="O8014">
        <f>IF($B8014="","",IFERROR(VLOOKUP($B8014,Mapping!$A:$C,2,0),"Not Mapped"))</f>
        <v/>
      </c>
      <c r="P8014">
        <f>IF($B8014="","",IFERROR(VLOOKUP($B8014,Mapping!$A:$C,3,0),"Not Mapped"))</f>
        <v/>
      </c>
      <c r="Q8014">
        <f>IF($B8014="","",IF(COUNTIF(Exclusions!$A:$A,$B8014)&gt;0,"Yes","No"))</f>
        <v/>
      </c>
      <c r="R8014" s="17">
        <f>IF($B8014="","",MIN(1,DAY($A8014)/IF($N8014="Superstore",Settings!$B$5,Settings!$B$4)))</f>
        <v/>
      </c>
      <c r="S8014" s="17">
        <f>IF(OR($B8014="",$G8014="",$R8014=0),"",$G8014/$R8014)</f>
        <v/>
      </c>
      <c r="T8014">
        <f>IF($S8014="","",IF($S8014&lt;Settings!$B$8,"Critical",IF($S8014&lt;Settings!$B$9,"Semi Critical","Non Critical")))</f>
        <v/>
      </c>
      <c r="U8014">
        <f>IF($B8014="","",IFERROR(VLOOKUP($O8014,Leaders!$A:$B,2,0),"Not Mapped"))</f>
        <v/>
      </c>
    </row>
    <row r="8015">
      <c r="A8015" s="16" t="n"/>
      <c r="G8015" s="17" t="n"/>
      <c r="H8015" s="17" t="n"/>
      <c r="I8015" s="17" t="n"/>
      <c r="J8015" s="17" t="n"/>
      <c r="K8015" s="17" t="n"/>
      <c r="L8015" s="17" t="n"/>
      <c r="N8015">
        <f>IF($B8015="","",IF($C8015="SUPERSTORE","Superstore","DH"))</f>
        <v/>
      </c>
      <c r="O8015">
        <f>IF($B8015="","",IFERROR(VLOOKUP($B8015,Mapping!$A:$C,2,0),"Not Mapped"))</f>
        <v/>
      </c>
      <c r="P8015">
        <f>IF($B8015="","",IFERROR(VLOOKUP($B8015,Mapping!$A:$C,3,0),"Not Mapped"))</f>
        <v/>
      </c>
      <c r="Q8015">
        <f>IF($B8015="","",IF(COUNTIF(Exclusions!$A:$A,$B8015)&gt;0,"Yes","No"))</f>
        <v/>
      </c>
      <c r="R8015" s="17">
        <f>IF($B8015="","",MIN(1,DAY($A8015)/IF($N8015="Superstore",Settings!$B$5,Settings!$B$4)))</f>
        <v/>
      </c>
      <c r="S8015" s="17">
        <f>IF(OR($B8015="",$G8015="",$R8015=0),"",$G8015/$R8015)</f>
        <v/>
      </c>
      <c r="T8015">
        <f>IF($S8015="","",IF($S8015&lt;Settings!$B$8,"Critical",IF($S8015&lt;Settings!$B$9,"Semi Critical","Non Critical")))</f>
        <v/>
      </c>
      <c r="U8015">
        <f>IF($B8015="","",IFERROR(VLOOKUP($O8015,Leaders!$A:$B,2,0),"Not Mapped"))</f>
        <v/>
      </c>
    </row>
    <row r="8016">
      <c r="A8016" s="16" t="n"/>
      <c r="G8016" s="17" t="n"/>
      <c r="H8016" s="17" t="n"/>
      <c r="I8016" s="17" t="n"/>
      <c r="J8016" s="17" t="n"/>
      <c r="K8016" s="17" t="n"/>
      <c r="L8016" s="17" t="n"/>
      <c r="N8016">
        <f>IF($B8016="","",IF($C8016="SUPERSTORE","Superstore","DH"))</f>
        <v/>
      </c>
      <c r="O8016">
        <f>IF($B8016="","",IFERROR(VLOOKUP($B8016,Mapping!$A:$C,2,0),"Not Mapped"))</f>
        <v/>
      </c>
      <c r="P8016">
        <f>IF($B8016="","",IFERROR(VLOOKUP($B8016,Mapping!$A:$C,3,0),"Not Mapped"))</f>
        <v/>
      </c>
      <c r="Q8016">
        <f>IF($B8016="","",IF(COUNTIF(Exclusions!$A:$A,$B8016)&gt;0,"Yes","No"))</f>
        <v/>
      </c>
      <c r="R8016" s="17">
        <f>IF($B8016="","",MIN(1,DAY($A8016)/IF($N8016="Superstore",Settings!$B$5,Settings!$B$4)))</f>
        <v/>
      </c>
      <c r="S8016" s="17">
        <f>IF(OR($B8016="",$G8016="",$R8016=0),"",$G8016/$R8016)</f>
        <v/>
      </c>
      <c r="T8016">
        <f>IF($S8016="","",IF($S8016&lt;Settings!$B$8,"Critical",IF($S8016&lt;Settings!$B$9,"Semi Critical","Non Critical")))</f>
        <v/>
      </c>
      <c r="U8016">
        <f>IF($B8016="","",IFERROR(VLOOKUP($O8016,Leaders!$A:$B,2,0),"Not Mapped"))</f>
        <v/>
      </c>
    </row>
    <row r="8017">
      <c r="A8017" s="16" t="n"/>
      <c r="G8017" s="17" t="n"/>
      <c r="H8017" s="17" t="n"/>
      <c r="I8017" s="17" t="n"/>
      <c r="J8017" s="17" t="n"/>
      <c r="K8017" s="17" t="n"/>
      <c r="L8017" s="17" t="n"/>
      <c r="N8017">
        <f>IF($B8017="","",IF($C8017="SUPERSTORE","Superstore","DH"))</f>
        <v/>
      </c>
      <c r="O8017">
        <f>IF($B8017="","",IFERROR(VLOOKUP($B8017,Mapping!$A:$C,2,0),"Not Mapped"))</f>
        <v/>
      </c>
      <c r="P8017">
        <f>IF($B8017="","",IFERROR(VLOOKUP($B8017,Mapping!$A:$C,3,0),"Not Mapped"))</f>
        <v/>
      </c>
      <c r="Q8017">
        <f>IF($B8017="","",IF(COUNTIF(Exclusions!$A:$A,$B8017)&gt;0,"Yes","No"))</f>
        <v/>
      </c>
      <c r="R8017" s="17">
        <f>IF($B8017="","",MIN(1,DAY($A8017)/IF($N8017="Superstore",Settings!$B$5,Settings!$B$4)))</f>
        <v/>
      </c>
      <c r="S8017" s="17">
        <f>IF(OR($B8017="",$G8017="",$R8017=0),"",$G8017/$R8017)</f>
        <v/>
      </c>
      <c r="T8017">
        <f>IF($S8017="","",IF($S8017&lt;Settings!$B$8,"Critical",IF($S8017&lt;Settings!$B$9,"Semi Critical","Non Critical")))</f>
        <v/>
      </c>
      <c r="U8017">
        <f>IF($B8017="","",IFERROR(VLOOKUP($O8017,Leaders!$A:$B,2,0),"Not Mapped"))</f>
        <v/>
      </c>
    </row>
    <row r="8018">
      <c r="A8018" s="16" t="n"/>
      <c r="G8018" s="17" t="n"/>
      <c r="H8018" s="17" t="n"/>
      <c r="I8018" s="17" t="n"/>
      <c r="J8018" s="17" t="n"/>
      <c r="K8018" s="17" t="n"/>
      <c r="L8018" s="17" t="n"/>
      <c r="N8018">
        <f>IF($B8018="","",IF($C8018="SUPERSTORE","Superstore","DH"))</f>
        <v/>
      </c>
      <c r="O8018">
        <f>IF($B8018="","",IFERROR(VLOOKUP($B8018,Mapping!$A:$C,2,0),"Not Mapped"))</f>
        <v/>
      </c>
      <c r="P8018">
        <f>IF($B8018="","",IFERROR(VLOOKUP($B8018,Mapping!$A:$C,3,0),"Not Mapped"))</f>
        <v/>
      </c>
      <c r="Q8018">
        <f>IF($B8018="","",IF(COUNTIF(Exclusions!$A:$A,$B8018)&gt;0,"Yes","No"))</f>
        <v/>
      </c>
      <c r="R8018" s="17">
        <f>IF($B8018="","",MIN(1,DAY($A8018)/IF($N8018="Superstore",Settings!$B$5,Settings!$B$4)))</f>
        <v/>
      </c>
      <c r="S8018" s="17">
        <f>IF(OR($B8018="",$G8018="",$R8018=0),"",$G8018/$R8018)</f>
        <v/>
      </c>
      <c r="T8018">
        <f>IF($S8018="","",IF($S8018&lt;Settings!$B$8,"Critical",IF($S8018&lt;Settings!$B$9,"Semi Critical","Non Critical")))</f>
        <v/>
      </c>
      <c r="U8018">
        <f>IF($B8018="","",IFERROR(VLOOKUP($O8018,Leaders!$A:$B,2,0),"Not Mapped"))</f>
        <v/>
      </c>
    </row>
    <row r="8019">
      <c r="A8019" s="16" t="n"/>
      <c r="G8019" s="17" t="n"/>
      <c r="H8019" s="17" t="n"/>
      <c r="I8019" s="17" t="n"/>
      <c r="J8019" s="17" t="n"/>
      <c r="K8019" s="17" t="n"/>
      <c r="L8019" s="17" t="n"/>
      <c r="N8019">
        <f>IF($B8019="","",IF($C8019="SUPERSTORE","Superstore","DH"))</f>
        <v/>
      </c>
      <c r="O8019">
        <f>IF($B8019="","",IFERROR(VLOOKUP($B8019,Mapping!$A:$C,2,0),"Not Mapped"))</f>
        <v/>
      </c>
      <c r="P8019">
        <f>IF($B8019="","",IFERROR(VLOOKUP($B8019,Mapping!$A:$C,3,0),"Not Mapped"))</f>
        <v/>
      </c>
      <c r="Q8019">
        <f>IF($B8019="","",IF(COUNTIF(Exclusions!$A:$A,$B8019)&gt;0,"Yes","No"))</f>
        <v/>
      </c>
      <c r="R8019" s="17">
        <f>IF($B8019="","",MIN(1,DAY($A8019)/IF($N8019="Superstore",Settings!$B$5,Settings!$B$4)))</f>
        <v/>
      </c>
      <c r="S8019" s="17">
        <f>IF(OR($B8019="",$G8019="",$R8019=0),"",$G8019/$R8019)</f>
        <v/>
      </c>
      <c r="T8019">
        <f>IF($S8019="","",IF($S8019&lt;Settings!$B$8,"Critical",IF($S8019&lt;Settings!$B$9,"Semi Critical","Non Critical")))</f>
        <v/>
      </c>
      <c r="U8019">
        <f>IF($B8019="","",IFERROR(VLOOKUP($O8019,Leaders!$A:$B,2,0),"Not Mapped"))</f>
        <v/>
      </c>
    </row>
    <row r="8020">
      <c r="A8020" s="16" t="n"/>
      <c r="G8020" s="17" t="n"/>
      <c r="H8020" s="17" t="n"/>
      <c r="I8020" s="17" t="n"/>
      <c r="J8020" s="17" t="n"/>
      <c r="K8020" s="17" t="n"/>
      <c r="L8020" s="17" t="n"/>
      <c r="N8020">
        <f>IF($B8020="","",IF($C8020="SUPERSTORE","Superstore","DH"))</f>
        <v/>
      </c>
      <c r="O8020">
        <f>IF($B8020="","",IFERROR(VLOOKUP($B8020,Mapping!$A:$C,2,0),"Not Mapped"))</f>
        <v/>
      </c>
      <c r="P8020">
        <f>IF($B8020="","",IFERROR(VLOOKUP($B8020,Mapping!$A:$C,3,0),"Not Mapped"))</f>
        <v/>
      </c>
      <c r="Q8020">
        <f>IF($B8020="","",IF(COUNTIF(Exclusions!$A:$A,$B8020)&gt;0,"Yes","No"))</f>
        <v/>
      </c>
      <c r="R8020" s="17">
        <f>IF($B8020="","",MIN(1,DAY($A8020)/IF($N8020="Superstore",Settings!$B$5,Settings!$B$4)))</f>
        <v/>
      </c>
      <c r="S8020" s="17">
        <f>IF(OR($B8020="",$G8020="",$R8020=0),"",$G8020/$R8020)</f>
        <v/>
      </c>
      <c r="T8020">
        <f>IF($S8020="","",IF($S8020&lt;Settings!$B$8,"Critical",IF($S8020&lt;Settings!$B$9,"Semi Critical","Non Critical")))</f>
        <v/>
      </c>
      <c r="U8020">
        <f>IF($B8020="","",IFERROR(VLOOKUP($O8020,Leaders!$A:$B,2,0),"Not Mapped"))</f>
        <v/>
      </c>
    </row>
    <row r="8021">
      <c r="A8021" s="16" t="n"/>
      <c r="G8021" s="17" t="n"/>
      <c r="H8021" s="17" t="n"/>
      <c r="I8021" s="17" t="n"/>
      <c r="J8021" s="17" t="n"/>
      <c r="K8021" s="17" t="n"/>
      <c r="L8021" s="17" t="n"/>
      <c r="N8021">
        <f>IF($B8021="","",IF($C8021="SUPERSTORE","Superstore","DH"))</f>
        <v/>
      </c>
      <c r="O8021">
        <f>IF($B8021="","",IFERROR(VLOOKUP($B8021,Mapping!$A:$C,2,0),"Not Mapped"))</f>
        <v/>
      </c>
      <c r="P8021">
        <f>IF($B8021="","",IFERROR(VLOOKUP($B8021,Mapping!$A:$C,3,0),"Not Mapped"))</f>
        <v/>
      </c>
      <c r="Q8021">
        <f>IF($B8021="","",IF(COUNTIF(Exclusions!$A:$A,$B8021)&gt;0,"Yes","No"))</f>
        <v/>
      </c>
      <c r="R8021" s="17">
        <f>IF($B8021="","",MIN(1,DAY($A8021)/IF($N8021="Superstore",Settings!$B$5,Settings!$B$4)))</f>
        <v/>
      </c>
      <c r="S8021" s="17">
        <f>IF(OR($B8021="",$G8021="",$R8021=0),"",$G8021/$R8021)</f>
        <v/>
      </c>
      <c r="T8021">
        <f>IF($S8021="","",IF($S8021&lt;Settings!$B$8,"Critical",IF($S8021&lt;Settings!$B$9,"Semi Critical","Non Critical")))</f>
        <v/>
      </c>
      <c r="U8021">
        <f>IF($B8021="","",IFERROR(VLOOKUP($O8021,Leaders!$A:$B,2,0),"Not Mapped"))</f>
        <v/>
      </c>
    </row>
    <row r="8022">
      <c r="A8022" s="16" t="n"/>
      <c r="G8022" s="17" t="n"/>
      <c r="H8022" s="17" t="n"/>
      <c r="I8022" s="17" t="n"/>
      <c r="J8022" s="17" t="n"/>
      <c r="K8022" s="17" t="n"/>
      <c r="L8022" s="17" t="n"/>
      <c r="N8022">
        <f>IF($B8022="","",IF($C8022="SUPERSTORE","Superstore","DH"))</f>
        <v/>
      </c>
      <c r="O8022">
        <f>IF($B8022="","",IFERROR(VLOOKUP($B8022,Mapping!$A:$C,2,0),"Not Mapped"))</f>
        <v/>
      </c>
      <c r="P8022">
        <f>IF($B8022="","",IFERROR(VLOOKUP($B8022,Mapping!$A:$C,3,0),"Not Mapped"))</f>
        <v/>
      </c>
      <c r="Q8022">
        <f>IF($B8022="","",IF(COUNTIF(Exclusions!$A:$A,$B8022)&gt;0,"Yes","No"))</f>
        <v/>
      </c>
      <c r="R8022" s="17">
        <f>IF($B8022="","",MIN(1,DAY($A8022)/IF($N8022="Superstore",Settings!$B$5,Settings!$B$4)))</f>
        <v/>
      </c>
      <c r="S8022" s="17">
        <f>IF(OR($B8022="",$G8022="",$R8022=0),"",$G8022/$R8022)</f>
        <v/>
      </c>
      <c r="T8022">
        <f>IF($S8022="","",IF($S8022&lt;Settings!$B$8,"Critical",IF($S8022&lt;Settings!$B$9,"Semi Critical","Non Critical")))</f>
        <v/>
      </c>
      <c r="U8022">
        <f>IF($B8022="","",IFERROR(VLOOKUP($O8022,Leaders!$A:$B,2,0),"Not Mapped"))</f>
        <v/>
      </c>
    </row>
    <row r="8023">
      <c r="A8023" s="16" t="n"/>
      <c r="G8023" s="17" t="n"/>
      <c r="H8023" s="17" t="n"/>
      <c r="I8023" s="17" t="n"/>
      <c r="J8023" s="17" t="n"/>
      <c r="K8023" s="17" t="n"/>
      <c r="L8023" s="17" t="n"/>
      <c r="N8023">
        <f>IF($B8023="","",IF($C8023="SUPERSTORE","Superstore","DH"))</f>
        <v/>
      </c>
      <c r="O8023">
        <f>IF($B8023="","",IFERROR(VLOOKUP($B8023,Mapping!$A:$C,2,0),"Not Mapped"))</f>
        <v/>
      </c>
      <c r="P8023">
        <f>IF($B8023="","",IFERROR(VLOOKUP($B8023,Mapping!$A:$C,3,0),"Not Mapped"))</f>
        <v/>
      </c>
      <c r="Q8023">
        <f>IF($B8023="","",IF(COUNTIF(Exclusions!$A:$A,$B8023)&gt;0,"Yes","No"))</f>
        <v/>
      </c>
      <c r="R8023" s="17">
        <f>IF($B8023="","",MIN(1,DAY($A8023)/IF($N8023="Superstore",Settings!$B$5,Settings!$B$4)))</f>
        <v/>
      </c>
      <c r="S8023" s="17">
        <f>IF(OR($B8023="",$G8023="",$R8023=0),"",$G8023/$R8023)</f>
        <v/>
      </c>
      <c r="T8023">
        <f>IF($S8023="","",IF($S8023&lt;Settings!$B$8,"Critical",IF($S8023&lt;Settings!$B$9,"Semi Critical","Non Critical")))</f>
        <v/>
      </c>
      <c r="U8023">
        <f>IF($B8023="","",IFERROR(VLOOKUP($O8023,Leaders!$A:$B,2,0),"Not Mapped"))</f>
        <v/>
      </c>
    </row>
    <row r="8024">
      <c r="A8024" s="16" t="n"/>
      <c r="G8024" s="17" t="n"/>
      <c r="H8024" s="17" t="n"/>
      <c r="I8024" s="17" t="n"/>
      <c r="J8024" s="17" t="n"/>
      <c r="K8024" s="17" t="n"/>
      <c r="L8024" s="17" t="n"/>
      <c r="N8024">
        <f>IF($B8024="","",IF($C8024="SUPERSTORE","Superstore","DH"))</f>
        <v/>
      </c>
      <c r="O8024">
        <f>IF($B8024="","",IFERROR(VLOOKUP($B8024,Mapping!$A:$C,2,0),"Not Mapped"))</f>
        <v/>
      </c>
      <c r="P8024">
        <f>IF($B8024="","",IFERROR(VLOOKUP($B8024,Mapping!$A:$C,3,0),"Not Mapped"))</f>
        <v/>
      </c>
      <c r="Q8024">
        <f>IF($B8024="","",IF(COUNTIF(Exclusions!$A:$A,$B8024)&gt;0,"Yes","No"))</f>
        <v/>
      </c>
      <c r="R8024" s="17">
        <f>IF($B8024="","",MIN(1,DAY($A8024)/IF($N8024="Superstore",Settings!$B$5,Settings!$B$4)))</f>
        <v/>
      </c>
      <c r="S8024" s="17">
        <f>IF(OR($B8024="",$G8024="",$R8024=0),"",$G8024/$R8024)</f>
        <v/>
      </c>
      <c r="T8024">
        <f>IF($S8024="","",IF($S8024&lt;Settings!$B$8,"Critical",IF($S8024&lt;Settings!$B$9,"Semi Critical","Non Critical")))</f>
        <v/>
      </c>
      <c r="U8024">
        <f>IF($B8024="","",IFERROR(VLOOKUP($O8024,Leaders!$A:$B,2,0),"Not Mapped"))</f>
        <v/>
      </c>
    </row>
    <row r="8025">
      <c r="A8025" s="16" t="n"/>
      <c r="G8025" s="17" t="n"/>
      <c r="H8025" s="17" t="n"/>
      <c r="I8025" s="17" t="n"/>
      <c r="J8025" s="17" t="n"/>
      <c r="K8025" s="17" t="n"/>
      <c r="L8025" s="17" t="n"/>
      <c r="N8025">
        <f>IF($B8025="","",IF($C8025="SUPERSTORE","Superstore","DH"))</f>
        <v/>
      </c>
      <c r="O8025">
        <f>IF($B8025="","",IFERROR(VLOOKUP($B8025,Mapping!$A:$C,2,0),"Not Mapped"))</f>
        <v/>
      </c>
      <c r="P8025">
        <f>IF($B8025="","",IFERROR(VLOOKUP($B8025,Mapping!$A:$C,3,0),"Not Mapped"))</f>
        <v/>
      </c>
      <c r="Q8025">
        <f>IF($B8025="","",IF(COUNTIF(Exclusions!$A:$A,$B8025)&gt;0,"Yes","No"))</f>
        <v/>
      </c>
      <c r="R8025" s="17">
        <f>IF($B8025="","",MIN(1,DAY($A8025)/IF($N8025="Superstore",Settings!$B$5,Settings!$B$4)))</f>
        <v/>
      </c>
      <c r="S8025" s="17">
        <f>IF(OR($B8025="",$G8025="",$R8025=0),"",$G8025/$R8025)</f>
        <v/>
      </c>
      <c r="T8025">
        <f>IF($S8025="","",IF($S8025&lt;Settings!$B$8,"Critical",IF($S8025&lt;Settings!$B$9,"Semi Critical","Non Critical")))</f>
        <v/>
      </c>
      <c r="U8025">
        <f>IF($B8025="","",IFERROR(VLOOKUP($O8025,Leaders!$A:$B,2,0),"Not Mapped"))</f>
        <v/>
      </c>
    </row>
    <row r="8026">
      <c r="A8026" s="16" t="n"/>
      <c r="G8026" s="17" t="n"/>
      <c r="H8026" s="17" t="n"/>
      <c r="I8026" s="17" t="n"/>
      <c r="J8026" s="17" t="n"/>
      <c r="K8026" s="17" t="n"/>
      <c r="L8026" s="17" t="n"/>
      <c r="N8026">
        <f>IF($B8026="","",IF($C8026="SUPERSTORE","Superstore","DH"))</f>
        <v/>
      </c>
      <c r="O8026">
        <f>IF($B8026="","",IFERROR(VLOOKUP($B8026,Mapping!$A:$C,2,0),"Not Mapped"))</f>
        <v/>
      </c>
      <c r="P8026">
        <f>IF($B8026="","",IFERROR(VLOOKUP($B8026,Mapping!$A:$C,3,0),"Not Mapped"))</f>
        <v/>
      </c>
      <c r="Q8026">
        <f>IF($B8026="","",IF(COUNTIF(Exclusions!$A:$A,$B8026)&gt;0,"Yes","No"))</f>
        <v/>
      </c>
      <c r="R8026" s="17">
        <f>IF($B8026="","",MIN(1,DAY($A8026)/IF($N8026="Superstore",Settings!$B$5,Settings!$B$4)))</f>
        <v/>
      </c>
      <c r="S8026" s="17">
        <f>IF(OR($B8026="",$G8026="",$R8026=0),"",$G8026/$R8026)</f>
        <v/>
      </c>
      <c r="T8026">
        <f>IF($S8026="","",IF($S8026&lt;Settings!$B$8,"Critical",IF($S8026&lt;Settings!$B$9,"Semi Critical","Non Critical")))</f>
        <v/>
      </c>
      <c r="U8026">
        <f>IF($B8026="","",IFERROR(VLOOKUP($O8026,Leaders!$A:$B,2,0),"Not Mapped"))</f>
        <v/>
      </c>
    </row>
    <row r="8027">
      <c r="A8027" s="16" t="n"/>
      <c r="G8027" s="17" t="n"/>
      <c r="H8027" s="17" t="n"/>
      <c r="I8027" s="17" t="n"/>
      <c r="J8027" s="17" t="n"/>
      <c r="K8027" s="17" t="n"/>
      <c r="L8027" s="17" t="n"/>
      <c r="N8027">
        <f>IF($B8027="","",IF($C8027="SUPERSTORE","Superstore","DH"))</f>
        <v/>
      </c>
      <c r="O8027">
        <f>IF($B8027="","",IFERROR(VLOOKUP($B8027,Mapping!$A:$C,2,0),"Not Mapped"))</f>
        <v/>
      </c>
      <c r="P8027">
        <f>IF($B8027="","",IFERROR(VLOOKUP($B8027,Mapping!$A:$C,3,0),"Not Mapped"))</f>
        <v/>
      </c>
      <c r="Q8027">
        <f>IF($B8027="","",IF(COUNTIF(Exclusions!$A:$A,$B8027)&gt;0,"Yes","No"))</f>
        <v/>
      </c>
      <c r="R8027" s="17">
        <f>IF($B8027="","",MIN(1,DAY($A8027)/IF($N8027="Superstore",Settings!$B$5,Settings!$B$4)))</f>
        <v/>
      </c>
      <c r="S8027" s="17">
        <f>IF(OR($B8027="",$G8027="",$R8027=0),"",$G8027/$R8027)</f>
        <v/>
      </c>
      <c r="T8027">
        <f>IF($S8027="","",IF($S8027&lt;Settings!$B$8,"Critical",IF($S8027&lt;Settings!$B$9,"Semi Critical","Non Critical")))</f>
        <v/>
      </c>
      <c r="U8027">
        <f>IF($B8027="","",IFERROR(VLOOKUP($O8027,Leaders!$A:$B,2,0),"Not Mapped"))</f>
        <v/>
      </c>
    </row>
    <row r="8028">
      <c r="A8028" s="16" t="n"/>
      <c r="G8028" s="17" t="n"/>
      <c r="H8028" s="17" t="n"/>
      <c r="I8028" s="17" t="n"/>
      <c r="J8028" s="17" t="n"/>
      <c r="K8028" s="17" t="n"/>
      <c r="L8028" s="17" t="n"/>
      <c r="N8028">
        <f>IF($B8028="","",IF($C8028="SUPERSTORE","Superstore","DH"))</f>
        <v/>
      </c>
      <c r="O8028">
        <f>IF($B8028="","",IFERROR(VLOOKUP($B8028,Mapping!$A:$C,2,0),"Not Mapped"))</f>
        <v/>
      </c>
      <c r="P8028">
        <f>IF($B8028="","",IFERROR(VLOOKUP($B8028,Mapping!$A:$C,3,0),"Not Mapped"))</f>
        <v/>
      </c>
      <c r="Q8028">
        <f>IF($B8028="","",IF(COUNTIF(Exclusions!$A:$A,$B8028)&gt;0,"Yes","No"))</f>
        <v/>
      </c>
      <c r="R8028" s="17">
        <f>IF($B8028="","",MIN(1,DAY($A8028)/IF($N8028="Superstore",Settings!$B$5,Settings!$B$4)))</f>
        <v/>
      </c>
      <c r="S8028" s="17">
        <f>IF(OR($B8028="",$G8028="",$R8028=0),"",$G8028/$R8028)</f>
        <v/>
      </c>
      <c r="T8028">
        <f>IF($S8028="","",IF($S8028&lt;Settings!$B$8,"Critical",IF($S8028&lt;Settings!$B$9,"Semi Critical","Non Critical")))</f>
        <v/>
      </c>
      <c r="U8028">
        <f>IF($B8028="","",IFERROR(VLOOKUP($O8028,Leaders!$A:$B,2,0),"Not Mapped"))</f>
        <v/>
      </c>
    </row>
    <row r="8029">
      <c r="A8029" s="16" t="n"/>
      <c r="G8029" s="17" t="n"/>
      <c r="H8029" s="17" t="n"/>
      <c r="I8029" s="17" t="n"/>
      <c r="J8029" s="17" t="n"/>
      <c r="K8029" s="17" t="n"/>
      <c r="L8029" s="17" t="n"/>
      <c r="N8029">
        <f>IF($B8029="","",IF($C8029="SUPERSTORE","Superstore","DH"))</f>
        <v/>
      </c>
      <c r="O8029">
        <f>IF($B8029="","",IFERROR(VLOOKUP($B8029,Mapping!$A:$C,2,0),"Not Mapped"))</f>
        <v/>
      </c>
      <c r="P8029">
        <f>IF($B8029="","",IFERROR(VLOOKUP($B8029,Mapping!$A:$C,3,0),"Not Mapped"))</f>
        <v/>
      </c>
      <c r="Q8029">
        <f>IF($B8029="","",IF(COUNTIF(Exclusions!$A:$A,$B8029)&gt;0,"Yes","No"))</f>
        <v/>
      </c>
      <c r="R8029" s="17">
        <f>IF($B8029="","",MIN(1,DAY($A8029)/IF($N8029="Superstore",Settings!$B$5,Settings!$B$4)))</f>
        <v/>
      </c>
      <c r="S8029" s="17">
        <f>IF(OR($B8029="",$G8029="",$R8029=0),"",$G8029/$R8029)</f>
        <v/>
      </c>
      <c r="T8029">
        <f>IF($S8029="","",IF($S8029&lt;Settings!$B$8,"Critical",IF($S8029&lt;Settings!$B$9,"Semi Critical","Non Critical")))</f>
        <v/>
      </c>
      <c r="U8029">
        <f>IF($B8029="","",IFERROR(VLOOKUP($O8029,Leaders!$A:$B,2,0),"Not Mapped"))</f>
        <v/>
      </c>
    </row>
    <row r="8030">
      <c r="A8030" s="16" t="n"/>
      <c r="G8030" s="17" t="n"/>
      <c r="H8030" s="17" t="n"/>
      <c r="I8030" s="17" t="n"/>
      <c r="J8030" s="17" t="n"/>
      <c r="K8030" s="17" t="n"/>
      <c r="L8030" s="17" t="n"/>
      <c r="N8030">
        <f>IF($B8030="","",IF($C8030="SUPERSTORE","Superstore","DH"))</f>
        <v/>
      </c>
      <c r="O8030">
        <f>IF($B8030="","",IFERROR(VLOOKUP($B8030,Mapping!$A:$C,2,0),"Not Mapped"))</f>
        <v/>
      </c>
      <c r="P8030">
        <f>IF($B8030="","",IFERROR(VLOOKUP($B8030,Mapping!$A:$C,3,0),"Not Mapped"))</f>
        <v/>
      </c>
      <c r="Q8030">
        <f>IF($B8030="","",IF(COUNTIF(Exclusions!$A:$A,$B8030)&gt;0,"Yes","No"))</f>
        <v/>
      </c>
      <c r="R8030" s="17">
        <f>IF($B8030="","",MIN(1,DAY($A8030)/IF($N8030="Superstore",Settings!$B$5,Settings!$B$4)))</f>
        <v/>
      </c>
      <c r="S8030" s="17">
        <f>IF(OR($B8030="",$G8030="",$R8030=0),"",$G8030/$R8030)</f>
        <v/>
      </c>
      <c r="T8030">
        <f>IF($S8030="","",IF($S8030&lt;Settings!$B$8,"Critical",IF($S8030&lt;Settings!$B$9,"Semi Critical","Non Critical")))</f>
        <v/>
      </c>
      <c r="U8030">
        <f>IF($B8030="","",IFERROR(VLOOKUP($O8030,Leaders!$A:$B,2,0),"Not Mapped"))</f>
        <v/>
      </c>
    </row>
    <row r="8031">
      <c r="A8031" s="16" t="n"/>
      <c r="G8031" s="17" t="n"/>
      <c r="H8031" s="17" t="n"/>
      <c r="I8031" s="17" t="n"/>
      <c r="J8031" s="17" t="n"/>
      <c r="K8031" s="17" t="n"/>
      <c r="L8031" s="17" t="n"/>
      <c r="N8031">
        <f>IF($B8031="","",IF($C8031="SUPERSTORE","Superstore","DH"))</f>
        <v/>
      </c>
      <c r="O8031">
        <f>IF($B8031="","",IFERROR(VLOOKUP($B8031,Mapping!$A:$C,2,0),"Not Mapped"))</f>
        <v/>
      </c>
      <c r="P8031">
        <f>IF($B8031="","",IFERROR(VLOOKUP($B8031,Mapping!$A:$C,3,0),"Not Mapped"))</f>
        <v/>
      </c>
      <c r="Q8031">
        <f>IF($B8031="","",IF(COUNTIF(Exclusions!$A:$A,$B8031)&gt;0,"Yes","No"))</f>
        <v/>
      </c>
      <c r="R8031" s="17">
        <f>IF($B8031="","",MIN(1,DAY($A8031)/IF($N8031="Superstore",Settings!$B$5,Settings!$B$4)))</f>
        <v/>
      </c>
      <c r="S8031" s="17">
        <f>IF(OR($B8031="",$G8031="",$R8031=0),"",$G8031/$R8031)</f>
        <v/>
      </c>
      <c r="T8031">
        <f>IF($S8031="","",IF($S8031&lt;Settings!$B$8,"Critical",IF($S8031&lt;Settings!$B$9,"Semi Critical","Non Critical")))</f>
        <v/>
      </c>
      <c r="U8031">
        <f>IF($B8031="","",IFERROR(VLOOKUP($O8031,Leaders!$A:$B,2,0),"Not Mapped"))</f>
        <v/>
      </c>
    </row>
    <row r="8032">
      <c r="A8032" s="16" t="n"/>
      <c r="G8032" s="17" t="n"/>
      <c r="H8032" s="17" t="n"/>
      <c r="I8032" s="17" t="n"/>
      <c r="J8032" s="17" t="n"/>
      <c r="K8032" s="17" t="n"/>
      <c r="L8032" s="17" t="n"/>
      <c r="N8032">
        <f>IF($B8032="","",IF($C8032="SUPERSTORE","Superstore","DH"))</f>
        <v/>
      </c>
      <c r="O8032">
        <f>IF($B8032="","",IFERROR(VLOOKUP($B8032,Mapping!$A:$C,2,0),"Not Mapped"))</f>
        <v/>
      </c>
      <c r="P8032">
        <f>IF($B8032="","",IFERROR(VLOOKUP($B8032,Mapping!$A:$C,3,0),"Not Mapped"))</f>
        <v/>
      </c>
      <c r="Q8032">
        <f>IF($B8032="","",IF(COUNTIF(Exclusions!$A:$A,$B8032)&gt;0,"Yes","No"))</f>
        <v/>
      </c>
      <c r="R8032" s="17">
        <f>IF($B8032="","",MIN(1,DAY($A8032)/IF($N8032="Superstore",Settings!$B$5,Settings!$B$4)))</f>
        <v/>
      </c>
      <c r="S8032" s="17">
        <f>IF(OR($B8032="",$G8032="",$R8032=0),"",$G8032/$R8032)</f>
        <v/>
      </c>
      <c r="T8032">
        <f>IF($S8032="","",IF($S8032&lt;Settings!$B$8,"Critical",IF($S8032&lt;Settings!$B$9,"Semi Critical","Non Critical")))</f>
        <v/>
      </c>
      <c r="U8032">
        <f>IF($B8032="","",IFERROR(VLOOKUP($O8032,Leaders!$A:$B,2,0),"Not Mapped"))</f>
        <v/>
      </c>
    </row>
    <row r="8033">
      <c r="A8033" s="16" t="n"/>
      <c r="G8033" s="17" t="n"/>
      <c r="H8033" s="17" t="n"/>
      <c r="I8033" s="17" t="n"/>
      <c r="J8033" s="17" t="n"/>
      <c r="K8033" s="17" t="n"/>
      <c r="L8033" s="17" t="n"/>
      <c r="N8033">
        <f>IF($B8033="","",IF($C8033="SUPERSTORE","Superstore","DH"))</f>
        <v/>
      </c>
      <c r="O8033">
        <f>IF($B8033="","",IFERROR(VLOOKUP($B8033,Mapping!$A:$C,2,0),"Not Mapped"))</f>
        <v/>
      </c>
      <c r="P8033">
        <f>IF($B8033="","",IFERROR(VLOOKUP($B8033,Mapping!$A:$C,3,0),"Not Mapped"))</f>
        <v/>
      </c>
      <c r="Q8033">
        <f>IF($B8033="","",IF(COUNTIF(Exclusions!$A:$A,$B8033)&gt;0,"Yes","No"))</f>
        <v/>
      </c>
      <c r="R8033" s="17">
        <f>IF($B8033="","",MIN(1,DAY($A8033)/IF($N8033="Superstore",Settings!$B$5,Settings!$B$4)))</f>
        <v/>
      </c>
      <c r="S8033" s="17">
        <f>IF(OR($B8033="",$G8033="",$R8033=0),"",$G8033/$R8033)</f>
        <v/>
      </c>
      <c r="T8033">
        <f>IF($S8033="","",IF($S8033&lt;Settings!$B$8,"Critical",IF($S8033&lt;Settings!$B$9,"Semi Critical","Non Critical")))</f>
        <v/>
      </c>
      <c r="U8033">
        <f>IF($B8033="","",IFERROR(VLOOKUP($O8033,Leaders!$A:$B,2,0),"Not Mapped"))</f>
        <v/>
      </c>
    </row>
    <row r="8034">
      <c r="A8034" s="16" t="n"/>
      <c r="G8034" s="17" t="n"/>
      <c r="H8034" s="17" t="n"/>
      <c r="I8034" s="17" t="n"/>
      <c r="J8034" s="17" t="n"/>
      <c r="K8034" s="17" t="n"/>
      <c r="L8034" s="17" t="n"/>
      <c r="N8034">
        <f>IF($B8034="","",IF($C8034="SUPERSTORE","Superstore","DH"))</f>
        <v/>
      </c>
      <c r="O8034">
        <f>IF($B8034="","",IFERROR(VLOOKUP($B8034,Mapping!$A:$C,2,0),"Not Mapped"))</f>
        <v/>
      </c>
      <c r="P8034">
        <f>IF($B8034="","",IFERROR(VLOOKUP($B8034,Mapping!$A:$C,3,0),"Not Mapped"))</f>
        <v/>
      </c>
      <c r="Q8034">
        <f>IF($B8034="","",IF(COUNTIF(Exclusions!$A:$A,$B8034)&gt;0,"Yes","No"))</f>
        <v/>
      </c>
      <c r="R8034" s="17">
        <f>IF($B8034="","",MIN(1,DAY($A8034)/IF($N8034="Superstore",Settings!$B$5,Settings!$B$4)))</f>
        <v/>
      </c>
      <c r="S8034" s="17">
        <f>IF(OR($B8034="",$G8034="",$R8034=0),"",$G8034/$R8034)</f>
        <v/>
      </c>
      <c r="T8034">
        <f>IF($S8034="","",IF($S8034&lt;Settings!$B$8,"Critical",IF($S8034&lt;Settings!$B$9,"Semi Critical","Non Critical")))</f>
        <v/>
      </c>
      <c r="U8034">
        <f>IF($B8034="","",IFERROR(VLOOKUP($O8034,Leaders!$A:$B,2,0),"Not Mapped"))</f>
        <v/>
      </c>
    </row>
    <row r="8035">
      <c r="A8035" s="16" t="n"/>
      <c r="G8035" s="17" t="n"/>
      <c r="H8035" s="17" t="n"/>
      <c r="I8035" s="17" t="n"/>
      <c r="J8035" s="17" t="n"/>
      <c r="K8035" s="17" t="n"/>
      <c r="L8035" s="17" t="n"/>
      <c r="N8035">
        <f>IF($B8035="","",IF($C8035="SUPERSTORE","Superstore","DH"))</f>
        <v/>
      </c>
      <c r="O8035">
        <f>IF($B8035="","",IFERROR(VLOOKUP($B8035,Mapping!$A:$C,2,0),"Not Mapped"))</f>
        <v/>
      </c>
      <c r="P8035">
        <f>IF($B8035="","",IFERROR(VLOOKUP($B8035,Mapping!$A:$C,3,0),"Not Mapped"))</f>
        <v/>
      </c>
      <c r="Q8035">
        <f>IF($B8035="","",IF(COUNTIF(Exclusions!$A:$A,$B8035)&gt;0,"Yes","No"))</f>
        <v/>
      </c>
      <c r="R8035" s="17">
        <f>IF($B8035="","",MIN(1,DAY($A8035)/IF($N8035="Superstore",Settings!$B$5,Settings!$B$4)))</f>
        <v/>
      </c>
      <c r="S8035" s="17">
        <f>IF(OR($B8035="",$G8035="",$R8035=0),"",$G8035/$R8035)</f>
        <v/>
      </c>
      <c r="T8035">
        <f>IF($S8035="","",IF($S8035&lt;Settings!$B$8,"Critical",IF($S8035&lt;Settings!$B$9,"Semi Critical","Non Critical")))</f>
        <v/>
      </c>
      <c r="U8035">
        <f>IF($B8035="","",IFERROR(VLOOKUP($O8035,Leaders!$A:$B,2,0),"Not Mapped"))</f>
        <v/>
      </c>
    </row>
    <row r="8036">
      <c r="A8036" s="16" t="n"/>
      <c r="G8036" s="17" t="n"/>
      <c r="H8036" s="17" t="n"/>
      <c r="I8036" s="17" t="n"/>
      <c r="J8036" s="17" t="n"/>
      <c r="K8036" s="17" t="n"/>
      <c r="L8036" s="17" t="n"/>
      <c r="N8036">
        <f>IF($B8036="","",IF($C8036="SUPERSTORE","Superstore","DH"))</f>
        <v/>
      </c>
      <c r="O8036">
        <f>IF($B8036="","",IFERROR(VLOOKUP($B8036,Mapping!$A:$C,2,0),"Not Mapped"))</f>
        <v/>
      </c>
      <c r="P8036">
        <f>IF($B8036="","",IFERROR(VLOOKUP($B8036,Mapping!$A:$C,3,0),"Not Mapped"))</f>
        <v/>
      </c>
      <c r="Q8036">
        <f>IF($B8036="","",IF(COUNTIF(Exclusions!$A:$A,$B8036)&gt;0,"Yes","No"))</f>
        <v/>
      </c>
      <c r="R8036" s="17">
        <f>IF($B8036="","",MIN(1,DAY($A8036)/IF($N8036="Superstore",Settings!$B$5,Settings!$B$4)))</f>
        <v/>
      </c>
      <c r="S8036" s="17">
        <f>IF(OR($B8036="",$G8036="",$R8036=0),"",$G8036/$R8036)</f>
        <v/>
      </c>
      <c r="T8036">
        <f>IF($S8036="","",IF($S8036&lt;Settings!$B$8,"Critical",IF($S8036&lt;Settings!$B$9,"Semi Critical","Non Critical")))</f>
        <v/>
      </c>
      <c r="U8036">
        <f>IF($B8036="","",IFERROR(VLOOKUP($O8036,Leaders!$A:$B,2,0),"Not Mapped"))</f>
        <v/>
      </c>
    </row>
    <row r="8037">
      <c r="A8037" s="16" t="n"/>
      <c r="G8037" s="17" t="n"/>
      <c r="H8037" s="17" t="n"/>
      <c r="I8037" s="17" t="n"/>
      <c r="J8037" s="17" t="n"/>
      <c r="K8037" s="17" t="n"/>
      <c r="L8037" s="17" t="n"/>
      <c r="N8037">
        <f>IF($B8037="","",IF($C8037="SUPERSTORE","Superstore","DH"))</f>
        <v/>
      </c>
      <c r="O8037">
        <f>IF($B8037="","",IFERROR(VLOOKUP($B8037,Mapping!$A:$C,2,0),"Not Mapped"))</f>
        <v/>
      </c>
      <c r="P8037">
        <f>IF($B8037="","",IFERROR(VLOOKUP($B8037,Mapping!$A:$C,3,0),"Not Mapped"))</f>
        <v/>
      </c>
      <c r="Q8037">
        <f>IF($B8037="","",IF(COUNTIF(Exclusions!$A:$A,$B8037)&gt;0,"Yes","No"))</f>
        <v/>
      </c>
      <c r="R8037" s="17">
        <f>IF($B8037="","",MIN(1,DAY($A8037)/IF($N8037="Superstore",Settings!$B$5,Settings!$B$4)))</f>
        <v/>
      </c>
      <c r="S8037" s="17">
        <f>IF(OR($B8037="",$G8037="",$R8037=0),"",$G8037/$R8037)</f>
        <v/>
      </c>
      <c r="T8037">
        <f>IF($S8037="","",IF($S8037&lt;Settings!$B$8,"Critical",IF($S8037&lt;Settings!$B$9,"Semi Critical","Non Critical")))</f>
        <v/>
      </c>
      <c r="U8037">
        <f>IF($B8037="","",IFERROR(VLOOKUP($O8037,Leaders!$A:$B,2,0),"Not Mapped"))</f>
        <v/>
      </c>
    </row>
    <row r="8038">
      <c r="A8038" s="16" t="n"/>
      <c r="G8038" s="17" t="n"/>
      <c r="H8038" s="17" t="n"/>
      <c r="I8038" s="17" t="n"/>
      <c r="J8038" s="17" t="n"/>
      <c r="K8038" s="17" t="n"/>
      <c r="L8038" s="17" t="n"/>
      <c r="N8038">
        <f>IF($B8038="","",IF($C8038="SUPERSTORE","Superstore","DH"))</f>
        <v/>
      </c>
      <c r="O8038">
        <f>IF($B8038="","",IFERROR(VLOOKUP($B8038,Mapping!$A:$C,2,0),"Not Mapped"))</f>
        <v/>
      </c>
      <c r="P8038">
        <f>IF($B8038="","",IFERROR(VLOOKUP($B8038,Mapping!$A:$C,3,0),"Not Mapped"))</f>
        <v/>
      </c>
      <c r="Q8038">
        <f>IF($B8038="","",IF(COUNTIF(Exclusions!$A:$A,$B8038)&gt;0,"Yes","No"))</f>
        <v/>
      </c>
      <c r="R8038" s="17">
        <f>IF($B8038="","",MIN(1,DAY($A8038)/IF($N8038="Superstore",Settings!$B$5,Settings!$B$4)))</f>
        <v/>
      </c>
      <c r="S8038" s="17">
        <f>IF(OR($B8038="",$G8038="",$R8038=0),"",$G8038/$R8038)</f>
        <v/>
      </c>
      <c r="T8038">
        <f>IF($S8038="","",IF($S8038&lt;Settings!$B$8,"Critical",IF($S8038&lt;Settings!$B$9,"Semi Critical","Non Critical")))</f>
        <v/>
      </c>
      <c r="U8038">
        <f>IF($B8038="","",IFERROR(VLOOKUP($O8038,Leaders!$A:$B,2,0),"Not Mapped"))</f>
        <v/>
      </c>
    </row>
    <row r="8039">
      <c r="A8039" s="16" t="n"/>
      <c r="G8039" s="17" t="n"/>
      <c r="H8039" s="17" t="n"/>
      <c r="I8039" s="17" t="n"/>
      <c r="J8039" s="17" t="n"/>
      <c r="K8039" s="17" t="n"/>
      <c r="L8039" s="17" t="n"/>
      <c r="N8039">
        <f>IF($B8039="","",IF($C8039="SUPERSTORE","Superstore","DH"))</f>
        <v/>
      </c>
      <c r="O8039">
        <f>IF($B8039="","",IFERROR(VLOOKUP($B8039,Mapping!$A:$C,2,0),"Not Mapped"))</f>
        <v/>
      </c>
      <c r="P8039">
        <f>IF($B8039="","",IFERROR(VLOOKUP($B8039,Mapping!$A:$C,3,0),"Not Mapped"))</f>
        <v/>
      </c>
      <c r="Q8039">
        <f>IF($B8039="","",IF(COUNTIF(Exclusions!$A:$A,$B8039)&gt;0,"Yes","No"))</f>
        <v/>
      </c>
      <c r="R8039" s="17">
        <f>IF($B8039="","",MIN(1,DAY($A8039)/IF($N8039="Superstore",Settings!$B$5,Settings!$B$4)))</f>
        <v/>
      </c>
      <c r="S8039" s="17">
        <f>IF(OR($B8039="",$G8039="",$R8039=0),"",$G8039/$R8039)</f>
        <v/>
      </c>
      <c r="T8039">
        <f>IF($S8039="","",IF($S8039&lt;Settings!$B$8,"Critical",IF($S8039&lt;Settings!$B$9,"Semi Critical","Non Critical")))</f>
        <v/>
      </c>
      <c r="U8039">
        <f>IF($B8039="","",IFERROR(VLOOKUP($O8039,Leaders!$A:$B,2,0),"Not Mapped"))</f>
        <v/>
      </c>
    </row>
    <row r="8040">
      <c r="A8040" s="16" t="n"/>
      <c r="G8040" s="17" t="n"/>
      <c r="H8040" s="17" t="n"/>
      <c r="I8040" s="17" t="n"/>
      <c r="J8040" s="17" t="n"/>
      <c r="K8040" s="17" t="n"/>
      <c r="L8040" s="17" t="n"/>
      <c r="N8040">
        <f>IF($B8040="","",IF($C8040="SUPERSTORE","Superstore","DH"))</f>
        <v/>
      </c>
      <c r="O8040">
        <f>IF($B8040="","",IFERROR(VLOOKUP($B8040,Mapping!$A:$C,2,0),"Not Mapped"))</f>
        <v/>
      </c>
      <c r="P8040">
        <f>IF($B8040="","",IFERROR(VLOOKUP($B8040,Mapping!$A:$C,3,0),"Not Mapped"))</f>
        <v/>
      </c>
      <c r="Q8040">
        <f>IF($B8040="","",IF(COUNTIF(Exclusions!$A:$A,$B8040)&gt;0,"Yes","No"))</f>
        <v/>
      </c>
      <c r="R8040" s="17">
        <f>IF($B8040="","",MIN(1,DAY($A8040)/IF($N8040="Superstore",Settings!$B$5,Settings!$B$4)))</f>
        <v/>
      </c>
      <c r="S8040" s="17">
        <f>IF(OR($B8040="",$G8040="",$R8040=0),"",$G8040/$R8040)</f>
        <v/>
      </c>
      <c r="T8040">
        <f>IF($S8040="","",IF($S8040&lt;Settings!$B$8,"Critical",IF($S8040&lt;Settings!$B$9,"Semi Critical","Non Critical")))</f>
        <v/>
      </c>
      <c r="U8040">
        <f>IF($B8040="","",IFERROR(VLOOKUP($O8040,Leaders!$A:$B,2,0),"Not Mapped"))</f>
        <v/>
      </c>
    </row>
    <row r="8041">
      <c r="A8041" s="16" t="n"/>
      <c r="G8041" s="17" t="n"/>
      <c r="H8041" s="17" t="n"/>
      <c r="I8041" s="17" t="n"/>
      <c r="J8041" s="17" t="n"/>
      <c r="K8041" s="17" t="n"/>
      <c r="L8041" s="17" t="n"/>
      <c r="N8041">
        <f>IF($B8041="","",IF($C8041="SUPERSTORE","Superstore","DH"))</f>
        <v/>
      </c>
      <c r="O8041">
        <f>IF($B8041="","",IFERROR(VLOOKUP($B8041,Mapping!$A:$C,2,0),"Not Mapped"))</f>
        <v/>
      </c>
      <c r="P8041">
        <f>IF($B8041="","",IFERROR(VLOOKUP($B8041,Mapping!$A:$C,3,0),"Not Mapped"))</f>
        <v/>
      </c>
      <c r="Q8041">
        <f>IF($B8041="","",IF(COUNTIF(Exclusions!$A:$A,$B8041)&gt;0,"Yes","No"))</f>
        <v/>
      </c>
      <c r="R8041" s="17">
        <f>IF($B8041="","",MIN(1,DAY($A8041)/IF($N8041="Superstore",Settings!$B$5,Settings!$B$4)))</f>
        <v/>
      </c>
      <c r="S8041" s="17">
        <f>IF(OR($B8041="",$G8041="",$R8041=0),"",$G8041/$R8041)</f>
        <v/>
      </c>
      <c r="T8041">
        <f>IF($S8041="","",IF($S8041&lt;Settings!$B$8,"Critical",IF($S8041&lt;Settings!$B$9,"Semi Critical","Non Critical")))</f>
        <v/>
      </c>
      <c r="U8041">
        <f>IF($B8041="","",IFERROR(VLOOKUP($O8041,Leaders!$A:$B,2,0),"Not Mapped"))</f>
        <v/>
      </c>
    </row>
    <row r="8042">
      <c r="A8042" s="16" t="n"/>
      <c r="G8042" s="17" t="n"/>
      <c r="H8042" s="17" t="n"/>
      <c r="I8042" s="17" t="n"/>
      <c r="J8042" s="17" t="n"/>
      <c r="K8042" s="17" t="n"/>
      <c r="L8042" s="17" t="n"/>
      <c r="N8042">
        <f>IF($B8042="","",IF($C8042="SUPERSTORE","Superstore","DH"))</f>
        <v/>
      </c>
      <c r="O8042">
        <f>IF($B8042="","",IFERROR(VLOOKUP($B8042,Mapping!$A:$C,2,0),"Not Mapped"))</f>
        <v/>
      </c>
      <c r="P8042">
        <f>IF($B8042="","",IFERROR(VLOOKUP($B8042,Mapping!$A:$C,3,0),"Not Mapped"))</f>
        <v/>
      </c>
      <c r="Q8042">
        <f>IF($B8042="","",IF(COUNTIF(Exclusions!$A:$A,$B8042)&gt;0,"Yes","No"))</f>
        <v/>
      </c>
      <c r="R8042" s="17">
        <f>IF($B8042="","",MIN(1,DAY($A8042)/IF($N8042="Superstore",Settings!$B$5,Settings!$B$4)))</f>
        <v/>
      </c>
      <c r="S8042" s="17">
        <f>IF(OR($B8042="",$G8042="",$R8042=0),"",$G8042/$R8042)</f>
        <v/>
      </c>
      <c r="T8042">
        <f>IF($S8042="","",IF($S8042&lt;Settings!$B$8,"Critical",IF($S8042&lt;Settings!$B$9,"Semi Critical","Non Critical")))</f>
        <v/>
      </c>
      <c r="U8042">
        <f>IF($B8042="","",IFERROR(VLOOKUP($O8042,Leaders!$A:$B,2,0),"Not Mapped"))</f>
        <v/>
      </c>
    </row>
    <row r="8043">
      <c r="A8043" s="16" t="n"/>
      <c r="G8043" s="17" t="n"/>
      <c r="H8043" s="17" t="n"/>
      <c r="I8043" s="17" t="n"/>
      <c r="J8043" s="17" t="n"/>
      <c r="K8043" s="17" t="n"/>
      <c r="L8043" s="17" t="n"/>
      <c r="N8043">
        <f>IF($B8043="","",IF($C8043="SUPERSTORE","Superstore","DH"))</f>
        <v/>
      </c>
      <c r="O8043">
        <f>IF($B8043="","",IFERROR(VLOOKUP($B8043,Mapping!$A:$C,2,0),"Not Mapped"))</f>
        <v/>
      </c>
      <c r="P8043">
        <f>IF($B8043="","",IFERROR(VLOOKUP($B8043,Mapping!$A:$C,3,0),"Not Mapped"))</f>
        <v/>
      </c>
      <c r="Q8043">
        <f>IF($B8043="","",IF(COUNTIF(Exclusions!$A:$A,$B8043)&gt;0,"Yes","No"))</f>
        <v/>
      </c>
      <c r="R8043" s="17">
        <f>IF($B8043="","",MIN(1,DAY($A8043)/IF($N8043="Superstore",Settings!$B$5,Settings!$B$4)))</f>
        <v/>
      </c>
      <c r="S8043" s="17">
        <f>IF(OR($B8043="",$G8043="",$R8043=0),"",$G8043/$R8043)</f>
        <v/>
      </c>
      <c r="T8043">
        <f>IF($S8043="","",IF($S8043&lt;Settings!$B$8,"Critical",IF($S8043&lt;Settings!$B$9,"Semi Critical","Non Critical")))</f>
        <v/>
      </c>
      <c r="U8043">
        <f>IF($B8043="","",IFERROR(VLOOKUP($O8043,Leaders!$A:$B,2,0),"Not Mapped"))</f>
        <v/>
      </c>
    </row>
    <row r="8044">
      <c r="A8044" s="16" t="n"/>
      <c r="G8044" s="17" t="n"/>
      <c r="H8044" s="17" t="n"/>
      <c r="I8044" s="17" t="n"/>
      <c r="J8044" s="17" t="n"/>
      <c r="K8044" s="17" t="n"/>
      <c r="L8044" s="17" t="n"/>
      <c r="N8044">
        <f>IF($B8044="","",IF($C8044="SUPERSTORE","Superstore","DH"))</f>
        <v/>
      </c>
      <c r="O8044">
        <f>IF($B8044="","",IFERROR(VLOOKUP($B8044,Mapping!$A:$C,2,0),"Not Mapped"))</f>
        <v/>
      </c>
      <c r="P8044">
        <f>IF($B8044="","",IFERROR(VLOOKUP($B8044,Mapping!$A:$C,3,0),"Not Mapped"))</f>
        <v/>
      </c>
      <c r="Q8044">
        <f>IF($B8044="","",IF(COUNTIF(Exclusions!$A:$A,$B8044)&gt;0,"Yes","No"))</f>
        <v/>
      </c>
      <c r="R8044" s="17">
        <f>IF($B8044="","",MIN(1,DAY($A8044)/IF($N8044="Superstore",Settings!$B$5,Settings!$B$4)))</f>
        <v/>
      </c>
      <c r="S8044" s="17">
        <f>IF(OR($B8044="",$G8044="",$R8044=0),"",$G8044/$R8044)</f>
        <v/>
      </c>
      <c r="T8044">
        <f>IF($S8044="","",IF($S8044&lt;Settings!$B$8,"Critical",IF($S8044&lt;Settings!$B$9,"Semi Critical","Non Critical")))</f>
        <v/>
      </c>
      <c r="U8044">
        <f>IF($B8044="","",IFERROR(VLOOKUP($O8044,Leaders!$A:$B,2,0),"Not Mapped"))</f>
        <v/>
      </c>
    </row>
    <row r="8045">
      <c r="A8045" s="16" t="n"/>
      <c r="G8045" s="17" t="n"/>
      <c r="H8045" s="17" t="n"/>
      <c r="I8045" s="17" t="n"/>
      <c r="J8045" s="17" t="n"/>
      <c r="K8045" s="17" t="n"/>
      <c r="L8045" s="17" t="n"/>
      <c r="N8045">
        <f>IF($B8045="","",IF($C8045="SUPERSTORE","Superstore","DH"))</f>
        <v/>
      </c>
      <c r="O8045">
        <f>IF($B8045="","",IFERROR(VLOOKUP($B8045,Mapping!$A:$C,2,0),"Not Mapped"))</f>
        <v/>
      </c>
      <c r="P8045">
        <f>IF($B8045="","",IFERROR(VLOOKUP($B8045,Mapping!$A:$C,3,0),"Not Mapped"))</f>
        <v/>
      </c>
      <c r="Q8045">
        <f>IF($B8045="","",IF(COUNTIF(Exclusions!$A:$A,$B8045)&gt;0,"Yes","No"))</f>
        <v/>
      </c>
      <c r="R8045" s="17">
        <f>IF($B8045="","",MIN(1,DAY($A8045)/IF($N8045="Superstore",Settings!$B$5,Settings!$B$4)))</f>
        <v/>
      </c>
      <c r="S8045" s="17">
        <f>IF(OR($B8045="",$G8045="",$R8045=0),"",$G8045/$R8045)</f>
        <v/>
      </c>
      <c r="T8045">
        <f>IF($S8045="","",IF($S8045&lt;Settings!$B$8,"Critical",IF($S8045&lt;Settings!$B$9,"Semi Critical","Non Critical")))</f>
        <v/>
      </c>
      <c r="U8045">
        <f>IF($B8045="","",IFERROR(VLOOKUP($O8045,Leaders!$A:$B,2,0),"Not Mapped"))</f>
        <v/>
      </c>
    </row>
    <row r="8046">
      <c r="A8046" s="16" t="n"/>
      <c r="G8046" s="17" t="n"/>
      <c r="H8046" s="17" t="n"/>
      <c r="I8046" s="17" t="n"/>
      <c r="J8046" s="17" t="n"/>
      <c r="K8046" s="17" t="n"/>
      <c r="L8046" s="17" t="n"/>
      <c r="N8046">
        <f>IF($B8046="","",IF($C8046="SUPERSTORE","Superstore","DH"))</f>
        <v/>
      </c>
      <c r="O8046">
        <f>IF($B8046="","",IFERROR(VLOOKUP($B8046,Mapping!$A:$C,2,0),"Not Mapped"))</f>
        <v/>
      </c>
      <c r="P8046">
        <f>IF($B8046="","",IFERROR(VLOOKUP($B8046,Mapping!$A:$C,3,0),"Not Mapped"))</f>
        <v/>
      </c>
      <c r="Q8046">
        <f>IF($B8046="","",IF(COUNTIF(Exclusions!$A:$A,$B8046)&gt;0,"Yes","No"))</f>
        <v/>
      </c>
      <c r="R8046" s="17">
        <f>IF($B8046="","",MIN(1,DAY($A8046)/IF($N8046="Superstore",Settings!$B$5,Settings!$B$4)))</f>
        <v/>
      </c>
      <c r="S8046" s="17">
        <f>IF(OR($B8046="",$G8046="",$R8046=0),"",$G8046/$R8046)</f>
        <v/>
      </c>
      <c r="T8046">
        <f>IF($S8046="","",IF($S8046&lt;Settings!$B$8,"Critical",IF($S8046&lt;Settings!$B$9,"Semi Critical","Non Critical")))</f>
        <v/>
      </c>
      <c r="U8046">
        <f>IF($B8046="","",IFERROR(VLOOKUP($O8046,Leaders!$A:$B,2,0),"Not Mapped"))</f>
        <v/>
      </c>
    </row>
    <row r="8047">
      <c r="A8047" s="16" t="n"/>
      <c r="G8047" s="17" t="n"/>
      <c r="H8047" s="17" t="n"/>
      <c r="I8047" s="17" t="n"/>
      <c r="J8047" s="17" t="n"/>
      <c r="K8047" s="17" t="n"/>
      <c r="L8047" s="17" t="n"/>
      <c r="N8047">
        <f>IF($B8047="","",IF($C8047="SUPERSTORE","Superstore","DH"))</f>
        <v/>
      </c>
      <c r="O8047">
        <f>IF($B8047="","",IFERROR(VLOOKUP($B8047,Mapping!$A:$C,2,0),"Not Mapped"))</f>
        <v/>
      </c>
      <c r="P8047">
        <f>IF($B8047="","",IFERROR(VLOOKUP($B8047,Mapping!$A:$C,3,0),"Not Mapped"))</f>
        <v/>
      </c>
      <c r="Q8047">
        <f>IF($B8047="","",IF(COUNTIF(Exclusions!$A:$A,$B8047)&gt;0,"Yes","No"))</f>
        <v/>
      </c>
      <c r="R8047" s="17">
        <f>IF($B8047="","",MIN(1,DAY($A8047)/IF($N8047="Superstore",Settings!$B$5,Settings!$B$4)))</f>
        <v/>
      </c>
      <c r="S8047" s="17">
        <f>IF(OR($B8047="",$G8047="",$R8047=0),"",$G8047/$R8047)</f>
        <v/>
      </c>
      <c r="T8047">
        <f>IF($S8047="","",IF($S8047&lt;Settings!$B$8,"Critical",IF($S8047&lt;Settings!$B$9,"Semi Critical","Non Critical")))</f>
        <v/>
      </c>
      <c r="U8047">
        <f>IF($B8047="","",IFERROR(VLOOKUP($O8047,Leaders!$A:$B,2,0),"Not Mapped"))</f>
        <v/>
      </c>
    </row>
    <row r="8048">
      <c r="A8048" s="16" t="n"/>
      <c r="G8048" s="17" t="n"/>
      <c r="H8048" s="17" t="n"/>
      <c r="I8048" s="17" t="n"/>
      <c r="J8048" s="17" t="n"/>
      <c r="K8048" s="17" t="n"/>
      <c r="L8048" s="17" t="n"/>
      <c r="N8048">
        <f>IF($B8048="","",IF($C8048="SUPERSTORE","Superstore","DH"))</f>
        <v/>
      </c>
      <c r="O8048">
        <f>IF($B8048="","",IFERROR(VLOOKUP($B8048,Mapping!$A:$C,2,0),"Not Mapped"))</f>
        <v/>
      </c>
      <c r="P8048">
        <f>IF($B8048="","",IFERROR(VLOOKUP($B8048,Mapping!$A:$C,3,0),"Not Mapped"))</f>
        <v/>
      </c>
      <c r="Q8048">
        <f>IF($B8048="","",IF(COUNTIF(Exclusions!$A:$A,$B8048)&gt;0,"Yes","No"))</f>
        <v/>
      </c>
      <c r="R8048" s="17">
        <f>IF($B8048="","",MIN(1,DAY($A8048)/IF($N8048="Superstore",Settings!$B$5,Settings!$B$4)))</f>
        <v/>
      </c>
      <c r="S8048" s="17">
        <f>IF(OR($B8048="",$G8048="",$R8048=0),"",$G8048/$R8048)</f>
        <v/>
      </c>
      <c r="T8048">
        <f>IF($S8048="","",IF($S8048&lt;Settings!$B$8,"Critical",IF($S8048&lt;Settings!$B$9,"Semi Critical","Non Critical")))</f>
        <v/>
      </c>
      <c r="U8048">
        <f>IF($B8048="","",IFERROR(VLOOKUP($O8048,Leaders!$A:$B,2,0),"Not Mapped"))</f>
        <v/>
      </c>
    </row>
    <row r="8049">
      <c r="A8049" s="16" t="n"/>
      <c r="G8049" s="17" t="n"/>
      <c r="H8049" s="17" t="n"/>
      <c r="I8049" s="17" t="n"/>
      <c r="J8049" s="17" t="n"/>
      <c r="K8049" s="17" t="n"/>
      <c r="L8049" s="17" t="n"/>
      <c r="N8049">
        <f>IF($B8049="","",IF($C8049="SUPERSTORE","Superstore","DH"))</f>
        <v/>
      </c>
      <c r="O8049">
        <f>IF($B8049="","",IFERROR(VLOOKUP($B8049,Mapping!$A:$C,2,0),"Not Mapped"))</f>
        <v/>
      </c>
      <c r="P8049">
        <f>IF($B8049="","",IFERROR(VLOOKUP($B8049,Mapping!$A:$C,3,0),"Not Mapped"))</f>
        <v/>
      </c>
      <c r="Q8049">
        <f>IF($B8049="","",IF(COUNTIF(Exclusions!$A:$A,$B8049)&gt;0,"Yes","No"))</f>
        <v/>
      </c>
      <c r="R8049" s="17">
        <f>IF($B8049="","",MIN(1,DAY($A8049)/IF($N8049="Superstore",Settings!$B$5,Settings!$B$4)))</f>
        <v/>
      </c>
      <c r="S8049" s="17">
        <f>IF(OR($B8049="",$G8049="",$R8049=0),"",$G8049/$R8049)</f>
        <v/>
      </c>
      <c r="T8049">
        <f>IF($S8049="","",IF($S8049&lt;Settings!$B$8,"Critical",IF($S8049&lt;Settings!$B$9,"Semi Critical","Non Critical")))</f>
        <v/>
      </c>
      <c r="U8049">
        <f>IF($B8049="","",IFERROR(VLOOKUP($O8049,Leaders!$A:$B,2,0),"Not Mapped"))</f>
        <v/>
      </c>
    </row>
    <row r="8050">
      <c r="A8050" s="16" t="n"/>
      <c r="G8050" s="17" t="n"/>
      <c r="H8050" s="17" t="n"/>
      <c r="I8050" s="17" t="n"/>
      <c r="J8050" s="17" t="n"/>
      <c r="K8050" s="17" t="n"/>
      <c r="L8050" s="17" t="n"/>
      <c r="N8050">
        <f>IF($B8050="","",IF($C8050="SUPERSTORE","Superstore","DH"))</f>
        <v/>
      </c>
      <c r="O8050">
        <f>IF($B8050="","",IFERROR(VLOOKUP($B8050,Mapping!$A:$C,2,0),"Not Mapped"))</f>
        <v/>
      </c>
      <c r="P8050">
        <f>IF($B8050="","",IFERROR(VLOOKUP($B8050,Mapping!$A:$C,3,0),"Not Mapped"))</f>
        <v/>
      </c>
      <c r="Q8050">
        <f>IF($B8050="","",IF(COUNTIF(Exclusions!$A:$A,$B8050)&gt;0,"Yes","No"))</f>
        <v/>
      </c>
      <c r="R8050" s="17">
        <f>IF($B8050="","",MIN(1,DAY($A8050)/IF($N8050="Superstore",Settings!$B$5,Settings!$B$4)))</f>
        <v/>
      </c>
      <c r="S8050" s="17">
        <f>IF(OR($B8050="",$G8050="",$R8050=0),"",$G8050/$R8050)</f>
        <v/>
      </c>
      <c r="T8050">
        <f>IF($S8050="","",IF($S8050&lt;Settings!$B$8,"Critical",IF($S8050&lt;Settings!$B$9,"Semi Critical","Non Critical")))</f>
        <v/>
      </c>
      <c r="U8050">
        <f>IF($B8050="","",IFERROR(VLOOKUP($O8050,Leaders!$A:$B,2,0),"Not Mapped"))</f>
        <v/>
      </c>
    </row>
    <row r="8051">
      <c r="A8051" s="16" t="n"/>
      <c r="G8051" s="17" t="n"/>
      <c r="H8051" s="17" t="n"/>
      <c r="I8051" s="17" t="n"/>
      <c r="J8051" s="17" t="n"/>
      <c r="K8051" s="17" t="n"/>
      <c r="L8051" s="17" t="n"/>
      <c r="N8051">
        <f>IF($B8051="","",IF($C8051="SUPERSTORE","Superstore","DH"))</f>
        <v/>
      </c>
      <c r="O8051">
        <f>IF($B8051="","",IFERROR(VLOOKUP($B8051,Mapping!$A:$C,2,0),"Not Mapped"))</f>
        <v/>
      </c>
      <c r="P8051">
        <f>IF($B8051="","",IFERROR(VLOOKUP($B8051,Mapping!$A:$C,3,0),"Not Mapped"))</f>
        <v/>
      </c>
      <c r="Q8051">
        <f>IF($B8051="","",IF(COUNTIF(Exclusions!$A:$A,$B8051)&gt;0,"Yes","No"))</f>
        <v/>
      </c>
      <c r="R8051" s="17">
        <f>IF($B8051="","",MIN(1,DAY($A8051)/IF($N8051="Superstore",Settings!$B$5,Settings!$B$4)))</f>
        <v/>
      </c>
      <c r="S8051" s="17">
        <f>IF(OR($B8051="",$G8051="",$R8051=0),"",$G8051/$R8051)</f>
        <v/>
      </c>
      <c r="T8051">
        <f>IF($S8051="","",IF($S8051&lt;Settings!$B$8,"Critical",IF($S8051&lt;Settings!$B$9,"Semi Critical","Non Critical")))</f>
        <v/>
      </c>
      <c r="U8051">
        <f>IF($B8051="","",IFERROR(VLOOKUP($O8051,Leaders!$A:$B,2,0),"Not Mapped"))</f>
        <v/>
      </c>
    </row>
    <row r="8052">
      <c r="A8052" s="16" t="n"/>
      <c r="G8052" s="17" t="n"/>
      <c r="H8052" s="17" t="n"/>
      <c r="I8052" s="17" t="n"/>
      <c r="J8052" s="17" t="n"/>
      <c r="K8052" s="17" t="n"/>
      <c r="L8052" s="17" t="n"/>
      <c r="N8052">
        <f>IF($B8052="","",IF($C8052="SUPERSTORE","Superstore","DH"))</f>
        <v/>
      </c>
      <c r="O8052">
        <f>IF($B8052="","",IFERROR(VLOOKUP($B8052,Mapping!$A:$C,2,0),"Not Mapped"))</f>
        <v/>
      </c>
      <c r="P8052">
        <f>IF($B8052="","",IFERROR(VLOOKUP($B8052,Mapping!$A:$C,3,0),"Not Mapped"))</f>
        <v/>
      </c>
      <c r="Q8052">
        <f>IF($B8052="","",IF(COUNTIF(Exclusions!$A:$A,$B8052)&gt;0,"Yes","No"))</f>
        <v/>
      </c>
      <c r="R8052" s="17">
        <f>IF($B8052="","",MIN(1,DAY($A8052)/IF($N8052="Superstore",Settings!$B$5,Settings!$B$4)))</f>
        <v/>
      </c>
      <c r="S8052" s="17">
        <f>IF(OR($B8052="",$G8052="",$R8052=0),"",$G8052/$R8052)</f>
        <v/>
      </c>
      <c r="T8052">
        <f>IF($S8052="","",IF($S8052&lt;Settings!$B$8,"Critical",IF($S8052&lt;Settings!$B$9,"Semi Critical","Non Critical")))</f>
        <v/>
      </c>
      <c r="U8052">
        <f>IF($B8052="","",IFERROR(VLOOKUP($O8052,Leaders!$A:$B,2,0),"Not Mapped"))</f>
        <v/>
      </c>
    </row>
    <row r="8053">
      <c r="A8053" s="16" t="n"/>
      <c r="G8053" s="17" t="n"/>
      <c r="H8053" s="17" t="n"/>
      <c r="I8053" s="17" t="n"/>
      <c r="J8053" s="17" t="n"/>
      <c r="K8053" s="17" t="n"/>
      <c r="L8053" s="17" t="n"/>
      <c r="N8053">
        <f>IF($B8053="","",IF($C8053="SUPERSTORE","Superstore","DH"))</f>
        <v/>
      </c>
      <c r="O8053">
        <f>IF($B8053="","",IFERROR(VLOOKUP($B8053,Mapping!$A:$C,2,0),"Not Mapped"))</f>
        <v/>
      </c>
      <c r="P8053">
        <f>IF($B8053="","",IFERROR(VLOOKUP($B8053,Mapping!$A:$C,3,0),"Not Mapped"))</f>
        <v/>
      </c>
      <c r="Q8053">
        <f>IF($B8053="","",IF(COUNTIF(Exclusions!$A:$A,$B8053)&gt;0,"Yes","No"))</f>
        <v/>
      </c>
      <c r="R8053" s="17">
        <f>IF($B8053="","",MIN(1,DAY($A8053)/IF($N8053="Superstore",Settings!$B$5,Settings!$B$4)))</f>
        <v/>
      </c>
      <c r="S8053" s="17">
        <f>IF(OR($B8053="",$G8053="",$R8053=0),"",$G8053/$R8053)</f>
        <v/>
      </c>
      <c r="T8053">
        <f>IF($S8053="","",IF($S8053&lt;Settings!$B$8,"Critical",IF($S8053&lt;Settings!$B$9,"Semi Critical","Non Critical")))</f>
        <v/>
      </c>
      <c r="U8053">
        <f>IF($B8053="","",IFERROR(VLOOKUP($O8053,Leaders!$A:$B,2,0),"Not Mapped"))</f>
        <v/>
      </c>
    </row>
    <row r="8054">
      <c r="A8054" s="16" t="n"/>
      <c r="G8054" s="17" t="n"/>
      <c r="H8054" s="17" t="n"/>
      <c r="I8054" s="17" t="n"/>
      <c r="J8054" s="17" t="n"/>
      <c r="K8054" s="17" t="n"/>
      <c r="L8054" s="17" t="n"/>
      <c r="N8054">
        <f>IF($B8054="","",IF($C8054="SUPERSTORE","Superstore","DH"))</f>
        <v/>
      </c>
      <c r="O8054">
        <f>IF($B8054="","",IFERROR(VLOOKUP($B8054,Mapping!$A:$C,2,0),"Not Mapped"))</f>
        <v/>
      </c>
      <c r="P8054">
        <f>IF($B8054="","",IFERROR(VLOOKUP($B8054,Mapping!$A:$C,3,0),"Not Mapped"))</f>
        <v/>
      </c>
      <c r="Q8054">
        <f>IF($B8054="","",IF(COUNTIF(Exclusions!$A:$A,$B8054)&gt;0,"Yes","No"))</f>
        <v/>
      </c>
      <c r="R8054" s="17">
        <f>IF($B8054="","",MIN(1,DAY($A8054)/IF($N8054="Superstore",Settings!$B$5,Settings!$B$4)))</f>
        <v/>
      </c>
      <c r="S8054" s="17">
        <f>IF(OR($B8054="",$G8054="",$R8054=0),"",$G8054/$R8054)</f>
        <v/>
      </c>
      <c r="T8054">
        <f>IF($S8054="","",IF($S8054&lt;Settings!$B$8,"Critical",IF($S8054&lt;Settings!$B$9,"Semi Critical","Non Critical")))</f>
        <v/>
      </c>
      <c r="U8054">
        <f>IF($B8054="","",IFERROR(VLOOKUP($O8054,Leaders!$A:$B,2,0),"Not Mapped"))</f>
        <v/>
      </c>
    </row>
    <row r="8055">
      <c r="A8055" s="16" t="n"/>
      <c r="G8055" s="17" t="n"/>
      <c r="H8055" s="17" t="n"/>
      <c r="I8055" s="17" t="n"/>
      <c r="J8055" s="17" t="n"/>
      <c r="K8055" s="17" t="n"/>
      <c r="L8055" s="17" t="n"/>
      <c r="N8055">
        <f>IF($B8055="","",IF($C8055="SUPERSTORE","Superstore","DH"))</f>
        <v/>
      </c>
      <c r="O8055">
        <f>IF($B8055="","",IFERROR(VLOOKUP($B8055,Mapping!$A:$C,2,0),"Not Mapped"))</f>
        <v/>
      </c>
      <c r="P8055">
        <f>IF($B8055="","",IFERROR(VLOOKUP($B8055,Mapping!$A:$C,3,0),"Not Mapped"))</f>
        <v/>
      </c>
      <c r="Q8055">
        <f>IF($B8055="","",IF(COUNTIF(Exclusions!$A:$A,$B8055)&gt;0,"Yes","No"))</f>
        <v/>
      </c>
      <c r="R8055" s="17">
        <f>IF($B8055="","",MIN(1,DAY($A8055)/IF($N8055="Superstore",Settings!$B$5,Settings!$B$4)))</f>
        <v/>
      </c>
      <c r="S8055" s="17">
        <f>IF(OR($B8055="",$G8055="",$R8055=0),"",$G8055/$R8055)</f>
        <v/>
      </c>
      <c r="T8055">
        <f>IF($S8055="","",IF($S8055&lt;Settings!$B$8,"Critical",IF($S8055&lt;Settings!$B$9,"Semi Critical","Non Critical")))</f>
        <v/>
      </c>
      <c r="U8055">
        <f>IF($B8055="","",IFERROR(VLOOKUP($O8055,Leaders!$A:$B,2,0),"Not Mapped"))</f>
        <v/>
      </c>
    </row>
    <row r="8056">
      <c r="A8056" s="16" t="n"/>
      <c r="G8056" s="17" t="n"/>
      <c r="H8056" s="17" t="n"/>
      <c r="I8056" s="17" t="n"/>
      <c r="J8056" s="17" t="n"/>
      <c r="K8056" s="17" t="n"/>
      <c r="L8056" s="17" t="n"/>
      <c r="N8056">
        <f>IF($B8056="","",IF($C8056="SUPERSTORE","Superstore","DH"))</f>
        <v/>
      </c>
      <c r="O8056">
        <f>IF($B8056="","",IFERROR(VLOOKUP($B8056,Mapping!$A:$C,2,0),"Not Mapped"))</f>
        <v/>
      </c>
      <c r="P8056">
        <f>IF($B8056="","",IFERROR(VLOOKUP($B8056,Mapping!$A:$C,3,0),"Not Mapped"))</f>
        <v/>
      </c>
      <c r="Q8056">
        <f>IF($B8056="","",IF(COUNTIF(Exclusions!$A:$A,$B8056)&gt;0,"Yes","No"))</f>
        <v/>
      </c>
      <c r="R8056" s="17">
        <f>IF($B8056="","",MIN(1,DAY($A8056)/IF($N8056="Superstore",Settings!$B$5,Settings!$B$4)))</f>
        <v/>
      </c>
      <c r="S8056" s="17">
        <f>IF(OR($B8056="",$G8056="",$R8056=0),"",$G8056/$R8056)</f>
        <v/>
      </c>
      <c r="T8056">
        <f>IF($S8056="","",IF($S8056&lt;Settings!$B$8,"Critical",IF($S8056&lt;Settings!$B$9,"Semi Critical","Non Critical")))</f>
        <v/>
      </c>
      <c r="U8056">
        <f>IF($B8056="","",IFERROR(VLOOKUP($O8056,Leaders!$A:$B,2,0),"Not Mapped"))</f>
        <v/>
      </c>
    </row>
    <row r="8057">
      <c r="A8057" s="16" t="n"/>
      <c r="G8057" s="17" t="n"/>
      <c r="H8057" s="17" t="n"/>
      <c r="I8057" s="17" t="n"/>
      <c r="J8057" s="17" t="n"/>
      <c r="K8057" s="17" t="n"/>
      <c r="L8057" s="17" t="n"/>
      <c r="N8057">
        <f>IF($B8057="","",IF($C8057="SUPERSTORE","Superstore","DH"))</f>
        <v/>
      </c>
      <c r="O8057">
        <f>IF($B8057="","",IFERROR(VLOOKUP($B8057,Mapping!$A:$C,2,0),"Not Mapped"))</f>
        <v/>
      </c>
      <c r="P8057">
        <f>IF($B8057="","",IFERROR(VLOOKUP($B8057,Mapping!$A:$C,3,0),"Not Mapped"))</f>
        <v/>
      </c>
      <c r="Q8057">
        <f>IF($B8057="","",IF(COUNTIF(Exclusions!$A:$A,$B8057)&gt;0,"Yes","No"))</f>
        <v/>
      </c>
      <c r="R8057" s="17">
        <f>IF($B8057="","",MIN(1,DAY($A8057)/IF($N8057="Superstore",Settings!$B$5,Settings!$B$4)))</f>
        <v/>
      </c>
      <c r="S8057" s="17">
        <f>IF(OR($B8057="",$G8057="",$R8057=0),"",$G8057/$R8057)</f>
        <v/>
      </c>
      <c r="T8057">
        <f>IF($S8057="","",IF($S8057&lt;Settings!$B$8,"Critical",IF($S8057&lt;Settings!$B$9,"Semi Critical","Non Critical")))</f>
        <v/>
      </c>
      <c r="U8057">
        <f>IF($B8057="","",IFERROR(VLOOKUP($O8057,Leaders!$A:$B,2,0),"Not Mapped"))</f>
        <v/>
      </c>
    </row>
    <row r="8058">
      <c r="A8058" s="16" t="n"/>
      <c r="G8058" s="17" t="n"/>
      <c r="H8058" s="17" t="n"/>
      <c r="I8058" s="17" t="n"/>
      <c r="J8058" s="17" t="n"/>
      <c r="K8058" s="17" t="n"/>
      <c r="L8058" s="17" t="n"/>
      <c r="N8058">
        <f>IF($B8058="","",IF($C8058="SUPERSTORE","Superstore","DH"))</f>
        <v/>
      </c>
      <c r="O8058">
        <f>IF($B8058="","",IFERROR(VLOOKUP($B8058,Mapping!$A:$C,2,0),"Not Mapped"))</f>
        <v/>
      </c>
      <c r="P8058">
        <f>IF($B8058="","",IFERROR(VLOOKUP($B8058,Mapping!$A:$C,3,0),"Not Mapped"))</f>
        <v/>
      </c>
      <c r="Q8058">
        <f>IF($B8058="","",IF(COUNTIF(Exclusions!$A:$A,$B8058)&gt;0,"Yes","No"))</f>
        <v/>
      </c>
      <c r="R8058" s="17">
        <f>IF($B8058="","",MIN(1,DAY($A8058)/IF($N8058="Superstore",Settings!$B$5,Settings!$B$4)))</f>
        <v/>
      </c>
      <c r="S8058" s="17">
        <f>IF(OR($B8058="",$G8058="",$R8058=0),"",$G8058/$R8058)</f>
        <v/>
      </c>
      <c r="T8058">
        <f>IF($S8058="","",IF($S8058&lt;Settings!$B$8,"Critical",IF($S8058&lt;Settings!$B$9,"Semi Critical","Non Critical")))</f>
        <v/>
      </c>
      <c r="U8058">
        <f>IF($B8058="","",IFERROR(VLOOKUP($O8058,Leaders!$A:$B,2,0),"Not Mapped"))</f>
        <v/>
      </c>
    </row>
    <row r="8059">
      <c r="A8059" s="16" t="n"/>
      <c r="G8059" s="17" t="n"/>
      <c r="H8059" s="17" t="n"/>
      <c r="I8059" s="17" t="n"/>
      <c r="J8059" s="17" t="n"/>
      <c r="K8059" s="17" t="n"/>
      <c r="L8059" s="17" t="n"/>
      <c r="N8059">
        <f>IF($B8059="","",IF($C8059="SUPERSTORE","Superstore","DH"))</f>
        <v/>
      </c>
      <c r="O8059">
        <f>IF($B8059="","",IFERROR(VLOOKUP($B8059,Mapping!$A:$C,2,0),"Not Mapped"))</f>
        <v/>
      </c>
      <c r="P8059">
        <f>IF($B8059="","",IFERROR(VLOOKUP($B8059,Mapping!$A:$C,3,0),"Not Mapped"))</f>
        <v/>
      </c>
      <c r="Q8059">
        <f>IF($B8059="","",IF(COUNTIF(Exclusions!$A:$A,$B8059)&gt;0,"Yes","No"))</f>
        <v/>
      </c>
      <c r="R8059" s="17">
        <f>IF($B8059="","",MIN(1,DAY($A8059)/IF($N8059="Superstore",Settings!$B$5,Settings!$B$4)))</f>
        <v/>
      </c>
      <c r="S8059" s="17">
        <f>IF(OR($B8059="",$G8059="",$R8059=0),"",$G8059/$R8059)</f>
        <v/>
      </c>
      <c r="T8059">
        <f>IF($S8059="","",IF($S8059&lt;Settings!$B$8,"Critical",IF($S8059&lt;Settings!$B$9,"Semi Critical","Non Critical")))</f>
        <v/>
      </c>
      <c r="U8059">
        <f>IF($B8059="","",IFERROR(VLOOKUP($O8059,Leaders!$A:$B,2,0),"Not Mapped"))</f>
        <v/>
      </c>
    </row>
    <row r="8060">
      <c r="A8060" s="16" t="n"/>
      <c r="G8060" s="17" t="n"/>
      <c r="H8060" s="17" t="n"/>
      <c r="I8060" s="17" t="n"/>
      <c r="J8060" s="17" t="n"/>
      <c r="K8060" s="17" t="n"/>
      <c r="L8060" s="17" t="n"/>
      <c r="N8060">
        <f>IF($B8060="","",IF($C8060="SUPERSTORE","Superstore","DH"))</f>
        <v/>
      </c>
      <c r="O8060">
        <f>IF($B8060="","",IFERROR(VLOOKUP($B8060,Mapping!$A:$C,2,0),"Not Mapped"))</f>
        <v/>
      </c>
      <c r="P8060">
        <f>IF($B8060="","",IFERROR(VLOOKUP($B8060,Mapping!$A:$C,3,0),"Not Mapped"))</f>
        <v/>
      </c>
      <c r="Q8060">
        <f>IF($B8060="","",IF(COUNTIF(Exclusions!$A:$A,$B8060)&gt;0,"Yes","No"))</f>
        <v/>
      </c>
      <c r="R8060" s="17">
        <f>IF($B8060="","",MIN(1,DAY($A8060)/IF($N8060="Superstore",Settings!$B$5,Settings!$B$4)))</f>
        <v/>
      </c>
      <c r="S8060" s="17">
        <f>IF(OR($B8060="",$G8060="",$R8060=0),"",$G8060/$R8060)</f>
        <v/>
      </c>
      <c r="T8060">
        <f>IF($S8060="","",IF($S8060&lt;Settings!$B$8,"Critical",IF($S8060&lt;Settings!$B$9,"Semi Critical","Non Critical")))</f>
        <v/>
      </c>
      <c r="U8060">
        <f>IF($B8060="","",IFERROR(VLOOKUP($O8060,Leaders!$A:$B,2,0),"Not Mapped"))</f>
        <v/>
      </c>
    </row>
    <row r="8061">
      <c r="A8061" s="16" t="n"/>
      <c r="G8061" s="17" t="n"/>
      <c r="H8061" s="17" t="n"/>
      <c r="I8061" s="17" t="n"/>
      <c r="J8061" s="17" t="n"/>
      <c r="K8061" s="17" t="n"/>
      <c r="L8061" s="17" t="n"/>
      <c r="N8061">
        <f>IF($B8061="","",IF($C8061="SUPERSTORE","Superstore","DH"))</f>
        <v/>
      </c>
      <c r="O8061">
        <f>IF($B8061="","",IFERROR(VLOOKUP($B8061,Mapping!$A:$C,2,0),"Not Mapped"))</f>
        <v/>
      </c>
      <c r="P8061">
        <f>IF($B8061="","",IFERROR(VLOOKUP($B8061,Mapping!$A:$C,3,0),"Not Mapped"))</f>
        <v/>
      </c>
      <c r="Q8061">
        <f>IF($B8061="","",IF(COUNTIF(Exclusions!$A:$A,$B8061)&gt;0,"Yes","No"))</f>
        <v/>
      </c>
      <c r="R8061" s="17">
        <f>IF($B8061="","",MIN(1,DAY($A8061)/IF($N8061="Superstore",Settings!$B$5,Settings!$B$4)))</f>
        <v/>
      </c>
      <c r="S8061" s="17">
        <f>IF(OR($B8061="",$G8061="",$R8061=0),"",$G8061/$R8061)</f>
        <v/>
      </c>
      <c r="T8061">
        <f>IF($S8061="","",IF($S8061&lt;Settings!$B$8,"Critical",IF($S8061&lt;Settings!$B$9,"Semi Critical","Non Critical")))</f>
        <v/>
      </c>
      <c r="U8061">
        <f>IF($B8061="","",IFERROR(VLOOKUP($O8061,Leaders!$A:$B,2,0),"Not Mapped"))</f>
        <v/>
      </c>
    </row>
    <row r="8062">
      <c r="A8062" s="16" t="n"/>
      <c r="G8062" s="17" t="n"/>
      <c r="H8062" s="17" t="n"/>
      <c r="I8062" s="17" t="n"/>
      <c r="J8062" s="17" t="n"/>
      <c r="K8062" s="17" t="n"/>
      <c r="L8062" s="17" t="n"/>
      <c r="N8062">
        <f>IF($B8062="","",IF($C8062="SUPERSTORE","Superstore","DH"))</f>
        <v/>
      </c>
      <c r="O8062">
        <f>IF($B8062="","",IFERROR(VLOOKUP($B8062,Mapping!$A:$C,2,0),"Not Mapped"))</f>
        <v/>
      </c>
      <c r="P8062">
        <f>IF($B8062="","",IFERROR(VLOOKUP($B8062,Mapping!$A:$C,3,0),"Not Mapped"))</f>
        <v/>
      </c>
      <c r="Q8062">
        <f>IF($B8062="","",IF(COUNTIF(Exclusions!$A:$A,$B8062)&gt;0,"Yes","No"))</f>
        <v/>
      </c>
      <c r="R8062" s="17">
        <f>IF($B8062="","",MIN(1,DAY($A8062)/IF($N8062="Superstore",Settings!$B$5,Settings!$B$4)))</f>
        <v/>
      </c>
      <c r="S8062" s="17">
        <f>IF(OR($B8062="",$G8062="",$R8062=0),"",$G8062/$R8062)</f>
        <v/>
      </c>
      <c r="T8062">
        <f>IF($S8062="","",IF($S8062&lt;Settings!$B$8,"Critical",IF($S8062&lt;Settings!$B$9,"Semi Critical","Non Critical")))</f>
        <v/>
      </c>
      <c r="U8062">
        <f>IF($B8062="","",IFERROR(VLOOKUP($O8062,Leaders!$A:$B,2,0),"Not Mapped"))</f>
        <v/>
      </c>
    </row>
    <row r="8063">
      <c r="A8063" s="16" t="n"/>
      <c r="G8063" s="17" t="n"/>
      <c r="H8063" s="17" t="n"/>
      <c r="I8063" s="17" t="n"/>
      <c r="J8063" s="17" t="n"/>
      <c r="K8063" s="17" t="n"/>
      <c r="L8063" s="17" t="n"/>
      <c r="N8063">
        <f>IF($B8063="","",IF($C8063="SUPERSTORE","Superstore","DH"))</f>
        <v/>
      </c>
      <c r="O8063">
        <f>IF($B8063="","",IFERROR(VLOOKUP($B8063,Mapping!$A:$C,2,0),"Not Mapped"))</f>
        <v/>
      </c>
      <c r="P8063">
        <f>IF($B8063="","",IFERROR(VLOOKUP($B8063,Mapping!$A:$C,3,0),"Not Mapped"))</f>
        <v/>
      </c>
      <c r="Q8063">
        <f>IF($B8063="","",IF(COUNTIF(Exclusions!$A:$A,$B8063)&gt;0,"Yes","No"))</f>
        <v/>
      </c>
      <c r="R8063" s="17">
        <f>IF($B8063="","",MIN(1,DAY($A8063)/IF($N8063="Superstore",Settings!$B$5,Settings!$B$4)))</f>
        <v/>
      </c>
      <c r="S8063" s="17">
        <f>IF(OR($B8063="",$G8063="",$R8063=0),"",$G8063/$R8063)</f>
        <v/>
      </c>
      <c r="T8063">
        <f>IF($S8063="","",IF($S8063&lt;Settings!$B$8,"Critical",IF($S8063&lt;Settings!$B$9,"Semi Critical","Non Critical")))</f>
        <v/>
      </c>
      <c r="U8063">
        <f>IF($B8063="","",IFERROR(VLOOKUP($O8063,Leaders!$A:$B,2,0),"Not Mapped"))</f>
        <v/>
      </c>
    </row>
    <row r="8064">
      <c r="A8064" s="16" t="n"/>
      <c r="G8064" s="17" t="n"/>
      <c r="H8064" s="17" t="n"/>
      <c r="I8064" s="17" t="n"/>
      <c r="J8064" s="17" t="n"/>
      <c r="K8064" s="17" t="n"/>
      <c r="L8064" s="17" t="n"/>
      <c r="N8064">
        <f>IF($B8064="","",IF($C8064="SUPERSTORE","Superstore","DH"))</f>
        <v/>
      </c>
      <c r="O8064">
        <f>IF($B8064="","",IFERROR(VLOOKUP($B8064,Mapping!$A:$C,2,0),"Not Mapped"))</f>
        <v/>
      </c>
      <c r="P8064">
        <f>IF($B8064="","",IFERROR(VLOOKUP($B8064,Mapping!$A:$C,3,0),"Not Mapped"))</f>
        <v/>
      </c>
      <c r="Q8064">
        <f>IF($B8064="","",IF(COUNTIF(Exclusions!$A:$A,$B8064)&gt;0,"Yes","No"))</f>
        <v/>
      </c>
      <c r="R8064" s="17">
        <f>IF($B8064="","",MIN(1,DAY($A8064)/IF($N8064="Superstore",Settings!$B$5,Settings!$B$4)))</f>
        <v/>
      </c>
      <c r="S8064" s="17">
        <f>IF(OR($B8064="",$G8064="",$R8064=0),"",$G8064/$R8064)</f>
        <v/>
      </c>
      <c r="T8064">
        <f>IF($S8064="","",IF($S8064&lt;Settings!$B$8,"Critical",IF($S8064&lt;Settings!$B$9,"Semi Critical","Non Critical")))</f>
        <v/>
      </c>
      <c r="U8064">
        <f>IF($B8064="","",IFERROR(VLOOKUP($O8064,Leaders!$A:$B,2,0),"Not Mapped"))</f>
        <v/>
      </c>
    </row>
    <row r="8065">
      <c r="A8065" s="16" t="n"/>
      <c r="G8065" s="17" t="n"/>
      <c r="H8065" s="17" t="n"/>
      <c r="I8065" s="17" t="n"/>
      <c r="J8065" s="17" t="n"/>
      <c r="K8065" s="17" t="n"/>
      <c r="L8065" s="17" t="n"/>
      <c r="N8065">
        <f>IF($B8065="","",IF($C8065="SUPERSTORE","Superstore","DH"))</f>
        <v/>
      </c>
      <c r="O8065">
        <f>IF($B8065="","",IFERROR(VLOOKUP($B8065,Mapping!$A:$C,2,0),"Not Mapped"))</f>
        <v/>
      </c>
      <c r="P8065">
        <f>IF($B8065="","",IFERROR(VLOOKUP($B8065,Mapping!$A:$C,3,0),"Not Mapped"))</f>
        <v/>
      </c>
      <c r="Q8065">
        <f>IF($B8065="","",IF(COUNTIF(Exclusions!$A:$A,$B8065)&gt;0,"Yes","No"))</f>
        <v/>
      </c>
      <c r="R8065" s="17">
        <f>IF($B8065="","",MIN(1,DAY($A8065)/IF($N8065="Superstore",Settings!$B$5,Settings!$B$4)))</f>
        <v/>
      </c>
      <c r="S8065" s="17">
        <f>IF(OR($B8065="",$G8065="",$R8065=0),"",$G8065/$R8065)</f>
        <v/>
      </c>
      <c r="T8065">
        <f>IF($S8065="","",IF($S8065&lt;Settings!$B$8,"Critical",IF($S8065&lt;Settings!$B$9,"Semi Critical","Non Critical")))</f>
        <v/>
      </c>
      <c r="U8065">
        <f>IF($B8065="","",IFERROR(VLOOKUP($O8065,Leaders!$A:$B,2,0),"Not Mapped"))</f>
        <v/>
      </c>
    </row>
    <row r="8066">
      <c r="A8066" s="16" t="n"/>
      <c r="G8066" s="17" t="n"/>
      <c r="H8066" s="17" t="n"/>
      <c r="I8066" s="17" t="n"/>
      <c r="J8066" s="17" t="n"/>
      <c r="K8066" s="17" t="n"/>
      <c r="L8066" s="17" t="n"/>
      <c r="N8066">
        <f>IF($B8066="","",IF($C8066="SUPERSTORE","Superstore","DH"))</f>
        <v/>
      </c>
      <c r="O8066">
        <f>IF($B8066="","",IFERROR(VLOOKUP($B8066,Mapping!$A:$C,2,0),"Not Mapped"))</f>
        <v/>
      </c>
      <c r="P8066">
        <f>IF($B8066="","",IFERROR(VLOOKUP($B8066,Mapping!$A:$C,3,0),"Not Mapped"))</f>
        <v/>
      </c>
      <c r="Q8066">
        <f>IF($B8066="","",IF(COUNTIF(Exclusions!$A:$A,$B8066)&gt;0,"Yes","No"))</f>
        <v/>
      </c>
      <c r="R8066" s="17">
        <f>IF($B8066="","",MIN(1,DAY($A8066)/IF($N8066="Superstore",Settings!$B$5,Settings!$B$4)))</f>
        <v/>
      </c>
      <c r="S8066" s="17">
        <f>IF(OR($B8066="",$G8066="",$R8066=0),"",$G8066/$R8066)</f>
        <v/>
      </c>
      <c r="T8066">
        <f>IF($S8066="","",IF($S8066&lt;Settings!$B$8,"Critical",IF($S8066&lt;Settings!$B$9,"Semi Critical","Non Critical")))</f>
        <v/>
      </c>
      <c r="U8066">
        <f>IF($B8066="","",IFERROR(VLOOKUP($O8066,Leaders!$A:$B,2,0),"Not Mapped"))</f>
        <v/>
      </c>
    </row>
    <row r="8067">
      <c r="A8067" s="16" t="n"/>
      <c r="G8067" s="17" t="n"/>
      <c r="H8067" s="17" t="n"/>
      <c r="I8067" s="17" t="n"/>
      <c r="J8067" s="17" t="n"/>
      <c r="K8067" s="17" t="n"/>
      <c r="L8067" s="17" t="n"/>
      <c r="N8067">
        <f>IF($B8067="","",IF($C8067="SUPERSTORE","Superstore","DH"))</f>
        <v/>
      </c>
      <c r="O8067">
        <f>IF($B8067="","",IFERROR(VLOOKUP($B8067,Mapping!$A:$C,2,0),"Not Mapped"))</f>
        <v/>
      </c>
      <c r="P8067">
        <f>IF($B8067="","",IFERROR(VLOOKUP($B8067,Mapping!$A:$C,3,0),"Not Mapped"))</f>
        <v/>
      </c>
      <c r="Q8067">
        <f>IF($B8067="","",IF(COUNTIF(Exclusions!$A:$A,$B8067)&gt;0,"Yes","No"))</f>
        <v/>
      </c>
      <c r="R8067" s="17">
        <f>IF($B8067="","",MIN(1,DAY($A8067)/IF($N8067="Superstore",Settings!$B$5,Settings!$B$4)))</f>
        <v/>
      </c>
      <c r="S8067" s="17">
        <f>IF(OR($B8067="",$G8067="",$R8067=0),"",$G8067/$R8067)</f>
        <v/>
      </c>
      <c r="T8067">
        <f>IF($S8067="","",IF($S8067&lt;Settings!$B$8,"Critical",IF($S8067&lt;Settings!$B$9,"Semi Critical","Non Critical")))</f>
        <v/>
      </c>
      <c r="U8067">
        <f>IF($B8067="","",IFERROR(VLOOKUP($O8067,Leaders!$A:$B,2,0),"Not Mapped"))</f>
        <v/>
      </c>
    </row>
    <row r="8068">
      <c r="A8068" s="16" t="n"/>
      <c r="G8068" s="17" t="n"/>
      <c r="H8068" s="17" t="n"/>
      <c r="I8068" s="17" t="n"/>
      <c r="J8068" s="17" t="n"/>
      <c r="K8068" s="17" t="n"/>
      <c r="L8068" s="17" t="n"/>
      <c r="N8068">
        <f>IF($B8068="","",IF($C8068="SUPERSTORE","Superstore","DH"))</f>
        <v/>
      </c>
      <c r="O8068">
        <f>IF($B8068="","",IFERROR(VLOOKUP($B8068,Mapping!$A:$C,2,0),"Not Mapped"))</f>
        <v/>
      </c>
      <c r="P8068">
        <f>IF($B8068="","",IFERROR(VLOOKUP($B8068,Mapping!$A:$C,3,0),"Not Mapped"))</f>
        <v/>
      </c>
      <c r="Q8068">
        <f>IF($B8068="","",IF(COUNTIF(Exclusions!$A:$A,$B8068)&gt;0,"Yes","No"))</f>
        <v/>
      </c>
      <c r="R8068" s="17">
        <f>IF($B8068="","",MIN(1,DAY($A8068)/IF($N8068="Superstore",Settings!$B$5,Settings!$B$4)))</f>
        <v/>
      </c>
      <c r="S8068" s="17">
        <f>IF(OR($B8068="",$G8068="",$R8068=0),"",$G8068/$R8068)</f>
        <v/>
      </c>
      <c r="T8068">
        <f>IF($S8068="","",IF($S8068&lt;Settings!$B$8,"Critical",IF($S8068&lt;Settings!$B$9,"Semi Critical","Non Critical")))</f>
        <v/>
      </c>
      <c r="U8068">
        <f>IF($B8068="","",IFERROR(VLOOKUP($O8068,Leaders!$A:$B,2,0),"Not Mapped"))</f>
        <v/>
      </c>
    </row>
    <row r="8069">
      <c r="A8069" s="16" t="n"/>
      <c r="G8069" s="17" t="n"/>
      <c r="H8069" s="17" t="n"/>
      <c r="I8069" s="17" t="n"/>
      <c r="J8069" s="17" t="n"/>
      <c r="K8069" s="17" t="n"/>
      <c r="L8069" s="17" t="n"/>
      <c r="N8069">
        <f>IF($B8069="","",IF($C8069="SUPERSTORE","Superstore","DH"))</f>
        <v/>
      </c>
      <c r="O8069">
        <f>IF($B8069="","",IFERROR(VLOOKUP($B8069,Mapping!$A:$C,2,0),"Not Mapped"))</f>
        <v/>
      </c>
      <c r="P8069">
        <f>IF($B8069="","",IFERROR(VLOOKUP($B8069,Mapping!$A:$C,3,0),"Not Mapped"))</f>
        <v/>
      </c>
      <c r="Q8069">
        <f>IF($B8069="","",IF(COUNTIF(Exclusions!$A:$A,$B8069)&gt;0,"Yes","No"))</f>
        <v/>
      </c>
      <c r="R8069" s="17">
        <f>IF($B8069="","",MIN(1,DAY($A8069)/IF($N8069="Superstore",Settings!$B$5,Settings!$B$4)))</f>
        <v/>
      </c>
      <c r="S8069" s="17">
        <f>IF(OR($B8069="",$G8069="",$R8069=0),"",$G8069/$R8069)</f>
        <v/>
      </c>
      <c r="T8069">
        <f>IF($S8069="","",IF($S8069&lt;Settings!$B$8,"Critical",IF($S8069&lt;Settings!$B$9,"Semi Critical","Non Critical")))</f>
        <v/>
      </c>
      <c r="U8069">
        <f>IF($B8069="","",IFERROR(VLOOKUP($O8069,Leaders!$A:$B,2,0),"Not Mapped"))</f>
        <v/>
      </c>
    </row>
    <row r="8070">
      <c r="A8070" s="16" t="n"/>
      <c r="G8070" s="17" t="n"/>
      <c r="H8070" s="17" t="n"/>
      <c r="I8070" s="17" t="n"/>
      <c r="J8070" s="17" t="n"/>
      <c r="K8070" s="17" t="n"/>
      <c r="L8070" s="17" t="n"/>
      <c r="N8070">
        <f>IF($B8070="","",IF($C8070="SUPERSTORE","Superstore","DH"))</f>
        <v/>
      </c>
      <c r="O8070">
        <f>IF($B8070="","",IFERROR(VLOOKUP($B8070,Mapping!$A:$C,2,0),"Not Mapped"))</f>
        <v/>
      </c>
      <c r="P8070">
        <f>IF($B8070="","",IFERROR(VLOOKUP($B8070,Mapping!$A:$C,3,0),"Not Mapped"))</f>
        <v/>
      </c>
      <c r="Q8070">
        <f>IF($B8070="","",IF(COUNTIF(Exclusions!$A:$A,$B8070)&gt;0,"Yes","No"))</f>
        <v/>
      </c>
      <c r="R8070" s="17">
        <f>IF($B8070="","",MIN(1,DAY($A8070)/IF($N8070="Superstore",Settings!$B$5,Settings!$B$4)))</f>
        <v/>
      </c>
      <c r="S8070" s="17">
        <f>IF(OR($B8070="",$G8070="",$R8070=0),"",$G8070/$R8070)</f>
        <v/>
      </c>
      <c r="T8070">
        <f>IF($S8070="","",IF($S8070&lt;Settings!$B$8,"Critical",IF($S8070&lt;Settings!$B$9,"Semi Critical","Non Critical")))</f>
        <v/>
      </c>
      <c r="U8070">
        <f>IF($B8070="","",IFERROR(VLOOKUP($O8070,Leaders!$A:$B,2,0),"Not Mapped"))</f>
        <v/>
      </c>
    </row>
    <row r="8071">
      <c r="A8071" s="16" t="n"/>
      <c r="G8071" s="17" t="n"/>
      <c r="H8071" s="17" t="n"/>
      <c r="I8071" s="17" t="n"/>
      <c r="J8071" s="17" t="n"/>
      <c r="K8071" s="17" t="n"/>
      <c r="L8071" s="17" t="n"/>
      <c r="N8071">
        <f>IF($B8071="","",IF($C8071="SUPERSTORE","Superstore","DH"))</f>
        <v/>
      </c>
      <c r="O8071">
        <f>IF($B8071="","",IFERROR(VLOOKUP($B8071,Mapping!$A:$C,2,0),"Not Mapped"))</f>
        <v/>
      </c>
      <c r="P8071">
        <f>IF($B8071="","",IFERROR(VLOOKUP($B8071,Mapping!$A:$C,3,0),"Not Mapped"))</f>
        <v/>
      </c>
      <c r="Q8071">
        <f>IF($B8071="","",IF(COUNTIF(Exclusions!$A:$A,$B8071)&gt;0,"Yes","No"))</f>
        <v/>
      </c>
      <c r="R8071" s="17">
        <f>IF($B8071="","",MIN(1,DAY($A8071)/IF($N8071="Superstore",Settings!$B$5,Settings!$B$4)))</f>
        <v/>
      </c>
      <c r="S8071" s="17">
        <f>IF(OR($B8071="",$G8071="",$R8071=0),"",$G8071/$R8071)</f>
        <v/>
      </c>
      <c r="T8071">
        <f>IF($S8071="","",IF($S8071&lt;Settings!$B$8,"Critical",IF($S8071&lt;Settings!$B$9,"Semi Critical","Non Critical")))</f>
        <v/>
      </c>
      <c r="U8071">
        <f>IF($B8071="","",IFERROR(VLOOKUP($O8071,Leaders!$A:$B,2,0),"Not Mapped"))</f>
        <v/>
      </c>
    </row>
    <row r="8072">
      <c r="A8072" s="16" t="n"/>
      <c r="G8072" s="17" t="n"/>
      <c r="H8072" s="17" t="n"/>
      <c r="I8072" s="17" t="n"/>
      <c r="J8072" s="17" t="n"/>
      <c r="K8072" s="17" t="n"/>
      <c r="L8072" s="17" t="n"/>
      <c r="N8072">
        <f>IF($B8072="","",IF($C8072="SUPERSTORE","Superstore","DH"))</f>
        <v/>
      </c>
      <c r="O8072">
        <f>IF($B8072="","",IFERROR(VLOOKUP($B8072,Mapping!$A:$C,2,0),"Not Mapped"))</f>
        <v/>
      </c>
      <c r="P8072">
        <f>IF($B8072="","",IFERROR(VLOOKUP($B8072,Mapping!$A:$C,3,0),"Not Mapped"))</f>
        <v/>
      </c>
      <c r="Q8072">
        <f>IF($B8072="","",IF(COUNTIF(Exclusions!$A:$A,$B8072)&gt;0,"Yes","No"))</f>
        <v/>
      </c>
      <c r="R8072" s="17">
        <f>IF($B8072="","",MIN(1,DAY($A8072)/IF($N8072="Superstore",Settings!$B$5,Settings!$B$4)))</f>
        <v/>
      </c>
      <c r="S8072" s="17">
        <f>IF(OR($B8072="",$G8072="",$R8072=0),"",$G8072/$R8072)</f>
        <v/>
      </c>
      <c r="T8072">
        <f>IF($S8072="","",IF($S8072&lt;Settings!$B$8,"Critical",IF($S8072&lt;Settings!$B$9,"Semi Critical","Non Critical")))</f>
        <v/>
      </c>
      <c r="U8072">
        <f>IF($B8072="","",IFERROR(VLOOKUP($O8072,Leaders!$A:$B,2,0),"Not Mapped"))</f>
        <v/>
      </c>
    </row>
    <row r="8073">
      <c r="A8073" s="16" t="n"/>
      <c r="G8073" s="17" t="n"/>
      <c r="H8073" s="17" t="n"/>
      <c r="I8073" s="17" t="n"/>
      <c r="J8073" s="17" t="n"/>
      <c r="K8073" s="17" t="n"/>
      <c r="L8073" s="17" t="n"/>
      <c r="N8073">
        <f>IF($B8073="","",IF($C8073="SUPERSTORE","Superstore","DH"))</f>
        <v/>
      </c>
      <c r="O8073">
        <f>IF($B8073="","",IFERROR(VLOOKUP($B8073,Mapping!$A:$C,2,0),"Not Mapped"))</f>
        <v/>
      </c>
      <c r="P8073">
        <f>IF($B8073="","",IFERROR(VLOOKUP($B8073,Mapping!$A:$C,3,0),"Not Mapped"))</f>
        <v/>
      </c>
      <c r="Q8073">
        <f>IF($B8073="","",IF(COUNTIF(Exclusions!$A:$A,$B8073)&gt;0,"Yes","No"))</f>
        <v/>
      </c>
      <c r="R8073" s="17">
        <f>IF($B8073="","",MIN(1,DAY($A8073)/IF($N8073="Superstore",Settings!$B$5,Settings!$B$4)))</f>
        <v/>
      </c>
      <c r="S8073" s="17">
        <f>IF(OR($B8073="",$G8073="",$R8073=0),"",$G8073/$R8073)</f>
        <v/>
      </c>
      <c r="T8073">
        <f>IF($S8073="","",IF($S8073&lt;Settings!$B$8,"Critical",IF($S8073&lt;Settings!$B$9,"Semi Critical","Non Critical")))</f>
        <v/>
      </c>
      <c r="U8073">
        <f>IF($B8073="","",IFERROR(VLOOKUP($O8073,Leaders!$A:$B,2,0),"Not Mapped"))</f>
        <v/>
      </c>
    </row>
    <row r="8074">
      <c r="A8074" s="16" t="n"/>
      <c r="G8074" s="17" t="n"/>
      <c r="H8074" s="17" t="n"/>
      <c r="I8074" s="17" t="n"/>
      <c r="J8074" s="17" t="n"/>
      <c r="K8074" s="17" t="n"/>
      <c r="L8074" s="17" t="n"/>
      <c r="N8074">
        <f>IF($B8074="","",IF($C8074="SUPERSTORE","Superstore","DH"))</f>
        <v/>
      </c>
      <c r="O8074">
        <f>IF($B8074="","",IFERROR(VLOOKUP($B8074,Mapping!$A:$C,2,0),"Not Mapped"))</f>
        <v/>
      </c>
      <c r="P8074">
        <f>IF($B8074="","",IFERROR(VLOOKUP($B8074,Mapping!$A:$C,3,0),"Not Mapped"))</f>
        <v/>
      </c>
      <c r="Q8074">
        <f>IF($B8074="","",IF(COUNTIF(Exclusions!$A:$A,$B8074)&gt;0,"Yes","No"))</f>
        <v/>
      </c>
      <c r="R8074" s="17">
        <f>IF($B8074="","",MIN(1,DAY($A8074)/IF($N8074="Superstore",Settings!$B$5,Settings!$B$4)))</f>
        <v/>
      </c>
      <c r="S8074" s="17">
        <f>IF(OR($B8074="",$G8074="",$R8074=0),"",$G8074/$R8074)</f>
        <v/>
      </c>
      <c r="T8074">
        <f>IF($S8074="","",IF($S8074&lt;Settings!$B$8,"Critical",IF($S8074&lt;Settings!$B$9,"Semi Critical","Non Critical")))</f>
        <v/>
      </c>
      <c r="U8074">
        <f>IF($B8074="","",IFERROR(VLOOKUP($O8074,Leaders!$A:$B,2,0),"Not Mapped"))</f>
        <v/>
      </c>
    </row>
    <row r="8075">
      <c r="A8075" s="16" t="n"/>
      <c r="G8075" s="17" t="n"/>
      <c r="H8075" s="17" t="n"/>
      <c r="I8075" s="17" t="n"/>
      <c r="J8075" s="17" t="n"/>
      <c r="K8075" s="17" t="n"/>
      <c r="L8075" s="17" t="n"/>
      <c r="N8075">
        <f>IF($B8075="","",IF($C8075="SUPERSTORE","Superstore","DH"))</f>
        <v/>
      </c>
      <c r="O8075">
        <f>IF($B8075="","",IFERROR(VLOOKUP($B8075,Mapping!$A:$C,2,0),"Not Mapped"))</f>
        <v/>
      </c>
      <c r="P8075">
        <f>IF($B8075="","",IFERROR(VLOOKUP($B8075,Mapping!$A:$C,3,0),"Not Mapped"))</f>
        <v/>
      </c>
      <c r="Q8075">
        <f>IF($B8075="","",IF(COUNTIF(Exclusions!$A:$A,$B8075)&gt;0,"Yes","No"))</f>
        <v/>
      </c>
      <c r="R8075" s="17">
        <f>IF($B8075="","",MIN(1,DAY($A8075)/IF($N8075="Superstore",Settings!$B$5,Settings!$B$4)))</f>
        <v/>
      </c>
      <c r="S8075" s="17">
        <f>IF(OR($B8075="",$G8075="",$R8075=0),"",$G8075/$R8075)</f>
        <v/>
      </c>
      <c r="T8075">
        <f>IF($S8075="","",IF($S8075&lt;Settings!$B$8,"Critical",IF($S8075&lt;Settings!$B$9,"Semi Critical","Non Critical")))</f>
        <v/>
      </c>
      <c r="U8075">
        <f>IF($B8075="","",IFERROR(VLOOKUP($O8075,Leaders!$A:$B,2,0),"Not Mapped"))</f>
        <v/>
      </c>
    </row>
    <row r="8076">
      <c r="A8076" s="16" t="n"/>
      <c r="G8076" s="17" t="n"/>
      <c r="H8076" s="17" t="n"/>
      <c r="I8076" s="17" t="n"/>
      <c r="J8076" s="17" t="n"/>
      <c r="K8076" s="17" t="n"/>
      <c r="L8076" s="17" t="n"/>
      <c r="N8076">
        <f>IF($B8076="","",IF($C8076="SUPERSTORE","Superstore","DH"))</f>
        <v/>
      </c>
      <c r="O8076">
        <f>IF($B8076="","",IFERROR(VLOOKUP($B8076,Mapping!$A:$C,2,0),"Not Mapped"))</f>
        <v/>
      </c>
      <c r="P8076">
        <f>IF($B8076="","",IFERROR(VLOOKUP($B8076,Mapping!$A:$C,3,0),"Not Mapped"))</f>
        <v/>
      </c>
      <c r="Q8076">
        <f>IF($B8076="","",IF(COUNTIF(Exclusions!$A:$A,$B8076)&gt;0,"Yes","No"))</f>
        <v/>
      </c>
      <c r="R8076" s="17">
        <f>IF($B8076="","",MIN(1,DAY($A8076)/IF($N8076="Superstore",Settings!$B$5,Settings!$B$4)))</f>
        <v/>
      </c>
      <c r="S8076" s="17">
        <f>IF(OR($B8076="",$G8076="",$R8076=0),"",$G8076/$R8076)</f>
        <v/>
      </c>
      <c r="T8076">
        <f>IF($S8076="","",IF($S8076&lt;Settings!$B$8,"Critical",IF($S8076&lt;Settings!$B$9,"Semi Critical","Non Critical")))</f>
        <v/>
      </c>
      <c r="U8076">
        <f>IF($B8076="","",IFERROR(VLOOKUP($O8076,Leaders!$A:$B,2,0),"Not Mapped"))</f>
        <v/>
      </c>
    </row>
    <row r="8077">
      <c r="A8077" s="16" t="n"/>
      <c r="G8077" s="17" t="n"/>
      <c r="H8077" s="17" t="n"/>
      <c r="I8077" s="17" t="n"/>
      <c r="J8077" s="17" t="n"/>
      <c r="K8077" s="17" t="n"/>
      <c r="L8077" s="17" t="n"/>
      <c r="N8077">
        <f>IF($B8077="","",IF($C8077="SUPERSTORE","Superstore","DH"))</f>
        <v/>
      </c>
      <c r="O8077">
        <f>IF($B8077="","",IFERROR(VLOOKUP($B8077,Mapping!$A:$C,2,0),"Not Mapped"))</f>
        <v/>
      </c>
      <c r="P8077">
        <f>IF($B8077="","",IFERROR(VLOOKUP($B8077,Mapping!$A:$C,3,0),"Not Mapped"))</f>
        <v/>
      </c>
      <c r="Q8077">
        <f>IF($B8077="","",IF(COUNTIF(Exclusions!$A:$A,$B8077)&gt;0,"Yes","No"))</f>
        <v/>
      </c>
      <c r="R8077" s="17">
        <f>IF($B8077="","",MIN(1,DAY($A8077)/IF($N8077="Superstore",Settings!$B$5,Settings!$B$4)))</f>
        <v/>
      </c>
      <c r="S8077" s="17">
        <f>IF(OR($B8077="",$G8077="",$R8077=0),"",$G8077/$R8077)</f>
        <v/>
      </c>
      <c r="T8077">
        <f>IF($S8077="","",IF($S8077&lt;Settings!$B$8,"Critical",IF($S8077&lt;Settings!$B$9,"Semi Critical","Non Critical")))</f>
        <v/>
      </c>
      <c r="U8077">
        <f>IF($B8077="","",IFERROR(VLOOKUP($O8077,Leaders!$A:$B,2,0),"Not Mapped"))</f>
        <v/>
      </c>
    </row>
    <row r="8078">
      <c r="A8078" s="16" t="n"/>
      <c r="G8078" s="17" t="n"/>
      <c r="H8078" s="17" t="n"/>
      <c r="I8078" s="17" t="n"/>
      <c r="J8078" s="17" t="n"/>
      <c r="K8078" s="17" t="n"/>
      <c r="L8078" s="17" t="n"/>
      <c r="N8078">
        <f>IF($B8078="","",IF($C8078="SUPERSTORE","Superstore","DH"))</f>
        <v/>
      </c>
      <c r="O8078">
        <f>IF($B8078="","",IFERROR(VLOOKUP($B8078,Mapping!$A:$C,2,0),"Not Mapped"))</f>
        <v/>
      </c>
      <c r="P8078">
        <f>IF($B8078="","",IFERROR(VLOOKUP($B8078,Mapping!$A:$C,3,0),"Not Mapped"))</f>
        <v/>
      </c>
      <c r="Q8078">
        <f>IF($B8078="","",IF(COUNTIF(Exclusions!$A:$A,$B8078)&gt;0,"Yes","No"))</f>
        <v/>
      </c>
      <c r="R8078" s="17">
        <f>IF($B8078="","",MIN(1,DAY($A8078)/IF($N8078="Superstore",Settings!$B$5,Settings!$B$4)))</f>
        <v/>
      </c>
      <c r="S8078" s="17">
        <f>IF(OR($B8078="",$G8078="",$R8078=0),"",$G8078/$R8078)</f>
        <v/>
      </c>
      <c r="T8078">
        <f>IF($S8078="","",IF($S8078&lt;Settings!$B$8,"Critical",IF($S8078&lt;Settings!$B$9,"Semi Critical","Non Critical")))</f>
        <v/>
      </c>
      <c r="U8078">
        <f>IF($B8078="","",IFERROR(VLOOKUP($O8078,Leaders!$A:$B,2,0),"Not Mapped"))</f>
        <v/>
      </c>
    </row>
    <row r="8079">
      <c r="A8079" s="16" t="n"/>
      <c r="G8079" s="17" t="n"/>
      <c r="H8079" s="17" t="n"/>
      <c r="I8079" s="17" t="n"/>
      <c r="J8079" s="17" t="n"/>
      <c r="K8079" s="17" t="n"/>
      <c r="L8079" s="17" t="n"/>
      <c r="N8079">
        <f>IF($B8079="","",IF($C8079="SUPERSTORE","Superstore","DH"))</f>
        <v/>
      </c>
      <c r="O8079">
        <f>IF($B8079="","",IFERROR(VLOOKUP($B8079,Mapping!$A:$C,2,0),"Not Mapped"))</f>
        <v/>
      </c>
      <c r="P8079">
        <f>IF($B8079="","",IFERROR(VLOOKUP($B8079,Mapping!$A:$C,3,0),"Not Mapped"))</f>
        <v/>
      </c>
      <c r="Q8079">
        <f>IF($B8079="","",IF(COUNTIF(Exclusions!$A:$A,$B8079)&gt;0,"Yes","No"))</f>
        <v/>
      </c>
      <c r="R8079" s="17">
        <f>IF($B8079="","",MIN(1,DAY($A8079)/IF($N8079="Superstore",Settings!$B$5,Settings!$B$4)))</f>
        <v/>
      </c>
      <c r="S8079" s="17">
        <f>IF(OR($B8079="",$G8079="",$R8079=0),"",$G8079/$R8079)</f>
        <v/>
      </c>
      <c r="T8079">
        <f>IF($S8079="","",IF($S8079&lt;Settings!$B$8,"Critical",IF($S8079&lt;Settings!$B$9,"Semi Critical","Non Critical")))</f>
        <v/>
      </c>
      <c r="U8079">
        <f>IF($B8079="","",IFERROR(VLOOKUP($O8079,Leaders!$A:$B,2,0),"Not Mapped"))</f>
        <v/>
      </c>
    </row>
    <row r="8080">
      <c r="A8080" s="16" t="n"/>
      <c r="G8080" s="17" t="n"/>
      <c r="H8080" s="17" t="n"/>
      <c r="I8080" s="17" t="n"/>
      <c r="J8080" s="17" t="n"/>
      <c r="K8080" s="17" t="n"/>
      <c r="L8080" s="17" t="n"/>
      <c r="N8080">
        <f>IF($B8080="","",IF($C8080="SUPERSTORE","Superstore","DH"))</f>
        <v/>
      </c>
      <c r="O8080">
        <f>IF($B8080="","",IFERROR(VLOOKUP($B8080,Mapping!$A:$C,2,0),"Not Mapped"))</f>
        <v/>
      </c>
      <c r="P8080">
        <f>IF($B8080="","",IFERROR(VLOOKUP($B8080,Mapping!$A:$C,3,0),"Not Mapped"))</f>
        <v/>
      </c>
      <c r="Q8080">
        <f>IF($B8080="","",IF(COUNTIF(Exclusions!$A:$A,$B8080)&gt;0,"Yes","No"))</f>
        <v/>
      </c>
      <c r="R8080" s="17">
        <f>IF($B8080="","",MIN(1,DAY($A8080)/IF($N8080="Superstore",Settings!$B$5,Settings!$B$4)))</f>
        <v/>
      </c>
      <c r="S8080" s="17">
        <f>IF(OR($B8080="",$G8080="",$R8080=0),"",$G8080/$R8080)</f>
        <v/>
      </c>
      <c r="T8080">
        <f>IF($S8080="","",IF($S8080&lt;Settings!$B$8,"Critical",IF($S8080&lt;Settings!$B$9,"Semi Critical","Non Critical")))</f>
        <v/>
      </c>
      <c r="U8080">
        <f>IF($B8080="","",IFERROR(VLOOKUP($O8080,Leaders!$A:$B,2,0),"Not Mapped"))</f>
        <v/>
      </c>
    </row>
    <row r="8081">
      <c r="A8081" s="16" t="n"/>
      <c r="G8081" s="17" t="n"/>
      <c r="H8081" s="17" t="n"/>
      <c r="I8081" s="17" t="n"/>
      <c r="J8081" s="17" t="n"/>
      <c r="K8081" s="17" t="n"/>
      <c r="L8081" s="17" t="n"/>
      <c r="N8081">
        <f>IF($B8081="","",IF($C8081="SUPERSTORE","Superstore","DH"))</f>
        <v/>
      </c>
      <c r="O8081">
        <f>IF($B8081="","",IFERROR(VLOOKUP($B8081,Mapping!$A:$C,2,0),"Not Mapped"))</f>
        <v/>
      </c>
      <c r="P8081">
        <f>IF($B8081="","",IFERROR(VLOOKUP($B8081,Mapping!$A:$C,3,0),"Not Mapped"))</f>
        <v/>
      </c>
      <c r="Q8081">
        <f>IF($B8081="","",IF(COUNTIF(Exclusions!$A:$A,$B8081)&gt;0,"Yes","No"))</f>
        <v/>
      </c>
      <c r="R8081" s="17">
        <f>IF($B8081="","",MIN(1,DAY($A8081)/IF($N8081="Superstore",Settings!$B$5,Settings!$B$4)))</f>
        <v/>
      </c>
      <c r="S8081" s="17">
        <f>IF(OR($B8081="",$G8081="",$R8081=0),"",$G8081/$R8081)</f>
        <v/>
      </c>
      <c r="T8081">
        <f>IF($S8081="","",IF($S8081&lt;Settings!$B$8,"Critical",IF($S8081&lt;Settings!$B$9,"Semi Critical","Non Critical")))</f>
        <v/>
      </c>
      <c r="U8081">
        <f>IF($B8081="","",IFERROR(VLOOKUP($O8081,Leaders!$A:$B,2,0),"Not Mapped"))</f>
        <v/>
      </c>
    </row>
    <row r="8082">
      <c r="A8082" s="16" t="n"/>
      <c r="G8082" s="17" t="n"/>
      <c r="H8082" s="17" t="n"/>
      <c r="I8082" s="17" t="n"/>
      <c r="J8082" s="17" t="n"/>
      <c r="K8082" s="17" t="n"/>
      <c r="L8082" s="17" t="n"/>
      <c r="N8082">
        <f>IF($B8082="","",IF($C8082="SUPERSTORE","Superstore","DH"))</f>
        <v/>
      </c>
      <c r="O8082">
        <f>IF($B8082="","",IFERROR(VLOOKUP($B8082,Mapping!$A:$C,2,0),"Not Mapped"))</f>
        <v/>
      </c>
      <c r="P8082">
        <f>IF($B8082="","",IFERROR(VLOOKUP($B8082,Mapping!$A:$C,3,0),"Not Mapped"))</f>
        <v/>
      </c>
      <c r="Q8082">
        <f>IF($B8082="","",IF(COUNTIF(Exclusions!$A:$A,$B8082)&gt;0,"Yes","No"))</f>
        <v/>
      </c>
      <c r="R8082" s="17">
        <f>IF($B8082="","",MIN(1,DAY($A8082)/IF($N8082="Superstore",Settings!$B$5,Settings!$B$4)))</f>
        <v/>
      </c>
      <c r="S8082" s="17">
        <f>IF(OR($B8082="",$G8082="",$R8082=0),"",$G8082/$R8082)</f>
        <v/>
      </c>
      <c r="T8082">
        <f>IF($S8082="","",IF($S8082&lt;Settings!$B$8,"Critical",IF($S8082&lt;Settings!$B$9,"Semi Critical","Non Critical")))</f>
        <v/>
      </c>
      <c r="U8082">
        <f>IF($B8082="","",IFERROR(VLOOKUP($O8082,Leaders!$A:$B,2,0),"Not Mapped"))</f>
        <v/>
      </c>
    </row>
    <row r="8083">
      <c r="A8083" s="16" t="n"/>
      <c r="G8083" s="17" t="n"/>
      <c r="H8083" s="17" t="n"/>
      <c r="I8083" s="17" t="n"/>
      <c r="J8083" s="17" t="n"/>
      <c r="K8083" s="17" t="n"/>
      <c r="L8083" s="17" t="n"/>
      <c r="N8083">
        <f>IF($B8083="","",IF($C8083="SUPERSTORE","Superstore","DH"))</f>
        <v/>
      </c>
      <c r="O8083">
        <f>IF($B8083="","",IFERROR(VLOOKUP($B8083,Mapping!$A:$C,2,0),"Not Mapped"))</f>
        <v/>
      </c>
      <c r="P8083">
        <f>IF($B8083="","",IFERROR(VLOOKUP($B8083,Mapping!$A:$C,3,0),"Not Mapped"))</f>
        <v/>
      </c>
      <c r="Q8083">
        <f>IF($B8083="","",IF(COUNTIF(Exclusions!$A:$A,$B8083)&gt;0,"Yes","No"))</f>
        <v/>
      </c>
      <c r="R8083" s="17">
        <f>IF($B8083="","",MIN(1,DAY($A8083)/IF($N8083="Superstore",Settings!$B$5,Settings!$B$4)))</f>
        <v/>
      </c>
      <c r="S8083" s="17">
        <f>IF(OR($B8083="",$G8083="",$R8083=0),"",$G8083/$R8083)</f>
        <v/>
      </c>
      <c r="T8083">
        <f>IF($S8083="","",IF($S8083&lt;Settings!$B$8,"Critical",IF($S8083&lt;Settings!$B$9,"Semi Critical","Non Critical")))</f>
        <v/>
      </c>
      <c r="U8083">
        <f>IF($B8083="","",IFERROR(VLOOKUP($O8083,Leaders!$A:$B,2,0),"Not Mapped"))</f>
        <v/>
      </c>
    </row>
    <row r="8084">
      <c r="A8084" s="16" t="n"/>
      <c r="G8084" s="17" t="n"/>
      <c r="H8084" s="17" t="n"/>
      <c r="I8084" s="17" t="n"/>
      <c r="J8084" s="17" t="n"/>
      <c r="K8084" s="17" t="n"/>
      <c r="L8084" s="17" t="n"/>
      <c r="N8084">
        <f>IF($B8084="","",IF($C8084="SUPERSTORE","Superstore","DH"))</f>
        <v/>
      </c>
      <c r="O8084">
        <f>IF($B8084="","",IFERROR(VLOOKUP($B8084,Mapping!$A:$C,2,0),"Not Mapped"))</f>
        <v/>
      </c>
      <c r="P8084">
        <f>IF($B8084="","",IFERROR(VLOOKUP($B8084,Mapping!$A:$C,3,0),"Not Mapped"))</f>
        <v/>
      </c>
      <c r="Q8084">
        <f>IF($B8084="","",IF(COUNTIF(Exclusions!$A:$A,$B8084)&gt;0,"Yes","No"))</f>
        <v/>
      </c>
      <c r="R8084" s="17">
        <f>IF($B8084="","",MIN(1,DAY($A8084)/IF($N8084="Superstore",Settings!$B$5,Settings!$B$4)))</f>
        <v/>
      </c>
      <c r="S8084" s="17">
        <f>IF(OR($B8084="",$G8084="",$R8084=0),"",$G8084/$R8084)</f>
        <v/>
      </c>
      <c r="T8084">
        <f>IF($S8084="","",IF($S8084&lt;Settings!$B$8,"Critical",IF($S8084&lt;Settings!$B$9,"Semi Critical","Non Critical")))</f>
        <v/>
      </c>
      <c r="U8084">
        <f>IF($B8084="","",IFERROR(VLOOKUP($O8084,Leaders!$A:$B,2,0),"Not Mapped"))</f>
        <v/>
      </c>
    </row>
    <row r="8085">
      <c r="A8085" s="16" t="n"/>
      <c r="G8085" s="17" t="n"/>
      <c r="H8085" s="17" t="n"/>
      <c r="I8085" s="17" t="n"/>
      <c r="J8085" s="17" t="n"/>
      <c r="K8085" s="17" t="n"/>
      <c r="L8085" s="17" t="n"/>
      <c r="N8085">
        <f>IF($B8085="","",IF($C8085="SUPERSTORE","Superstore","DH"))</f>
        <v/>
      </c>
      <c r="O8085">
        <f>IF($B8085="","",IFERROR(VLOOKUP($B8085,Mapping!$A:$C,2,0),"Not Mapped"))</f>
        <v/>
      </c>
      <c r="P8085">
        <f>IF($B8085="","",IFERROR(VLOOKUP($B8085,Mapping!$A:$C,3,0),"Not Mapped"))</f>
        <v/>
      </c>
      <c r="Q8085">
        <f>IF($B8085="","",IF(COUNTIF(Exclusions!$A:$A,$B8085)&gt;0,"Yes","No"))</f>
        <v/>
      </c>
      <c r="R8085" s="17">
        <f>IF($B8085="","",MIN(1,DAY($A8085)/IF($N8085="Superstore",Settings!$B$5,Settings!$B$4)))</f>
        <v/>
      </c>
      <c r="S8085" s="17">
        <f>IF(OR($B8085="",$G8085="",$R8085=0),"",$G8085/$R8085)</f>
        <v/>
      </c>
      <c r="T8085">
        <f>IF($S8085="","",IF($S8085&lt;Settings!$B$8,"Critical",IF($S8085&lt;Settings!$B$9,"Semi Critical","Non Critical")))</f>
        <v/>
      </c>
      <c r="U8085">
        <f>IF($B8085="","",IFERROR(VLOOKUP($O8085,Leaders!$A:$B,2,0),"Not Mapped"))</f>
        <v/>
      </c>
    </row>
    <row r="8086">
      <c r="A8086" s="16" t="n"/>
      <c r="G8086" s="17" t="n"/>
      <c r="H8086" s="17" t="n"/>
      <c r="I8086" s="17" t="n"/>
      <c r="J8086" s="17" t="n"/>
      <c r="K8086" s="17" t="n"/>
      <c r="L8086" s="17" t="n"/>
      <c r="N8086">
        <f>IF($B8086="","",IF($C8086="SUPERSTORE","Superstore","DH"))</f>
        <v/>
      </c>
      <c r="O8086">
        <f>IF($B8086="","",IFERROR(VLOOKUP($B8086,Mapping!$A:$C,2,0),"Not Mapped"))</f>
        <v/>
      </c>
      <c r="P8086">
        <f>IF($B8086="","",IFERROR(VLOOKUP($B8086,Mapping!$A:$C,3,0),"Not Mapped"))</f>
        <v/>
      </c>
      <c r="Q8086">
        <f>IF($B8086="","",IF(COUNTIF(Exclusions!$A:$A,$B8086)&gt;0,"Yes","No"))</f>
        <v/>
      </c>
      <c r="R8086" s="17">
        <f>IF($B8086="","",MIN(1,DAY($A8086)/IF($N8086="Superstore",Settings!$B$5,Settings!$B$4)))</f>
        <v/>
      </c>
      <c r="S8086" s="17">
        <f>IF(OR($B8086="",$G8086="",$R8086=0),"",$G8086/$R8086)</f>
        <v/>
      </c>
      <c r="T8086">
        <f>IF($S8086="","",IF($S8086&lt;Settings!$B$8,"Critical",IF($S8086&lt;Settings!$B$9,"Semi Critical","Non Critical")))</f>
        <v/>
      </c>
      <c r="U8086">
        <f>IF($B8086="","",IFERROR(VLOOKUP($O8086,Leaders!$A:$B,2,0),"Not Mapped"))</f>
        <v/>
      </c>
    </row>
    <row r="8087">
      <c r="A8087" s="16" t="n"/>
      <c r="G8087" s="17" t="n"/>
      <c r="H8087" s="17" t="n"/>
      <c r="I8087" s="17" t="n"/>
      <c r="J8087" s="17" t="n"/>
      <c r="K8087" s="17" t="n"/>
      <c r="L8087" s="17" t="n"/>
      <c r="N8087">
        <f>IF($B8087="","",IF($C8087="SUPERSTORE","Superstore","DH"))</f>
        <v/>
      </c>
      <c r="O8087">
        <f>IF($B8087="","",IFERROR(VLOOKUP($B8087,Mapping!$A:$C,2,0),"Not Mapped"))</f>
        <v/>
      </c>
      <c r="P8087">
        <f>IF($B8087="","",IFERROR(VLOOKUP($B8087,Mapping!$A:$C,3,0),"Not Mapped"))</f>
        <v/>
      </c>
      <c r="Q8087">
        <f>IF($B8087="","",IF(COUNTIF(Exclusions!$A:$A,$B8087)&gt;0,"Yes","No"))</f>
        <v/>
      </c>
      <c r="R8087" s="17">
        <f>IF($B8087="","",MIN(1,DAY($A8087)/IF($N8087="Superstore",Settings!$B$5,Settings!$B$4)))</f>
        <v/>
      </c>
      <c r="S8087" s="17">
        <f>IF(OR($B8087="",$G8087="",$R8087=0),"",$G8087/$R8087)</f>
        <v/>
      </c>
      <c r="T8087">
        <f>IF($S8087="","",IF($S8087&lt;Settings!$B$8,"Critical",IF($S8087&lt;Settings!$B$9,"Semi Critical","Non Critical")))</f>
        <v/>
      </c>
      <c r="U8087">
        <f>IF($B8087="","",IFERROR(VLOOKUP($O8087,Leaders!$A:$B,2,0),"Not Mapped"))</f>
        <v/>
      </c>
    </row>
    <row r="8088">
      <c r="A8088" s="16" t="n"/>
      <c r="G8088" s="17" t="n"/>
      <c r="H8088" s="17" t="n"/>
      <c r="I8088" s="17" t="n"/>
      <c r="J8088" s="17" t="n"/>
      <c r="K8088" s="17" t="n"/>
      <c r="L8088" s="17" t="n"/>
      <c r="N8088">
        <f>IF($B8088="","",IF($C8088="SUPERSTORE","Superstore","DH"))</f>
        <v/>
      </c>
      <c r="O8088">
        <f>IF($B8088="","",IFERROR(VLOOKUP($B8088,Mapping!$A:$C,2,0),"Not Mapped"))</f>
        <v/>
      </c>
      <c r="P8088">
        <f>IF($B8088="","",IFERROR(VLOOKUP($B8088,Mapping!$A:$C,3,0),"Not Mapped"))</f>
        <v/>
      </c>
      <c r="Q8088">
        <f>IF($B8088="","",IF(COUNTIF(Exclusions!$A:$A,$B8088)&gt;0,"Yes","No"))</f>
        <v/>
      </c>
      <c r="R8088" s="17">
        <f>IF($B8088="","",MIN(1,DAY($A8088)/IF($N8088="Superstore",Settings!$B$5,Settings!$B$4)))</f>
        <v/>
      </c>
      <c r="S8088" s="17">
        <f>IF(OR($B8088="",$G8088="",$R8088=0),"",$G8088/$R8088)</f>
        <v/>
      </c>
      <c r="T8088">
        <f>IF($S8088="","",IF($S8088&lt;Settings!$B$8,"Critical",IF($S8088&lt;Settings!$B$9,"Semi Critical","Non Critical")))</f>
        <v/>
      </c>
      <c r="U8088">
        <f>IF($B8088="","",IFERROR(VLOOKUP($O8088,Leaders!$A:$B,2,0),"Not Mapped"))</f>
        <v/>
      </c>
    </row>
    <row r="8089">
      <c r="A8089" s="16" t="n"/>
      <c r="G8089" s="17" t="n"/>
      <c r="H8089" s="17" t="n"/>
      <c r="I8089" s="17" t="n"/>
      <c r="J8089" s="17" t="n"/>
      <c r="K8089" s="17" t="n"/>
      <c r="L8089" s="17" t="n"/>
      <c r="N8089">
        <f>IF($B8089="","",IF($C8089="SUPERSTORE","Superstore","DH"))</f>
        <v/>
      </c>
      <c r="O8089">
        <f>IF($B8089="","",IFERROR(VLOOKUP($B8089,Mapping!$A:$C,2,0),"Not Mapped"))</f>
        <v/>
      </c>
      <c r="P8089">
        <f>IF($B8089="","",IFERROR(VLOOKUP($B8089,Mapping!$A:$C,3,0),"Not Mapped"))</f>
        <v/>
      </c>
      <c r="Q8089">
        <f>IF($B8089="","",IF(COUNTIF(Exclusions!$A:$A,$B8089)&gt;0,"Yes","No"))</f>
        <v/>
      </c>
      <c r="R8089" s="17">
        <f>IF($B8089="","",MIN(1,DAY($A8089)/IF($N8089="Superstore",Settings!$B$5,Settings!$B$4)))</f>
        <v/>
      </c>
      <c r="S8089" s="17">
        <f>IF(OR($B8089="",$G8089="",$R8089=0),"",$G8089/$R8089)</f>
        <v/>
      </c>
      <c r="T8089">
        <f>IF($S8089="","",IF($S8089&lt;Settings!$B$8,"Critical",IF($S8089&lt;Settings!$B$9,"Semi Critical","Non Critical")))</f>
        <v/>
      </c>
      <c r="U8089">
        <f>IF($B8089="","",IFERROR(VLOOKUP($O8089,Leaders!$A:$B,2,0),"Not Mapped"))</f>
        <v/>
      </c>
    </row>
    <row r="8090">
      <c r="A8090" s="16" t="n"/>
      <c r="G8090" s="17" t="n"/>
      <c r="H8090" s="17" t="n"/>
      <c r="I8090" s="17" t="n"/>
      <c r="J8090" s="17" t="n"/>
      <c r="K8090" s="17" t="n"/>
      <c r="L8090" s="17" t="n"/>
      <c r="N8090">
        <f>IF($B8090="","",IF($C8090="SUPERSTORE","Superstore","DH"))</f>
        <v/>
      </c>
      <c r="O8090">
        <f>IF($B8090="","",IFERROR(VLOOKUP($B8090,Mapping!$A:$C,2,0),"Not Mapped"))</f>
        <v/>
      </c>
      <c r="P8090">
        <f>IF($B8090="","",IFERROR(VLOOKUP($B8090,Mapping!$A:$C,3,0),"Not Mapped"))</f>
        <v/>
      </c>
      <c r="Q8090">
        <f>IF($B8090="","",IF(COUNTIF(Exclusions!$A:$A,$B8090)&gt;0,"Yes","No"))</f>
        <v/>
      </c>
      <c r="R8090" s="17">
        <f>IF($B8090="","",MIN(1,DAY($A8090)/IF($N8090="Superstore",Settings!$B$5,Settings!$B$4)))</f>
        <v/>
      </c>
      <c r="S8090" s="17">
        <f>IF(OR($B8090="",$G8090="",$R8090=0),"",$G8090/$R8090)</f>
        <v/>
      </c>
      <c r="T8090">
        <f>IF($S8090="","",IF($S8090&lt;Settings!$B$8,"Critical",IF($S8090&lt;Settings!$B$9,"Semi Critical","Non Critical")))</f>
        <v/>
      </c>
      <c r="U8090">
        <f>IF($B8090="","",IFERROR(VLOOKUP($O8090,Leaders!$A:$B,2,0),"Not Mapped"))</f>
        <v/>
      </c>
    </row>
    <row r="8091">
      <c r="A8091" s="16" t="n"/>
      <c r="G8091" s="17" t="n"/>
      <c r="H8091" s="17" t="n"/>
      <c r="I8091" s="17" t="n"/>
      <c r="J8091" s="17" t="n"/>
      <c r="K8091" s="17" t="n"/>
      <c r="L8091" s="17" t="n"/>
      <c r="N8091">
        <f>IF($B8091="","",IF($C8091="SUPERSTORE","Superstore","DH"))</f>
        <v/>
      </c>
      <c r="O8091">
        <f>IF($B8091="","",IFERROR(VLOOKUP($B8091,Mapping!$A:$C,2,0),"Not Mapped"))</f>
        <v/>
      </c>
      <c r="P8091">
        <f>IF($B8091="","",IFERROR(VLOOKUP($B8091,Mapping!$A:$C,3,0),"Not Mapped"))</f>
        <v/>
      </c>
      <c r="Q8091">
        <f>IF($B8091="","",IF(COUNTIF(Exclusions!$A:$A,$B8091)&gt;0,"Yes","No"))</f>
        <v/>
      </c>
      <c r="R8091" s="17">
        <f>IF($B8091="","",MIN(1,DAY($A8091)/IF($N8091="Superstore",Settings!$B$5,Settings!$B$4)))</f>
        <v/>
      </c>
      <c r="S8091" s="17">
        <f>IF(OR($B8091="",$G8091="",$R8091=0),"",$G8091/$R8091)</f>
        <v/>
      </c>
      <c r="T8091">
        <f>IF($S8091="","",IF($S8091&lt;Settings!$B$8,"Critical",IF($S8091&lt;Settings!$B$9,"Semi Critical","Non Critical")))</f>
        <v/>
      </c>
      <c r="U8091">
        <f>IF($B8091="","",IFERROR(VLOOKUP($O8091,Leaders!$A:$B,2,0),"Not Mapped"))</f>
        <v/>
      </c>
    </row>
    <row r="8092">
      <c r="A8092" s="16" t="n"/>
      <c r="G8092" s="17" t="n"/>
      <c r="H8092" s="17" t="n"/>
      <c r="I8092" s="17" t="n"/>
      <c r="J8092" s="17" t="n"/>
      <c r="K8092" s="17" t="n"/>
      <c r="L8092" s="17" t="n"/>
      <c r="N8092">
        <f>IF($B8092="","",IF($C8092="SUPERSTORE","Superstore","DH"))</f>
        <v/>
      </c>
      <c r="O8092">
        <f>IF($B8092="","",IFERROR(VLOOKUP($B8092,Mapping!$A:$C,2,0),"Not Mapped"))</f>
        <v/>
      </c>
      <c r="P8092">
        <f>IF($B8092="","",IFERROR(VLOOKUP($B8092,Mapping!$A:$C,3,0),"Not Mapped"))</f>
        <v/>
      </c>
      <c r="Q8092">
        <f>IF($B8092="","",IF(COUNTIF(Exclusions!$A:$A,$B8092)&gt;0,"Yes","No"))</f>
        <v/>
      </c>
      <c r="R8092" s="17">
        <f>IF($B8092="","",MIN(1,DAY($A8092)/IF($N8092="Superstore",Settings!$B$5,Settings!$B$4)))</f>
        <v/>
      </c>
      <c r="S8092" s="17">
        <f>IF(OR($B8092="",$G8092="",$R8092=0),"",$G8092/$R8092)</f>
        <v/>
      </c>
      <c r="T8092">
        <f>IF($S8092="","",IF($S8092&lt;Settings!$B$8,"Critical",IF($S8092&lt;Settings!$B$9,"Semi Critical","Non Critical")))</f>
        <v/>
      </c>
      <c r="U8092">
        <f>IF($B8092="","",IFERROR(VLOOKUP($O8092,Leaders!$A:$B,2,0),"Not Mapped"))</f>
        <v/>
      </c>
    </row>
    <row r="8093">
      <c r="A8093" s="16" t="n"/>
      <c r="G8093" s="17" t="n"/>
      <c r="H8093" s="17" t="n"/>
      <c r="I8093" s="17" t="n"/>
      <c r="J8093" s="17" t="n"/>
      <c r="K8093" s="17" t="n"/>
      <c r="L8093" s="17" t="n"/>
      <c r="N8093">
        <f>IF($B8093="","",IF($C8093="SUPERSTORE","Superstore","DH"))</f>
        <v/>
      </c>
      <c r="O8093">
        <f>IF($B8093="","",IFERROR(VLOOKUP($B8093,Mapping!$A:$C,2,0),"Not Mapped"))</f>
        <v/>
      </c>
      <c r="P8093">
        <f>IF($B8093="","",IFERROR(VLOOKUP($B8093,Mapping!$A:$C,3,0),"Not Mapped"))</f>
        <v/>
      </c>
      <c r="Q8093">
        <f>IF($B8093="","",IF(COUNTIF(Exclusions!$A:$A,$B8093)&gt;0,"Yes","No"))</f>
        <v/>
      </c>
      <c r="R8093" s="17">
        <f>IF($B8093="","",MIN(1,DAY($A8093)/IF($N8093="Superstore",Settings!$B$5,Settings!$B$4)))</f>
        <v/>
      </c>
      <c r="S8093" s="17">
        <f>IF(OR($B8093="",$G8093="",$R8093=0),"",$G8093/$R8093)</f>
        <v/>
      </c>
      <c r="T8093">
        <f>IF($S8093="","",IF($S8093&lt;Settings!$B$8,"Critical",IF($S8093&lt;Settings!$B$9,"Semi Critical","Non Critical")))</f>
        <v/>
      </c>
      <c r="U8093">
        <f>IF($B8093="","",IFERROR(VLOOKUP($O8093,Leaders!$A:$B,2,0),"Not Mapped"))</f>
        <v/>
      </c>
    </row>
    <row r="8094">
      <c r="A8094" s="16" t="n"/>
      <c r="G8094" s="17" t="n"/>
      <c r="H8094" s="17" t="n"/>
      <c r="I8094" s="17" t="n"/>
      <c r="J8094" s="17" t="n"/>
      <c r="K8094" s="17" t="n"/>
      <c r="L8094" s="17" t="n"/>
      <c r="N8094">
        <f>IF($B8094="","",IF($C8094="SUPERSTORE","Superstore","DH"))</f>
        <v/>
      </c>
      <c r="O8094">
        <f>IF($B8094="","",IFERROR(VLOOKUP($B8094,Mapping!$A:$C,2,0),"Not Mapped"))</f>
        <v/>
      </c>
      <c r="P8094">
        <f>IF($B8094="","",IFERROR(VLOOKUP($B8094,Mapping!$A:$C,3,0),"Not Mapped"))</f>
        <v/>
      </c>
      <c r="Q8094">
        <f>IF($B8094="","",IF(COUNTIF(Exclusions!$A:$A,$B8094)&gt;0,"Yes","No"))</f>
        <v/>
      </c>
      <c r="R8094" s="17">
        <f>IF($B8094="","",MIN(1,DAY($A8094)/IF($N8094="Superstore",Settings!$B$5,Settings!$B$4)))</f>
        <v/>
      </c>
      <c r="S8094" s="17">
        <f>IF(OR($B8094="",$G8094="",$R8094=0),"",$G8094/$R8094)</f>
        <v/>
      </c>
      <c r="T8094">
        <f>IF($S8094="","",IF($S8094&lt;Settings!$B$8,"Critical",IF($S8094&lt;Settings!$B$9,"Semi Critical","Non Critical")))</f>
        <v/>
      </c>
      <c r="U8094">
        <f>IF($B8094="","",IFERROR(VLOOKUP($O8094,Leaders!$A:$B,2,0),"Not Mapped"))</f>
        <v/>
      </c>
    </row>
    <row r="8095">
      <c r="A8095" s="16" t="n"/>
      <c r="G8095" s="17" t="n"/>
      <c r="H8095" s="17" t="n"/>
      <c r="I8095" s="17" t="n"/>
      <c r="J8095" s="17" t="n"/>
      <c r="K8095" s="17" t="n"/>
      <c r="L8095" s="17" t="n"/>
      <c r="N8095">
        <f>IF($B8095="","",IF($C8095="SUPERSTORE","Superstore","DH"))</f>
        <v/>
      </c>
      <c r="O8095">
        <f>IF($B8095="","",IFERROR(VLOOKUP($B8095,Mapping!$A:$C,2,0),"Not Mapped"))</f>
        <v/>
      </c>
      <c r="P8095">
        <f>IF($B8095="","",IFERROR(VLOOKUP($B8095,Mapping!$A:$C,3,0),"Not Mapped"))</f>
        <v/>
      </c>
      <c r="Q8095">
        <f>IF($B8095="","",IF(COUNTIF(Exclusions!$A:$A,$B8095)&gt;0,"Yes","No"))</f>
        <v/>
      </c>
      <c r="R8095" s="17">
        <f>IF($B8095="","",MIN(1,DAY($A8095)/IF($N8095="Superstore",Settings!$B$5,Settings!$B$4)))</f>
        <v/>
      </c>
      <c r="S8095" s="17">
        <f>IF(OR($B8095="",$G8095="",$R8095=0),"",$G8095/$R8095)</f>
        <v/>
      </c>
      <c r="T8095">
        <f>IF($S8095="","",IF($S8095&lt;Settings!$B$8,"Critical",IF($S8095&lt;Settings!$B$9,"Semi Critical","Non Critical")))</f>
        <v/>
      </c>
      <c r="U8095">
        <f>IF($B8095="","",IFERROR(VLOOKUP($O8095,Leaders!$A:$B,2,0),"Not Mapped"))</f>
        <v/>
      </c>
    </row>
    <row r="8096">
      <c r="A8096" s="16" t="n"/>
      <c r="G8096" s="17" t="n"/>
      <c r="H8096" s="17" t="n"/>
      <c r="I8096" s="17" t="n"/>
      <c r="J8096" s="17" t="n"/>
      <c r="K8096" s="17" t="n"/>
      <c r="L8096" s="17" t="n"/>
      <c r="N8096">
        <f>IF($B8096="","",IF($C8096="SUPERSTORE","Superstore","DH"))</f>
        <v/>
      </c>
      <c r="O8096">
        <f>IF($B8096="","",IFERROR(VLOOKUP($B8096,Mapping!$A:$C,2,0),"Not Mapped"))</f>
        <v/>
      </c>
      <c r="P8096">
        <f>IF($B8096="","",IFERROR(VLOOKUP($B8096,Mapping!$A:$C,3,0),"Not Mapped"))</f>
        <v/>
      </c>
      <c r="Q8096">
        <f>IF($B8096="","",IF(COUNTIF(Exclusions!$A:$A,$B8096)&gt;0,"Yes","No"))</f>
        <v/>
      </c>
      <c r="R8096" s="17">
        <f>IF($B8096="","",MIN(1,DAY($A8096)/IF($N8096="Superstore",Settings!$B$5,Settings!$B$4)))</f>
        <v/>
      </c>
      <c r="S8096" s="17">
        <f>IF(OR($B8096="",$G8096="",$R8096=0),"",$G8096/$R8096)</f>
        <v/>
      </c>
      <c r="T8096">
        <f>IF($S8096="","",IF($S8096&lt;Settings!$B$8,"Critical",IF($S8096&lt;Settings!$B$9,"Semi Critical","Non Critical")))</f>
        <v/>
      </c>
      <c r="U8096">
        <f>IF($B8096="","",IFERROR(VLOOKUP($O8096,Leaders!$A:$B,2,0),"Not Mapped"))</f>
        <v/>
      </c>
    </row>
    <row r="8097">
      <c r="A8097" s="16" t="n"/>
      <c r="G8097" s="17" t="n"/>
      <c r="H8097" s="17" t="n"/>
      <c r="I8097" s="17" t="n"/>
      <c r="J8097" s="17" t="n"/>
      <c r="K8097" s="17" t="n"/>
      <c r="L8097" s="17" t="n"/>
      <c r="N8097">
        <f>IF($B8097="","",IF($C8097="SUPERSTORE","Superstore","DH"))</f>
        <v/>
      </c>
      <c r="O8097">
        <f>IF($B8097="","",IFERROR(VLOOKUP($B8097,Mapping!$A:$C,2,0),"Not Mapped"))</f>
        <v/>
      </c>
      <c r="P8097">
        <f>IF($B8097="","",IFERROR(VLOOKUP($B8097,Mapping!$A:$C,3,0),"Not Mapped"))</f>
        <v/>
      </c>
      <c r="Q8097">
        <f>IF($B8097="","",IF(COUNTIF(Exclusions!$A:$A,$B8097)&gt;0,"Yes","No"))</f>
        <v/>
      </c>
      <c r="R8097" s="17">
        <f>IF($B8097="","",MIN(1,DAY($A8097)/IF($N8097="Superstore",Settings!$B$5,Settings!$B$4)))</f>
        <v/>
      </c>
      <c r="S8097" s="17">
        <f>IF(OR($B8097="",$G8097="",$R8097=0),"",$G8097/$R8097)</f>
        <v/>
      </c>
      <c r="T8097">
        <f>IF($S8097="","",IF($S8097&lt;Settings!$B$8,"Critical",IF($S8097&lt;Settings!$B$9,"Semi Critical","Non Critical")))</f>
        <v/>
      </c>
      <c r="U8097">
        <f>IF($B8097="","",IFERROR(VLOOKUP($O8097,Leaders!$A:$B,2,0),"Not Mapped"))</f>
        <v/>
      </c>
    </row>
    <row r="8098">
      <c r="A8098" s="16" t="n"/>
      <c r="G8098" s="17" t="n"/>
      <c r="H8098" s="17" t="n"/>
      <c r="I8098" s="17" t="n"/>
      <c r="J8098" s="17" t="n"/>
      <c r="K8098" s="17" t="n"/>
      <c r="L8098" s="17" t="n"/>
      <c r="N8098">
        <f>IF($B8098="","",IF($C8098="SUPERSTORE","Superstore","DH"))</f>
        <v/>
      </c>
      <c r="O8098">
        <f>IF($B8098="","",IFERROR(VLOOKUP($B8098,Mapping!$A:$C,2,0),"Not Mapped"))</f>
        <v/>
      </c>
      <c r="P8098">
        <f>IF($B8098="","",IFERROR(VLOOKUP($B8098,Mapping!$A:$C,3,0),"Not Mapped"))</f>
        <v/>
      </c>
      <c r="Q8098">
        <f>IF($B8098="","",IF(COUNTIF(Exclusions!$A:$A,$B8098)&gt;0,"Yes","No"))</f>
        <v/>
      </c>
      <c r="R8098" s="17">
        <f>IF($B8098="","",MIN(1,DAY($A8098)/IF($N8098="Superstore",Settings!$B$5,Settings!$B$4)))</f>
        <v/>
      </c>
      <c r="S8098" s="17">
        <f>IF(OR($B8098="",$G8098="",$R8098=0),"",$G8098/$R8098)</f>
        <v/>
      </c>
      <c r="T8098">
        <f>IF($S8098="","",IF($S8098&lt;Settings!$B$8,"Critical",IF($S8098&lt;Settings!$B$9,"Semi Critical","Non Critical")))</f>
        <v/>
      </c>
      <c r="U8098">
        <f>IF($B8098="","",IFERROR(VLOOKUP($O8098,Leaders!$A:$B,2,0),"Not Mapped"))</f>
        <v/>
      </c>
    </row>
    <row r="8099">
      <c r="A8099" s="16" t="n"/>
      <c r="G8099" s="17" t="n"/>
      <c r="H8099" s="17" t="n"/>
      <c r="I8099" s="17" t="n"/>
      <c r="J8099" s="17" t="n"/>
      <c r="K8099" s="17" t="n"/>
      <c r="L8099" s="17" t="n"/>
      <c r="N8099">
        <f>IF($B8099="","",IF($C8099="SUPERSTORE","Superstore","DH"))</f>
        <v/>
      </c>
      <c r="O8099">
        <f>IF($B8099="","",IFERROR(VLOOKUP($B8099,Mapping!$A:$C,2,0),"Not Mapped"))</f>
        <v/>
      </c>
      <c r="P8099">
        <f>IF($B8099="","",IFERROR(VLOOKUP($B8099,Mapping!$A:$C,3,0),"Not Mapped"))</f>
        <v/>
      </c>
      <c r="Q8099">
        <f>IF($B8099="","",IF(COUNTIF(Exclusions!$A:$A,$B8099)&gt;0,"Yes","No"))</f>
        <v/>
      </c>
      <c r="R8099" s="17">
        <f>IF($B8099="","",MIN(1,DAY($A8099)/IF($N8099="Superstore",Settings!$B$5,Settings!$B$4)))</f>
        <v/>
      </c>
      <c r="S8099" s="17">
        <f>IF(OR($B8099="",$G8099="",$R8099=0),"",$G8099/$R8099)</f>
        <v/>
      </c>
      <c r="T8099">
        <f>IF($S8099="","",IF($S8099&lt;Settings!$B$8,"Critical",IF($S8099&lt;Settings!$B$9,"Semi Critical","Non Critical")))</f>
        <v/>
      </c>
      <c r="U8099">
        <f>IF($B8099="","",IFERROR(VLOOKUP($O8099,Leaders!$A:$B,2,0),"Not Mapped"))</f>
        <v/>
      </c>
    </row>
    <row r="8100">
      <c r="A8100" s="16" t="n"/>
      <c r="G8100" s="17" t="n"/>
      <c r="H8100" s="17" t="n"/>
      <c r="I8100" s="17" t="n"/>
      <c r="J8100" s="17" t="n"/>
      <c r="K8100" s="17" t="n"/>
      <c r="L8100" s="17" t="n"/>
      <c r="N8100">
        <f>IF($B8100="","",IF($C8100="SUPERSTORE","Superstore","DH"))</f>
        <v/>
      </c>
      <c r="O8100">
        <f>IF($B8100="","",IFERROR(VLOOKUP($B8100,Mapping!$A:$C,2,0),"Not Mapped"))</f>
        <v/>
      </c>
      <c r="P8100">
        <f>IF($B8100="","",IFERROR(VLOOKUP($B8100,Mapping!$A:$C,3,0),"Not Mapped"))</f>
        <v/>
      </c>
      <c r="Q8100">
        <f>IF($B8100="","",IF(COUNTIF(Exclusions!$A:$A,$B8100)&gt;0,"Yes","No"))</f>
        <v/>
      </c>
      <c r="R8100" s="17">
        <f>IF($B8100="","",MIN(1,DAY($A8100)/IF($N8100="Superstore",Settings!$B$5,Settings!$B$4)))</f>
        <v/>
      </c>
      <c r="S8100" s="17">
        <f>IF(OR($B8100="",$G8100="",$R8100=0),"",$G8100/$R8100)</f>
        <v/>
      </c>
      <c r="T8100">
        <f>IF($S8100="","",IF($S8100&lt;Settings!$B$8,"Critical",IF($S8100&lt;Settings!$B$9,"Semi Critical","Non Critical")))</f>
        <v/>
      </c>
      <c r="U8100">
        <f>IF($B8100="","",IFERROR(VLOOKUP($O8100,Leaders!$A:$B,2,0),"Not Mapped"))</f>
        <v/>
      </c>
    </row>
    <row r="8101">
      <c r="A8101" s="16" t="n"/>
      <c r="G8101" s="17" t="n"/>
      <c r="H8101" s="17" t="n"/>
      <c r="I8101" s="17" t="n"/>
      <c r="J8101" s="17" t="n"/>
      <c r="K8101" s="17" t="n"/>
      <c r="L8101" s="17" t="n"/>
      <c r="N8101">
        <f>IF($B8101="","",IF($C8101="SUPERSTORE","Superstore","DH"))</f>
        <v/>
      </c>
      <c r="O8101">
        <f>IF($B8101="","",IFERROR(VLOOKUP($B8101,Mapping!$A:$C,2,0),"Not Mapped"))</f>
        <v/>
      </c>
      <c r="P8101">
        <f>IF($B8101="","",IFERROR(VLOOKUP($B8101,Mapping!$A:$C,3,0),"Not Mapped"))</f>
        <v/>
      </c>
      <c r="Q8101">
        <f>IF($B8101="","",IF(COUNTIF(Exclusions!$A:$A,$B8101)&gt;0,"Yes","No"))</f>
        <v/>
      </c>
      <c r="R8101" s="17">
        <f>IF($B8101="","",MIN(1,DAY($A8101)/IF($N8101="Superstore",Settings!$B$5,Settings!$B$4)))</f>
        <v/>
      </c>
      <c r="S8101" s="17">
        <f>IF(OR($B8101="",$G8101="",$R8101=0),"",$G8101/$R8101)</f>
        <v/>
      </c>
      <c r="T8101">
        <f>IF($S8101="","",IF($S8101&lt;Settings!$B$8,"Critical",IF($S8101&lt;Settings!$B$9,"Semi Critical","Non Critical")))</f>
        <v/>
      </c>
      <c r="U8101">
        <f>IF($B8101="","",IFERROR(VLOOKUP($O8101,Leaders!$A:$B,2,0),"Not Mapped"))</f>
        <v/>
      </c>
    </row>
    <row r="8102">
      <c r="A8102" s="16" t="n"/>
      <c r="G8102" s="17" t="n"/>
      <c r="H8102" s="17" t="n"/>
      <c r="I8102" s="17" t="n"/>
      <c r="J8102" s="17" t="n"/>
      <c r="K8102" s="17" t="n"/>
      <c r="L8102" s="17" t="n"/>
      <c r="N8102">
        <f>IF($B8102="","",IF($C8102="SUPERSTORE","Superstore","DH"))</f>
        <v/>
      </c>
      <c r="O8102">
        <f>IF($B8102="","",IFERROR(VLOOKUP($B8102,Mapping!$A:$C,2,0),"Not Mapped"))</f>
        <v/>
      </c>
      <c r="P8102">
        <f>IF($B8102="","",IFERROR(VLOOKUP($B8102,Mapping!$A:$C,3,0),"Not Mapped"))</f>
        <v/>
      </c>
      <c r="Q8102">
        <f>IF($B8102="","",IF(COUNTIF(Exclusions!$A:$A,$B8102)&gt;0,"Yes","No"))</f>
        <v/>
      </c>
      <c r="R8102" s="17">
        <f>IF($B8102="","",MIN(1,DAY($A8102)/IF($N8102="Superstore",Settings!$B$5,Settings!$B$4)))</f>
        <v/>
      </c>
      <c r="S8102" s="17">
        <f>IF(OR($B8102="",$G8102="",$R8102=0),"",$G8102/$R8102)</f>
        <v/>
      </c>
      <c r="T8102">
        <f>IF($S8102="","",IF($S8102&lt;Settings!$B$8,"Critical",IF($S8102&lt;Settings!$B$9,"Semi Critical","Non Critical")))</f>
        <v/>
      </c>
      <c r="U8102">
        <f>IF($B8102="","",IFERROR(VLOOKUP($O8102,Leaders!$A:$B,2,0),"Not Mapped"))</f>
        <v/>
      </c>
    </row>
    <row r="8103">
      <c r="A8103" s="16" t="n"/>
      <c r="G8103" s="17" t="n"/>
      <c r="H8103" s="17" t="n"/>
      <c r="I8103" s="17" t="n"/>
      <c r="J8103" s="17" t="n"/>
      <c r="K8103" s="17" t="n"/>
      <c r="L8103" s="17" t="n"/>
      <c r="N8103">
        <f>IF($B8103="","",IF($C8103="SUPERSTORE","Superstore","DH"))</f>
        <v/>
      </c>
      <c r="O8103">
        <f>IF($B8103="","",IFERROR(VLOOKUP($B8103,Mapping!$A:$C,2,0),"Not Mapped"))</f>
        <v/>
      </c>
      <c r="P8103">
        <f>IF($B8103="","",IFERROR(VLOOKUP($B8103,Mapping!$A:$C,3,0),"Not Mapped"))</f>
        <v/>
      </c>
      <c r="Q8103">
        <f>IF($B8103="","",IF(COUNTIF(Exclusions!$A:$A,$B8103)&gt;0,"Yes","No"))</f>
        <v/>
      </c>
      <c r="R8103" s="17">
        <f>IF($B8103="","",MIN(1,DAY($A8103)/IF($N8103="Superstore",Settings!$B$5,Settings!$B$4)))</f>
        <v/>
      </c>
      <c r="S8103" s="17">
        <f>IF(OR($B8103="",$G8103="",$R8103=0),"",$G8103/$R8103)</f>
        <v/>
      </c>
      <c r="T8103">
        <f>IF($S8103="","",IF($S8103&lt;Settings!$B$8,"Critical",IF($S8103&lt;Settings!$B$9,"Semi Critical","Non Critical")))</f>
        <v/>
      </c>
      <c r="U8103">
        <f>IF($B8103="","",IFERROR(VLOOKUP($O8103,Leaders!$A:$B,2,0),"Not Mapped"))</f>
        <v/>
      </c>
    </row>
    <row r="8104">
      <c r="A8104" s="16" t="n"/>
      <c r="G8104" s="17" t="n"/>
      <c r="H8104" s="17" t="n"/>
      <c r="I8104" s="17" t="n"/>
      <c r="J8104" s="17" t="n"/>
      <c r="K8104" s="17" t="n"/>
      <c r="L8104" s="17" t="n"/>
      <c r="N8104">
        <f>IF($B8104="","",IF($C8104="SUPERSTORE","Superstore","DH"))</f>
        <v/>
      </c>
      <c r="O8104">
        <f>IF($B8104="","",IFERROR(VLOOKUP($B8104,Mapping!$A:$C,2,0),"Not Mapped"))</f>
        <v/>
      </c>
      <c r="P8104">
        <f>IF($B8104="","",IFERROR(VLOOKUP($B8104,Mapping!$A:$C,3,0),"Not Mapped"))</f>
        <v/>
      </c>
      <c r="Q8104">
        <f>IF($B8104="","",IF(COUNTIF(Exclusions!$A:$A,$B8104)&gt;0,"Yes","No"))</f>
        <v/>
      </c>
      <c r="R8104" s="17">
        <f>IF($B8104="","",MIN(1,DAY($A8104)/IF($N8104="Superstore",Settings!$B$5,Settings!$B$4)))</f>
        <v/>
      </c>
      <c r="S8104" s="17">
        <f>IF(OR($B8104="",$G8104="",$R8104=0),"",$G8104/$R8104)</f>
        <v/>
      </c>
      <c r="T8104">
        <f>IF($S8104="","",IF($S8104&lt;Settings!$B$8,"Critical",IF($S8104&lt;Settings!$B$9,"Semi Critical","Non Critical")))</f>
        <v/>
      </c>
      <c r="U8104">
        <f>IF($B8104="","",IFERROR(VLOOKUP($O8104,Leaders!$A:$B,2,0),"Not Mapped"))</f>
        <v/>
      </c>
    </row>
    <row r="8105">
      <c r="A8105" s="16" t="n"/>
      <c r="G8105" s="17" t="n"/>
      <c r="H8105" s="17" t="n"/>
      <c r="I8105" s="17" t="n"/>
      <c r="J8105" s="17" t="n"/>
      <c r="K8105" s="17" t="n"/>
      <c r="L8105" s="17" t="n"/>
      <c r="N8105">
        <f>IF($B8105="","",IF($C8105="SUPERSTORE","Superstore","DH"))</f>
        <v/>
      </c>
      <c r="O8105">
        <f>IF($B8105="","",IFERROR(VLOOKUP($B8105,Mapping!$A:$C,2,0),"Not Mapped"))</f>
        <v/>
      </c>
      <c r="P8105">
        <f>IF($B8105="","",IFERROR(VLOOKUP($B8105,Mapping!$A:$C,3,0),"Not Mapped"))</f>
        <v/>
      </c>
      <c r="Q8105">
        <f>IF($B8105="","",IF(COUNTIF(Exclusions!$A:$A,$B8105)&gt;0,"Yes","No"))</f>
        <v/>
      </c>
      <c r="R8105" s="17">
        <f>IF($B8105="","",MIN(1,DAY($A8105)/IF($N8105="Superstore",Settings!$B$5,Settings!$B$4)))</f>
        <v/>
      </c>
      <c r="S8105" s="17">
        <f>IF(OR($B8105="",$G8105="",$R8105=0),"",$G8105/$R8105)</f>
        <v/>
      </c>
      <c r="T8105">
        <f>IF($S8105="","",IF($S8105&lt;Settings!$B$8,"Critical",IF($S8105&lt;Settings!$B$9,"Semi Critical","Non Critical")))</f>
        <v/>
      </c>
      <c r="U8105">
        <f>IF($B8105="","",IFERROR(VLOOKUP($O8105,Leaders!$A:$B,2,0),"Not Mapped"))</f>
        <v/>
      </c>
    </row>
    <row r="8106">
      <c r="A8106" s="16" t="n"/>
      <c r="G8106" s="17" t="n"/>
      <c r="H8106" s="17" t="n"/>
      <c r="I8106" s="17" t="n"/>
      <c r="J8106" s="17" t="n"/>
      <c r="K8106" s="17" t="n"/>
      <c r="L8106" s="17" t="n"/>
      <c r="N8106">
        <f>IF($B8106="","",IF($C8106="SUPERSTORE","Superstore","DH"))</f>
        <v/>
      </c>
      <c r="O8106">
        <f>IF($B8106="","",IFERROR(VLOOKUP($B8106,Mapping!$A:$C,2,0),"Not Mapped"))</f>
        <v/>
      </c>
      <c r="P8106">
        <f>IF($B8106="","",IFERROR(VLOOKUP($B8106,Mapping!$A:$C,3,0),"Not Mapped"))</f>
        <v/>
      </c>
      <c r="Q8106">
        <f>IF($B8106="","",IF(COUNTIF(Exclusions!$A:$A,$B8106)&gt;0,"Yes","No"))</f>
        <v/>
      </c>
      <c r="R8106" s="17">
        <f>IF($B8106="","",MIN(1,DAY($A8106)/IF($N8106="Superstore",Settings!$B$5,Settings!$B$4)))</f>
        <v/>
      </c>
      <c r="S8106" s="17">
        <f>IF(OR($B8106="",$G8106="",$R8106=0),"",$G8106/$R8106)</f>
        <v/>
      </c>
      <c r="T8106">
        <f>IF($S8106="","",IF($S8106&lt;Settings!$B$8,"Critical",IF($S8106&lt;Settings!$B$9,"Semi Critical","Non Critical")))</f>
        <v/>
      </c>
      <c r="U8106">
        <f>IF($B8106="","",IFERROR(VLOOKUP($O8106,Leaders!$A:$B,2,0),"Not Mapped"))</f>
        <v/>
      </c>
    </row>
    <row r="8107">
      <c r="A8107" s="16" t="n"/>
      <c r="G8107" s="17" t="n"/>
      <c r="H8107" s="17" t="n"/>
      <c r="I8107" s="17" t="n"/>
      <c r="J8107" s="17" t="n"/>
      <c r="K8107" s="17" t="n"/>
      <c r="L8107" s="17" t="n"/>
      <c r="N8107">
        <f>IF($B8107="","",IF($C8107="SUPERSTORE","Superstore","DH"))</f>
        <v/>
      </c>
      <c r="O8107">
        <f>IF($B8107="","",IFERROR(VLOOKUP($B8107,Mapping!$A:$C,2,0),"Not Mapped"))</f>
        <v/>
      </c>
      <c r="P8107">
        <f>IF($B8107="","",IFERROR(VLOOKUP($B8107,Mapping!$A:$C,3,0),"Not Mapped"))</f>
        <v/>
      </c>
      <c r="Q8107">
        <f>IF($B8107="","",IF(COUNTIF(Exclusions!$A:$A,$B8107)&gt;0,"Yes","No"))</f>
        <v/>
      </c>
      <c r="R8107" s="17">
        <f>IF($B8107="","",MIN(1,DAY($A8107)/IF($N8107="Superstore",Settings!$B$5,Settings!$B$4)))</f>
        <v/>
      </c>
      <c r="S8107" s="17">
        <f>IF(OR($B8107="",$G8107="",$R8107=0),"",$G8107/$R8107)</f>
        <v/>
      </c>
      <c r="T8107">
        <f>IF($S8107="","",IF($S8107&lt;Settings!$B$8,"Critical",IF($S8107&lt;Settings!$B$9,"Semi Critical","Non Critical")))</f>
        <v/>
      </c>
      <c r="U8107">
        <f>IF($B8107="","",IFERROR(VLOOKUP($O8107,Leaders!$A:$B,2,0),"Not Mapped"))</f>
        <v/>
      </c>
    </row>
    <row r="8108">
      <c r="A8108" s="16" t="n"/>
      <c r="G8108" s="17" t="n"/>
      <c r="H8108" s="17" t="n"/>
      <c r="I8108" s="17" t="n"/>
      <c r="J8108" s="17" t="n"/>
      <c r="K8108" s="17" t="n"/>
      <c r="L8108" s="17" t="n"/>
      <c r="N8108">
        <f>IF($B8108="","",IF($C8108="SUPERSTORE","Superstore","DH"))</f>
        <v/>
      </c>
      <c r="O8108">
        <f>IF($B8108="","",IFERROR(VLOOKUP($B8108,Mapping!$A:$C,2,0),"Not Mapped"))</f>
        <v/>
      </c>
      <c r="P8108">
        <f>IF($B8108="","",IFERROR(VLOOKUP($B8108,Mapping!$A:$C,3,0),"Not Mapped"))</f>
        <v/>
      </c>
      <c r="Q8108">
        <f>IF($B8108="","",IF(COUNTIF(Exclusions!$A:$A,$B8108)&gt;0,"Yes","No"))</f>
        <v/>
      </c>
      <c r="R8108" s="17">
        <f>IF($B8108="","",MIN(1,DAY($A8108)/IF($N8108="Superstore",Settings!$B$5,Settings!$B$4)))</f>
        <v/>
      </c>
      <c r="S8108" s="17">
        <f>IF(OR($B8108="",$G8108="",$R8108=0),"",$G8108/$R8108)</f>
        <v/>
      </c>
      <c r="T8108">
        <f>IF($S8108="","",IF($S8108&lt;Settings!$B$8,"Critical",IF($S8108&lt;Settings!$B$9,"Semi Critical","Non Critical")))</f>
        <v/>
      </c>
      <c r="U8108">
        <f>IF($B8108="","",IFERROR(VLOOKUP($O8108,Leaders!$A:$B,2,0),"Not Mapped"))</f>
        <v/>
      </c>
    </row>
    <row r="8109">
      <c r="A8109" s="16" t="n"/>
      <c r="G8109" s="17" t="n"/>
      <c r="H8109" s="17" t="n"/>
      <c r="I8109" s="17" t="n"/>
      <c r="J8109" s="17" t="n"/>
      <c r="K8109" s="17" t="n"/>
      <c r="L8109" s="17" t="n"/>
      <c r="N8109">
        <f>IF($B8109="","",IF($C8109="SUPERSTORE","Superstore","DH"))</f>
        <v/>
      </c>
      <c r="O8109">
        <f>IF($B8109="","",IFERROR(VLOOKUP($B8109,Mapping!$A:$C,2,0),"Not Mapped"))</f>
        <v/>
      </c>
      <c r="P8109">
        <f>IF($B8109="","",IFERROR(VLOOKUP($B8109,Mapping!$A:$C,3,0),"Not Mapped"))</f>
        <v/>
      </c>
      <c r="Q8109">
        <f>IF($B8109="","",IF(COUNTIF(Exclusions!$A:$A,$B8109)&gt;0,"Yes","No"))</f>
        <v/>
      </c>
      <c r="R8109" s="17">
        <f>IF($B8109="","",MIN(1,DAY($A8109)/IF($N8109="Superstore",Settings!$B$5,Settings!$B$4)))</f>
        <v/>
      </c>
      <c r="S8109" s="17">
        <f>IF(OR($B8109="",$G8109="",$R8109=0),"",$G8109/$R8109)</f>
        <v/>
      </c>
      <c r="T8109">
        <f>IF($S8109="","",IF($S8109&lt;Settings!$B$8,"Critical",IF($S8109&lt;Settings!$B$9,"Semi Critical","Non Critical")))</f>
        <v/>
      </c>
      <c r="U8109">
        <f>IF($B8109="","",IFERROR(VLOOKUP($O8109,Leaders!$A:$B,2,0),"Not Mapped"))</f>
        <v/>
      </c>
    </row>
    <row r="8110">
      <c r="A8110" s="16" t="n"/>
      <c r="G8110" s="17" t="n"/>
      <c r="H8110" s="17" t="n"/>
      <c r="I8110" s="17" t="n"/>
      <c r="J8110" s="17" t="n"/>
      <c r="K8110" s="17" t="n"/>
      <c r="L8110" s="17" t="n"/>
      <c r="N8110">
        <f>IF($B8110="","",IF($C8110="SUPERSTORE","Superstore","DH"))</f>
        <v/>
      </c>
      <c r="O8110">
        <f>IF($B8110="","",IFERROR(VLOOKUP($B8110,Mapping!$A:$C,2,0),"Not Mapped"))</f>
        <v/>
      </c>
      <c r="P8110">
        <f>IF($B8110="","",IFERROR(VLOOKUP($B8110,Mapping!$A:$C,3,0),"Not Mapped"))</f>
        <v/>
      </c>
      <c r="Q8110">
        <f>IF($B8110="","",IF(COUNTIF(Exclusions!$A:$A,$B8110)&gt;0,"Yes","No"))</f>
        <v/>
      </c>
      <c r="R8110" s="17">
        <f>IF($B8110="","",MIN(1,DAY($A8110)/IF($N8110="Superstore",Settings!$B$5,Settings!$B$4)))</f>
        <v/>
      </c>
      <c r="S8110" s="17">
        <f>IF(OR($B8110="",$G8110="",$R8110=0),"",$G8110/$R8110)</f>
        <v/>
      </c>
      <c r="T8110">
        <f>IF($S8110="","",IF($S8110&lt;Settings!$B$8,"Critical",IF($S8110&lt;Settings!$B$9,"Semi Critical","Non Critical")))</f>
        <v/>
      </c>
      <c r="U8110">
        <f>IF($B8110="","",IFERROR(VLOOKUP($O8110,Leaders!$A:$B,2,0),"Not Mapped"))</f>
        <v/>
      </c>
    </row>
    <row r="8111">
      <c r="A8111" s="16" t="n"/>
      <c r="G8111" s="17" t="n"/>
      <c r="H8111" s="17" t="n"/>
      <c r="I8111" s="17" t="n"/>
      <c r="J8111" s="17" t="n"/>
      <c r="K8111" s="17" t="n"/>
      <c r="L8111" s="17" t="n"/>
      <c r="N8111">
        <f>IF($B8111="","",IF($C8111="SUPERSTORE","Superstore","DH"))</f>
        <v/>
      </c>
      <c r="O8111">
        <f>IF($B8111="","",IFERROR(VLOOKUP($B8111,Mapping!$A:$C,2,0),"Not Mapped"))</f>
        <v/>
      </c>
      <c r="P8111">
        <f>IF($B8111="","",IFERROR(VLOOKUP($B8111,Mapping!$A:$C,3,0),"Not Mapped"))</f>
        <v/>
      </c>
      <c r="Q8111">
        <f>IF($B8111="","",IF(COUNTIF(Exclusions!$A:$A,$B8111)&gt;0,"Yes","No"))</f>
        <v/>
      </c>
      <c r="R8111" s="17">
        <f>IF($B8111="","",MIN(1,DAY($A8111)/IF($N8111="Superstore",Settings!$B$5,Settings!$B$4)))</f>
        <v/>
      </c>
      <c r="S8111" s="17">
        <f>IF(OR($B8111="",$G8111="",$R8111=0),"",$G8111/$R8111)</f>
        <v/>
      </c>
      <c r="T8111">
        <f>IF($S8111="","",IF($S8111&lt;Settings!$B$8,"Critical",IF($S8111&lt;Settings!$B$9,"Semi Critical","Non Critical")))</f>
        <v/>
      </c>
      <c r="U8111">
        <f>IF($B8111="","",IFERROR(VLOOKUP($O8111,Leaders!$A:$B,2,0),"Not Mapped"))</f>
        <v/>
      </c>
    </row>
    <row r="8112">
      <c r="A8112" s="16" t="n"/>
      <c r="G8112" s="17" t="n"/>
      <c r="H8112" s="17" t="n"/>
      <c r="I8112" s="17" t="n"/>
      <c r="J8112" s="17" t="n"/>
      <c r="K8112" s="17" t="n"/>
      <c r="L8112" s="17" t="n"/>
      <c r="N8112">
        <f>IF($B8112="","",IF($C8112="SUPERSTORE","Superstore","DH"))</f>
        <v/>
      </c>
      <c r="O8112">
        <f>IF($B8112="","",IFERROR(VLOOKUP($B8112,Mapping!$A:$C,2,0),"Not Mapped"))</f>
        <v/>
      </c>
      <c r="P8112">
        <f>IF($B8112="","",IFERROR(VLOOKUP($B8112,Mapping!$A:$C,3,0),"Not Mapped"))</f>
        <v/>
      </c>
      <c r="Q8112">
        <f>IF($B8112="","",IF(COUNTIF(Exclusions!$A:$A,$B8112)&gt;0,"Yes","No"))</f>
        <v/>
      </c>
      <c r="R8112" s="17">
        <f>IF($B8112="","",MIN(1,DAY($A8112)/IF($N8112="Superstore",Settings!$B$5,Settings!$B$4)))</f>
        <v/>
      </c>
      <c r="S8112" s="17">
        <f>IF(OR($B8112="",$G8112="",$R8112=0),"",$G8112/$R8112)</f>
        <v/>
      </c>
      <c r="T8112">
        <f>IF($S8112="","",IF($S8112&lt;Settings!$B$8,"Critical",IF($S8112&lt;Settings!$B$9,"Semi Critical","Non Critical")))</f>
        <v/>
      </c>
      <c r="U8112">
        <f>IF($B8112="","",IFERROR(VLOOKUP($O8112,Leaders!$A:$B,2,0),"Not Mapped"))</f>
        <v/>
      </c>
    </row>
    <row r="8113">
      <c r="A8113" s="16" t="n"/>
      <c r="G8113" s="17" t="n"/>
      <c r="H8113" s="17" t="n"/>
      <c r="I8113" s="17" t="n"/>
      <c r="J8113" s="17" t="n"/>
      <c r="K8113" s="17" t="n"/>
      <c r="L8113" s="17" t="n"/>
      <c r="N8113">
        <f>IF($B8113="","",IF($C8113="SUPERSTORE","Superstore","DH"))</f>
        <v/>
      </c>
      <c r="O8113">
        <f>IF($B8113="","",IFERROR(VLOOKUP($B8113,Mapping!$A:$C,2,0),"Not Mapped"))</f>
        <v/>
      </c>
      <c r="P8113">
        <f>IF($B8113="","",IFERROR(VLOOKUP($B8113,Mapping!$A:$C,3,0),"Not Mapped"))</f>
        <v/>
      </c>
      <c r="Q8113">
        <f>IF($B8113="","",IF(COUNTIF(Exclusions!$A:$A,$B8113)&gt;0,"Yes","No"))</f>
        <v/>
      </c>
      <c r="R8113" s="17">
        <f>IF($B8113="","",MIN(1,DAY($A8113)/IF($N8113="Superstore",Settings!$B$5,Settings!$B$4)))</f>
        <v/>
      </c>
      <c r="S8113" s="17">
        <f>IF(OR($B8113="",$G8113="",$R8113=0),"",$G8113/$R8113)</f>
        <v/>
      </c>
      <c r="T8113">
        <f>IF($S8113="","",IF($S8113&lt;Settings!$B$8,"Critical",IF($S8113&lt;Settings!$B$9,"Semi Critical","Non Critical")))</f>
        <v/>
      </c>
      <c r="U8113">
        <f>IF($B8113="","",IFERROR(VLOOKUP($O8113,Leaders!$A:$B,2,0),"Not Mapped"))</f>
        <v/>
      </c>
    </row>
    <row r="8114">
      <c r="A8114" s="16" t="n"/>
      <c r="G8114" s="17" t="n"/>
      <c r="H8114" s="17" t="n"/>
      <c r="I8114" s="17" t="n"/>
      <c r="J8114" s="17" t="n"/>
      <c r="K8114" s="17" t="n"/>
      <c r="L8114" s="17" t="n"/>
      <c r="N8114">
        <f>IF($B8114="","",IF($C8114="SUPERSTORE","Superstore","DH"))</f>
        <v/>
      </c>
      <c r="O8114">
        <f>IF($B8114="","",IFERROR(VLOOKUP($B8114,Mapping!$A:$C,2,0),"Not Mapped"))</f>
        <v/>
      </c>
      <c r="P8114">
        <f>IF($B8114="","",IFERROR(VLOOKUP($B8114,Mapping!$A:$C,3,0),"Not Mapped"))</f>
        <v/>
      </c>
      <c r="Q8114">
        <f>IF($B8114="","",IF(COUNTIF(Exclusions!$A:$A,$B8114)&gt;0,"Yes","No"))</f>
        <v/>
      </c>
      <c r="R8114" s="17">
        <f>IF($B8114="","",MIN(1,DAY($A8114)/IF($N8114="Superstore",Settings!$B$5,Settings!$B$4)))</f>
        <v/>
      </c>
      <c r="S8114" s="17">
        <f>IF(OR($B8114="",$G8114="",$R8114=0),"",$G8114/$R8114)</f>
        <v/>
      </c>
      <c r="T8114">
        <f>IF($S8114="","",IF($S8114&lt;Settings!$B$8,"Critical",IF($S8114&lt;Settings!$B$9,"Semi Critical","Non Critical")))</f>
        <v/>
      </c>
      <c r="U8114">
        <f>IF($B8114="","",IFERROR(VLOOKUP($O8114,Leaders!$A:$B,2,0),"Not Mapped"))</f>
        <v/>
      </c>
    </row>
    <row r="8115">
      <c r="A8115" s="16" t="n"/>
      <c r="G8115" s="17" t="n"/>
      <c r="H8115" s="17" t="n"/>
      <c r="I8115" s="17" t="n"/>
      <c r="J8115" s="17" t="n"/>
      <c r="K8115" s="17" t="n"/>
      <c r="L8115" s="17" t="n"/>
      <c r="N8115">
        <f>IF($B8115="","",IF($C8115="SUPERSTORE","Superstore","DH"))</f>
        <v/>
      </c>
      <c r="O8115">
        <f>IF($B8115="","",IFERROR(VLOOKUP($B8115,Mapping!$A:$C,2,0),"Not Mapped"))</f>
        <v/>
      </c>
      <c r="P8115">
        <f>IF($B8115="","",IFERROR(VLOOKUP($B8115,Mapping!$A:$C,3,0),"Not Mapped"))</f>
        <v/>
      </c>
      <c r="Q8115">
        <f>IF($B8115="","",IF(COUNTIF(Exclusions!$A:$A,$B8115)&gt;0,"Yes","No"))</f>
        <v/>
      </c>
      <c r="R8115" s="17">
        <f>IF($B8115="","",MIN(1,DAY($A8115)/IF($N8115="Superstore",Settings!$B$5,Settings!$B$4)))</f>
        <v/>
      </c>
      <c r="S8115" s="17">
        <f>IF(OR($B8115="",$G8115="",$R8115=0),"",$G8115/$R8115)</f>
        <v/>
      </c>
      <c r="T8115">
        <f>IF($S8115="","",IF($S8115&lt;Settings!$B$8,"Critical",IF($S8115&lt;Settings!$B$9,"Semi Critical","Non Critical")))</f>
        <v/>
      </c>
      <c r="U8115">
        <f>IF($B8115="","",IFERROR(VLOOKUP($O8115,Leaders!$A:$B,2,0),"Not Mapped"))</f>
        <v/>
      </c>
    </row>
    <row r="8116">
      <c r="A8116" s="16" t="n"/>
      <c r="G8116" s="17" t="n"/>
      <c r="H8116" s="17" t="n"/>
      <c r="I8116" s="17" t="n"/>
      <c r="J8116" s="17" t="n"/>
      <c r="K8116" s="17" t="n"/>
      <c r="L8116" s="17" t="n"/>
      <c r="N8116">
        <f>IF($B8116="","",IF($C8116="SUPERSTORE","Superstore","DH"))</f>
        <v/>
      </c>
      <c r="O8116">
        <f>IF($B8116="","",IFERROR(VLOOKUP($B8116,Mapping!$A:$C,2,0),"Not Mapped"))</f>
        <v/>
      </c>
      <c r="P8116">
        <f>IF($B8116="","",IFERROR(VLOOKUP($B8116,Mapping!$A:$C,3,0),"Not Mapped"))</f>
        <v/>
      </c>
      <c r="Q8116">
        <f>IF($B8116="","",IF(COUNTIF(Exclusions!$A:$A,$B8116)&gt;0,"Yes","No"))</f>
        <v/>
      </c>
      <c r="R8116" s="17">
        <f>IF($B8116="","",MIN(1,DAY($A8116)/IF($N8116="Superstore",Settings!$B$5,Settings!$B$4)))</f>
        <v/>
      </c>
      <c r="S8116" s="17">
        <f>IF(OR($B8116="",$G8116="",$R8116=0),"",$G8116/$R8116)</f>
        <v/>
      </c>
      <c r="T8116">
        <f>IF($S8116="","",IF($S8116&lt;Settings!$B$8,"Critical",IF($S8116&lt;Settings!$B$9,"Semi Critical","Non Critical")))</f>
        <v/>
      </c>
      <c r="U8116">
        <f>IF($B8116="","",IFERROR(VLOOKUP($O8116,Leaders!$A:$B,2,0),"Not Mapped"))</f>
        <v/>
      </c>
    </row>
    <row r="8117">
      <c r="A8117" s="16" t="n"/>
      <c r="G8117" s="17" t="n"/>
      <c r="H8117" s="17" t="n"/>
      <c r="I8117" s="17" t="n"/>
      <c r="J8117" s="17" t="n"/>
      <c r="K8117" s="17" t="n"/>
      <c r="L8117" s="17" t="n"/>
      <c r="N8117">
        <f>IF($B8117="","",IF($C8117="SUPERSTORE","Superstore","DH"))</f>
        <v/>
      </c>
      <c r="O8117">
        <f>IF($B8117="","",IFERROR(VLOOKUP($B8117,Mapping!$A:$C,2,0),"Not Mapped"))</f>
        <v/>
      </c>
      <c r="P8117">
        <f>IF($B8117="","",IFERROR(VLOOKUP($B8117,Mapping!$A:$C,3,0),"Not Mapped"))</f>
        <v/>
      </c>
      <c r="Q8117">
        <f>IF($B8117="","",IF(COUNTIF(Exclusions!$A:$A,$B8117)&gt;0,"Yes","No"))</f>
        <v/>
      </c>
      <c r="R8117" s="17">
        <f>IF($B8117="","",MIN(1,DAY($A8117)/IF($N8117="Superstore",Settings!$B$5,Settings!$B$4)))</f>
        <v/>
      </c>
      <c r="S8117" s="17">
        <f>IF(OR($B8117="",$G8117="",$R8117=0),"",$G8117/$R8117)</f>
        <v/>
      </c>
      <c r="T8117">
        <f>IF($S8117="","",IF($S8117&lt;Settings!$B$8,"Critical",IF($S8117&lt;Settings!$B$9,"Semi Critical","Non Critical")))</f>
        <v/>
      </c>
      <c r="U8117">
        <f>IF($B8117="","",IFERROR(VLOOKUP($O8117,Leaders!$A:$B,2,0),"Not Mapped"))</f>
        <v/>
      </c>
    </row>
    <row r="8118">
      <c r="A8118" s="16" t="n"/>
      <c r="G8118" s="17" t="n"/>
      <c r="H8118" s="17" t="n"/>
      <c r="I8118" s="17" t="n"/>
      <c r="J8118" s="17" t="n"/>
      <c r="K8118" s="17" t="n"/>
      <c r="L8118" s="17" t="n"/>
      <c r="N8118">
        <f>IF($B8118="","",IF($C8118="SUPERSTORE","Superstore","DH"))</f>
        <v/>
      </c>
      <c r="O8118">
        <f>IF($B8118="","",IFERROR(VLOOKUP($B8118,Mapping!$A:$C,2,0),"Not Mapped"))</f>
        <v/>
      </c>
      <c r="P8118">
        <f>IF($B8118="","",IFERROR(VLOOKUP($B8118,Mapping!$A:$C,3,0),"Not Mapped"))</f>
        <v/>
      </c>
      <c r="Q8118">
        <f>IF($B8118="","",IF(COUNTIF(Exclusions!$A:$A,$B8118)&gt;0,"Yes","No"))</f>
        <v/>
      </c>
      <c r="R8118" s="17">
        <f>IF($B8118="","",MIN(1,DAY($A8118)/IF($N8118="Superstore",Settings!$B$5,Settings!$B$4)))</f>
        <v/>
      </c>
      <c r="S8118" s="17">
        <f>IF(OR($B8118="",$G8118="",$R8118=0),"",$G8118/$R8118)</f>
        <v/>
      </c>
      <c r="T8118">
        <f>IF($S8118="","",IF($S8118&lt;Settings!$B$8,"Critical",IF($S8118&lt;Settings!$B$9,"Semi Critical","Non Critical")))</f>
        <v/>
      </c>
      <c r="U8118">
        <f>IF($B8118="","",IFERROR(VLOOKUP($O8118,Leaders!$A:$B,2,0),"Not Mapped"))</f>
        <v/>
      </c>
    </row>
    <row r="8119">
      <c r="A8119" s="16" t="n"/>
      <c r="G8119" s="17" t="n"/>
      <c r="H8119" s="17" t="n"/>
      <c r="I8119" s="17" t="n"/>
      <c r="J8119" s="17" t="n"/>
      <c r="K8119" s="17" t="n"/>
      <c r="L8119" s="17" t="n"/>
      <c r="N8119">
        <f>IF($B8119="","",IF($C8119="SUPERSTORE","Superstore","DH"))</f>
        <v/>
      </c>
      <c r="O8119">
        <f>IF($B8119="","",IFERROR(VLOOKUP($B8119,Mapping!$A:$C,2,0),"Not Mapped"))</f>
        <v/>
      </c>
      <c r="P8119">
        <f>IF($B8119="","",IFERROR(VLOOKUP($B8119,Mapping!$A:$C,3,0),"Not Mapped"))</f>
        <v/>
      </c>
      <c r="Q8119">
        <f>IF($B8119="","",IF(COUNTIF(Exclusions!$A:$A,$B8119)&gt;0,"Yes","No"))</f>
        <v/>
      </c>
      <c r="R8119" s="17">
        <f>IF($B8119="","",MIN(1,DAY($A8119)/IF($N8119="Superstore",Settings!$B$5,Settings!$B$4)))</f>
        <v/>
      </c>
      <c r="S8119" s="17">
        <f>IF(OR($B8119="",$G8119="",$R8119=0),"",$G8119/$R8119)</f>
        <v/>
      </c>
      <c r="T8119">
        <f>IF($S8119="","",IF($S8119&lt;Settings!$B$8,"Critical",IF($S8119&lt;Settings!$B$9,"Semi Critical","Non Critical")))</f>
        <v/>
      </c>
      <c r="U8119">
        <f>IF($B8119="","",IFERROR(VLOOKUP($O8119,Leaders!$A:$B,2,0),"Not Mapped"))</f>
        <v/>
      </c>
    </row>
    <row r="8120">
      <c r="A8120" s="16" t="n"/>
      <c r="G8120" s="17" t="n"/>
      <c r="H8120" s="17" t="n"/>
      <c r="I8120" s="17" t="n"/>
      <c r="J8120" s="17" t="n"/>
      <c r="K8120" s="17" t="n"/>
      <c r="L8120" s="17" t="n"/>
      <c r="N8120">
        <f>IF($B8120="","",IF($C8120="SUPERSTORE","Superstore","DH"))</f>
        <v/>
      </c>
      <c r="O8120">
        <f>IF($B8120="","",IFERROR(VLOOKUP($B8120,Mapping!$A:$C,2,0),"Not Mapped"))</f>
        <v/>
      </c>
      <c r="P8120">
        <f>IF($B8120="","",IFERROR(VLOOKUP($B8120,Mapping!$A:$C,3,0),"Not Mapped"))</f>
        <v/>
      </c>
      <c r="Q8120">
        <f>IF($B8120="","",IF(COUNTIF(Exclusions!$A:$A,$B8120)&gt;0,"Yes","No"))</f>
        <v/>
      </c>
      <c r="R8120" s="17">
        <f>IF($B8120="","",MIN(1,DAY($A8120)/IF($N8120="Superstore",Settings!$B$5,Settings!$B$4)))</f>
        <v/>
      </c>
      <c r="S8120" s="17">
        <f>IF(OR($B8120="",$G8120="",$R8120=0),"",$G8120/$R8120)</f>
        <v/>
      </c>
      <c r="T8120">
        <f>IF($S8120="","",IF($S8120&lt;Settings!$B$8,"Critical",IF($S8120&lt;Settings!$B$9,"Semi Critical","Non Critical")))</f>
        <v/>
      </c>
      <c r="U8120">
        <f>IF($B8120="","",IFERROR(VLOOKUP($O8120,Leaders!$A:$B,2,0),"Not Mapped"))</f>
        <v/>
      </c>
    </row>
    <row r="8121">
      <c r="A8121" s="16" t="n"/>
      <c r="G8121" s="17" t="n"/>
      <c r="H8121" s="17" t="n"/>
      <c r="I8121" s="17" t="n"/>
      <c r="J8121" s="17" t="n"/>
      <c r="K8121" s="17" t="n"/>
      <c r="L8121" s="17" t="n"/>
      <c r="N8121">
        <f>IF($B8121="","",IF($C8121="SUPERSTORE","Superstore","DH"))</f>
        <v/>
      </c>
      <c r="O8121">
        <f>IF($B8121="","",IFERROR(VLOOKUP($B8121,Mapping!$A:$C,2,0),"Not Mapped"))</f>
        <v/>
      </c>
      <c r="P8121">
        <f>IF($B8121="","",IFERROR(VLOOKUP($B8121,Mapping!$A:$C,3,0),"Not Mapped"))</f>
        <v/>
      </c>
      <c r="Q8121">
        <f>IF($B8121="","",IF(COUNTIF(Exclusions!$A:$A,$B8121)&gt;0,"Yes","No"))</f>
        <v/>
      </c>
      <c r="R8121" s="17">
        <f>IF($B8121="","",MIN(1,DAY($A8121)/IF($N8121="Superstore",Settings!$B$5,Settings!$B$4)))</f>
        <v/>
      </c>
      <c r="S8121" s="17">
        <f>IF(OR($B8121="",$G8121="",$R8121=0),"",$G8121/$R8121)</f>
        <v/>
      </c>
      <c r="T8121">
        <f>IF($S8121="","",IF($S8121&lt;Settings!$B$8,"Critical",IF($S8121&lt;Settings!$B$9,"Semi Critical","Non Critical")))</f>
        <v/>
      </c>
      <c r="U8121">
        <f>IF($B8121="","",IFERROR(VLOOKUP($O8121,Leaders!$A:$B,2,0),"Not Mapped"))</f>
        <v/>
      </c>
    </row>
    <row r="8122">
      <c r="A8122" s="16" t="n"/>
      <c r="G8122" s="17" t="n"/>
      <c r="H8122" s="17" t="n"/>
      <c r="I8122" s="17" t="n"/>
      <c r="J8122" s="17" t="n"/>
      <c r="K8122" s="17" t="n"/>
      <c r="L8122" s="17" t="n"/>
      <c r="N8122">
        <f>IF($B8122="","",IF($C8122="SUPERSTORE","Superstore","DH"))</f>
        <v/>
      </c>
      <c r="O8122">
        <f>IF($B8122="","",IFERROR(VLOOKUP($B8122,Mapping!$A:$C,2,0),"Not Mapped"))</f>
        <v/>
      </c>
      <c r="P8122">
        <f>IF($B8122="","",IFERROR(VLOOKUP($B8122,Mapping!$A:$C,3,0),"Not Mapped"))</f>
        <v/>
      </c>
      <c r="Q8122">
        <f>IF($B8122="","",IF(COUNTIF(Exclusions!$A:$A,$B8122)&gt;0,"Yes","No"))</f>
        <v/>
      </c>
      <c r="R8122" s="17">
        <f>IF($B8122="","",MIN(1,DAY($A8122)/IF($N8122="Superstore",Settings!$B$5,Settings!$B$4)))</f>
        <v/>
      </c>
      <c r="S8122" s="17">
        <f>IF(OR($B8122="",$G8122="",$R8122=0),"",$G8122/$R8122)</f>
        <v/>
      </c>
      <c r="T8122">
        <f>IF($S8122="","",IF($S8122&lt;Settings!$B$8,"Critical",IF($S8122&lt;Settings!$B$9,"Semi Critical","Non Critical")))</f>
        <v/>
      </c>
      <c r="U8122">
        <f>IF($B8122="","",IFERROR(VLOOKUP($O8122,Leaders!$A:$B,2,0),"Not Mapped"))</f>
        <v/>
      </c>
    </row>
    <row r="8123">
      <c r="A8123" s="16" t="n"/>
      <c r="G8123" s="17" t="n"/>
      <c r="H8123" s="17" t="n"/>
      <c r="I8123" s="17" t="n"/>
      <c r="J8123" s="17" t="n"/>
      <c r="K8123" s="17" t="n"/>
      <c r="L8123" s="17" t="n"/>
      <c r="N8123">
        <f>IF($B8123="","",IF($C8123="SUPERSTORE","Superstore","DH"))</f>
        <v/>
      </c>
      <c r="O8123">
        <f>IF($B8123="","",IFERROR(VLOOKUP($B8123,Mapping!$A:$C,2,0),"Not Mapped"))</f>
        <v/>
      </c>
      <c r="P8123">
        <f>IF($B8123="","",IFERROR(VLOOKUP($B8123,Mapping!$A:$C,3,0),"Not Mapped"))</f>
        <v/>
      </c>
      <c r="Q8123">
        <f>IF($B8123="","",IF(COUNTIF(Exclusions!$A:$A,$B8123)&gt;0,"Yes","No"))</f>
        <v/>
      </c>
      <c r="R8123" s="17">
        <f>IF($B8123="","",MIN(1,DAY($A8123)/IF($N8123="Superstore",Settings!$B$5,Settings!$B$4)))</f>
        <v/>
      </c>
      <c r="S8123" s="17">
        <f>IF(OR($B8123="",$G8123="",$R8123=0),"",$G8123/$R8123)</f>
        <v/>
      </c>
      <c r="T8123">
        <f>IF($S8123="","",IF($S8123&lt;Settings!$B$8,"Critical",IF($S8123&lt;Settings!$B$9,"Semi Critical","Non Critical")))</f>
        <v/>
      </c>
      <c r="U8123">
        <f>IF($B8123="","",IFERROR(VLOOKUP($O8123,Leaders!$A:$B,2,0),"Not Mapped"))</f>
        <v/>
      </c>
    </row>
    <row r="8124">
      <c r="A8124" s="16" t="n"/>
      <c r="G8124" s="17" t="n"/>
      <c r="H8124" s="17" t="n"/>
      <c r="I8124" s="17" t="n"/>
      <c r="J8124" s="17" t="n"/>
      <c r="K8124" s="17" t="n"/>
      <c r="L8124" s="17" t="n"/>
      <c r="N8124">
        <f>IF($B8124="","",IF($C8124="SUPERSTORE","Superstore","DH"))</f>
        <v/>
      </c>
      <c r="O8124">
        <f>IF($B8124="","",IFERROR(VLOOKUP($B8124,Mapping!$A:$C,2,0),"Not Mapped"))</f>
        <v/>
      </c>
      <c r="P8124">
        <f>IF($B8124="","",IFERROR(VLOOKUP($B8124,Mapping!$A:$C,3,0),"Not Mapped"))</f>
        <v/>
      </c>
      <c r="Q8124">
        <f>IF($B8124="","",IF(COUNTIF(Exclusions!$A:$A,$B8124)&gt;0,"Yes","No"))</f>
        <v/>
      </c>
      <c r="R8124" s="17">
        <f>IF($B8124="","",MIN(1,DAY($A8124)/IF($N8124="Superstore",Settings!$B$5,Settings!$B$4)))</f>
        <v/>
      </c>
      <c r="S8124" s="17">
        <f>IF(OR($B8124="",$G8124="",$R8124=0),"",$G8124/$R8124)</f>
        <v/>
      </c>
      <c r="T8124">
        <f>IF($S8124="","",IF($S8124&lt;Settings!$B$8,"Critical",IF($S8124&lt;Settings!$B$9,"Semi Critical","Non Critical")))</f>
        <v/>
      </c>
      <c r="U8124">
        <f>IF($B8124="","",IFERROR(VLOOKUP($O8124,Leaders!$A:$B,2,0),"Not Mapped"))</f>
        <v/>
      </c>
    </row>
    <row r="8125">
      <c r="A8125" s="16" t="n"/>
      <c r="G8125" s="17" t="n"/>
      <c r="H8125" s="17" t="n"/>
      <c r="I8125" s="17" t="n"/>
      <c r="J8125" s="17" t="n"/>
      <c r="K8125" s="17" t="n"/>
      <c r="L8125" s="17" t="n"/>
      <c r="N8125">
        <f>IF($B8125="","",IF($C8125="SUPERSTORE","Superstore","DH"))</f>
        <v/>
      </c>
      <c r="O8125">
        <f>IF($B8125="","",IFERROR(VLOOKUP($B8125,Mapping!$A:$C,2,0),"Not Mapped"))</f>
        <v/>
      </c>
      <c r="P8125">
        <f>IF($B8125="","",IFERROR(VLOOKUP($B8125,Mapping!$A:$C,3,0),"Not Mapped"))</f>
        <v/>
      </c>
      <c r="Q8125">
        <f>IF($B8125="","",IF(COUNTIF(Exclusions!$A:$A,$B8125)&gt;0,"Yes","No"))</f>
        <v/>
      </c>
      <c r="R8125" s="17">
        <f>IF($B8125="","",MIN(1,DAY($A8125)/IF($N8125="Superstore",Settings!$B$5,Settings!$B$4)))</f>
        <v/>
      </c>
      <c r="S8125" s="17">
        <f>IF(OR($B8125="",$G8125="",$R8125=0),"",$G8125/$R8125)</f>
        <v/>
      </c>
      <c r="T8125">
        <f>IF($S8125="","",IF($S8125&lt;Settings!$B$8,"Critical",IF($S8125&lt;Settings!$B$9,"Semi Critical","Non Critical")))</f>
        <v/>
      </c>
      <c r="U8125">
        <f>IF($B8125="","",IFERROR(VLOOKUP($O8125,Leaders!$A:$B,2,0),"Not Mapped"))</f>
        <v/>
      </c>
    </row>
    <row r="8126">
      <c r="A8126" s="16" t="n"/>
      <c r="G8126" s="17" t="n"/>
      <c r="H8126" s="17" t="n"/>
      <c r="I8126" s="17" t="n"/>
      <c r="J8126" s="17" t="n"/>
      <c r="K8126" s="17" t="n"/>
      <c r="L8126" s="17" t="n"/>
      <c r="N8126">
        <f>IF($B8126="","",IF($C8126="SUPERSTORE","Superstore","DH"))</f>
        <v/>
      </c>
      <c r="O8126">
        <f>IF($B8126="","",IFERROR(VLOOKUP($B8126,Mapping!$A:$C,2,0),"Not Mapped"))</f>
        <v/>
      </c>
      <c r="P8126">
        <f>IF($B8126="","",IFERROR(VLOOKUP($B8126,Mapping!$A:$C,3,0),"Not Mapped"))</f>
        <v/>
      </c>
      <c r="Q8126">
        <f>IF($B8126="","",IF(COUNTIF(Exclusions!$A:$A,$B8126)&gt;0,"Yes","No"))</f>
        <v/>
      </c>
      <c r="R8126" s="17">
        <f>IF($B8126="","",MIN(1,DAY($A8126)/IF($N8126="Superstore",Settings!$B$5,Settings!$B$4)))</f>
        <v/>
      </c>
      <c r="S8126" s="17">
        <f>IF(OR($B8126="",$G8126="",$R8126=0),"",$G8126/$R8126)</f>
        <v/>
      </c>
      <c r="T8126">
        <f>IF($S8126="","",IF($S8126&lt;Settings!$B$8,"Critical",IF($S8126&lt;Settings!$B$9,"Semi Critical","Non Critical")))</f>
        <v/>
      </c>
      <c r="U8126">
        <f>IF($B8126="","",IFERROR(VLOOKUP($O8126,Leaders!$A:$B,2,0),"Not Mapped"))</f>
        <v/>
      </c>
    </row>
    <row r="8127">
      <c r="A8127" s="16" t="n"/>
      <c r="G8127" s="17" t="n"/>
      <c r="H8127" s="17" t="n"/>
      <c r="I8127" s="17" t="n"/>
      <c r="J8127" s="17" t="n"/>
      <c r="K8127" s="17" t="n"/>
      <c r="L8127" s="17" t="n"/>
      <c r="N8127">
        <f>IF($B8127="","",IF($C8127="SUPERSTORE","Superstore","DH"))</f>
        <v/>
      </c>
      <c r="O8127">
        <f>IF($B8127="","",IFERROR(VLOOKUP($B8127,Mapping!$A:$C,2,0),"Not Mapped"))</f>
        <v/>
      </c>
      <c r="P8127">
        <f>IF($B8127="","",IFERROR(VLOOKUP($B8127,Mapping!$A:$C,3,0),"Not Mapped"))</f>
        <v/>
      </c>
      <c r="Q8127">
        <f>IF($B8127="","",IF(COUNTIF(Exclusions!$A:$A,$B8127)&gt;0,"Yes","No"))</f>
        <v/>
      </c>
      <c r="R8127" s="17">
        <f>IF($B8127="","",MIN(1,DAY($A8127)/IF($N8127="Superstore",Settings!$B$5,Settings!$B$4)))</f>
        <v/>
      </c>
      <c r="S8127" s="17">
        <f>IF(OR($B8127="",$G8127="",$R8127=0),"",$G8127/$R8127)</f>
        <v/>
      </c>
      <c r="T8127">
        <f>IF($S8127="","",IF($S8127&lt;Settings!$B$8,"Critical",IF($S8127&lt;Settings!$B$9,"Semi Critical","Non Critical")))</f>
        <v/>
      </c>
      <c r="U8127">
        <f>IF($B8127="","",IFERROR(VLOOKUP($O8127,Leaders!$A:$B,2,0),"Not Mapped"))</f>
        <v/>
      </c>
    </row>
    <row r="8128">
      <c r="A8128" s="16" t="n"/>
      <c r="G8128" s="17" t="n"/>
      <c r="H8128" s="17" t="n"/>
      <c r="I8128" s="17" t="n"/>
      <c r="J8128" s="17" t="n"/>
      <c r="K8128" s="17" t="n"/>
      <c r="L8128" s="17" t="n"/>
      <c r="N8128">
        <f>IF($B8128="","",IF($C8128="SUPERSTORE","Superstore","DH"))</f>
        <v/>
      </c>
      <c r="O8128">
        <f>IF($B8128="","",IFERROR(VLOOKUP($B8128,Mapping!$A:$C,2,0),"Not Mapped"))</f>
        <v/>
      </c>
      <c r="P8128">
        <f>IF($B8128="","",IFERROR(VLOOKUP($B8128,Mapping!$A:$C,3,0),"Not Mapped"))</f>
        <v/>
      </c>
      <c r="Q8128">
        <f>IF($B8128="","",IF(COUNTIF(Exclusions!$A:$A,$B8128)&gt;0,"Yes","No"))</f>
        <v/>
      </c>
      <c r="R8128" s="17">
        <f>IF($B8128="","",MIN(1,DAY($A8128)/IF($N8128="Superstore",Settings!$B$5,Settings!$B$4)))</f>
        <v/>
      </c>
      <c r="S8128" s="17">
        <f>IF(OR($B8128="",$G8128="",$R8128=0),"",$G8128/$R8128)</f>
        <v/>
      </c>
      <c r="T8128">
        <f>IF($S8128="","",IF($S8128&lt;Settings!$B$8,"Critical",IF($S8128&lt;Settings!$B$9,"Semi Critical","Non Critical")))</f>
        <v/>
      </c>
      <c r="U8128">
        <f>IF($B8128="","",IFERROR(VLOOKUP($O8128,Leaders!$A:$B,2,0),"Not Mapped"))</f>
        <v/>
      </c>
    </row>
    <row r="8129">
      <c r="A8129" s="16" t="n"/>
      <c r="G8129" s="17" t="n"/>
      <c r="H8129" s="17" t="n"/>
      <c r="I8129" s="17" t="n"/>
      <c r="J8129" s="17" t="n"/>
      <c r="K8129" s="17" t="n"/>
      <c r="L8129" s="17" t="n"/>
      <c r="N8129">
        <f>IF($B8129="","",IF($C8129="SUPERSTORE","Superstore","DH"))</f>
        <v/>
      </c>
      <c r="O8129">
        <f>IF($B8129="","",IFERROR(VLOOKUP($B8129,Mapping!$A:$C,2,0),"Not Mapped"))</f>
        <v/>
      </c>
      <c r="P8129">
        <f>IF($B8129="","",IFERROR(VLOOKUP($B8129,Mapping!$A:$C,3,0),"Not Mapped"))</f>
        <v/>
      </c>
      <c r="Q8129">
        <f>IF($B8129="","",IF(COUNTIF(Exclusions!$A:$A,$B8129)&gt;0,"Yes","No"))</f>
        <v/>
      </c>
      <c r="R8129" s="17">
        <f>IF($B8129="","",MIN(1,DAY($A8129)/IF($N8129="Superstore",Settings!$B$5,Settings!$B$4)))</f>
        <v/>
      </c>
      <c r="S8129" s="17">
        <f>IF(OR($B8129="",$G8129="",$R8129=0),"",$G8129/$R8129)</f>
        <v/>
      </c>
      <c r="T8129">
        <f>IF($S8129="","",IF($S8129&lt;Settings!$B$8,"Critical",IF($S8129&lt;Settings!$B$9,"Semi Critical","Non Critical")))</f>
        <v/>
      </c>
      <c r="U8129">
        <f>IF($B8129="","",IFERROR(VLOOKUP($O8129,Leaders!$A:$B,2,0),"Not Mapped"))</f>
        <v/>
      </c>
    </row>
    <row r="8130">
      <c r="A8130" s="16" t="n"/>
      <c r="G8130" s="17" t="n"/>
      <c r="H8130" s="17" t="n"/>
      <c r="I8130" s="17" t="n"/>
      <c r="J8130" s="17" t="n"/>
      <c r="K8130" s="17" t="n"/>
      <c r="L8130" s="17" t="n"/>
      <c r="N8130">
        <f>IF($B8130="","",IF($C8130="SUPERSTORE","Superstore","DH"))</f>
        <v/>
      </c>
      <c r="O8130">
        <f>IF($B8130="","",IFERROR(VLOOKUP($B8130,Mapping!$A:$C,2,0),"Not Mapped"))</f>
        <v/>
      </c>
      <c r="P8130">
        <f>IF($B8130="","",IFERROR(VLOOKUP($B8130,Mapping!$A:$C,3,0),"Not Mapped"))</f>
        <v/>
      </c>
      <c r="Q8130">
        <f>IF($B8130="","",IF(COUNTIF(Exclusions!$A:$A,$B8130)&gt;0,"Yes","No"))</f>
        <v/>
      </c>
      <c r="R8130" s="17">
        <f>IF($B8130="","",MIN(1,DAY($A8130)/IF($N8130="Superstore",Settings!$B$5,Settings!$B$4)))</f>
        <v/>
      </c>
      <c r="S8130" s="17">
        <f>IF(OR($B8130="",$G8130="",$R8130=0),"",$G8130/$R8130)</f>
        <v/>
      </c>
      <c r="T8130">
        <f>IF($S8130="","",IF($S8130&lt;Settings!$B$8,"Critical",IF($S8130&lt;Settings!$B$9,"Semi Critical","Non Critical")))</f>
        <v/>
      </c>
      <c r="U8130">
        <f>IF($B8130="","",IFERROR(VLOOKUP($O8130,Leaders!$A:$B,2,0),"Not Mapped"))</f>
        <v/>
      </c>
    </row>
    <row r="8131">
      <c r="A8131" s="16" t="n"/>
      <c r="G8131" s="17" t="n"/>
      <c r="H8131" s="17" t="n"/>
      <c r="I8131" s="17" t="n"/>
      <c r="J8131" s="17" t="n"/>
      <c r="K8131" s="17" t="n"/>
      <c r="L8131" s="17" t="n"/>
      <c r="N8131">
        <f>IF($B8131="","",IF($C8131="SUPERSTORE","Superstore","DH"))</f>
        <v/>
      </c>
      <c r="O8131">
        <f>IF($B8131="","",IFERROR(VLOOKUP($B8131,Mapping!$A:$C,2,0),"Not Mapped"))</f>
        <v/>
      </c>
      <c r="P8131">
        <f>IF($B8131="","",IFERROR(VLOOKUP($B8131,Mapping!$A:$C,3,0),"Not Mapped"))</f>
        <v/>
      </c>
      <c r="Q8131">
        <f>IF($B8131="","",IF(COUNTIF(Exclusions!$A:$A,$B8131)&gt;0,"Yes","No"))</f>
        <v/>
      </c>
      <c r="R8131" s="17">
        <f>IF($B8131="","",MIN(1,DAY($A8131)/IF($N8131="Superstore",Settings!$B$5,Settings!$B$4)))</f>
        <v/>
      </c>
      <c r="S8131" s="17">
        <f>IF(OR($B8131="",$G8131="",$R8131=0),"",$G8131/$R8131)</f>
        <v/>
      </c>
      <c r="T8131">
        <f>IF($S8131="","",IF($S8131&lt;Settings!$B$8,"Critical",IF($S8131&lt;Settings!$B$9,"Semi Critical","Non Critical")))</f>
        <v/>
      </c>
      <c r="U8131">
        <f>IF($B8131="","",IFERROR(VLOOKUP($O8131,Leaders!$A:$B,2,0),"Not Mapped"))</f>
        <v/>
      </c>
    </row>
    <row r="8132">
      <c r="A8132" s="16" t="n"/>
      <c r="G8132" s="17" t="n"/>
      <c r="H8132" s="17" t="n"/>
      <c r="I8132" s="17" t="n"/>
      <c r="J8132" s="17" t="n"/>
      <c r="K8132" s="17" t="n"/>
      <c r="L8132" s="17" t="n"/>
      <c r="N8132">
        <f>IF($B8132="","",IF($C8132="SUPERSTORE","Superstore","DH"))</f>
        <v/>
      </c>
      <c r="O8132">
        <f>IF($B8132="","",IFERROR(VLOOKUP($B8132,Mapping!$A:$C,2,0),"Not Mapped"))</f>
        <v/>
      </c>
      <c r="P8132">
        <f>IF($B8132="","",IFERROR(VLOOKUP($B8132,Mapping!$A:$C,3,0),"Not Mapped"))</f>
        <v/>
      </c>
      <c r="Q8132">
        <f>IF($B8132="","",IF(COUNTIF(Exclusions!$A:$A,$B8132)&gt;0,"Yes","No"))</f>
        <v/>
      </c>
      <c r="R8132" s="17">
        <f>IF($B8132="","",MIN(1,DAY($A8132)/IF($N8132="Superstore",Settings!$B$5,Settings!$B$4)))</f>
        <v/>
      </c>
      <c r="S8132" s="17">
        <f>IF(OR($B8132="",$G8132="",$R8132=0),"",$G8132/$R8132)</f>
        <v/>
      </c>
      <c r="T8132">
        <f>IF($S8132="","",IF($S8132&lt;Settings!$B$8,"Critical",IF($S8132&lt;Settings!$B$9,"Semi Critical","Non Critical")))</f>
        <v/>
      </c>
      <c r="U8132">
        <f>IF($B8132="","",IFERROR(VLOOKUP($O8132,Leaders!$A:$B,2,0),"Not Mapped"))</f>
        <v/>
      </c>
    </row>
    <row r="8133">
      <c r="A8133" s="16" t="n"/>
      <c r="G8133" s="17" t="n"/>
      <c r="H8133" s="17" t="n"/>
      <c r="I8133" s="17" t="n"/>
      <c r="J8133" s="17" t="n"/>
      <c r="K8133" s="17" t="n"/>
      <c r="L8133" s="17" t="n"/>
      <c r="N8133">
        <f>IF($B8133="","",IF($C8133="SUPERSTORE","Superstore","DH"))</f>
        <v/>
      </c>
      <c r="O8133">
        <f>IF($B8133="","",IFERROR(VLOOKUP($B8133,Mapping!$A:$C,2,0),"Not Mapped"))</f>
        <v/>
      </c>
      <c r="P8133">
        <f>IF($B8133="","",IFERROR(VLOOKUP($B8133,Mapping!$A:$C,3,0),"Not Mapped"))</f>
        <v/>
      </c>
      <c r="Q8133">
        <f>IF($B8133="","",IF(COUNTIF(Exclusions!$A:$A,$B8133)&gt;0,"Yes","No"))</f>
        <v/>
      </c>
      <c r="R8133" s="17">
        <f>IF($B8133="","",MIN(1,DAY($A8133)/IF($N8133="Superstore",Settings!$B$5,Settings!$B$4)))</f>
        <v/>
      </c>
      <c r="S8133" s="17">
        <f>IF(OR($B8133="",$G8133="",$R8133=0),"",$G8133/$R8133)</f>
        <v/>
      </c>
      <c r="T8133">
        <f>IF($S8133="","",IF($S8133&lt;Settings!$B$8,"Critical",IF($S8133&lt;Settings!$B$9,"Semi Critical","Non Critical")))</f>
        <v/>
      </c>
      <c r="U8133">
        <f>IF($B8133="","",IFERROR(VLOOKUP($O8133,Leaders!$A:$B,2,0),"Not Mapped"))</f>
        <v/>
      </c>
    </row>
    <row r="8134">
      <c r="A8134" s="16" t="n"/>
      <c r="G8134" s="17" t="n"/>
      <c r="H8134" s="17" t="n"/>
      <c r="I8134" s="17" t="n"/>
      <c r="J8134" s="17" t="n"/>
      <c r="K8134" s="17" t="n"/>
      <c r="L8134" s="17" t="n"/>
      <c r="N8134">
        <f>IF($B8134="","",IF($C8134="SUPERSTORE","Superstore","DH"))</f>
        <v/>
      </c>
      <c r="O8134">
        <f>IF($B8134="","",IFERROR(VLOOKUP($B8134,Mapping!$A:$C,2,0),"Not Mapped"))</f>
        <v/>
      </c>
      <c r="P8134">
        <f>IF($B8134="","",IFERROR(VLOOKUP($B8134,Mapping!$A:$C,3,0),"Not Mapped"))</f>
        <v/>
      </c>
      <c r="Q8134">
        <f>IF($B8134="","",IF(COUNTIF(Exclusions!$A:$A,$B8134)&gt;0,"Yes","No"))</f>
        <v/>
      </c>
      <c r="R8134" s="17">
        <f>IF($B8134="","",MIN(1,DAY($A8134)/IF($N8134="Superstore",Settings!$B$5,Settings!$B$4)))</f>
        <v/>
      </c>
      <c r="S8134" s="17">
        <f>IF(OR($B8134="",$G8134="",$R8134=0),"",$G8134/$R8134)</f>
        <v/>
      </c>
      <c r="T8134">
        <f>IF($S8134="","",IF($S8134&lt;Settings!$B$8,"Critical",IF($S8134&lt;Settings!$B$9,"Semi Critical","Non Critical")))</f>
        <v/>
      </c>
      <c r="U8134">
        <f>IF($B8134="","",IFERROR(VLOOKUP($O8134,Leaders!$A:$B,2,0),"Not Mapped"))</f>
        <v/>
      </c>
    </row>
    <row r="8135">
      <c r="A8135" s="16" t="n"/>
      <c r="G8135" s="17" t="n"/>
      <c r="H8135" s="17" t="n"/>
      <c r="I8135" s="17" t="n"/>
      <c r="J8135" s="17" t="n"/>
      <c r="K8135" s="17" t="n"/>
      <c r="L8135" s="17" t="n"/>
      <c r="N8135">
        <f>IF($B8135="","",IF($C8135="SUPERSTORE","Superstore","DH"))</f>
        <v/>
      </c>
      <c r="O8135">
        <f>IF($B8135="","",IFERROR(VLOOKUP($B8135,Mapping!$A:$C,2,0),"Not Mapped"))</f>
        <v/>
      </c>
      <c r="P8135">
        <f>IF($B8135="","",IFERROR(VLOOKUP($B8135,Mapping!$A:$C,3,0),"Not Mapped"))</f>
        <v/>
      </c>
      <c r="Q8135">
        <f>IF($B8135="","",IF(COUNTIF(Exclusions!$A:$A,$B8135)&gt;0,"Yes","No"))</f>
        <v/>
      </c>
      <c r="R8135" s="17">
        <f>IF($B8135="","",MIN(1,DAY($A8135)/IF($N8135="Superstore",Settings!$B$5,Settings!$B$4)))</f>
        <v/>
      </c>
      <c r="S8135" s="17">
        <f>IF(OR($B8135="",$G8135="",$R8135=0),"",$G8135/$R8135)</f>
        <v/>
      </c>
      <c r="T8135">
        <f>IF($S8135="","",IF($S8135&lt;Settings!$B$8,"Critical",IF($S8135&lt;Settings!$B$9,"Semi Critical","Non Critical")))</f>
        <v/>
      </c>
      <c r="U8135">
        <f>IF($B8135="","",IFERROR(VLOOKUP($O8135,Leaders!$A:$B,2,0),"Not Mapped"))</f>
        <v/>
      </c>
    </row>
    <row r="8136">
      <c r="A8136" s="16" t="n"/>
      <c r="G8136" s="17" t="n"/>
      <c r="H8136" s="17" t="n"/>
      <c r="I8136" s="17" t="n"/>
      <c r="J8136" s="17" t="n"/>
      <c r="K8136" s="17" t="n"/>
      <c r="L8136" s="17" t="n"/>
      <c r="N8136">
        <f>IF($B8136="","",IF($C8136="SUPERSTORE","Superstore","DH"))</f>
        <v/>
      </c>
      <c r="O8136">
        <f>IF($B8136="","",IFERROR(VLOOKUP($B8136,Mapping!$A:$C,2,0),"Not Mapped"))</f>
        <v/>
      </c>
      <c r="P8136">
        <f>IF($B8136="","",IFERROR(VLOOKUP($B8136,Mapping!$A:$C,3,0),"Not Mapped"))</f>
        <v/>
      </c>
      <c r="Q8136">
        <f>IF($B8136="","",IF(COUNTIF(Exclusions!$A:$A,$B8136)&gt;0,"Yes","No"))</f>
        <v/>
      </c>
      <c r="R8136" s="17">
        <f>IF($B8136="","",MIN(1,DAY($A8136)/IF($N8136="Superstore",Settings!$B$5,Settings!$B$4)))</f>
        <v/>
      </c>
      <c r="S8136" s="17">
        <f>IF(OR($B8136="",$G8136="",$R8136=0),"",$G8136/$R8136)</f>
        <v/>
      </c>
      <c r="T8136">
        <f>IF($S8136="","",IF($S8136&lt;Settings!$B$8,"Critical",IF($S8136&lt;Settings!$B$9,"Semi Critical","Non Critical")))</f>
        <v/>
      </c>
      <c r="U8136">
        <f>IF($B8136="","",IFERROR(VLOOKUP($O8136,Leaders!$A:$B,2,0),"Not Mapped"))</f>
        <v/>
      </c>
    </row>
    <row r="8137">
      <c r="A8137" s="16" t="n"/>
      <c r="G8137" s="17" t="n"/>
      <c r="H8137" s="17" t="n"/>
      <c r="I8137" s="17" t="n"/>
      <c r="J8137" s="17" t="n"/>
      <c r="K8137" s="17" t="n"/>
      <c r="L8137" s="17" t="n"/>
      <c r="N8137">
        <f>IF($B8137="","",IF($C8137="SUPERSTORE","Superstore","DH"))</f>
        <v/>
      </c>
      <c r="O8137">
        <f>IF($B8137="","",IFERROR(VLOOKUP($B8137,Mapping!$A:$C,2,0),"Not Mapped"))</f>
        <v/>
      </c>
      <c r="P8137">
        <f>IF($B8137="","",IFERROR(VLOOKUP($B8137,Mapping!$A:$C,3,0),"Not Mapped"))</f>
        <v/>
      </c>
      <c r="Q8137">
        <f>IF($B8137="","",IF(COUNTIF(Exclusions!$A:$A,$B8137)&gt;0,"Yes","No"))</f>
        <v/>
      </c>
      <c r="R8137" s="17">
        <f>IF($B8137="","",MIN(1,DAY($A8137)/IF($N8137="Superstore",Settings!$B$5,Settings!$B$4)))</f>
        <v/>
      </c>
      <c r="S8137" s="17">
        <f>IF(OR($B8137="",$G8137="",$R8137=0),"",$G8137/$R8137)</f>
        <v/>
      </c>
      <c r="T8137">
        <f>IF($S8137="","",IF($S8137&lt;Settings!$B$8,"Critical",IF($S8137&lt;Settings!$B$9,"Semi Critical","Non Critical")))</f>
        <v/>
      </c>
      <c r="U8137">
        <f>IF($B8137="","",IFERROR(VLOOKUP($O8137,Leaders!$A:$B,2,0),"Not Mapped"))</f>
        <v/>
      </c>
    </row>
    <row r="8138">
      <c r="A8138" s="16" t="n"/>
      <c r="G8138" s="17" t="n"/>
      <c r="H8138" s="17" t="n"/>
      <c r="I8138" s="17" t="n"/>
      <c r="J8138" s="17" t="n"/>
      <c r="K8138" s="17" t="n"/>
      <c r="L8138" s="17" t="n"/>
      <c r="N8138">
        <f>IF($B8138="","",IF($C8138="SUPERSTORE","Superstore","DH"))</f>
        <v/>
      </c>
      <c r="O8138">
        <f>IF($B8138="","",IFERROR(VLOOKUP($B8138,Mapping!$A:$C,2,0),"Not Mapped"))</f>
        <v/>
      </c>
      <c r="P8138">
        <f>IF($B8138="","",IFERROR(VLOOKUP($B8138,Mapping!$A:$C,3,0),"Not Mapped"))</f>
        <v/>
      </c>
      <c r="Q8138">
        <f>IF($B8138="","",IF(COUNTIF(Exclusions!$A:$A,$B8138)&gt;0,"Yes","No"))</f>
        <v/>
      </c>
      <c r="R8138" s="17">
        <f>IF($B8138="","",MIN(1,DAY($A8138)/IF($N8138="Superstore",Settings!$B$5,Settings!$B$4)))</f>
        <v/>
      </c>
      <c r="S8138" s="17">
        <f>IF(OR($B8138="",$G8138="",$R8138=0),"",$G8138/$R8138)</f>
        <v/>
      </c>
      <c r="T8138">
        <f>IF($S8138="","",IF($S8138&lt;Settings!$B$8,"Critical",IF($S8138&lt;Settings!$B$9,"Semi Critical","Non Critical")))</f>
        <v/>
      </c>
      <c r="U8138">
        <f>IF($B8138="","",IFERROR(VLOOKUP($O8138,Leaders!$A:$B,2,0),"Not Mapped"))</f>
        <v/>
      </c>
    </row>
    <row r="8139">
      <c r="A8139" s="16" t="n"/>
      <c r="G8139" s="17" t="n"/>
      <c r="H8139" s="17" t="n"/>
      <c r="I8139" s="17" t="n"/>
      <c r="J8139" s="17" t="n"/>
      <c r="K8139" s="17" t="n"/>
      <c r="L8139" s="17" t="n"/>
      <c r="N8139">
        <f>IF($B8139="","",IF($C8139="SUPERSTORE","Superstore","DH"))</f>
        <v/>
      </c>
      <c r="O8139">
        <f>IF($B8139="","",IFERROR(VLOOKUP($B8139,Mapping!$A:$C,2,0),"Not Mapped"))</f>
        <v/>
      </c>
      <c r="P8139">
        <f>IF($B8139="","",IFERROR(VLOOKUP($B8139,Mapping!$A:$C,3,0),"Not Mapped"))</f>
        <v/>
      </c>
      <c r="Q8139">
        <f>IF($B8139="","",IF(COUNTIF(Exclusions!$A:$A,$B8139)&gt;0,"Yes","No"))</f>
        <v/>
      </c>
      <c r="R8139" s="17">
        <f>IF($B8139="","",MIN(1,DAY($A8139)/IF($N8139="Superstore",Settings!$B$5,Settings!$B$4)))</f>
        <v/>
      </c>
      <c r="S8139" s="17">
        <f>IF(OR($B8139="",$G8139="",$R8139=0),"",$G8139/$R8139)</f>
        <v/>
      </c>
      <c r="T8139">
        <f>IF($S8139="","",IF($S8139&lt;Settings!$B$8,"Critical",IF($S8139&lt;Settings!$B$9,"Semi Critical","Non Critical")))</f>
        <v/>
      </c>
      <c r="U8139">
        <f>IF($B8139="","",IFERROR(VLOOKUP($O8139,Leaders!$A:$B,2,0),"Not Mapped"))</f>
        <v/>
      </c>
    </row>
    <row r="8140">
      <c r="A8140" s="16" t="n"/>
      <c r="G8140" s="17" t="n"/>
      <c r="H8140" s="17" t="n"/>
      <c r="I8140" s="17" t="n"/>
      <c r="J8140" s="17" t="n"/>
      <c r="K8140" s="17" t="n"/>
      <c r="L8140" s="17" t="n"/>
      <c r="N8140">
        <f>IF($B8140="","",IF($C8140="SUPERSTORE","Superstore","DH"))</f>
        <v/>
      </c>
      <c r="O8140">
        <f>IF($B8140="","",IFERROR(VLOOKUP($B8140,Mapping!$A:$C,2,0),"Not Mapped"))</f>
        <v/>
      </c>
      <c r="P8140">
        <f>IF($B8140="","",IFERROR(VLOOKUP($B8140,Mapping!$A:$C,3,0),"Not Mapped"))</f>
        <v/>
      </c>
      <c r="Q8140">
        <f>IF($B8140="","",IF(COUNTIF(Exclusions!$A:$A,$B8140)&gt;0,"Yes","No"))</f>
        <v/>
      </c>
      <c r="R8140" s="17">
        <f>IF($B8140="","",MIN(1,DAY($A8140)/IF($N8140="Superstore",Settings!$B$5,Settings!$B$4)))</f>
        <v/>
      </c>
      <c r="S8140" s="17">
        <f>IF(OR($B8140="",$G8140="",$R8140=0),"",$G8140/$R8140)</f>
        <v/>
      </c>
      <c r="T8140">
        <f>IF($S8140="","",IF($S8140&lt;Settings!$B$8,"Critical",IF($S8140&lt;Settings!$B$9,"Semi Critical","Non Critical")))</f>
        <v/>
      </c>
      <c r="U8140">
        <f>IF($B8140="","",IFERROR(VLOOKUP($O8140,Leaders!$A:$B,2,0),"Not Mapped"))</f>
        <v/>
      </c>
    </row>
    <row r="8141">
      <c r="A8141" s="16" t="n"/>
      <c r="G8141" s="17" t="n"/>
      <c r="H8141" s="17" t="n"/>
      <c r="I8141" s="17" t="n"/>
      <c r="J8141" s="17" t="n"/>
      <c r="K8141" s="17" t="n"/>
      <c r="L8141" s="17" t="n"/>
      <c r="N8141">
        <f>IF($B8141="","",IF($C8141="SUPERSTORE","Superstore","DH"))</f>
        <v/>
      </c>
      <c r="O8141">
        <f>IF($B8141="","",IFERROR(VLOOKUP($B8141,Mapping!$A:$C,2,0),"Not Mapped"))</f>
        <v/>
      </c>
      <c r="P8141">
        <f>IF($B8141="","",IFERROR(VLOOKUP($B8141,Mapping!$A:$C,3,0),"Not Mapped"))</f>
        <v/>
      </c>
      <c r="Q8141">
        <f>IF($B8141="","",IF(COUNTIF(Exclusions!$A:$A,$B8141)&gt;0,"Yes","No"))</f>
        <v/>
      </c>
      <c r="R8141" s="17">
        <f>IF($B8141="","",MIN(1,DAY($A8141)/IF($N8141="Superstore",Settings!$B$5,Settings!$B$4)))</f>
        <v/>
      </c>
      <c r="S8141" s="17">
        <f>IF(OR($B8141="",$G8141="",$R8141=0),"",$G8141/$R8141)</f>
        <v/>
      </c>
      <c r="T8141">
        <f>IF($S8141="","",IF($S8141&lt;Settings!$B$8,"Critical",IF($S8141&lt;Settings!$B$9,"Semi Critical","Non Critical")))</f>
        <v/>
      </c>
      <c r="U8141">
        <f>IF($B8141="","",IFERROR(VLOOKUP($O8141,Leaders!$A:$B,2,0),"Not Mapped"))</f>
        <v/>
      </c>
    </row>
    <row r="8142">
      <c r="A8142" s="16" t="n"/>
      <c r="G8142" s="17" t="n"/>
      <c r="H8142" s="17" t="n"/>
      <c r="I8142" s="17" t="n"/>
      <c r="J8142" s="17" t="n"/>
      <c r="K8142" s="17" t="n"/>
      <c r="L8142" s="17" t="n"/>
      <c r="N8142">
        <f>IF($B8142="","",IF($C8142="SUPERSTORE","Superstore","DH"))</f>
        <v/>
      </c>
      <c r="O8142">
        <f>IF($B8142="","",IFERROR(VLOOKUP($B8142,Mapping!$A:$C,2,0),"Not Mapped"))</f>
        <v/>
      </c>
      <c r="P8142">
        <f>IF($B8142="","",IFERROR(VLOOKUP($B8142,Mapping!$A:$C,3,0),"Not Mapped"))</f>
        <v/>
      </c>
      <c r="Q8142">
        <f>IF($B8142="","",IF(COUNTIF(Exclusions!$A:$A,$B8142)&gt;0,"Yes","No"))</f>
        <v/>
      </c>
      <c r="R8142" s="17">
        <f>IF($B8142="","",MIN(1,DAY($A8142)/IF($N8142="Superstore",Settings!$B$5,Settings!$B$4)))</f>
        <v/>
      </c>
      <c r="S8142" s="17">
        <f>IF(OR($B8142="",$G8142="",$R8142=0),"",$G8142/$R8142)</f>
        <v/>
      </c>
      <c r="T8142">
        <f>IF($S8142="","",IF($S8142&lt;Settings!$B$8,"Critical",IF($S8142&lt;Settings!$B$9,"Semi Critical","Non Critical")))</f>
        <v/>
      </c>
      <c r="U8142">
        <f>IF($B8142="","",IFERROR(VLOOKUP($O8142,Leaders!$A:$B,2,0),"Not Mapped"))</f>
        <v/>
      </c>
    </row>
    <row r="8143">
      <c r="A8143" s="16" t="n"/>
      <c r="G8143" s="17" t="n"/>
      <c r="H8143" s="17" t="n"/>
      <c r="I8143" s="17" t="n"/>
      <c r="J8143" s="17" t="n"/>
      <c r="K8143" s="17" t="n"/>
      <c r="L8143" s="17" t="n"/>
      <c r="N8143">
        <f>IF($B8143="","",IF($C8143="SUPERSTORE","Superstore","DH"))</f>
        <v/>
      </c>
      <c r="O8143">
        <f>IF($B8143="","",IFERROR(VLOOKUP($B8143,Mapping!$A:$C,2,0),"Not Mapped"))</f>
        <v/>
      </c>
      <c r="P8143">
        <f>IF($B8143="","",IFERROR(VLOOKUP($B8143,Mapping!$A:$C,3,0),"Not Mapped"))</f>
        <v/>
      </c>
      <c r="Q8143">
        <f>IF($B8143="","",IF(COUNTIF(Exclusions!$A:$A,$B8143)&gt;0,"Yes","No"))</f>
        <v/>
      </c>
      <c r="R8143" s="17">
        <f>IF($B8143="","",MIN(1,DAY($A8143)/IF($N8143="Superstore",Settings!$B$5,Settings!$B$4)))</f>
        <v/>
      </c>
      <c r="S8143" s="17">
        <f>IF(OR($B8143="",$G8143="",$R8143=0),"",$G8143/$R8143)</f>
        <v/>
      </c>
      <c r="T8143">
        <f>IF($S8143="","",IF($S8143&lt;Settings!$B$8,"Critical",IF($S8143&lt;Settings!$B$9,"Semi Critical","Non Critical")))</f>
        <v/>
      </c>
      <c r="U8143">
        <f>IF($B8143="","",IFERROR(VLOOKUP($O8143,Leaders!$A:$B,2,0),"Not Mapped"))</f>
        <v/>
      </c>
    </row>
    <row r="8144">
      <c r="A8144" s="16" t="n"/>
      <c r="G8144" s="17" t="n"/>
      <c r="H8144" s="17" t="n"/>
      <c r="I8144" s="17" t="n"/>
      <c r="J8144" s="17" t="n"/>
      <c r="K8144" s="17" t="n"/>
      <c r="L8144" s="17" t="n"/>
      <c r="N8144">
        <f>IF($B8144="","",IF($C8144="SUPERSTORE","Superstore","DH"))</f>
        <v/>
      </c>
      <c r="O8144">
        <f>IF($B8144="","",IFERROR(VLOOKUP($B8144,Mapping!$A:$C,2,0),"Not Mapped"))</f>
        <v/>
      </c>
      <c r="P8144">
        <f>IF($B8144="","",IFERROR(VLOOKUP($B8144,Mapping!$A:$C,3,0),"Not Mapped"))</f>
        <v/>
      </c>
      <c r="Q8144">
        <f>IF($B8144="","",IF(COUNTIF(Exclusions!$A:$A,$B8144)&gt;0,"Yes","No"))</f>
        <v/>
      </c>
      <c r="R8144" s="17">
        <f>IF($B8144="","",MIN(1,DAY($A8144)/IF($N8144="Superstore",Settings!$B$5,Settings!$B$4)))</f>
        <v/>
      </c>
      <c r="S8144" s="17">
        <f>IF(OR($B8144="",$G8144="",$R8144=0),"",$G8144/$R8144)</f>
        <v/>
      </c>
      <c r="T8144">
        <f>IF($S8144="","",IF($S8144&lt;Settings!$B$8,"Critical",IF($S8144&lt;Settings!$B$9,"Semi Critical","Non Critical")))</f>
        <v/>
      </c>
      <c r="U8144">
        <f>IF($B8144="","",IFERROR(VLOOKUP($O8144,Leaders!$A:$B,2,0),"Not Mapped"))</f>
        <v/>
      </c>
    </row>
    <row r="8145">
      <c r="A8145" s="16" t="n"/>
      <c r="G8145" s="17" t="n"/>
      <c r="H8145" s="17" t="n"/>
      <c r="I8145" s="17" t="n"/>
      <c r="J8145" s="17" t="n"/>
      <c r="K8145" s="17" t="n"/>
      <c r="L8145" s="17" t="n"/>
      <c r="N8145">
        <f>IF($B8145="","",IF($C8145="SUPERSTORE","Superstore","DH"))</f>
        <v/>
      </c>
      <c r="O8145">
        <f>IF($B8145="","",IFERROR(VLOOKUP($B8145,Mapping!$A:$C,2,0),"Not Mapped"))</f>
        <v/>
      </c>
      <c r="P8145">
        <f>IF($B8145="","",IFERROR(VLOOKUP($B8145,Mapping!$A:$C,3,0),"Not Mapped"))</f>
        <v/>
      </c>
      <c r="Q8145">
        <f>IF($B8145="","",IF(COUNTIF(Exclusions!$A:$A,$B8145)&gt;0,"Yes","No"))</f>
        <v/>
      </c>
      <c r="R8145" s="17">
        <f>IF($B8145="","",MIN(1,DAY($A8145)/IF($N8145="Superstore",Settings!$B$5,Settings!$B$4)))</f>
        <v/>
      </c>
      <c r="S8145" s="17">
        <f>IF(OR($B8145="",$G8145="",$R8145=0),"",$G8145/$R8145)</f>
        <v/>
      </c>
      <c r="T8145">
        <f>IF($S8145="","",IF($S8145&lt;Settings!$B$8,"Critical",IF($S8145&lt;Settings!$B$9,"Semi Critical","Non Critical")))</f>
        <v/>
      </c>
      <c r="U8145">
        <f>IF($B8145="","",IFERROR(VLOOKUP($O8145,Leaders!$A:$B,2,0),"Not Mapped"))</f>
        <v/>
      </c>
    </row>
    <row r="8146">
      <c r="A8146" s="16" t="n"/>
      <c r="G8146" s="17" t="n"/>
      <c r="H8146" s="17" t="n"/>
      <c r="I8146" s="17" t="n"/>
      <c r="J8146" s="17" t="n"/>
      <c r="K8146" s="17" t="n"/>
      <c r="L8146" s="17" t="n"/>
      <c r="N8146">
        <f>IF($B8146="","",IF($C8146="SUPERSTORE","Superstore","DH"))</f>
        <v/>
      </c>
      <c r="O8146">
        <f>IF($B8146="","",IFERROR(VLOOKUP($B8146,Mapping!$A:$C,2,0),"Not Mapped"))</f>
        <v/>
      </c>
      <c r="P8146">
        <f>IF($B8146="","",IFERROR(VLOOKUP($B8146,Mapping!$A:$C,3,0),"Not Mapped"))</f>
        <v/>
      </c>
      <c r="Q8146">
        <f>IF($B8146="","",IF(COUNTIF(Exclusions!$A:$A,$B8146)&gt;0,"Yes","No"))</f>
        <v/>
      </c>
      <c r="R8146" s="17">
        <f>IF($B8146="","",MIN(1,DAY($A8146)/IF($N8146="Superstore",Settings!$B$5,Settings!$B$4)))</f>
        <v/>
      </c>
      <c r="S8146" s="17">
        <f>IF(OR($B8146="",$G8146="",$R8146=0),"",$G8146/$R8146)</f>
        <v/>
      </c>
      <c r="T8146">
        <f>IF($S8146="","",IF($S8146&lt;Settings!$B$8,"Critical",IF($S8146&lt;Settings!$B$9,"Semi Critical","Non Critical")))</f>
        <v/>
      </c>
      <c r="U8146">
        <f>IF($B8146="","",IFERROR(VLOOKUP($O8146,Leaders!$A:$B,2,0),"Not Mapped"))</f>
        <v/>
      </c>
    </row>
    <row r="8147">
      <c r="A8147" s="16" t="n"/>
      <c r="G8147" s="17" t="n"/>
      <c r="H8147" s="17" t="n"/>
      <c r="I8147" s="17" t="n"/>
      <c r="J8147" s="17" t="n"/>
      <c r="K8147" s="17" t="n"/>
      <c r="L8147" s="17" t="n"/>
      <c r="N8147">
        <f>IF($B8147="","",IF($C8147="SUPERSTORE","Superstore","DH"))</f>
        <v/>
      </c>
      <c r="O8147">
        <f>IF($B8147="","",IFERROR(VLOOKUP($B8147,Mapping!$A:$C,2,0),"Not Mapped"))</f>
        <v/>
      </c>
      <c r="P8147">
        <f>IF($B8147="","",IFERROR(VLOOKUP($B8147,Mapping!$A:$C,3,0),"Not Mapped"))</f>
        <v/>
      </c>
      <c r="Q8147">
        <f>IF($B8147="","",IF(COUNTIF(Exclusions!$A:$A,$B8147)&gt;0,"Yes","No"))</f>
        <v/>
      </c>
      <c r="R8147" s="17">
        <f>IF($B8147="","",MIN(1,DAY($A8147)/IF($N8147="Superstore",Settings!$B$5,Settings!$B$4)))</f>
        <v/>
      </c>
      <c r="S8147" s="17">
        <f>IF(OR($B8147="",$G8147="",$R8147=0),"",$G8147/$R8147)</f>
        <v/>
      </c>
      <c r="T8147">
        <f>IF($S8147="","",IF($S8147&lt;Settings!$B$8,"Critical",IF($S8147&lt;Settings!$B$9,"Semi Critical","Non Critical")))</f>
        <v/>
      </c>
      <c r="U8147">
        <f>IF($B8147="","",IFERROR(VLOOKUP($O8147,Leaders!$A:$B,2,0),"Not Mapped"))</f>
        <v/>
      </c>
    </row>
    <row r="8148">
      <c r="A8148" s="16" t="n"/>
      <c r="G8148" s="17" t="n"/>
      <c r="H8148" s="17" t="n"/>
      <c r="I8148" s="17" t="n"/>
      <c r="J8148" s="17" t="n"/>
      <c r="K8148" s="17" t="n"/>
      <c r="L8148" s="17" t="n"/>
      <c r="N8148">
        <f>IF($B8148="","",IF($C8148="SUPERSTORE","Superstore","DH"))</f>
        <v/>
      </c>
      <c r="O8148">
        <f>IF($B8148="","",IFERROR(VLOOKUP($B8148,Mapping!$A:$C,2,0),"Not Mapped"))</f>
        <v/>
      </c>
      <c r="P8148">
        <f>IF($B8148="","",IFERROR(VLOOKUP($B8148,Mapping!$A:$C,3,0),"Not Mapped"))</f>
        <v/>
      </c>
      <c r="Q8148">
        <f>IF($B8148="","",IF(COUNTIF(Exclusions!$A:$A,$B8148)&gt;0,"Yes","No"))</f>
        <v/>
      </c>
      <c r="R8148" s="17">
        <f>IF($B8148="","",MIN(1,DAY($A8148)/IF($N8148="Superstore",Settings!$B$5,Settings!$B$4)))</f>
        <v/>
      </c>
      <c r="S8148" s="17">
        <f>IF(OR($B8148="",$G8148="",$R8148=0),"",$G8148/$R8148)</f>
        <v/>
      </c>
      <c r="T8148">
        <f>IF($S8148="","",IF($S8148&lt;Settings!$B$8,"Critical",IF($S8148&lt;Settings!$B$9,"Semi Critical","Non Critical")))</f>
        <v/>
      </c>
      <c r="U8148">
        <f>IF($B8148="","",IFERROR(VLOOKUP($O8148,Leaders!$A:$B,2,0),"Not Mapped"))</f>
        <v/>
      </c>
    </row>
    <row r="8149">
      <c r="A8149" s="16" t="n"/>
      <c r="G8149" s="17" t="n"/>
      <c r="H8149" s="17" t="n"/>
      <c r="I8149" s="17" t="n"/>
      <c r="J8149" s="17" t="n"/>
      <c r="K8149" s="17" t="n"/>
      <c r="L8149" s="17" t="n"/>
      <c r="N8149">
        <f>IF($B8149="","",IF($C8149="SUPERSTORE","Superstore","DH"))</f>
        <v/>
      </c>
      <c r="O8149">
        <f>IF($B8149="","",IFERROR(VLOOKUP($B8149,Mapping!$A:$C,2,0),"Not Mapped"))</f>
        <v/>
      </c>
      <c r="P8149">
        <f>IF($B8149="","",IFERROR(VLOOKUP($B8149,Mapping!$A:$C,3,0),"Not Mapped"))</f>
        <v/>
      </c>
      <c r="Q8149">
        <f>IF($B8149="","",IF(COUNTIF(Exclusions!$A:$A,$B8149)&gt;0,"Yes","No"))</f>
        <v/>
      </c>
      <c r="R8149" s="17">
        <f>IF($B8149="","",MIN(1,DAY($A8149)/IF($N8149="Superstore",Settings!$B$5,Settings!$B$4)))</f>
        <v/>
      </c>
      <c r="S8149" s="17">
        <f>IF(OR($B8149="",$G8149="",$R8149=0),"",$G8149/$R8149)</f>
        <v/>
      </c>
      <c r="T8149">
        <f>IF($S8149="","",IF($S8149&lt;Settings!$B$8,"Critical",IF($S8149&lt;Settings!$B$9,"Semi Critical","Non Critical")))</f>
        <v/>
      </c>
      <c r="U8149">
        <f>IF($B8149="","",IFERROR(VLOOKUP($O8149,Leaders!$A:$B,2,0),"Not Mapped"))</f>
        <v/>
      </c>
    </row>
    <row r="8150">
      <c r="A8150" s="16" t="n"/>
      <c r="G8150" s="17" t="n"/>
      <c r="H8150" s="17" t="n"/>
      <c r="I8150" s="17" t="n"/>
      <c r="J8150" s="17" t="n"/>
      <c r="K8150" s="17" t="n"/>
      <c r="L8150" s="17" t="n"/>
      <c r="N8150">
        <f>IF($B8150="","",IF($C8150="SUPERSTORE","Superstore","DH"))</f>
        <v/>
      </c>
      <c r="O8150">
        <f>IF($B8150="","",IFERROR(VLOOKUP($B8150,Mapping!$A:$C,2,0),"Not Mapped"))</f>
        <v/>
      </c>
      <c r="P8150">
        <f>IF($B8150="","",IFERROR(VLOOKUP($B8150,Mapping!$A:$C,3,0),"Not Mapped"))</f>
        <v/>
      </c>
      <c r="Q8150">
        <f>IF($B8150="","",IF(COUNTIF(Exclusions!$A:$A,$B8150)&gt;0,"Yes","No"))</f>
        <v/>
      </c>
      <c r="R8150" s="17">
        <f>IF($B8150="","",MIN(1,DAY($A8150)/IF($N8150="Superstore",Settings!$B$5,Settings!$B$4)))</f>
        <v/>
      </c>
      <c r="S8150" s="17">
        <f>IF(OR($B8150="",$G8150="",$R8150=0),"",$G8150/$R8150)</f>
        <v/>
      </c>
      <c r="T8150">
        <f>IF($S8150="","",IF($S8150&lt;Settings!$B$8,"Critical",IF($S8150&lt;Settings!$B$9,"Semi Critical","Non Critical")))</f>
        <v/>
      </c>
      <c r="U8150">
        <f>IF($B8150="","",IFERROR(VLOOKUP($O8150,Leaders!$A:$B,2,0),"Not Mapped"))</f>
        <v/>
      </c>
    </row>
    <row r="8151">
      <c r="A8151" s="16" t="n"/>
      <c r="G8151" s="17" t="n"/>
      <c r="H8151" s="17" t="n"/>
      <c r="I8151" s="17" t="n"/>
      <c r="J8151" s="17" t="n"/>
      <c r="K8151" s="17" t="n"/>
      <c r="L8151" s="17" t="n"/>
      <c r="N8151">
        <f>IF($B8151="","",IF($C8151="SUPERSTORE","Superstore","DH"))</f>
        <v/>
      </c>
      <c r="O8151">
        <f>IF($B8151="","",IFERROR(VLOOKUP($B8151,Mapping!$A:$C,2,0),"Not Mapped"))</f>
        <v/>
      </c>
      <c r="P8151">
        <f>IF($B8151="","",IFERROR(VLOOKUP($B8151,Mapping!$A:$C,3,0),"Not Mapped"))</f>
        <v/>
      </c>
      <c r="Q8151">
        <f>IF($B8151="","",IF(COUNTIF(Exclusions!$A:$A,$B8151)&gt;0,"Yes","No"))</f>
        <v/>
      </c>
      <c r="R8151" s="17">
        <f>IF($B8151="","",MIN(1,DAY($A8151)/IF($N8151="Superstore",Settings!$B$5,Settings!$B$4)))</f>
        <v/>
      </c>
      <c r="S8151" s="17">
        <f>IF(OR($B8151="",$G8151="",$R8151=0),"",$G8151/$R8151)</f>
        <v/>
      </c>
      <c r="T8151">
        <f>IF($S8151="","",IF($S8151&lt;Settings!$B$8,"Critical",IF($S8151&lt;Settings!$B$9,"Semi Critical","Non Critical")))</f>
        <v/>
      </c>
      <c r="U8151">
        <f>IF($B8151="","",IFERROR(VLOOKUP($O8151,Leaders!$A:$B,2,0),"Not Mapped"))</f>
        <v/>
      </c>
    </row>
    <row r="8152">
      <c r="A8152" s="16" t="n"/>
      <c r="G8152" s="17" t="n"/>
      <c r="H8152" s="17" t="n"/>
      <c r="I8152" s="17" t="n"/>
      <c r="J8152" s="17" t="n"/>
      <c r="K8152" s="17" t="n"/>
      <c r="L8152" s="17" t="n"/>
      <c r="N8152">
        <f>IF($B8152="","",IF($C8152="SUPERSTORE","Superstore","DH"))</f>
        <v/>
      </c>
      <c r="O8152">
        <f>IF($B8152="","",IFERROR(VLOOKUP($B8152,Mapping!$A:$C,2,0),"Not Mapped"))</f>
        <v/>
      </c>
      <c r="P8152">
        <f>IF($B8152="","",IFERROR(VLOOKUP($B8152,Mapping!$A:$C,3,0),"Not Mapped"))</f>
        <v/>
      </c>
      <c r="Q8152">
        <f>IF($B8152="","",IF(COUNTIF(Exclusions!$A:$A,$B8152)&gt;0,"Yes","No"))</f>
        <v/>
      </c>
      <c r="R8152" s="17">
        <f>IF($B8152="","",MIN(1,DAY($A8152)/IF($N8152="Superstore",Settings!$B$5,Settings!$B$4)))</f>
        <v/>
      </c>
      <c r="S8152" s="17">
        <f>IF(OR($B8152="",$G8152="",$R8152=0),"",$G8152/$R8152)</f>
        <v/>
      </c>
      <c r="T8152">
        <f>IF($S8152="","",IF($S8152&lt;Settings!$B$8,"Critical",IF($S8152&lt;Settings!$B$9,"Semi Critical","Non Critical")))</f>
        <v/>
      </c>
      <c r="U8152">
        <f>IF($B8152="","",IFERROR(VLOOKUP($O8152,Leaders!$A:$B,2,0),"Not Mapped"))</f>
        <v/>
      </c>
    </row>
    <row r="8153">
      <c r="A8153" s="16" t="n"/>
      <c r="G8153" s="17" t="n"/>
      <c r="H8153" s="17" t="n"/>
      <c r="I8153" s="17" t="n"/>
      <c r="J8153" s="17" t="n"/>
      <c r="K8153" s="17" t="n"/>
      <c r="L8153" s="17" t="n"/>
      <c r="N8153">
        <f>IF($B8153="","",IF($C8153="SUPERSTORE","Superstore","DH"))</f>
        <v/>
      </c>
      <c r="O8153">
        <f>IF($B8153="","",IFERROR(VLOOKUP($B8153,Mapping!$A:$C,2,0),"Not Mapped"))</f>
        <v/>
      </c>
      <c r="P8153">
        <f>IF($B8153="","",IFERROR(VLOOKUP($B8153,Mapping!$A:$C,3,0),"Not Mapped"))</f>
        <v/>
      </c>
      <c r="Q8153">
        <f>IF($B8153="","",IF(COUNTIF(Exclusions!$A:$A,$B8153)&gt;0,"Yes","No"))</f>
        <v/>
      </c>
      <c r="R8153" s="17">
        <f>IF($B8153="","",MIN(1,DAY($A8153)/IF($N8153="Superstore",Settings!$B$5,Settings!$B$4)))</f>
        <v/>
      </c>
      <c r="S8153" s="17">
        <f>IF(OR($B8153="",$G8153="",$R8153=0),"",$G8153/$R8153)</f>
        <v/>
      </c>
      <c r="T8153">
        <f>IF($S8153="","",IF($S8153&lt;Settings!$B$8,"Critical",IF($S8153&lt;Settings!$B$9,"Semi Critical","Non Critical")))</f>
        <v/>
      </c>
      <c r="U8153">
        <f>IF($B8153="","",IFERROR(VLOOKUP($O8153,Leaders!$A:$B,2,0),"Not Mapped"))</f>
        <v/>
      </c>
    </row>
    <row r="8154">
      <c r="A8154" s="16" t="n"/>
      <c r="G8154" s="17" t="n"/>
      <c r="H8154" s="17" t="n"/>
      <c r="I8154" s="17" t="n"/>
      <c r="J8154" s="17" t="n"/>
      <c r="K8154" s="17" t="n"/>
      <c r="L8154" s="17" t="n"/>
      <c r="N8154">
        <f>IF($B8154="","",IF($C8154="SUPERSTORE","Superstore","DH"))</f>
        <v/>
      </c>
      <c r="O8154">
        <f>IF($B8154="","",IFERROR(VLOOKUP($B8154,Mapping!$A:$C,2,0),"Not Mapped"))</f>
        <v/>
      </c>
      <c r="P8154">
        <f>IF($B8154="","",IFERROR(VLOOKUP($B8154,Mapping!$A:$C,3,0),"Not Mapped"))</f>
        <v/>
      </c>
      <c r="Q8154">
        <f>IF($B8154="","",IF(COUNTIF(Exclusions!$A:$A,$B8154)&gt;0,"Yes","No"))</f>
        <v/>
      </c>
      <c r="R8154" s="17">
        <f>IF($B8154="","",MIN(1,DAY($A8154)/IF($N8154="Superstore",Settings!$B$5,Settings!$B$4)))</f>
        <v/>
      </c>
      <c r="S8154" s="17">
        <f>IF(OR($B8154="",$G8154="",$R8154=0),"",$G8154/$R8154)</f>
        <v/>
      </c>
      <c r="T8154">
        <f>IF($S8154="","",IF($S8154&lt;Settings!$B$8,"Critical",IF($S8154&lt;Settings!$B$9,"Semi Critical","Non Critical")))</f>
        <v/>
      </c>
      <c r="U8154">
        <f>IF($B8154="","",IFERROR(VLOOKUP($O8154,Leaders!$A:$B,2,0),"Not Mapped"))</f>
        <v/>
      </c>
    </row>
    <row r="8155">
      <c r="A8155" s="16" t="n"/>
      <c r="G8155" s="17" t="n"/>
      <c r="H8155" s="17" t="n"/>
      <c r="I8155" s="17" t="n"/>
      <c r="J8155" s="17" t="n"/>
      <c r="K8155" s="17" t="n"/>
      <c r="L8155" s="17" t="n"/>
      <c r="N8155">
        <f>IF($B8155="","",IF($C8155="SUPERSTORE","Superstore","DH"))</f>
        <v/>
      </c>
      <c r="O8155">
        <f>IF($B8155="","",IFERROR(VLOOKUP($B8155,Mapping!$A:$C,2,0),"Not Mapped"))</f>
        <v/>
      </c>
      <c r="P8155">
        <f>IF($B8155="","",IFERROR(VLOOKUP($B8155,Mapping!$A:$C,3,0),"Not Mapped"))</f>
        <v/>
      </c>
      <c r="Q8155">
        <f>IF($B8155="","",IF(COUNTIF(Exclusions!$A:$A,$B8155)&gt;0,"Yes","No"))</f>
        <v/>
      </c>
      <c r="R8155" s="17">
        <f>IF($B8155="","",MIN(1,DAY($A8155)/IF($N8155="Superstore",Settings!$B$5,Settings!$B$4)))</f>
        <v/>
      </c>
      <c r="S8155" s="17">
        <f>IF(OR($B8155="",$G8155="",$R8155=0),"",$G8155/$R8155)</f>
        <v/>
      </c>
      <c r="T8155">
        <f>IF($S8155="","",IF($S8155&lt;Settings!$B$8,"Critical",IF($S8155&lt;Settings!$B$9,"Semi Critical","Non Critical")))</f>
        <v/>
      </c>
      <c r="U8155">
        <f>IF($B8155="","",IFERROR(VLOOKUP($O8155,Leaders!$A:$B,2,0),"Not Mapped"))</f>
        <v/>
      </c>
    </row>
    <row r="8156">
      <c r="A8156" s="16" t="n"/>
      <c r="G8156" s="17" t="n"/>
      <c r="H8156" s="17" t="n"/>
      <c r="I8156" s="17" t="n"/>
      <c r="J8156" s="17" t="n"/>
      <c r="K8156" s="17" t="n"/>
      <c r="L8156" s="17" t="n"/>
      <c r="N8156">
        <f>IF($B8156="","",IF($C8156="SUPERSTORE","Superstore","DH"))</f>
        <v/>
      </c>
      <c r="O8156">
        <f>IF($B8156="","",IFERROR(VLOOKUP($B8156,Mapping!$A:$C,2,0),"Not Mapped"))</f>
        <v/>
      </c>
      <c r="P8156">
        <f>IF($B8156="","",IFERROR(VLOOKUP($B8156,Mapping!$A:$C,3,0),"Not Mapped"))</f>
        <v/>
      </c>
      <c r="Q8156">
        <f>IF($B8156="","",IF(COUNTIF(Exclusions!$A:$A,$B8156)&gt;0,"Yes","No"))</f>
        <v/>
      </c>
      <c r="R8156" s="17">
        <f>IF($B8156="","",MIN(1,DAY($A8156)/IF($N8156="Superstore",Settings!$B$5,Settings!$B$4)))</f>
        <v/>
      </c>
      <c r="S8156" s="17">
        <f>IF(OR($B8156="",$G8156="",$R8156=0),"",$G8156/$R8156)</f>
        <v/>
      </c>
      <c r="T8156">
        <f>IF($S8156="","",IF($S8156&lt;Settings!$B$8,"Critical",IF($S8156&lt;Settings!$B$9,"Semi Critical","Non Critical")))</f>
        <v/>
      </c>
      <c r="U8156">
        <f>IF($B8156="","",IFERROR(VLOOKUP($O8156,Leaders!$A:$B,2,0),"Not Mapped"))</f>
        <v/>
      </c>
    </row>
    <row r="8157">
      <c r="A8157" s="16" t="n"/>
      <c r="G8157" s="17" t="n"/>
      <c r="H8157" s="17" t="n"/>
      <c r="I8157" s="17" t="n"/>
      <c r="J8157" s="17" t="n"/>
      <c r="K8157" s="17" t="n"/>
      <c r="L8157" s="17" t="n"/>
      <c r="N8157">
        <f>IF($B8157="","",IF($C8157="SUPERSTORE","Superstore","DH"))</f>
        <v/>
      </c>
      <c r="O8157">
        <f>IF($B8157="","",IFERROR(VLOOKUP($B8157,Mapping!$A:$C,2,0),"Not Mapped"))</f>
        <v/>
      </c>
      <c r="P8157">
        <f>IF($B8157="","",IFERROR(VLOOKUP($B8157,Mapping!$A:$C,3,0),"Not Mapped"))</f>
        <v/>
      </c>
      <c r="Q8157">
        <f>IF($B8157="","",IF(COUNTIF(Exclusions!$A:$A,$B8157)&gt;0,"Yes","No"))</f>
        <v/>
      </c>
      <c r="R8157" s="17">
        <f>IF($B8157="","",MIN(1,DAY($A8157)/IF($N8157="Superstore",Settings!$B$5,Settings!$B$4)))</f>
        <v/>
      </c>
      <c r="S8157" s="17">
        <f>IF(OR($B8157="",$G8157="",$R8157=0),"",$G8157/$R8157)</f>
        <v/>
      </c>
      <c r="T8157">
        <f>IF($S8157="","",IF($S8157&lt;Settings!$B$8,"Critical",IF($S8157&lt;Settings!$B$9,"Semi Critical","Non Critical")))</f>
        <v/>
      </c>
      <c r="U8157">
        <f>IF($B8157="","",IFERROR(VLOOKUP($O8157,Leaders!$A:$B,2,0),"Not Mapped"))</f>
        <v/>
      </c>
    </row>
    <row r="8158">
      <c r="A8158" s="16" t="n"/>
      <c r="G8158" s="17" t="n"/>
      <c r="H8158" s="17" t="n"/>
      <c r="I8158" s="17" t="n"/>
      <c r="J8158" s="17" t="n"/>
      <c r="K8158" s="17" t="n"/>
      <c r="L8158" s="17" t="n"/>
      <c r="N8158">
        <f>IF($B8158="","",IF($C8158="SUPERSTORE","Superstore","DH"))</f>
        <v/>
      </c>
      <c r="O8158">
        <f>IF($B8158="","",IFERROR(VLOOKUP($B8158,Mapping!$A:$C,2,0),"Not Mapped"))</f>
        <v/>
      </c>
      <c r="P8158">
        <f>IF($B8158="","",IFERROR(VLOOKUP($B8158,Mapping!$A:$C,3,0),"Not Mapped"))</f>
        <v/>
      </c>
      <c r="Q8158">
        <f>IF($B8158="","",IF(COUNTIF(Exclusions!$A:$A,$B8158)&gt;0,"Yes","No"))</f>
        <v/>
      </c>
      <c r="R8158" s="17">
        <f>IF($B8158="","",MIN(1,DAY($A8158)/IF($N8158="Superstore",Settings!$B$5,Settings!$B$4)))</f>
        <v/>
      </c>
      <c r="S8158" s="17">
        <f>IF(OR($B8158="",$G8158="",$R8158=0),"",$G8158/$R8158)</f>
        <v/>
      </c>
      <c r="T8158">
        <f>IF($S8158="","",IF($S8158&lt;Settings!$B$8,"Critical",IF($S8158&lt;Settings!$B$9,"Semi Critical","Non Critical")))</f>
        <v/>
      </c>
      <c r="U8158">
        <f>IF($B8158="","",IFERROR(VLOOKUP($O8158,Leaders!$A:$B,2,0),"Not Mapped"))</f>
        <v/>
      </c>
    </row>
    <row r="8159">
      <c r="A8159" s="16" t="n"/>
      <c r="G8159" s="17" t="n"/>
      <c r="H8159" s="17" t="n"/>
      <c r="I8159" s="17" t="n"/>
      <c r="J8159" s="17" t="n"/>
      <c r="K8159" s="17" t="n"/>
      <c r="L8159" s="17" t="n"/>
      <c r="N8159">
        <f>IF($B8159="","",IF($C8159="SUPERSTORE","Superstore","DH"))</f>
        <v/>
      </c>
      <c r="O8159">
        <f>IF($B8159="","",IFERROR(VLOOKUP($B8159,Mapping!$A:$C,2,0),"Not Mapped"))</f>
        <v/>
      </c>
      <c r="P8159">
        <f>IF($B8159="","",IFERROR(VLOOKUP($B8159,Mapping!$A:$C,3,0),"Not Mapped"))</f>
        <v/>
      </c>
      <c r="Q8159">
        <f>IF($B8159="","",IF(COUNTIF(Exclusions!$A:$A,$B8159)&gt;0,"Yes","No"))</f>
        <v/>
      </c>
      <c r="R8159" s="17">
        <f>IF($B8159="","",MIN(1,DAY($A8159)/IF($N8159="Superstore",Settings!$B$5,Settings!$B$4)))</f>
        <v/>
      </c>
      <c r="S8159" s="17">
        <f>IF(OR($B8159="",$G8159="",$R8159=0),"",$G8159/$R8159)</f>
        <v/>
      </c>
      <c r="T8159">
        <f>IF($S8159="","",IF($S8159&lt;Settings!$B$8,"Critical",IF($S8159&lt;Settings!$B$9,"Semi Critical","Non Critical")))</f>
        <v/>
      </c>
      <c r="U8159">
        <f>IF($B8159="","",IFERROR(VLOOKUP($O8159,Leaders!$A:$B,2,0),"Not Mapped"))</f>
        <v/>
      </c>
    </row>
    <row r="8160">
      <c r="A8160" s="16" t="n"/>
      <c r="G8160" s="17" t="n"/>
      <c r="H8160" s="17" t="n"/>
      <c r="I8160" s="17" t="n"/>
      <c r="J8160" s="17" t="n"/>
      <c r="K8160" s="17" t="n"/>
      <c r="L8160" s="17" t="n"/>
      <c r="N8160">
        <f>IF($B8160="","",IF($C8160="SUPERSTORE","Superstore","DH"))</f>
        <v/>
      </c>
      <c r="O8160">
        <f>IF($B8160="","",IFERROR(VLOOKUP($B8160,Mapping!$A:$C,2,0),"Not Mapped"))</f>
        <v/>
      </c>
      <c r="P8160">
        <f>IF($B8160="","",IFERROR(VLOOKUP($B8160,Mapping!$A:$C,3,0),"Not Mapped"))</f>
        <v/>
      </c>
      <c r="Q8160">
        <f>IF($B8160="","",IF(COUNTIF(Exclusions!$A:$A,$B8160)&gt;0,"Yes","No"))</f>
        <v/>
      </c>
      <c r="R8160" s="17">
        <f>IF($B8160="","",MIN(1,DAY($A8160)/IF($N8160="Superstore",Settings!$B$5,Settings!$B$4)))</f>
        <v/>
      </c>
      <c r="S8160" s="17">
        <f>IF(OR($B8160="",$G8160="",$R8160=0),"",$G8160/$R8160)</f>
        <v/>
      </c>
      <c r="T8160">
        <f>IF($S8160="","",IF($S8160&lt;Settings!$B$8,"Critical",IF($S8160&lt;Settings!$B$9,"Semi Critical","Non Critical")))</f>
        <v/>
      </c>
      <c r="U8160">
        <f>IF($B8160="","",IFERROR(VLOOKUP($O8160,Leaders!$A:$B,2,0),"Not Mapped"))</f>
        <v/>
      </c>
    </row>
    <row r="8161">
      <c r="A8161" s="16" t="n"/>
      <c r="G8161" s="17" t="n"/>
      <c r="H8161" s="17" t="n"/>
      <c r="I8161" s="17" t="n"/>
      <c r="J8161" s="17" t="n"/>
      <c r="K8161" s="17" t="n"/>
      <c r="L8161" s="17" t="n"/>
      <c r="N8161">
        <f>IF($B8161="","",IF($C8161="SUPERSTORE","Superstore","DH"))</f>
        <v/>
      </c>
      <c r="O8161">
        <f>IF($B8161="","",IFERROR(VLOOKUP($B8161,Mapping!$A:$C,2,0),"Not Mapped"))</f>
        <v/>
      </c>
      <c r="P8161">
        <f>IF($B8161="","",IFERROR(VLOOKUP($B8161,Mapping!$A:$C,3,0),"Not Mapped"))</f>
        <v/>
      </c>
      <c r="Q8161">
        <f>IF($B8161="","",IF(COUNTIF(Exclusions!$A:$A,$B8161)&gt;0,"Yes","No"))</f>
        <v/>
      </c>
      <c r="R8161" s="17">
        <f>IF($B8161="","",MIN(1,DAY($A8161)/IF($N8161="Superstore",Settings!$B$5,Settings!$B$4)))</f>
        <v/>
      </c>
      <c r="S8161" s="17">
        <f>IF(OR($B8161="",$G8161="",$R8161=0),"",$G8161/$R8161)</f>
        <v/>
      </c>
      <c r="T8161">
        <f>IF($S8161="","",IF($S8161&lt;Settings!$B$8,"Critical",IF($S8161&lt;Settings!$B$9,"Semi Critical","Non Critical")))</f>
        <v/>
      </c>
      <c r="U8161">
        <f>IF($B8161="","",IFERROR(VLOOKUP($O8161,Leaders!$A:$B,2,0),"Not Mapped"))</f>
        <v/>
      </c>
    </row>
    <row r="8162">
      <c r="A8162" s="16" t="n"/>
      <c r="G8162" s="17" t="n"/>
      <c r="H8162" s="17" t="n"/>
      <c r="I8162" s="17" t="n"/>
      <c r="J8162" s="17" t="n"/>
      <c r="K8162" s="17" t="n"/>
      <c r="L8162" s="17" t="n"/>
      <c r="N8162">
        <f>IF($B8162="","",IF($C8162="SUPERSTORE","Superstore","DH"))</f>
        <v/>
      </c>
      <c r="O8162">
        <f>IF($B8162="","",IFERROR(VLOOKUP($B8162,Mapping!$A:$C,2,0),"Not Mapped"))</f>
        <v/>
      </c>
      <c r="P8162">
        <f>IF($B8162="","",IFERROR(VLOOKUP($B8162,Mapping!$A:$C,3,0),"Not Mapped"))</f>
        <v/>
      </c>
      <c r="Q8162">
        <f>IF($B8162="","",IF(COUNTIF(Exclusions!$A:$A,$B8162)&gt;0,"Yes","No"))</f>
        <v/>
      </c>
      <c r="R8162" s="17">
        <f>IF($B8162="","",MIN(1,DAY($A8162)/IF($N8162="Superstore",Settings!$B$5,Settings!$B$4)))</f>
        <v/>
      </c>
      <c r="S8162" s="17">
        <f>IF(OR($B8162="",$G8162="",$R8162=0),"",$G8162/$R8162)</f>
        <v/>
      </c>
      <c r="T8162">
        <f>IF($S8162="","",IF($S8162&lt;Settings!$B$8,"Critical",IF($S8162&lt;Settings!$B$9,"Semi Critical","Non Critical")))</f>
        <v/>
      </c>
      <c r="U8162">
        <f>IF($B8162="","",IFERROR(VLOOKUP($O8162,Leaders!$A:$B,2,0),"Not Mapped"))</f>
        <v/>
      </c>
    </row>
    <row r="8163">
      <c r="A8163" s="16" t="n"/>
      <c r="G8163" s="17" t="n"/>
      <c r="H8163" s="17" t="n"/>
      <c r="I8163" s="17" t="n"/>
      <c r="J8163" s="17" t="n"/>
      <c r="K8163" s="17" t="n"/>
      <c r="L8163" s="17" t="n"/>
      <c r="N8163">
        <f>IF($B8163="","",IF($C8163="SUPERSTORE","Superstore","DH"))</f>
        <v/>
      </c>
      <c r="O8163">
        <f>IF($B8163="","",IFERROR(VLOOKUP($B8163,Mapping!$A:$C,2,0),"Not Mapped"))</f>
        <v/>
      </c>
      <c r="P8163">
        <f>IF($B8163="","",IFERROR(VLOOKUP($B8163,Mapping!$A:$C,3,0),"Not Mapped"))</f>
        <v/>
      </c>
      <c r="Q8163">
        <f>IF($B8163="","",IF(COUNTIF(Exclusions!$A:$A,$B8163)&gt;0,"Yes","No"))</f>
        <v/>
      </c>
      <c r="R8163" s="17">
        <f>IF($B8163="","",MIN(1,DAY($A8163)/IF($N8163="Superstore",Settings!$B$5,Settings!$B$4)))</f>
        <v/>
      </c>
      <c r="S8163" s="17">
        <f>IF(OR($B8163="",$G8163="",$R8163=0),"",$G8163/$R8163)</f>
        <v/>
      </c>
      <c r="T8163">
        <f>IF($S8163="","",IF($S8163&lt;Settings!$B$8,"Critical",IF($S8163&lt;Settings!$B$9,"Semi Critical","Non Critical")))</f>
        <v/>
      </c>
      <c r="U8163">
        <f>IF($B8163="","",IFERROR(VLOOKUP($O8163,Leaders!$A:$B,2,0),"Not Mapped"))</f>
        <v/>
      </c>
    </row>
    <row r="8164">
      <c r="A8164" s="16" t="n"/>
      <c r="G8164" s="17" t="n"/>
      <c r="H8164" s="17" t="n"/>
      <c r="I8164" s="17" t="n"/>
      <c r="J8164" s="17" t="n"/>
      <c r="K8164" s="17" t="n"/>
      <c r="L8164" s="17" t="n"/>
      <c r="N8164">
        <f>IF($B8164="","",IF($C8164="SUPERSTORE","Superstore","DH"))</f>
        <v/>
      </c>
      <c r="O8164">
        <f>IF($B8164="","",IFERROR(VLOOKUP($B8164,Mapping!$A:$C,2,0),"Not Mapped"))</f>
        <v/>
      </c>
      <c r="P8164">
        <f>IF($B8164="","",IFERROR(VLOOKUP($B8164,Mapping!$A:$C,3,0),"Not Mapped"))</f>
        <v/>
      </c>
      <c r="Q8164">
        <f>IF($B8164="","",IF(COUNTIF(Exclusions!$A:$A,$B8164)&gt;0,"Yes","No"))</f>
        <v/>
      </c>
      <c r="R8164" s="17">
        <f>IF($B8164="","",MIN(1,DAY($A8164)/IF($N8164="Superstore",Settings!$B$5,Settings!$B$4)))</f>
        <v/>
      </c>
      <c r="S8164" s="17">
        <f>IF(OR($B8164="",$G8164="",$R8164=0),"",$G8164/$R8164)</f>
        <v/>
      </c>
      <c r="T8164">
        <f>IF($S8164="","",IF($S8164&lt;Settings!$B$8,"Critical",IF($S8164&lt;Settings!$B$9,"Semi Critical","Non Critical")))</f>
        <v/>
      </c>
      <c r="U8164">
        <f>IF($B8164="","",IFERROR(VLOOKUP($O8164,Leaders!$A:$B,2,0),"Not Mapped"))</f>
        <v/>
      </c>
    </row>
    <row r="8165">
      <c r="A8165" s="16" t="n"/>
      <c r="G8165" s="17" t="n"/>
      <c r="H8165" s="17" t="n"/>
      <c r="I8165" s="17" t="n"/>
      <c r="J8165" s="17" t="n"/>
      <c r="K8165" s="17" t="n"/>
      <c r="L8165" s="17" t="n"/>
      <c r="N8165">
        <f>IF($B8165="","",IF($C8165="SUPERSTORE","Superstore","DH"))</f>
        <v/>
      </c>
      <c r="O8165">
        <f>IF($B8165="","",IFERROR(VLOOKUP($B8165,Mapping!$A:$C,2,0),"Not Mapped"))</f>
        <v/>
      </c>
      <c r="P8165">
        <f>IF($B8165="","",IFERROR(VLOOKUP($B8165,Mapping!$A:$C,3,0),"Not Mapped"))</f>
        <v/>
      </c>
      <c r="Q8165">
        <f>IF($B8165="","",IF(COUNTIF(Exclusions!$A:$A,$B8165)&gt;0,"Yes","No"))</f>
        <v/>
      </c>
      <c r="R8165" s="17">
        <f>IF($B8165="","",MIN(1,DAY($A8165)/IF($N8165="Superstore",Settings!$B$5,Settings!$B$4)))</f>
        <v/>
      </c>
      <c r="S8165" s="17">
        <f>IF(OR($B8165="",$G8165="",$R8165=0),"",$G8165/$R8165)</f>
        <v/>
      </c>
      <c r="T8165">
        <f>IF($S8165="","",IF($S8165&lt;Settings!$B$8,"Critical",IF($S8165&lt;Settings!$B$9,"Semi Critical","Non Critical")))</f>
        <v/>
      </c>
      <c r="U8165">
        <f>IF($B8165="","",IFERROR(VLOOKUP($O8165,Leaders!$A:$B,2,0),"Not Mapped"))</f>
        <v/>
      </c>
    </row>
    <row r="8166">
      <c r="A8166" s="16" t="n"/>
      <c r="G8166" s="17" t="n"/>
      <c r="H8166" s="17" t="n"/>
      <c r="I8166" s="17" t="n"/>
      <c r="J8166" s="17" t="n"/>
      <c r="K8166" s="17" t="n"/>
      <c r="L8166" s="17" t="n"/>
      <c r="N8166">
        <f>IF($B8166="","",IF($C8166="SUPERSTORE","Superstore","DH"))</f>
        <v/>
      </c>
      <c r="O8166">
        <f>IF($B8166="","",IFERROR(VLOOKUP($B8166,Mapping!$A:$C,2,0),"Not Mapped"))</f>
        <v/>
      </c>
      <c r="P8166">
        <f>IF($B8166="","",IFERROR(VLOOKUP($B8166,Mapping!$A:$C,3,0),"Not Mapped"))</f>
        <v/>
      </c>
      <c r="Q8166">
        <f>IF($B8166="","",IF(COUNTIF(Exclusions!$A:$A,$B8166)&gt;0,"Yes","No"))</f>
        <v/>
      </c>
      <c r="R8166" s="17">
        <f>IF($B8166="","",MIN(1,DAY($A8166)/IF($N8166="Superstore",Settings!$B$5,Settings!$B$4)))</f>
        <v/>
      </c>
      <c r="S8166" s="17">
        <f>IF(OR($B8166="",$G8166="",$R8166=0),"",$G8166/$R8166)</f>
        <v/>
      </c>
      <c r="T8166">
        <f>IF($S8166="","",IF($S8166&lt;Settings!$B$8,"Critical",IF($S8166&lt;Settings!$B$9,"Semi Critical","Non Critical")))</f>
        <v/>
      </c>
      <c r="U8166">
        <f>IF($B8166="","",IFERROR(VLOOKUP($O8166,Leaders!$A:$B,2,0),"Not Mapped"))</f>
        <v/>
      </c>
    </row>
    <row r="8167">
      <c r="A8167" s="16" t="n"/>
      <c r="G8167" s="17" t="n"/>
      <c r="H8167" s="17" t="n"/>
      <c r="I8167" s="17" t="n"/>
      <c r="J8167" s="17" t="n"/>
      <c r="K8167" s="17" t="n"/>
      <c r="L8167" s="17" t="n"/>
      <c r="N8167">
        <f>IF($B8167="","",IF($C8167="SUPERSTORE","Superstore","DH"))</f>
        <v/>
      </c>
      <c r="O8167">
        <f>IF($B8167="","",IFERROR(VLOOKUP($B8167,Mapping!$A:$C,2,0),"Not Mapped"))</f>
        <v/>
      </c>
      <c r="P8167">
        <f>IF($B8167="","",IFERROR(VLOOKUP($B8167,Mapping!$A:$C,3,0),"Not Mapped"))</f>
        <v/>
      </c>
      <c r="Q8167">
        <f>IF($B8167="","",IF(COUNTIF(Exclusions!$A:$A,$B8167)&gt;0,"Yes","No"))</f>
        <v/>
      </c>
      <c r="R8167" s="17">
        <f>IF($B8167="","",MIN(1,DAY($A8167)/IF($N8167="Superstore",Settings!$B$5,Settings!$B$4)))</f>
        <v/>
      </c>
      <c r="S8167" s="17">
        <f>IF(OR($B8167="",$G8167="",$R8167=0),"",$G8167/$R8167)</f>
        <v/>
      </c>
      <c r="T8167">
        <f>IF($S8167="","",IF($S8167&lt;Settings!$B$8,"Critical",IF($S8167&lt;Settings!$B$9,"Semi Critical","Non Critical")))</f>
        <v/>
      </c>
      <c r="U8167">
        <f>IF($B8167="","",IFERROR(VLOOKUP($O8167,Leaders!$A:$B,2,0),"Not Mapped"))</f>
        <v/>
      </c>
    </row>
    <row r="8168">
      <c r="A8168" s="16" t="n"/>
      <c r="G8168" s="17" t="n"/>
      <c r="H8168" s="17" t="n"/>
      <c r="I8168" s="17" t="n"/>
      <c r="J8168" s="17" t="n"/>
      <c r="K8168" s="17" t="n"/>
      <c r="L8168" s="17" t="n"/>
      <c r="N8168">
        <f>IF($B8168="","",IF($C8168="SUPERSTORE","Superstore","DH"))</f>
        <v/>
      </c>
      <c r="O8168">
        <f>IF($B8168="","",IFERROR(VLOOKUP($B8168,Mapping!$A:$C,2,0),"Not Mapped"))</f>
        <v/>
      </c>
      <c r="P8168">
        <f>IF($B8168="","",IFERROR(VLOOKUP($B8168,Mapping!$A:$C,3,0),"Not Mapped"))</f>
        <v/>
      </c>
      <c r="Q8168">
        <f>IF($B8168="","",IF(COUNTIF(Exclusions!$A:$A,$B8168)&gt;0,"Yes","No"))</f>
        <v/>
      </c>
      <c r="R8168" s="17">
        <f>IF($B8168="","",MIN(1,DAY($A8168)/IF($N8168="Superstore",Settings!$B$5,Settings!$B$4)))</f>
        <v/>
      </c>
      <c r="S8168" s="17">
        <f>IF(OR($B8168="",$G8168="",$R8168=0),"",$G8168/$R8168)</f>
        <v/>
      </c>
      <c r="T8168">
        <f>IF($S8168="","",IF($S8168&lt;Settings!$B$8,"Critical",IF($S8168&lt;Settings!$B$9,"Semi Critical","Non Critical")))</f>
        <v/>
      </c>
      <c r="U8168">
        <f>IF($B8168="","",IFERROR(VLOOKUP($O8168,Leaders!$A:$B,2,0),"Not Mapped"))</f>
        <v/>
      </c>
    </row>
    <row r="8169">
      <c r="A8169" s="16" t="n"/>
      <c r="G8169" s="17" t="n"/>
      <c r="H8169" s="17" t="n"/>
      <c r="I8169" s="17" t="n"/>
      <c r="J8169" s="17" t="n"/>
      <c r="K8169" s="17" t="n"/>
      <c r="L8169" s="17" t="n"/>
      <c r="N8169">
        <f>IF($B8169="","",IF($C8169="SUPERSTORE","Superstore","DH"))</f>
        <v/>
      </c>
      <c r="O8169">
        <f>IF($B8169="","",IFERROR(VLOOKUP($B8169,Mapping!$A:$C,2,0),"Not Mapped"))</f>
        <v/>
      </c>
      <c r="P8169">
        <f>IF($B8169="","",IFERROR(VLOOKUP($B8169,Mapping!$A:$C,3,0),"Not Mapped"))</f>
        <v/>
      </c>
      <c r="Q8169">
        <f>IF($B8169="","",IF(COUNTIF(Exclusions!$A:$A,$B8169)&gt;0,"Yes","No"))</f>
        <v/>
      </c>
      <c r="R8169" s="17">
        <f>IF($B8169="","",MIN(1,DAY($A8169)/IF($N8169="Superstore",Settings!$B$5,Settings!$B$4)))</f>
        <v/>
      </c>
      <c r="S8169" s="17">
        <f>IF(OR($B8169="",$G8169="",$R8169=0),"",$G8169/$R8169)</f>
        <v/>
      </c>
      <c r="T8169">
        <f>IF($S8169="","",IF($S8169&lt;Settings!$B$8,"Critical",IF($S8169&lt;Settings!$B$9,"Semi Critical","Non Critical")))</f>
        <v/>
      </c>
      <c r="U8169">
        <f>IF($B8169="","",IFERROR(VLOOKUP($O8169,Leaders!$A:$B,2,0),"Not Mapped"))</f>
        <v/>
      </c>
    </row>
    <row r="8170">
      <c r="A8170" s="16" t="n"/>
      <c r="G8170" s="17" t="n"/>
      <c r="H8170" s="17" t="n"/>
      <c r="I8170" s="17" t="n"/>
      <c r="J8170" s="17" t="n"/>
      <c r="K8170" s="17" t="n"/>
      <c r="L8170" s="17" t="n"/>
      <c r="N8170">
        <f>IF($B8170="","",IF($C8170="SUPERSTORE","Superstore","DH"))</f>
        <v/>
      </c>
      <c r="O8170">
        <f>IF($B8170="","",IFERROR(VLOOKUP($B8170,Mapping!$A:$C,2,0),"Not Mapped"))</f>
        <v/>
      </c>
      <c r="P8170">
        <f>IF($B8170="","",IFERROR(VLOOKUP($B8170,Mapping!$A:$C,3,0),"Not Mapped"))</f>
        <v/>
      </c>
      <c r="Q8170">
        <f>IF($B8170="","",IF(COUNTIF(Exclusions!$A:$A,$B8170)&gt;0,"Yes","No"))</f>
        <v/>
      </c>
      <c r="R8170" s="17">
        <f>IF($B8170="","",MIN(1,DAY($A8170)/IF($N8170="Superstore",Settings!$B$5,Settings!$B$4)))</f>
        <v/>
      </c>
      <c r="S8170" s="17">
        <f>IF(OR($B8170="",$G8170="",$R8170=0),"",$G8170/$R8170)</f>
        <v/>
      </c>
      <c r="T8170">
        <f>IF($S8170="","",IF($S8170&lt;Settings!$B$8,"Critical",IF($S8170&lt;Settings!$B$9,"Semi Critical","Non Critical")))</f>
        <v/>
      </c>
      <c r="U8170">
        <f>IF($B8170="","",IFERROR(VLOOKUP($O8170,Leaders!$A:$B,2,0),"Not Mapped"))</f>
        <v/>
      </c>
    </row>
    <row r="8171">
      <c r="A8171" s="16" t="n"/>
      <c r="G8171" s="17" t="n"/>
      <c r="H8171" s="17" t="n"/>
      <c r="I8171" s="17" t="n"/>
      <c r="J8171" s="17" t="n"/>
      <c r="K8171" s="17" t="n"/>
      <c r="L8171" s="17" t="n"/>
      <c r="N8171">
        <f>IF($B8171="","",IF($C8171="SUPERSTORE","Superstore","DH"))</f>
        <v/>
      </c>
      <c r="O8171">
        <f>IF($B8171="","",IFERROR(VLOOKUP($B8171,Mapping!$A:$C,2,0),"Not Mapped"))</f>
        <v/>
      </c>
      <c r="P8171">
        <f>IF($B8171="","",IFERROR(VLOOKUP($B8171,Mapping!$A:$C,3,0),"Not Mapped"))</f>
        <v/>
      </c>
      <c r="Q8171">
        <f>IF($B8171="","",IF(COUNTIF(Exclusions!$A:$A,$B8171)&gt;0,"Yes","No"))</f>
        <v/>
      </c>
      <c r="R8171" s="17">
        <f>IF($B8171="","",MIN(1,DAY($A8171)/IF($N8171="Superstore",Settings!$B$5,Settings!$B$4)))</f>
        <v/>
      </c>
      <c r="S8171" s="17">
        <f>IF(OR($B8171="",$G8171="",$R8171=0),"",$G8171/$R8171)</f>
        <v/>
      </c>
      <c r="T8171">
        <f>IF($S8171="","",IF($S8171&lt;Settings!$B$8,"Critical",IF($S8171&lt;Settings!$B$9,"Semi Critical","Non Critical")))</f>
        <v/>
      </c>
      <c r="U8171">
        <f>IF($B8171="","",IFERROR(VLOOKUP($O8171,Leaders!$A:$B,2,0),"Not Mapped"))</f>
        <v/>
      </c>
    </row>
    <row r="8172">
      <c r="A8172" s="16" t="n"/>
      <c r="G8172" s="17" t="n"/>
      <c r="H8172" s="17" t="n"/>
      <c r="I8172" s="17" t="n"/>
      <c r="J8172" s="17" t="n"/>
      <c r="K8172" s="17" t="n"/>
      <c r="L8172" s="17" t="n"/>
      <c r="N8172">
        <f>IF($B8172="","",IF($C8172="SUPERSTORE","Superstore","DH"))</f>
        <v/>
      </c>
      <c r="O8172">
        <f>IF($B8172="","",IFERROR(VLOOKUP($B8172,Mapping!$A:$C,2,0),"Not Mapped"))</f>
        <v/>
      </c>
      <c r="P8172">
        <f>IF($B8172="","",IFERROR(VLOOKUP($B8172,Mapping!$A:$C,3,0),"Not Mapped"))</f>
        <v/>
      </c>
      <c r="Q8172">
        <f>IF($B8172="","",IF(COUNTIF(Exclusions!$A:$A,$B8172)&gt;0,"Yes","No"))</f>
        <v/>
      </c>
      <c r="R8172" s="17">
        <f>IF($B8172="","",MIN(1,DAY($A8172)/IF($N8172="Superstore",Settings!$B$5,Settings!$B$4)))</f>
        <v/>
      </c>
      <c r="S8172" s="17">
        <f>IF(OR($B8172="",$G8172="",$R8172=0),"",$G8172/$R8172)</f>
        <v/>
      </c>
      <c r="T8172">
        <f>IF($S8172="","",IF($S8172&lt;Settings!$B$8,"Critical",IF($S8172&lt;Settings!$B$9,"Semi Critical","Non Critical")))</f>
        <v/>
      </c>
      <c r="U8172">
        <f>IF($B8172="","",IFERROR(VLOOKUP($O8172,Leaders!$A:$B,2,0),"Not Mapped"))</f>
        <v/>
      </c>
    </row>
    <row r="8173">
      <c r="A8173" s="16" t="n"/>
      <c r="G8173" s="17" t="n"/>
      <c r="H8173" s="17" t="n"/>
      <c r="I8173" s="17" t="n"/>
      <c r="J8173" s="17" t="n"/>
      <c r="K8173" s="17" t="n"/>
      <c r="L8173" s="17" t="n"/>
      <c r="N8173">
        <f>IF($B8173="","",IF($C8173="SUPERSTORE","Superstore","DH"))</f>
        <v/>
      </c>
      <c r="O8173">
        <f>IF($B8173="","",IFERROR(VLOOKUP($B8173,Mapping!$A:$C,2,0),"Not Mapped"))</f>
        <v/>
      </c>
      <c r="P8173">
        <f>IF($B8173="","",IFERROR(VLOOKUP($B8173,Mapping!$A:$C,3,0),"Not Mapped"))</f>
        <v/>
      </c>
      <c r="Q8173">
        <f>IF($B8173="","",IF(COUNTIF(Exclusions!$A:$A,$B8173)&gt;0,"Yes","No"))</f>
        <v/>
      </c>
      <c r="R8173" s="17">
        <f>IF($B8173="","",MIN(1,DAY($A8173)/IF($N8173="Superstore",Settings!$B$5,Settings!$B$4)))</f>
        <v/>
      </c>
      <c r="S8173" s="17">
        <f>IF(OR($B8173="",$G8173="",$R8173=0),"",$G8173/$R8173)</f>
        <v/>
      </c>
      <c r="T8173">
        <f>IF($S8173="","",IF($S8173&lt;Settings!$B$8,"Critical",IF($S8173&lt;Settings!$B$9,"Semi Critical","Non Critical")))</f>
        <v/>
      </c>
      <c r="U8173">
        <f>IF($B8173="","",IFERROR(VLOOKUP($O8173,Leaders!$A:$B,2,0),"Not Mapped"))</f>
        <v/>
      </c>
    </row>
    <row r="8174">
      <c r="A8174" s="16" t="n"/>
      <c r="G8174" s="17" t="n"/>
      <c r="H8174" s="17" t="n"/>
      <c r="I8174" s="17" t="n"/>
      <c r="J8174" s="17" t="n"/>
      <c r="K8174" s="17" t="n"/>
      <c r="L8174" s="17" t="n"/>
      <c r="N8174">
        <f>IF($B8174="","",IF($C8174="SUPERSTORE","Superstore","DH"))</f>
        <v/>
      </c>
      <c r="O8174">
        <f>IF($B8174="","",IFERROR(VLOOKUP($B8174,Mapping!$A:$C,2,0),"Not Mapped"))</f>
        <v/>
      </c>
      <c r="P8174">
        <f>IF($B8174="","",IFERROR(VLOOKUP($B8174,Mapping!$A:$C,3,0),"Not Mapped"))</f>
        <v/>
      </c>
      <c r="Q8174">
        <f>IF($B8174="","",IF(COUNTIF(Exclusions!$A:$A,$B8174)&gt;0,"Yes","No"))</f>
        <v/>
      </c>
      <c r="R8174" s="17">
        <f>IF($B8174="","",MIN(1,DAY($A8174)/IF($N8174="Superstore",Settings!$B$5,Settings!$B$4)))</f>
        <v/>
      </c>
      <c r="S8174" s="17">
        <f>IF(OR($B8174="",$G8174="",$R8174=0),"",$G8174/$R8174)</f>
        <v/>
      </c>
      <c r="T8174">
        <f>IF($S8174="","",IF($S8174&lt;Settings!$B$8,"Critical",IF($S8174&lt;Settings!$B$9,"Semi Critical","Non Critical")))</f>
        <v/>
      </c>
      <c r="U8174">
        <f>IF($B8174="","",IFERROR(VLOOKUP($O8174,Leaders!$A:$B,2,0),"Not Mapped"))</f>
        <v/>
      </c>
    </row>
    <row r="8175">
      <c r="A8175" s="16" t="n"/>
      <c r="G8175" s="17" t="n"/>
      <c r="H8175" s="17" t="n"/>
      <c r="I8175" s="17" t="n"/>
      <c r="J8175" s="17" t="n"/>
      <c r="K8175" s="17" t="n"/>
      <c r="L8175" s="17" t="n"/>
      <c r="N8175">
        <f>IF($B8175="","",IF($C8175="SUPERSTORE","Superstore","DH"))</f>
        <v/>
      </c>
      <c r="O8175">
        <f>IF($B8175="","",IFERROR(VLOOKUP($B8175,Mapping!$A:$C,2,0),"Not Mapped"))</f>
        <v/>
      </c>
      <c r="P8175">
        <f>IF($B8175="","",IFERROR(VLOOKUP($B8175,Mapping!$A:$C,3,0),"Not Mapped"))</f>
        <v/>
      </c>
      <c r="Q8175">
        <f>IF($B8175="","",IF(COUNTIF(Exclusions!$A:$A,$B8175)&gt;0,"Yes","No"))</f>
        <v/>
      </c>
      <c r="R8175" s="17">
        <f>IF($B8175="","",MIN(1,DAY($A8175)/IF($N8175="Superstore",Settings!$B$5,Settings!$B$4)))</f>
        <v/>
      </c>
      <c r="S8175" s="17">
        <f>IF(OR($B8175="",$G8175="",$R8175=0),"",$G8175/$R8175)</f>
        <v/>
      </c>
      <c r="T8175">
        <f>IF($S8175="","",IF($S8175&lt;Settings!$B$8,"Critical",IF($S8175&lt;Settings!$B$9,"Semi Critical","Non Critical")))</f>
        <v/>
      </c>
      <c r="U8175">
        <f>IF($B8175="","",IFERROR(VLOOKUP($O8175,Leaders!$A:$B,2,0),"Not Mapped"))</f>
        <v/>
      </c>
    </row>
    <row r="8176">
      <c r="A8176" s="16" t="n"/>
      <c r="G8176" s="17" t="n"/>
      <c r="H8176" s="17" t="n"/>
      <c r="I8176" s="17" t="n"/>
      <c r="J8176" s="17" t="n"/>
      <c r="K8176" s="17" t="n"/>
      <c r="L8176" s="17" t="n"/>
      <c r="N8176">
        <f>IF($B8176="","",IF($C8176="SUPERSTORE","Superstore","DH"))</f>
        <v/>
      </c>
      <c r="O8176">
        <f>IF($B8176="","",IFERROR(VLOOKUP($B8176,Mapping!$A:$C,2,0),"Not Mapped"))</f>
        <v/>
      </c>
      <c r="P8176">
        <f>IF($B8176="","",IFERROR(VLOOKUP($B8176,Mapping!$A:$C,3,0),"Not Mapped"))</f>
        <v/>
      </c>
      <c r="Q8176">
        <f>IF($B8176="","",IF(COUNTIF(Exclusions!$A:$A,$B8176)&gt;0,"Yes","No"))</f>
        <v/>
      </c>
      <c r="R8176" s="17">
        <f>IF($B8176="","",MIN(1,DAY($A8176)/IF($N8176="Superstore",Settings!$B$5,Settings!$B$4)))</f>
        <v/>
      </c>
      <c r="S8176" s="17">
        <f>IF(OR($B8176="",$G8176="",$R8176=0),"",$G8176/$R8176)</f>
        <v/>
      </c>
      <c r="T8176">
        <f>IF($S8176="","",IF($S8176&lt;Settings!$B$8,"Critical",IF($S8176&lt;Settings!$B$9,"Semi Critical","Non Critical")))</f>
        <v/>
      </c>
      <c r="U8176">
        <f>IF($B8176="","",IFERROR(VLOOKUP($O8176,Leaders!$A:$B,2,0),"Not Mapped"))</f>
        <v/>
      </c>
    </row>
    <row r="8177">
      <c r="A8177" s="16" t="n"/>
      <c r="G8177" s="17" t="n"/>
      <c r="H8177" s="17" t="n"/>
      <c r="I8177" s="17" t="n"/>
      <c r="J8177" s="17" t="n"/>
      <c r="K8177" s="17" t="n"/>
      <c r="L8177" s="17" t="n"/>
      <c r="N8177">
        <f>IF($B8177="","",IF($C8177="SUPERSTORE","Superstore","DH"))</f>
        <v/>
      </c>
      <c r="O8177">
        <f>IF($B8177="","",IFERROR(VLOOKUP($B8177,Mapping!$A:$C,2,0),"Not Mapped"))</f>
        <v/>
      </c>
      <c r="P8177">
        <f>IF($B8177="","",IFERROR(VLOOKUP($B8177,Mapping!$A:$C,3,0),"Not Mapped"))</f>
        <v/>
      </c>
      <c r="Q8177">
        <f>IF($B8177="","",IF(COUNTIF(Exclusions!$A:$A,$B8177)&gt;0,"Yes","No"))</f>
        <v/>
      </c>
      <c r="R8177" s="17">
        <f>IF($B8177="","",MIN(1,DAY($A8177)/IF($N8177="Superstore",Settings!$B$5,Settings!$B$4)))</f>
        <v/>
      </c>
      <c r="S8177" s="17">
        <f>IF(OR($B8177="",$G8177="",$R8177=0),"",$G8177/$R8177)</f>
        <v/>
      </c>
      <c r="T8177">
        <f>IF($S8177="","",IF($S8177&lt;Settings!$B$8,"Critical",IF($S8177&lt;Settings!$B$9,"Semi Critical","Non Critical")))</f>
        <v/>
      </c>
      <c r="U8177">
        <f>IF($B8177="","",IFERROR(VLOOKUP($O8177,Leaders!$A:$B,2,0),"Not Mapped"))</f>
        <v/>
      </c>
    </row>
    <row r="8178">
      <c r="A8178" s="16" t="n"/>
      <c r="G8178" s="17" t="n"/>
      <c r="H8178" s="17" t="n"/>
      <c r="I8178" s="17" t="n"/>
      <c r="J8178" s="17" t="n"/>
      <c r="K8178" s="17" t="n"/>
      <c r="L8178" s="17" t="n"/>
      <c r="N8178">
        <f>IF($B8178="","",IF($C8178="SUPERSTORE","Superstore","DH"))</f>
        <v/>
      </c>
      <c r="O8178">
        <f>IF($B8178="","",IFERROR(VLOOKUP($B8178,Mapping!$A:$C,2,0),"Not Mapped"))</f>
        <v/>
      </c>
      <c r="P8178">
        <f>IF($B8178="","",IFERROR(VLOOKUP($B8178,Mapping!$A:$C,3,0),"Not Mapped"))</f>
        <v/>
      </c>
      <c r="Q8178">
        <f>IF($B8178="","",IF(COUNTIF(Exclusions!$A:$A,$B8178)&gt;0,"Yes","No"))</f>
        <v/>
      </c>
      <c r="R8178" s="17">
        <f>IF($B8178="","",MIN(1,DAY($A8178)/IF($N8178="Superstore",Settings!$B$5,Settings!$B$4)))</f>
        <v/>
      </c>
      <c r="S8178" s="17">
        <f>IF(OR($B8178="",$G8178="",$R8178=0),"",$G8178/$R8178)</f>
        <v/>
      </c>
      <c r="T8178">
        <f>IF($S8178="","",IF($S8178&lt;Settings!$B$8,"Critical",IF($S8178&lt;Settings!$B$9,"Semi Critical","Non Critical")))</f>
        <v/>
      </c>
      <c r="U8178">
        <f>IF($B8178="","",IFERROR(VLOOKUP($O8178,Leaders!$A:$B,2,0),"Not Mapped"))</f>
        <v/>
      </c>
    </row>
    <row r="8179">
      <c r="A8179" s="16" t="n"/>
      <c r="G8179" s="17" t="n"/>
      <c r="H8179" s="17" t="n"/>
      <c r="I8179" s="17" t="n"/>
      <c r="J8179" s="17" t="n"/>
      <c r="K8179" s="17" t="n"/>
      <c r="L8179" s="17" t="n"/>
      <c r="N8179">
        <f>IF($B8179="","",IF($C8179="SUPERSTORE","Superstore","DH"))</f>
        <v/>
      </c>
      <c r="O8179">
        <f>IF($B8179="","",IFERROR(VLOOKUP($B8179,Mapping!$A:$C,2,0),"Not Mapped"))</f>
        <v/>
      </c>
      <c r="P8179">
        <f>IF($B8179="","",IFERROR(VLOOKUP($B8179,Mapping!$A:$C,3,0),"Not Mapped"))</f>
        <v/>
      </c>
      <c r="Q8179">
        <f>IF($B8179="","",IF(COUNTIF(Exclusions!$A:$A,$B8179)&gt;0,"Yes","No"))</f>
        <v/>
      </c>
      <c r="R8179" s="17">
        <f>IF($B8179="","",MIN(1,DAY($A8179)/IF($N8179="Superstore",Settings!$B$5,Settings!$B$4)))</f>
        <v/>
      </c>
      <c r="S8179" s="17">
        <f>IF(OR($B8179="",$G8179="",$R8179=0),"",$G8179/$R8179)</f>
        <v/>
      </c>
      <c r="T8179">
        <f>IF($S8179="","",IF($S8179&lt;Settings!$B$8,"Critical",IF($S8179&lt;Settings!$B$9,"Semi Critical","Non Critical")))</f>
        <v/>
      </c>
      <c r="U8179">
        <f>IF($B8179="","",IFERROR(VLOOKUP($O8179,Leaders!$A:$B,2,0),"Not Mapped"))</f>
        <v/>
      </c>
    </row>
    <row r="8180">
      <c r="A8180" s="16" t="n"/>
      <c r="G8180" s="17" t="n"/>
      <c r="H8180" s="17" t="n"/>
      <c r="I8180" s="17" t="n"/>
      <c r="J8180" s="17" t="n"/>
      <c r="K8180" s="17" t="n"/>
      <c r="L8180" s="17" t="n"/>
      <c r="N8180">
        <f>IF($B8180="","",IF($C8180="SUPERSTORE","Superstore","DH"))</f>
        <v/>
      </c>
      <c r="O8180">
        <f>IF($B8180="","",IFERROR(VLOOKUP($B8180,Mapping!$A:$C,2,0),"Not Mapped"))</f>
        <v/>
      </c>
      <c r="P8180">
        <f>IF($B8180="","",IFERROR(VLOOKUP($B8180,Mapping!$A:$C,3,0),"Not Mapped"))</f>
        <v/>
      </c>
      <c r="Q8180">
        <f>IF($B8180="","",IF(COUNTIF(Exclusions!$A:$A,$B8180)&gt;0,"Yes","No"))</f>
        <v/>
      </c>
      <c r="R8180" s="17">
        <f>IF($B8180="","",MIN(1,DAY($A8180)/IF($N8180="Superstore",Settings!$B$5,Settings!$B$4)))</f>
        <v/>
      </c>
      <c r="S8180" s="17">
        <f>IF(OR($B8180="",$G8180="",$R8180=0),"",$G8180/$R8180)</f>
        <v/>
      </c>
      <c r="T8180">
        <f>IF($S8180="","",IF($S8180&lt;Settings!$B$8,"Critical",IF($S8180&lt;Settings!$B$9,"Semi Critical","Non Critical")))</f>
        <v/>
      </c>
      <c r="U8180">
        <f>IF($B8180="","",IFERROR(VLOOKUP($O8180,Leaders!$A:$B,2,0),"Not Mapped"))</f>
        <v/>
      </c>
    </row>
    <row r="8181">
      <c r="A8181" s="16" t="n"/>
      <c r="G8181" s="17" t="n"/>
      <c r="H8181" s="17" t="n"/>
      <c r="I8181" s="17" t="n"/>
      <c r="J8181" s="17" t="n"/>
      <c r="K8181" s="17" t="n"/>
      <c r="L8181" s="17" t="n"/>
      <c r="N8181">
        <f>IF($B8181="","",IF($C8181="SUPERSTORE","Superstore","DH"))</f>
        <v/>
      </c>
      <c r="O8181">
        <f>IF($B8181="","",IFERROR(VLOOKUP($B8181,Mapping!$A:$C,2,0),"Not Mapped"))</f>
        <v/>
      </c>
      <c r="P8181">
        <f>IF($B8181="","",IFERROR(VLOOKUP($B8181,Mapping!$A:$C,3,0),"Not Mapped"))</f>
        <v/>
      </c>
      <c r="Q8181">
        <f>IF($B8181="","",IF(COUNTIF(Exclusions!$A:$A,$B8181)&gt;0,"Yes","No"))</f>
        <v/>
      </c>
      <c r="R8181" s="17">
        <f>IF($B8181="","",MIN(1,DAY($A8181)/IF($N8181="Superstore",Settings!$B$5,Settings!$B$4)))</f>
        <v/>
      </c>
      <c r="S8181" s="17">
        <f>IF(OR($B8181="",$G8181="",$R8181=0),"",$G8181/$R8181)</f>
        <v/>
      </c>
      <c r="T8181">
        <f>IF($S8181="","",IF($S8181&lt;Settings!$B$8,"Critical",IF($S8181&lt;Settings!$B$9,"Semi Critical","Non Critical")))</f>
        <v/>
      </c>
      <c r="U8181">
        <f>IF($B8181="","",IFERROR(VLOOKUP($O8181,Leaders!$A:$B,2,0),"Not Mapped"))</f>
        <v/>
      </c>
    </row>
    <row r="8182">
      <c r="A8182" s="16" t="n"/>
      <c r="G8182" s="17" t="n"/>
      <c r="H8182" s="17" t="n"/>
      <c r="I8182" s="17" t="n"/>
      <c r="J8182" s="17" t="n"/>
      <c r="K8182" s="17" t="n"/>
      <c r="L8182" s="17" t="n"/>
      <c r="N8182">
        <f>IF($B8182="","",IF($C8182="SUPERSTORE","Superstore","DH"))</f>
        <v/>
      </c>
      <c r="O8182">
        <f>IF($B8182="","",IFERROR(VLOOKUP($B8182,Mapping!$A:$C,2,0),"Not Mapped"))</f>
        <v/>
      </c>
      <c r="P8182">
        <f>IF($B8182="","",IFERROR(VLOOKUP($B8182,Mapping!$A:$C,3,0),"Not Mapped"))</f>
        <v/>
      </c>
      <c r="Q8182">
        <f>IF($B8182="","",IF(COUNTIF(Exclusions!$A:$A,$B8182)&gt;0,"Yes","No"))</f>
        <v/>
      </c>
      <c r="R8182" s="17">
        <f>IF($B8182="","",MIN(1,DAY($A8182)/IF($N8182="Superstore",Settings!$B$5,Settings!$B$4)))</f>
        <v/>
      </c>
      <c r="S8182" s="17">
        <f>IF(OR($B8182="",$G8182="",$R8182=0),"",$G8182/$R8182)</f>
        <v/>
      </c>
      <c r="T8182">
        <f>IF($S8182="","",IF($S8182&lt;Settings!$B$8,"Critical",IF($S8182&lt;Settings!$B$9,"Semi Critical","Non Critical")))</f>
        <v/>
      </c>
      <c r="U8182">
        <f>IF($B8182="","",IFERROR(VLOOKUP($O8182,Leaders!$A:$B,2,0),"Not Mapped"))</f>
        <v/>
      </c>
    </row>
    <row r="8183">
      <c r="A8183" s="16" t="n"/>
      <c r="G8183" s="17" t="n"/>
      <c r="H8183" s="17" t="n"/>
      <c r="I8183" s="17" t="n"/>
      <c r="J8183" s="17" t="n"/>
      <c r="K8183" s="17" t="n"/>
      <c r="L8183" s="17" t="n"/>
      <c r="N8183">
        <f>IF($B8183="","",IF($C8183="SUPERSTORE","Superstore","DH"))</f>
        <v/>
      </c>
      <c r="O8183">
        <f>IF($B8183="","",IFERROR(VLOOKUP($B8183,Mapping!$A:$C,2,0),"Not Mapped"))</f>
        <v/>
      </c>
      <c r="P8183">
        <f>IF($B8183="","",IFERROR(VLOOKUP($B8183,Mapping!$A:$C,3,0),"Not Mapped"))</f>
        <v/>
      </c>
      <c r="Q8183">
        <f>IF($B8183="","",IF(COUNTIF(Exclusions!$A:$A,$B8183)&gt;0,"Yes","No"))</f>
        <v/>
      </c>
      <c r="R8183" s="17">
        <f>IF($B8183="","",MIN(1,DAY($A8183)/IF($N8183="Superstore",Settings!$B$5,Settings!$B$4)))</f>
        <v/>
      </c>
      <c r="S8183" s="17">
        <f>IF(OR($B8183="",$G8183="",$R8183=0),"",$G8183/$R8183)</f>
        <v/>
      </c>
      <c r="T8183">
        <f>IF($S8183="","",IF($S8183&lt;Settings!$B$8,"Critical",IF($S8183&lt;Settings!$B$9,"Semi Critical","Non Critical")))</f>
        <v/>
      </c>
      <c r="U8183">
        <f>IF($B8183="","",IFERROR(VLOOKUP($O8183,Leaders!$A:$B,2,0),"Not Mapped"))</f>
        <v/>
      </c>
    </row>
    <row r="8184">
      <c r="A8184" s="16" t="n"/>
      <c r="G8184" s="17" t="n"/>
      <c r="H8184" s="17" t="n"/>
      <c r="I8184" s="17" t="n"/>
      <c r="J8184" s="17" t="n"/>
      <c r="K8184" s="17" t="n"/>
      <c r="L8184" s="17" t="n"/>
      <c r="N8184">
        <f>IF($B8184="","",IF($C8184="SUPERSTORE","Superstore","DH"))</f>
        <v/>
      </c>
      <c r="O8184">
        <f>IF($B8184="","",IFERROR(VLOOKUP($B8184,Mapping!$A:$C,2,0),"Not Mapped"))</f>
        <v/>
      </c>
      <c r="P8184">
        <f>IF($B8184="","",IFERROR(VLOOKUP($B8184,Mapping!$A:$C,3,0),"Not Mapped"))</f>
        <v/>
      </c>
      <c r="Q8184">
        <f>IF($B8184="","",IF(COUNTIF(Exclusions!$A:$A,$B8184)&gt;0,"Yes","No"))</f>
        <v/>
      </c>
      <c r="R8184" s="17">
        <f>IF($B8184="","",MIN(1,DAY($A8184)/IF($N8184="Superstore",Settings!$B$5,Settings!$B$4)))</f>
        <v/>
      </c>
      <c r="S8184" s="17">
        <f>IF(OR($B8184="",$G8184="",$R8184=0),"",$G8184/$R8184)</f>
        <v/>
      </c>
      <c r="T8184">
        <f>IF($S8184="","",IF($S8184&lt;Settings!$B$8,"Critical",IF($S8184&lt;Settings!$B$9,"Semi Critical","Non Critical")))</f>
        <v/>
      </c>
      <c r="U8184">
        <f>IF($B8184="","",IFERROR(VLOOKUP($O8184,Leaders!$A:$B,2,0),"Not Mapped"))</f>
        <v/>
      </c>
    </row>
    <row r="8185">
      <c r="A8185" s="16" t="n"/>
      <c r="G8185" s="17" t="n"/>
      <c r="H8185" s="17" t="n"/>
      <c r="I8185" s="17" t="n"/>
      <c r="J8185" s="17" t="n"/>
      <c r="K8185" s="17" t="n"/>
      <c r="L8185" s="17" t="n"/>
      <c r="N8185">
        <f>IF($B8185="","",IF($C8185="SUPERSTORE","Superstore","DH"))</f>
        <v/>
      </c>
      <c r="O8185">
        <f>IF($B8185="","",IFERROR(VLOOKUP($B8185,Mapping!$A:$C,2,0),"Not Mapped"))</f>
        <v/>
      </c>
      <c r="P8185">
        <f>IF($B8185="","",IFERROR(VLOOKUP($B8185,Mapping!$A:$C,3,0),"Not Mapped"))</f>
        <v/>
      </c>
      <c r="Q8185">
        <f>IF($B8185="","",IF(COUNTIF(Exclusions!$A:$A,$B8185)&gt;0,"Yes","No"))</f>
        <v/>
      </c>
      <c r="R8185" s="17">
        <f>IF($B8185="","",MIN(1,DAY($A8185)/IF($N8185="Superstore",Settings!$B$5,Settings!$B$4)))</f>
        <v/>
      </c>
      <c r="S8185" s="17">
        <f>IF(OR($B8185="",$G8185="",$R8185=0),"",$G8185/$R8185)</f>
        <v/>
      </c>
      <c r="T8185">
        <f>IF($S8185="","",IF($S8185&lt;Settings!$B$8,"Critical",IF($S8185&lt;Settings!$B$9,"Semi Critical","Non Critical")))</f>
        <v/>
      </c>
      <c r="U8185">
        <f>IF($B8185="","",IFERROR(VLOOKUP($O8185,Leaders!$A:$B,2,0),"Not Mapped"))</f>
        <v/>
      </c>
    </row>
    <row r="8186">
      <c r="A8186" s="16" t="n"/>
      <c r="G8186" s="17" t="n"/>
      <c r="H8186" s="17" t="n"/>
      <c r="I8186" s="17" t="n"/>
      <c r="J8186" s="17" t="n"/>
      <c r="K8186" s="17" t="n"/>
      <c r="L8186" s="17" t="n"/>
      <c r="N8186">
        <f>IF($B8186="","",IF($C8186="SUPERSTORE","Superstore","DH"))</f>
        <v/>
      </c>
      <c r="O8186">
        <f>IF($B8186="","",IFERROR(VLOOKUP($B8186,Mapping!$A:$C,2,0),"Not Mapped"))</f>
        <v/>
      </c>
      <c r="P8186">
        <f>IF($B8186="","",IFERROR(VLOOKUP($B8186,Mapping!$A:$C,3,0),"Not Mapped"))</f>
        <v/>
      </c>
      <c r="Q8186">
        <f>IF($B8186="","",IF(COUNTIF(Exclusions!$A:$A,$B8186)&gt;0,"Yes","No"))</f>
        <v/>
      </c>
      <c r="R8186" s="17">
        <f>IF($B8186="","",MIN(1,DAY($A8186)/IF($N8186="Superstore",Settings!$B$5,Settings!$B$4)))</f>
        <v/>
      </c>
      <c r="S8186" s="17">
        <f>IF(OR($B8186="",$G8186="",$R8186=0),"",$G8186/$R8186)</f>
        <v/>
      </c>
      <c r="T8186">
        <f>IF($S8186="","",IF($S8186&lt;Settings!$B$8,"Critical",IF($S8186&lt;Settings!$B$9,"Semi Critical","Non Critical")))</f>
        <v/>
      </c>
      <c r="U8186">
        <f>IF($B8186="","",IFERROR(VLOOKUP($O8186,Leaders!$A:$B,2,0),"Not Mapped"))</f>
        <v/>
      </c>
    </row>
    <row r="8187">
      <c r="A8187" s="16" t="n"/>
      <c r="G8187" s="17" t="n"/>
      <c r="H8187" s="17" t="n"/>
      <c r="I8187" s="17" t="n"/>
      <c r="J8187" s="17" t="n"/>
      <c r="K8187" s="17" t="n"/>
      <c r="L8187" s="17" t="n"/>
      <c r="N8187">
        <f>IF($B8187="","",IF($C8187="SUPERSTORE","Superstore","DH"))</f>
        <v/>
      </c>
      <c r="O8187">
        <f>IF($B8187="","",IFERROR(VLOOKUP($B8187,Mapping!$A:$C,2,0),"Not Mapped"))</f>
        <v/>
      </c>
      <c r="P8187">
        <f>IF($B8187="","",IFERROR(VLOOKUP($B8187,Mapping!$A:$C,3,0),"Not Mapped"))</f>
        <v/>
      </c>
      <c r="Q8187">
        <f>IF($B8187="","",IF(COUNTIF(Exclusions!$A:$A,$B8187)&gt;0,"Yes","No"))</f>
        <v/>
      </c>
      <c r="R8187" s="17">
        <f>IF($B8187="","",MIN(1,DAY($A8187)/IF($N8187="Superstore",Settings!$B$5,Settings!$B$4)))</f>
        <v/>
      </c>
      <c r="S8187" s="17">
        <f>IF(OR($B8187="",$G8187="",$R8187=0),"",$G8187/$R8187)</f>
        <v/>
      </c>
      <c r="T8187">
        <f>IF($S8187="","",IF($S8187&lt;Settings!$B$8,"Critical",IF($S8187&lt;Settings!$B$9,"Semi Critical","Non Critical")))</f>
        <v/>
      </c>
      <c r="U8187">
        <f>IF($B8187="","",IFERROR(VLOOKUP($O8187,Leaders!$A:$B,2,0),"Not Mapped"))</f>
        <v/>
      </c>
    </row>
    <row r="8188">
      <c r="A8188" s="16" t="n"/>
      <c r="G8188" s="17" t="n"/>
      <c r="H8188" s="17" t="n"/>
      <c r="I8188" s="17" t="n"/>
      <c r="J8188" s="17" t="n"/>
      <c r="K8188" s="17" t="n"/>
      <c r="L8188" s="17" t="n"/>
      <c r="N8188">
        <f>IF($B8188="","",IF($C8188="SUPERSTORE","Superstore","DH"))</f>
        <v/>
      </c>
      <c r="O8188">
        <f>IF($B8188="","",IFERROR(VLOOKUP($B8188,Mapping!$A:$C,2,0),"Not Mapped"))</f>
        <v/>
      </c>
      <c r="P8188">
        <f>IF($B8188="","",IFERROR(VLOOKUP($B8188,Mapping!$A:$C,3,0),"Not Mapped"))</f>
        <v/>
      </c>
      <c r="Q8188">
        <f>IF($B8188="","",IF(COUNTIF(Exclusions!$A:$A,$B8188)&gt;0,"Yes","No"))</f>
        <v/>
      </c>
      <c r="R8188" s="17">
        <f>IF($B8188="","",MIN(1,DAY($A8188)/IF($N8188="Superstore",Settings!$B$5,Settings!$B$4)))</f>
        <v/>
      </c>
      <c r="S8188" s="17">
        <f>IF(OR($B8188="",$G8188="",$R8188=0),"",$G8188/$R8188)</f>
        <v/>
      </c>
      <c r="T8188">
        <f>IF($S8188="","",IF($S8188&lt;Settings!$B$8,"Critical",IF($S8188&lt;Settings!$B$9,"Semi Critical","Non Critical")))</f>
        <v/>
      </c>
      <c r="U8188">
        <f>IF($B8188="","",IFERROR(VLOOKUP($O8188,Leaders!$A:$B,2,0),"Not Mapped"))</f>
        <v/>
      </c>
    </row>
    <row r="8189">
      <c r="A8189" s="16" t="n"/>
      <c r="G8189" s="17" t="n"/>
      <c r="H8189" s="17" t="n"/>
      <c r="I8189" s="17" t="n"/>
      <c r="J8189" s="17" t="n"/>
      <c r="K8189" s="17" t="n"/>
      <c r="L8189" s="17" t="n"/>
      <c r="N8189">
        <f>IF($B8189="","",IF($C8189="SUPERSTORE","Superstore","DH"))</f>
        <v/>
      </c>
      <c r="O8189">
        <f>IF($B8189="","",IFERROR(VLOOKUP($B8189,Mapping!$A:$C,2,0),"Not Mapped"))</f>
        <v/>
      </c>
      <c r="P8189">
        <f>IF($B8189="","",IFERROR(VLOOKUP($B8189,Mapping!$A:$C,3,0),"Not Mapped"))</f>
        <v/>
      </c>
      <c r="Q8189">
        <f>IF($B8189="","",IF(COUNTIF(Exclusions!$A:$A,$B8189)&gt;0,"Yes","No"))</f>
        <v/>
      </c>
      <c r="R8189" s="17">
        <f>IF($B8189="","",MIN(1,DAY($A8189)/IF($N8189="Superstore",Settings!$B$5,Settings!$B$4)))</f>
        <v/>
      </c>
      <c r="S8189" s="17">
        <f>IF(OR($B8189="",$G8189="",$R8189=0),"",$G8189/$R8189)</f>
        <v/>
      </c>
      <c r="T8189">
        <f>IF($S8189="","",IF($S8189&lt;Settings!$B$8,"Critical",IF($S8189&lt;Settings!$B$9,"Semi Critical","Non Critical")))</f>
        <v/>
      </c>
      <c r="U8189">
        <f>IF($B8189="","",IFERROR(VLOOKUP($O8189,Leaders!$A:$B,2,0),"Not Mapped"))</f>
        <v/>
      </c>
    </row>
    <row r="8190">
      <c r="A8190" s="16" t="n"/>
      <c r="G8190" s="17" t="n"/>
      <c r="H8190" s="17" t="n"/>
      <c r="I8190" s="17" t="n"/>
      <c r="J8190" s="17" t="n"/>
      <c r="K8190" s="17" t="n"/>
      <c r="L8190" s="17" t="n"/>
      <c r="N8190">
        <f>IF($B8190="","",IF($C8190="SUPERSTORE","Superstore","DH"))</f>
        <v/>
      </c>
      <c r="O8190">
        <f>IF($B8190="","",IFERROR(VLOOKUP($B8190,Mapping!$A:$C,2,0),"Not Mapped"))</f>
        <v/>
      </c>
      <c r="P8190">
        <f>IF($B8190="","",IFERROR(VLOOKUP($B8190,Mapping!$A:$C,3,0),"Not Mapped"))</f>
        <v/>
      </c>
      <c r="Q8190">
        <f>IF($B8190="","",IF(COUNTIF(Exclusions!$A:$A,$B8190)&gt;0,"Yes","No"))</f>
        <v/>
      </c>
      <c r="R8190" s="17">
        <f>IF($B8190="","",MIN(1,DAY($A8190)/IF($N8190="Superstore",Settings!$B$5,Settings!$B$4)))</f>
        <v/>
      </c>
      <c r="S8190" s="17">
        <f>IF(OR($B8190="",$G8190="",$R8190=0),"",$G8190/$R8190)</f>
        <v/>
      </c>
      <c r="T8190">
        <f>IF($S8190="","",IF($S8190&lt;Settings!$B$8,"Critical",IF($S8190&lt;Settings!$B$9,"Semi Critical","Non Critical")))</f>
        <v/>
      </c>
      <c r="U8190">
        <f>IF($B8190="","",IFERROR(VLOOKUP($O8190,Leaders!$A:$B,2,0),"Not Mapped"))</f>
        <v/>
      </c>
    </row>
    <row r="8191">
      <c r="A8191" s="16" t="n"/>
      <c r="G8191" s="17" t="n"/>
      <c r="H8191" s="17" t="n"/>
      <c r="I8191" s="17" t="n"/>
      <c r="J8191" s="17" t="n"/>
      <c r="K8191" s="17" t="n"/>
      <c r="L8191" s="17" t="n"/>
      <c r="N8191">
        <f>IF($B8191="","",IF($C8191="SUPERSTORE","Superstore","DH"))</f>
        <v/>
      </c>
      <c r="O8191">
        <f>IF($B8191="","",IFERROR(VLOOKUP($B8191,Mapping!$A:$C,2,0),"Not Mapped"))</f>
        <v/>
      </c>
      <c r="P8191">
        <f>IF($B8191="","",IFERROR(VLOOKUP($B8191,Mapping!$A:$C,3,0),"Not Mapped"))</f>
        <v/>
      </c>
      <c r="Q8191">
        <f>IF($B8191="","",IF(COUNTIF(Exclusions!$A:$A,$B8191)&gt;0,"Yes","No"))</f>
        <v/>
      </c>
      <c r="R8191" s="17">
        <f>IF($B8191="","",MIN(1,DAY($A8191)/IF($N8191="Superstore",Settings!$B$5,Settings!$B$4)))</f>
        <v/>
      </c>
      <c r="S8191" s="17">
        <f>IF(OR($B8191="",$G8191="",$R8191=0),"",$G8191/$R8191)</f>
        <v/>
      </c>
      <c r="T8191">
        <f>IF($S8191="","",IF($S8191&lt;Settings!$B$8,"Critical",IF($S8191&lt;Settings!$B$9,"Semi Critical","Non Critical")))</f>
        <v/>
      </c>
      <c r="U8191">
        <f>IF($B8191="","",IFERROR(VLOOKUP($O8191,Leaders!$A:$B,2,0),"Not Mapped"))</f>
        <v/>
      </c>
    </row>
    <row r="8192">
      <c r="A8192" s="16" t="n"/>
      <c r="G8192" s="17" t="n"/>
      <c r="H8192" s="17" t="n"/>
      <c r="I8192" s="17" t="n"/>
      <c r="J8192" s="17" t="n"/>
      <c r="K8192" s="17" t="n"/>
      <c r="L8192" s="17" t="n"/>
      <c r="N8192">
        <f>IF($B8192="","",IF($C8192="SUPERSTORE","Superstore","DH"))</f>
        <v/>
      </c>
      <c r="O8192">
        <f>IF($B8192="","",IFERROR(VLOOKUP($B8192,Mapping!$A:$C,2,0),"Not Mapped"))</f>
        <v/>
      </c>
      <c r="P8192">
        <f>IF($B8192="","",IFERROR(VLOOKUP($B8192,Mapping!$A:$C,3,0),"Not Mapped"))</f>
        <v/>
      </c>
      <c r="Q8192">
        <f>IF($B8192="","",IF(COUNTIF(Exclusions!$A:$A,$B8192)&gt;0,"Yes","No"))</f>
        <v/>
      </c>
      <c r="R8192" s="17">
        <f>IF($B8192="","",MIN(1,DAY($A8192)/IF($N8192="Superstore",Settings!$B$5,Settings!$B$4)))</f>
        <v/>
      </c>
      <c r="S8192" s="17">
        <f>IF(OR($B8192="",$G8192="",$R8192=0),"",$G8192/$R8192)</f>
        <v/>
      </c>
      <c r="T8192">
        <f>IF($S8192="","",IF($S8192&lt;Settings!$B$8,"Critical",IF($S8192&lt;Settings!$B$9,"Semi Critical","Non Critical")))</f>
        <v/>
      </c>
      <c r="U8192">
        <f>IF($B8192="","",IFERROR(VLOOKUP($O8192,Leaders!$A:$B,2,0),"Not Mapped"))</f>
        <v/>
      </c>
    </row>
    <row r="8193">
      <c r="A8193" s="16" t="n"/>
      <c r="G8193" s="17" t="n"/>
      <c r="H8193" s="17" t="n"/>
      <c r="I8193" s="17" t="n"/>
      <c r="J8193" s="17" t="n"/>
      <c r="K8193" s="17" t="n"/>
      <c r="L8193" s="17" t="n"/>
      <c r="N8193">
        <f>IF($B8193="","",IF($C8193="SUPERSTORE","Superstore","DH"))</f>
        <v/>
      </c>
      <c r="O8193">
        <f>IF($B8193="","",IFERROR(VLOOKUP($B8193,Mapping!$A:$C,2,0),"Not Mapped"))</f>
        <v/>
      </c>
      <c r="P8193">
        <f>IF($B8193="","",IFERROR(VLOOKUP($B8193,Mapping!$A:$C,3,0),"Not Mapped"))</f>
        <v/>
      </c>
      <c r="Q8193">
        <f>IF($B8193="","",IF(COUNTIF(Exclusions!$A:$A,$B8193)&gt;0,"Yes","No"))</f>
        <v/>
      </c>
      <c r="R8193" s="17">
        <f>IF($B8193="","",MIN(1,DAY($A8193)/IF($N8193="Superstore",Settings!$B$5,Settings!$B$4)))</f>
        <v/>
      </c>
      <c r="S8193" s="17">
        <f>IF(OR($B8193="",$G8193="",$R8193=0),"",$G8193/$R8193)</f>
        <v/>
      </c>
      <c r="T8193">
        <f>IF($S8193="","",IF($S8193&lt;Settings!$B$8,"Critical",IF($S8193&lt;Settings!$B$9,"Semi Critical","Non Critical")))</f>
        <v/>
      </c>
      <c r="U8193">
        <f>IF($B8193="","",IFERROR(VLOOKUP($O8193,Leaders!$A:$B,2,0),"Not Mapped"))</f>
        <v/>
      </c>
    </row>
    <row r="8194">
      <c r="A8194" s="16" t="n"/>
      <c r="G8194" s="17" t="n"/>
      <c r="H8194" s="17" t="n"/>
      <c r="I8194" s="17" t="n"/>
      <c r="J8194" s="17" t="n"/>
      <c r="K8194" s="17" t="n"/>
      <c r="L8194" s="17" t="n"/>
      <c r="N8194">
        <f>IF($B8194="","",IF($C8194="SUPERSTORE","Superstore","DH"))</f>
        <v/>
      </c>
      <c r="O8194">
        <f>IF($B8194="","",IFERROR(VLOOKUP($B8194,Mapping!$A:$C,2,0),"Not Mapped"))</f>
        <v/>
      </c>
      <c r="P8194">
        <f>IF($B8194="","",IFERROR(VLOOKUP($B8194,Mapping!$A:$C,3,0),"Not Mapped"))</f>
        <v/>
      </c>
      <c r="Q8194">
        <f>IF($B8194="","",IF(COUNTIF(Exclusions!$A:$A,$B8194)&gt;0,"Yes","No"))</f>
        <v/>
      </c>
      <c r="R8194" s="17">
        <f>IF($B8194="","",MIN(1,DAY($A8194)/IF($N8194="Superstore",Settings!$B$5,Settings!$B$4)))</f>
        <v/>
      </c>
      <c r="S8194" s="17">
        <f>IF(OR($B8194="",$G8194="",$R8194=0),"",$G8194/$R8194)</f>
        <v/>
      </c>
      <c r="T8194">
        <f>IF($S8194="","",IF($S8194&lt;Settings!$B$8,"Critical",IF($S8194&lt;Settings!$B$9,"Semi Critical","Non Critical")))</f>
        <v/>
      </c>
      <c r="U8194">
        <f>IF($B8194="","",IFERROR(VLOOKUP($O8194,Leaders!$A:$B,2,0),"Not Mapped"))</f>
        <v/>
      </c>
    </row>
    <row r="8195">
      <c r="A8195" s="16" t="n"/>
      <c r="G8195" s="17" t="n"/>
      <c r="H8195" s="17" t="n"/>
      <c r="I8195" s="17" t="n"/>
      <c r="J8195" s="17" t="n"/>
      <c r="K8195" s="17" t="n"/>
      <c r="L8195" s="17" t="n"/>
      <c r="N8195">
        <f>IF($B8195="","",IF($C8195="SUPERSTORE","Superstore","DH"))</f>
        <v/>
      </c>
      <c r="O8195">
        <f>IF($B8195="","",IFERROR(VLOOKUP($B8195,Mapping!$A:$C,2,0),"Not Mapped"))</f>
        <v/>
      </c>
      <c r="P8195">
        <f>IF($B8195="","",IFERROR(VLOOKUP($B8195,Mapping!$A:$C,3,0),"Not Mapped"))</f>
        <v/>
      </c>
      <c r="Q8195">
        <f>IF($B8195="","",IF(COUNTIF(Exclusions!$A:$A,$B8195)&gt;0,"Yes","No"))</f>
        <v/>
      </c>
      <c r="R8195" s="17">
        <f>IF($B8195="","",MIN(1,DAY($A8195)/IF($N8195="Superstore",Settings!$B$5,Settings!$B$4)))</f>
        <v/>
      </c>
      <c r="S8195" s="17">
        <f>IF(OR($B8195="",$G8195="",$R8195=0),"",$G8195/$R8195)</f>
        <v/>
      </c>
      <c r="T8195">
        <f>IF($S8195="","",IF($S8195&lt;Settings!$B$8,"Critical",IF($S8195&lt;Settings!$B$9,"Semi Critical","Non Critical")))</f>
        <v/>
      </c>
      <c r="U8195">
        <f>IF($B8195="","",IFERROR(VLOOKUP($O8195,Leaders!$A:$B,2,0),"Not Mapped"))</f>
        <v/>
      </c>
    </row>
    <row r="8196">
      <c r="A8196" s="16" t="n"/>
      <c r="G8196" s="17" t="n"/>
      <c r="H8196" s="17" t="n"/>
      <c r="I8196" s="17" t="n"/>
      <c r="J8196" s="17" t="n"/>
      <c r="K8196" s="17" t="n"/>
      <c r="L8196" s="17" t="n"/>
      <c r="N8196">
        <f>IF($B8196="","",IF($C8196="SUPERSTORE","Superstore","DH"))</f>
        <v/>
      </c>
      <c r="O8196">
        <f>IF($B8196="","",IFERROR(VLOOKUP($B8196,Mapping!$A:$C,2,0),"Not Mapped"))</f>
        <v/>
      </c>
      <c r="P8196">
        <f>IF($B8196="","",IFERROR(VLOOKUP($B8196,Mapping!$A:$C,3,0),"Not Mapped"))</f>
        <v/>
      </c>
      <c r="Q8196">
        <f>IF($B8196="","",IF(COUNTIF(Exclusions!$A:$A,$B8196)&gt;0,"Yes","No"))</f>
        <v/>
      </c>
      <c r="R8196" s="17">
        <f>IF($B8196="","",MIN(1,DAY($A8196)/IF($N8196="Superstore",Settings!$B$5,Settings!$B$4)))</f>
        <v/>
      </c>
      <c r="S8196" s="17">
        <f>IF(OR($B8196="",$G8196="",$R8196=0),"",$G8196/$R8196)</f>
        <v/>
      </c>
      <c r="T8196">
        <f>IF($S8196="","",IF($S8196&lt;Settings!$B$8,"Critical",IF($S8196&lt;Settings!$B$9,"Semi Critical","Non Critical")))</f>
        <v/>
      </c>
      <c r="U8196">
        <f>IF($B8196="","",IFERROR(VLOOKUP($O8196,Leaders!$A:$B,2,0),"Not Mapped"))</f>
        <v/>
      </c>
    </row>
    <row r="8197">
      <c r="A8197" s="16" t="n"/>
      <c r="G8197" s="17" t="n"/>
      <c r="H8197" s="17" t="n"/>
      <c r="I8197" s="17" t="n"/>
      <c r="J8197" s="17" t="n"/>
      <c r="K8197" s="17" t="n"/>
      <c r="L8197" s="17" t="n"/>
      <c r="N8197">
        <f>IF($B8197="","",IF($C8197="SUPERSTORE","Superstore","DH"))</f>
        <v/>
      </c>
      <c r="O8197">
        <f>IF($B8197="","",IFERROR(VLOOKUP($B8197,Mapping!$A:$C,2,0),"Not Mapped"))</f>
        <v/>
      </c>
      <c r="P8197">
        <f>IF($B8197="","",IFERROR(VLOOKUP($B8197,Mapping!$A:$C,3,0),"Not Mapped"))</f>
        <v/>
      </c>
      <c r="Q8197">
        <f>IF($B8197="","",IF(COUNTIF(Exclusions!$A:$A,$B8197)&gt;0,"Yes","No"))</f>
        <v/>
      </c>
      <c r="R8197" s="17">
        <f>IF($B8197="","",MIN(1,DAY($A8197)/IF($N8197="Superstore",Settings!$B$5,Settings!$B$4)))</f>
        <v/>
      </c>
      <c r="S8197" s="17">
        <f>IF(OR($B8197="",$G8197="",$R8197=0),"",$G8197/$R8197)</f>
        <v/>
      </c>
      <c r="T8197">
        <f>IF($S8197="","",IF($S8197&lt;Settings!$B$8,"Critical",IF($S8197&lt;Settings!$B$9,"Semi Critical","Non Critical")))</f>
        <v/>
      </c>
      <c r="U8197">
        <f>IF($B8197="","",IFERROR(VLOOKUP($O8197,Leaders!$A:$B,2,0),"Not Mapped"))</f>
        <v/>
      </c>
    </row>
    <row r="8198">
      <c r="A8198" s="16" t="n"/>
      <c r="G8198" s="17" t="n"/>
      <c r="H8198" s="17" t="n"/>
      <c r="I8198" s="17" t="n"/>
      <c r="J8198" s="17" t="n"/>
      <c r="K8198" s="17" t="n"/>
      <c r="L8198" s="17" t="n"/>
      <c r="N8198">
        <f>IF($B8198="","",IF($C8198="SUPERSTORE","Superstore","DH"))</f>
        <v/>
      </c>
      <c r="O8198">
        <f>IF($B8198="","",IFERROR(VLOOKUP($B8198,Mapping!$A:$C,2,0),"Not Mapped"))</f>
        <v/>
      </c>
      <c r="P8198">
        <f>IF($B8198="","",IFERROR(VLOOKUP($B8198,Mapping!$A:$C,3,0),"Not Mapped"))</f>
        <v/>
      </c>
      <c r="Q8198">
        <f>IF($B8198="","",IF(COUNTIF(Exclusions!$A:$A,$B8198)&gt;0,"Yes","No"))</f>
        <v/>
      </c>
      <c r="R8198" s="17">
        <f>IF($B8198="","",MIN(1,DAY($A8198)/IF($N8198="Superstore",Settings!$B$5,Settings!$B$4)))</f>
        <v/>
      </c>
      <c r="S8198" s="17">
        <f>IF(OR($B8198="",$G8198="",$R8198=0),"",$G8198/$R8198)</f>
        <v/>
      </c>
      <c r="T8198">
        <f>IF($S8198="","",IF($S8198&lt;Settings!$B$8,"Critical",IF($S8198&lt;Settings!$B$9,"Semi Critical","Non Critical")))</f>
        <v/>
      </c>
      <c r="U8198">
        <f>IF($B8198="","",IFERROR(VLOOKUP($O8198,Leaders!$A:$B,2,0),"Not Mapped"))</f>
        <v/>
      </c>
    </row>
    <row r="8199">
      <c r="A8199" s="16" t="n"/>
      <c r="G8199" s="17" t="n"/>
      <c r="H8199" s="17" t="n"/>
      <c r="I8199" s="17" t="n"/>
      <c r="J8199" s="17" t="n"/>
      <c r="K8199" s="17" t="n"/>
      <c r="L8199" s="17" t="n"/>
      <c r="N8199">
        <f>IF($B8199="","",IF($C8199="SUPERSTORE","Superstore","DH"))</f>
        <v/>
      </c>
      <c r="O8199">
        <f>IF($B8199="","",IFERROR(VLOOKUP($B8199,Mapping!$A:$C,2,0),"Not Mapped"))</f>
        <v/>
      </c>
      <c r="P8199">
        <f>IF($B8199="","",IFERROR(VLOOKUP($B8199,Mapping!$A:$C,3,0),"Not Mapped"))</f>
        <v/>
      </c>
      <c r="Q8199">
        <f>IF($B8199="","",IF(COUNTIF(Exclusions!$A:$A,$B8199)&gt;0,"Yes","No"))</f>
        <v/>
      </c>
      <c r="R8199" s="17">
        <f>IF($B8199="","",MIN(1,DAY($A8199)/IF($N8199="Superstore",Settings!$B$5,Settings!$B$4)))</f>
        <v/>
      </c>
      <c r="S8199" s="17">
        <f>IF(OR($B8199="",$G8199="",$R8199=0),"",$G8199/$R8199)</f>
        <v/>
      </c>
      <c r="T8199">
        <f>IF($S8199="","",IF($S8199&lt;Settings!$B$8,"Critical",IF($S8199&lt;Settings!$B$9,"Semi Critical","Non Critical")))</f>
        <v/>
      </c>
      <c r="U8199">
        <f>IF($B8199="","",IFERROR(VLOOKUP($O8199,Leaders!$A:$B,2,0),"Not Mapped"))</f>
        <v/>
      </c>
    </row>
    <row r="8200">
      <c r="A8200" s="16" t="n"/>
      <c r="G8200" s="17" t="n"/>
      <c r="H8200" s="17" t="n"/>
      <c r="I8200" s="17" t="n"/>
      <c r="J8200" s="17" t="n"/>
      <c r="K8200" s="17" t="n"/>
      <c r="L8200" s="17" t="n"/>
      <c r="N8200">
        <f>IF($B8200="","",IF($C8200="SUPERSTORE","Superstore","DH"))</f>
        <v/>
      </c>
      <c r="O8200">
        <f>IF($B8200="","",IFERROR(VLOOKUP($B8200,Mapping!$A:$C,2,0),"Not Mapped"))</f>
        <v/>
      </c>
      <c r="P8200">
        <f>IF($B8200="","",IFERROR(VLOOKUP($B8200,Mapping!$A:$C,3,0),"Not Mapped"))</f>
        <v/>
      </c>
      <c r="Q8200">
        <f>IF($B8200="","",IF(COUNTIF(Exclusions!$A:$A,$B8200)&gt;0,"Yes","No"))</f>
        <v/>
      </c>
      <c r="R8200" s="17">
        <f>IF($B8200="","",MIN(1,DAY($A8200)/IF($N8200="Superstore",Settings!$B$5,Settings!$B$4)))</f>
        <v/>
      </c>
      <c r="S8200" s="17">
        <f>IF(OR($B8200="",$G8200="",$R8200=0),"",$G8200/$R8200)</f>
        <v/>
      </c>
      <c r="T8200">
        <f>IF($S8200="","",IF($S8200&lt;Settings!$B$8,"Critical",IF($S8200&lt;Settings!$B$9,"Semi Critical","Non Critical")))</f>
        <v/>
      </c>
      <c r="U8200">
        <f>IF($B8200="","",IFERROR(VLOOKUP($O8200,Leaders!$A:$B,2,0),"Not Mapped"))</f>
        <v/>
      </c>
    </row>
    <row r="8201">
      <c r="A8201" s="16" t="n"/>
      <c r="G8201" s="17" t="n"/>
      <c r="H8201" s="17" t="n"/>
      <c r="I8201" s="17" t="n"/>
      <c r="J8201" s="17" t="n"/>
      <c r="K8201" s="17" t="n"/>
      <c r="L8201" s="17" t="n"/>
      <c r="N8201">
        <f>IF($B8201="","",IF($C8201="SUPERSTORE","Superstore","DH"))</f>
        <v/>
      </c>
      <c r="O8201">
        <f>IF($B8201="","",IFERROR(VLOOKUP($B8201,Mapping!$A:$C,2,0),"Not Mapped"))</f>
        <v/>
      </c>
      <c r="P8201">
        <f>IF($B8201="","",IFERROR(VLOOKUP($B8201,Mapping!$A:$C,3,0),"Not Mapped"))</f>
        <v/>
      </c>
      <c r="Q8201">
        <f>IF($B8201="","",IF(COUNTIF(Exclusions!$A:$A,$B8201)&gt;0,"Yes","No"))</f>
        <v/>
      </c>
      <c r="R8201" s="17">
        <f>IF($B8201="","",MIN(1,DAY($A8201)/IF($N8201="Superstore",Settings!$B$5,Settings!$B$4)))</f>
        <v/>
      </c>
      <c r="S8201" s="17">
        <f>IF(OR($B8201="",$G8201="",$R8201=0),"",$G8201/$R8201)</f>
        <v/>
      </c>
      <c r="T8201">
        <f>IF($S8201="","",IF($S8201&lt;Settings!$B$8,"Critical",IF($S8201&lt;Settings!$B$9,"Semi Critical","Non Critical")))</f>
        <v/>
      </c>
      <c r="U8201">
        <f>IF($B8201="","",IFERROR(VLOOKUP($O8201,Leaders!$A:$B,2,0),"Not Mapped"))</f>
        <v/>
      </c>
    </row>
    <row r="8202">
      <c r="A8202" s="16" t="n"/>
      <c r="G8202" s="17" t="n"/>
      <c r="H8202" s="17" t="n"/>
      <c r="I8202" s="17" t="n"/>
      <c r="J8202" s="17" t="n"/>
      <c r="K8202" s="17" t="n"/>
      <c r="L8202" s="17" t="n"/>
      <c r="N8202">
        <f>IF($B8202="","",IF($C8202="SUPERSTORE","Superstore","DH"))</f>
        <v/>
      </c>
      <c r="O8202">
        <f>IF($B8202="","",IFERROR(VLOOKUP($B8202,Mapping!$A:$C,2,0),"Not Mapped"))</f>
        <v/>
      </c>
      <c r="P8202">
        <f>IF($B8202="","",IFERROR(VLOOKUP($B8202,Mapping!$A:$C,3,0),"Not Mapped"))</f>
        <v/>
      </c>
      <c r="Q8202">
        <f>IF($B8202="","",IF(COUNTIF(Exclusions!$A:$A,$B8202)&gt;0,"Yes","No"))</f>
        <v/>
      </c>
      <c r="R8202" s="17">
        <f>IF($B8202="","",MIN(1,DAY($A8202)/IF($N8202="Superstore",Settings!$B$5,Settings!$B$4)))</f>
        <v/>
      </c>
      <c r="S8202" s="17">
        <f>IF(OR($B8202="",$G8202="",$R8202=0),"",$G8202/$R8202)</f>
        <v/>
      </c>
      <c r="T8202">
        <f>IF($S8202="","",IF($S8202&lt;Settings!$B$8,"Critical",IF($S8202&lt;Settings!$B$9,"Semi Critical","Non Critical")))</f>
        <v/>
      </c>
      <c r="U8202">
        <f>IF($B8202="","",IFERROR(VLOOKUP($O8202,Leaders!$A:$B,2,0),"Not Mapped"))</f>
        <v/>
      </c>
    </row>
    <row r="8203">
      <c r="A8203" s="16" t="n"/>
      <c r="G8203" s="17" t="n"/>
      <c r="H8203" s="17" t="n"/>
      <c r="I8203" s="17" t="n"/>
      <c r="J8203" s="17" t="n"/>
      <c r="K8203" s="17" t="n"/>
      <c r="L8203" s="17" t="n"/>
      <c r="N8203">
        <f>IF($B8203="","",IF($C8203="SUPERSTORE","Superstore","DH"))</f>
        <v/>
      </c>
      <c r="O8203">
        <f>IF($B8203="","",IFERROR(VLOOKUP($B8203,Mapping!$A:$C,2,0),"Not Mapped"))</f>
        <v/>
      </c>
      <c r="P8203">
        <f>IF($B8203="","",IFERROR(VLOOKUP($B8203,Mapping!$A:$C,3,0),"Not Mapped"))</f>
        <v/>
      </c>
      <c r="Q8203">
        <f>IF($B8203="","",IF(COUNTIF(Exclusions!$A:$A,$B8203)&gt;0,"Yes","No"))</f>
        <v/>
      </c>
      <c r="R8203" s="17">
        <f>IF($B8203="","",MIN(1,DAY($A8203)/IF($N8203="Superstore",Settings!$B$5,Settings!$B$4)))</f>
        <v/>
      </c>
      <c r="S8203" s="17">
        <f>IF(OR($B8203="",$G8203="",$R8203=0),"",$G8203/$R8203)</f>
        <v/>
      </c>
      <c r="T8203">
        <f>IF($S8203="","",IF($S8203&lt;Settings!$B$8,"Critical",IF($S8203&lt;Settings!$B$9,"Semi Critical","Non Critical")))</f>
        <v/>
      </c>
      <c r="U8203">
        <f>IF($B8203="","",IFERROR(VLOOKUP($O8203,Leaders!$A:$B,2,0),"Not Mapped"))</f>
        <v/>
      </c>
    </row>
    <row r="8204">
      <c r="A8204" s="16" t="n"/>
      <c r="G8204" s="17" t="n"/>
      <c r="H8204" s="17" t="n"/>
      <c r="I8204" s="17" t="n"/>
      <c r="J8204" s="17" t="n"/>
      <c r="K8204" s="17" t="n"/>
      <c r="L8204" s="17" t="n"/>
      <c r="N8204">
        <f>IF($B8204="","",IF($C8204="SUPERSTORE","Superstore","DH"))</f>
        <v/>
      </c>
      <c r="O8204">
        <f>IF($B8204="","",IFERROR(VLOOKUP($B8204,Mapping!$A:$C,2,0),"Not Mapped"))</f>
        <v/>
      </c>
      <c r="P8204">
        <f>IF($B8204="","",IFERROR(VLOOKUP($B8204,Mapping!$A:$C,3,0),"Not Mapped"))</f>
        <v/>
      </c>
      <c r="Q8204">
        <f>IF($B8204="","",IF(COUNTIF(Exclusions!$A:$A,$B8204)&gt;0,"Yes","No"))</f>
        <v/>
      </c>
      <c r="R8204" s="17">
        <f>IF($B8204="","",MIN(1,DAY($A8204)/IF($N8204="Superstore",Settings!$B$5,Settings!$B$4)))</f>
        <v/>
      </c>
      <c r="S8204" s="17">
        <f>IF(OR($B8204="",$G8204="",$R8204=0),"",$G8204/$R8204)</f>
        <v/>
      </c>
      <c r="T8204">
        <f>IF($S8204="","",IF($S8204&lt;Settings!$B$8,"Critical",IF($S8204&lt;Settings!$B$9,"Semi Critical","Non Critical")))</f>
        <v/>
      </c>
      <c r="U8204">
        <f>IF($B8204="","",IFERROR(VLOOKUP($O8204,Leaders!$A:$B,2,0),"Not Mapped"))</f>
        <v/>
      </c>
    </row>
    <row r="8205">
      <c r="A8205" s="16" t="n"/>
      <c r="G8205" s="17" t="n"/>
      <c r="H8205" s="17" t="n"/>
      <c r="I8205" s="17" t="n"/>
      <c r="J8205" s="17" t="n"/>
      <c r="K8205" s="17" t="n"/>
      <c r="L8205" s="17" t="n"/>
      <c r="N8205">
        <f>IF($B8205="","",IF($C8205="SUPERSTORE","Superstore","DH"))</f>
        <v/>
      </c>
      <c r="O8205">
        <f>IF($B8205="","",IFERROR(VLOOKUP($B8205,Mapping!$A:$C,2,0),"Not Mapped"))</f>
        <v/>
      </c>
      <c r="P8205">
        <f>IF($B8205="","",IFERROR(VLOOKUP($B8205,Mapping!$A:$C,3,0),"Not Mapped"))</f>
        <v/>
      </c>
      <c r="Q8205">
        <f>IF($B8205="","",IF(COUNTIF(Exclusions!$A:$A,$B8205)&gt;0,"Yes","No"))</f>
        <v/>
      </c>
      <c r="R8205" s="17">
        <f>IF($B8205="","",MIN(1,DAY($A8205)/IF($N8205="Superstore",Settings!$B$5,Settings!$B$4)))</f>
        <v/>
      </c>
      <c r="S8205" s="17">
        <f>IF(OR($B8205="",$G8205="",$R8205=0),"",$G8205/$R8205)</f>
        <v/>
      </c>
      <c r="T8205">
        <f>IF($S8205="","",IF($S8205&lt;Settings!$B$8,"Critical",IF($S8205&lt;Settings!$B$9,"Semi Critical","Non Critical")))</f>
        <v/>
      </c>
      <c r="U8205">
        <f>IF($B8205="","",IFERROR(VLOOKUP($O8205,Leaders!$A:$B,2,0),"Not Mapped"))</f>
        <v/>
      </c>
    </row>
    <row r="8206">
      <c r="A8206" s="16" t="n"/>
      <c r="G8206" s="17" t="n"/>
      <c r="H8206" s="17" t="n"/>
      <c r="I8206" s="17" t="n"/>
      <c r="J8206" s="17" t="n"/>
      <c r="K8206" s="17" t="n"/>
      <c r="L8206" s="17" t="n"/>
      <c r="N8206">
        <f>IF($B8206="","",IF($C8206="SUPERSTORE","Superstore","DH"))</f>
        <v/>
      </c>
      <c r="O8206">
        <f>IF($B8206="","",IFERROR(VLOOKUP($B8206,Mapping!$A:$C,2,0),"Not Mapped"))</f>
        <v/>
      </c>
      <c r="P8206">
        <f>IF($B8206="","",IFERROR(VLOOKUP($B8206,Mapping!$A:$C,3,0),"Not Mapped"))</f>
        <v/>
      </c>
      <c r="Q8206">
        <f>IF($B8206="","",IF(COUNTIF(Exclusions!$A:$A,$B8206)&gt;0,"Yes","No"))</f>
        <v/>
      </c>
      <c r="R8206" s="17">
        <f>IF($B8206="","",MIN(1,DAY($A8206)/IF($N8206="Superstore",Settings!$B$5,Settings!$B$4)))</f>
        <v/>
      </c>
      <c r="S8206" s="17">
        <f>IF(OR($B8206="",$G8206="",$R8206=0),"",$G8206/$R8206)</f>
        <v/>
      </c>
      <c r="T8206">
        <f>IF($S8206="","",IF($S8206&lt;Settings!$B$8,"Critical",IF($S8206&lt;Settings!$B$9,"Semi Critical","Non Critical")))</f>
        <v/>
      </c>
      <c r="U8206">
        <f>IF($B8206="","",IFERROR(VLOOKUP($O8206,Leaders!$A:$B,2,0),"Not Mapped"))</f>
        <v/>
      </c>
    </row>
    <row r="8207">
      <c r="A8207" s="16" t="n"/>
      <c r="G8207" s="17" t="n"/>
      <c r="H8207" s="17" t="n"/>
      <c r="I8207" s="17" t="n"/>
      <c r="J8207" s="17" t="n"/>
      <c r="K8207" s="17" t="n"/>
      <c r="L8207" s="17" t="n"/>
      <c r="N8207">
        <f>IF($B8207="","",IF($C8207="SUPERSTORE","Superstore","DH"))</f>
        <v/>
      </c>
      <c r="O8207">
        <f>IF($B8207="","",IFERROR(VLOOKUP($B8207,Mapping!$A:$C,2,0),"Not Mapped"))</f>
        <v/>
      </c>
      <c r="P8207">
        <f>IF($B8207="","",IFERROR(VLOOKUP($B8207,Mapping!$A:$C,3,0),"Not Mapped"))</f>
        <v/>
      </c>
      <c r="Q8207">
        <f>IF($B8207="","",IF(COUNTIF(Exclusions!$A:$A,$B8207)&gt;0,"Yes","No"))</f>
        <v/>
      </c>
      <c r="R8207" s="17">
        <f>IF($B8207="","",MIN(1,DAY($A8207)/IF($N8207="Superstore",Settings!$B$5,Settings!$B$4)))</f>
        <v/>
      </c>
      <c r="S8207" s="17">
        <f>IF(OR($B8207="",$G8207="",$R8207=0),"",$G8207/$R8207)</f>
        <v/>
      </c>
      <c r="T8207">
        <f>IF($S8207="","",IF($S8207&lt;Settings!$B$8,"Critical",IF($S8207&lt;Settings!$B$9,"Semi Critical","Non Critical")))</f>
        <v/>
      </c>
      <c r="U8207">
        <f>IF($B8207="","",IFERROR(VLOOKUP($O8207,Leaders!$A:$B,2,0),"Not Mapped"))</f>
        <v/>
      </c>
    </row>
    <row r="8208">
      <c r="A8208" s="16" t="n"/>
      <c r="G8208" s="17" t="n"/>
      <c r="H8208" s="17" t="n"/>
      <c r="I8208" s="17" t="n"/>
      <c r="J8208" s="17" t="n"/>
      <c r="K8208" s="17" t="n"/>
      <c r="L8208" s="17" t="n"/>
      <c r="N8208">
        <f>IF($B8208="","",IF($C8208="SUPERSTORE","Superstore","DH"))</f>
        <v/>
      </c>
      <c r="O8208">
        <f>IF($B8208="","",IFERROR(VLOOKUP($B8208,Mapping!$A:$C,2,0),"Not Mapped"))</f>
        <v/>
      </c>
      <c r="P8208">
        <f>IF($B8208="","",IFERROR(VLOOKUP($B8208,Mapping!$A:$C,3,0),"Not Mapped"))</f>
        <v/>
      </c>
      <c r="Q8208">
        <f>IF($B8208="","",IF(COUNTIF(Exclusions!$A:$A,$B8208)&gt;0,"Yes","No"))</f>
        <v/>
      </c>
      <c r="R8208" s="17">
        <f>IF($B8208="","",MIN(1,DAY($A8208)/IF($N8208="Superstore",Settings!$B$5,Settings!$B$4)))</f>
        <v/>
      </c>
      <c r="S8208" s="17">
        <f>IF(OR($B8208="",$G8208="",$R8208=0),"",$G8208/$R8208)</f>
        <v/>
      </c>
      <c r="T8208">
        <f>IF($S8208="","",IF($S8208&lt;Settings!$B$8,"Critical",IF($S8208&lt;Settings!$B$9,"Semi Critical","Non Critical")))</f>
        <v/>
      </c>
      <c r="U8208">
        <f>IF($B8208="","",IFERROR(VLOOKUP($O8208,Leaders!$A:$B,2,0),"Not Mapped"))</f>
        <v/>
      </c>
    </row>
    <row r="8209">
      <c r="A8209" s="16" t="n"/>
      <c r="G8209" s="17" t="n"/>
      <c r="H8209" s="17" t="n"/>
      <c r="I8209" s="17" t="n"/>
      <c r="J8209" s="17" t="n"/>
      <c r="K8209" s="17" t="n"/>
      <c r="L8209" s="17" t="n"/>
      <c r="N8209">
        <f>IF($B8209="","",IF($C8209="SUPERSTORE","Superstore","DH"))</f>
        <v/>
      </c>
      <c r="O8209">
        <f>IF($B8209="","",IFERROR(VLOOKUP($B8209,Mapping!$A:$C,2,0),"Not Mapped"))</f>
        <v/>
      </c>
      <c r="P8209">
        <f>IF($B8209="","",IFERROR(VLOOKUP($B8209,Mapping!$A:$C,3,0),"Not Mapped"))</f>
        <v/>
      </c>
      <c r="Q8209">
        <f>IF($B8209="","",IF(COUNTIF(Exclusions!$A:$A,$B8209)&gt;0,"Yes","No"))</f>
        <v/>
      </c>
      <c r="R8209" s="17">
        <f>IF($B8209="","",MIN(1,DAY($A8209)/IF($N8209="Superstore",Settings!$B$5,Settings!$B$4)))</f>
        <v/>
      </c>
      <c r="S8209" s="17">
        <f>IF(OR($B8209="",$G8209="",$R8209=0),"",$G8209/$R8209)</f>
        <v/>
      </c>
      <c r="T8209">
        <f>IF($S8209="","",IF($S8209&lt;Settings!$B$8,"Critical",IF($S8209&lt;Settings!$B$9,"Semi Critical","Non Critical")))</f>
        <v/>
      </c>
      <c r="U8209">
        <f>IF($B8209="","",IFERROR(VLOOKUP($O8209,Leaders!$A:$B,2,0),"Not Mapped"))</f>
        <v/>
      </c>
    </row>
    <row r="8210">
      <c r="A8210" s="16" t="n"/>
      <c r="G8210" s="17" t="n"/>
      <c r="H8210" s="17" t="n"/>
      <c r="I8210" s="17" t="n"/>
      <c r="J8210" s="17" t="n"/>
      <c r="K8210" s="17" t="n"/>
      <c r="L8210" s="17" t="n"/>
      <c r="N8210">
        <f>IF($B8210="","",IF($C8210="SUPERSTORE","Superstore","DH"))</f>
        <v/>
      </c>
      <c r="O8210">
        <f>IF($B8210="","",IFERROR(VLOOKUP($B8210,Mapping!$A:$C,2,0),"Not Mapped"))</f>
        <v/>
      </c>
      <c r="P8210">
        <f>IF($B8210="","",IFERROR(VLOOKUP($B8210,Mapping!$A:$C,3,0),"Not Mapped"))</f>
        <v/>
      </c>
      <c r="Q8210">
        <f>IF($B8210="","",IF(COUNTIF(Exclusions!$A:$A,$B8210)&gt;0,"Yes","No"))</f>
        <v/>
      </c>
      <c r="R8210" s="17">
        <f>IF($B8210="","",MIN(1,DAY($A8210)/IF($N8210="Superstore",Settings!$B$5,Settings!$B$4)))</f>
        <v/>
      </c>
      <c r="S8210" s="17">
        <f>IF(OR($B8210="",$G8210="",$R8210=0),"",$G8210/$R8210)</f>
        <v/>
      </c>
      <c r="T8210">
        <f>IF($S8210="","",IF($S8210&lt;Settings!$B$8,"Critical",IF($S8210&lt;Settings!$B$9,"Semi Critical","Non Critical")))</f>
        <v/>
      </c>
      <c r="U8210">
        <f>IF($B8210="","",IFERROR(VLOOKUP($O8210,Leaders!$A:$B,2,0),"Not Mapped"))</f>
        <v/>
      </c>
    </row>
    <row r="8211">
      <c r="A8211" s="16" t="n"/>
      <c r="G8211" s="17" t="n"/>
      <c r="H8211" s="17" t="n"/>
      <c r="I8211" s="17" t="n"/>
      <c r="J8211" s="17" t="n"/>
      <c r="K8211" s="17" t="n"/>
      <c r="L8211" s="17" t="n"/>
      <c r="N8211">
        <f>IF($B8211="","",IF($C8211="SUPERSTORE","Superstore","DH"))</f>
        <v/>
      </c>
      <c r="O8211">
        <f>IF($B8211="","",IFERROR(VLOOKUP($B8211,Mapping!$A:$C,2,0),"Not Mapped"))</f>
        <v/>
      </c>
      <c r="P8211">
        <f>IF($B8211="","",IFERROR(VLOOKUP($B8211,Mapping!$A:$C,3,0),"Not Mapped"))</f>
        <v/>
      </c>
      <c r="Q8211">
        <f>IF($B8211="","",IF(COUNTIF(Exclusions!$A:$A,$B8211)&gt;0,"Yes","No"))</f>
        <v/>
      </c>
      <c r="R8211" s="17">
        <f>IF($B8211="","",MIN(1,DAY($A8211)/IF($N8211="Superstore",Settings!$B$5,Settings!$B$4)))</f>
        <v/>
      </c>
      <c r="S8211" s="17">
        <f>IF(OR($B8211="",$G8211="",$R8211=0),"",$G8211/$R8211)</f>
        <v/>
      </c>
      <c r="T8211">
        <f>IF($S8211="","",IF($S8211&lt;Settings!$B$8,"Critical",IF($S8211&lt;Settings!$B$9,"Semi Critical","Non Critical")))</f>
        <v/>
      </c>
      <c r="U8211">
        <f>IF($B8211="","",IFERROR(VLOOKUP($O8211,Leaders!$A:$B,2,0),"Not Mapped"))</f>
        <v/>
      </c>
    </row>
    <row r="8212">
      <c r="A8212" s="16" t="n"/>
      <c r="G8212" s="17" t="n"/>
      <c r="H8212" s="17" t="n"/>
      <c r="I8212" s="17" t="n"/>
      <c r="J8212" s="17" t="n"/>
      <c r="K8212" s="17" t="n"/>
      <c r="L8212" s="17" t="n"/>
      <c r="N8212">
        <f>IF($B8212="","",IF($C8212="SUPERSTORE","Superstore","DH"))</f>
        <v/>
      </c>
      <c r="O8212">
        <f>IF($B8212="","",IFERROR(VLOOKUP($B8212,Mapping!$A:$C,2,0),"Not Mapped"))</f>
        <v/>
      </c>
      <c r="P8212">
        <f>IF($B8212="","",IFERROR(VLOOKUP($B8212,Mapping!$A:$C,3,0),"Not Mapped"))</f>
        <v/>
      </c>
      <c r="Q8212">
        <f>IF($B8212="","",IF(COUNTIF(Exclusions!$A:$A,$B8212)&gt;0,"Yes","No"))</f>
        <v/>
      </c>
      <c r="R8212" s="17">
        <f>IF($B8212="","",MIN(1,DAY($A8212)/IF($N8212="Superstore",Settings!$B$5,Settings!$B$4)))</f>
        <v/>
      </c>
      <c r="S8212" s="17">
        <f>IF(OR($B8212="",$G8212="",$R8212=0),"",$G8212/$R8212)</f>
        <v/>
      </c>
      <c r="T8212">
        <f>IF($S8212="","",IF($S8212&lt;Settings!$B$8,"Critical",IF($S8212&lt;Settings!$B$9,"Semi Critical","Non Critical")))</f>
        <v/>
      </c>
      <c r="U8212">
        <f>IF($B8212="","",IFERROR(VLOOKUP($O8212,Leaders!$A:$B,2,0),"Not Mapped"))</f>
        <v/>
      </c>
    </row>
    <row r="8213">
      <c r="A8213" s="16" t="n"/>
      <c r="G8213" s="17" t="n"/>
      <c r="H8213" s="17" t="n"/>
      <c r="I8213" s="17" t="n"/>
      <c r="J8213" s="17" t="n"/>
      <c r="K8213" s="17" t="n"/>
      <c r="L8213" s="17" t="n"/>
      <c r="N8213">
        <f>IF($B8213="","",IF($C8213="SUPERSTORE","Superstore","DH"))</f>
        <v/>
      </c>
      <c r="O8213">
        <f>IF($B8213="","",IFERROR(VLOOKUP($B8213,Mapping!$A:$C,2,0),"Not Mapped"))</f>
        <v/>
      </c>
      <c r="P8213">
        <f>IF($B8213="","",IFERROR(VLOOKUP($B8213,Mapping!$A:$C,3,0),"Not Mapped"))</f>
        <v/>
      </c>
      <c r="Q8213">
        <f>IF($B8213="","",IF(COUNTIF(Exclusions!$A:$A,$B8213)&gt;0,"Yes","No"))</f>
        <v/>
      </c>
      <c r="R8213" s="17">
        <f>IF($B8213="","",MIN(1,DAY($A8213)/IF($N8213="Superstore",Settings!$B$5,Settings!$B$4)))</f>
        <v/>
      </c>
      <c r="S8213" s="17">
        <f>IF(OR($B8213="",$G8213="",$R8213=0),"",$G8213/$R8213)</f>
        <v/>
      </c>
      <c r="T8213">
        <f>IF($S8213="","",IF($S8213&lt;Settings!$B$8,"Critical",IF($S8213&lt;Settings!$B$9,"Semi Critical","Non Critical")))</f>
        <v/>
      </c>
      <c r="U8213">
        <f>IF($B8213="","",IFERROR(VLOOKUP($O8213,Leaders!$A:$B,2,0),"Not Mapped"))</f>
        <v/>
      </c>
    </row>
    <row r="8214">
      <c r="A8214" s="16" t="n"/>
      <c r="G8214" s="17" t="n"/>
      <c r="H8214" s="17" t="n"/>
      <c r="I8214" s="17" t="n"/>
      <c r="J8214" s="17" t="n"/>
      <c r="K8214" s="17" t="n"/>
      <c r="L8214" s="17" t="n"/>
      <c r="N8214">
        <f>IF($B8214="","",IF($C8214="SUPERSTORE","Superstore","DH"))</f>
        <v/>
      </c>
      <c r="O8214">
        <f>IF($B8214="","",IFERROR(VLOOKUP($B8214,Mapping!$A:$C,2,0),"Not Mapped"))</f>
        <v/>
      </c>
      <c r="P8214">
        <f>IF($B8214="","",IFERROR(VLOOKUP($B8214,Mapping!$A:$C,3,0),"Not Mapped"))</f>
        <v/>
      </c>
      <c r="Q8214">
        <f>IF($B8214="","",IF(COUNTIF(Exclusions!$A:$A,$B8214)&gt;0,"Yes","No"))</f>
        <v/>
      </c>
      <c r="R8214" s="17">
        <f>IF($B8214="","",MIN(1,DAY($A8214)/IF($N8214="Superstore",Settings!$B$5,Settings!$B$4)))</f>
        <v/>
      </c>
      <c r="S8214" s="17">
        <f>IF(OR($B8214="",$G8214="",$R8214=0),"",$G8214/$R8214)</f>
        <v/>
      </c>
      <c r="T8214">
        <f>IF($S8214="","",IF($S8214&lt;Settings!$B$8,"Critical",IF($S8214&lt;Settings!$B$9,"Semi Critical","Non Critical")))</f>
        <v/>
      </c>
      <c r="U8214">
        <f>IF($B8214="","",IFERROR(VLOOKUP($O8214,Leaders!$A:$B,2,0),"Not Mapped"))</f>
        <v/>
      </c>
    </row>
    <row r="8215">
      <c r="A8215" s="16" t="n"/>
      <c r="G8215" s="17" t="n"/>
      <c r="H8215" s="17" t="n"/>
      <c r="I8215" s="17" t="n"/>
      <c r="J8215" s="17" t="n"/>
      <c r="K8215" s="17" t="n"/>
      <c r="L8215" s="17" t="n"/>
      <c r="N8215">
        <f>IF($B8215="","",IF($C8215="SUPERSTORE","Superstore","DH"))</f>
        <v/>
      </c>
      <c r="O8215">
        <f>IF($B8215="","",IFERROR(VLOOKUP($B8215,Mapping!$A:$C,2,0),"Not Mapped"))</f>
        <v/>
      </c>
      <c r="P8215">
        <f>IF($B8215="","",IFERROR(VLOOKUP($B8215,Mapping!$A:$C,3,0),"Not Mapped"))</f>
        <v/>
      </c>
      <c r="Q8215">
        <f>IF($B8215="","",IF(COUNTIF(Exclusions!$A:$A,$B8215)&gt;0,"Yes","No"))</f>
        <v/>
      </c>
      <c r="R8215" s="17">
        <f>IF($B8215="","",MIN(1,DAY($A8215)/IF($N8215="Superstore",Settings!$B$5,Settings!$B$4)))</f>
        <v/>
      </c>
      <c r="S8215" s="17">
        <f>IF(OR($B8215="",$G8215="",$R8215=0),"",$G8215/$R8215)</f>
        <v/>
      </c>
      <c r="T8215">
        <f>IF($S8215="","",IF($S8215&lt;Settings!$B$8,"Critical",IF($S8215&lt;Settings!$B$9,"Semi Critical","Non Critical")))</f>
        <v/>
      </c>
      <c r="U8215">
        <f>IF($B8215="","",IFERROR(VLOOKUP($O8215,Leaders!$A:$B,2,0),"Not Mapped"))</f>
        <v/>
      </c>
    </row>
    <row r="8216">
      <c r="A8216" s="16" t="n"/>
      <c r="G8216" s="17" t="n"/>
      <c r="H8216" s="17" t="n"/>
      <c r="I8216" s="17" t="n"/>
      <c r="J8216" s="17" t="n"/>
      <c r="K8216" s="17" t="n"/>
      <c r="L8216" s="17" t="n"/>
      <c r="N8216">
        <f>IF($B8216="","",IF($C8216="SUPERSTORE","Superstore","DH"))</f>
        <v/>
      </c>
      <c r="O8216">
        <f>IF($B8216="","",IFERROR(VLOOKUP($B8216,Mapping!$A:$C,2,0),"Not Mapped"))</f>
        <v/>
      </c>
      <c r="P8216">
        <f>IF($B8216="","",IFERROR(VLOOKUP($B8216,Mapping!$A:$C,3,0),"Not Mapped"))</f>
        <v/>
      </c>
      <c r="Q8216">
        <f>IF($B8216="","",IF(COUNTIF(Exclusions!$A:$A,$B8216)&gt;0,"Yes","No"))</f>
        <v/>
      </c>
      <c r="R8216" s="17">
        <f>IF($B8216="","",MIN(1,DAY($A8216)/IF($N8216="Superstore",Settings!$B$5,Settings!$B$4)))</f>
        <v/>
      </c>
      <c r="S8216" s="17">
        <f>IF(OR($B8216="",$G8216="",$R8216=0),"",$G8216/$R8216)</f>
        <v/>
      </c>
      <c r="T8216">
        <f>IF($S8216="","",IF($S8216&lt;Settings!$B$8,"Critical",IF($S8216&lt;Settings!$B$9,"Semi Critical","Non Critical")))</f>
        <v/>
      </c>
      <c r="U8216">
        <f>IF($B8216="","",IFERROR(VLOOKUP($O8216,Leaders!$A:$B,2,0),"Not Mapped"))</f>
        <v/>
      </c>
    </row>
    <row r="8217">
      <c r="A8217" s="16" t="n"/>
      <c r="G8217" s="17" t="n"/>
      <c r="H8217" s="17" t="n"/>
      <c r="I8217" s="17" t="n"/>
      <c r="J8217" s="17" t="n"/>
      <c r="K8217" s="17" t="n"/>
      <c r="L8217" s="17" t="n"/>
      <c r="N8217">
        <f>IF($B8217="","",IF($C8217="SUPERSTORE","Superstore","DH"))</f>
        <v/>
      </c>
      <c r="O8217">
        <f>IF($B8217="","",IFERROR(VLOOKUP($B8217,Mapping!$A:$C,2,0),"Not Mapped"))</f>
        <v/>
      </c>
      <c r="P8217">
        <f>IF($B8217="","",IFERROR(VLOOKUP($B8217,Mapping!$A:$C,3,0),"Not Mapped"))</f>
        <v/>
      </c>
      <c r="Q8217">
        <f>IF($B8217="","",IF(COUNTIF(Exclusions!$A:$A,$B8217)&gt;0,"Yes","No"))</f>
        <v/>
      </c>
      <c r="R8217" s="17">
        <f>IF($B8217="","",MIN(1,DAY($A8217)/IF($N8217="Superstore",Settings!$B$5,Settings!$B$4)))</f>
        <v/>
      </c>
      <c r="S8217" s="17">
        <f>IF(OR($B8217="",$G8217="",$R8217=0),"",$G8217/$R8217)</f>
        <v/>
      </c>
      <c r="T8217">
        <f>IF($S8217="","",IF($S8217&lt;Settings!$B$8,"Critical",IF($S8217&lt;Settings!$B$9,"Semi Critical","Non Critical")))</f>
        <v/>
      </c>
      <c r="U8217">
        <f>IF($B8217="","",IFERROR(VLOOKUP($O8217,Leaders!$A:$B,2,0),"Not Mapped"))</f>
        <v/>
      </c>
    </row>
    <row r="8218">
      <c r="A8218" s="16" t="n"/>
      <c r="G8218" s="17" t="n"/>
      <c r="H8218" s="17" t="n"/>
      <c r="I8218" s="17" t="n"/>
      <c r="J8218" s="17" t="n"/>
      <c r="K8218" s="17" t="n"/>
      <c r="L8218" s="17" t="n"/>
      <c r="N8218">
        <f>IF($B8218="","",IF($C8218="SUPERSTORE","Superstore","DH"))</f>
        <v/>
      </c>
      <c r="O8218">
        <f>IF($B8218="","",IFERROR(VLOOKUP($B8218,Mapping!$A:$C,2,0),"Not Mapped"))</f>
        <v/>
      </c>
      <c r="P8218">
        <f>IF($B8218="","",IFERROR(VLOOKUP($B8218,Mapping!$A:$C,3,0),"Not Mapped"))</f>
        <v/>
      </c>
      <c r="Q8218">
        <f>IF($B8218="","",IF(COUNTIF(Exclusions!$A:$A,$B8218)&gt;0,"Yes","No"))</f>
        <v/>
      </c>
      <c r="R8218" s="17">
        <f>IF($B8218="","",MIN(1,DAY($A8218)/IF($N8218="Superstore",Settings!$B$5,Settings!$B$4)))</f>
        <v/>
      </c>
      <c r="S8218" s="17">
        <f>IF(OR($B8218="",$G8218="",$R8218=0),"",$G8218/$R8218)</f>
        <v/>
      </c>
      <c r="T8218">
        <f>IF($S8218="","",IF($S8218&lt;Settings!$B$8,"Critical",IF($S8218&lt;Settings!$B$9,"Semi Critical","Non Critical")))</f>
        <v/>
      </c>
      <c r="U8218">
        <f>IF($B8218="","",IFERROR(VLOOKUP($O8218,Leaders!$A:$B,2,0),"Not Mapped"))</f>
        <v/>
      </c>
    </row>
    <row r="8219">
      <c r="A8219" s="16" t="n"/>
      <c r="G8219" s="17" t="n"/>
      <c r="H8219" s="17" t="n"/>
      <c r="I8219" s="17" t="n"/>
      <c r="J8219" s="17" t="n"/>
      <c r="K8219" s="17" t="n"/>
      <c r="L8219" s="17" t="n"/>
      <c r="N8219">
        <f>IF($B8219="","",IF($C8219="SUPERSTORE","Superstore","DH"))</f>
        <v/>
      </c>
      <c r="O8219">
        <f>IF($B8219="","",IFERROR(VLOOKUP($B8219,Mapping!$A:$C,2,0),"Not Mapped"))</f>
        <v/>
      </c>
      <c r="P8219">
        <f>IF($B8219="","",IFERROR(VLOOKUP($B8219,Mapping!$A:$C,3,0),"Not Mapped"))</f>
        <v/>
      </c>
      <c r="Q8219">
        <f>IF($B8219="","",IF(COUNTIF(Exclusions!$A:$A,$B8219)&gt;0,"Yes","No"))</f>
        <v/>
      </c>
      <c r="R8219" s="17">
        <f>IF($B8219="","",MIN(1,DAY($A8219)/IF($N8219="Superstore",Settings!$B$5,Settings!$B$4)))</f>
        <v/>
      </c>
      <c r="S8219" s="17">
        <f>IF(OR($B8219="",$G8219="",$R8219=0),"",$G8219/$R8219)</f>
        <v/>
      </c>
      <c r="T8219">
        <f>IF($S8219="","",IF($S8219&lt;Settings!$B$8,"Critical",IF($S8219&lt;Settings!$B$9,"Semi Critical","Non Critical")))</f>
        <v/>
      </c>
      <c r="U8219">
        <f>IF($B8219="","",IFERROR(VLOOKUP($O8219,Leaders!$A:$B,2,0),"Not Mapped"))</f>
        <v/>
      </c>
    </row>
    <row r="8220">
      <c r="A8220" s="16" t="n"/>
      <c r="G8220" s="17" t="n"/>
      <c r="H8220" s="17" t="n"/>
      <c r="I8220" s="17" t="n"/>
      <c r="J8220" s="17" t="n"/>
      <c r="K8220" s="17" t="n"/>
      <c r="L8220" s="17" t="n"/>
      <c r="N8220">
        <f>IF($B8220="","",IF($C8220="SUPERSTORE","Superstore","DH"))</f>
        <v/>
      </c>
      <c r="O8220">
        <f>IF($B8220="","",IFERROR(VLOOKUP($B8220,Mapping!$A:$C,2,0),"Not Mapped"))</f>
        <v/>
      </c>
      <c r="P8220">
        <f>IF($B8220="","",IFERROR(VLOOKUP($B8220,Mapping!$A:$C,3,0),"Not Mapped"))</f>
        <v/>
      </c>
      <c r="Q8220">
        <f>IF($B8220="","",IF(COUNTIF(Exclusions!$A:$A,$B8220)&gt;0,"Yes","No"))</f>
        <v/>
      </c>
      <c r="R8220" s="17">
        <f>IF($B8220="","",MIN(1,DAY($A8220)/IF($N8220="Superstore",Settings!$B$5,Settings!$B$4)))</f>
        <v/>
      </c>
      <c r="S8220" s="17">
        <f>IF(OR($B8220="",$G8220="",$R8220=0),"",$G8220/$R8220)</f>
        <v/>
      </c>
      <c r="T8220">
        <f>IF($S8220="","",IF($S8220&lt;Settings!$B$8,"Critical",IF($S8220&lt;Settings!$B$9,"Semi Critical","Non Critical")))</f>
        <v/>
      </c>
      <c r="U8220">
        <f>IF($B8220="","",IFERROR(VLOOKUP($O8220,Leaders!$A:$B,2,0),"Not Mapped"))</f>
        <v/>
      </c>
    </row>
    <row r="8221">
      <c r="A8221" s="16" t="n"/>
      <c r="G8221" s="17" t="n"/>
      <c r="H8221" s="17" t="n"/>
      <c r="I8221" s="17" t="n"/>
      <c r="J8221" s="17" t="n"/>
      <c r="K8221" s="17" t="n"/>
      <c r="L8221" s="17" t="n"/>
      <c r="N8221">
        <f>IF($B8221="","",IF($C8221="SUPERSTORE","Superstore","DH"))</f>
        <v/>
      </c>
      <c r="O8221">
        <f>IF($B8221="","",IFERROR(VLOOKUP($B8221,Mapping!$A:$C,2,0),"Not Mapped"))</f>
        <v/>
      </c>
      <c r="P8221">
        <f>IF($B8221="","",IFERROR(VLOOKUP($B8221,Mapping!$A:$C,3,0),"Not Mapped"))</f>
        <v/>
      </c>
      <c r="Q8221">
        <f>IF($B8221="","",IF(COUNTIF(Exclusions!$A:$A,$B8221)&gt;0,"Yes","No"))</f>
        <v/>
      </c>
      <c r="R8221" s="17">
        <f>IF($B8221="","",MIN(1,DAY($A8221)/IF($N8221="Superstore",Settings!$B$5,Settings!$B$4)))</f>
        <v/>
      </c>
      <c r="S8221" s="17">
        <f>IF(OR($B8221="",$G8221="",$R8221=0),"",$G8221/$R8221)</f>
        <v/>
      </c>
      <c r="T8221">
        <f>IF($S8221="","",IF($S8221&lt;Settings!$B$8,"Critical",IF($S8221&lt;Settings!$B$9,"Semi Critical","Non Critical")))</f>
        <v/>
      </c>
      <c r="U8221">
        <f>IF($B8221="","",IFERROR(VLOOKUP($O8221,Leaders!$A:$B,2,0),"Not Mapped"))</f>
        <v/>
      </c>
    </row>
    <row r="8222">
      <c r="A8222" s="16" t="n"/>
      <c r="G8222" s="17" t="n"/>
      <c r="H8222" s="17" t="n"/>
      <c r="I8222" s="17" t="n"/>
      <c r="J8222" s="17" t="n"/>
      <c r="K8222" s="17" t="n"/>
      <c r="L8222" s="17" t="n"/>
      <c r="N8222">
        <f>IF($B8222="","",IF($C8222="SUPERSTORE","Superstore","DH"))</f>
        <v/>
      </c>
      <c r="O8222">
        <f>IF($B8222="","",IFERROR(VLOOKUP($B8222,Mapping!$A:$C,2,0),"Not Mapped"))</f>
        <v/>
      </c>
      <c r="P8222">
        <f>IF($B8222="","",IFERROR(VLOOKUP($B8222,Mapping!$A:$C,3,0),"Not Mapped"))</f>
        <v/>
      </c>
      <c r="Q8222">
        <f>IF($B8222="","",IF(COUNTIF(Exclusions!$A:$A,$B8222)&gt;0,"Yes","No"))</f>
        <v/>
      </c>
      <c r="R8222" s="17">
        <f>IF($B8222="","",MIN(1,DAY($A8222)/IF($N8222="Superstore",Settings!$B$5,Settings!$B$4)))</f>
        <v/>
      </c>
      <c r="S8222" s="17">
        <f>IF(OR($B8222="",$G8222="",$R8222=0),"",$G8222/$R8222)</f>
        <v/>
      </c>
      <c r="T8222">
        <f>IF($S8222="","",IF($S8222&lt;Settings!$B$8,"Critical",IF($S8222&lt;Settings!$B$9,"Semi Critical","Non Critical")))</f>
        <v/>
      </c>
      <c r="U8222">
        <f>IF($B8222="","",IFERROR(VLOOKUP($O8222,Leaders!$A:$B,2,0),"Not Mapped"))</f>
        <v/>
      </c>
    </row>
    <row r="8223">
      <c r="A8223" s="16" t="n"/>
      <c r="G8223" s="17" t="n"/>
      <c r="H8223" s="17" t="n"/>
      <c r="I8223" s="17" t="n"/>
      <c r="J8223" s="17" t="n"/>
      <c r="K8223" s="17" t="n"/>
      <c r="L8223" s="17" t="n"/>
      <c r="N8223">
        <f>IF($B8223="","",IF($C8223="SUPERSTORE","Superstore","DH"))</f>
        <v/>
      </c>
      <c r="O8223">
        <f>IF($B8223="","",IFERROR(VLOOKUP($B8223,Mapping!$A:$C,2,0),"Not Mapped"))</f>
        <v/>
      </c>
      <c r="P8223">
        <f>IF($B8223="","",IFERROR(VLOOKUP($B8223,Mapping!$A:$C,3,0),"Not Mapped"))</f>
        <v/>
      </c>
      <c r="Q8223">
        <f>IF($B8223="","",IF(COUNTIF(Exclusions!$A:$A,$B8223)&gt;0,"Yes","No"))</f>
        <v/>
      </c>
      <c r="R8223" s="17">
        <f>IF($B8223="","",MIN(1,DAY($A8223)/IF($N8223="Superstore",Settings!$B$5,Settings!$B$4)))</f>
        <v/>
      </c>
      <c r="S8223" s="17">
        <f>IF(OR($B8223="",$G8223="",$R8223=0),"",$G8223/$R8223)</f>
        <v/>
      </c>
      <c r="T8223">
        <f>IF($S8223="","",IF($S8223&lt;Settings!$B$8,"Critical",IF($S8223&lt;Settings!$B$9,"Semi Critical","Non Critical")))</f>
        <v/>
      </c>
      <c r="U8223">
        <f>IF($B8223="","",IFERROR(VLOOKUP($O8223,Leaders!$A:$B,2,0),"Not Mapped"))</f>
        <v/>
      </c>
    </row>
    <row r="8224">
      <c r="A8224" s="16" t="n"/>
      <c r="G8224" s="17" t="n"/>
      <c r="H8224" s="17" t="n"/>
      <c r="I8224" s="17" t="n"/>
      <c r="J8224" s="17" t="n"/>
      <c r="K8224" s="17" t="n"/>
      <c r="L8224" s="17" t="n"/>
      <c r="N8224">
        <f>IF($B8224="","",IF($C8224="SUPERSTORE","Superstore","DH"))</f>
        <v/>
      </c>
      <c r="O8224">
        <f>IF($B8224="","",IFERROR(VLOOKUP($B8224,Mapping!$A:$C,2,0),"Not Mapped"))</f>
        <v/>
      </c>
      <c r="P8224">
        <f>IF($B8224="","",IFERROR(VLOOKUP($B8224,Mapping!$A:$C,3,0),"Not Mapped"))</f>
        <v/>
      </c>
      <c r="Q8224">
        <f>IF($B8224="","",IF(COUNTIF(Exclusions!$A:$A,$B8224)&gt;0,"Yes","No"))</f>
        <v/>
      </c>
      <c r="R8224" s="17">
        <f>IF($B8224="","",MIN(1,DAY($A8224)/IF($N8224="Superstore",Settings!$B$5,Settings!$B$4)))</f>
        <v/>
      </c>
      <c r="S8224" s="17">
        <f>IF(OR($B8224="",$G8224="",$R8224=0),"",$G8224/$R8224)</f>
        <v/>
      </c>
      <c r="T8224">
        <f>IF($S8224="","",IF($S8224&lt;Settings!$B$8,"Critical",IF($S8224&lt;Settings!$B$9,"Semi Critical","Non Critical")))</f>
        <v/>
      </c>
      <c r="U8224">
        <f>IF($B8224="","",IFERROR(VLOOKUP($O8224,Leaders!$A:$B,2,0),"Not Mapped"))</f>
        <v/>
      </c>
    </row>
    <row r="8225">
      <c r="A8225" s="16" t="n"/>
      <c r="G8225" s="17" t="n"/>
      <c r="H8225" s="17" t="n"/>
      <c r="I8225" s="17" t="n"/>
      <c r="J8225" s="17" t="n"/>
      <c r="K8225" s="17" t="n"/>
      <c r="L8225" s="17" t="n"/>
      <c r="N8225">
        <f>IF($B8225="","",IF($C8225="SUPERSTORE","Superstore","DH"))</f>
        <v/>
      </c>
      <c r="O8225">
        <f>IF($B8225="","",IFERROR(VLOOKUP($B8225,Mapping!$A:$C,2,0),"Not Mapped"))</f>
        <v/>
      </c>
      <c r="P8225">
        <f>IF($B8225="","",IFERROR(VLOOKUP($B8225,Mapping!$A:$C,3,0),"Not Mapped"))</f>
        <v/>
      </c>
      <c r="Q8225">
        <f>IF($B8225="","",IF(COUNTIF(Exclusions!$A:$A,$B8225)&gt;0,"Yes","No"))</f>
        <v/>
      </c>
      <c r="R8225" s="17">
        <f>IF($B8225="","",MIN(1,DAY($A8225)/IF($N8225="Superstore",Settings!$B$5,Settings!$B$4)))</f>
        <v/>
      </c>
      <c r="S8225" s="17">
        <f>IF(OR($B8225="",$G8225="",$R8225=0),"",$G8225/$R8225)</f>
        <v/>
      </c>
      <c r="T8225">
        <f>IF($S8225="","",IF($S8225&lt;Settings!$B$8,"Critical",IF($S8225&lt;Settings!$B$9,"Semi Critical","Non Critical")))</f>
        <v/>
      </c>
      <c r="U8225">
        <f>IF($B8225="","",IFERROR(VLOOKUP($O8225,Leaders!$A:$B,2,0),"Not Mapped"))</f>
        <v/>
      </c>
    </row>
    <row r="8226">
      <c r="A8226" s="16" t="n"/>
      <c r="G8226" s="17" t="n"/>
      <c r="H8226" s="17" t="n"/>
      <c r="I8226" s="17" t="n"/>
      <c r="J8226" s="17" t="n"/>
      <c r="K8226" s="17" t="n"/>
      <c r="L8226" s="17" t="n"/>
      <c r="N8226">
        <f>IF($B8226="","",IF($C8226="SUPERSTORE","Superstore","DH"))</f>
        <v/>
      </c>
      <c r="O8226">
        <f>IF($B8226="","",IFERROR(VLOOKUP($B8226,Mapping!$A:$C,2,0),"Not Mapped"))</f>
        <v/>
      </c>
      <c r="P8226">
        <f>IF($B8226="","",IFERROR(VLOOKUP($B8226,Mapping!$A:$C,3,0),"Not Mapped"))</f>
        <v/>
      </c>
      <c r="Q8226">
        <f>IF($B8226="","",IF(COUNTIF(Exclusions!$A:$A,$B8226)&gt;0,"Yes","No"))</f>
        <v/>
      </c>
      <c r="R8226" s="17">
        <f>IF($B8226="","",MIN(1,DAY($A8226)/IF($N8226="Superstore",Settings!$B$5,Settings!$B$4)))</f>
        <v/>
      </c>
      <c r="S8226" s="17">
        <f>IF(OR($B8226="",$G8226="",$R8226=0),"",$G8226/$R8226)</f>
        <v/>
      </c>
      <c r="T8226">
        <f>IF($S8226="","",IF($S8226&lt;Settings!$B$8,"Critical",IF($S8226&lt;Settings!$B$9,"Semi Critical","Non Critical")))</f>
        <v/>
      </c>
      <c r="U8226">
        <f>IF($B8226="","",IFERROR(VLOOKUP($O8226,Leaders!$A:$B,2,0),"Not Mapped"))</f>
        <v/>
      </c>
    </row>
    <row r="8227">
      <c r="A8227" s="16" t="n"/>
      <c r="G8227" s="17" t="n"/>
      <c r="H8227" s="17" t="n"/>
      <c r="I8227" s="17" t="n"/>
      <c r="J8227" s="17" t="n"/>
      <c r="K8227" s="17" t="n"/>
      <c r="L8227" s="17" t="n"/>
      <c r="N8227">
        <f>IF($B8227="","",IF($C8227="SUPERSTORE","Superstore","DH"))</f>
        <v/>
      </c>
      <c r="O8227">
        <f>IF($B8227="","",IFERROR(VLOOKUP($B8227,Mapping!$A:$C,2,0),"Not Mapped"))</f>
        <v/>
      </c>
      <c r="P8227">
        <f>IF($B8227="","",IFERROR(VLOOKUP($B8227,Mapping!$A:$C,3,0),"Not Mapped"))</f>
        <v/>
      </c>
      <c r="Q8227">
        <f>IF($B8227="","",IF(COUNTIF(Exclusions!$A:$A,$B8227)&gt;0,"Yes","No"))</f>
        <v/>
      </c>
      <c r="R8227" s="17">
        <f>IF($B8227="","",MIN(1,DAY($A8227)/IF($N8227="Superstore",Settings!$B$5,Settings!$B$4)))</f>
        <v/>
      </c>
      <c r="S8227" s="17">
        <f>IF(OR($B8227="",$G8227="",$R8227=0),"",$G8227/$R8227)</f>
        <v/>
      </c>
      <c r="T8227">
        <f>IF($S8227="","",IF($S8227&lt;Settings!$B$8,"Critical",IF($S8227&lt;Settings!$B$9,"Semi Critical","Non Critical")))</f>
        <v/>
      </c>
      <c r="U8227">
        <f>IF($B8227="","",IFERROR(VLOOKUP($O8227,Leaders!$A:$B,2,0),"Not Mapped"))</f>
        <v/>
      </c>
    </row>
    <row r="8228">
      <c r="A8228" s="16" t="n"/>
      <c r="G8228" s="17" t="n"/>
      <c r="H8228" s="17" t="n"/>
      <c r="I8228" s="17" t="n"/>
      <c r="J8228" s="17" t="n"/>
      <c r="K8228" s="17" t="n"/>
      <c r="L8228" s="17" t="n"/>
      <c r="N8228">
        <f>IF($B8228="","",IF($C8228="SUPERSTORE","Superstore","DH"))</f>
        <v/>
      </c>
      <c r="O8228">
        <f>IF($B8228="","",IFERROR(VLOOKUP($B8228,Mapping!$A:$C,2,0),"Not Mapped"))</f>
        <v/>
      </c>
      <c r="P8228">
        <f>IF($B8228="","",IFERROR(VLOOKUP($B8228,Mapping!$A:$C,3,0),"Not Mapped"))</f>
        <v/>
      </c>
      <c r="Q8228">
        <f>IF($B8228="","",IF(COUNTIF(Exclusions!$A:$A,$B8228)&gt;0,"Yes","No"))</f>
        <v/>
      </c>
      <c r="R8228" s="17">
        <f>IF($B8228="","",MIN(1,DAY($A8228)/IF($N8228="Superstore",Settings!$B$5,Settings!$B$4)))</f>
        <v/>
      </c>
      <c r="S8228" s="17">
        <f>IF(OR($B8228="",$G8228="",$R8228=0),"",$G8228/$R8228)</f>
        <v/>
      </c>
      <c r="T8228">
        <f>IF($S8228="","",IF($S8228&lt;Settings!$B$8,"Critical",IF($S8228&lt;Settings!$B$9,"Semi Critical","Non Critical")))</f>
        <v/>
      </c>
      <c r="U8228">
        <f>IF($B8228="","",IFERROR(VLOOKUP($O8228,Leaders!$A:$B,2,0),"Not Mapped"))</f>
        <v/>
      </c>
    </row>
    <row r="8229">
      <c r="A8229" s="16" t="n"/>
      <c r="G8229" s="17" t="n"/>
      <c r="H8229" s="17" t="n"/>
      <c r="I8229" s="17" t="n"/>
      <c r="J8229" s="17" t="n"/>
      <c r="K8229" s="17" t="n"/>
      <c r="L8229" s="17" t="n"/>
      <c r="N8229">
        <f>IF($B8229="","",IF($C8229="SUPERSTORE","Superstore","DH"))</f>
        <v/>
      </c>
      <c r="O8229">
        <f>IF($B8229="","",IFERROR(VLOOKUP($B8229,Mapping!$A:$C,2,0),"Not Mapped"))</f>
        <v/>
      </c>
      <c r="P8229">
        <f>IF($B8229="","",IFERROR(VLOOKUP($B8229,Mapping!$A:$C,3,0),"Not Mapped"))</f>
        <v/>
      </c>
      <c r="Q8229">
        <f>IF($B8229="","",IF(COUNTIF(Exclusions!$A:$A,$B8229)&gt;0,"Yes","No"))</f>
        <v/>
      </c>
      <c r="R8229" s="17">
        <f>IF($B8229="","",MIN(1,DAY($A8229)/IF($N8229="Superstore",Settings!$B$5,Settings!$B$4)))</f>
        <v/>
      </c>
      <c r="S8229" s="17">
        <f>IF(OR($B8229="",$G8229="",$R8229=0),"",$G8229/$R8229)</f>
        <v/>
      </c>
      <c r="T8229">
        <f>IF($S8229="","",IF($S8229&lt;Settings!$B$8,"Critical",IF($S8229&lt;Settings!$B$9,"Semi Critical","Non Critical")))</f>
        <v/>
      </c>
      <c r="U8229">
        <f>IF($B8229="","",IFERROR(VLOOKUP($O8229,Leaders!$A:$B,2,0),"Not Mapped"))</f>
        <v/>
      </c>
    </row>
    <row r="8230">
      <c r="A8230" s="16" t="n"/>
      <c r="G8230" s="17" t="n"/>
      <c r="H8230" s="17" t="n"/>
      <c r="I8230" s="17" t="n"/>
      <c r="J8230" s="17" t="n"/>
      <c r="K8230" s="17" t="n"/>
      <c r="L8230" s="17" t="n"/>
      <c r="N8230">
        <f>IF($B8230="","",IF($C8230="SUPERSTORE","Superstore","DH"))</f>
        <v/>
      </c>
      <c r="O8230">
        <f>IF($B8230="","",IFERROR(VLOOKUP($B8230,Mapping!$A:$C,2,0),"Not Mapped"))</f>
        <v/>
      </c>
      <c r="P8230">
        <f>IF($B8230="","",IFERROR(VLOOKUP($B8230,Mapping!$A:$C,3,0),"Not Mapped"))</f>
        <v/>
      </c>
      <c r="Q8230">
        <f>IF($B8230="","",IF(COUNTIF(Exclusions!$A:$A,$B8230)&gt;0,"Yes","No"))</f>
        <v/>
      </c>
      <c r="R8230" s="17">
        <f>IF($B8230="","",MIN(1,DAY($A8230)/IF($N8230="Superstore",Settings!$B$5,Settings!$B$4)))</f>
        <v/>
      </c>
      <c r="S8230" s="17">
        <f>IF(OR($B8230="",$G8230="",$R8230=0),"",$G8230/$R8230)</f>
        <v/>
      </c>
      <c r="T8230">
        <f>IF($S8230="","",IF($S8230&lt;Settings!$B$8,"Critical",IF($S8230&lt;Settings!$B$9,"Semi Critical","Non Critical")))</f>
        <v/>
      </c>
      <c r="U8230">
        <f>IF($B8230="","",IFERROR(VLOOKUP($O8230,Leaders!$A:$B,2,0),"Not Mapped"))</f>
        <v/>
      </c>
    </row>
    <row r="8231">
      <c r="A8231" s="16" t="n"/>
      <c r="G8231" s="17" t="n"/>
      <c r="H8231" s="17" t="n"/>
      <c r="I8231" s="17" t="n"/>
      <c r="J8231" s="17" t="n"/>
      <c r="K8231" s="17" t="n"/>
      <c r="L8231" s="17" t="n"/>
      <c r="N8231">
        <f>IF($B8231="","",IF($C8231="SUPERSTORE","Superstore","DH"))</f>
        <v/>
      </c>
      <c r="O8231">
        <f>IF($B8231="","",IFERROR(VLOOKUP($B8231,Mapping!$A:$C,2,0),"Not Mapped"))</f>
        <v/>
      </c>
      <c r="P8231">
        <f>IF($B8231="","",IFERROR(VLOOKUP($B8231,Mapping!$A:$C,3,0),"Not Mapped"))</f>
        <v/>
      </c>
      <c r="Q8231">
        <f>IF($B8231="","",IF(COUNTIF(Exclusions!$A:$A,$B8231)&gt;0,"Yes","No"))</f>
        <v/>
      </c>
      <c r="R8231" s="17">
        <f>IF($B8231="","",MIN(1,DAY($A8231)/IF($N8231="Superstore",Settings!$B$5,Settings!$B$4)))</f>
        <v/>
      </c>
      <c r="S8231" s="17">
        <f>IF(OR($B8231="",$G8231="",$R8231=0),"",$G8231/$R8231)</f>
        <v/>
      </c>
      <c r="T8231">
        <f>IF($S8231="","",IF($S8231&lt;Settings!$B$8,"Critical",IF($S8231&lt;Settings!$B$9,"Semi Critical","Non Critical")))</f>
        <v/>
      </c>
      <c r="U8231">
        <f>IF($B8231="","",IFERROR(VLOOKUP($O8231,Leaders!$A:$B,2,0),"Not Mapped"))</f>
        <v/>
      </c>
    </row>
    <row r="8232">
      <c r="A8232" s="16" t="n"/>
      <c r="G8232" s="17" t="n"/>
      <c r="H8232" s="17" t="n"/>
      <c r="I8232" s="17" t="n"/>
      <c r="J8232" s="17" t="n"/>
      <c r="K8232" s="17" t="n"/>
      <c r="L8232" s="17" t="n"/>
      <c r="N8232">
        <f>IF($B8232="","",IF($C8232="SUPERSTORE","Superstore","DH"))</f>
        <v/>
      </c>
      <c r="O8232">
        <f>IF($B8232="","",IFERROR(VLOOKUP($B8232,Mapping!$A:$C,2,0),"Not Mapped"))</f>
        <v/>
      </c>
      <c r="P8232">
        <f>IF($B8232="","",IFERROR(VLOOKUP($B8232,Mapping!$A:$C,3,0),"Not Mapped"))</f>
        <v/>
      </c>
      <c r="Q8232">
        <f>IF($B8232="","",IF(COUNTIF(Exclusions!$A:$A,$B8232)&gt;0,"Yes","No"))</f>
        <v/>
      </c>
      <c r="R8232" s="17">
        <f>IF($B8232="","",MIN(1,DAY($A8232)/IF($N8232="Superstore",Settings!$B$5,Settings!$B$4)))</f>
        <v/>
      </c>
      <c r="S8232" s="17">
        <f>IF(OR($B8232="",$G8232="",$R8232=0),"",$G8232/$R8232)</f>
        <v/>
      </c>
      <c r="T8232">
        <f>IF($S8232="","",IF($S8232&lt;Settings!$B$8,"Critical",IF($S8232&lt;Settings!$B$9,"Semi Critical","Non Critical")))</f>
        <v/>
      </c>
      <c r="U8232">
        <f>IF($B8232="","",IFERROR(VLOOKUP($O8232,Leaders!$A:$B,2,0),"Not Mapped"))</f>
        <v/>
      </c>
    </row>
    <row r="8233">
      <c r="A8233" s="16" t="n"/>
      <c r="G8233" s="17" t="n"/>
      <c r="H8233" s="17" t="n"/>
      <c r="I8233" s="17" t="n"/>
      <c r="J8233" s="17" t="n"/>
      <c r="K8233" s="17" t="n"/>
      <c r="L8233" s="17" t="n"/>
      <c r="N8233">
        <f>IF($B8233="","",IF($C8233="SUPERSTORE","Superstore","DH"))</f>
        <v/>
      </c>
      <c r="O8233">
        <f>IF($B8233="","",IFERROR(VLOOKUP($B8233,Mapping!$A:$C,2,0),"Not Mapped"))</f>
        <v/>
      </c>
      <c r="P8233">
        <f>IF($B8233="","",IFERROR(VLOOKUP($B8233,Mapping!$A:$C,3,0),"Not Mapped"))</f>
        <v/>
      </c>
      <c r="Q8233">
        <f>IF($B8233="","",IF(COUNTIF(Exclusions!$A:$A,$B8233)&gt;0,"Yes","No"))</f>
        <v/>
      </c>
      <c r="R8233" s="17">
        <f>IF($B8233="","",MIN(1,DAY($A8233)/IF($N8233="Superstore",Settings!$B$5,Settings!$B$4)))</f>
        <v/>
      </c>
      <c r="S8233" s="17">
        <f>IF(OR($B8233="",$G8233="",$R8233=0),"",$G8233/$R8233)</f>
        <v/>
      </c>
      <c r="T8233">
        <f>IF($S8233="","",IF($S8233&lt;Settings!$B$8,"Critical",IF($S8233&lt;Settings!$B$9,"Semi Critical","Non Critical")))</f>
        <v/>
      </c>
      <c r="U8233">
        <f>IF($B8233="","",IFERROR(VLOOKUP($O8233,Leaders!$A:$B,2,0),"Not Mapped"))</f>
        <v/>
      </c>
    </row>
    <row r="8234">
      <c r="A8234" s="16" t="n"/>
      <c r="G8234" s="17" t="n"/>
      <c r="H8234" s="17" t="n"/>
      <c r="I8234" s="17" t="n"/>
      <c r="J8234" s="17" t="n"/>
      <c r="K8234" s="17" t="n"/>
      <c r="L8234" s="17" t="n"/>
      <c r="N8234">
        <f>IF($B8234="","",IF($C8234="SUPERSTORE","Superstore","DH"))</f>
        <v/>
      </c>
      <c r="O8234">
        <f>IF($B8234="","",IFERROR(VLOOKUP($B8234,Mapping!$A:$C,2,0),"Not Mapped"))</f>
        <v/>
      </c>
      <c r="P8234">
        <f>IF($B8234="","",IFERROR(VLOOKUP($B8234,Mapping!$A:$C,3,0),"Not Mapped"))</f>
        <v/>
      </c>
      <c r="Q8234">
        <f>IF($B8234="","",IF(COUNTIF(Exclusions!$A:$A,$B8234)&gt;0,"Yes","No"))</f>
        <v/>
      </c>
      <c r="R8234" s="17">
        <f>IF($B8234="","",MIN(1,DAY($A8234)/IF($N8234="Superstore",Settings!$B$5,Settings!$B$4)))</f>
        <v/>
      </c>
      <c r="S8234" s="17">
        <f>IF(OR($B8234="",$G8234="",$R8234=0),"",$G8234/$R8234)</f>
        <v/>
      </c>
      <c r="T8234">
        <f>IF($S8234="","",IF($S8234&lt;Settings!$B$8,"Critical",IF($S8234&lt;Settings!$B$9,"Semi Critical","Non Critical")))</f>
        <v/>
      </c>
      <c r="U8234">
        <f>IF($B8234="","",IFERROR(VLOOKUP($O8234,Leaders!$A:$B,2,0),"Not Mapped"))</f>
        <v/>
      </c>
    </row>
    <row r="8235">
      <c r="A8235" s="16" t="n"/>
      <c r="G8235" s="17" t="n"/>
      <c r="H8235" s="17" t="n"/>
      <c r="I8235" s="17" t="n"/>
      <c r="J8235" s="17" t="n"/>
      <c r="K8235" s="17" t="n"/>
      <c r="L8235" s="17" t="n"/>
      <c r="N8235">
        <f>IF($B8235="","",IF($C8235="SUPERSTORE","Superstore","DH"))</f>
        <v/>
      </c>
      <c r="O8235">
        <f>IF($B8235="","",IFERROR(VLOOKUP($B8235,Mapping!$A:$C,2,0),"Not Mapped"))</f>
        <v/>
      </c>
      <c r="P8235">
        <f>IF($B8235="","",IFERROR(VLOOKUP($B8235,Mapping!$A:$C,3,0),"Not Mapped"))</f>
        <v/>
      </c>
      <c r="Q8235">
        <f>IF($B8235="","",IF(COUNTIF(Exclusions!$A:$A,$B8235)&gt;0,"Yes","No"))</f>
        <v/>
      </c>
      <c r="R8235" s="17">
        <f>IF($B8235="","",MIN(1,DAY($A8235)/IF($N8235="Superstore",Settings!$B$5,Settings!$B$4)))</f>
        <v/>
      </c>
      <c r="S8235" s="17">
        <f>IF(OR($B8235="",$G8235="",$R8235=0),"",$G8235/$R8235)</f>
        <v/>
      </c>
      <c r="T8235">
        <f>IF($S8235="","",IF($S8235&lt;Settings!$B$8,"Critical",IF($S8235&lt;Settings!$B$9,"Semi Critical","Non Critical")))</f>
        <v/>
      </c>
      <c r="U8235">
        <f>IF($B8235="","",IFERROR(VLOOKUP($O8235,Leaders!$A:$B,2,0),"Not Mapped"))</f>
        <v/>
      </c>
    </row>
    <row r="8236">
      <c r="A8236" s="16" t="n"/>
      <c r="G8236" s="17" t="n"/>
      <c r="H8236" s="17" t="n"/>
      <c r="I8236" s="17" t="n"/>
      <c r="J8236" s="17" t="n"/>
      <c r="K8236" s="17" t="n"/>
      <c r="L8236" s="17" t="n"/>
      <c r="N8236">
        <f>IF($B8236="","",IF($C8236="SUPERSTORE","Superstore","DH"))</f>
        <v/>
      </c>
      <c r="O8236">
        <f>IF($B8236="","",IFERROR(VLOOKUP($B8236,Mapping!$A:$C,2,0),"Not Mapped"))</f>
        <v/>
      </c>
      <c r="P8236">
        <f>IF($B8236="","",IFERROR(VLOOKUP($B8236,Mapping!$A:$C,3,0),"Not Mapped"))</f>
        <v/>
      </c>
      <c r="Q8236">
        <f>IF($B8236="","",IF(COUNTIF(Exclusions!$A:$A,$B8236)&gt;0,"Yes","No"))</f>
        <v/>
      </c>
      <c r="R8236" s="17">
        <f>IF($B8236="","",MIN(1,DAY($A8236)/IF($N8236="Superstore",Settings!$B$5,Settings!$B$4)))</f>
        <v/>
      </c>
      <c r="S8236" s="17">
        <f>IF(OR($B8236="",$G8236="",$R8236=0),"",$G8236/$R8236)</f>
        <v/>
      </c>
      <c r="T8236">
        <f>IF($S8236="","",IF($S8236&lt;Settings!$B$8,"Critical",IF($S8236&lt;Settings!$B$9,"Semi Critical","Non Critical")))</f>
        <v/>
      </c>
      <c r="U8236">
        <f>IF($B8236="","",IFERROR(VLOOKUP($O8236,Leaders!$A:$B,2,0),"Not Mapped"))</f>
        <v/>
      </c>
    </row>
    <row r="8237">
      <c r="A8237" s="16" t="n"/>
      <c r="G8237" s="17" t="n"/>
      <c r="H8237" s="17" t="n"/>
      <c r="I8237" s="17" t="n"/>
      <c r="J8237" s="17" t="n"/>
      <c r="K8237" s="17" t="n"/>
      <c r="L8237" s="17" t="n"/>
      <c r="N8237">
        <f>IF($B8237="","",IF($C8237="SUPERSTORE","Superstore","DH"))</f>
        <v/>
      </c>
      <c r="O8237">
        <f>IF($B8237="","",IFERROR(VLOOKUP($B8237,Mapping!$A:$C,2,0),"Not Mapped"))</f>
        <v/>
      </c>
      <c r="P8237">
        <f>IF($B8237="","",IFERROR(VLOOKUP($B8237,Mapping!$A:$C,3,0),"Not Mapped"))</f>
        <v/>
      </c>
      <c r="Q8237">
        <f>IF($B8237="","",IF(COUNTIF(Exclusions!$A:$A,$B8237)&gt;0,"Yes","No"))</f>
        <v/>
      </c>
      <c r="R8237" s="17">
        <f>IF($B8237="","",MIN(1,DAY($A8237)/IF($N8237="Superstore",Settings!$B$5,Settings!$B$4)))</f>
        <v/>
      </c>
      <c r="S8237" s="17">
        <f>IF(OR($B8237="",$G8237="",$R8237=0),"",$G8237/$R8237)</f>
        <v/>
      </c>
      <c r="T8237">
        <f>IF($S8237="","",IF($S8237&lt;Settings!$B$8,"Critical",IF($S8237&lt;Settings!$B$9,"Semi Critical","Non Critical")))</f>
        <v/>
      </c>
      <c r="U8237">
        <f>IF($B8237="","",IFERROR(VLOOKUP($O8237,Leaders!$A:$B,2,0),"Not Mapped"))</f>
        <v/>
      </c>
    </row>
    <row r="8238">
      <c r="A8238" s="16" t="n"/>
      <c r="G8238" s="17" t="n"/>
      <c r="H8238" s="17" t="n"/>
      <c r="I8238" s="17" t="n"/>
      <c r="J8238" s="17" t="n"/>
      <c r="K8238" s="17" t="n"/>
      <c r="L8238" s="17" t="n"/>
      <c r="N8238">
        <f>IF($B8238="","",IF($C8238="SUPERSTORE","Superstore","DH"))</f>
        <v/>
      </c>
      <c r="O8238">
        <f>IF($B8238="","",IFERROR(VLOOKUP($B8238,Mapping!$A:$C,2,0),"Not Mapped"))</f>
        <v/>
      </c>
      <c r="P8238">
        <f>IF($B8238="","",IFERROR(VLOOKUP($B8238,Mapping!$A:$C,3,0),"Not Mapped"))</f>
        <v/>
      </c>
      <c r="Q8238">
        <f>IF($B8238="","",IF(COUNTIF(Exclusions!$A:$A,$B8238)&gt;0,"Yes","No"))</f>
        <v/>
      </c>
      <c r="R8238" s="17">
        <f>IF($B8238="","",MIN(1,DAY($A8238)/IF($N8238="Superstore",Settings!$B$5,Settings!$B$4)))</f>
        <v/>
      </c>
      <c r="S8238" s="17">
        <f>IF(OR($B8238="",$G8238="",$R8238=0),"",$G8238/$R8238)</f>
        <v/>
      </c>
      <c r="T8238">
        <f>IF($S8238="","",IF($S8238&lt;Settings!$B$8,"Critical",IF($S8238&lt;Settings!$B$9,"Semi Critical","Non Critical")))</f>
        <v/>
      </c>
      <c r="U8238">
        <f>IF($B8238="","",IFERROR(VLOOKUP($O8238,Leaders!$A:$B,2,0),"Not Mapped"))</f>
        <v/>
      </c>
    </row>
    <row r="8239">
      <c r="A8239" s="16" t="n"/>
      <c r="G8239" s="17" t="n"/>
      <c r="H8239" s="17" t="n"/>
      <c r="I8239" s="17" t="n"/>
      <c r="J8239" s="17" t="n"/>
      <c r="K8239" s="17" t="n"/>
      <c r="L8239" s="17" t="n"/>
      <c r="N8239">
        <f>IF($B8239="","",IF($C8239="SUPERSTORE","Superstore","DH"))</f>
        <v/>
      </c>
      <c r="O8239">
        <f>IF($B8239="","",IFERROR(VLOOKUP($B8239,Mapping!$A:$C,2,0),"Not Mapped"))</f>
        <v/>
      </c>
      <c r="P8239">
        <f>IF($B8239="","",IFERROR(VLOOKUP($B8239,Mapping!$A:$C,3,0),"Not Mapped"))</f>
        <v/>
      </c>
      <c r="Q8239">
        <f>IF($B8239="","",IF(COUNTIF(Exclusions!$A:$A,$B8239)&gt;0,"Yes","No"))</f>
        <v/>
      </c>
      <c r="R8239" s="17">
        <f>IF($B8239="","",MIN(1,DAY($A8239)/IF($N8239="Superstore",Settings!$B$5,Settings!$B$4)))</f>
        <v/>
      </c>
      <c r="S8239" s="17">
        <f>IF(OR($B8239="",$G8239="",$R8239=0),"",$G8239/$R8239)</f>
        <v/>
      </c>
      <c r="T8239">
        <f>IF($S8239="","",IF($S8239&lt;Settings!$B$8,"Critical",IF($S8239&lt;Settings!$B$9,"Semi Critical","Non Critical")))</f>
        <v/>
      </c>
      <c r="U8239">
        <f>IF($B8239="","",IFERROR(VLOOKUP($O8239,Leaders!$A:$B,2,0),"Not Mapped"))</f>
        <v/>
      </c>
    </row>
    <row r="8240">
      <c r="A8240" s="16" t="n"/>
      <c r="G8240" s="17" t="n"/>
      <c r="H8240" s="17" t="n"/>
      <c r="I8240" s="17" t="n"/>
      <c r="J8240" s="17" t="n"/>
      <c r="K8240" s="17" t="n"/>
      <c r="L8240" s="17" t="n"/>
      <c r="N8240">
        <f>IF($B8240="","",IF($C8240="SUPERSTORE","Superstore","DH"))</f>
        <v/>
      </c>
      <c r="O8240">
        <f>IF($B8240="","",IFERROR(VLOOKUP($B8240,Mapping!$A:$C,2,0),"Not Mapped"))</f>
        <v/>
      </c>
      <c r="P8240">
        <f>IF($B8240="","",IFERROR(VLOOKUP($B8240,Mapping!$A:$C,3,0),"Not Mapped"))</f>
        <v/>
      </c>
      <c r="Q8240">
        <f>IF($B8240="","",IF(COUNTIF(Exclusions!$A:$A,$B8240)&gt;0,"Yes","No"))</f>
        <v/>
      </c>
      <c r="R8240" s="17">
        <f>IF($B8240="","",MIN(1,DAY($A8240)/IF($N8240="Superstore",Settings!$B$5,Settings!$B$4)))</f>
        <v/>
      </c>
      <c r="S8240" s="17">
        <f>IF(OR($B8240="",$G8240="",$R8240=0),"",$G8240/$R8240)</f>
        <v/>
      </c>
      <c r="T8240">
        <f>IF($S8240="","",IF($S8240&lt;Settings!$B$8,"Critical",IF($S8240&lt;Settings!$B$9,"Semi Critical","Non Critical")))</f>
        <v/>
      </c>
      <c r="U8240">
        <f>IF($B8240="","",IFERROR(VLOOKUP($O8240,Leaders!$A:$B,2,0),"Not Mapped"))</f>
        <v/>
      </c>
    </row>
    <row r="8241">
      <c r="A8241" s="16" t="n"/>
      <c r="G8241" s="17" t="n"/>
      <c r="H8241" s="17" t="n"/>
      <c r="I8241" s="17" t="n"/>
      <c r="J8241" s="17" t="n"/>
      <c r="K8241" s="17" t="n"/>
      <c r="L8241" s="17" t="n"/>
      <c r="N8241">
        <f>IF($B8241="","",IF($C8241="SUPERSTORE","Superstore","DH"))</f>
        <v/>
      </c>
      <c r="O8241">
        <f>IF($B8241="","",IFERROR(VLOOKUP($B8241,Mapping!$A:$C,2,0),"Not Mapped"))</f>
        <v/>
      </c>
      <c r="P8241">
        <f>IF($B8241="","",IFERROR(VLOOKUP($B8241,Mapping!$A:$C,3,0),"Not Mapped"))</f>
        <v/>
      </c>
      <c r="Q8241">
        <f>IF($B8241="","",IF(COUNTIF(Exclusions!$A:$A,$B8241)&gt;0,"Yes","No"))</f>
        <v/>
      </c>
      <c r="R8241" s="17">
        <f>IF($B8241="","",MIN(1,DAY($A8241)/IF($N8241="Superstore",Settings!$B$5,Settings!$B$4)))</f>
        <v/>
      </c>
      <c r="S8241" s="17">
        <f>IF(OR($B8241="",$G8241="",$R8241=0),"",$G8241/$R8241)</f>
        <v/>
      </c>
      <c r="T8241">
        <f>IF($S8241="","",IF($S8241&lt;Settings!$B$8,"Critical",IF($S8241&lt;Settings!$B$9,"Semi Critical","Non Critical")))</f>
        <v/>
      </c>
      <c r="U8241">
        <f>IF($B8241="","",IFERROR(VLOOKUP($O8241,Leaders!$A:$B,2,0),"Not Mapped"))</f>
        <v/>
      </c>
    </row>
    <row r="8242">
      <c r="A8242" s="16" t="n"/>
      <c r="G8242" s="17" t="n"/>
      <c r="H8242" s="17" t="n"/>
      <c r="I8242" s="17" t="n"/>
      <c r="J8242" s="17" t="n"/>
      <c r="K8242" s="17" t="n"/>
      <c r="L8242" s="17" t="n"/>
      <c r="N8242">
        <f>IF($B8242="","",IF($C8242="SUPERSTORE","Superstore","DH"))</f>
        <v/>
      </c>
      <c r="O8242">
        <f>IF($B8242="","",IFERROR(VLOOKUP($B8242,Mapping!$A:$C,2,0),"Not Mapped"))</f>
        <v/>
      </c>
      <c r="P8242">
        <f>IF($B8242="","",IFERROR(VLOOKUP($B8242,Mapping!$A:$C,3,0),"Not Mapped"))</f>
        <v/>
      </c>
      <c r="Q8242">
        <f>IF($B8242="","",IF(COUNTIF(Exclusions!$A:$A,$B8242)&gt;0,"Yes","No"))</f>
        <v/>
      </c>
      <c r="R8242" s="17">
        <f>IF($B8242="","",MIN(1,DAY($A8242)/IF($N8242="Superstore",Settings!$B$5,Settings!$B$4)))</f>
        <v/>
      </c>
      <c r="S8242" s="17">
        <f>IF(OR($B8242="",$G8242="",$R8242=0),"",$G8242/$R8242)</f>
        <v/>
      </c>
      <c r="T8242">
        <f>IF($S8242="","",IF($S8242&lt;Settings!$B$8,"Critical",IF($S8242&lt;Settings!$B$9,"Semi Critical","Non Critical")))</f>
        <v/>
      </c>
      <c r="U8242">
        <f>IF($B8242="","",IFERROR(VLOOKUP($O8242,Leaders!$A:$B,2,0),"Not Mapped"))</f>
        <v/>
      </c>
    </row>
    <row r="8243">
      <c r="A8243" s="16" t="n"/>
      <c r="G8243" s="17" t="n"/>
      <c r="H8243" s="17" t="n"/>
      <c r="I8243" s="17" t="n"/>
      <c r="J8243" s="17" t="n"/>
      <c r="K8243" s="17" t="n"/>
      <c r="L8243" s="17" t="n"/>
      <c r="N8243">
        <f>IF($B8243="","",IF($C8243="SUPERSTORE","Superstore","DH"))</f>
        <v/>
      </c>
      <c r="O8243">
        <f>IF($B8243="","",IFERROR(VLOOKUP($B8243,Mapping!$A:$C,2,0),"Not Mapped"))</f>
        <v/>
      </c>
      <c r="P8243">
        <f>IF($B8243="","",IFERROR(VLOOKUP($B8243,Mapping!$A:$C,3,0),"Not Mapped"))</f>
        <v/>
      </c>
      <c r="Q8243">
        <f>IF($B8243="","",IF(COUNTIF(Exclusions!$A:$A,$B8243)&gt;0,"Yes","No"))</f>
        <v/>
      </c>
      <c r="R8243" s="17">
        <f>IF($B8243="","",MIN(1,DAY($A8243)/IF($N8243="Superstore",Settings!$B$5,Settings!$B$4)))</f>
        <v/>
      </c>
      <c r="S8243" s="17">
        <f>IF(OR($B8243="",$G8243="",$R8243=0),"",$G8243/$R8243)</f>
        <v/>
      </c>
      <c r="T8243">
        <f>IF($S8243="","",IF($S8243&lt;Settings!$B$8,"Critical",IF($S8243&lt;Settings!$B$9,"Semi Critical","Non Critical")))</f>
        <v/>
      </c>
      <c r="U8243">
        <f>IF($B8243="","",IFERROR(VLOOKUP($O8243,Leaders!$A:$B,2,0),"Not Mapped"))</f>
        <v/>
      </c>
    </row>
    <row r="8244">
      <c r="A8244" s="16" t="n"/>
      <c r="G8244" s="17" t="n"/>
      <c r="H8244" s="17" t="n"/>
      <c r="I8244" s="17" t="n"/>
      <c r="J8244" s="17" t="n"/>
      <c r="K8244" s="17" t="n"/>
      <c r="L8244" s="17" t="n"/>
      <c r="N8244">
        <f>IF($B8244="","",IF($C8244="SUPERSTORE","Superstore","DH"))</f>
        <v/>
      </c>
      <c r="O8244">
        <f>IF($B8244="","",IFERROR(VLOOKUP($B8244,Mapping!$A:$C,2,0),"Not Mapped"))</f>
        <v/>
      </c>
      <c r="P8244">
        <f>IF($B8244="","",IFERROR(VLOOKUP($B8244,Mapping!$A:$C,3,0),"Not Mapped"))</f>
        <v/>
      </c>
      <c r="Q8244">
        <f>IF($B8244="","",IF(COUNTIF(Exclusions!$A:$A,$B8244)&gt;0,"Yes","No"))</f>
        <v/>
      </c>
      <c r="R8244" s="17">
        <f>IF($B8244="","",MIN(1,DAY($A8244)/IF($N8244="Superstore",Settings!$B$5,Settings!$B$4)))</f>
        <v/>
      </c>
      <c r="S8244" s="17">
        <f>IF(OR($B8244="",$G8244="",$R8244=0),"",$G8244/$R8244)</f>
        <v/>
      </c>
      <c r="T8244">
        <f>IF($S8244="","",IF($S8244&lt;Settings!$B$8,"Critical",IF($S8244&lt;Settings!$B$9,"Semi Critical","Non Critical")))</f>
        <v/>
      </c>
      <c r="U8244">
        <f>IF($B8244="","",IFERROR(VLOOKUP($O8244,Leaders!$A:$B,2,0),"Not Mapped"))</f>
        <v/>
      </c>
    </row>
    <row r="8245">
      <c r="A8245" s="16" t="n"/>
      <c r="G8245" s="17" t="n"/>
      <c r="H8245" s="17" t="n"/>
      <c r="I8245" s="17" t="n"/>
      <c r="J8245" s="17" t="n"/>
      <c r="K8245" s="17" t="n"/>
      <c r="L8245" s="17" t="n"/>
      <c r="N8245">
        <f>IF($B8245="","",IF($C8245="SUPERSTORE","Superstore","DH"))</f>
        <v/>
      </c>
      <c r="O8245">
        <f>IF($B8245="","",IFERROR(VLOOKUP($B8245,Mapping!$A:$C,2,0),"Not Mapped"))</f>
        <v/>
      </c>
      <c r="P8245">
        <f>IF($B8245="","",IFERROR(VLOOKUP($B8245,Mapping!$A:$C,3,0),"Not Mapped"))</f>
        <v/>
      </c>
      <c r="Q8245">
        <f>IF($B8245="","",IF(COUNTIF(Exclusions!$A:$A,$B8245)&gt;0,"Yes","No"))</f>
        <v/>
      </c>
      <c r="R8245" s="17">
        <f>IF($B8245="","",MIN(1,DAY($A8245)/IF($N8245="Superstore",Settings!$B$5,Settings!$B$4)))</f>
        <v/>
      </c>
      <c r="S8245" s="17">
        <f>IF(OR($B8245="",$G8245="",$R8245=0),"",$G8245/$R8245)</f>
        <v/>
      </c>
      <c r="T8245">
        <f>IF($S8245="","",IF($S8245&lt;Settings!$B$8,"Critical",IF($S8245&lt;Settings!$B$9,"Semi Critical","Non Critical")))</f>
        <v/>
      </c>
      <c r="U8245">
        <f>IF($B8245="","",IFERROR(VLOOKUP($O8245,Leaders!$A:$B,2,0),"Not Mapped"))</f>
        <v/>
      </c>
    </row>
    <row r="8246">
      <c r="A8246" s="16" t="n"/>
      <c r="G8246" s="17" t="n"/>
      <c r="H8246" s="17" t="n"/>
      <c r="I8246" s="17" t="n"/>
      <c r="J8246" s="17" t="n"/>
      <c r="K8246" s="17" t="n"/>
      <c r="L8246" s="17" t="n"/>
      <c r="N8246">
        <f>IF($B8246="","",IF($C8246="SUPERSTORE","Superstore","DH"))</f>
        <v/>
      </c>
      <c r="O8246">
        <f>IF($B8246="","",IFERROR(VLOOKUP($B8246,Mapping!$A:$C,2,0),"Not Mapped"))</f>
        <v/>
      </c>
      <c r="P8246">
        <f>IF($B8246="","",IFERROR(VLOOKUP($B8246,Mapping!$A:$C,3,0),"Not Mapped"))</f>
        <v/>
      </c>
      <c r="Q8246">
        <f>IF($B8246="","",IF(COUNTIF(Exclusions!$A:$A,$B8246)&gt;0,"Yes","No"))</f>
        <v/>
      </c>
      <c r="R8246" s="17">
        <f>IF($B8246="","",MIN(1,DAY($A8246)/IF($N8246="Superstore",Settings!$B$5,Settings!$B$4)))</f>
        <v/>
      </c>
      <c r="S8246" s="17">
        <f>IF(OR($B8246="",$G8246="",$R8246=0),"",$G8246/$R8246)</f>
        <v/>
      </c>
      <c r="T8246">
        <f>IF($S8246="","",IF($S8246&lt;Settings!$B$8,"Critical",IF($S8246&lt;Settings!$B$9,"Semi Critical","Non Critical")))</f>
        <v/>
      </c>
      <c r="U8246">
        <f>IF($B8246="","",IFERROR(VLOOKUP($O8246,Leaders!$A:$B,2,0),"Not Mapped"))</f>
        <v/>
      </c>
    </row>
    <row r="8247">
      <c r="A8247" s="16" t="n"/>
      <c r="G8247" s="17" t="n"/>
      <c r="H8247" s="17" t="n"/>
      <c r="I8247" s="17" t="n"/>
      <c r="J8247" s="17" t="n"/>
      <c r="K8247" s="17" t="n"/>
      <c r="L8247" s="17" t="n"/>
      <c r="N8247">
        <f>IF($B8247="","",IF($C8247="SUPERSTORE","Superstore","DH"))</f>
        <v/>
      </c>
      <c r="O8247">
        <f>IF($B8247="","",IFERROR(VLOOKUP($B8247,Mapping!$A:$C,2,0),"Not Mapped"))</f>
        <v/>
      </c>
      <c r="P8247">
        <f>IF($B8247="","",IFERROR(VLOOKUP($B8247,Mapping!$A:$C,3,0),"Not Mapped"))</f>
        <v/>
      </c>
      <c r="Q8247">
        <f>IF($B8247="","",IF(COUNTIF(Exclusions!$A:$A,$B8247)&gt;0,"Yes","No"))</f>
        <v/>
      </c>
      <c r="R8247" s="17">
        <f>IF($B8247="","",MIN(1,DAY($A8247)/IF($N8247="Superstore",Settings!$B$5,Settings!$B$4)))</f>
        <v/>
      </c>
      <c r="S8247" s="17">
        <f>IF(OR($B8247="",$G8247="",$R8247=0),"",$G8247/$R8247)</f>
        <v/>
      </c>
      <c r="T8247">
        <f>IF($S8247="","",IF($S8247&lt;Settings!$B$8,"Critical",IF($S8247&lt;Settings!$B$9,"Semi Critical","Non Critical")))</f>
        <v/>
      </c>
      <c r="U8247">
        <f>IF($B8247="","",IFERROR(VLOOKUP($O8247,Leaders!$A:$B,2,0),"Not Mapped"))</f>
        <v/>
      </c>
    </row>
    <row r="8248">
      <c r="A8248" s="16" t="n"/>
      <c r="G8248" s="17" t="n"/>
      <c r="H8248" s="17" t="n"/>
      <c r="I8248" s="17" t="n"/>
      <c r="J8248" s="17" t="n"/>
      <c r="K8248" s="17" t="n"/>
      <c r="L8248" s="17" t="n"/>
      <c r="N8248">
        <f>IF($B8248="","",IF($C8248="SUPERSTORE","Superstore","DH"))</f>
        <v/>
      </c>
      <c r="O8248">
        <f>IF($B8248="","",IFERROR(VLOOKUP($B8248,Mapping!$A:$C,2,0),"Not Mapped"))</f>
        <v/>
      </c>
      <c r="P8248">
        <f>IF($B8248="","",IFERROR(VLOOKUP($B8248,Mapping!$A:$C,3,0),"Not Mapped"))</f>
        <v/>
      </c>
      <c r="Q8248">
        <f>IF($B8248="","",IF(COUNTIF(Exclusions!$A:$A,$B8248)&gt;0,"Yes","No"))</f>
        <v/>
      </c>
      <c r="R8248" s="17">
        <f>IF($B8248="","",MIN(1,DAY($A8248)/IF($N8248="Superstore",Settings!$B$5,Settings!$B$4)))</f>
        <v/>
      </c>
      <c r="S8248" s="17">
        <f>IF(OR($B8248="",$G8248="",$R8248=0),"",$G8248/$R8248)</f>
        <v/>
      </c>
      <c r="T8248">
        <f>IF($S8248="","",IF($S8248&lt;Settings!$B$8,"Critical",IF($S8248&lt;Settings!$B$9,"Semi Critical","Non Critical")))</f>
        <v/>
      </c>
      <c r="U8248">
        <f>IF($B8248="","",IFERROR(VLOOKUP($O8248,Leaders!$A:$B,2,0),"Not Mapped"))</f>
        <v/>
      </c>
    </row>
    <row r="8249">
      <c r="A8249" s="16" t="n"/>
      <c r="G8249" s="17" t="n"/>
      <c r="H8249" s="17" t="n"/>
      <c r="I8249" s="17" t="n"/>
      <c r="J8249" s="17" t="n"/>
      <c r="K8249" s="17" t="n"/>
      <c r="L8249" s="17" t="n"/>
      <c r="N8249">
        <f>IF($B8249="","",IF($C8249="SUPERSTORE","Superstore","DH"))</f>
        <v/>
      </c>
      <c r="O8249">
        <f>IF($B8249="","",IFERROR(VLOOKUP($B8249,Mapping!$A:$C,2,0),"Not Mapped"))</f>
        <v/>
      </c>
      <c r="P8249">
        <f>IF($B8249="","",IFERROR(VLOOKUP($B8249,Mapping!$A:$C,3,0),"Not Mapped"))</f>
        <v/>
      </c>
      <c r="Q8249">
        <f>IF($B8249="","",IF(COUNTIF(Exclusions!$A:$A,$B8249)&gt;0,"Yes","No"))</f>
        <v/>
      </c>
      <c r="R8249" s="17">
        <f>IF($B8249="","",MIN(1,DAY($A8249)/IF($N8249="Superstore",Settings!$B$5,Settings!$B$4)))</f>
        <v/>
      </c>
      <c r="S8249" s="17">
        <f>IF(OR($B8249="",$G8249="",$R8249=0),"",$G8249/$R8249)</f>
        <v/>
      </c>
      <c r="T8249">
        <f>IF($S8249="","",IF($S8249&lt;Settings!$B$8,"Critical",IF($S8249&lt;Settings!$B$9,"Semi Critical","Non Critical")))</f>
        <v/>
      </c>
      <c r="U8249">
        <f>IF($B8249="","",IFERROR(VLOOKUP($O8249,Leaders!$A:$B,2,0),"Not Mapped"))</f>
        <v/>
      </c>
    </row>
    <row r="8250">
      <c r="A8250" s="16" t="n"/>
      <c r="G8250" s="17" t="n"/>
      <c r="H8250" s="17" t="n"/>
      <c r="I8250" s="17" t="n"/>
      <c r="J8250" s="17" t="n"/>
      <c r="K8250" s="17" t="n"/>
      <c r="L8250" s="17" t="n"/>
      <c r="N8250">
        <f>IF($B8250="","",IF($C8250="SUPERSTORE","Superstore","DH"))</f>
        <v/>
      </c>
      <c r="O8250">
        <f>IF($B8250="","",IFERROR(VLOOKUP($B8250,Mapping!$A:$C,2,0),"Not Mapped"))</f>
        <v/>
      </c>
      <c r="P8250">
        <f>IF($B8250="","",IFERROR(VLOOKUP($B8250,Mapping!$A:$C,3,0),"Not Mapped"))</f>
        <v/>
      </c>
      <c r="Q8250">
        <f>IF($B8250="","",IF(COUNTIF(Exclusions!$A:$A,$B8250)&gt;0,"Yes","No"))</f>
        <v/>
      </c>
      <c r="R8250" s="17">
        <f>IF($B8250="","",MIN(1,DAY($A8250)/IF($N8250="Superstore",Settings!$B$5,Settings!$B$4)))</f>
        <v/>
      </c>
      <c r="S8250" s="17">
        <f>IF(OR($B8250="",$G8250="",$R8250=0),"",$G8250/$R8250)</f>
        <v/>
      </c>
      <c r="T8250">
        <f>IF($S8250="","",IF($S8250&lt;Settings!$B$8,"Critical",IF($S8250&lt;Settings!$B$9,"Semi Critical","Non Critical")))</f>
        <v/>
      </c>
      <c r="U8250">
        <f>IF($B8250="","",IFERROR(VLOOKUP($O8250,Leaders!$A:$B,2,0),"Not Mapped"))</f>
        <v/>
      </c>
    </row>
    <row r="8251">
      <c r="A8251" s="16" t="n"/>
      <c r="G8251" s="17" t="n"/>
      <c r="H8251" s="17" t="n"/>
      <c r="I8251" s="17" t="n"/>
      <c r="J8251" s="17" t="n"/>
      <c r="K8251" s="17" t="n"/>
      <c r="L8251" s="17" t="n"/>
      <c r="N8251">
        <f>IF($B8251="","",IF($C8251="SUPERSTORE","Superstore","DH"))</f>
        <v/>
      </c>
      <c r="O8251">
        <f>IF($B8251="","",IFERROR(VLOOKUP($B8251,Mapping!$A:$C,2,0),"Not Mapped"))</f>
        <v/>
      </c>
      <c r="P8251">
        <f>IF($B8251="","",IFERROR(VLOOKUP($B8251,Mapping!$A:$C,3,0),"Not Mapped"))</f>
        <v/>
      </c>
      <c r="Q8251">
        <f>IF($B8251="","",IF(COUNTIF(Exclusions!$A:$A,$B8251)&gt;0,"Yes","No"))</f>
        <v/>
      </c>
      <c r="R8251" s="17">
        <f>IF($B8251="","",MIN(1,DAY($A8251)/IF($N8251="Superstore",Settings!$B$5,Settings!$B$4)))</f>
        <v/>
      </c>
      <c r="S8251" s="17">
        <f>IF(OR($B8251="",$G8251="",$R8251=0),"",$G8251/$R8251)</f>
        <v/>
      </c>
      <c r="T8251">
        <f>IF($S8251="","",IF($S8251&lt;Settings!$B$8,"Critical",IF($S8251&lt;Settings!$B$9,"Semi Critical","Non Critical")))</f>
        <v/>
      </c>
      <c r="U8251">
        <f>IF($B8251="","",IFERROR(VLOOKUP($O8251,Leaders!$A:$B,2,0),"Not Mapped"))</f>
        <v/>
      </c>
    </row>
    <row r="8252">
      <c r="A8252" s="16" t="n"/>
      <c r="G8252" s="17" t="n"/>
      <c r="H8252" s="17" t="n"/>
      <c r="I8252" s="17" t="n"/>
      <c r="J8252" s="17" t="n"/>
      <c r="K8252" s="17" t="n"/>
      <c r="L8252" s="17" t="n"/>
      <c r="N8252">
        <f>IF($B8252="","",IF($C8252="SUPERSTORE","Superstore","DH"))</f>
        <v/>
      </c>
      <c r="O8252">
        <f>IF($B8252="","",IFERROR(VLOOKUP($B8252,Mapping!$A:$C,2,0),"Not Mapped"))</f>
        <v/>
      </c>
      <c r="P8252">
        <f>IF($B8252="","",IFERROR(VLOOKUP($B8252,Mapping!$A:$C,3,0),"Not Mapped"))</f>
        <v/>
      </c>
      <c r="Q8252">
        <f>IF($B8252="","",IF(COUNTIF(Exclusions!$A:$A,$B8252)&gt;0,"Yes","No"))</f>
        <v/>
      </c>
      <c r="R8252" s="17">
        <f>IF($B8252="","",MIN(1,DAY($A8252)/IF($N8252="Superstore",Settings!$B$5,Settings!$B$4)))</f>
        <v/>
      </c>
      <c r="S8252" s="17">
        <f>IF(OR($B8252="",$G8252="",$R8252=0),"",$G8252/$R8252)</f>
        <v/>
      </c>
      <c r="T8252">
        <f>IF($S8252="","",IF($S8252&lt;Settings!$B$8,"Critical",IF($S8252&lt;Settings!$B$9,"Semi Critical","Non Critical")))</f>
        <v/>
      </c>
      <c r="U8252">
        <f>IF($B8252="","",IFERROR(VLOOKUP($O8252,Leaders!$A:$B,2,0),"Not Mapped"))</f>
        <v/>
      </c>
    </row>
    <row r="8253">
      <c r="A8253" s="16" t="n"/>
      <c r="G8253" s="17" t="n"/>
      <c r="H8253" s="17" t="n"/>
      <c r="I8253" s="17" t="n"/>
      <c r="J8253" s="17" t="n"/>
      <c r="K8253" s="17" t="n"/>
      <c r="L8253" s="17" t="n"/>
      <c r="N8253">
        <f>IF($B8253="","",IF($C8253="SUPERSTORE","Superstore","DH"))</f>
        <v/>
      </c>
      <c r="O8253">
        <f>IF($B8253="","",IFERROR(VLOOKUP($B8253,Mapping!$A:$C,2,0),"Not Mapped"))</f>
        <v/>
      </c>
      <c r="P8253">
        <f>IF($B8253="","",IFERROR(VLOOKUP($B8253,Mapping!$A:$C,3,0),"Not Mapped"))</f>
        <v/>
      </c>
      <c r="Q8253">
        <f>IF($B8253="","",IF(COUNTIF(Exclusions!$A:$A,$B8253)&gt;0,"Yes","No"))</f>
        <v/>
      </c>
      <c r="R8253" s="17">
        <f>IF($B8253="","",MIN(1,DAY($A8253)/IF($N8253="Superstore",Settings!$B$5,Settings!$B$4)))</f>
        <v/>
      </c>
      <c r="S8253" s="17">
        <f>IF(OR($B8253="",$G8253="",$R8253=0),"",$G8253/$R8253)</f>
        <v/>
      </c>
      <c r="T8253">
        <f>IF($S8253="","",IF($S8253&lt;Settings!$B$8,"Critical",IF($S8253&lt;Settings!$B$9,"Semi Critical","Non Critical")))</f>
        <v/>
      </c>
      <c r="U8253">
        <f>IF($B8253="","",IFERROR(VLOOKUP($O8253,Leaders!$A:$B,2,0),"Not Mapped"))</f>
        <v/>
      </c>
    </row>
    <row r="8254">
      <c r="A8254" s="16" t="n"/>
      <c r="G8254" s="17" t="n"/>
      <c r="H8254" s="17" t="n"/>
      <c r="I8254" s="17" t="n"/>
      <c r="J8254" s="17" t="n"/>
      <c r="K8254" s="17" t="n"/>
      <c r="L8254" s="17" t="n"/>
      <c r="N8254">
        <f>IF($B8254="","",IF($C8254="SUPERSTORE","Superstore","DH"))</f>
        <v/>
      </c>
      <c r="O8254">
        <f>IF($B8254="","",IFERROR(VLOOKUP($B8254,Mapping!$A:$C,2,0),"Not Mapped"))</f>
        <v/>
      </c>
      <c r="P8254">
        <f>IF($B8254="","",IFERROR(VLOOKUP($B8254,Mapping!$A:$C,3,0),"Not Mapped"))</f>
        <v/>
      </c>
      <c r="Q8254">
        <f>IF($B8254="","",IF(COUNTIF(Exclusions!$A:$A,$B8254)&gt;0,"Yes","No"))</f>
        <v/>
      </c>
      <c r="R8254" s="17">
        <f>IF($B8254="","",MIN(1,DAY($A8254)/IF($N8254="Superstore",Settings!$B$5,Settings!$B$4)))</f>
        <v/>
      </c>
      <c r="S8254" s="17">
        <f>IF(OR($B8254="",$G8254="",$R8254=0),"",$G8254/$R8254)</f>
        <v/>
      </c>
      <c r="T8254">
        <f>IF($S8254="","",IF($S8254&lt;Settings!$B$8,"Critical",IF($S8254&lt;Settings!$B$9,"Semi Critical","Non Critical")))</f>
        <v/>
      </c>
      <c r="U8254">
        <f>IF($B8254="","",IFERROR(VLOOKUP($O8254,Leaders!$A:$B,2,0),"Not Mapped"))</f>
        <v/>
      </c>
    </row>
    <row r="8255">
      <c r="A8255" s="16" t="n"/>
      <c r="G8255" s="17" t="n"/>
      <c r="H8255" s="17" t="n"/>
      <c r="I8255" s="17" t="n"/>
      <c r="J8255" s="17" t="n"/>
      <c r="K8255" s="17" t="n"/>
      <c r="L8255" s="17" t="n"/>
      <c r="N8255">
        <f>IF($B8255="","",IF($C8255="SUPERSTORE","Superstore","DH"))</f>
        <v/>
      </c>
      <c r="O8255">
        <f>IF($B8255="","",IFERROR(VLOOKUP($B8255,Mapping!$A:$C,2,0),"Not Mapped"))</f>
        <v/>
      </c>
      <c r="P8255">
        <f>IF($B8255="","",IFERROR(VLOOKUP($B8255,Mapping!$A:$C,3,0),"Not Mapped"))</f>
        <v/>
      </c>
      <c r="Q8255">
        <f>IF($B8255="","",IF(COUNTIF(Exclusions!$A:$A,$B8255)&gt;0,"Yes","No"))</f>
        <v/>
      </c>
      <c r="R8255" s="17">
        <f>IF($B8255="","",MIN(1,DAY($A8255)/IF($N8255="Superstore",Settings!$B$5,Settings!$B$4)))</f>
        <v/>
      </c>
      <c r="S8255" s="17">
        <f>IF(OR($B8255="",$G8255="",$R8255=0),"",$G8255/$R8255)</f>
        <v/>
      </c>
      <c r="T8255">
        <f>IF($S8255="","",IF($S8255&lt;Settings!$B$8,"Critical",IF($S8255&lt;Settings!$B$9,"Semi Critical","Non Critical")))</f>
        <v/>
      </c>
      <c r="U8255">
        <f>IF($B8255="","",IFERROR(VLOOKUP($O8255,Leaders!$A:$B,2,0),"Not Mapped"))</f>
        <v/>
      </c>
    </row>
    <row r="8256">
      <c r="A8256" s="16" t="n"/>
      <c r="G8256" s="17" t="n"/>
      <c r="H8256" s="17" t="n"/>
      <c r="I8256" s="17" t="n"/>
      <c r="J8256" s="17" t="n"/>
      <c r="K8256" s="17" t="n"/>
      <c r="L8256" s="17" t="n"/>
      <c r="N8256">
        <f>IF($B8256="","",IF($C8256="SUPERSTORE","Superstore","DH"))</f>
        <v/>
      </c>
      <c r="O8256">
        <f>IF($B8256="","",IFERROR(VLOOKUP($B8256,Mapping!$A:$C,2,0),"Not Mapped"))</f>
        <v/>
      </c>
      <c r="P8256">
        <f>IF($B8256="","",IFERROR(VLOOKUP($B8256,Mapping!$A:$C,3,0),"Not Mapped"))</f>
        <v/>
      </c>
      <c r="Q8256">
        <f>IF($B8256="","",IF(COUNTIF(Exclusions!$A:$A,$B8256)&gt;0,"Yes","No"))</f>
        <v/>
      </c>
      <c r="R8256" s="17">
        <f>IF($B8256="","",MIN(1,DAY($A8256)/IF($N8256="Superstore",Settings!$B$5,Settings!$B$4)))</f>
        <v/>
      </c>
      <c r="S8256" s="17">
        <f>IF(OR($B8256="",$G8256="",$R8256=0),"",$G8256/$R8256)</f>
        <v/>
      </c>
      <c r="T8256">
        <f>IF($S8256="","",IF($S8256&lt;Settings!$B$8,"Critical",IF($S8256&lt;Settings!$B$9,"Semi Critical","Non Critical")))</f>
        <v/>
      </c>
      <c r="U8256">
        <f>IF($B8256="","",IFERROR(VLOOKUP($O8256,Leaders!$A:$B,2,0),"Not Mapped"))</f>
        <v/>
      </c>
    </row>
    <row r="8257">
      <c r="A8257" s="16" t="n"/>
      <c r="G8257" s="17" t="n"/>
      <c r="H8257" s="17" t="n"/>
      <c r="I8257" s="17" t="n"/>
      <c r="J8257" s="17" t="n"/>
      <c r="K8257" s="17" t="n"/>
      <c r="L8257" s="17" t="n"/>
      <c r="N8257">
        <f>IF($B8257="","",IF($C8257="SUPERSTORE","Superstore","DH"))</f>
        <v/>
      </c>
      <c r="O8257">
        <f>IF($B8257="","",IFERROR(VLOOKUP($B8257,Mapping!$A:$C,2,0),"Not Mapped"))</f>
        <v/>
      </c>
      <c r="P8257">
        <f>IF($B8257="","",IFERROR(VLOOKUP($B8257,Mapping!$A:$C,3,0),"Not Mapped"))</f>
        <v/>
      </c>
      <c r="Q8257">
        <f>IF($B8257="","",IF(COUNTIF(Exclusions!$A:$A,$B8257)&gt;0,"Yes","No"))</f>
        <v/>
      </c>
      <c r="R8257" s="17">
        <f>IF($B8257="","",MIN(1,DAY($A8257)/IF($N8257="Superstore",Settings!$B$5,Settings!$B$4)))</f>
        <v/>
      </c>
      <c r="S8257" s="17">
        <f>IF(OR($B8257="",$G8257="",$R8257=0),"",$G8257/$R8257)</f>
        <v/>
      </c>
      <c r="T8257">
        <f>IF($S8257="","",IF($S8257&lt;Settings!$B$8,"Critical",IF($S8257&lt;Settings!$B$9,"Semi Critical","Non Critical")))</f>
        <v/>
      </c>
      <c r="U8257">
        <f>IF($B8257="","",IFERROR(VLOOKUP($O8257,Leaders!$A:$B,2,0),"Not Mapped"))</f>
        <v/>
      </c>
    </row>
    <row r="8258">
      <c r="A8258" s="16" t="n"/>
      <c r="G8258" s="17" t="n"/>
      <c r="H8258" s="17" t="n"/>
      <c r="I8258" s="17" t="n"/>
      <c r="J8258" s="17" t="n"/>
      <c r="K8258" s="17" t="n"/>
      <c r="L8258" s="17" t="n"/>
      <c r="N8258">
        <f>IF($B8258="","",IF($C8258="SUPERSTORE","Superstore","DH"))</f>
        <v/>
      </c>
      <c r="O8258">
        <f>IF($B8258="","",IFERROR(VLOOKUP($B8258,Mapping!$A:$C,2,0),"Not Mapped"))</f>
        <v/>
      </c>
      <c r="P8258">
        <f>IF($B8258="","",IFERROR(VLOOKUP($B8258,Mapping!$A:$C,3,0),"Not Mapped"))</f>
        <v/>
      </c>
      <c r="Q8258">
        <f>IF($B8258="","",IF(COUNTIF(Exclusions!$A:$A,$B8258)&gt;0,"Yes","No"))</f>
        <v/>
      </c>
      <c r="R8258" s="17">
        <f>IF($B8258="","",MIN(1,DAY($A8258)/IF($N8258="Superstore",Settings!$B$5,Settings!$B$4)))</f>
        <v/>
      </c>
      <c r="S8258" s="17">
        <f>IF(OR($B8258="",$G8258="",$R8258=0),"",$G8258/$R8258)</f>
        <v/>
      </c>
      <c r="T8258">
        <f>IF($S8258="","",IF($S8258&lt;Settings!$B$8,"Critical",IF($S8258&lt;Settings!$B$9,"Semi Critical","Non Critical")))</f>
        <v/>
      </c>
      <c r="U8258">
        <f>IF($B8258="","",IFERROR(VLOOKUP($O8258,Leaders!$A:$B,2,0),"Not Mapped"))</f>
        <v/>
      </c>
    </row>
    <row r="8259">
      <c r="A8259" s="16" t="n"/>
      <c r="G8259" s="17" t="n"/>
      <c r="H8259" s="17" t="n"/>
      <c r="I8259" s="17" t="n"/>
      <c r="J8259" s="17" t="n"/>
      <c r="K8259" s="17" t="n"/>
      <c r="L8259" s="17" t="n"/>
      <c r="N8259">
        <f>IF($B8259="","",IF($C8259="SUPERSTORE","Superstore","DH"))</f>
        <v/>
      </c>
      <c r="O8259">
        <f>IF($B8259="","",IFERROR(VLOOKUP($B8259,Mapping!$A:$C,2,0),"Not Mapped"))</f>
        <v/>
      </c>
      <c r="P8259">
        <f>IF($B8259="","",IFERROR(VLOOKUP($B8259,Mapping!$A:$C,3,0),"Not Mapped"))</f>
        <v/>
      </c>
      <c r="Q8259">
        <f>IF($B8259="","",IF(COUNTIF(Exclusions!$A:$A,$B8259)&gt;0,"Yes","No"))</f>
        <v/>
      </c>
      <c r="R8259" s="17">
        <f>IF($B8259="","",MIN(1,DAY($A8259)/IF($N8259="Superstore",Settings!$B$5,Settings!$B$4)))</f>
        <v/>
      </c>
      <c r="S8259" s="17">
        <f>IF(OR($B8259="",$G8259="",$R8259=0),"",$G8259/$R8259)</f>
        <v/>
      </c>
      <c r="T8259">
        <f>IF($S8259="","",IF($S8259&lt;Settings!$B$8,"Critical",IF($S8259&lt;Settings!$B$9,"Semi Critical","Non Critical")))</f>
        <v/>
      </c>
      <c r="U8259">
        <f>IF($B8259="","",IFERROR(VLOOKUP($O8259,Leaders!$A:$B,2,0),"Not Mapped"))</f>
        <v/>
      </c>
    </row>
    <row r="8260">
      <c r="A8260" s="16" t="n"/>
      <c r="G8260" s="17" t="n"/>
      <c r="H8260" s="17" t="n"/>
      <c r="I8260" s="17" t="n"/>
      <c r="J8260" s="17" t="n"/>
      <c r="K8260" s="17" t="n"/>
      <c r="L8260" s="17" t="n"/>
      <c r="N8260">
        <f>IF($B8260="","",IF($C8260="SUPERSTORE","Superstore","DH"))</f>
        <v/>
      </c>
      <c r="O8260">
        <f>IF($B8260="","",IFERROR(VLOOKUP($B8260,Mapping!$A:$C,2,0),"Not Mapped"))</f>
        <v/>
      </c>
      <c r="P8260">
        <f>IF($B8260="","",IFERROR(VLOOKUP($B8260,Mapping!$A:$C,3,0),"Not Mapped"))</f>
        <v/>
      </c>
      <c r="Q8260">
        <f>IF($B8260="","",IF(COUNTIF(Exclusions!$A:$A,$B8260)&gt;0,"Yes","No"))</f>
        <v/>
      </c>
      <c r="R8260" s="17">
        <f>IF($B8260="","",MIN(1,DAY($A8260)/IF($N8260="Superstore",Settings!$B$5,Settings!$B$4)))</f>
        <v/>
      </c>
      <c r="S8260" s="17">
        <f>IF(OR($B8260="",$G8260="",$R8260=0),"",$G8260/$R8260)</f>
        <v/>
      </c>
      <c r="T8260">
        <f>IF($S8260="","",IF($S8260&lt;Settings!$B$8,"Critical",IF($S8260&lt;Settings!$B$9,"Semi Critical","Non Critical")))</f>
        <v/>
      </c>
      <c r="U8260">
        <f>IF($B8260="","",IFERROR(VLOOKUP($O8260,Leaders!$A:$B,2,0),"Not Mapped"))</f>
        <v/>
      </c>
    </row>
    <row r="8261">
      <c r="A8261" s="16" t="n"/>
      <c r="G8261" s="17" t="n"/>
      <c r="H8261" s="17" t="n"/>
      <c r="I8261" s="17" t="n"/>
      <c r="J8261" s="17" t="n"/>
      <c r="K8261" s="17" t="n"/>
      <c r="L8261" s="17" t="n"/>
      <c r="N8261">
        <f>IF($B8261="","",IF($C8261="SUPERSTORE","Superstore","DH"))</f>
        <v/>
      </c>
      <c r="O8261">
        <f>IF($B8261="","",IFERROR(VLOOKUP($B8261,Mapping!$A:$C,2,0),"Not Mapped"))</f>
        <v/>
      </c>
      <c r="P8261">
        <f>IF($B8261="","",IFERROR(VLOOKUP($B8261,Mapping!$A:$C,3,0),"Not Mapped"))</f>
        <v/>
      </c>
      <c r="Q8261">
        <f>IF($B8261="","",IF(COUNTIF(Exclusions!$A:$A,$B8261)&gt;0,"Yes","No"))</f>
        <v/>
      </c>
      <c r="R8261" s="17">
        <f>IF($B8261="","",MIN(1,DAY($A8261)/IF($N8261="Superstore",Settings!$B$5,Settings!$B$4)))</f>
        <v/>
      </c>
      <c r="S8261" s="17">
        <f>IF(OR($B8261="",$G8261="",$R8261=0),"",$G8261/$R8261)</f>
        <v/>
      </c>
      <c r="T8261">
        <f>IF($S8261="","",IF($S8261&lt;Settings!$B$8,"Critical",IF($S8261&lt;Settings!$B$9,"Semi Critical","Non Critical")))</f>
        <v/>
      </c>
      <c r="U8261">
        <f>IF($B8261="","",IFERROR(VLOOKUP($O8261,Leaders!$A:$B,2,0),"Not Mapped"))</f>
        <v/>
      </c>
    </row>
    <row r="8262">
      <c r="A8262" s="16" t="n"/>
      <c r="G8262" s="17" t="n"/>
      <c r="H8262" s="17" t="n"/>
      <c r="I8262" s="17" t="n"/>
      <c r="J8262" s="17" t="n"/>
      <c r="K8262" s="17" t="n"/>
      <c r="L8262" s="17" t="n"/>
      <c r="N8262">
        <f>IF($B8262="","",IF($C8262="SUPERSTORE","Superstore","DH"))</f>
        <v/>
      </c>
      <c r="O8262">
        <f>IF($B8262="","",IFERROR(VLOOKUP($B8262,Mapping!$A:$C,2,0),"Not Mapped"))</f>
        <v/>
      </c>
      <c r="P8262">
        <f>IF($B8262="","",IFERROR(VLOOKUP($B8262,Mapping!$A:$C,3,0),"Not Mapped"))</f>
        <v/>
      </c>
      <c r="Q8262">
        <f>IF($B8262="","",IF(COUNTIF(Exclusions!$A:$A,$B8262)&gt;0,"Yes","No"))</f>
        <v/>
      </c>
      <c r="R8262" s="17">
        <f>IF($B8262="","",MIN(1,DAY($A8262)/IF($N8262="Superstore",Settings!$B$5,Settings!$B$4)))</f>
        <v/>
      </c>
      <c r="S8262" s="17">
        <f>IF(OR($B8262="",$G8262="",$R8262=0),"",$G8262/$R8262)</f>
        <v/>
      </c>
      <c r="T8262">
        <f>IF($S8262="","",IF($S8262&lt;Settings!$B$8,"Critical",IF($S8262&lt;Settings!$B$9,"Semi Critical","Non Critical")))</f>
        <v/>
      </c>
      <c r="U8262">
        <f>IF($B8262="","",IFERROR(VLOOKUP($O8262,Leaders!$A:$B,2,0),"Not Mapped"))</f>
        <v/>
      </c>
    </row>
    <row r="8263">
      <c r="A8263" s="16" t="n"/>
      <c r="G8263" s="17" t="n"/>
      <c r="H8263" s="17" t="n"/>
      <c r="I8263" s="17" t="n"/>
      <c r="J8263" s="17" t="n"/>
      <c r="K8263" s="17" t="n"/>
      <c r="L8263" s="17" t="n"/>
      <c r="N8263">
        <f>IF($B8263="","",IF($C8263="SUPERSTORE","Superstore","DH"))</f>
        <v/>
      </c>
      <c r="O8263">
        <f>IF($B8263="","",IFERROR(VLOOKUP($B8263,Mapping!$A:$C,2,0),"Not Mapped"))</f>
        <v/>
      </c>
      <c r="P8263">
        <f>IF($B8263="","",IFERROR(VLOOKUP($B8263,Mapping!$A:$C,3,0),"Not Mapped"))</f>
        <v/>
      </c>
      <c r="Q8263">
        <f>IF($B8263="","",IF(COUNTIF(Exclusions!$A:$A,$B8263)&gt;0,"Yes","No"))</f>
        <v/>
      </c>
      <c r="R8263" s="17">
        <f>IF($B8263="","",MIN(1,DAY($A8263)/IF($N8263="Superstore",Settings!$B$5,Settings!$B$4)))</f>
        <v/>
      </c>
      <c r="S8263" s="17">
        <f>IF(OR($B8263="",$G8263="",$R8263=0),"",$G8263/$R8263)</f>
        <v/>
      </c>
      <c r="T8263">
        <f>IF($S8263="","",IF($S8263&lt;Settings!$B$8,"Critical",IF($S8263&lt;Settings!$B$9,"Semi Critical","Non Critical")))</f>
        <v/>
      </c>
      <c r="U8263">
        <f>IF($B8263="","",IFERROR(VLOOKUP($O8263,Leaders!$A:$B,2,0),"Not Mapped"))</f>
        <v/>
      </c>
    </row>
    <row r="8264">
      <c r="A8264" s="16" t="n"/>
      <c r="G8264" s="17" t="n"/>
      <c r="H8264" s="17" t="n"/>
      <c r="I8264" s="17" t="n"/>
      <c r="J8264" s="17" t="n"/>
      <c r="K8264" s="17" t="n"/>
      <c r="L8264" s="17" t="n"/>
      <c r="N8264">
        <f>IF($B8264="","",IF($C8264="SUPERSTORE","Superstore","DH"))</f>
        <v/>
      </c>
      <c r="O8264">
        <f>IF($B8264="","",IFERROR(VLOOKUP($B8264,Mapping!$A:$C,2,0),"Not Mapped"))</f>
        <v/>
      </c>
      <c r="P8264">
        <f>IF($B8264="","",IFERROR(VLOOKUP($B8264,Mapping!$A:$C,3,0),"Not Mapped"))</f>
        <v/>
      </c>
      <c r="Q8264">
        <f>IF($B8264="","",IF(COUNTIF(Exclusions!$A:$A,$B8264)&gt;0,"Yes","No"))</f>
        <v/>
      </c>
      <c r="R8264" s="17">
        <f>IF($B8264="","",MIN(1,DAY($A8264)/IF($N8264="Superstore",Settings!$B$5,Settings!$B$4)))</f>
        <v/>
      </c>
      <c r="S8264" s="17">
        <f>IF(OR($B8264="",$G8264="",$R8264=0),"",$G8264/$R8264)</f>
        <v/>
      </c>
      <c r="T8264">
        <f>IF($S8264="","",IF($S8264&lt;Settings!$B$8,"Critical",IF($S8264&lt;Settings!$B$9,"Semi Critical","Non Critical")))</f>
        <v/>
      </c>
      <c r="U8264">
        <f>IF($B8264="","",IFERROR(VLOOKUP($O8264,Leaders!$A:$B,2,0),"Not Mapped"))</f>
        <v/>
      </c>
    </row>
    <row r="8265">
      <c r="A8265" s="16" t="n"/>
      <c r="G8265" s="17" t="n"/>
      <c r="H8265" s="17" t="n"/>
      <c r="I8265" s="17" t="n"/>
      <c r="J8265" s="17" t="n"/>
      <c r="K8265" s="17" t="n"/>
      <c r="L8265" s="17" t="n"/>
      <c r="N8265">
        <f>IF($B8265="","",IF($C8265="SUPERSTORE","Superstore","DH"))</f>
        <v/>
      </c>
      <c r="O8265">
        <f>IF($B8265="","",IFERROR(VLOOKUP($B8265,Mapping!$A:$C,2,0),"Not Mapped"))</f>
        <v/>
      </c>
      <c r="P8265">
        <f>IF($B8265="","",IFERROR(VLOOKUP($B8265,Mapping!$A:$C,3,0),"Not Mapped"))</f>
        <v/>
      </c>
      <c r="Q8265">
        <f>IF($B8265="","",IF(COUNTIF(Exclusions!$A:$A,$B8265)&gt;0,"Yes","No"))</f>
        <v/>
      </c>
      <c r="R8265" s="17">
        <f>IF($B8265="","",MIN(1,DAY($A8265)/IF($N8265="Superstore",Settings!$B$5,Settings!$B$4)))</f>
        <v/>
      </c>
      <c r="S8265" s="17">
        <f>IF(OR($B8265="",$G8265="",$R8265=0),"",$G8265/$R8265)</f>
        <v/>
      </c>
      <c r="T8265">
        <f>IF($S8265="","",IF($S8265&lt;Settings!$B$8,"Critical",IF($S8265&lt;Settings!$B$9,"Semi Critical","Non Critical")))</f>
        <v/>
      </c>
      <c r="U8265">
        <f>IF($B8265="","",IFERROR(VLOOKUP($O8265,Leaders!$A:$B,2,0),"Not Mapped"))</f>
        <v/>
      </c>
    </row>
    <row r="8266">
      <c r="A8266" s="16" t="n"/>
      <c r="G8266" s="17" t="n"/>
      <c r="H8266" s="17" t="n"/>
      <c r="I8266" s="17" t="n"/>
      <c r="J8266" s="17" t="n"/>
      <c r="K8266" s="17" t="n"/>
      <c r="L8266" s="17" t="n"/>
      <c r="N8266">
        <f>IF($B8266="","",IF($C8266="SUPERSTORE","Superstore","DH"))</f>
        <v/>
      </c>
      <c r="O8266">
        <f>IF($B8266="","",IFERROR(VLOOKUP($B8266,Mapping!$A:$C,2,0),"Not Mapped"))</f>
        <v/>
      </c>
      <c r="P8266">
        <f>IF($B8266="","",IFERROR(VLOOKUP($B8266,Mapping!$A:$C,3,0),"Not Mapped"))</f>
        <v/>
      </c>
      <c r="Q8266">
        <f>IF($B8266="","",IF(COUNTIF(Exclusions!$A:$A,$B8266)&gt;0,"Yes","No"))</f>
        <v/>
      </c>
      <c r="R8266" s="17">
        <f>IF($B8266="","",MIN(1,DAY($A8266)/IF($N8266="Superstore",Settings!$B$5,Settings!$B$4)))</f>
        <v/>
      </c>
      <c r="S8266" s="17">
        <f>IF(OR($B8266="",$G8266="",$R8266=0),"",$G8266/$R8266)</f>
        <v/>
      </c>
      <c r="T8266">
        <f>IF($S8266="","",IF($S8266&lt;Settings!$B$8,"Critical",IF($S8266&lt;Settings!$B$9,"Semi Critical","Non Critical")))</f>
        <v/>
      </c>
      <c r="U8266">
        <f>IF($B8266="","",IFERROR(VLOOKUP($O8266,Leaders!$A:$B,2,0),"Not Mapped"))</f>
        <v/>
      </c>
    </row>
    <row r="8267">
      <c r="A8267" s="16" t="n"/>
      <c r="G8267" s="17" t="n"/>
      <c r="H8267" s="17" t="n"/>
      <c r="I8267" s="17" t="n"/>
      <c r="J8267" s="17" t="n"/>
      <c r="K8267" s="17" t="n"/>
      <c r="L8267" s="17" t="n"/>
      <c r="N8267">
        <f>IF($B8267="","",IF($C8267="SUPERSTORE","Superstore","DH"))</f>
        <v/>
      </c>
      <c r="O8267">
        <f>IF($B8267="","",IFERROR(VLOOKUP($B8267,Mapping!$A:$C,2,0),"Not Mapped"))</f>
        <v/>
      </c>
      <c r="P8267">
        <f>IF($B8267="","",IFERROR(VLOOKUP($B8267,Mapping!$A:$C,3,0),"Not Mapped"))</f>
        <v/>
      </c>
      <c r="Q8267">
        <f>IF($B8267="","",IF(COUNTIF(Exclusions!$A:$A,$B8267)&gt;0,"Yes","No"))</f>
        <v/>
      </c>
      <c r="R8267" s="17">
        <f>IF($B8267="","",MIN(1,DAY($A8267)/IF($N8267="Superstore",Settings!$B$5,Settings!$B$4)))</f>
        <v/>
      </c>
      <c r="S8267" s="17">
        <f>IF(OR($B8267="",$G8267="",$R8267=0),"",$G8267/$R8267)</f>
        <v/>
      </c>
      <c r="T8267">
        <f>IF($S8267="","",IF($S8267&lt;Settings!$B$8,"Critical",IF($S8267&lt;Settings!$B$9,"Semi Critical","Non Critical")))</f>
        <v/>
      </c>
      <c r="U8267">
        <f>IF($B8267="","",IFERROR(VLOOKUP($O8267,Leaders!$A:$B,2,0),"Not Mapped"))</f>
        <v/>
      </c>
    </row>
    <row r="8268">
      <c r="A8268" s="16" t="n"/>
      <c r="G8268" s="17" t="n"/>
      <c r="H8268" s="17" t="n"/>
      <c r="I8268" s="17" t="n"/>
      <c r="J8268" s="17" t="n"/>
      <c r="K8268" s="17" t="n"/>
      <c r="L8268" s="17" t="n"/>
      <c r="N8268">
        <f>IF($B8268="","",IF($C8268="SUPERSTORE","Superstore","DH"))</f>
        <v/>
      </c>
      <c r="O8268">
        <f>IF($B8268="","",IFERROR(VLOOKUP($B8268,Mapping!$A:$C,2,0),"Not Mapped"))</f>
        <v/>
      </c>
      <c r="P8268">
        <f>IF($B8268="","",IFERROR(VLOOKUP($B8268,Mapping!$A:$C,3,0),"Not Mapped"))</f>
        <v/>
      </c>
      <c r="Q8268">
        <f>IF($B8268="","",IF(COUNTIF(Exclusions!$A:$A,$B8268)&gt;0,"Yes","No"))</f>
        <v/>
      </c>
      <c r="R8268" s="17">
        <f>IF($B8268="","",MIN(1,DAY($A8268)/IF($N8268="Superstore",Settings!$B$5,Settings!$B$4)))</f>
        <v/>
      </c>
      <c r="S8268" s="17">
        <f>IF(OR($B8268="",$G8268="",$R8268=0),"",$G8268/$R8268)</f>
        <v/>
      </c>
      <c r="T8268">
        <f>IF($S8268="","",IF($S8268&lt;Settings!$B$8,"Critical",IF($S8268&lt;Settings!$B$9,"Semi Critical","Non Critical")))</f>
        <v/>
      </c>
      <c r="U8268">
        <f>IF($B8268="","",IFERROR(VLOOKUP($O8268,Leaders!$A:$B,2,0),"Not Mapped"))</f>
        <v/>
      </c>
    </row>
    <row r="8269">
      <c r="A8269" s="16" t="n"/>
      <c r="G8269" s="17" t="n"/>
      <c r="H8269" s="17" t="n"/>
      <c r="I8269" s="17" t="n"/>
      <c r="J8269" s="17" t="n"/>
      <c r="K8269" s="17" t="n"/>
      <c r="L8269" s="17" t="n"/>
      <c r="N8269">
        <f>IF($B8269="","",IF($C8269="SUPERSTORE","Superstore","DH"))</f>
        <v/>
      </c>
      <c r="O8269">
        <f>IF($B8269="","",IFERROR(VLOOKUP($B8269,Mapping!$A:$C,2,0),"Not Mapped"))</f>
        <v/>
      </c>
      <c r="P8269">
        <f>IF($B8269="","",IFERROR(VLOOKUP($B8269,Mapping!$A:$C,3,0),"Not Mapped"))</f>
        <v/>
      </c>
      <c r="Q8269">
        <f>IF($B8269="","",IF(COUNTIF(Exclusions!$A:$A,$B8269)&gt;0,"Yes","No"))</f>
        <v/>
      </c>
      <c r="R8269" s="17">
        <f>IF($B8269="","",MIN(1,DAY($A8269)/IF($N8269="Superstore",Settings!$B$5,Settings!$B$4)))</f>
        <v/>
      </c>
      <c r="S8269" s="17">
        <f>IF(OR($B8269="",$G8269="",$R8269=0),"",$G8269/$R8269)</f>
        <v/>
      </c>
      <c r="T8269">
        <f>IF($S8269="","",IF($S8269&lt;Settings!$B$8,"Critical",IF($S8269&lt;Settings!$B$9,"Semi Critical","Non Critical")))</f>
        <v/>
      </c>
      <c r="U8269">
        <f>IF($B8269="","",IFERROR(VLOOKUP($O8269,Leaders!$A:$B,2,0),"Not Mapped"))</f>
        <v/>
      </c>
    </row>
    <row r="8270">
      <c r="A8270" s="16" t="n"/>
      <c r="G8270" s="17" t="n"/>
      <c r="H8270" s="17" t="n"/>
      <c r="I8270" s="17" t="n"/>
      <c r="J8270" s="17" t="n"/>
      <c r="K8270" s="17" t="n"/>
      <c r="L8270" s="17" t="n"/>
      <c r="N8270">
        <f>IF($B8270="","",IF($C8270="SUPERSTORE","Superstore","DH"))</f>
        <v/>
      </c>
      <c r="O8270">
        <f>IF($B8270="","",IFERROR(VLOOKUP($B8270,Mapping!$A:$C,2,0),"Not Mapped"))</f>
        <v/>
      </c>
      <c r="P8270">
        <f>IF($B8270="","",IFERROR(VLOOKUP($B8270,Mapping!$A:$C,3,0),"Not Mapped"))</f>
        <v/>
      </c>
      <c r="Q8270">
        <f>IF($B8270="","",IF(COUNTIF(Exclusions!$A:$A,$B8270)&gt;0,"Yes","No"))</f>
        <v/>
      </c>
      <c r="R8270" s="17">
        <f>IF($B8270="","",MIN(1,DAY($A8270)/IF($N8270="Superstore",Settings!$B$5,Settings!$B$4)))</f>
        <v/>
      </c>
      <c r="S8270" s="17">
        <f>IF(OR($B8270="",$G8270="",$R8270=0),"",$G8270/$R8270)</f>
        <v/>
      </c>
      <c r="T8270">
        <f>IF($S8270="","",IF($S8270&lt;Settings!$B$8,"Critical",IF($S8270&lt;Settings!$B$9,"Semi Critical","Non Critical")))</f>
        <v/>
      </c>
      <c r="U8270">
        <f>IF($B8270="","",IFERROR(VLOOKUP($O8270,Leaders!$A:$B,2,0),"Not Mapped"))</f>
        <v/>
      </c>
    </row>
    <row r="8271">
      <c r="A8271" s="16" t="n"/>
      <c r="G8271" s="17" t="n"/>
      <c r="H8271" s="17" t="n"/>
      <c r="I8271" s="17" t="n"/>
      <c r="J8271" s="17" t="n"/>
      <c r="K8271" s="17" t="n"/>
      <c r="L8271" s="17" t="n"/>
      <c r="N8271">
        <f>IF($B8271="","",IF($C8271="SUPERSTORE","Superstore","DH"))</f>
        <v/>
      </c>
      <c r="O8271">
        <f>IF($B8271="","",IFERROR(VLOOKUP($B8271,Mapping!$A:$C,2,0),"Not Mapped"))</f>
        <v/>
      </c>
      <c r="P8271">
        <f>IF($B8271="","",IFERROR(VLOOKUP($B8271,Mapping!$A:$C,3,0),"Not Mapped"))</f>
        <v/>
      </c>
      <c r="Q8271">
        <f>IF($B8271="","",IF(COUNTIF(Exclusions!$A:$A,$B8271)&gt;0,"Yes","No"))</f>
        <v/>
      </c>
      <c r="R8271" s="17">
        <f>IF($B8271="","",MIN(1,DAY($A8271)/IF($N8271="Superstore",Settings!$B$5,Settings!$B$4)))</f>
        <v/>
      </c>
      <c r="S8271" s="17">
        <f>IF(OR($B8271="",$G8271="",$R8271=0),"",$G8271/$R8271)</f>
        <v/>
      </c>
      <c r="T8271">
        <f>IF($S8271="","",IF($S8271&lt;Settings!$B$8,"Critical",IF($S8271&lt;Settings!$B$9,"Semi Critical","Non Critical")))</f>
        <v/>
      </c>
      <c r="U8271">
        <f>IF($B8271="","",IFERROR(VLOOKUP($O8271,Leaders!$A:$B,2,0),"Not Mapped"))</f>
        <v/>
      </c>
    </row>
    <row r="8272">
      <c r="A8272" s="16" t="n"/>
      <c r="G8272" s="17" t="n"/>
      <c r="H8272" s="17" t="n"/>
      <c r="I8272" s="17" t="n"/>
      <c r="J8272" s="17" t="n"/>
      <c r="K8272" s="17" t="n"/>
      <c r="L8272" s="17" t="n"/>
      <c r="N8272">
        <f>IF($B8272="","",IF($C8272="SUPERSTORE","Superstore","DH"))</f>
        <v/>
      </c>
      <c r="O8272">
        <f>IF($B8272="","",IFERROR(VLOOKUP($B8272,Mapping!$A:$C,2,0),"Not Mapped"))</f>
        <v/>
      </c>
      <c r="P8272">
        <f>IF($B8272="","",IFERROR(VLOOKUP($B8272,Mapping!$A:$C,3,0),"Not Mapped"))</f>
        <v/>
      </c>
      <c r="Q8272">
        <f>IF($B8272="","",IF(COUNTIF(Exclusions!$A:$A,$B8272)&gt;0,"Yes","No"))</f>
        <v/>
      </c>
      <c r="R8272" s="17">
        <f>IF($B8272="","",MIN(1,DAY($A8272)/IF($N8272="Superstore",Settings!$B$5,Settings!$B$4)))</f>
        <v/>
      </c>
      <c r="S8272" s="17">
        <f>IF(OR($B8272="",$G8272="",$R8272=0),"",$G8272/$R8272)</f>
        <v/>
      </c>
      <c r="T8272">
        <f>IF($S8272="","",IF($S8272&lt;Settings!$B$8,"Critical",IF($S8272&lt;Settings!$B$9,"Semi Critical","Non Critical")))</f>
        <v/>
      </c>
      <c r="U8272">
        <f>IF($B8272="","",IFERROR(VLOOKUP($O8272,Leaders!$A:$B,2,0),"Not Mapped"))</f>
        <v/>
      </c>
    </row>
    <row r="8273">
      <c r="A8273" s="16" t="n"/>
      <c r="G8273" s="17" t="n"/>
      <c r="H8273" s="17" t="n"/>
      <c r="I8273" s="17" t="n"/>
      <c r="J8273" s="17" t="n"/>
      <c r="K8273" s="17" t="n"/>
      <c r="L8273" s="17" t="n"/>
      <c r="N8273">
        <f>IF($B8273="","",IF($C8273="SUPERSTORE","Superstore","DH"))</f>
        <v/>
      </c>
      <c r="O8273">
        <f>IF($B8273="","",IFERROR(VLOOKUP($B8273,Mapping!$A:$C,2,0),"Not Mapped"))</f>
        <v/>
      </c>
      <c r="P8273">
        <f>IF($B8273="","",IFERROR(VLOOKUP($B8273,Mapping!$A:$C,3,0),"Not Mapped"))</f>
        <v/>
      </c>
      <c r="Q8273">
        <f>IF($B8273="","",IF(COUNTIF(Exclusions!$A:$A,$B8273)&gt;0,"Yes","No"))</f>
        <v/>
      </c>
      <c r="R8273" s="17">
        <f>IF($B8273="","",MIN(1,DAY($A8273)/IF($N8273="Superstore",Settings!$B$5,Settings!$B$4)))</f>
        <v/>
      </c>
      <c r="S8273" s="17">
        <f>IF(OR($B8273="",$G8273="",$R8273=0),"",$G8273/$R8273)</f>
        <v/>
      </c>
      <c r="T8273">
        <f>IF($S8273="","",IF($S8273&lt;Settings!$B$8,"Critical",IF($S8273&lt;Settings!$B$9,"Semi Critical","Non Critical")))</f>
        <v/>
      </c>
      <c r="U8273">
        <f>IF($B8273="","",IFERROR(VLOOKUP($O8273,Leaders!$A:$B,2,0),"Not Mapped"))</f>
        <v/>
      </c>
    </row>
    <row r="8274">
      <c r="A8274" s="16" t="n"/>
      <c r="G8274" s="17" t="n"/>
      <c r="H8274" s="17" t="n"/>
      <c r="I8274" s="17" t="n"/>
      <c r="J8274" s="17" t="n"/>
      <c r="K8274" s="17" t="n"/>
      <c r="L8274" s="17" t="n"/>
      <c r="N8274">
        <f>IF($B8274="","",IF($C8274="SUPERSTORE","Superstore","DH"))</f>
        <v/>
      </c>
      <c r="O8274">
        <f>IF($B8274="","",IFERROR(VLOOKUP($B8274,Mapping!$A:$C,2,0),"Not Mapped"))</f>
        <v/>
      </c>
      <c r="P8274">
        <f>IF($B8274="","",IFERROR(VLOOKUP($B8274,Mapping!$A:$C,3,0),"Not Mapped"))</f>
        <v/>
      </c>
      <c r="Q8274">
        <f>IF($B8274="","",IF(COUNTIF(Exclusions!$A:$A,$B8274)&gt;0,"Yes","No"))</f>
        <v/>
      </c>
      <c r="R8274" s="17">
        <f>IF($B8274="","",MIN(1,DAY($A8274)/IF($N8274="Superstore",Settings!$B$5,Settings!$B$4)))</f>
        <v/>
      </c>
      <c r="S8274" s="17">
        <f>IF(OR($B8274="",$G8274="",$R8274=0),"",$G8274/$R8274)</f>
        <v/>
      </c>
      <c r="T8274">
        <f>IF($S8274="","",IF($S8274&lt;Settings!$B$8,"Critical",IF($S8274&lt;Settings!$B$9,"Semi Critical","Non Critical")))</f>
        <v/>
      </c>
      <c r="U8274">
        <f>IF($B8274="","",IFERROR(VLOOKUP($O8274,Leaders!$A:$B,2,0),"Not Mapped"))</f>
        <v/>
      </c>
    </row>
    <row r="8275">
      <c r="A8275" s="16" t="n"/>
      <c r="G8275" s="17" t="n"/>
      <c r="H8275" s="17" t="n"/>
      <c r="I8275" s="17" t="n"/>
      <c r="J8275" s="17" t="n"/>
      <c r="K8275" s="17" t="n"/>
      <c r="L8275" s="17" t="n"/>
      <c r="N8275">
        <f>IF($B8275="","",IF($C8275="SUPERSTORE","Superstore","DH"))</f>
        <v/>
      </c>
      <c r="O8275">
        <f>IF($B8275="","",IFERROR(VLOOKUP($B8275,Mapping!$A:$C,2,0),"Not Mapped"))</f>
        <v/>
      </c>
      <c r="P8275">
        <f>IF($B8275="","",IFERROR(VLOOKUP($B8275,Mapping!$A:$C,3,0),"Not Mapped"))</f>
        <v/>
      </c>
      <c r="Q8275">
        <f>IF($B8275="","",IF(COUNTIF(Exclusions!$A:$A,$B8275)&gt;0,"Yes","No"))</f>
        <v/>
      </c>
      <c r="R8275" s="17">
        <f>IF($B8275="","",MIN(1,DAY($A8275)/IF($N8275="Superstore",Settings!$B$5,Settings!$B$4)))</f>
        <v/>
      </c>
      <c r="S8275" s="17">
        <f>IF(OR($B8275="",$G8275="",$R8275=0),"",$G8275/$R8275)</f>
        <v/>
      </c>
      <c r="T8275">
        <f>IF($S8275="","",IF($S8275&lt;Settings!$B$8,"Critical",IF($S8275&lt;Settings!$B$9,"Semi Critical","Non Critical")))</f>
        <v/>
      </c>
      <c r="U8275">
        <f>IF($B8275="","",IFERROR(VLOOKUP($O8275,Leaders!$A:$B,2,0),"Not Mapped"))</f>
        <v/>
      </c>
    </row>
    <row r="8276">
      <c r="A8276" s="16" t="n"/>
      <c r="G8276" s="17" t="n"/>
      <c r="H8276" s="17" t="n"/>
      <c r="I8276" s="17" t="n"/>
      <c r="J8276" s="17" t="n"/>
      <c r="K8276" s="17" t="n"/>
      <c r="L8276" s="17" t="n"/>
      <c r="N8276">
        <f>IF($B8276="","",IF($C8276="SUPERSTORE","Superstore","DH"))</f>
        <v/>
      </c>
      <c r="O8276">
        <f>IF($B8276="","",IFERROR(VLOOKUP($B8276,Mapping!$A:$C,2,0),"Not Mapped"))</f>
        <v/>
      </c>
      <c r="P8276">
        <f>IF($B8276="","",IFERROR(VLOOKUP($B8276,Mapping!$A:$C,3,0),"Not Mapped"))</f>
        <v/>
      </c>
      <c r="Q8276">
        <f>IF($B8276="","",IF(COUNTIF(Exclusions!$A:$A,$B8276)&gt;0,"Yes","No"))</f>
        <v/>
      </c>
      <c r="R8276" s="17">
        <f>IF($B8276="","",MIN(1,DAY($A8276)/IF($N8276="Superstore",Settings!$B$5,Settings!$B$4)))</f>
        <v/>
      </c>
      <c r="S8276" s="17">
        <f>IF(OR($B8276="",$G8276="",$R8276=0),"",$G8276/$R8276)</f>
        <v/>
      </c>
      <c r="T8276">
        <f>IF($S8276="","",IF($S8276&lt;Settings!$B$8,"Critical",IF($S8276&lt;Settings!$B$9,"Semi Critical","Non Critical")))</f>
        <v/>
      </c>
      <c r="U8276">
        <f>IF($B8276="","",IFERROR(VLOOKUP($O8276,Leaders!$A:$B,2,0),"Not Mapped"))</f>
        <v/>
      </c>
    </row>
    <row r="8277">
      <c r="A8277" s="16" t="n"/>
      <c r="G8277" s="17" t="n"/>
      <c r="H8277" s="17" t="n"/>
      <c r="I8277" s="17" t="n"/>
      <c r="J8277" s="17" t="n"/>
      <c r="K8277" s="17" t="n"/>
      <c r="L8277" s="17" t="n"/>
      <c r="N8277">
        <f>IF($B8277="","",IF($C8277="SUPERSTORE","Superstore","DH"))</f>
        <v/>
      </c>
      <c r="O8277">
        <f>IF($B8277="","",IFERROR(VLOOKUP($B8277,Mapping!$A:$C,2,0),"Not Mapped"))</f>
        <v/>
      </c>
      <c r="P8277">
        <f>IF($B8277="","",IFERROR(VLOOKUP($B8277,Mapping!$A:$C,3,0),"Not Mapped"))</f>
        <v/>
      </c>
      <c r="Q8277">
        <f>IF($B8277="","",IF(COUNTIF(Exclusions!$A:$A,$B8277)&gt;0,"Yes","No"))</f>
        <v/>
      </c>
      <c r="R8277" s="17">
        <f>IF($B8277="","",MIN(1,DAY($A8277)/IF($N8277="Superstore",Settings!$B$5,Settings!$B$4)))</f>
        <v/>
      </c>
      <c r="S8277" s="17">
        <f>IF(OR($B8277="",$G8277="",$R8277=0),"",$G8277/$R8277)</f>
        <v/>
      </c>
      <c r="T8277">
        <f>IF($S8277="","",IF($S8277&lt;Settings!$B$8,"Critical",IF($S8277&lt;Settings!$B$9,"Semi Critical","Non Critical")))</f>
        <v/>
      </c>
      <c r="U8277">
        <f>IF($B8277="","",IFERROR(VLOOKUP($O8277,Leaders!$A:$B,2,0),"Not Mapped"))</f>
        <v/>
      </c>
    </row>
    <row r="8278">
      <c r="A8278" s="16" t="n"/>
      <c r="G8278" s="17" t="n"/>
      <c r="H8278" s="17" t="n"/>
      <c r="I8278" s="17" t="n"/>
      <c r="J8278" s="17" t="n"/>
      <c r="K8278" s="17" t="n"/>
      <c r="L8278" s="17" t="n"/>
      <c r="N8278">
        <f>IF($B8278="","",IF($C8278="SUPERSTORE","Superstore","DH"))</f>
        <v/>
      </c>
      <c r="O8278">
        <f>IF($B8278="","",IFERROR(VLOOKUP($B8278,Mapping!$A:$C,2,0),"Not Mapped"))</f>
        <v/>
      </c>
      <c r="P8278">
        <f>IF($B8278="","",IFERROR(VLOOKUP($B8278,Mapping!$A:$C,3,0),"Not Mapped"))</f>
        <v/>
      </c>
      <c r="Q8278">
        <f>IF($B8278="","",IF(COUNTIF(Exclusions!$A:$A,$B8278)&gt;0,"Yes","No"))</f>
        <v/>
      </c>
      <c r="R8278" s="17">
        <f>IF($B8278="","",MIN(1,DAY($A8278)/IF($N8278="Superstore",Settings!$B$5,Settings!$B$4)))</f>
        <v/>
      </c>
      <c r="S8278" s="17">
        <f>IF(OR($B8278="",$G8278="",$R8278=0),"",$G8278/$R8278)</f>
        <v/>
      </c>
      <c r="T8278">
        <f>IF($S8278="","",IF($S8278&lt;Settings!$B$8,"Critical",IF($S8278&lt;Settings!$B$9,"Semi Critical","Non Critical")))</f>
        <v/>
      </c>
      <c r="U8278">
        <f>IF($B8278="","",IFERROR(VLOOKUP($O8278,Leaders!$A:$B,2,0),"Not Mapped"))</f>
        <v/>
      </c>
    </row>
    <row r="8279">
      <c r="A8279" s="16" t="n"/>
      <c r="G8279" s="17" t="n"/>
      <c r="H8279" s="17" t="n"/>
      <c r="I8279" s="17" t="n"/>
      <c r="J8279" s="17" t="n"/>
      <c r="K8279" s="17" t="n"/>
      <c r="L8279" s="17" t="n"/>
      <c r="N8279">
        <f>IF($B8279="","",IF($C8279="SUPERSTORE","Superstore","DH"))</f>
        <v/>
      </c>
      <c r="O8279">
        <f>IF($B8279="","",IFERROR(VLOOKUP($B8279,Mapping!$A:$C,2,0),"Not Mapped"))</f>
        <v/>
      </c>
      <c r="P8279">
        <f>IF($B8279="","",IFERROR(VLOOKUP($B8279,Mapping!$A:$C,3,0),"Not Mapped"))</f>
        <v/>
      </c>
      <c r="Q8279">
        <f>IF($B8279="","",IF(COUNTIF(Exclusions!$A:$A,$B8279)&gt;0,"Yes","No"))</f>
        <v/>
      </c>
      <c r="R8279" s="17">
        <f>IF($B8279="","",MIN(1,DAY($A8279)/IF($N8279="Superstore",Settings!$B$5,Settings!$B$4)))</f>
        <v/>
      </c>
      <c r="S8279" s="17">
        <f>IF(OR($B8279="",$G8279="",$R8279=0),"",$G8279/$R8279)</f>
        <v/>
      </c>
      <c r="T8279">
        <f>IF($S8279="","",IF($S8279&lt;Settings!$B$8,"Critical",IF($S8279&lt;Settings!$B$9,"Semi Critical","Non Critical")))</f>
        <v/>
      </c>
      <c r="U8279">
        <f>IF($B8279="","",IFERROR(VLOOKUP($O8279,Leaders!$A:$B,2,0),"Not Mapped"))</f>
        <v/>
      </c>
    </row>
    <row r="8280">
      <c r="A8280" s="16" t="n"/>
      <c r="G8280" s="17" t="n"/>
      <c r="H8280" s="17" t="n"/>
      <c r="I8280" s="17" t="n"/>
      <c r="J8280" s="17" t="n"/>
      <c r="K8280" s="17" t="n"/>
      <c r="L8280" s="17" t="n"/>
      <c r="N8280">
        <f>IF($B8280="","",IF($C8280="SUPERSTORE","Superstore","DH"))</f>
        <v/>
      </c>
      <c r="O8280">
        <f>IF($B8280="","",IFERROR(VLOOKUP($B8280,Mapping!$A:$C,2,0),"Not Mapped"))</f>
        <v/>
      </c>
      <c r="P8280">
        <f>IF($B8280="","",IFERROR(VLOOKUP($B8280,Mapping!$A:$C,3,0),"Not Mapped"))</f>
        <v/>
      </c>
      <c r="Q8280">
        <f>IF($B8280="","",IF(COUNTIF(Exclusions!$A:$A,$B8280)&gt;0,"Yes","No"))</f>
        <v/>
      </c>
      <c r="R8280" s="17">
        <f>IF($B8280="","",MIN(1,DAY($A8280)/IF($N8280="Superstore",Settings!$B$5,Settings!$B$4)))</f>
        <v/>
      </c>
      <c r="S8280" s="17">
        <f>IF(OR($B8280="",$G8280="",$R8280=0),"",$G8280/$R8280)</f>
        <v/>
      </c>
      <c r="T8280">
        <f>IF($S8280="","",IF($S8280&lt;Settings!$B$8,"Critical",IF($S8280&lt;Settings!$B$9,"Semi Critical","Non Critical")))</f>
        <v/>
      </c>
      <c r="U8280">
        <f>IF($B8280="","",IFERROR(VLOOKUP($O8280,Leaders!$A:$B,2,0),"Not Mapped"))</f>
        <v/>
      </c>
    </row>
    <row r="8281">
      <c r="A8281" s="16" t="n"/>
      <c r="G8281" s="17" t="n"/>
      <c r="H8281" s="17" t="n"/>
      <c r="I8281" s="17" t="n"/>
      <c r="J8281" s="17" t="n"/>
      <c r="K8281" s="17" t="n"/>
      <c r="L8281" s="17" t="n"/>
      <c r="N8281">
        <f>IF($B8281="","",IF($C8281="SUPERSTORE","Superstore","DH"))</f>
        <v/>
      </c>
      <c r="O8281">
        <f>IF($B8281="","",IFERROR(VLOOKUP($B8281,Mapping!$A:$C,2,0),"Not Mapped"))</f>
        <v/>
      </c>
      <c r="P8281">
        <f>IF($B8281="","",IFERROR(VLOOKUP($B8281,Mapping!$A:$C,3,0),"Not Mapped"))</f>
        <v/>
      </c>
      <c r="Q8281">
        <f>IF($B8281="","",IF(COUNTIF(Exclusions!$A:$A,$B8281)&gt;0,"Yes","No"))</f>
        <v/>
      </c>
      <c r="R8281" s="17">
        <f>IF($B8281="","",MIN(1,DAY($A8281)/IF($N8281="Superstore",Settings!$B$5,Settings!$B$4)))</f>
        <v/>
      </c>
      <c r="S8281" s="17">
        <f>IF(OR($B8281="",$G8281="",$R8281=0),"",$G8281/$R8281)</f>
        <v/>
      </c>
      <c r="T8281">
        <f>IF($S8281="","",IF($S8281&lt;Settings!$B$8,"Critical",IF($S8281&lt;Settings!$B$9,"Semi Critical","Non Critical")))</f>
        <v/>
      </c>
      <c r="U8281">
        <f>IF($B8281="","",IFERROR(VLOOKUP($O8281,Leaders!$A:$B,2,0),"Not Mapped"))</f>
        <v/>
      </c>
    </row>
    <row r="8282">
      <c r="A8282" s="16" t="n"/>
      <c r="G8282" s="17" t="n"/>
      <c r="H8282" s="17" t="n"/>
      <c r="I8282" s="17" t="n"/>
      <c r="J8282" s="17" t="n"/>
      <c r="K8282" s="17" t="n"/>
      <c r="L8282" s="17" t="n"/>
      <c r="N8282">
        <f>IF($B8282="","",IF($C8282="SUPERSTORE","Superstore","DH"))</f>
        <v/>
      </c>
      <c r="O8282">
        <f>IF($B8282="","",IFERROR(VLOOKUP($B8282,Mapping!$A:$C,2,0),"Not Mapped"))</f>
        <v/>
      </c>
      <c r="P8282">
        <f>IF($B8282="","",IFERROR(VLOOKUP($B8282,Mapping!$A:$C,3,0),"Not Mapped"))</f>
        <v/>
      </c>
      <c r="Q8282">
        <f>IF($B8282="","",IF(COUNTIF(Exclusions!$A:$A,$B8282)&gt;0,"Yes","No"))</f>
        <v/>
      </c>
      <c r="R8282" s="17">
        <f>IF($B8282="","",MIN(1,DAY($A8282)/IF($N8282="Superstore",Settings!$B$5,Settings!$B$4)))</f>
        <v/>
      </c>
      <c r="S8282" s="17">
        <f>IF(OR($B8282="",$G8282="",$R8282=0),"",$G8282/$R8282)</f>
        <v/>
      </c>
      <c r="T8282">
        <f>IF($S8282="","",IF($S8282&lt;Settings!$B$8,"Critical",IF($S8282&lt;Settings!$B$9,"Semi Critical","Non Critical")))</f>
        <v/>
      </c>
      <c r="U8282">
        <f>IF($B8282="","",IFERROR(VLOOKUP($O8282,Leaders!$A:$B,2,0),"Not Mapped"))</f>
        <v/>
      </c>
    </row>
    <row r="8283">
      <c r="A8283" s="16" t="n"/>
      <c r="G8283" s="17" t="n"/>
      <c r="H8283" s="17" t="n"/>
      <c r="I8283" s="17" t="n"/>
      <c r="J8283" s="17" t="n"/>
      <c r="K8283" s="17" t="n"/>
      <c r="L8283" s="17" t="n"/>
      <c r="N8283">
        <f>IF($B8283="","",IF($C8283="SUPERSTORE","Superstore","DH"))</f>
        <v/>
      </c>
      <c r="O8283">
        <f>IF($B8283="","",IFERROR(VLOOKUP($B8283,Mapping!$A:$C,2,0),"Not Mapped"))</f>
        <v/>
      </c>
      <c r="P8283">
        <f>IF($B8283="","",IFERROR(VLOOKUP($B8283,Mapping!$A:$C,3,0),"Not Mapped"))</f>
        <v/>
      </c>
      <c r="Q8283">
        <f>IF($B8283="","",IF(COUNTIF(Exclusions!$A:$A,$B8283)&gt;0,"Yes","No"))</f>
        <v/>
      </c>
      <c r="R8283" s="17">
        <f>IF($B8283="","",MIN(1,DAY($A8283)/IF($N8283="Superstore",Settings!$B$5,Settings!$B$4)))</f>
        <v/>
      </c>
      <c r="S8283" s="17">
        <f>IF(OR($B8283="",$G8283="",$R8283=0),"",$G8283/$R8283)</f>
        <v/>
      </c>
      <c r="T8283">
        <f>IF($S8283="","",IF($S8283&lt;Settings!$B$8,"Critical",IF($S8283&lt;Settings!$B$9,"Semi Critical","Non Critical")))</f>
        <v/>
      </c>
      <c r="U8283">
        <f>IF($B8283="","",IFERROR(VLOOKUP($O8283,Leaders!$A:$B,2,0),"Not Mapped"))</f>
        <v/>
      </c>
    </row>
    <row r="8284">
      <c r="A8284" s="16" t="n"/>
      <c r="G8284" s="17" t="n"/>
      <c r="H8284" s="17" t="n"/>
      <c r="I8284" s="17" t="n"/>
      <c r="J8284" s="17" t="n"/>
      <c r="K8284" s="17" t="n"/>
      <c r="L8284" s="17" t="n"/>
      <c r="N8284">
        <f>IF($B8284="","",IF($C8284="SUPERSTORE","Superstore","DH"))</f>
        <v/>
      </c>
      <c r="O8284">
        <f>IF($B8284="","",IFERROR(VLOOKUP($B8284,Mapping!$A:$C,2,0),"Not Mapped"))</f>
        <v/>
      </c>
      <c r="P8284">
        <f>IF($B8284="","",IFERROR(VLOOKUP($B8284,Mapping!$A:$C,3,0),"Not Mapped"))</f>
        <v/>
      </c>
      <c r="Q8284">
        <f>IF($B8284="","",IF(COUNTIF(Exclusions!$A:$A,$B8284)&gt;0,"Yes","No"))</f>
        <v/>
      </c>
      <c r="R8284" s="17">
        <f>IF($B8284="","",MIN(1,DAY($A8284)/IF($N8284="Superstore",Settings!$B$5,Settings!$B$4)))</f>
        <v/>
      </c>
      <c r="S8284" s="17">
        <f>IF(OR($B8284="",$G8284="",$R8284=0),"",$G8284/$R8284)</f>
        <v/>
      </c>
      <c r="T8284">
        <f>IF($S8284="","",IF($S8284&lt;Settings!$B$8,"Critical",IF($S8284&lt;Settings!$B$9,"Semi Critical","Non Critical")))</f>
        <v/>
      </c>
      <c r="U8284">
        <f>IF($B8284="","",IFERROR(VLOOKUP($O8284,Leaders!$A:$B,2,0),"Not Mapped"))</f>
        <v/>
      </c>
    </row>
    <row r="8285">
      <c r="A8285" s="16" t="n"/>
      <c r="G8285" s="17" t="n"/>
      <c r="H8285" s="17" t="n"/>
      <c r="I8285" s="17" t="n"/>
      <c r="J8285" s="17" t="n"/>
      <c r="K8285" s="17" t="n"/>
      <c r="L8285" s="17" t="n"/>
      <c r="N8285">
        <f>IF($B8285="","",IF($C8285="SUPERSTORE","Superstore","DH"))</f>
        <v/>
      </c>
      <c r="O8285">
        <f>IF($B8285="","",IFERROR(VLOOKUP($B8285,Mapping!$A:$C,2,0),"Not Mapped"))</f>
        <v/>
      </c>
      <c r="P8285">
        <f>IF($B8285="","",IFERROR(VLOOKUP($B8285,Mapping!$A:$C,3,0),"Not Mapped"))</f>
        <v/>
      </c>
      <c r="Q8285">
        <f>IF($B8285="","",IF(COUNTIF(Exclusions!$A:$A,$B8285)&gt;0,"Yes","No"))</f>
        <v/>
      </c>
      <c r="R8285" s="17">
        <f>IF($B8285="","",MIN(1,DAY($A8285)/IF($N8285="Superstore",Settings!$B$5,Settings!$B$4)))</f>
        <v/>
      </c>
      <c r="S8285" s="17">
        <f>IF(OR($B8285="",$G8285="",$R8285=0),"",$G8285/$R8285)</f>
        <v/>
      </c>
      <c r="T8285">
        <f>IF($S8285="","",IF($S8285&lt;Settings!$B$8,"Critical",IF($S8285&lt;Settings!$B$9,"Semi Critical","Non Critical")))</f>
        <v/>
      </c>
      <c r="U8285">
        <f>IF($B8285="","",IFERROR(VLOOKUP($O8285,Leaders!$A:$B,2,0),"Not Mapped"))</f>
        <v/>
      </c>
    </row>
    <row r="8286">
      <c r="A8286" s="16" t="n"/>
      <c r="G8286" s="17" t="n"/>
      <c r="H8286" s="17" t="n"/>
      <c r="I8286" s="17" t="n"/>
      <c r="J8286" s="17" t="n"/>
      <c r="K8286" s="17" t="n"/>
      <c r="L8286" s="17" t="n"/>
      <c r="N8286">
        <f>IF($B8286="","",IF($C8286="SUPERSTORE","Superstore","DH"))</f>
        <v/>
      </c>
      <c r="O8286">
        <f>IF($B8286="","",IFERROR(VLOOKUP($B8286,Mapping!$A:$C,2,0),"Not Mapped"))</f>
        <v/>
      </c>
      <c r="P8286">
        <f>IF($B8286="","",IFERROR(VLOOKUP($B8286,Mapping!$A:$C,3,0),"Not Mapped"))</f>
        <v/>
      </c>
      <c r="Q8286">
        <f>IF($B8286="","",IF(COUNTIF(Exclusions!$A:$A,$B8286)&gt;0,"Yes","No"))</f>
        <v/>
      </c>
      <c r="R8286" s="17">
        <f>IF($B8286="","",MIN(1,DAY($A8286)/IF($N8286="Superstore",Settings!$B$5,Settings!$B$4)))</f>
        <v/>
      </c>
      <c r="S8286" s="17">
        <f>IF(OR($B8286="",$G8286="",$R8286=0),"",$G8286/$R8286)</f>
        <v/>
      </c>
      <c r="T8286">
        <f>IF($S8286="","",IF($S8286&lt;Settings!$B$8,"Critical",IF($S8286&lt;Settings!$B$9,"Semi Critical","Non Critical")))</f>
        <v/>
      </c>
      <c r="U8286">
        <f>IF($B8286="","",IFERROR(VLOOKUP($O8286,Leaders!$A:$B,2,0),"Not Mapped"))</f>
        <v/>
      </c>
    </row>
    <row r="8287">
      <c r="A8287" s="16" t="n"/>
      <c r="G8287" s="17" t="n"/>
      <c r="H8287" s="17" t="n"/>
      <c r="I8287" s="17" t="n"/>
      <c r="J8287" s="17" t="n"/>
      <c r="K8287" s="17" t="n"/>
      <c r="L8287" s="17" t="n"/>
      <c r="N8287">
        <f>IF($B8287="","",IF($C8287="SUPERSTORE","Superstore","DH"))</f>
        <v/>
      </c>
      <c r="O8287">
        <f>IF($B8287="","",IFERROR(VLOOKUP($B8287,Mapping!$A:$C,2,0),"Not Mapped"))</f>
        <v/>
      </c>
      <c r="P8287">
        <f>IF($B8287="","",IFERROR(VLOOKUP($B8287,Mapping!$A:$C,3,0),"Not Mapped"))</f>
        <v/>
      </c>
      <c r="Q8287">
        <f>IF($B8287="","",IF(COUNTIF(Exclusions!$A:$A,$B8287)&gt;0,"Yes","No"))</f>
        <v/>
      </c>
      <c r="R8287" s="17">
        <f>IF($B8287="","",MIN(1,DAY($A8287)/IF($N8287="Superstore",Settings!$B$5,Settings!$B$4)))</f>
        <v/>
      </c>
      <c r="S8287" s="17">
        <f>IF(OR($B8287="",$G8287="",$R8287=0),"",$G8287/$R8287)</f>
        <v/>
      </c>
      <c r="T8287">
        <f>IF($S8287="","",IF($S8287&lt;Settings!$B$8,"Critical",IF($S8287&lt;Settings!$B$9,"Semi Critical","Non Critical")))</f>
        <v/>
      </c>
      <c r="U8287">
        <f>IF($B8287="","",IFERROR(VLOOKUP($O8287,Leaders!$A:$B,2,0),"Not Mapped"))</f>
        <v/>
      </c>
    </row>
    <row r="8288">
      <c r="A8288" s="16" t="n"/>
      <c r="G8288" s="17" t="n"/>
      <c r="H8288" s="17" t="n"/>
      <c r="I8288" s="17" t="n"/>
      <c r="J8288" s="17" t="n"/>
      <c r="K8288" s="17" t="n"/>
      <c r="L8288" s="17" t="n"/>
      <c r="N8288">
        <f>IF($B8288="","",IF($C8288="SUPERSTORE","Superstore","DH"))</f>
        <v/>
      </c>
      <c r="O8288">
        <f>IF($B8288="","",IFERROR(VLOOKUP($B8288,Mapping!$A:$C,2,0),"Not Mapped"))</f>
        <v/>
      </c>
      <c r="P8288">
        <f>IF($B8288="","",IFERROR(VLOOKUP($B8288,Mapping!$A:$C,3,0),"Not Mapped"))</f>
        <v/>
      </c>
      <c r="Q8288">
        <f>IF($B8288="","",IF(COUNTIF(Exclusions!$A:$A,$B8288)&gt;0,"Yes","No"))</f>
        <v/>
      </c>
      <c r="R8288" s="17">
        <f>IF($B8288="","",MIN(1,DAY($A8288)/IF($N8288="Superstore",Settings!$B$5,Settings!$B$4)))</f>
        <v/>
      </c>
      <c r="S8288" s="17">
        <f>IF(OR($B8288="",$G8288="",$R8288=0),"",$G8288/$R8288)</f>
        <v/>
      </c>
      <c r="T8288">
        <f>IF($S8288="","",IF($S8288&lt;Settings!$B$8,"Critical",IF($S8288&lt;Settings!$B$9,"Semi Critical","Non Critical")))</f>
        <v/>
      </c>
      <c r="U8288">
        <f>IF($B8288="","",IFERROR(VLOOKUP($O8288,Leaders!$A:$B,2,0),"Not Mapped"))</f>
        <v/>
      </c>
    </row>
    <row r="8289">
      <c r="A8289" s="16" t="n"/>
      <c r="G8289" s="17" t="n"/>
      <c r="H8289" s="17" t="n"/>
      <c r="I8289" s="17" t="n"/>
      <c r="J8289" s="17" t="n"/>
      <c r="K8289" s="17" t="n"/>
      <c r="L8289" s="17" t="n"/>
      <c r="N8289">
        <f>IF($B8289="","",IF($C8289="SUPERSTORE","Superstore","DH"))</f>
        <v/>
      </c>
      <c r="O8289">
        <f>IF($B8289="","",IFERROR(VLOOKUP($B8289,Mapping!$A:$C,2,0),"Not Mapped"))</f>
        <v/>
      </c>
      <c r="P8289">
        <f>IF($B8289="","",IFERROR(VLOOKUP($B8289,Mapping!$A:$C,3,0),"Not Mapped"))</f>
        <v/>
      </c>
      <c r="Q8289">
        <f>IF($B8289="","",IF(COUNTIF(Exclusions!$A:$A,$B8289)&gt;0,"Yes","No"))</f>
        <v/>
      </c>
      <c r="R8289" s="17">
        <f>IF($B8289="","",MIN(1,DAY($A8289)/IF($N8289="Superstore",Settings!$B$5,Settings!$B$4)))</f>
        <v/>
      </c>
      <c r="S8289" s="17">
        <f>IF(OR($B8289="",$G8289="",$R8289=0),"",$G8289/$R8289)</f>
        <v/>
      </c>
      <c r="T8289">
        <f>IF($S8289="","",IF($S8289&lt;Settings!$B$8,"Critical",IF($S8289&lt;Settings!$B$9,"Semi Critical","Non Critical")))</f>
        <v/>
      </c>
      <c r="U8289">
        <f>IF($B8289="","",IFERROR(VLOOKUP($O8289,Leaders!$A:$B,2,0),"Not Mapped"))</f>
        <v/>
      </c>
    </row>
    <row r="8290">
      <c r="A8290" s="16" t="n"/>
      <c r="G8290" s="17" t="n"/>
      <c r="H8290" s="17" t="n"/>
      <c r="I8290" s="17" t="n"/>
      <c r="J8290" s="17" t="n"/>
      <c r="K8290" s="17" t="n"/>
      <c r="L8290" s="17" t="n"/>
      <c r="N8290">
        <f>IF($B8290="","",IF($C8290="SUPERSTORE","Superstore","DH"))</f>
        <v/>
      </c>
      <c r="O8290">
        <f>IF($B8290="","",IFERROR(VLOOKUP($B8290,Mapping!$A:$C,2,0),"Not Mapped"))</f>
        <v/>
      </c>
      <c r="P8290">
        <f>IF($B8290="","",IFERROR(VLOOKUP($B8290,Mapping!$A:$C,3,0),"Not Mapped"))</f>
        <v/>
      </c>
      <c r="Q8290">
        <f>IF($B8290="","",IF(COUNTIF(Exclusions!$A:$A,$B8290)&gt;0,"Yes","No"))</f>
        <v/>
      </c>
      <c r="R8290" s="17">
        <f>IF($B8290="","",MIN(1,DAY($A8290)/IF($N8290="Superstore",Settings!$B$5,Settings!$B$4)))</f>
        <v/>
      </c>
      <c r="S8290" s="17">
        <f>IF(OR($B8290="",$G8290="",$R8290=0),"",$G8290/$R8290)</f>
        <v/>
      </c>
      <c r="T8290">
        <f>IF($S8290="","",IF($S8290&lt;Settings!$B$8,"Critical",IF($S8290&lt;Settings!$B$9,"Semi Critical","Non Critical")))</f>
        <v/>
      </c>
      <c r="U8290">
        <f>IF($B8290="","",IFERROR(VLOOKUP($O8290,Leaders!$A:$B,2,0),"Not Mapped"))</f>
        <v/>
      </c>
    </row>
    <row r="8291">
      <c r="A8291" s="16" t="n"/>
      <c r="G8291" s="17" t="n"/>
      <c r="H8291" s="17" t="n"/>
      <c r="I8291" s="17" t="n"/>
      <c r="J8291" s="17" t="n"/>
      <c r="K8291" s="17" t="n"/>
      <c r="L8291" s="17" t="n"/>
      <c r="N8291">
        <f>IF($B8291="","",IF($C8291="SUPERSTORE","Superstore","DH"))</f>
        <v/>
      </c>
      <c r="O8291">
        <f>IF($B8291="","",IFERROR(VLOOKUP($B8291,Mapping!$A:$C,2,0),"Not Mapped"))</f>
        <v/>
      </c>
      <c r="P8291">
        <f>IF($B8291="","",IFERROR(VLOOKUP($B8291,Mapping!$A:$C,3,0),"Not Mapped"))</f>
        <v/>
      </c>
      <c r="Q8291">
        <f>IF($B8291="","",IF(COUNTIF(Exclusions!$A:$A,$B8291)&gt;0,"Yes","No"))</f>
        <v/>
      </c>
      <c r="R8291" s="17">
        <f>IF($B8291="","",MIN(1,DAY($A8291)/IF($N8291="Superstore",Settings!$B$5,Settings!$B$4)))</f>
        <v/>
      </c>
      <c r="S8291" s="17">
        <f>IF(OR($B8291="",$G8291="",$R8291=0),"",$G8291/$R8291)</f>
        <v/>
      </c>
      <c r="T8291">
        <f>IF($S8291="","",IF($S8291&lt;Settings!$B$8,"Critical",IF($S8291&lt;Settings!$B$9,"Semi Critical","Non Critical")))</f>
        <v/>
      </c>
      <c r="U8291">
        <f>IF($B8291="","",IFERROR(VLOOKUP($O8291,Leaders!$A:$B,2,0),"Not Mapped"))</f>
        <v/>
      </c>
    </row>
    <row r="8292">
      <c r="A8292" s="16" t="n"/>
      <c r="G8292" s="17" t="n"/>
      <c r="H8292" s="17" t="n"/>
      <c r="I8292" s="17" t="n"/>
      <c r="J8292" s="17" t="n"/>
      <c r="K8292" s="17" t="n"/>
      <c r="L8292" s="17" t="n"/>
      <c r="N8292">
        <f>IF($B8292="","",IF($C8292="SUPERSTORE","Superstore","DH"))</f>
        <v/>
      </c>
      <c r="O8292">
        <f>IF($B8292="","",IFERROR(VLOOKUP($B8292,Mapping!$A:$C,2,0),"Not Mapped"))</f>
        <v/>
      </c>
      <c r="P8292">
        <f>IF($B8292="","",IFERROR(VLOOKUP($B8292,Mapping!$A:$C,3,0),"Not Mapped"))</f>
        <v/>
      </c>
      <c r="Q8292">
        <f>IF($B8292="","",IF(COUNTIF(Exclusions!$A:$A,$B8292)&gt;0,"Yes","No"))</f>
        <v/>
      </c>
      <c r="R8292" s="17">
        <f>IF($B8292="","",MIN(1,DAY($A8292)/IF($N8292="Superstore",Settings!$B$5,Settings!$B$4)))</f>
        <v/>
      </c>
      <c r="S8292" s="17">
        <f>IF(OR($B8292="",$G8292="",$R8292=0),"",$G8292/$R8292)</f>
        <v/>
      </c>
      <c r="T8292">
        <f>IF($S8292="","",IF($S8292&lt;Settings!$B$8,"Critical",IF($S8292&lt;Settings!$B$9,"Semi Critical","Non Critical")))</f>
        <v/>
      </c>
      <c r="U8292">
        <f>IF($B8292="","",IFERROR(VLOOKUP($O8292,Leaders!$A:$B,2,0),"Not Mapped"))</f>
        <v/>
      </c>
    </row>
    <row r="8293">
      <c r="A8293" s="16" t="n"/>
      <c r="G8293" s="17" t="n"/>
      <c r="H8293" s="17" t="n"/>
      <c r="I8293" s="17" t="n"/>
      <c r="J8293" s="17" t="n"/>
      <c r="K8293" s="17" t="n"/>
      <c r="L8293" s="17" t="n"/>
      <c r="N8293">
        <f>IF($B8293="","",IF($C8293="SUPERSTORE","Superstore","DH"))</f>
        <v/>
      </c>
      <c r="O8293">
        <f>IF($B8293="","",IFERROR(VLOOKUP($B8293,Mapping!$A:$C,2,0),"Not Mapped"))</f>
        <v/>
      </c>
      <c r="P8293">
        <f>IF($B8293="","",IFERROR(VLOOKUP($B8293,Mapping!$A:$C,3,0),"Not Mapped"))</f>
        <v/>
      </c>
      <c r="Q8293">
        <f>IF($B8293="","",IF(COUNTIF(Exclusions!$A:$A,$B8293)&gt;0,"Yes","No"))</f>
        <v/>
      </c>
      <c r="R8293" s="17">
        <f>IF($B8293="","",MIN(1,DAY($A8293)/IF($N8293="Superstore",Settings!$B$5,Settings!$B$4)))</f>
        <v/>
      </c>
      <c r="S8293" s="17">
        <f>IF(OR($B8293="",$G8293="",$R8293=0),"",$G8293/$R8293)</f>
        <v/>
      </c>
      <c r="T8293">
        <f>IF($S8293="","",IF($S8293&lt;Settings!$B$8,"Critical",IF($S8293&lt;Settings!$B$9,"Semi Critical","Non Critical")))</f>
        <v/>
      </c>
      <c r="U8293">
        <f>IF($B8293="","",IFERROR(VLOOKUP($O8293,Leaders!$A:$B,2,0),"Not Mapped"))</f>
        <v/>
      </c>
    </row>
    <row r="8294">
      <c r="A8294" s="16" t="n"/>
      <c r="G8294" s="17" t="n"/>
      <c r="H8294" s="17" t="n"/>
      <c r="I8294" s="17" t="n"/>
      <c r="J8294" s="17" t="n"/>
      <c r="K8294" s="17" t="n"/>
      <c r="L8294" s="17" t="n"/>
      <c r="N8294">
        <f>IF($B8294="","",IF($C8294="SUPERSTORE","Superstore","DH"))</f>
        <v/>
      </c>
      <c r="O8294">
        <f>IF($B8294="","",IFERROR(VLOOKUP($B8294,Mapping!$A:$C,2,0),"Not Mapped"))</f>
        <v/>
      </c>
      <c r="P8294">
        <f>IF($B8294="","",IFERROR(VLOOKUP($B8294,Mapping!$A:$C,3,0),"Not Mapped"))</f>
        <v/>
      </c>
      <c r="Q8294">
        <f>IF($B8294="","",IF(COUNTIF(Exclusions!$A:$A,$B8294)&gt;0,"Yes","No"))</f>
        <v/>
      </c>
      <c r="R8294" s="17">
        <f>IF($B8294="","",MIN(1,DAY($A8294)/IF($N8294="Superstore",Settings!$B$5,Settings!$B$4)))</f>
        <v/>
      </c>
      <c r="S8294" s="17">
        <f>IF(OR($B8294="",$G8294="",$R8294=0),"",$G8294/$R8294)</f>
        <v/>
      </c>
      <c r="T8294">
        <f>IF($S8294="","",IF($S8294&lt;Settings!$B$8,"Critical",IF($S8294&lt;Settings!$B$9,"Semi Critical","Non Critical")))</f>
        <v/>
      </c>
      <c r="U8294">
        <f>IF($B8294="","",IFERROR(VLOOKUP($O8294,Leaders!$A:$B,2,0),"Not Mapped"))</f>
        <v/>
      </c>
    </row>
    <row r="8295">
      <c r="A8295" s="16" t="n"/>
      <c r="G8295" s="17" t="n"/>
      <c r="H8295" s="17" t="n"/>
      <c r="I8295" s="17" t="n"/>
      <c r="J8295" s="17" t="n"/>
      <c r="K8295" s="17" t="n"/>
      <c r="L8295" s="17" t="n"/>
      <c r="N8295">
        <f>IF($B8295="","",IF($C8295="SUPERSTORE","Superstore","DH"))</f>
        <v/>
      </c>
      <c r="O8295">
        <f>IF($B8295="","",IFERROR(VLOOKUP($B8295,Mapping!$A:$C,2,0),"Not Mapped"))</f>
        <v/>
      </c>
      <c r="P8295">
        <f>IF($B8295="","",IFERROR(VLOOKUP($B8295,Mapping!$A:$C,3,0),"Not Mapped"))</f>
        <v/>
      </c>
      <c r="Q8295">
        <f>IF($B8295="","",IF(COUNTIF(Exclusions!$A:$A,$B8295)&gt;0,"Yes","No"))</f>
        <v/>
      </c>
      <c r="R8295" s="17">
        <f>IF($B8295="","",MIN(1,DAY($A8295)/IF($N8295="Superstore",Settings!$B$5,Settings!$B$4)))</f>
        <v/>
      </c>
      <c r="S8295" s="17">
        <f>IF(OR($B8295="",$G8295="",$R8295=0),"",$G8295/$R8295)</f>
        <v/>
      </c>
      <c r="T8295">
        <f>IF($S8295="","",IF($S8295&lt;Settings!$B$8,"Critical",IF($S8295&lt;Settings!$B$9,"Semi Critical","Non Critical")))</f>
        <v/>
      </c>
      <c r="U8295">
        <f>IF($B8295="","",IFERROR(VLOOKUP($O8295,Leaders!$A:$B,2,0),"Not Mapped"))</f>
        <v/>
      </c>
    </row>
    <row r="8296">
      <c r="A8296" s="16" t="n"/>
      <c r="G8296" s="17" t="n"/>
      <c r="H8296" s="17" t="n"/>
      <c r="I8296" s="17" t="n"/>
      <c r="J8296" s="17" t="n"/>
      <c r="K8296" s="17" t="n"/>
      <c r="L8296" s="17" t="n"/>
      <c r="N8296">
        <f>IF($B8296="","",IF($C8296="SUPERSTORE","Superstore","DH"))</f>
        <v/>
      </c>
      <c r="O8296">
        <f>IF($B8296="","",IFERROR(VLOOKUP($B8296,Mapping!$A:$C,2,0),"Not Mapped"))</f>
        <v/>
      </c>
      <c r="P8296">
        <f>IF($B8296="","",IFERROR(VLOOKUP($B8296,Mapping!$A:$C,3,0),"Not Mapped"))</f>
        <v/>
      </c>
      <c r="Q8296">
        <f>IF($B8296="","",IF(COUNTIF(Exclusions!$A:$A,$B8296)&gt;0,"Yes","No"))</f>
        <v/>
      </c>
      <c r="R8296" s="17">
        <f>IF($B8296="","",MIN(1,DAY($A8296)/IF($N8296="Superstore",Settings!$B$5,Settings!$B$4)))</f>
        <v/>
      </c>
      <c r="S8296" s="17">
        <f>IF(OR($B8296="",$G8296="",$R8296=0),"",$G8296/$R8296)</f>
        <v/>
      </c>
      <c r="T8296">
        <f>IF($S8296="","",IF($S8296&lt;Settings!$B$8,"Critical",IF($S8296&lt;Settings!$B$9,"Semi Critical","Non Critical")))</f>
        <v/>
      </c>
      <c r="U8296">
        <f>IF($B8296="","",IFERROR(VLOOKUP($O8296,Leaders!$A:$B,2,0),"Not Mapped"))</f>
        <v/>
      </c>
    </row>
    <row r="8297">
      <c r="A8297" s="16" t="n"/>
      <c r="G8297" s="17" t="n"/>
      <c r="H8297" s="17" t="n"/>
      <c r="I8297" s="17" t="n"/>
      <c r="J8297" s="17" t="n"/>
      <c r="K8297" s="17" t="n"/>
      <c r="L8297" s="17" t="n"/>
      <c r="N8297">
        <f>IF($B8297="","",IF($C8297="SUPERSTORE","Superstore","DH"))</f>
        <v/>
      </c>
      <c r="O8297">
        <f>IF($B8297="","",IFERROR(VLOOKUP($B8297,Mapping!$A:$C,2,0),"Not Mapped"))</f>
        <v/>
      </c>
      <c r="P8297">
        <f>IF($B8297="","",IFERROR(VLOOKUP($B8297,Mapping!$A:$C,3,0),"Not Mapped"))</f>
        <v/>
      </c>
      <c r="Q8297">
        <f>IF($B8297="","",IF(COUNTIF(Exclusions!$A:$A,$B8297)&gt;0,"Yes","No"))</f>
        <v/>
      </c>
      <c r="R8297" s="17">
        <f>IF($B8297="","",MIN(1,DAY($A8297)/IF($N8297="Superstore",Settings!$B$5,Settings!$B$4)))</f>
        <v/>
      </c>
      <c r="S8297" s="17">
        <f>IF(OR($B8297="",$G8297="",$R8297=0),"",$G8297/$R8297)</f>
        <v/>
      </c>
      <c r="T8297">
        <f>IF($S8297="","",IF($S8297&lt;Settings!$B$8,"Critical",IF($S8297&lt;Settings!$B$9,"Semi Critical","Non Critical")))</f>
        <v/>
      </c>
      <c r="U8297">
        <f>IF($B8297="","",IFERROR(VLOOKUP($O8297,Leaders!$A:$B,2,0),"Not Mapped"))</f>
        <v/>
      </c>
    </row>
    <row r="8298">
      <c r="A8298" s="16" t="n"/>
      <c r="G8298" s="17" t="n"/>
      <c r="H8298" s="17" t="n"/>
      <c r="I8298" s="17" t="n"/>
      <c r="J8298" s="17" t="n"/>
      <c r="K8298" s="17" t="n"/>
      <c r="L8298" s="17" t="n"/>
      <c r="N8298">
        <f>IF($B8298="","",IF($C8298="SUPERSTORE","Superstore","DH"))</f>
        <v/>
      </c>
      <c r="O8298">
        <f>IF($B8298="","",IFERROR(VLOOKUP($B8298,Mapping!$A:$C,2,0),"Not Mapped"))</f>
        <v/>
      </c>
      <c r="P8298">
        <f>IF($B8298="","",IFERROR(VLOOKUP($B8298,Mapping!$A:$C,3,0),"Not Mapped"))</f>
        <v/>
      </c>
      <c r="Q8298">
        <f>IF($B8298="","",IF(COUNTIF(Exclusions!$A:$A,$B8298)&gt;0,"Yes","No"))</f>
        <v/>
      </c>
      <c r="R8298" s="17">
        <f>IF($B8298="","",MIN(1,DAY($A8298)/IF($N8298="Superstore",Settings!$B$5,Settings!$B$4)))</f>
        <v/>
      </c>
      <c r="S8298" s="17">
        <f>IF(OR($B8298="",$G8298="",$R8298=0),"",$G8298/$R8298)</f>
        <v/>
      </c>
      <c r="T8298">
        <f>IF($S8298="","",IF($S8298&lt;Settings!$B$8,"Critical",IF($S8298&lt;Settings!$B$9,"Semi Critical","Non Critical")))</f>
        <v/>
      </c>
      <c r="U8298">
        <f>IF($B8298="","",IFERROR(VLOOKUP($O8298,Leaders!$A:$B,2,0),"Not Mapped"))</f>
        <v/>
      </c>
    </row>
    <row r="8299">
      <c r="A8299" s="16" t="n"/>
      <c r="G8299" s="17" t="n"/>
      <c r="H8299" s="17" t="n"/>
      <c r="I8299" s="17" t="n"/>
      <c r="J8299" s="17" t="n"/>
      <c r="K8299" s="17" t="n"/>
      <c r="L8299" s="17" t="n"/>
      <c r="N8299">
        <f>IF($B8299="","",IF($C8299="SUPERSTORE","Superstore","DH"))</f>
        <v/>
      </c>
      <c r="O8299">
        <f>IF($B8299="","",IFERROR(VLOOKUP($B8299,Mapping!$A:$C,2,0),"Not Mapped"))</f>
        <v/>
      </c>
      <c r="P8299">
        <f>IF($B8299="","",IFERROR(VLOOKUP($B8299,Mapping!$A:$C,3,0),"Not Mapped"))</f>
        <v/>
      </c>
      <c r="Q8299">
        <f>IF($B8299="","",IF(COUNTIF(Exclusions!$A:$A,$B8299)&gt;0,"Yes","No"))</f>
        <v/>
      </c>
      <c r="R8299" s="17">
        <f>IF($B8299="","",MIN(1,DAY($A8299)/IF($N8299="Superstore",Settings!$B$5,Settings!$B$4)))</f>
        <v/>
      </c>
      <c r="S8299" s="17">
        <f>IF(OR($B8299="",$G8299="",$R8299=0),"",$G8299/$R8299)</f>
        <v/>
      </c>
      <c r="T8299">
        <f>IF($S8299="","",IF($S8299&lt;Settings!$B$8,"Critical",IF($S8299&lt;Settings!$B$9,"Semi Critical","Non Critical")))</f>
        <v/>
      </c>
      <c r="U8299">
        <f>IF($B8299="","",IFERROR(VLOOKUP($O8299,Leaders!$A:$B,2,0),"Not Mapped"))</f>
        <v/>
      </c>
    </row>
    <row r="8300">
      <c r="A8300" s="16" t="n"/>
      <c r="G8300" s="17" t="n"/>
      <c r="H8300" s="17" t="n"/>
      <c r="I8300" s="17" t="n"/>
      <c r="J8300" s="17" t="n"/>
      <c r="K8300" s="17" t="n"/>
      <c r="L8300" s="17" t="n"/>
      <c r="N8300">
        <f>IF($B8300="","",IF($C8300="SUPERSTORE","Superstore","DH"))</f>
        <v/>
      </c>
      <c r="O8300">
        <f>IF($B8300="","",IFERROR(VLOOKUP($B8300,Mapping!$A:$C,2,0),"Not Mapped"))</f>
        <v/>
      </c>
      <c r="P8300">
        <f>IF($B8300="","",IFERROR(VLOOKUP($B8300,Mapping!$A:$C,3,0),"Not Mapped"))</f>
        <v/>
      </c>
      <c r="Q8300">
        <f>IF($B8300="","",IF(COUNTIF(Exclusions!$A:$A,$B8300)&gt;0,"Yes","No"))</f>
        <v/>
      </c>
      <c r="R8300" s="17">
        <f>IF($B8300="","",MIN(1,DAY($A8300)/IF($N8300="Superstore",Settings!$B$5,Settings!$B$4)))</f>
        <v/>
      </c>
      <c r="S8300" s="17">
        <f>IF(OR($B8300="",$G8300="",$R8300=0),"",$G8300/$R8300)</f>
        <v/>
      </c>
      <c r="T8300">
        <f>IF($S8300="","",IF($S8300&lt;Settings!$B$8,"Critical",IF($S8300&lt;Settings!$B$9,"Semi Critical","Non Critical")))</f>
        <v/>
      </c>
      <c r="U8300">
        <f>IF($B8300="","",IFERROR(VLOOKUP($O8300,Leaders!$A:$B,2,0),"Not Mapped"))</f>
        <v/>
      </c>
    </row>
    <row r="8301">
      <c r="A8301" s="16" t="n"/>
      <c r="G8301" s="17" t="n"/>
      <c r="H8301" s="17" t="n"/>
      <c r="I8301" s="17" t="n"/>
      <c r="J8301" s="17" t="n"/>
      <c r="K8301" s="17" t="n"/>
      <c r="L8301" s="17" t="n"/>
      <c r="N8301">
        <f>IF($B8301="","",IF($C8301="SUPERSTORE","Superstore","DH"))</f>
        <v/>
      </c>
      <c r="O8301">
        <f>IF($B8301="","",IFERROR(VLOOKUP($B8301,Mapping!$A:$C,2,0),"Not Mapped"))</f>
        <v/>
      </c>
      <c r="P8301">
        <f>IF($B8301="","",IFERROR(VLOOKUP($B8301,Mapping!$A:$C,3,0),"Not Mapped"))</f>
        <v/>
      </c>
      <c r="Q8301">
        <f>IF($B8301="","",IF(COUNTIF(Exclusions!$A:$A,$B8301)&gt;0,"Yes","No"))</f>
        <v/>
      </c>
      <c r="R8301" s="17">
        <f>IF($B8301="","",MIN(1,DAY($A8301)/IF($N8301="Superstore",Settings!$B$5,Settings!$B$4)))</f>
        <v/>
      </c>
      <c r="S8301" s="17">
        <f>IF(OR($B8301="",$G8301="",$R8301=0),"",$G8301/$R8301)</f>
        <v/>
      </c>
      <c r="T8301">
        <f>IF($S8301="","",IF($S8301&lt;Settings!$B$8,"Critical",IF($S8301&lt;Settings!$B$9,"Semi Critical","Non Critical")))</f>
        <v/>
      </c>
      <c r="U8301">
        <f>IF($B8301="","",IFERROR(VLOOKUP($O8301,Leaders!$A:$B,2,0),"Not Mapped"))</f>
        <v/>
      </c>
    </row>
    <row r="8302">
      <c r="A8302" s="16" t="n"/>
      <c r="G8302" s="17" t="n"/>
      <c r="H8302" s="17" t="n"/>
      <c r="I8302" s="17" t="n"/>
      <c r="J8302" s="17" t="n"/>
      <c r="K8302" s="17" t="n"/>
      <c r="L8302" s="17" t="n"/>
      <c r="N8302">
        <f>IF($B8302="","",IF($C8302="SUPERSTORE","Superstore","DH"))</f>
        <v/>
      </c>
      <c r="O8302">
        <f>IF($B8302="","",IFERROR(VLOOKUP($B8302,Mapping!$A:$C,2,0),"Not Mapped"))</f>
        <v/>
      </c>
      <c r="P8302">
        <f>IF($B8302="","",IFERROR(VLOOKUP($B8302,Mapping!$A:$C,3,0),"Not Mapped"))</f>
        <v/>
      </c>
      <c r="Q8302">
        <f>IF($B8302="","",IF(COUNTIF(Exclusions!$A:$A,$B8302)&gt;0,"Yes","No"))</f>
        <v/>
      </c>
      <c r="R8302" s="17">
        <f>IF($B8302="","",MIN(1,DAY($A8302)/IF($N8302="Superstore",Settings!$B$5,Settings!$B$4)))</f>
        <v/>
      </c>
      <c r="S8302" s="17">
        <f>IF(OR($B8302="",$G8302="",$R8302=0),"",$G8302/$R8302)</f>
        <v/>
      </c>
      <c r="T8302">
        <f>IF($S8302="","",IF($S8302&lt;Settings!$B$8,"Critical",IF($S8302&lt;Settings!$B$9,"Semi Critical","Non Critical")))</f>
        <v/>
      </c>
      <c r="U8302">
        <f>IF($B8302="","",IFERROR(VLOOKUP($O8302,Leaders!$A:$B,2,0),"Not Mapped"))</f>
        <v/>
      </c>
    </row>
    <row r="8303">
      <c r="A8303" s="16" t="n"/>
      <c r="G8303" s="17" t="n"/>
      <c r="H8303" s="17" t="n"/>
      <c r="I8303" s="17" t="n"/>
      <c r="J8303" s="17" t="n"/>
      <c r="K8303" s="17" t="n"/>
      <c r="L8303" s="17" t="n"/>
      <c r="N8303">
        <f>IF($B8303="","",IF($C8303="SUPERSTORE","Superstore","DH"))</f>
        <v/>
      </c>
      <c r="O8303">
        <f>IF($B8303="","",IFERROR(VLOOKUP($B8303,Mapping!$A:$C,2,0),"Not Mapped"))</f>
        <v/>
      </c>
      <c r="P8303">
        <f>IF($B8303="","",IFERROR(VLOOKUP($B8303,Mapping!$A:$C,3,0),"Not Mapped"))</f>
        <v/>
      </c>
      <c r="Q8303">
        <f>IF($B8303="","",IF(COUNTIF(Exclusions!$A:$A,$B8303)&gt;0,"Yes","No"))</f>
        <v/>
      </c>
      <c r="R8303" s="17">
        <f>IF($B8303="","",MIN(1,DAY($A8303)/IF($N8303="Superstore",Settings!$B$5,Settings!$B$4)))</f>
        <v/>
      </c>
      <c r="S8303" s="17">
        <f>IF(OR($B8303="",$G8303="",$R8303=0),"",$G8303/$R8303)</f>
        <v/>
      </c>
      <c r="T8303">
        <f>IF($S8303="","",IF($S8303&lt;Settings!$B$8,"Critical",IF($S8303&lt;Settings!$B$9,"Semi Critical","Non Critical")))</f>
        <v/>
      </c>
      <c r="U8303">
        <f>IF($B8303="","",IFERROR(VLOOKUP($O8303,Leaders!$A:$B,2,0),"Not Mapped"))</f>
        <v/>
      </c>
    </row>
    <row r="8304">
      <c r="A8304" s="16" t="n"/>
      <c r="G8304" s="17" t="n"/>
      <c r="H8304" s="17" t="n"/>
      <c r="I8304" s="17" t="n"/>
      <c r="J8304" s="17" t="n"/>
      <c r="K8304" s="17" t="n"/>
      <c r="L8304" s="17" t="n"/>
      <c r="N8304">
        <f>IF($B8304="","",IF($C8304="SUPERSTORE","Superstore","DH"))</f>
        <v/>
      </c>
      <c r="O8304">
        <f>IF($B8304="","",IFERROR(VLOOKUP($B8304,Mapping!$A:$C,2,0),"Not Mapped"))</f>
        <v/>
      </c>
      <c r="P8304">
        <f>IF($B8304="","",IFERROR(VLOOKUP($B8304,Mapping!$A:$C,3,0),"Not Mapped"))</f>
        <v/>
      </c>
      <c r="Q8304">
        <f>IF($B8304="","",IF(COUNTIF(Exclusions!$A:$A,$B8304)&gt;0,"Yes","No"))</f>
        <v/>
      </c>
      <c r="R8304" s="17">
        <f>IF($B8304="","",MIN(1,DAY($A8304)/IF($N8304="Superstore",Settings!$B$5,Settings!$B$4)))</f>
        <v/>
      </c>
      <c r="S8304" s="17">
        <f>IF(OR($B8304="",$G8304="",$R8304=0),"",$G8304/$R8304)</f>
        <v/>
      </c>
      <c r="T8304">
        <f>IF($S8304="","",IF($S8304&lt;Settings!$B$8,"Critical",IF($S8304&lt;Settings!$B$9,"Semi Critical","Non Critical")))</f>
        <v/>
      </c>
      <c r="U8304">
        <f>IF($B8304="","",IFERROR(VLOOKUP($O8304,Leaders!$A:$B,2,0),"Not Mapped"))</f>
        <v/>
      </c>
    </row>
    <row r="8305">
      <c r="A8305" s="16" t="n"/>
      <c r="G8305" s="17" t="n"/>
      <c r="H8305" s="17" t="n"/>
      <c r="I8305" s="17" t="n"/>
      <c r="J8305" s="17" t="n"/>
      <c r="K8305" s="17" t="n"/>
      <c r="L8305" s="17" t="n"/>
      <c r="N8305">
        <f>IF($B8305="","",IF($C8305="SUPERSTORE","Superstore","DH"))</f>
        <v/>
      </c>
      <c r="O8305">
        <f>IF($B8305="","",IFERROR(VLOOKUP($B8305,Mapping!$A:$C,2,0),"Not Mapped"))</f>
        <v/>
      </c>
      <c r="P8305">
        <f>IF($B8305="","",IFERROR(VLOOKUP($B8305,Mapping!$A:$C,3,0),"Not Mapped"))</f>
        <v/>
      </c>
      <c r="Q8305">
        <f>IF($B8305="","",IF(COUNTIF(Exclusions!$A:$A,$B8305)&gt;0,"Yes","No"))</f>
        <v/>
      </c>
      <c r="R8305" s="17">
        <f>IF($B8305="","",MIN(1,DAY($A8305)/IF($N8305="Superstore",Settings!$B$5,Settings!$B$4)))</f>
        <v/>
      </c>
      <c r="S8305" s="17">
        <f>IF(OR($B8305="",$G8305="",$R8305=0),"",$G8305/$R8305)</f>
        <v/>
      </c>
      <c r="T8305">
        <f>IF($S8305="","",IF($S8305&lt;Settings!$B$8,"Critical",IF($S8305&lt;Settings!$B$9,"Semi Critical","Non Critical")))</f>
        <v/>
      </c>
      <c r="U8305">
        <f>IF($B8305="","",IFERROR(VLOOKUP($O8305,Leaders!$A:$B,2,0),"Not Mapped"))</f>
        <v/>
      </c>
    </row>
    <row r="8306">
      <c r="A8306" s="16" t="n"/>
      <c r="G8306" s="17" t="n"/>
      <c r="H8306" s="17" t="n"/>
      <c r="I8306" s="17" t="n"/>
      <c r="J8306" s="17" t="n"/>
      <c r="K8306" s="17" t="n"/>
      <c r="L8306" s="17" t="n"/>
      <c r="N8306">
        <f>IF($B8306="","",IF($C8306="SUPERSTORE","Superstore","DH"))</f>
        <v/>
      </c>
      <c r="O8306">
        <f>IF($B8306="","",IFERROR(VLOOKUP($B8306,Mapping!$A:$C,2,0),"Not Mapped"))</f>
        <v/>
      </c>
      <c r="P8306">
        <f>IF($B8306="","",IFERROR(VLOOKUP($B8306,Mapping!$A:$C,3,0),"Not Mapped"))</f>
        <v/>
      </c>
      <c r="Q8306">
        <f>IF($B8306="","",IF(COUNTIF(Exclusions!$A:$A,$B8306)&gt;0,"Yes","No"))</f>
        <v/>
      </c>
      <c r="R8306" s="17">
        <f>IF($B8306="","",MIN(1,DAY($A8306)/IF($N8306="Superstore",Settings!$B$5,Settings!$B$4)))</f>
        <v/>
      </c>
      <c r="S8306" s="17">
        <f>IF(OR($B8306="",$G8306="",$R8306=0),"",$G8306/$R8306)</f>
        <v/>
      </c>
      <c r="T8306">
        <f>IF($S8306="","",IF($S8306&lt;Settings!$B$8,"Critical",IF($S8306&lt;Settings!$B$9,"Semi Critical","Non Critical")))</f>
        <v/>
      </c>
      <c r="U8306">
        <f>IF($B8306="","",IFERROR(VLOOKUP($O8306,Leaders!$A:$B,2,0),"Not Mapped"))</f>
        <v/>
      </c>
    </row>
    <row r="8307">
      <c r="A8307" s="16" t="n"/>
      <c r="G8307" s="17" t="n"/>
      <c r="H8307" s="17" t="n"/>
      <c r="I8307" s="17" t="n"/>
      <c r="J8307" s="17" t="n"/>
      <c r="K8307" s="17" t="n"/>
      <c r="L8307" s="17" t="n"/>
      <c r="N8307">
        <f>IF($B8307="","",IF($C8307="SUPERSTORE","Superstore","DH"))</f>
        <v/>
      </c>
      <c r="O8307">
        <f>IF($B8307="","",IFERROR(VLOOKUP($B8307,Mapping!$A:$C,2,0),"Not Mapped"))</f>
        <v/>
      </c>
      <c r="P8307">
        <f>IF($B8307="","",IFERROR(VLOOKUP($B8307,Mapping!$A:$C,3,0),"Not Mapped"))</f>
        <v/>
      </c>
      <c r="Q8307">
        <f>IF($B8307="","",IF(COUNTIF(Exclusions!$A:$A,$B8307)&gt;0,"Yes","No"))</f>
        <v/>
      </c>
      <c r="R8307" s="17">
        <f>IF($B8307="","",MIN(1,DAY($A8307)/IF($N8307="Superstore",Settings!$B$5,Settings!$B$4)))</f>
        <v/>
      </c>
      <c r="S8307" s="17">
        <f>IF(OR($B8307="",$G8307="",$R8307=0),"",$G8307/$R8307)</f>
        <v/>
      </c>
      <c r="T8307">
        <f>IF($S8307="","",IF($S8307&lt;Settings!$B$8,"Critical",IF($S8307&lt;Settings!$B$9,"Semi Critical","Non Critical")))</f>
        <v/>
      </c>
      <c r="U8307">
        <f>IF($B8307="","",IFERROR(VLOOKUP($O8307,Leaders!$A:$B,2,0),"Not Mapped"))</f>
        <v/>
      </c>
    </row>
    <row r="8308">
      <c r="A8308" s="16" t="n"/>
      <c r="G8308" s="17" t="n"/>
      <c r="H8308" s="17" t="n"/>
      <c r="I8308" s="17" t="n"/>
      <c r="J8308" s="17" t="n"/>
      <c r="K8308" s="17" t="n"/>
      <c r="L8308" s="17" t="n"/>
      <c r="N8308">
        <f>IF($B8308="","",IF($C8308="SUPERSTORE","Superstore","DH"))</f>
        <v/>
      </c>
      <c r="O8308">
        <f>IF($B8308="","",IFERROR(VLOOKUP($B8308,Mapping!$A:$C,2,0),"Not Mapped"))</f>
        <v/>
      </c>
      <c r="P8308">
        <f>IF($B8308="","",IFERROR(VLOOKUP($B8308,Mapping!$A:$C,3,0),"Not Mapped"))</f>
        <v/>
      </c>
      <c r="Q8308">
        <f>IF($B8308="","",IF(COUNTIF(Exclusions!$A:$A,$B8308)&gt;0,"Yes","No"))</f>
        <v/>
      </c>
      <c r="R8308" s="17">
        <f>IF($B8308="","",MIN(1,DAY($A8308)/IF($N8308="Superstore",Settings!$B$5,Settings!$B$4)))</f>
        <v/>
      </c>
      <c r="S8308" s="17">
        <f>IF(OR($B8308="",$G8308="",$R8308=0),"",$G8308/$R8308)</f>
        <v/>
      </c>
      <c r="T8308">
        <f>IF($S8308="","",IF($S8308&lt;Settings!$B$8,"Critical",IF($S8308&lt;Settings!$B$9,"Semi Critical","Non Critical")))</f>
        <v/>
      </c>
      <c r="U8308">
        <f>IF($B8308="","",IFERROR(VLOOKUP($O8308,Leaders!$A:$B,2,0),"Not Mapped"))</f>
        <v/>
      </c>
    </row>
    <row r="8309">
      <c r="A8309" s="16" t="n"/>
      <c r="G8309" s="17" t="n"/>
      <c r="H8309" s="17" t="n"/>
      <c r="I8309" s="17" t="n"/>
      <c r="J8309" s="17" t="n"/>
      <c r="K8309" s="17" t="n"/>
      <c r="L8309" s="17" t="n"/>
      <c r="N8309">
        <f>IF($B8309="","",IF($C8309="SUPERSTORE","Superstore","DH"))</f>
        <v/>
      </c>
      <c r="O8309">
        <f>IF($B8309="","",IFERROR(VLOOKUP($B8309,Mapping!$A:$C,2,0),"Not Mapped"))</f>
        <v/>
      </c>
      <c r="P8309">
        <f>IF($B8309="","",IFERROR(VLOOKUP($B8309,Mapping!$A:$C,3,0),"Not Mapped"))</f>
        <v/>
      </c>
      <c r="Q8309">
        <f>IF($B8309="","",IF(COUNTIF(Exclusions!$A:$A,$B8309)&gt;0,"Yes","No"))</f>
        <v/>
      </c>
      <c r="R8309" s="17">
        <f>IF($B8309="","",MIN(1,DAY($A8309)/IF($N8309="Superstore",Settings!$B$5,Settings!$B$4)))</f>
        <v/>
      </c>
      <c r="S8309" s="17">
        <f>IF(OR($B8309="",$G8309="",$R8309=0),"",$G8309/$R8309)</f>
        <v/>
      </c>
      <c r="T8309">
        <f>IF($S8309="","",IF($S8309&lt;Settings!$B$8,"Critical",IF($S8309&lt;Settings!$B$9,"Semi Critical","Non Critical")))</f>
        <v/>
      </c>
      <c r="U8309">
        <f>IF($B8309="","",IFERROR(VLOOKUP($O8309,Leaders!$A:$B,2,0),"Not Mapped"))</f>
        <v/>
      </c>
    </row>
    <row r="8310">
      <c r="A8310" s="16" t="n"/>
      <c r="G8310" s="17" t="n"/>
      <c r="H8310" s="17" t="n"/>
      <c r="I8310" s="17" t="n"/>
      <c r="J8310" s="17" t="n"/>
      <c r="K8310" s="17" t="n"/>
      <c r="L8310" s="17" t="n"/>
      <c r="N8310">
        <f>IF($B8310="","",IF($C8310="SUPERSTORE","Superstore","DH"))</f>
        <v/>
      </c>
      <c r="O8310">
        <f>IF($B8310="","",IFERROR(VLOOKUP($B8310,Mapping!$A:$C,2,0),"Not Mapped"))</f>
        <v/>
      </c>
      <c r="P8310">
        <f>IF($B8310="","",IFERROR(VLOOKUP($B8310,Mapping!$A:$C,3,0),"Not Mapped"))</f>
        <v/>
      </c>
      <c r="Q8310">
        <f>IF($B8310="","",IF(COUNTIF(Exclusions!$A:$A,$B8310)&gt;0,"Yes","No"))</f>
        <v/>
      </c>
      <c r="R8310" s="17">
        <f>IF($B8310="","",MIN(1,DAY($A8310)/IF($N8310="Superstore",Settings!$B$5,Settings!$B$4)))</f>
        <v/>
      </c>
      <c r="S8310" s="17">
        <f>IF(OR($B8310="",$G8310="",$R8310=0),"",$G8310/$R8310)</f>
        <v/>
      </c>
      <c r="T8310">
        <f>IF($S8310="","",IF($S8310&lt;Settings!$B$8,"Critical",IF($S8310&lt;Settings!$B$9,"Semi Critical","Non Critical")))</f>
        <v/>
      </c>
      <c r="U8310">
        <f>IF($B8310="","",IFERROR(VLOOKUP($O8310,Leaders!$A:$B,2,0),"Not Mapped"))</f>
        <v/>
      </c>
    </row>
    <row r="8311">
      <c r="A8311" s="16" t="n"/>
      <c r="G8311" s="17" t="n"/>
      <c r="H8311" s="17" t="n"/>
      <c r="I8311" s="17" t="n"/>
      <c r="J8311" s="17" t="n"/>
      <c r="K8311" s="17" t="n"/>
      <c r="L8311" s="17" t="n"/>
      <c r="N8311">
        <f>IF($B8311="","",IF($C8311="SUPERSTORE","Superstore","DH"))</f>
        <v/>
      </c>
      <c r="O8311">
        <f>IF($B8311="","",IFERROR(VLOOKUP($B8311,Mapping!$A:$C,2,0),"Not Mapped"))</f>
        <v/>
      </c>
      <c r="P8311">
        <f>IF($B8311="","",IFERROR(VLOOKUP($B8311,Mapping!$A:$C,3,0),"Not Mapped"))</f>
        <v/>
      </c>
      <c r="Q8311">
        <f>IF($B8311="","",IF(COUNTIF(Exclusions!$A:$A,$B8311)&gt;0,"Yes","No"))</f>
        <v/>
      </c>
      <c r="R8311" s="17">
        <f>IF($B8311="","",MIN(1,DAY($A8311)/IF($N8311="Superstore",Settings!$B$5,Settings!$B$4)))</f>
        <v/>
      </c>
      <c r="S8311" s="17">
        <f>IF(OR($B8311="",$G8311="",$R8311=0),"",$G8311/$R8311)</f>
        <v/>
      </c>
      <c r="T8311">
        <f>IF($S8311="","",IF($S8311&lt;Settings!$B$8,"Critical",IF($S8311&lt;Settings!$B$9,"Semi Critical","Non Critical")))</f>
        <v/>
      </c>
      <c r="U8311">
        <f>IF($B8311="","",IFERROR(VLOOKUP($O8311,Leaders!$A:$B,2,0),"Not Mapped"))</f>
        <v/>
      </c>
    </row>
    <row r="8312">
      <c r="A8312" s="16" t="n"/>
      <c r="G8312" s="17" t="n"/>
      <c r="H8312" s="17" t="n"/>
      <c r="I8312" s="17" t="n"/>
      <c r="J8312" s="17" t="n"/>
      <c r="K8312" s="17" t="n"/>
      <c r="L8312" s="17" t="n"/>
      <c r="N8312">
        <f>IF($B8312="","",IF($C8312="SUPERSTORE","Superstore","DH"))</f>
        <v/>
      </c>
      <c r="O8312">
        <f>IF($B8312="","",IFERROR(VLOOKUP($B8312,Mapping!$A:$C,2,0),"Not Mapped"))</f>
        <v/>
      </c>
      <c r="P8312">
        <f>IF($B8312="","",IFERROR(VLOOKUP($B8312,Mapping!$A:$C,3,0),"Not Mapped"))</f>
        <v/>
      </c>
      <c r="Q8312">
        <f>IF($B8312="","",IF(COUNTIF(Exclusions!$A:$A,$B8312)&gt;0,"Yes","No"))</f>
        <v/>
      </c>
      <c r="R8312" s="17">
        <f>IF($B8312="","",MIN(1,DAY($A8312)/IF($N8312="Superstore",Settings!$B$5,Settings!$B$4)))</f>
        <v/>
      </c>
      <c r="S8312" s="17">
        <f>IF(OR($B8312="",$G8312="",$R8312=0),"",$G8312/$R8312)</f>
        <v/>
      </c>
      <c r="T8312">
        <f>IF($S8312="","",IF($S8312&lt;Settings!$B$8,"Critical",IF($S8312&lt;Settings!$B$9,"Semi Critical","Non Critical")))</f>
        <v/>
      </c>
      <c r="U8312">
        <f>IF($B8312="","",IFERROR(VLOOKUP($O8312,Leaders!$A:$B,2,0),"Not Mapped"))</f>
        <v/>
      </c>
    </row>
    <row r="8313">
      <c r="A8313" s="16" t="n"/>
      <c r="G8313" s="17" t="n"/>
      <c r="H8313" s="17" t="n"/>
      <c r="I8313" s="17" t="n"/>
      <c r="J8313" s="17" t="n"/>
      <c r="K8313" s="17" t="n"/>
      <c r="L8313" s="17" t="n"/>
      <c r="N8313">
        <f>IF($B8313="","",IF($C8313="SUPERSTORE","Superstore","DH"))</f>
        <v/>
      </c>
      <c r="O8313">
        <f>IF($B8313="","",IFERROR(VLOOKUP($B8313,Mapping!$A:$C,2,0),"Not Mapped"))</f>
        <v/>
      </c>
      <c r="P8313">
        <f>IF($B8313="","",IFERROR(VLOOKUP($B8313,Mapping!$A:$C,3,0),"Not Mapped"))</f>
        <v/>
      </c>
      <c r="Q8313">
        <f>IF($B8313="","",IF(COUNTIF(Exclusions!$A:$A,$B8313)&gt;0,"Yes","No"))</f>
        <v/>
      </c>
      <c r="R8313" s="17">
        <f>IF($B8313="","",MIN(1,DAY($A8313)/IF($N8313="Superstore",Settings!$B$5,Settings!$B$4)))</f>
        <v/>
      </c>
      <c r="S8313" s="17">
        <f>IF(OR($B8313="",$G8313="",$R8313=0),"",$G8313/$R8313)</f>
        <v/>
      </c>
      <c r="T8313">
        <f>IF($S8313="","",IF($S8313&lt;Settings!$B$8,"Critical",IF($S8313&lt;Settings!$B$9,"Semi Critical","Non Critical")))</f>
        <v/>
      </c>
      <c r="U8313">
        <f>IF($B8313="","",IFERROR(VLOOKUP($O8313,Leaders!$A:$B,2,0),"Not Mapped"))</f>
        <v/>
      </c>
    </row>
    <row r="8314">
      <c r="A8314" s="16" t="n"/>
      <c r="G8314" s="17" t="n"/>
      <c r="H8314" s="17" t="n"/>
      <c r="I8314" s="17" t="n"/>
      <c r="J8314" s="17" t="n"/>
      <c r="K8314" s="17" t="n"/>
      <c r="L8314" s="17" t="n"/>
      <c r="N8314">
        <f>IF($B8314="","",IF($C8314="SUPERSTORE","Superstore","DH"))</f>
        <v/>
      </c>
      <c r="O8314">
        <f>IF($B8314="","",IFERROR(VLOOKUP($B8314,Mapping!$A:$C,2,0),"Not Mapped"))</f>
        <v/>
      </c>
      <c r="P8314">
        <f>IF($B8314="","",IFERROR(VLOOKUP($B8314,Mapping!$A:$C,3,0),"Not Mapped"))</f>
        <v/>
      </c>
      <c r="Q8314">
        <f>IF($B8314="","",IF(COUNTIF(Exclusions!$A:$A,$B8314)&gt;0,"Yes","No"))</f>
        <v/>
      </c>
      <c r="R8314" s="17">
        <f>IF($B8314="","",MIN(1,DAY($A8314)/IF($N8314="Superstore",Settings!$B$5,Settings!$B$4)))</f>
        <v/>
      </c>
      <c r="S8314" s="17">
        <f>IF(OR($B8314="",$G8314="",$R8314=0),"",$G8314/$R8314)</f>
        <v/>
      </c>
      <c r="T8314">
        <f>IF($S8314="","",IF($S8314&lt;Settings!$B$8,"Critical",IF($S8314&lt;Settings!$B$9,"Semi Critical","Non Critical")))</f>
        <v/>
      </c>
      <c r="U8314">
        <f>IF($B8314="","",IFERROR(VLOOKUP($O8314,Leaders!$A:$B,2,0),"Not Mapped"))</f>
        <v/>
      </c>
    </row>
    <row r="8315">
      <c r="A8315" s="16" t="n"/>
      <c r="G8315" s="17" t="n"/>
      <c r="H8315" s="17" t="n"/>
      <c r="I8315" s="17" t="n"/>
      <c r="J8315" s="17" t="n"/>
      <c r="K8315" s="17" t="n"/>
      <c r="L8315" s="17" t="n"/>
      <c r="N8315">
        <f>IF($B8315="","",IF($C8315="SUPERSTORE","Superstore","DH"))</f>
        <v/>
      </c>
      <c r="O8315">
        <f>IF($B8315="","",IFERROR(VLOOKUP($B8315,Mapping!$A:$C,2,0),"Not Mapped"))</f>
        <v/>
      </c>
      <c r="P8315">
        <f>IF($B8315="","",IFERROR(VLOOKUP($B8315,Mapping!$A:$C,3,0),"Not Mapped"))</f>
        <v/>
      </c>
      <c r="Q8315">
        <f>IF($B8315="","",IF(COUNTIF(Exclusions!$A:$A,$B8315)&gt;0,"Yes","No"))</f>
        <v/>
      </c>
      <c r="R8315" s="17">
        <f>IF($B8315="","",MIN(1,DAY($A8315)/IF($N8315="Superstore",Settings!$B$5,Settings!$B$4)))</f>
        <v/>
      </c>
      <c r="S8315" s="17">
        <f>IF(OR($B8315="",$G8315="",$R8315=0),"",$G8315/$R8315)</f>
        <v/>
      </c>
      <c r="T8315">
        <f>IF($S8315="","",IF($S8315&lt;Settings!$B$8,"Critical",IF($S8315&lt;Settings!$B$9,"Semi Critical","Non Critical")))</f>
        <v/>
      </c>
      <c r="U8315">
        <f>IF($B8315="","",IFERROR(VLOOKUP($O8315,Leaders!$A:$B,2,0),"Not Mapped"))</f>
        <v/>
      </c>
    </row>
    <row r="8316">
      <c r="A8316" s="16" t="n"/>
      <c r="G8316" s="17" t="n"/>
      <c r="H8316" s="17" t="n"/>
      <c r="I8316" s="17" t="n"/>
      <c r="J8316" s="17" t="n"/>
      <c r="K8316" s="17" t="n"/>
      <c r="L8316" s="17" t="n"/>
      <c r="N8316">
        <f>IF($B8316="","",IF($C8316="SUPERSTORE","Superstore","DH"))</f>
        <v/>
      </c>
      <c r="O8316">
        <f>IF($B8316="","",IFERROR(VLOOKUP($B8316,Mapping!$A:$C,2,0),"Not Mapped"))</f>
        <v/>
      </c>
      <c r="P8316">
        <f>IF($B8316="","",IFERROR(VLOOKUP($B8316,Mapping!$A:$C,3,0),"Not Mapped"))</f>
        <v/>
      </c>
      <c r="Q8316">
        <f>IF($B8316="","",IF(COUNTIF(Exclusions!$A:$A,$B8316)&gt;0,"Yes","No"))</f>
        <v/>
      </c>
      <c r="R8316" s="17">
        <f>IF($B8316="","",MIN(1,DAY($A8316)/IF($N8316="Superstore",Settings!$B$5,Settings!$B$4)))</f>
        <v/>
      </c>
      <c r="S8316" s="17">
        <f>IF(OR($B8316="",$G8316="",$R8316=0),"",$G8316/$R8316)</f>
        <v/>
      </c>
      <c r="T8316">
        <f>IF($S8316="","",IF($S8316&lt;Settings!$B$8,"Critical",IF($S8316&lt;Settings!$B$9,"Semi Critical","Non Critical")))</f>
        <v/>
      </c>
      <c r="U8316">
        <f>IF($B8316="","",IFERROR(VLOOKUP($O8316,Leaders!$A:$B,2,0),"Not Mapped"))</f>
        <v/>
      </c>
    </row>
    <row r="8317">
      <c r="A8317" s="16" t="n"/>
      <c r="G8317" s="17" t="n"/>
      <c r="H8317" s="17" t="n"/>
      <c r="I8317" s="17" t="n"/>
      <c r="J8317" s="17" t="n"/>
      <c r="K8317" s="17" t="n"/>
      <c r="L8317" s="17" t="n"/>
      <c r="N8317">
        <f>IF($B8317="","",IF($C8317="SUPERSTORE","Superstore","DH"))</f>
        <v/>
      </c>
      <c r="O8317">
        <f>IF($B8317="","",IFERROR(VLOOKUP($B8317,Mapping!$A:$C,2,0),"Not Mapped"))</f>
        <v/>
      </c>
      <c r="P8317">
        <f>IF($B8317="","",IFERROR(VLOOKUP($B8317,Mapping!$A:$C,3,0),"Not Mapped"))</f>
        <v/>
      </c>
      <c r="Q8317">
        <f>IF($B8317="","",IF(COUNTIF(Exclusions!$A:$A,$B8317)&gt;0,"Yes","No"))</f>
        <v/>
      </c>
      <c r="R8317" s="17">
        <f>IF($B8317="","",MIN(1,DAY($A8317)/IF($N8317="Superstore",Settings!$B$5,Settings!$B$4)))</f>
        <v/>
      </c>
      <c r="S8317" s="17">
        <f>IF(OR($B8317="",$G8317="",$R8317=0),"",$G8317/$R8317)</f>
        <v/>
      </c>
      <c r="T8317">
        <f>IF($S8317="","",IF($S8317&lt;Settings!$B$8,"Critical",IF($S8317&lt;Settings!$B$9,"Semi Critical","Non Critical")))</f>
        <v/>
      </c>
      <c r="U8317">
        <f>IF($B8317="","",IFERROR(VLOOKUP($O8317,Leaders!$A:$B,2,0),"Not Mapped"))</f>
        <v/>
      </c>
    </row>
    <row r="8318">
      <c r="A8318" s="16" t="n"/>
      <c r="G8318" s="17" t="n"/>
      <c r="H8318" s="17" t="n"/>
      <c r="I8318" s="17" t="n"/>
      <c r="J8318" s="17" t="n"/>
      <c r="K8318" s="17" t="n"/>
      <c r="L8318" s="17" t="n"/>
      <c r="N8318">
        <f>IF($B8318="","",IF($C8318="SUPERSTORE","Superstore","DH"))</f>
        <v/>
      </c>
      <c r="O8318">
        <f>IF($B8318="","",IFERROR(VLOOKUP($B8318,Mapping!$A:$C,2,0),"Not Mapped"))</f>
        <v/>
      </c>
      <c r="P8318">
        <f>IF($B8318="","",IFERROR(VLOOKUP($B8318,Mapping!$A:$C,3,0),"Not Mapped"))</f>
        <v/>
      </c>
      <c r="Q8318">
        <f>IF($B8318="","",IF(COUNTIF(Exclusions!$A:$A,$B8318)&gt;0,"Yes","No"))</f>
        <v/>
      </c>
      <c r="R8318" s="17">
        <f>IF($B8318="","",MIN(1,DAY($A8318)/IF($N8318="Superstore",Settings!$B$5,Settings!$B$4)))</f>
        <v/>
      </c>
      <c r="S8318" s="17">
        <f>IF(OR($B8318="",$G8318="",$R8318=0),"",$G8318/$R8318)</f>
        <v/>
      </c>
      <c r="T8318">
        <f>IF($S8318="","",IF($S8318&lt;Settings!$B$8,"Critical",IF($S8318&lt;Settings!$B$9,"Semi Critical","Non Critical")))</f>
        <v/>
      </c>
      <c r="U8318">
        <f>IF($B8318="","",IFERROR(VLOOKUP($O8318,Leaders!$A:$B,2,0),"Not Mapped"))</f>
        <v/>
      </c>
    </row>
    <row r="8319">
      <c r="A8319" s="16" t="n"/>
      <c r="G8319" s="17" t="n"/>
      <c r="H8319" s="17" t="n"/>
      <c r="I8319" s="17" t="n"/>
      <c r="J8319" s="17" t="n"/>
      <c r="K8319" s="17" t="n"/>
      <c r="L8319" s="17" t="n"/>
      <c r="N8319">
        <f>IF($B8319="","",IF($C8319="SUPERSTORE","Superstore","DH"))</f>
        <v/>
      </c>
      <c r="O8319">
        <f>IF($B8319="","",IFERROR(VLOOKUP($B8319,Mapping!$A:$C,2,0),"Not Mapped"))</f>
        <v/>
      </c>
      <c r="P8319">
        <f>IF($B8319="","",IFERROR(VLOOKUP($B8319,Mapping!$A:$C,3,0),"Not Mapped"))</f>
        <v/>
      </c>
      <c r="Q8319">
        <f>IF($B8319="","",IF(COUNTIF(Exclusions!$A:$A,$B8319)&gt;0,"Yes","No"))</f>
        <v/>
      </c>
      <c r="R8319" s="17">
        <f>IF($B8319="","",MIN(1,DAY($A8319)/IF($N8319="Superstore",Settings!$B$5,Settings!$B$4)))</f>
        <v/>
      </c>
      <c r="S8319" s="17">
        <f>IF(OR($B8319="",$G8319="",$R8319=0),"",$G8319/$R8319)</f>
        <v/>
      </c>
      <c r="T8319">
        <f>IF($S8319="","",IF($S8319&lt;Settings!$B$8,"Critical",IF($S8319&lt;Settings!$B$9,"Semi Critical","Non Critical")))</f>
        <v/>
      </c>
      <c r="U8319">
        <f>IF($B8319="","",IFERROR(VLOOKUP($O8319,Leaders!$A:$B,2,0),"Not Mapped"))</f>
        <v/>
      </c>
    </row>
    <row r="8320">
      <c r="A8320" s="16" t="n"/>
      <c r="G8320" s="17" t="n"/>
      <c r="H8320" s="17" t="n"/>
      <c r="I8320" s="17" t="n"/>
      <c r="J8320" s="17" t="n"/>
      <c r="K8320" s="17" t="n"/>
      <c r="L8320" s="17" t="n"/>
      <c r="N8320">
        <f>IF($B8320="","",IF($C8320="SUPERSTORE","Superstore","DH"))</f>
        <v/>
      </c>
      <c r="O8320">
        <f>IF($B8320="","",IFERROR(VLOOKUP($B8320,Mapping!$A:$C,2,0),"Not Mapped"))</f>
        <v/>
      </c>
      <c r="P8320">
        <f>IF($B8320="","",IFERROR(VLOOKUP($B8320,Mapping!$A:$C,3,0),"Not Mapped"))</f>
        <v/>
      </c>
      <c r="Q8320">
        <f>IF($B8320="","",IF(COUNTIF(Exclusions!$A:$A,$B8320)&gt;0,"Yes","No"))</f>
        <v/>
      </c>
      <c r="R8320" s="17">
        <f>IF($B8320="","",MIN(1,DAY($A8320)/IF($N8320="Superstore",Settings!$B$5,Settings!$B$4)))</f>
        <v/>
      </c>
      <c r="S8320" s="17">
        <f>IF(OR($B8320="",$G8320="",$R8320=0),"",$G8320/$R8320)</f>
        <v/>
      </c>
      <c r="T8320">
        <f>IF($S8320="","",IF($S8320&lt;Settings!$B$8,"Critical",IF($S8320&lt;Settings!$B$9,"Semi Critical","Non Critical")))</f>
        <v/>
      </c>
      <c r="U8320">
        <f>IF($B8320="","",IFERROR(VLOOKUP($O8320,Leaders!$A:$B,2,0),"Not Mapped"))</f>
        <v/>
      </c>
    </row>
    <row r="8321">
      <c r="A8321" s="16" t="n"/>
      <c r="G8321" s="17" t="n"/>
      <c r="H8321" s="17" t="n"/>
      <c r="I8321" s="17" t="n"/>
      <c r="J8321" s="17" t="n"/>
      <c r="K8321" s="17" t="n"/>
      <c r="L8321" s="17" t="n"/>
      <c r="N8321">
        <f>IF($B8321="","",IF($C8321="SUPERSTORE","Superstore","DH"))</f>
        <v/>
      </c>
      <c r="O8321">
        <f>IF($B8321="","",IFERROR(VLOOKUP($B8321,Mapping!$A:$C,2,0),"Not Mapped"))</f>
        <v/>
      </c>
      <c r="P8321">
        <f>IF($B8321="","",IFERROR(VLOOKUP($B8321,Mapping!$A:$C,3,0),"Not Mapped"))</f>
        <v/>
      </c>
      <c r="Q8321">
        <f>IF($B8321="","",IF(COUNTIF(Exclusions!$A:$A,$B8321)&gt;0,"Yes","No"))</f>
        <v/>
      </c>
      <c r="R8321" s="17">
        <f>IF($B8321="","",MIN(1,DAY($A8321)/IF($N8321="Superstore",Settings!$B$5,Settings!$B$4)))</f>
        <v/>
      </c>
      <c r="S8321" s="17">
        <f>IF(OR($B8321="",$G8321="",$R8321=0),"",$G8321/$R8321)</f>
        <v/>
      </c>
      <c r="T8321">
        <f>IF($S8321="","",IF($S8321&lt;Settings!$B$8,"Critical",IF($S8321&lt;Settings!$B$9,"Semi Critical","Non Critical")))</f>
        <v/>
      </c>
      <c r="U8321">
        <f>IF($B8321="","",IFERROR(VLOOKUP($O8321,Leaders!$A:$B,2,0),"Not Mapped"))</f>
        <v/>
      </c>
    </row>
    <row r="8322">
      <c r="A8322" s="16" t="n"/>
      <c r="G8322" s="17" t="n"/>
      <c r="H8322" s="17" t="n"/>
      <c r="I8322" s="17" t="n"/>
      <c r="J8322" s="17" t="n"/>
      <c r="K8322" s="17" t="n"/>
      <c r="L8322" s="17" t="n"/>
      <c r="N8322">
        <f>IF($B8322="","",IF($C8322="SUPERSTORE","Superstore","DH"))</f>
        <v/>
      </c>
      <c r="O8322">
        <f>IF($B8322="","",IFERROR(VLOOKUP($B8322,Mapping!$A:$C,2,0),"Not Mapped"))</f>
        <v/>
      </c>
      <c r="P8322">
        <f>IF($B8322="","",IFERROR(VLOOKUP($B8322,Mapping!$A:$C,3,0),"Not Mapped"))</f>
        <v/>
      </c>
      <c r="Q8322">
        <f>IF($B8322="","",IF(COUNTIF(Exclusions!$A:$A,$B8322)&gt;0,"Yes","No"))</f>
        <v/>
      </c>
      <c r="R8322" s="17">
        <f>IF($B8322="","",MIN(1,DAY($A8322)/IF($N8322="Superstore",Settings!$B$5,Settings!$B$4)))</f>
        <v/>
      </c>
      <c r="S8322" s="17">
        <f>IF(OR($B8322="",$G8322="",$R8322=0),"",$G8322/$R8322)</f>
        <v/>
      </c>
      <c r="T8322">
        <f>IF($S8322="","",IF($S8322&lt;Settings!$B$8,"Critical",IF($S8322&lt;Settings!$B$9,"Semi Critical","Non Critical")))</f>
        <v/>
      </c>
      <c r="U8322">
        <f>IF($B8322="","",IFERROR(VLOOKUP($O8322,Leaders!$A:$B,2,0),"Not Mapped"))</f>
        <v/>
      </c>
    </row>
    <row r="8323">
      <c r="A8323" s="16" t="n"/>
      <c r="G8323" s="17" t="n"/>
      <c r="H8323" s="17" t="n"/>
      <c r="I8323" s="17" t="n"/>
      <c r="J8323" s="17" t="n"/>
      <c r="K8323" s="17" t="n"/>
      <c r="L8323" s="17" t="n"/>
      <c r="N8323">
        <f>IF($B8323="","",IF($C8323="SUPERSTORE","Superstore","DH"))</f>
        <v/>
      </c>
      <c r="O8323">
        <f>IF($B8323="","",IFERROR(VLOOKUP($B8323,Mapping!$A:$C,2,0),"Not Mapped"))</f>
        <v/>
      </c>
      <c r="P8323">
        <f>IF($B8323="","",IFERROR(VLOOKUP($B8323,Mapping!$A:$C,3,0),"Not Mapped"))</f>
        <v/>
      </c>
      <c r="Q8323">
        <f>IF($B8323="","",IF(COUNTIF(Exclusions!$A:$A,$B8323)&gt;0,"Yes","No"))</f>
        <v/>
      </c>
      <c r="R8323" s="17">
        <f>IF($B8323="","",MIN(1,DAY($A8323)/IF($N8323="Superstore",Settings!$B$5,Settings!$B$4)))</f>
        <v/>
      </c>
      <c r="S8323" s="17">
        <f>IF(OR($B8323="",$G8323="",$R8323=0),"",$G8323/$R8323)</f>
        <v/>
      </c>
      <c r="T8323">
        <f>IF($S8323="","",IF($S8323&lt;Settings!$B$8,"Critical",IF($S8323&lt;Settings!$B$9,"Semi Critical","Non Critical")))</f>
        <v/>
      </c>
      <c r="U8323">
        <f>IF($B8323="","",IFERROR(VLOOKUP($O8323,Leaders!$A:$B,2,0),"Not Mapped"))</f>
        <v/>
      </c>
    </row>
    <row r="8324">
      <c r="A8324" s="16" t="n"/>
      <c r="G8324" s="17" t="n"/>
      <c r="H8324" s="17" t="n"/>
      <c r="I8324" s="17" t="n"/>
      <c r="J8324" s="17" t="n"/>
      <c r="K8324" s="17" t="n"/>
      <c r="L8324" s="17" t="n"/>
      <c r="N8324">
        <f>IF($B8324="","",IF($C8324="SUPERSTORE","Superstore","DH"))</f>
        <v/>
      </c>
      <c r="O8324">
        <f>IF($B8324="","",IFERROR(VLOOKUP($B8324,Mapping!$A:$C,2,0),"Not Mapped"))</f>
        <v/>
      </c>
      <c r="P8324">
        <f>IF($B8324="","",IFERROR(VLOOKUP($B8324,Mapping!$A:$C,3,0),"Not Mapped"))</f>
        <v/>
      </c>
      <c r="Q8324">
        <f>IF($B8324="","",IF(COUNTIF(Exclusions!$A:$A,$B8324)&gt;0,"Yes","No"))</f>
        <v/>
      </c>
      <c r="R8324" s="17">
        <f>IF($B8324="","",MIN(1,DAY($A8324)/IF($N8324="Superstore",Settings!$B$5,Settings!$B$4)))</f>
        <v/>
      </c>
      <c r="S8324" s="17">
        <f>IF(OR($B8324="",$G8324="",$R8324=0),"",$G8324/$R8324)</f>
        <v/>
      </c>
      <c r="T8324">
        <f>IF($S8324="","",IF($S8324&lt;Settings!$B$8,"Critical",IF($S8324&lt;Settings!$B$9,"Semi Critical","Non Critical")))</f>
        <v/>
      </c>
      <c r="U8324">
        <f>IF($B8324="","",IFERROR(VLOOKUP($O8324,Leaders!$A:$B,2,0),"Not Mapped"))</f>
        <v/>
      </c>
    </row>
    <row r="8325">
      <c r="A8325" s="16" t="n"/>
      <c r="G8325" s="17" t="n"/>
      <c r="H8325" s="17" t="n"/>
      <c r="I8325" s="17" t="n"/>
      <c r="J8325" s="17" t="n"/>
      <c r="K8325" s="17" t="n"/>
      <c r="L8325" s="17" t="n"/>
      <c r="N8325">
        <f>IF($B8325="","",IF($C8325="SUPERSTORE","Superstore","DH"))</f>
        <v/>
      </c>
      <c r="O8325">
        <f>IF($B8325="","",IFERROR(VLOOKUP($B8325,Mapping!$A:$C,2,0),"Not Mapped"))</f>
        <v/>
      </c>
      <c r="P8325">
        <f>IF($B8325="","",IFERROR(VLOOKUP($B8325,Mapping!$A:$C,3,0),"Not Mapped"))</f>
        <v/>
      </c>
      <c r="Q8325">
        <f>IF($B8325="","",IF(COUNTIF(Exclusions!$A:$A,$B8325)&gt;0,"Yes","No"))</f>
        <v/>
      </c>
      <c r="R8325" s="17">
        <f>IF($B8325="","",MIN(1,DAY($A8325)/IF($N8325="Superstore",Settings!$B$5,Settings!$B$4)))</f>
        <v/>
      </c>
      <c r="S8325" s="17">
        <f>IF(OR($B8325="",$G8325="",$R8325=0),"",$G8325/$R8325)</f>
        <v/>
      </c>
      <c r="T8325">
        <f>IF($S8325="","",IF($S8325&lt;Settings!$B$8,"Critical",IF($S8325&lt;Settings!$B$9,"Semi Critical","Non Critical")))</f>
        <v/>
      </c>
      <c r="U8325">
        <f>IF($B8325="","",IFERROR(VLOOKUP($O8325,Leaders!$A:$B,2,0),"Not Mapped"))</f>
        <v/>
      </c>
    </row>
    <row r="8326">
      <c r="A8326" s="16" t="n"/>
      <c r="G8326" s="17" t="n"/>
      <c r="H8326" s="17" t="n"/>
      <c r="I8326" s="17" t="n"/>
      <c r="J8326" s="17" t="n"/>
      <c r="K8326" s="17" t="n"/>
      <c r="L8326" s="17" t="n"/>
      <c r="N8326">
        <f>IF($B8326="","",IF($C8326="SUPERSTORE","Superstore","DH"))</f>
        <v/>
      </c>
      <c r="O8326">
        <f>IF($B8326="","",IFERROR(VLOOKUP($B8326,Mapping!$A:$C,2,0),"Not Mapped"))</f>
        <v/>
      </c>
      <c r="P8326">
        <f>IF($B8326="","",IFERROR(VLOOKUP($B8326,Mapping!$A:$C,3,0),"Not Mapped"))</f>
        <v/>
      </c>
      <c r="Q8326">
        <f>IF($B8326="","",IF(COUNTIF(Exclusions!$A:$A,$B8326)&gt;0,"Yes","No"))</f>
        <v/>
      </c>
      <c r="R8326" s="17">
        <f>IF($B8326="","",MIN(1,DAY($A8326)/IF($N8326="Superstore",Settings!$B$5,Settings!$B$4)))</f>
        <v/>
      </c>
      <c r="S8326" s="17">
        <f>IF(OR($B8326="",$G8326="",$R8326=0),"",$G8326/$R8326)</f>
        <v/>
      </c>
      <c r="T8326">
        <f>IF($S8326="","",IF($S8326&lt;Settings!$B$8,"Critical",IF($S8326&lt;Settings!$B$9,"Semi Critical","Non Critical")))</f>
        <v/>
      </c>
      <c r="U8326">
        <f>IF($B8326="","",IFERROR(VLOOKUP($O8326,Leaders!$A:$B,2,0),"Not Mapped"))</f>
        <v/>
      </c>
    </row>
    <row r="8327">
      <c r="A8327" s="16" t="n"/>
      <c r="G8327" s="17" t="n"/>
      <c r="H8327" s="17" t="n"/>
      <c r="I8327" s="17" t="n"/>
      <c r="J8327" s="17" t="n"/>
      <c r="K8327" s="17" t="n"/>
      <c r="L8327" s="17" t="n"/>
      <c r="N8327">
        <f>IF($B8327="","",IF($C8327="SUPERSTORE","Superstore","DH"))</f>
        <v/>
      </c>
      <c r="O8327">
        <f>IF($B8327="","",IFERROR(VLOOKUP($B8327,Mapping!$A:$C,2,0),"Not Mapped"))</f>
        <v/>
      </c>
      <c r="P8327">
        <f>IF($B8327="","",IFERROR(VLOOKUP($B8327,Mapping!$A:$C,3,0),"Not Mapped"))</f>
        <v/>
      </c>
      <c r="Q8327">
        <f>IF($B8327="","",IF(COUNTIF(Exclusions!$A:$A,$B8327)&gt;0,"Yes","No"))</f>
        <v/>
      </c>
      <c r="R8327" s="17">
        <f>IF($B8327="","",MIN(1,DAY($A8327)/IF($N8327="Superstore",Settings!$B$5,Settings!$B$4)))</f>
        <v/>
      </c>
      <c r="S8327" s="17">
        <f>IF(OR($B8327="",$G8327="",$R8327=0),"",$G8327/$R8327)</f>
        <v/>
      </c>
      <c r="T8327">
        <f>IF($S8327="","",IF($S8327&lt;Settings!$B$8,"Critical",IF($S8327&lt;Settings!$B$9,"Semi Critical","Non Critical")))</f>
        <v/>
      </c>
      <c r="U8327">
        <f>IF($B8327="","",IFERROR(VLOOKUP($O8327,Leaders!$A:$B,2,0),"Not Mapped"))</f>
        <v/>
      </c>
    </row>
    <row r="8328">
      <c r="A8328" s="16" t="n"/>
      <c r="G8328" s="17" t="n"/>
      <c r="H8328" s="17" t="n"/>
      <c r="I8328" s="17" t="n"/>
      <c r="J8328" s="17" t="n"/>
      <c r="K8328" s="17" t="n"/>
      <c r="L8328" s="17" t="n"/>
      <c r="N8328">
        <f>IF($B8328="","",IF($C8328="SUPERSTORE","Superstore","DH"))</f>
        <v/>
      </c>
      <c r="O8328">
        <f>IF($B8328="","",IFERROR(VLOOKUP($B8328,Mapping!$A:$C,2,0),"Not Mapped"))</f>
        <v/>
      </c>
      <c r="P8328">
        <f>IF($B8328="","",IFERROR(VLOOKUP($B8328,Mapping!$A:$C,3,0),"Not Mapped"))</f>
        <v/>
      </c>
      <c r="Q8328">
        <f>IF($B8328="","",IF(COUNTIF(Exclusions!$A:$A,$B8328)&gt;0,"Yes","No"))</f>
        <v/>
      </c>
      <c r="R8328" s="17">
        <f>IF($B8328="","",MIN(1,DAY($A8328)/IF($N8328="Superstore",Settings!$B$5,Settings!$B$4)))</f>
        <v/>
      </c>
      <c r="S8328" s="17">
        <f>IF(OR($B8328="",$G8328="",$R8328=0),"",$G8328/$R8328)</f>
        <v/>
      </c>
      <c r="T8328">
        <f>IF($S8328="","",IF($S8328&lt;Settings!$B$8,"Critical",IF($S8328&lt;Settings!$B$9,"Semi Critical","Non Critical")))</f>
        <v/>
      </c>
      <c r="U8328">
        <f>IF($B8328="","",IFERROR(VLOOKUP($O8328,Leaders!$A:$B,2,0),"Not Mapped"))</f>
        <v/>
      </c>
    </row>
    <row r="8329">
      <c r="A8329" s="16" t="n"/>
      <c r="G8329" s="17" t="n"/>
      <c r="H8329" s="17" t="n"/>
      <c r="I8329" s="17" t="n"/>
      <c r="J8329" s="17" t="n"/>
      <c r="K8329" s="17" t="n"/>
      <c r="L8329" s="17" t="n"/>
      <c r="N8329">
        <f>IF($B8329="","",IF($C8329="SUPERSTORE","Superstore","DH"))</f>
        <v/>
      </c>
      <c r="O8329">
        <f>IF($B8329="","",IFERROR(VLOOKUP($B8329,Mapping!$A:$C,2,0),"Not Mapped"))</f>
        <v/>
      </c>
      <c r="P8329">
        <f>IF($B8329="","",IFERROR(VLOOKUP($B8329,Mapping!$A:$C,3,0),"Not Mapped"))</f>
        <v/>
      </c>
      <c r="Q8329">
        <f>IF($B8329="","",IF(COUNTIF(Exclusions!$A:$A,$B8329)&gt;0,"Yes","No"))</f>
        <v/>
      </c>
      <c r="R8329" s="17">
        <f>IF($B8329="","",MIN(1,DAY($A8329)/IF($N8329="Superstore",Settings!$B$5,Settings!$B$4)))</f>
        <v/>
      </c>
      <c r="S8329" s="17">
        <f>IF(OR($B8329="",$G8329="",$R8329=0),"",$G8329/$R8329)</f>
        <v/>
      </c>
      <c r="T8329">
        <f>IF($S8329="","",IF($S8329&lt;Settings!$B$8,"Critical",IF($S8329&lt;Settings!$B$9,"Semi Critical","Non Critical")))</f>
        <v/>
      </c>
      <c r="U8329">
        <f>IF($B8329="","",IFERROR(VLOOKUP($O8329,Leaders!$A:$B,2,0),"Not Mapped"))</f>
        <v/>
      </c>
    </row>
    <row r="8330">
      <c r="A8330" s="16" t="n"/>
      <c r="G8330" s="17" t="n"/>
      <c r="H8330" s="17" t="n"/>
      <c r="I8330" s="17" t="n"/>
      <c r="J8330" s="17" t="n"/>
      <c r="K8330" s="17" t="n"/>
      <c r="L8330" s="17" t="n"/>
      <c r="N8330">
        <f>IF($B8330="","",IF($C8330="SUPERSTORE","Superstore","DH"))</f>
        <v/>
      </c>
      <c r="O8330">
        <f>IF($B8330="","",IFERROR(VLOOKUP($B8330,Mapping!$A:$C,2,0),"Not Mapped"))</f>
        <v/>
      </c>
      <c r="P8330">
        <f>IF($B8330="","",IFERROR(VLOOKUP($B8330,Mapping!$A:$C,3,0),"Not Mapped"))</f>
        <v/>
      </c>
      <c r="Q8330">
        <f>IF($B8330="","",IF(COUNTIF(Exclusions!$A:$A,$B8330)&gt;0,"Yes","No"))</f>
        <v/>
      </c>
      <c r="R8330" s="17">
        <f>IF($B8330="","",MIN(1,DAY($A8330)/IF($N8330="Superstore",Settings!$B$5,Settings!$B$4)))</f>
        <v/>
      </c>
      <c r="S8330" s="17">
        <f>IF(OR($B8330="",$G8330="",$R8330=0),"",$G8330/$R8330)</f>
        <v/>
      </c>
      <c r="T8330">
        <f>IF($S8330="","",IF($S8330&lt;Settings!$B$8,"Critical",IF($S8330&lt;Settings!$B$9,"Semi Critical","Non Critical")))</f>
        <v/>
      </c>
      <c r="U8330">
        <f>IF($B8330="","",IFERROR(VLOOKUP($O8330,Leaders!$A:$B,2,0),"Not Mapped"))</f>
        <v/>
      </c>
    </row>
    <row r="8331">
      <c r="A8331" s="16" t="n"/>
      <c r="G8331" s="17" t="n"/>
      <c r="H8331" s="17" t="n"/>
      <c r="I8331" s="17" t="n"/>
      <c r="J8331" s="17" t="n"/>
      <c r="K8331" s="17" t="n"/>
      <c r="L8331" s="17" t="n"/>
      <c r="N8331">
        <f>IF($B8331="","",IF($C8331="SUPERSTORE","Superstore","DH"))</f>
        <v/>
      </c>
      <c r="O8331">
        <f>IF($B8331="","",IFERROR(VLOOKUP($B8331,Mapping!$A:$C,2,0),"Not Mapped"))</f>
        <v/>
      </c>
      <c r="P8331">
        <f>IF($B8331="","",IFERROR(VLOOKUP($B8331,Mapping!$A:$C,3,0),"Not Mapped"))</f>
        <v/>
      </c>
      <c r="Q8331">
        <f>IF($B8331="","",IF(COUNTIF(Exclusions!$A:$A,$B8331)&gt;0,"Yes","No"))</f>
        <v/>
      </c>
      <c r="R8331" s="17">
        <f>IF($B8331="","",MIN(1,DAY($A8331)/IF($N8331="Superstore",Settings!$B$5,Settings!$B$4)))</f>
        <v/>
      </c>
      <c r="S8331" s="17">
        <f>IF(OR($B8331="",$G8331="",$R8331=0),"",$G8331/$R8331)</f>
        <v/>
      </c>
      <c r="T8331">
        <f>IF($S8331="","",IF($S8331&lt;Settings!$B$8,"Critical",IF($S8331&lt;Settings!$B$9,"Semi Critical","Non Critical")))</f>
        <v/>
      </c>
      <c r="U8331">
        <f>IF($B8331="","",IFERROR(VLOOKUP($O8331,Leaders!$A:$B,2,0),"Not Mapped"))</f>
        <v/>
      </c>
    </row>
    <row r="8332">
      <c r="A8332" s="16" t="n"/>
      <c r="G8332" s="17" t="n"/>
      <c r="H8332" s="17" t="n"/>
      <c r="I8332" s="17" t="n"/>
      <c r="J8332" s="17" t="n"/>
      <c r="K8332" s="17" t="n"/>
      <c r="L8332" s="17" t="n"/>
      <c r="N8332">
        <f>IF($B8332="","",IF($C8332="SUPERSTORE","Superstore","DH"))</f>
        <v/>
      </c>
      <c r="O8332">
        <f>IF($B8332="","",IFERROR(VLOOKUP($B8332,Mapping!$A:$C,2,0),"Not Mapped"))</f>
        <v/>
      </c>
      <c r="P8332">
        <f>IF($B8332="","",IFERROR(VLOOKUP($B8332,Mapping!$A:$C,3,0),"Not Mapped"))</f>
        <v/>
      </c>
      <c r="Q8332">
        <f>IF($B8332="","",IF(COUNTIF(Exclusions!$A:$A,$B8332)&gt;0,"Yes","No"))</f>
        <v/>
      </c>
      <c r="R8332" s="17">
        <f>IF($B8332="","",MIN(1,DAY($A8332)/IF($N8332="Superstore",Settings!$B$5,Settings!$B$4)))</f>
        <v/>
      </c>
      <c r="S8332" s="17">
        <f>IF(OR($B8332="",$G8332="",$R8332=0),"",$G8332/$R8332)</f>
        <v/>
      </c>
      <c r="T8332">
        <f>IF($S8332="","",IF($S8332&lt;Settings!$B$8,"Critical",IF($S8332&lt;Settings!$B$9,"Semi Critical","Non Critical")))</f>
        <v/>
      </c>
      <c r="U8332">
        <f>IF($B8332="","",IFERROR(VLOOKUP($O8332,Leaders!$A:$B,2,0),"Not Mapped"))</f>
        <v/>
      </c>
    </row>
    <row r="8333">
      <c r="A8333" s="16" t="n"/>
      <c r="G8333" s="17" t="n"/>
      <c r="H8333" s="17" t="n"/>
      <c r="I8333" s="17" t="n"/>
      <c r="J8333" s="17" t="n"/>
      <c r="K8333" s="17" t="n"/>
      <c r="L8333" s="17" t="n"/>
      <c r="N8333">
        <f>IF($B8333="","",IF($C8333="SUPERSTORE","Superstore","DH"))</f>
        <v/>
      </c>
      <c r="O8333">
        <f>IF($B8333="","",IFERROR(VLOOKUP($B8333,Mapping!$A:$C,2,0),"Not Mapped"))</f>
        <v/>
      </c>
      <c r="P8333">
        <f>IF($B8333="","",IFERROR(VLOOKUP($B8333,Mapping!$A:$C,3,0),"Not Mapped"))</f>
        <v/>
      </c>
      <c r="Q8333">
        <f>IF($B8333="","",IF(COUNTIF(Exclusions!$A:$A,$B8333)&gt;0,"Yes","No"))</f>
        <v/>
      </c>
      <c r="R8333" s="17">
        <f>IF($B8333="","",MIN(1,DAY($A8333)/IF($N8333="Superstore",Settings!$B$5,Settings!$B$4)))</f>
        <v/>
      </c>
      <c r="S8333" s="17">
        <f>IF(OR($B8333="",$G8333="",$R8333=0),"",$G8333/$R8333)</f>
        <v/>
      </c>
      <c r="T8333">
        <f>IF($S8333="","",IF($S8333&lt;Settings!$B$8,"Critical",IF($S8333&lt;Settings!$B$9,"Semi Critical","Non Critical")))</f>
        <v/>
      </c>
      <c r="U8333">
        <f>IF($B8333="","",IFERROR(VLOOKUP($O8333,Leaders!$A:$B,2,0),"Not Mapped"))</f>
        <v/>
      </c>
    </row>
    <row r="8334">
      <c r="A8334" s="16" t="n"/>
      <c r="G8334" s="17" t="n"/>
      <c r="H8334" s="17" t="n"/>
      <c r="I8334" s="17" t="n"/>
      <c r="J8334" s="17" t="n"/>
      <c r="K8334" s="17" t="n"/>
      <c r="L8334" s="17" t="n"/>
      <c r="N8334">
        <f>IF($B8334="","",IF($C8334="SUPERSTORE","Superstore","DH"))</f>
        <v/>
      </c>
      <c r="O8334">
        <f>IF($B8334="","",IFERROR(VLOOKUP($B8334,Mapping!$A:$C,2,0),"Not Mapped"))</f>
        <v/>
      </c>
      <c r="P8334">
        <f>IF($B8334="","",IFERROR(VLOOKUP($B8334,Mapping!$A:$C,3,0),"Not Mapped"))</f>
        <v/>
      </c>
      <c r="Q8334">
        <f>IF($B8334="","",IF(COUNTIF(Exclusions!$A:$A,$B8334)&gt;0,"Yes","No"))</f>
        <v/>
      </c>
      <c r="R8334" s="17">
        <f>IF($B8334="","",MIN(1,DAY($A8334)/IF($N8334="Superstore",Settings!$B$5,Settings!$B$4)))</f>
        <v/>
      </c>
      <c r="S8334" s="17">
        <f>IF(OR($B8334="",$G8334="",$R8334=0),"",$G8334/$R8334)</f>
        <v/>
      </c>
      <c r="T8334">
        <f>IF($S8334="","",IF($S8334&lt;Settings!$B$8,"Critical",IF($S8334&lt;Settings!$B$9,"Semi Critical","Non Critical")))</f>
        <v/>
      </c>
      <c r="U8334">
        <f>IF($B8334="","",IFERROR(VLOOKUP($O8334,Leaders!$A:$B,2,0),"Not Mapped"))</f>
        <v/>
      </c>
    </row>
    <row r="8335">
      <c r="A8335" s="16" t="n"/>
      <c r="G8335" s="17" t="n"/>
      <c r="H8335" s="17" t="n"/>
      <c r="I8335" s="17" t="n"/>
      <c r="J8335" s="17" t="n"/>
      <c r="K8335" s="17" t="n"/>
      <c r="L8335" s="17" t="n"/>
      <c r="N8335">
        <f>IF($B8335="","",IF($C8335="SUPERSTORE","Superstore","DH"))</f>
        <v/>
      </c>
      <c r="O8335">
        <f>IF($B8335="","",IFERROR(VLOOKUP($B8335,Mapping!$A:$C,2,0),"Not Mapped"))</f>
        <v/>
      </c>
      <c r="P8335">
        <f>IF($B8335="","",IFERROR(VLOOKUP($B8335,Mapping!$A:$C,3,0),"Not Mapped"))</f>
        <v/>
      </c>
      <c r="Q8335">
        <f>IF($B8335="","",IF(COUNTIF(Exclusions!$A:$A,$B8335)&gt;0,"Yes","No"))</f>
        <v/>
      </c>
      <c r="R8335" s="17">
        <f>IF($B8335="","",MIN(1,DAY($A8335)/IF($N8335="Superstore",Settings!$B$5,Settings!$B$4)))</f>
        <v/>
      </c>
      <c r="S8335" s="17">
        <f>IF(OR($B8335="",$G8335="",$R8335=0),"",$G8335/$R8335)</f>
        <v/>
      </c>
      <c r="T8335">
        <f>IF($S8335="","",IF($S8335&lt;Settings!$B$8,"Critical",IF($S8335&lt;Settings!$B$9,"Semi Critical","Non Critical")))</f>
        <v/>
      </c>
      <c r="U8335">
        <f>IF($B8335="","",IFERROR(VLOOKUP($O8335,Leaders!$A:$B,2,0),"Not Mapped"))</f>
        <v/>
      </c>
    </row>
    <row r="8336">
      <c r="A8336" s="16" t="n"/>
      <c r="G8336" s="17" t="n"/>
      <c r="H8336" s="17" t="n"/>
      <c r="I8336" s="17" t="n"/>
      <c r="J8336" s="17" t="n"/>
      <c r="K8336" s="17" t="n"/>
      <c r="L8336" s="17" t="n"/>
      <c r="N8336">
        <f>IF($B8336="","",IF($C8336="SUPERSTORE","Superstore","DH"))</f>
        <v/>
      </c>
      <c r="O8336">
        <f>IF($B8336="","",IFERROR(VLOOKUP($B8336,Mapping!$A:$C,2,0),"Not Mapped"))</f>
        <v/>
      </c>
      <c r="P8336">
        <f>IF($B8336="","",IFERROR(VLOOKUP($B8336,Mapping!$A:$C,3,0),"Not Mapped"))</f>
        <v/>
      </c>
      <c r="Q8336">
        <f>IF($B8336="","",IF(COUNTIF(Exclusions!$A:$A,$B8336)&gt;0,"Yes","No"))</f>
        <v/>
      </c>
      <c r="R8336" s="17">
        <f>IF($B8336="","",MIN(1,DAY($A8336)/IF($N8336="Superstore",Settings!$B$5,Settings!$B$4)))</f>
        <v/>
      </c>
      <c r="S8336" s="17">
        <f>IF(OR($B8336="",$G8336="",$R8336=0),"",$G8336/$R8336)</f>
        <v/>
      </c>
      <c r="T8336">
        <f>IF($S8336="","",IF($S8336&lt;Settings!$B$8,"Critical",IF($S8336&lt;Settings!$B$9,"Semi Critical","Non Critical")))</f>
        <v/>
      </c>
      <c r="U8336">
        <f>IF($B8336="","",IFERROR(VLOOKUP($O8336,Leaders!$A:$B,2,0),"Not Mapped"))</f>
        <v/>
      </c>
    </row>
    <row r="8337">
      <c r="A8337" s="16" t="n"/>
      <c r="G8337" s="17" t="n"/>
      <c r="H8337" s="17" t="n"/>
      <c r="I8337" s="17" t="n"/>
      <c r="J8337" s="17" t="n"/>
      <c r="K8337" s="17" t="n"/>
      <c r="L8337" s="17" t="n"/>
      <c r="N8337">
        <f>IF($B8337="","",IF($C8337="SUPERSTORE","Superstore","DH"))</f>
        <v/>
      </c>
      <c r="O8337">
        <f>IF($B8337="","",IFERROR(VLOOKUP($B8337,Mapping!$A:$C,2,0),"Not Mapped"))</f>
        <v/>
      </c>
      <c r="P8337">
        <f>IF($B8337="","",IFERROR(VLOOKUP($B8337,Mapping!$A:$C,3,0),"Not Mapped"))</f>
        <v/>
      </c>
      <c r="Q8337">
        <f>IF($B8337="","",IF(COUNTIF(Exclusions!$A:$A,$B8337)&gt;0,"Yes","No"))</f>
        <v/>
      </c>
      <c r="R8337" s="17">
        <f>IF($B8337="","",MIN(1,DAY($A8337)/IF($N8337="Superstore",Settings!$B$5,Settings!$B$4)))</f>
        <v/>
      </c>
      <c r="S8337" s="17">
        <f>IF(OR($B8337="",$G8337="",$R8337=0),"",$G8337/$R8337)</f>
        <v/>
      </c>
      <c r="T8337">
        <f>IF($S8337="","",IF($S8337&lt;Settings!$B$8,"Critical",IF($S8337&lt;Settings!$B$9,"Semi Critical","Non Critical")))</f>
        <v/>
      </c>
      <c r="U8337">
        <f>IF($B8337="","",IFERROR(VLOOKUP($O8337,Leaders!$A:$B,2,0),"Not Mapped"))</f>
        <v/>
      </c>
    </row>
    <row r="8338">
      <c r="A8338" s="16" t="n"/>
      <c r="G8338" s="17" t="n"/>
      <c r="H8338" s="17" t="n"/>
      <c r="I8338" s="17" t="n"/>
      <c r="J8338" s="17" t="n"/>
      <c r="K8338" s="17" t="n"/>
      <c r="L8338" s="17" t="n"/>
      <c r="N8338">
        <f>IF($B8338="","",IF($C8338="SUPERSTORE","Superstore","DH"))</f>
        <v/>
      </c>
      <c r="O8338">
        <f>IF($B8338="","",IFERROR(VLOOKUP($B8338,Mapping!$A:$C,2,0),"Not Mapped"))</f>
        <v/>
      </c>
      <c r="P8338">
        <f>IF($B8338="","",IFERROR(VLOOKUP($B8338,Mapping!$A:$C,3,0),"Not Mapped"))</f>
        <v/>
      </c>
      <c r="Q8338">
        <f>IF($B8338="","",IF(COUNTIF(Exclusions!$A:$A,$B8338)&gt;0,"Yes","No"))</f>
        <v/>
      </c>
      <c r="R8338" s="17">
        <f>IF($B8338="","",MIN(1,DAY($A8338)/IF($N8338="Superstore",Settings!$B$5,Settings!$B$4)))</f>
        <v/>
      </c>
      <c r="S8338" s="17">
        <f>IF(OR($B8338="",$G8338="",$R8338=0),"",$G8338/$R8338)</f>
        <v/>
      </c>
      <c r="T8338">
        <f>IF($S8338="","",IF($S8338&lt;Settings!$B$8,"Critical",IF($S8338&lt;Settings!$B$9,"Semi Critical","Non Critical")))</f>
        <v/>
      </c>
      <c r="U8338">
        <f>IF($B8338="","",IFERROR(VLOOKUP($O8338,Leaders!$A:$B,2,0),"Not Mapped"))</f>
        <v/>
      </c>
    </row>
    <row r="8339">
      <c r="A8339" s="16" t="n"/>
      <c r="G8339" s="17" t="n"/>
      <c r="H8339" s="17" t="n"/>
      <c r="I8339" s="17" t="n"/>
      <c r="J8339" s="17" t="n"/>
      <c r="K8339" s="17" t="n"/>
      <c r="L8339" s="17" t="n"/>
      <c r="N8339">
        <f>IF($B8339="","",IF($C8339="SUPERSTORE","Superstore","DH"))</f>
        <v/>
      </c>
      <c r="O8339">
        <f>IF($B8339="","",IFERROR(VLOOKUP($B8339,Mapping!$A:$C,2,0),"Not Mapped"))</f>
        <v/>
      </c>
      <c r="P8339">
        <f>IF($B8339="","",IFERROR(VLOOKUP($B8339,Mapping!$A:$C,3,0),"Not Mapped"))</f>
        <v/>
      </c>
      <c r="Q8339">
        <f>IF($B8339="","",IF(COUNTIF(Exclusions!$A:$A,$B8339)&gt;0,"Yes","No"))</f>
        <v/>
      </c>
      <c r="R8339" s="17">
        <f>IF($B8339="","",MIN(1,DAY($A8339)/IF($N8339="Superstore",Settings!$B$5,Settings!$B$4)))</f>
        <v/>
      </c>
      <c r="S8339" s="17">
        <f>IF(OR($B8339="",$G8339="",$R8339=0),"",$G8339/$R8339)</f>
        <v/>
      </c>
      <c r="T8339">
        <f>IF($S8339="","",IF($S8339&lt;Settings!$B$8,"Critical",IF($S8339&lt;Settings!$B$9,"Semi Critical","Non Critical")))</f>
        <v/>
      </c>
      <c r="U8339">
        <f>IF($B8339="","",IFERROR(VLOOKUP($O8339,Leaders!$A:$B,2,0),"Not Mapped"))</f>
        <v/>
      </c>
    </row>
    <row r="8340">
      <c r="A8340" s="16" t="n"/>
      <c r="G8340" s="17" t="n"/>
      <c r="H8340" s="17" t="n"/>
      <c r="I8340" s="17" t="n"/>
      <c r="J8340" s="17" t="n"/>
      <c r="K8340" s="17" t="n"/>
      <c r="L8340" s="17" t="n"/>
      <c r="N8340">
        <f>IF($B8340="","",IF($C8340="SUPERSTORE","Superstore","DH"))</f>
        <v/>
      </c>
      <c r="O8340">
        <f>IF($B8340="","",IFERROR(VLOOKUP($B8340,Mapping!$A:$C,2,0),"Not Mapped"))</f>
        <v/>
      </c>
      <c r="P8340">
        <f>IF($B8340="","",IFERROR(VLOOKUP($B8340,Mapping!$A:$C,3,0),"Not Mapped"))</f>
        <v/>
      </c>
      <c r="Q8340">
        <f>IF($B8340="","",IF(COUNTIF(Exclusions!$A:$A,$B8340)&gt;0,"Yes","No"))</f>
        <v/>
      </c>
      <c r="R8340" s="17">
        <f>IF($B8340="","",MIN(1,DAY($A8340)/IF($N8340="Superstore",Settings!$B$5,Settings!$B$4)))</f>
        <v/>
      </c>
      <c r="S8340" s="17">
        <f>IF(OR($B8340="",$G8340="",$R8340=0),"",$G8340/$R8340)</f>
        <v/>
      </c>
      <c r="T8340">
        <f>IF($S8340="","",IF($S8340&lt;Settings!$B$8,"Critical",IF($S8340&lt;Settings!$B$9,"Semi Critical","Non Critical")))</f>
        <v/>
      </c>
      <c r="U8340">
        <f>IF($B8340="","",IFERROR(VLOOKUP($O8340,Leaders!$A:$B,2,0),"Not Mapped"))</f>
        <v/>
      </c>
    </row>
    <row r="8341">
      <c r="A8341" s="16" t="n"/>
      <c r="G8341" s="17" t="n"/>
      <c r="H8341" s="17" t="n"/>
      <c r="I8341" s="17" t="n"/>
      <c r="J8341" s="17" t="n"/>
      <c r="K8341" s="17" t="n"/>
      <c r="L8341" s="17" t="n"/>
      <c r="N8341">
        <f>IF($B8341="","",IF($C8341="SUPERSTORE","Superstore","DH"))</f>
        <v/>
      </c>
      <c r="O8341">
        <f>IF($B8341="","",IFERROR(VLOOKUP($B8341,Mapping!$A:$C,2,0),"Not Mapped"))</f>
        <v/>
      </c>
      <c r="P8341">
        <f>IF($B8341="","",IFERROR(VLOOKUP($B8341,Mapping!$A:$C,3,0),"Not Mapped"))</f>
        <v/>
      </c>
      <c r="Q8341">
        <f>IF($B8341="","",IF(COUNTIF(Exclusions!$A:$A,$B8341)&gt;0,"Yes","No"))</f>
        <v/>
      </c>
      <c r="R8341" s="17">
        <f>IF($B8341="","",MIN(1,DAY($A8341)/IF($N8341="Superstore",Settings!$B$5,Settings!$B$4)))</f>
        <v/>
      </c>
      <c r="S8341" s="17">
        <f>IF(OR($B8341="",$G8341="",$R8341=0),"",$G8341/$R8341)</f>
        <v/>
      </c>
      <c r="T8341">
        <f>IF($S8341="","",IF($S8341&lt;Settings!$B$8,"Critical",IF($S8341&lt;Settings!$B$9,"Semi Critical","Non Critical")))</f>
        <v/>
      </c>
      <c r="U8341">
        <f>IF($B8341="","",IFERROR(VLOOKUP($O8341,Leaders!$A:$B,2,0),"Not Mapped"))</f>
        <v/>
      </c>
    </row>
    <row r="8342">
      <c r="A8342" s="16" t="n"/>
      <c r="G8342" s="17" t="n"/>
      <c r="H8342" s="17" t="n"/>
      <c r="I8342" s="17" t="n"/>
      <c r="J8342" s="17" t="n"/>
      <c r="K8342" s="17" t="n"/>
      <c r="L8342" s="17" t="n"/>
      <c r="N8342">
        <f>IF($B8342="","",IF($C8342="SUPERSTORE","Superstore","DH"))</f>
        <v/>
      </c>
      <c r="O8342">
        <f>IF($B8342="","",IFERROR(VLOOKUP($B8342,Mapping!$A:$C,2,0),"Not Mapped"))</f>
        <v/>
      </c>
      <c r="P8342">
        <f>IF($B8342="","",IFERROR(VLOOKUP($B8342,Mapping!$A:$C,3,0),"Not Mapped"))</f>
        <v/>
      </c>
      <c r="Q8342">
        <f>IF($B8342="","",IF(COUNTIF(Exclusions!$A:$A,$B8342)&gt;0,"Yes","No"))</f>
        <v/>
      </c>
      <c r="R8342" s="17">
        <f>IF($B8342="","",MIN(1,DAY($A8342)/IF($N8342="Superstore",Settings!$B$5,Settings!$B$4)))</f>
        <v/>
      </c>
      <c r="S8342" s="17">
        <f>IF(OR($B8342="",$G8342="",$R8342=0),"",$G8342/$R8342)</f>
        <v/>
      </c>
      <c r="T8342">
        <f>IF($S8342="","",IF($S8342&lt;Settings!$B$8,"Critical",IF($S8342&lt;Settings!$B$9,"Semi Critical","Non Critical")))</f>
        <v/>
      </c>
      <c r="U8342">
        <f>IF($B8342="","",IFERROR(VLOOKUP($O8342,Leaders!$A:$B,2,0),"Not Mapped"))</f>
        <v/>
      </c>
    </row>
    <row r="8343">
      <c r="A8343" s="16" t="n"/>
      <c r="G8343" s="17" t="n"/>
      <c r="H8343" s="17" t="n"/>
      <c r="I8343" s="17" t="n"/>
      <c r="J8343" s="17" t="n"/>
      <c r="K8343" s="17" t="n"/>
      <c r="L8343" s="17" t="n"/>
      <c r="N8343">
        <f>IF($B8343="","",IF($C8343="SUPERSTORE","Superstore","DH"))</f>
        <v/>
      </c>
      <c r="O8343">
        <f>IF($B8343="","",IFERROR(VLOOKUP($B8343,Mapping!$A:$C,2,0),"Not Mapped"))</f>
        <v/>
      </c>
      <c r="P8343">
        <f>IF($B8343="","",IFERROR(VLOOKUP($B8343,Mapping!$A:$C,3,0),"Not Mapped"))</f>
        <v/>
      </c>
      <c r="Q8343">
        <f>IF($B8343="","",IF(COUNTIF(Exclusions!$A:$A,$B8343)&gt;0,"Yes","No"))</f>
        <v/>
      </c>
      <c r="R8343" s="17">
        <f>IF($B8343="","",MIN(1,DAY($A8343)/IF($N8343="Superstore",Settings!$B$5,Settings!$B$4)))</f>
        <v/>
      </c>
      <c r="S8343" s="17">
        <f>IF(OR($B8343="",$G8343="",$R8343=0),"",$G8343/$R8343)</f>
        <v/>
      </c>
      <c r="T8343">
        <f>IF($S8343="","",IF($S8343&lt;Settings!$B$8,"Critical",IF($S8343&lt;Settings!$B$9,"Semi Critical","Non Critical")))</f>
        <v/>
      </c>
      <c r="U8343">
        <f>IF($B8343="","",IFERROR(VLOOKUP($O8343,Leaders!$A:$B,2,0),"Not Mapped"))</f>
        <v/>
      </c>
    </row>
    <row r="8344">
      <c r="A8344" s="16" t="n"/>
      <c r="G8344" s="17" t="n"/>
      <c r="H8344" s="17" t="n"/>
      <c r="I8344" s="17" t="n"/>
      <c r="J8344" s="17" t="n"/>
      <c r="K8344" s="17" t="n"/>
      <c r="L8344" s="17" t="n"/>
      <c r="N8344">
        <f>IF($B8344="","",IF($C8344="SUPERSTORE","Superstore","DH"))</f>
        <v/>
      </c>
      <c r="O8344">
        <f>IF($B8344="","",IFERROR(VLOOKUP($B8344,Mapping!$A:$C,2,0),"Not Mapped"))</f>
        <v/>
      </c>
      <c r="P8344">
        <f>IF($B8344="","",IFERROR(VLOOKUP($B8344,Mapping!$A:$C,3,0),"Not Mapped"))</f>
        <v/>
      </c>
      <c r="Q8344">
        <f>IF($B8344="","",IF(COUNTIF(Exclusions!$A:$A,$B8344)&gt;0,"Yes","No"))</f>
        <v/>
      </c>
      <c r="R8344" s="17">
        <f>IF($B8344="","",MIN(1,DAY($A8344)/IF($N8344="Superstore",Settings!$B$5,Settings!$B$4)))</f>
        <v/>
      </c>
      <c r="S8344" s="17">
        <f>IF(OR($B8344="",$G8344="",$R8344=0),"",$G8344/$R8344)</f>
        <v/>
      </c>
      <c r="T8344">
        <f>IF($S8344="","",IF($S8344&lt;Settings!$B$8,"Critical",IF($S8344&lt;Settings!$B$9,"Semi Critical","Non Critical")))</f>
        <v/>
      </c>
      <c r="U8344">
        <f>IF($B8344="","",IFERROR(VLOOKUP($O8344,Leaders!$A:$B,2,0),"Not Mapped"))</f>
        <v/>
      </c>
    </row>
    <row r="8345">
      <c r="A8345" s="16" t="n"/>
      <c r="G8345" s="17" t="n"/>
      <c r="H8345" s="17" t="n"/>
      <c r="I8345" s="17" t="n"/>
      <c r="J8345" s="17" t="n"/>
      <c r="K8345" s="17" t="n"/>
      <c r="L8345" s="17" t="n"/>
      <c r="N8345">
        <f>IF($B8345="","",IF($C8345="SUPERSTORE","Superstore","DH"))</f>
        <v/>
      </c>
      <c r="O8345">
        <f>IF($B8345="","",IFERROR(VLOOKUP($B8345,Mapping!$A:$C,2,0),"Not Mapped"))</f>
        <v/>
      </c>
      <c r="P8345">
        <f>IF($B8345="","",IFERROR(VLOOKUP($B8345,Mapping!$A:$C,3,0),"Not Mapped"))</f>
        <v/>
      </c>
      <c r="Q8345">
        <f>IF($B8345="","",IF(COUNTIF(Exclusions!$A:$A,$B8345)&gt;0,"Yes","No"))</f>
        <v/>
      </c>
      <c r="R8345" s="17">
        <f>IF($B8345="","",MIN(1,DAY($A8345)/IF($N8345="Superstore",Settings!$B$5,Settings!$B$4)))</f>
        <v/>
      </c>
      <c r="S8345" s="17">
        <f>IF(OR($B8345="",$G8345="",$R8345=0),"",$G8345/$R8345)</f>
        <v/>
      </c>
      <c r="T8345">
        <f>IF($S8345="","",IF($S8345&lt;Settings!$B$8,"Critical",IF($S8345&lt;Settings!$B$9,"Semi Critical","Non Critical")))</f>
        <v/>
      </c>
      <c r="U8345">
        <f>IF($B8345="","",IFERROR(VLOOKUP($O8345,Leaders!$A:$B,2,0),"Not Mapped"))</f>
        <v/>
      </c>
    </row>
    <row r="8346">
      <c r="A8346" s="16" t="n"/>
      <c r="G8346" s="17" t="n"/>
      <c r="H8346" s="17" t="n"/>
      <c r="I8346" s="17" t="n"/>
      <c r="J8346" s="17" t="n"/>
      <c r="K8346" s="17" t="n"/>
      <c r="L8346" s="17" t="n"/>
      <c r="N8346">
        <f>IF($B8346="","",IF($C8346="SUPERSTORE","Superstore","DH"))</f>
        <v/>
      </c>
      <c r="O8346">
        <f>IF($B8346="","",IFERROR(VLOOKUP($B8346,Mapping!$A:$C,2,0),"Not Mapped"))</f>
        <v/>
      </c>
      <c r="P8346">
        <f>IF($B8346="","",IFERROR(VLOOKUP($B8346,Mapping!$A:$C,3,0),"Not Mapped"))</f>
        <v/>
      </c>
      <c r="Q8346">
        <f>IF($B8346="","",IF(COUNTIF(Exclusions!$A:$A,$B8346)&gt;0,"Yes","No"))</f>
        <v/>
      </c>
      <c r="R8346" s="17">
        <f>IF($B8346="","",MIN(1,DAY($A8346)/IF($N8346="Superstore",Settings!$B$5,Settings!$B$4)))</f>
        <v/>
      </c>
      <c r="S8346" s="17">
        <f>IF(OR($B8346="",$G8346="",$R8346=0),"",$G8346/$R8346)</f>
        <v/>
      </c>
      <c r="T8346">
        <f>IF($S8346="","",IF($S8346&lt;Settings!$B$8,"Critical",IF($S8346&lt;Settings!$B$9,"Semi Critical","Non Critical")))</f>
        <v/>
      </c>
      <c r="U8346">
        <f>IF($B8346="","",IFERROR(VLOOKUP($O8346,Leaders!$A:$B,2,0),"Not Mapped"))</f>
        <v/>
      </c>
    </row>
    <row r="8347">
      <c r="A8347" s="16" t="n"/>
      <c r="G8347" s="17" t="n"/>
      <c r="H8347" s="17" t="n"/>
      <c r="I8347" s="17" t="n"/>
      <c r="J8347" s="17" t="n"/>
      <c r="K8347" s="17" t="n"/>
      <c r="L8347" s="17" t="n"/>
      <c r="N8347">
        <f>IF($B8347="","",IF($C8347="SUPERSTORE","Superstore","DH"))</f>
        <v/>
      </c>
      <c r="O8347">
        <f>IF($B8347="","",IFERROR(VLOOKUP($B8347,Mapping!$A:$C,2,0),"Not Mapped"))</f>
        <v/>
      </c>
      <c r="P8347">
        <f>IF($B8347="","",IFERROR(VLOOKUP($B8347,Mapping!$A:$C,3,0),"Not Mapped"))</f>
        <v/>
      </c>
      <c r="Q8347">
        <f>IF($B8347="","",IF(COUNTIF(Exclusions!$A:$A,$B8347)&gt;0,"Yes","No"))</f>
        <v/>
      </c>
      <c r="R8347" s="17">
        <f>IF($B8347="","",MIN(1,DAY($A8347)/IF($N8347="Superstore",Settings!$B$5,Settings!$B$4)))</f>
        <v/>
      </c>
      <c r="S8347" s="17">
        <f>IF(OR($B8347="",$G8347="",$R8347=0),"",$G8347/$R8347)</f>
        <v/>
      </c>
      <c r="T8347">
        <f>IF($S8347="","",IF($S8347&lt;Settings!$B$8,"Critical",IF($S8347&lt;Settings!$B$9,"Semi Critical","Non Critical")))</f>
        <v/>
      </c>
      <c r="U8347">
        <f>IF($B8347="","",IFERROR(VLOOKUP($O8347,Leaders!$A:$B,2,0),"Not Mapped"))</f>
        <v/>
      </c>
    </row>
    <row r="8348">
      <c r="A8348" s="16" t="n"/>
      <c r="G8348" s="17" t="n"/>
      <c r="H8348" s="17" t="n"/>
      <c r="I8348" s="17" t="n"/>
      <c r="J8348" s="17" t="n"/>
      <c r="K8348" s="17" t="n"/>
      <c r="L8348" s="17" t="n"/>
      <c r="N8348">
        <f>IF($B8348="","",IF($C8348="SUPERSTORE","Superstore","DH"))</f>
        <v/>
      </c>
      <c r="O8348">
        <f>IF($B8348="","",IFERROR(VLOOKUP($B8348,Mapping!$A:$C,2,0),"Not Mapped"))</f>
        <v/>
      </c>
      <c r="P8348">
        <f>IF($B8348="","",IFERROR(VLOOKUP($B8348,Mapping!$A:$C,3,0),"Not Mapped"))</f>
        <v/>
      </c>
      <c r="Q8348">
        <f>IF($B8348="","",IF(COUNTIF(Exclusions!$A:$A,$B8348)&gt;0,"Yes","No"))</f>
        <v/>
      </c>
      <c r="R8348" s="17">
        <f>IF($B8348="","",MIN(1,DAY($A8348)/IF($N8348="Superstore",Settings!$B$5,Settings!$B$4)))</f>
        <v/>
      </c>
      <c r="S8348" s="17">
        <f>IF(OR($B8348="",$G8348="",$R8348=0),"",$G8348/$R8348)</f>
        <v/>
      </c>
      <c r="T8348">
        <f>IF($S8348="","",IF($S8348&lt;Settings!$B$8,"Critical",IF($S8348&lt;Settings!$B$9,"Semi Critical","Non Critical")))</f>
        <v/>
      </c>
      <c r="U8348">
        <f>IF($B8348="","",IFERROR(VLOOKUP($O8348,Leaders!$A:$B,2,0),"Not Mapped"))</f>
        <v/>
      </c>
    </row>
    <row r="8349">
      <c r="A8349" s="16" t="n"/>
      <c r="G8349" s="17" t="n"/>
      <c r="H8349" s="17" t="n"/>
      <c r="I8349" s="17" t="n"/>
      <c r="J8349" s="17" t="n"/>
      <c r="K8349" s="17" t="n"/>
      <c r="L8349" s="17" t="n"/>
      <c r="N8349">
        <f>IF($B8349="","",IF($C8349="SUPERSTORE","Superstore","DH"))</f>
        <v/>
      </c>
      <c r="O8349">
        <f>IF($B8349="","",IFERROR(VLOOKUP($B8349,Mapping!$A:$C,2,0),"Not Mapped"))</f>
        <v/>
      </c>
      <c r="P8349">
        <f>IF($B8349="","",IFERROR(VLOOKUP($B8349,Mapping!$A:$C,3,0),"Not Mapped"))</f>
        <v/>
      </c>
      <c r="Q8349">
        <f>IF($B8349="","",IF(COUNTIF(Exclusions!$A:$A,$B8349)&gt;0,"Yes","No"))</f>
        <v/>
      </c>
      <c r="R8349" s="17">
        <f>IF($B8349="","",MIN(1,DAY($A8349)/IF($N8349="Superstore",Settings!$B$5,Settings!$B$4)))</f>
        <v/>
      </c>
      <c r="S8349" s="17">
        <f>IF(OR($B8349="",$G8349="",$R8349=0),"",$G8349/$R8349)</f>
        <v/>
      </c>
      <c r="T8349">
        <f>IF($S8349="","",IF($S8349&lt;Settings!$B$8,"Critical",IF($S8349&lt;Settings!$B$9,"Semi Critical","Non Critical")))</f>
        <v/>
      </c>
      <c r="U8349">
        <f>IF($B8349="","",IFERROR(VLOOKUP($O8349,Leaders!$A:$B,2,0),"Not Mapped"))</f>
        <v/>
      </c>
    </row>
    <row r="8350">
      <c r="A8350" s="16" t="n"/>
      <c r="G8350" s="17" t="n"/>
      <c r="H8350" s="17" t="n"/>
      <c r="I8350" s="17" t="n"/>
      <c r="J8350" s="17" t="n"/>
      <c r="K8350" s="17" t="n"/>
      <c r="L8350" s="17" t="n"/>
      <c r="N8350">
        <f>IF($B8350="","",IF($C8350="SUPERSTORE","Superstore","DH"))</f>
        <v/>
      </c>
      <c r="O8350">
        <f>IF($B8350="","",IFERROR(VLOOKUP($B8350,Mapping!$A:$C,2,0),"Not Mapped"))</f>
        <v/>
      </c>
      <c r="P8350">
        <f>IF($B8350="","",IFERROR(VLOOKUP($B8350,Mapping!$A:$C,3,0),"Not Mapped"))</f>
        <v/>
      </c>
      <c r="Q8350">
        <f>IF($B8350="","",IF(COUNTIF(Exclusions!$A:$A,$B8350)&gt;0,"Yes","No"))</f>
        <v/>
      </c>
      <c r="R8350" s="17">
        <f>IF($B8350="","",MIN(1,DAY($A8350)/IF($N8350="Superstore",Settings!$B$5,Settings!$B$4)))</f>
        <v/>
      </c>
      <c r="S8350" s="17">
        <f>IF(OR($B8350="",$G8350="",$R8350=0),"",$G8350/$R8350)</f>
        <v/>
      </c>
      <c r="T8350">
        <f>IF($S8350="","",IF($S8350&lt;Settings!$B$8,"Critical",IF($S8350&lt;Settings!$B$9,"Semi Critical","Non Critical")))</f>
        <v/>
      </c>
      <c r="U8350">
        <f>IF($B8350="","",IFERROR(VLOOKUP($O8350,Leaders!$A:$B,2,0),"Not Mapped"))</f>
        <v/>
      </c>
    </row>
    <row r="8351">
      <c r="A8351" s="16" t="n"/>
      <c r="G8351" s="17" t="n"/>
      <c r="H8351" s="17" t="n"/>
      <c r="I8351" s="17" t="n"/>
      <c r="J8351" s="17" t="n"/>
      <c r="K8351" s="17" t="n"/>
      <c r="L8351" s="17" t="n"/>
      <c r="N8351">
        <f>IF($B8351="","",IF($C8351="SUPERSTORE","Superstore","DH"))</f>
        <v/>
      </c>
      <c r="O8351">
        <f>IF($B8351="","",IFERROR(VLOOKUP($B8351,Mapping!$A:$C,2,0),"Not Mapped"))</f>
        <v/>
      </c>
      <c r="P8351">
        <f>IF($B8351="","",IFERROR(VLOOKUP($B8351,Mapping!$A:$C,3,0),"Not Mapped"))</f>
        <v/>
      </c>
      <c r="Q8351">
        <f>IF($B8351="","",IF(COUNTIF(Exclusions!$A:$A,$B8351)&gt;0,"Yes","No"))</f>
        <v/>
      </c>
      <c r="R8351" s="17">
        <f>IF($B8351="","",MIN(1,DAY($A8351)/IF($N8351="Superstore",Settings!$B$5,Settings!$B$4)))</f>
        <v/>
      </c>
      <c r="S8351" s="17">
        <f>IF(OR($B8351="",$G8351="",$R8351=0),"",$G8351/$R8351)</f>
        <v/>
      </c>
      <c r="T8351">
        <f>IF($S8351="","",IF($S8351&lt;Settings!$B$8,"Critical",IF($S8351&lt;Settings!$B$9,"Semi Critical","Non Critical")))</f>
        <v/>
      </c>
      <c r="U8351">
        <f>IF($B8351="","",IFERROR(VLOOKUP($O8351,Leaders!$A:$B,2,0),"Not Mapped"))</f>
        <v/>
      </c>
    </row>
    <row r="8352">
      <c r="A8352" s="16" t="n"/>
      <c r="G8352" s="17" t="n"/>
      <c r="H8352" s="17" t="n"/>
      <c r="I8352" s="17" t="n"/>
      <c r="J8352" s="17" t="n"/>
      <c r="K8352" s="17" t="n"/>
      <c r="L8352" s="17" t="n"/>
      <c r="N8352">
        <f>IF($B8352="","",IF($C8352="SUPERSTORE","Superstore","DH"))</f>
        <v/>
      </c>
      <c r="O8352">
        <f>IF($B8352="","",IFERROR(VLOOKUP($B8352,Mapping!$A:$C,2,0),"Not Mapped"))</f>
        <v/>
      </c>
      <c r="P8352">
        <f>IF($B8352="","",IFERROR(VLOOKUP($B8352,Mapping!$A:$C,3,0),"Not Mapped"))</f>
        <v/>
      </c>
      <c r="Q8352">
        <f>IF($B8352="","",IF(COUNTIF(Exclusions!$A:$A,$B8352)&gt;0,"Yes","No"))</f>
        <v/>
      </c>
      <c r="R8352" s="17">
        <f>IF($B8352="","",MIN(1,DAY($A8352)/IF($N8352="Superstore",Settings!$B$5,Settings!$B$4)))</f>
        <v/>
      </c>
      <c r="S8352" s="17">
        <f>IF(OR($B8352="",$G8352="",$R8352=0),"",$G8352/$R8352)</f>
        <v/>
      </c>
      <c r="T8352">
        <f>IF($S8352="","",IF($S8352&lt;Settings!$B$8,"Critical",IF($S8352&lt;Settings!$B$9,"Semi Critical","Non Critical")))</f>
        <v/>
      </c>
      <c r="U8352">
        <f>IF($B8352="","",IFERROR(VLOOKUP($O8352,Leaders!$A:$B,2,0),"Not Mapped"))</f>
        <v/>
      </c>
    </row>
    <row r="8353">
      <c r="A8353" s="16" t="n"/>
      <c r="G8353" s="17" t="n"/>
      <c r="H8353" s="17" t="n"/>
      <c r="I8353" s="17" t="n"/>
      <c r="J8353" s="17" t="n"/>
      <c r="K8353" s="17" t="n"/>
      <c r="L8353" s="17" t="n"/>
      <c r="N8353">
        <f>IF($B8353="","",IF($C8353="SUPERSTORE","Superstore","DH"))</f>
        <v/>
      </c>
      <c r="O8353">
        <f>IF($B8353="","",IFERROR(VLOOKUP($B8353,Mapping!$A:$C,2,0),"Not Mapped"))</f>
        <v/>
      </c>
      <c r="P8353">
        <f>IF($B8353="","",IFERROR(VLOOKUP($B8353,Mapping!$A:$C,3,0),"Not Mapped"))</f>
        <v/>
      </c>
      <c r="Q8353">
        <f>IF($B8353="","",IF(COUNTIF(Exclusions!$A:$A,$B8353)&gt;0,"Yes","No"))</f>
        <v/>
      </c>
      <c r="R8353" s="17">
        <f>IF($B8353="","",MIN(1,DAY($A8353)/IF($N8353="Superstore",Settings!$B$5,Settings!$B$4)))</f>
        <v/>
      </c>
      <c r="S8353" s="17">
        <f>IF(OR($B8353="",$G8353="",$R8353=0),"",$G8353/$R8353)</f>
        <v/>
      </c>
      <c r="T8353">
        <f>IF($S8353="","",IF($S8353&lt;Settings!$B$8,"Critical",IF($S8353&lt;Settings!$B$9,"Semi Critical","Non Critical")))</f>
        <v/>
      </c>
      <c r="U8353">
        <f>IF($B8353="","",IFERROR(VLOOKUP($O8353,Leaders!$A:$B,2,0),"Not Mapped"))</f>
        <v/>
      </c>
    </row>
    <row r="8354">
      <c r="A8354" s="16" t="n"/>
      <c r="G8354" s="17" t="n"/>
      <c r="H8354" s="17" t="n"/>
      <c r="I8354" s="17" t="n"/>
      <c r="J8354" s="17" t="n"/>
      <c r="K8354" s="17" t="n"/>
      <c r="L8354" s="17" t="n"/>
      <c r="N8354">
        <f>IF($B8354="","",IF($C8354="SUPERSTORE","Superstore","DH"))</f>
        <v/>
      </c>
      <c r="O8354">
        <f>IF($B8354="","",IFERROR(VLOOKUP($B8354,Mapping!$A:$C,2,0),"Not Mapped"))</f>
        <v/>
      </c>
      <c r="P8354">
        <f>IF($B8354="","",IFERROR(VLOOKUP($B8354,Mapping!$A:$C,3,0),"Not Mapped"))</f>
        <v/>
      </c>
      <c r="Q8354">
        <f>IF($B8354="","",IF(COUNTIF(Exclusions!$A:$A,$B8354)&gt;0,"Yes","No"))</f>
        <v/>
      </c>
      <c r="R8354" s="17">
        <f>IF($B8354="","",MIN(1,DAY($A8354)/IF($N8354="Superstore",Settings!$B$5,Settings!$B$4)))</f>
        <v/>
      </c>
      <c r="S8354" s="17">
        <f>IF(OR($B8354="",$G8354="",$R8354=0),"",$G8354/$R8354)</f>
        <v/>
      </c>
      <c r="T8354">
        <f>IF($S8354="","",IF($S8354&lt;Settings!$B$8,"Critical",IF($S8354&lt;Settings!$B$9,"Semi Critical","Non Critical")))</f>
        <v/>
      </c>
      <c r="U8354">
        <f>IF($B8354="","",IFERROR(VLOOKUP($O8354,Leaders!$A:$B,2,0),"Not Mapped"))</f>
        <v/>
      </c>
    </row>
    <row r="8355">
      <c r="A8355" s="16" t="n"/>
      <c r="G8355" s="17" t="n"/>
      <c r="H8355" s="17" t="n"/>
      <c r="I8355" s="17" t="n"/>
      <c r="J8355" s="17" t="n"/>
      <c r="K8355" s="17" t="n"/>
      <c r="L8355" s="17" t="n"/>
      <c r="N8355">
        <f>IF($B8355="","",IF($C8355="SUPERSTORE","Superstore","DH"))</f>
        <v/>
      </c>
      <c r="O8355">
        <f>IF($B8355="","",IFERROR(VLOOKUP($B8355,Mapping!$A:$C,2,0),"Not Mapped"))</f>
        <v/>
      </c>
      <c r="P8355">
        <f>IF($B8355="","",IFERROR(VLOOKUP($B8355,Mapping!$A:$C,3,0),"Not Mapped"))</f>
        <v/>
      </c>
      <c r="Q8355">
        <f>IF($B8355="","",IF(COUNTIF(Exclusions!$A:$A,$B8355)&gt;0,"Yes","No"))</f>
        <v/>
      </c>
      <c r="R8355" s="17">
        <f>IF($B8355="","",MIN(1,DAY($A8355)/IF($N8355="Superstore",Settings!$B$5,Settings!$B$4)))</f>
        <v/>
      </c>
      <c r="S8355" s="17">
        <f>IF(OR($B8355="",$G8355="",$R8355=0),"",$G8355/$R8355)</f>
        <v/>
      </c>
      <c r="T8355">
        <f>IF($S8355="","",IF($S8355&lt;Settings!$B$8,"Critical",IF($S8355&lt;Settings!$B$9,"Semi Critical","Non Critical")))</f>
        <v/>
      </c>
      <c r="U8355">
        <f>IF($B8355="","",IFERROR(VLOOKUP($O8355,Leaders!$A:$B,2,0),"Not Mapped"))</f>
        <v/>
      </c>
    </row>
    <row r="8356">
      <c r="A8356" s="16" t="n"/>
      <c r="G8356" s="17" t="n"/>
      <c r="H8356" s="17" t="n"/>
      <c r="I8356" s="17" t="n"/>
      <c r="J8356" s="17" t="n"/>
      <c r="K8356" s="17" t="n"/>
      <c r="L8356" s="17" t="n"/>
      <c r="N8356">
        <f>IF($B8356="","",IF($C8356="SUPERSTORE","Superstore","DH"))</f>
        <v/>
      </c>
      <c r="O8356">
        <f>IF($B8356="","",IFERROR(VLOOKUP($B8356,Mapping!$A:$C,2,0),"Not Mapped"))</f>
        <v/>
      </c>
      <c r="P8356">
        <f>IF($B8356="","",IFERROR(VLOOKUP($B8356,Mapping!$A:$C,3,0),"Not Mapped"))</f>
        <v/>
      </c>
      <c r="Q8356">
        <f>IF($B8356="","",IF(COUNTIF(Exclusions!$A:$A,$B8356)&gt;0,"Yes","No"))</f>
        <v/>
      </c>
      <c r="R8356" s="17">
        <f>IF($B8356="","",MIN(1,DAY($A8356)/IF($N8356="Superstore",Settings!$B$5,Settings!$B$4)))</f>
        <v/>
      </c>
      <c r="S8356" s="17">
        <f>IF(OR($B8356="",$G8356="",$R8356=0),"",$G8356/$R8356)</f>
        <v/>
      </c>
      <c r="T8356">
        <f>IF($S8356="","",IF($S8356&lt;Settings!$B$8,"Critical",IF($S8356&lt;Settings!$B$9,"Semi Critical","Non Critical")))</f>
        <v/>
      </c>
      <c r="U8356">
        <f>IF($B8356="","",IFERROR(VLOOKUP($O8356,Leaders!$A:$B,2,0),"Not Mapped"))</f>
        <v/>
      </c>
    </row>
    <row r="8357">
      <c r="A8357" s="16" t="n"/>
      <c r="G8357" s="17" t="n"/>
      <c r="H8357" s="17" t="n"/>
      <c r="I8357" s="17" t="n"/>
      <c r="J8357" s="17" t="n"/>
      <c r="K8357" s="17" t="n"/>
      <c r="L8357" s="17" t="n"/>
      <c r="N8357">
        <f>IF($B8357="","",IF($C8357="SUPERSTORE","Superstore","DH"))</f>
        <v/>
      </c>
      <c r="O8357">
        <f>IF($B8357="","",IFERROR(VLOOKUP($B8357,Mapping!$A:$C,2,0),"Not Mapped"))</f>
        <v/>
      </c>
      <c r="P8357">
        <f>IF($B8357="","",IFERROR(VLOOKUP($B8357,Mapping!$A:$C,3,0),"Not Mapped"))</f>
        <v/>
      </c>
      <c r="Q8357">
        <f>IF($B8357="","",IF(COUNTIF(Exclusions!$A:$A,$B8357)&gt;0,"Yes","No"))</f>
        <v/>
      </c>
      <c r="R8357" s="17">
        <f>IF($B8357="","",MIN(1,DAY($A8357)/IF($N8357="Superstore",Settings!$B$5,Settings!$B$4)))</f>
        <v/>
      </c>
      <c r="S8357" s="17">
        <f>IF(OR($B8357="",$G8357="",$R8357=0),"",$G8357/$R8357)</f>
        <v/>
      </c>
      <c r="T8357">
        <f>IF($S8357="","",IF($S8357&lt;Settings!$B$8,"Critical",IF($S8357&lt;Settings!$B$9,"Semi Critical","Non Critical")))</f>
        <v/>
      </c>
      <c r="U8357">
        <f>IF($B8357="","",IFERROR(VLOOKUP($O8357,Leaders!$A:$B,2,0),"Not Mapped"))</f>
        <v/>
      </c>
    </row>
    <row r="8358">
      <c r="A8358" s="16" t="n"/>
      <c r="G8358" s="17" t="n"/>
      <c r="H8358" s="17" t="n"/>
      <c r="I8358" s="17" t="n"/>
      <c r="J8358" s="17" t="n"/>
      <c r="K8358" s="17" t="n"/>
      <c r="L8358" s="17" t="n"/>
      <c r="N8358">
        <f>IF($B8358="","",IF($C8358="SUPERSTORE","Superstore","DH"))</f>
        <v/>
      </c>
      <c r="O8358">
        <f>IF($B8358="","",IFERROR(VLOOKUP($B8358,Mapping!$A:$C,2,0),"Not Mapped"))</f>
        <v/>
      </c>
      <c r="P8358">
        <f>IF($B8358="","",IFERROR(VLOOKUP($B8358,Mapping!$A:$C,3,0),"Not Mapped"))</f>
        <v/>
      </c>
      <c r="Q8358">
        <f>IF($B8358="","",IF(COUNTIF(Exclusions!$A:$A,$B8358)&gt;0,"Yes","No"))</f>
        <v/>
      </c>
      <c r="R8358" s="17">
        <f>IF($B8358="","",MIN(1,DAY($A8358)/IF($N8358="Superstore",Settings!$B$5,Settings!$B$4)))</f>
        <v/>
      </c>
      <c r="S8358" s="17">
        <f>IF(OR($B8358="",$G8358="",$R8358=0),"",$G8358/$R8358)</f>
        <v/>
      </c>
      <c r="T8358">
        <f>IF($S8358="","",IF($S8358&lt;Settings!$B$8,"Critical",IF($S8358&lt;Settings!$B$9,"Semi Critical","Non Critical")))</f>
        <v/>
      </c>
      <c r="U8358">
        <f>IF($B8358="","",IFERROR(VLOOKUP($O8358,Leaders!$A:$B,2,0),"Not Mapped"))</f>
        <v/>
      </c>
    </row>
    <row r="8359">
      <c r="A8359" s="16" t="n"/>
      <c r="G8359" s="17" t="n"/>
      <c r="H8359" s="17" t="n"/>
      <c r="I8359" s="17" t="n"/>
      <c r="J8359" s="17" t="n"/>
      <c r="K8359" s="17" t="n"/>
      <c r="L8359" s="17" t="n"/>
      <c r="N8359">
        <f>IF($B8359="","",IF($C8359="SUPERSTORE","Superstore","DH"))</f>
        <v/>
      </c>
      <c r="O8359">
        <f>IF($B8359="","",IFERROR(VLOOKUP($B8359,Mapping!$A:$C,2,0),"Not Mapped"))</f>
        <v/>
      </c>
      <c r="P8359">
        <f>IF($B8359="","",IFERROR(VLOOKUP($B8359,Mapping!$A:$C,3,0),"Not Mapped"))</f>
        <v/>
      </c>
      <c r="Q8359">
        <f>IF($B8359="","",IF(COUNTIF(Exclusions!$A:$A,$B8359)&gt;0,"Yes","No"))</f>
        <v/>
      </c>
      <c r="R8359" s="17">
        <f>IF($B8359="","",MIN(1,DAY($A8359)/IF($N8359="Superstore",Settings!$B$5,Settings!$B$4)))</f>
        <v/>
      </c>
      <c r="S8359" s="17">
        <f>IF(OR($B8359="",$G8359="",$R8359=0),"",$G8359/$R8359)</f>
        <v/>
      </c>
      <c r="T8359">
        <f>IF($S8359="","",IF($S8359&lt;Settings!$B$8,"Critical",IF($S8359&lt;Settings!$B$9,"Semi Critical","Non Critical")))</f>
        <v/>
      </c>
      <c r="U8359">
        <f>IF($B8359="","",IFERROR(VLOOKUP($O8359,Leaders!$A:$B,2,0),"Not Mapped"))</f>
        <v/>
      </c>
    </row>
    <row r="8360">
      <c r="A8360" s="16" t="n"/>
      <c r="G8360" s="17" t="n"/>
      <c r="H8360" s="17" t="n"/>
      <c r="I8360" s="17" t="n"/>
      <c r="J8360" s="17" t="n"/>
      <c r="K8360" s="17" t="n"/>
      <c r="L8360" s="17" t="n"/>
      <c r="N8360">
        <f>IF($B8360="","",IF($C8360="SUPERSTORE","Superstore","DH"))</f>
        <v/>
      </c>
      <c r="O8360">
        <f>IF($B8360="","",IFERROR(VLOOKUP($B8360,Mapping!$A:$C,2,0),"Not Mapped"))</f>
        <v/>
      </c>
      <c r="P8360">
        <f>IF($B8360="","",IFERROR(VLOOKUP($B8360,Mapping!$A:$C,3,0),"Not Mapped"))</f>
        <v/>
      </c>
      <c r="Q8360">
        <f>IF($B8360="","",IF(COUNTIF(Exclusions!$A:$A,$B8360)&gt;0,"Yes","No"))</f>
        <v/>
      </c>
      <c r="R8360" s="17">
        <f>IF($B8360="","",MIN(1,DAY($A8360)/IF($N8360="Superstore",Settings!$B$5,Settings!$B$4)))</f>
        <v/>
      </c>
      <c r="S8360" s="17">
        <f>IF(OR($B8360="",$G8360="",$R8360=0),"",$G8360/$R8360)</f>
        <v/>
      </c>
      <c r="T8360">
        <f>IF($S8360="","",IF($S8360&lt;Settings!$B$8,"Critical",IF($S8360&lt;Settings!$B$9,"Semi Critical","Non Critical")))</f>
        <v/>
      </c>
      <c r="U8360">
        <f>IF($B8360="","",IFERROR(VLOOKUP($O8360,Leaders!$A:$B,2,0),"Not Mapped"))</f>
        <v/>
      </c>
    </row>
    <row r="8361">
      <c r="A8361" s="16" t="n"/>
      <c r="G8361" s="17" t="n"/>
      <c r="H8361" s="17" t="n"/>
      <c r="I8361" s="17" t="n"/>
      <c r="J8361" s="17" t="n"/>
      <c r="K8361" s="17" t="n"/>
      <c r="L8361" s="17" t="n"/>
      <c r="N8361">
        <f>IF($B8361="","",IF($C8361="SUPERSTORE","Superstore","DH"))</f>
        <v/>
      </c>
      <c r="O8361">
        <f>IF($B8361="","",IFERROR(VLOOKUP($B8361,Mapping!$A:$C,2,0),"Not Mapped"))</f>
        <v/>
      </c>
      <c r="P8361">
        <f>IF($B8361="","",IFERROR(VLOOKUP($B8361,Mapping!$A:$C,3,0),"Not Mapped"))</f>
        <v/>
      </c>
      <c r="Q8361">
        <f>IF($B8361="","",IF(COUNTIF(Exclusions!$A:$A,$B8361)&gt;0,"Yes","No"))</f>
        <v/>
      </c>
      <c r="R8361" s="17">
        <f>IF($B8361="","",MIN(1,DAY($A8361)/IF($N8361="Superstore",Settings!$B$5,Settings!$B$4)))</f>
        <v/>
      </c>
      <c r="S8361" s="17">
        <f>IF(OR($B8361="",$G8361="",$R8361=0),"",$G8361/$R8361)</f>
        <v/>
      </c>
      <c r="T8361">
        <f>IF($S8361="","",IF($S8361&lt;Settings!$B$8,"Critical",IF($S8361&lt;Settings!$B$9,"Semi Critical","Non Critical")))</f>
        <v/>
      </c>
      <c r="U8361">
        <f>IF($B8361="","",IFERROR(VLOOKUP($O8361,Leaders!$A:$B,2,0),"Not Mapped"))</f>
        <v/>
      </c>
    </row>
    <row r="8362">
      <c r="A8362" s="16" t="n"/>
      <c r="G8362" s="17" t="n"/>
      <c r="H8362" s="17" t="n"/>
      <c r="I8362" s="17" t="n"/>
      <c r="J8362" s="17" t="n"/>
      <c r="K8362" s="17" t="n"/>
      <c r="L8362" s="17" t="n"/>
      <c r="N8362">
        <f>IF($B8362="","",IF($C8362="SUPERSTORE","Superstore","DH"))</f>
        <v/>
      </c>
      <c r="O8362">
        <f>IF($B8362="","",IFERROR(VLOOKUP($B8362,Mapping!$A:$C,2,0),"Not Mapped"))</f>
        <v/>
      </c>
      <c r="P8362">
        <f>IF($B8362="","",IFERROR(VLOOKUP($B8362,Mapping!$A:$C,3,0),"Not Mapped"))</f>
        <v/>
      </c>
      <c r="Q8362">
        <f>IF($B8362="","",IF(COUNTIF(Exclusions!$A:$A,$B8362)&gt;0,"Yes","No"))</f>
        <v/>
      </c>
      <c r="R8362" s="17">
        <f>IF($B8362="","",MIN(1,DAY($A8362)/IF($N8362="Superstore",Settings!$B$5,Settings!$B$4)))</f>
        <v/>
      </c>
      <c r="S8362" s="17">
        <f>IF(OR($B8362="",$G8362="",$R8362=0),"",$G8362/$R8362)</f>
        <v/>
      </c>
      <c r="T8362">
        <f>IF($S8362="","",IF($S8362&lt;Settings!$B$8,"Critical",IF($S8362&lt;Settings!$B$9,"Semi Critical","Non Critical")))</f>
        <v/>
      </c>
      <c r="U8362">
        <f>IF($B8362="","",IFERROR(VLOOKUP($O8362,Leaders!$A:$B,2,0),"Not Mapped"))</f>
        <v/>
      </c>
    </row>
    <row r="8363">
      <c r="A8363" s="16" t="n"/>
      <c r="G8363" s="17" t="n"/>
      <c r="H8363" s="17" t="n"/>
      <c r="I8363" s="17" t="n"/>
      <c r="J8363" s="17" t="n"/>
      <c r="K8363" s="17" t="n"/>
      <c r="L8363" s="17" t="n"/>
      <c r="N8363">
        <f>IF($B8363="","",IF($C8363="SUPERSTORE","Superstore","DH"))</f>
        <v/>
      </c>
      <c r="O8363">
        <f>IF($B8363="","",IFERROR(VLOOKUP($B8363,Mapping!$A:$C,2,0),"Not Mapped"))</f>
        <v/>
      </c>
      <c r="P8363">
        <f>IF($B8363="","",IFERROR(VLOOKUP($B8363,Mapping!$A:$C,3,0),"Not Mapped"))</f>
        <v/>
      </c>
      <c r="Q8363">
        <f>IF($B8363="","",IF(COUNTIF(Exclusions!$A:$A,$B8363)&gt;0,"Yes","No"))</f>
        <v/>
      </c>
      <c r="R8363" s="17">
        <f>IF($B8363="","",MIN(1,DAY($A8363)/IF($N8363="Superstore",Settings!$B$5,Settings!$B$4)))</f>
        <v/>
      </c>
      <c r="S8363" s="17">
        <f>IF(OR($B8363="",$G8363="",$R8363=0),"",$G8363/$R8363)</f>
        <v/>
      </c>
      <c r="T8363">
        <f>IF($S8363="","",IF($S8363&lt;Settings!$B$8,"Critical",IF($S8363&lt;Settings!$B$9,"Semi Critical","Non Critical")))</f>
        <v/>
      </c>
      <c r="U8363">
        <f>IF($B8363="","",IFERROR(VLOOKUP($O8363,Leaders!$A:$B,2,0),"Not Mapped"))</f>
        <v/>
      </c>
    </row>
    <row r="8364">
      <c r="A8364" s="16" t="n"/>
      <c r="G8364" s="17" t="n"/>
      <c r="H8364" s="17" t="n"/>
      <c r="I8364" s="17" t="n"/>
      <c r="J8364" s="17" t="n"/>
      <c r="K8364" s="17" t="n"/>
      <c r="L8364" s="17" t="n"/>
      <c r="N8364">
        <f>IF($B8364="","",IF($C8364="SUPERSTORE","Superstore","DH"))</f>
        <v/>
      </c>
      <c r="O8364">
        <f>IF($B8364="","",IFERROR(VLOOKUP($B8364,Mapping!$A:$C,2,0),"Not Mapped"))</f>
        <v/>
      </c>
      <c r="P8364">
        <f>IF($B8364="","",IFERROR(VLOOKUP($B8364,Mapping!$A:$C,3,0),"Not Mapped"))</f>
        <v/>
      </c>
      <c r="Q8364">
        <f>IF($B8364="","",IF(COUNTIF(Exclusions!$A:$A,$B8364)&gt;0,"Yes","No"))</f>
        <v/>
      </c>
      <c r="R8364" s="17">
        <f>IF($B8364="","",MIN(1,DAY($A8364)/IF($N8364="Superstore",Settings!$B$5,Settings!$B$4)))</f>
        <v/>
      </c>
      <c r="S8364" s="17">
        <f>IF(OR($B8364="",$G8364="",$R8364=0),"",$G8364/$R8364)</f>
        <v/>
      </c>
      <c r="T8364">
        <f>IF($S8364="","",IF($S8364&lt;Settings!$B$8,"Critical",IF($S8364&lt;Settings!$B$9,"Semi Critical","Non Critical")))</f>
        <v/>
      </c>
      <c r="U8364">
        <f>IF($B8364="","",IFERROR(VLOOKUP($O8364,Leaders!$A:$B,2,0),"Not Mapped"))</f>
        <v/>
      </c>
    </row>
    <row r="8365">
      <c r="A8365" s="16" t="n"/>
      <c r="G8365" s="17" t="n"/>
      <c r="H8365" s="17" t="n"/>
      <c r="I8365" s="17" t="n"/>
      <c r="J8365" s="17" t="n"/>
      <c r="K8365" s="17" t="n"/>
      <c r="L8365" s="17" t="n"/>
      <c r="N8365">
        <f>IF($B8365="","",IF($C8365="SUPERSTORE","Superstore","DH"))</f>
        <v/>
      </c>
      <c r="O8365">
        <f>IF($B8365="","",IFERROR(VLOOKUP($B8365,Mapping!$A:$C,2,0),"Not Mapped"))</f>
        <v/>
      </c>
      <c r="P8365">
        <f>IF($B8365="","",IFERROR(VLOOKUP($B8365,Mapping!$A:$C,3,0),"Not Mapped"))</f>
        <v/>
      </c>
      <c r="Q8365">
        <f>IF($B8365="","",IF(COUNTIF(Exclusions!$A:$A,$B8365)&gt;0,"Yes","No"))</f>
        <v/>
      </c>
      <c r="R8365" s="17">
        <f>IF($B8365="","",MIN(1,DAY($A8365)/IF($N8365="Superstore",Settings!$B$5,Settings!$B$4)))</f>
        <v/>
      </c>
      <c r="S8365" s="17">
        <f>IF(OR($B8365="",$G8365="",$R8365=0),"",$G8365/$R8365)</f>
        <v/>
      </c>
      <c r="T8365">
        <f>IF($S8365="","",IF($S8365&lt;Settings!$B$8,"Critical",IF($S8365&lt;Settings!$B$9,"Semi Critical","Non Critical")))</f>
        <v/>
      </c>
      <c r="U8365">
        <f>IF($B8365="","",IFERROR(VLOOKUP($O8365,Leaders!$A:$B,2,0),"Not Mapped"))</f>
        <v/>
      </c>
    </row>
    <row r="8366">
      <c r="A8366" s="16" t="n"/>
      <c r="G8366" s="17" t="n"/>
      <c r="H8366" s="17" t="n"/>
      <c r="I8366" s="17" t="n"/>
      <c r="J8366" s="17" t="n"/>
      <c r="K8366" s="17" t="n"/>
      <c r="L8366" s="17" t="n"/>
      <c r="N8366">
        <f>IF($B8366="","",IF($C8366="SUPERSTORE","Superstore","DH"))</f>
        <v/>
      </c>
      <c r="O8366">
        <f>IF($B8366="","",IFERROR(VLOOKUP($B8366,Mapping!$A:$C,2,0),"Not Mapped"))</f>
        <v/>
      </c>
      <c r="P8366">
        <f>IF($B8366="","",IFERROR(VLOOKUP($B8366,Mapping!$A:$C,3,0),"Not Mapped"))</f>
        <v/>
      </c>
      <c r="Q8366">
        <f>IF($B8366="","",IF(COUNTIF(Exclusions!$A:$A,$B8366)&gt;0,"Yes","No"))</f>
        <v/>
      </c>
      <c r="R8366" s="17">
        <f>IF($B8366="","",MIN(1,DAY($A8366)/IF($N8366="Superstore",Settings!$B$5,Settings!$B$4)))</f>
        <v/>
      </c>
      <c r="S8366" s="17">
        <f>IF(OR($B8366="",$G8366="",$R8366=0),"",$G8366/$R8366)</f>
        <v/>
      </c>
      <c r="T8366">
        <f>IF($S8366="","",IF($S8366&lt;Settings!$B$8,"Critical",IF($S8366&lt;Settings!$B$9,"Semi Critical","Non Critical")))</f>
        <v/>
      </c>
      <c r="U8366">
        <f>IF($B8366="","",IFERROR(VLOOKUP($O8366,Leaders!$A:$B,2,0),"Not Mapped"))</f>
        <v/>
      </c>
    </row>
    <row r="8367">
      <c r="A8367" s="16" t="n"/>
      <c r="G8367" s="17" t="n"/>
      <c r="H8367" s="17" t="n"/>
      <c r="I8367" s="17" t="n"/>
      <c r="J8367" s="17" t="n"/>
      <c r="K8367" s="17" t="n"/>
      <c r="L8367" s="17" t="n"/>
      <c r="N8367">
        <f>IF($B8367="","",IF($C8367="SUPERSTORE","Superstore","DH"))</f>
        <v/>
      </c>
      <c r="O8367">
        <f>IF($B8367="","",IFERROR(VLOOKUP($B8367,Mapping!$A:$C,2,0),"Not Mapped"))</f>
        <v/>
      </c>
      <c r="P8367">
        <f>IF($B8367="","",IFERROR(VLOOKUP($B8367,Mapping!$A:$C,3,0),"Not Mapped"))</f>
        <v/>
      </c>
      <c r="Q8367">
        <f>IF($B8367="","",IF(COUNTIF(Exclusions!$A:$A,$B8367)&gt;0,"Yes","No"))</f>
        <v/>
      </c>
      <c r="R8367" s="17">
        <f>IF($B8367="","",MIN(1,DAY($A8367)/IF($N8367="Superstore",Settings!$B$5,Settings!$B$4)))</f>
        <v/>
      </c>
      <c r="S8367" s="17">
        <f>IF(OR($B8367="",$G8367="",$R8367=0),"",$G8367/$R8367)</f>
        <v/>
      </c>
      <c r="T8367">
        <f>IF($S8367="","",IF($S8367&lt;Settings!$B$8,"Critical",IF($S8367&lt;Settings!$B$9,"Semi Critical","Non Critical")))</f>
        <v/>
      </c>
      <c r="U8367">
        <f>IF($B8367="","",IFERROR(VLOOKUP($O8367,Leaders!$A:$B,2,0),"Not Mapped"))</f>
        <v/>
      </c>
    </row>
    <row r="8368">
      <c r="A8368" s="16" t="n"/>
      <c r="G8368" s="17" t="n"/>
      <c r="H8368" s="17" t="n"/>
      <c r="I8368" s="17" t="n"/>
      <c r="J8368" s="17" t="n"/>
      <c r="K8368" s="17" t="n"/>
      <c r="L8368" s="17" t="n"/>
      <c r="N8368">
        <f>IF($B8368="","",IF($C8368="SUPERSTORE","Superstore","DH"))</f>
        <v/>
      </c>
      <c r="O8368">
        <f>IF($B8368="","",IFERROR(VLOOKUP($B8368,Mapping!$A:$C,2,0),"Not Mapped"))</f>
        <v/>
      </c>
      <c r="P8368">
        <f>IF($B8368="","",IFERROR(VLOOKUP($B8368,Mapping!$A:$C,3,0),"Not Mapped"))</f>
        <v/>
      </c>
      <c r="Q8368">
        <f>IF($B8368="","",IF(COUNTIF(Exclusions!$A:$A,$B8368)&gt;0,"Yes","No"))</f>
        <v/>
      </c>
      <c r="R8368" s="17">
        <f>IF($B8368="","",MIN(1,DAY($A8368)/IF($N8368="Superstore",Settings!$B$5,Settings!$B$4)))</f>
        <v/>
      </c>
      <c r="S8368" s="17">
        <f>IF(OR($B8368="",$G8368="",$R8368=0),"",$G8368/$R8368)</f>
        <v/>
      </c>
      <c r="T8368">
        <f>IF($S8368="","",IF($S8368&lt;Settings!$B$8,"Critical",IF($S8368&lt;Settings!$B$9,"Semi Critical","Non Critical")))</f>
        <v/>
      </c>
      <c r="U8368">
        <f>IF($B8368="","",IFERROR(VLOOKUP($O8368,Leaders!$A:$B,2,0),"Not Mapped"))</f>
        <v/>
      </c>
    </row>
    <row r="8369">
      <c r="A8369" s="16" t="n"/>
      <c r="G8369" s="17" t="n"/>
      <c r="H8369" s="17" t="n"/>
      <c r="I8369" s="17" t="n"/>
      <c r="J8369" s="17" t="n"/>
      <c r="K8369" s="17" t="n"/>
      <c r="L8369" s="17" t="n"/>
      <c r="N8369">
        <f>IF($B8369="","",IF($C8369="SUPERSTORE","Superstore","DH"))</f>
        <v/>
      </c>
      <c r="O8369">
        <f>IF($B8369="","",IFERROR(VLOOKUP($B8369,Mapping!$A:$C,2,0),"Not Mapped"))</f>
        <v/>
      </c>
      <c r="P8369">
        <f>IF($B8369="","",IFERROR(VLOOKUP($B8369,Mapping!$A:$C,3,0),"Not Mapped"))</f>
        <v/>
      </c>
      <c r="Q8369">
        <f>IF($B8369="","",IF(COUNTIF(Exclusions!$A:$A,$B8369)&gt;0,"Yes","No"))</f>
        <v/>
      </c>
      <c r="R8369" s="17">
        <f>IF($B8369="","",MIN(1,DAY($A8369)/IF($N8369="Superstore",Settings!$B$5,Settings!$B$4)))</f>
        <v/>
      </c>
      <c r="S8369" s="17">
        <f>IF(OR($B8369="",$G8369="",$R8369=0),"",$G8369/$R8369)</f>
        <v/>
      </c>
      <c r="T8369">
        <f>IF($S8369="","",IF($S8369&lt;Settings!$B$8,"Critical",IF($S8369&lt;Settings!$B$9,"Semi Critical","Non Critical")))</f>
        <v/>
      </c>
      <c r="U8369">
        <f>IF($B8369="","",IFERROR(VLOOKUP($O8369,Leaders!$A:$B,2,0),"Not Mapped"))</f>
        <v/>
      </c>
    </row>
    <row r="8370">
      <c r="A8370" s="16" t="n"/>
      <c r="G8370" s="17" t="n"/>
      <c r="H8370" s="17" t="n"/>
      <c r="I8370" s="17" t="n"/>
      <c r="J8370" s="17" t="n"/>
      <c r="K8370" s="17" t="n"/>
      <c r="L8370" s="17" t="n"/>
      <c r="N8370">
        <f>IF($B8370="","",IF($C8370="SUPERSTORE","Superstore","DH"))</f>
        <v/>
      </c>
      <c r="O8370">
        <f>IF($B8370="","",IFERROR(VLOOKUP($B8370,Mapping!$A:$C,2,0),"Not Mapped"))</f>
        <v/>
      </c>
      <c r="P8370">
        <f>IF($B8370="","",IFERROR(VLOOKUP($B8370,Mapping!$A:$C,3,0),"Not Mapped"))</f>
        <v/>
      </c>
      <c r="Q8370">
        <f>IF($B8370="","",IF(COUNTIF(Exclusions!$A:$A,$B8370)&gt;0,"Yes","No"))</f>
        <v/>
      </c>
      <c r="R8370" s="17">
        <f>IF($B8370="","",MIN(1,DAY($A8370)/IF($N8370="Superstore",Settings!$B$5,Settings!$B$4)))</f>
        <v/>
      </c>
      <c r="S8370" s="17">
        <f>IF(OR($B8370="",$G8370="",$R8370=0),"",$G8370/$R8370)</f>
        <v/>
      </c>
      <c r="T8370">
        <f>IF($S8370="","",IF($S8370&lt;Settings!$B$8,"Critical",IF($S8370&lt;Settings!$B$9,"Semi Critical","Non Critical")))</f>
        <v/>
      </c>
      <c r="U8370">
        <f>IF($B8370="","",IFERROR(VLOOKUP($O8370,Leaders!$A:$B,2,0),"Not Mapped"))</f>
        <v/>
      </c>
    </row>
    <row r="8371">
      <c r="A8371" s="16" t="n"/>
      <c r="G8371" s="17" t="n"/>
      <c r="H8371" s="17" t="n"/>
      <c r="I8371" s="17" t="n"/>
      <c r="J8371" s="17" t="n"/>
      <c r="K8371" s="17" t="n"/>
      <c r="L8371" s="17" t="n"/>
      <c r="N8371">
        <f>IF($B8371="","",IF($C8371="SUPERSTORE","Superstore","DH"))</f>
        <v/>
      </c>
      <c r="O8371">
        <f>IF($B8371="","",IFERROR(VLOOKUP($B8371,Mapping!$A:$C,2,0),"Not Mapped"))</f>
        <v/>
      </c>
      <c r="P8371">
        <f>IF($B8371="","",IFERROR(VLOOKUP($B8371,Mapping!$A:$C,3,0),"Not Mapped"))</f>
        <v/>
      </c>
      <c r="Q8371">
        <f>IF($B8371="","",IF(COUNTIF(Exclusions!$A:$A,$B8371)&gt;0,"Yes","No"))</f>
        <v/>
      </c>
      <c r="R8371" s="17">
        <f>IF($B8371="","",MIN(1,DAY($A8371)/IF($N8371="Superstore",Settings!$B$5,Settings!$B$4)))</f>
        <v/>
      </c>
      <c r="S8371" s="17">
        <f>IF(OR($B8371="",$G8371="",$R8371=0),"",$G8371/$R8371)</f>
        <v/>
      </c>
      <c r="T8371">
        <f>IF($S8371="","",IF($S8371&lt;Settings!$B$8,"Critical",IF($S8371&lt;Settings!$B$9,"Semi Critical","Non Critical")))</f>
        <v/>
      </c>
      <c r="U8371">
        <f>IF($B8371="","",IFERROR(VLOOKUP($O8371,Leaders!$A:$B,2,0),"Not Mapped"))</f>
        <v/>
      </c>
    </row>
    <row r="8372">
      <c r="A8372" s="16" t="n"/>
      <c r="G8372" s="17" t="n"/>
      <c r="H8372" s="17" t="n"/>
      <c r="I8372" s="17" t="n"/>
      <c r="J8372" s="17" t="n"/>
      <c r="K8372" s="17" t="n"/>
      <c r="L8372" s="17" t="n"/>
      <c r="N8372">
        <f>IF($B8372="","",IF($C8372="SUPERSTORE","Superstore","DH"))</f>
        <v/>
      </c>
      <c r="O8372">
        <f>IF($B8372="","",IFERROR(VLOOKUP($B8372,Mapping!$A:$C,2,0),"Not Mapped"))</f>
        <v/>
      </c>
      <c r="P8372">
        <f>IF($B8372="","",IFERROR(VLOOKUP($B8372,Mapping!$A:$C,3,0),"Not Mapped"))</f>
        <v/>
      </c>
      <c r="Q8372">
        <f>IF($B8372="","",IF(COUNTIF(Exclusions!$A:$A,$B8372)&gt;0,"Yes","No"))</f>
        <v/>
      </c>
      <c r="R8372" s="17">
        <f>IF($B8372="","",MIN(1,DAY($A8372)/IF($N8372="Superstore",Settings!$B$5,Settings!$B$4)))</f>
        <v/>
      </c>
      <c r="S8372" s="17">
        <f>IF(OR($B8372="",$G8372="",$R8372=0),"",$G8372/$R8372)</f>
        <v/>
      </c>
      <c r="T8372">
        <f>IF($S8372="","",IF($S8372&lt;Settings!$B$8,"Critical",IF($S8372&lt;Settings!$B$9,"Semi Critical","Non Critical")))</f>
        <v/>
      </c>
      <c r="U8372">
        <f>IF($B8372="","",IFERROR(VLOOKUP($O8372,Leaders!$A:$B,2,0),"Not Mapped"))</f>
        <v/>
      </c>
    </row>
    <row r="8373">
      <c r="A8373" s="16" t="n"/>
      <c r="G8373" s="17" t="n"/>
      <c r="H8373" s="17" t="n"/>
      <c r="I8373" s="17" t="n"/>
      <c r="J8373" s="17" t="n"/>
      <c r="K8373" s="17" t="n"/>
      <c r="L8373" s="17" t="n"/>
      <c r="N8373">
        <f>IF($B8373="","",IF($C8373="SUPERSTORE","Superstore","DH"))</f>
        <v/>
      </c>
      <c r="O8373">
        <f>IF($B8373="","",IFERROR(VLOOKUP($B8373,Mapping!$A:$C,2,0),"Not Mapped"))</f>
        <v/>
      </c>
      <c r="P8373">
        <f>IF($B8373="","",IFERROR(VLOOKUP($B8373,Mapping!$A:$C,3,0),"Not Mapped"))</f>
        <v/>
      </c>
      <c r="Q8373">
        <f>IF($B8373="","",IF(COUNTIF(Exclusions!$A:$A,$B8373)&gt;0,"Yes","No"))</f>
        <v/>
      </c>
      <c r="R8373" s="17">
        <f>IF($B8373="","",MIN(1,DAY($A8373)/IF($N8373="Superstore",Settings!$B$5,Settings!$B$4)))</f>
        <v/>
      </c>
      <c r="S8373" s="17">
        <f>IF(OR($B8373="",$G8373="",$R8373=0),"",$G8373/$R8373)</f>
        <v/>
      </c>
      <c r="T8373">
        <f>IF($S8373="","",IF($S8373&lt;Settings!$B$8,"Critical",IF($S8373&lt;Settings!$B$9,"Semi Critical","Non Critical")))</f>
        <v/>
      </c>
      <c r="U8373">
        <f>IF($B8373="","",IFERROR(VLOOKUP($O8373,Leaders!$A:$B,2,0),"Not Mapped"))</f>
        <v/>
      </c>
    </row>
    <row r="8374">
      <c r="A8374" s="16" t="n"/>
      <c r="G8374" s="17" t="n"/>
      <c r="H8374" s="17" t="n"/>
      <c r="I8374" s="17" t="n"/>
      <c r="J8374" s="17" t="n"/>
      <c r="K8374" s="17" t="n"/>
      <c r="L8374" s="17" t="n"/>
      <c r="N8374">
        <f>IF($B8374="","",IF($C8374="SUPERSTORE","Superstore","DH"))</f>
        <v/>
      </c>
      <c r="O8374">
        <f>IF($B8374="","",IFERROR(VLOOKUP($B8374,Mapping!$A:$C,2,0),"Not Mapped"))</f>
        <v/>
      </c>
      <c r="P8374">
        <f>IF($B8374="","",IFERROR(VLOOKUP($B8374,Mapping!$A:$C,3,0),"Not Mapped"))</f>
        <v/>
      </c>
      <c r="Q8374">
        <f>IF($B8374="","",IF(COUNTIF(Exclusions!$A:$A,$B8374)&gt;0,"Yes","No"))</f>
        <v/>
      </c>
      <c r="R8374" s="17">
        <f>IF($B8374="","",MIN(1,DAY($A8374)/IF($N8374="Superstore",Settings!$B$5,Settings!$B$4)))</f>
        <v/>
      </c>
      <c r="S8374" s="17">
        <f>IF(OR($B8374="",$G8374="",$R8374=0),"",$G8374/$R8374)</f>
        <v/>
      </c>
      <c r="T8374">
        <f>IF($S8374="","",IF($S8374&lt;Settings!$B$8,"Critical",IF($S8374&lt;Settings!$B$9,"Semi Critical","Non Critical")))</f>
        <v/>
      </c>
      <c r="U8374">
        <f>IF($B8374="","",IFERROR(VLOOKUP($O8374,Leaders!$A:$B,2,0),"Not Mapped"))</f>
        <v/>
      </c>
    </row>
    <row r="8375">
      <c r="A8375" s="16" t="n"/>
      <c r="G8375" s="17" t="n"/>
      <c r="H8375" s="17" t="n"/>
      <c r="I8375" s="17" t="n"/>
      <c r="J8375" s="17" t="n"/>
      <c r="K8375" s="17" t="n"/>
      <c r="L8375" s="17" t="n"/>
      <c r="N8375">
        <f>IF($B8375="","",IF($C8375="SUPERSTORE","Superstore","DH"))</f>
        <v/>
      </c>
      <c r="O8375">
        <f>IF($B8375="","",IFERROR(VLOOKUP($B8375,Mapping!$A:$C,2,0),"Not Mapped"))</f>
        <v/>
      </c>
      <c r="P8375">
        <f>IF($B8375="","",IFERROR(VLOOKUP($B8375,Mapping!$A:$C,3,0),"Not Mapped"))</f>
        <v/>
      </c>
      <c r="Q8375">
        <f>IF($B8375="","",IF(COUNTIF(Exclusions!$A:$A,$B8375)&gt;0,"Yes","No"))</f>
        <v/>
      </c>
      <c r="R8375" s="17">
        <f>IF($B8375="","",MIN(1,DAY($A8375)/IF($N8375="Superstore",Settings!$B$5,Settings!$B$4)))</f>
        <v/>
      </c>
      <c r="S8375" s="17">
        <f>IF(OR($B8375="",$G8375="",$R8375=0),"",$G8375/$R8375)</f>
        <v/>
      </c>
      <c r="T8375">
        <f>IF($S8375="","",IF($S8375&lt;Settings!$B$8,"Critical",IF($S8375&lt;Settings!$B$9,"Semi Critical","Non Critical")))</f>
        <v/>
      </c>
      <c r="U8375">
        <f>IF($B8375="","",IFERROR(VLOOKUP($O8375,Leaders!$A:$B,2,0),"Not Mapped"))</f>
        <v/>
      </c>
    </row>
    <row r="8376">
      <c r="A8376" s="16" t="n"/>
      <c r="G8376" s="17" t="n"/>
      <c r="H8376" s="17" t="n"/>
      <c r="I8376" s="17" t="n"/>
      <c r="J8376" s="17" t="n"/>
      <c r="K8376" s="17" t="n"/>
      <c r="L8376" s="17" t="n"/>
      <c r="N8376">
        <f>IF($B8376="","",IF($C8376="SUPERSTORE","Superstore","DH"))</f>
        <v/>
      </c>
      <c r="O8376">
        <f>IF($B8376="","",IFERROR(VLOOKUP($B8376,Mapping!$A:$C,2,0),"Not Mapped"))</f>
        <v/>
      </c>
      <c r="P8376">
        <f>IF($B8376="","",IFERROR(VLOOKUP($B8376,Mapping!$A:$C,3,0),"Not Mapped"))</f>
        <v/>
      </c>
      <c r="Q8376">
        <f>IF($B8376="","",IF(COUNTIF(Exclusions!$A:$A,$B8376)&gt;0,"Yes","No"))</f>
        <v/>
      </c>
      <c r="R8376" s="17">
        <f>IF($B8376="","",MIN(1,DAY($A8376)/IF($N8376="Superstore",Settings!$B$5,Settings!$B$4)))</f>
        <v/>
      </c>
      <c r="S8376" s="17">
        <f>IF(OR($B8376="",$G8376="",$R8376=0),"",$G8376/$R8376)</f>
        <v/>
      </c>
      <c r="T8376">
        <f>IF($S8376="","",IF($S8376&lt;Settings!$B$8,"Critical",IF($S8376&lt;Settings!$B$9,"Semi Critical","Non Critical")))</f>
        <v/>
      </c>
      <c r="U8376">
        <f>IF($B8376="","",IFERROR(VLOOKUP($O8376,Leaders!$A:$B,2,0),"Not Mapped"))</f>
        <v/>
      </c>
    </row>
    <row r="8377">
      <c r="A8377" s="16" t="n"/>
      <c r="G8377" s="17" t="n"/>
      <c r="H8377" s="17" t="n"/>
      <c r="I8377" s="17" t="n"/>
      <c r="J8377" s="17" t="n"/>
      <c r="K8377" s="17" t="n"/>
      <c r="L8377" s="17" t="n"/>
      <c r="N8377">
        <f>IF($B8377="","",IF($C8377="SUPERSTORE","Superstore","DH"))</f>
        <v/>
      </c>
      <c r="O8377">
        <f>IF($B8377="","",IFERROR(VLOOKUP($B8377,Mapping!$A:$C,2,0),"Not Mapped"))</f>
        <v/>
      </c>
      <c r="P8377">
        <f>IF($B8377="","",IFERROR(VLOOKUP($B8377,Mapping!$A:$C,3,0),"Not Mapped"))</f>
        <v/>
      </c>
      <c r="Q8377">
        <f>IF($B8377="","",IF(COUNTIF(Exclusions!$A:$A,$B8377)&gt;0,"Yes","No"))</f>
        <v/>
      </c>
      <c r="R8377" s="17">
        <f>IF($B8377="","",MIN(1,DAY($A8377)/IF($N8377="Superstore",Settings!$B$5,Settings!$B$4)))</f>
        <v/>
      </c>
      <c r="S8377" s="17">
        <f>IF(OR($B8377="",$G8377="",$R8377=0),"",$G8377/$R8377)</f>
        <v/>
      </c>
      <c r="T8377">
        <f>IF($S8377="","",IF($S8377&lt;Settings!$B$8,"Critical",IF($S8377&lt;Settings!$B$9,"Semi Critical","Non Critical")))</f>
        <v/>
      </c>
      <c r="U8377">
        <f>IF($B8377="","",IFERROR(VLOOKUP($O8377,Leaders!$A:$B,2,0),"Not Mapped"))</f>
        <v/>
      </c>
    </row>
    <row r="8378">
      <c r="A8378" s="16" t="n"/>
      <c r="G8378" s="17" t="n"/>
      <c r="H8378" s="17" t="n"/>
      <c r="I8378" s="17" t="n"/>
      <c r="J8378" s="17" t="n"/>
      <c r="K8378" s="17" t="n"/>
      <c r="L8378" s="17" t="n"/>
      <c r="N8378">
        <f>IF($B8378="","",IF($C8378="SUPERSTORE","Superstore","DH"))</f>
        <v/>
      </c>
      <c r="O8378">
        <f>IF($B8378="","",IFERROR(VLOOKUP($B8378,Mapping!$A:$C,2,0),"Not Mapped"))</f>
        <v/>
      </c>
      <c r="P8378">
        <f>IF($B8378="","",IFERROR(VLOOKUP($B8378,Mapping!$A:$C,3,0),"Not Mapped"))</f>
        <v/>
      </c>
      <c r="Q8378">
        <f>IF($B8378="","",IF(COUNTIF(Exclusions!$A:$A,$B8378)&gt;0,"Yes","No"))</f>
        <v/>
      </c>
      <c r="R8378" s="17">
        <f>IF($B8378="","",MIN(1,DAY($A8378)/IF($N8378="Superstore",Settings!$B$5,Settings!$B$4)))</f>
        <v/>
      </c>
      <c r="S8378" s="17">
        <f>IF(OR($B8378="",$G8378="",$R8378=0),"",$G8378/$R8378)</f>
        <v/>
      </c>
      <c r="T8378">
        <f>IF($S8378="","",IF($S8378&lt;Settings!$B$8,"Critical",IF($S8378&lt;Settings!$B$9,"Semi Critical","Non Critical")))</f>
        <v/>
      </c>
      <c r="U8378">
        <f>IF($B8378="","",IFERROR(VLOOKUP($O8378,Leaders!$A:$B,2,0),"Not Mapped"))</f>
        <v/>
      </c>
    </row>
    <row r="8379">
      <c r="A8379" s="16" t="n"/>
      <c r="G8379" s="17" t="n"/>
      <c r="H8379" s="17" t="n"/>
      <c r="I8379" s="17" t="n"/>
      <c r="J8379" s="17" t="n"/>
      <c r="K8379" s="17" t="n"/>
      <c r="L8379" s="17" t="n"/>
      <c r="N8379">
        <f>IF($B8379="","",IF($C8379="SUPERSTORE","Superstore","DH"))</f>
        <v/>
      </c>
      <c r="O8379">
        <f>IF($B8379="","",IFERROR(VLOOKUP($B8379,Mapping!$A:$C,2,0),"Not Mapped"))</f>
        <v/>
      </c>
      <c r="P8379">
        <f>IF($B8379="","",IFERROR(VLOOKUP($B8379,Mapping!$A:$C,3,0),"Not Mapped"))</f>
        <v/>
      </c>
      <c r="Q8379">
        <f>IF($B8379="","",IF(COUNTIF(Exclusions!$A:$A,$B8379)&gt;0,"Yes","No"))</f>
        <v/>
      </c>
      <c r="R8379" s="17">
        <f>IF($B8379="","",MIN(1,DAY($A8379)/IF($N8379="Superstore",Settings!$B$5,Settings!$B$4)))</f>
        <v/>
      </c>
      <c r="S8379" s="17">
        <f>IF(OR($B8379="",$G8379="",$R8379=0),"",$G8379/$R8379)</f>
        <v/>
      </c>
      <c r="T8379">
        <f>IF($S8379="","",IF($S8379&lt;Settings!$B$8,"Critical",IF($S8379&lt;Settings!$B$9,"Semi Critical","Non Critical")))</f>
        <v/>
      </c>
      <c r="U8379">
        <f>IF($B8379="","",IFERROR(VLOOKUP($O8379,Leaders!$A:$B,2,0),"Not Mapped"))</f>
        <v/>
      </c>
    </row>
    <row r="8380">
      <c r="A8380" s="16" t="n"/>
      <c r="G8380" s="17" t="n"/>
      <c r="H8380" s="17" t="n"/>
      <c r="I8380" s="17" t="n"/>
      <c r="J8380" s="17" t="n"/>
      <c r="K8380" s="17" t="n"/>
      <c r="L8380" s="17" t="n"/>
      <c r="N8380">
        <f>IF($B8380="","",IF($C8380="SUPERSTORE","Superstore","DH"))</f>
        <v/>
      </c>
      <c r="O8380">
        <f>IF($B8380="","",IFERROR(VLOOKUP($B8380,Mapping!$A:$C,2,0),"Not Mapped"))</f>
        <v/>
      </c>
      <c r="P8380">
        <f>IF($B8380="","",IFERROR(VLOOKUP($B8380,Mapping!$A:$C,3,0),"Not Mapped"))</f>
        <v/>
      </c>
      <c r="Q8380">
        <f>IF($B8380="","",IF(COUNTIF(Exclusions!$A:$A,$B8380)&gt;0,"Yes","No"))</f>
        <v/>
      </c>
      <c r="R8380" s="17">
        <f>IF($B8380="","",MIN(1,DAY($A8380)/IF($N8380="Superstore",Settings!$B$5,Settings!$B$4)))</f>
        <v/>
      </c>
      <c r="S8380" s="17">
        <f>IF(OR($B8380="",$G8380="",$R8380=0),"",$G8380/$R8380)</f>
        <v/>
      </c>
      <c r="T8380">
        <f>IF($S8380="","",IF($S8380&lt;Settings!$B$8,"Critical",IF($S8380&lt;Settings!$B$9,"Semi Critical","Non Critical")))</f>
        <v/>
      </c>
      <c r="U8380">
        <f>IF($B8380="","",IFERROR(VLOOKUP($O8380,Leaders!$A:$B,2,0),"Not Mapped"))</f>
        <v/>
      </c>
    </row>
    <row r="8381">
      <c r="A8381" s="16" t="n"/>
      <c r="G8381" s="17" t="n"/>
      <c r="H8381" s="17" t="n"/>
      <c r="I8381" s="17" t="n"/>
      <c r="J8381" s="17" t="n"/>
      <c r="K8381" s="17" t="n"/>
      <c r="L8381" s="17" t="n"/>
      <c r="N8381">
        <f>IF($B8381="","",IF($C8381="SUPERSTORE","Superstore","DH"))</f>
        <v/>
      </c>
      <c r="O8381">
        <f>IF($B8381="","",IFERROR(VLOOKUP($B8381,Mapping!$A:$C,2,0),"Not Mapped"))</f>
        <v/>
      </c>
      <c r="P8381">
        <f>IF($B8381="","",IFERROR(VLOOKUP($B8381,Mapping!$A:$C,3,0),"Not Mapped"))</f>
        <v/>
      </c>
      <c r="Q8381">
        <f>IF($B8381="","",IF(COUNTIF(Exclusions!$A:$A,$B8381)&gt;0,"Yes","No"))</f>
        <v/>
      </c>
      <c r="R8381" s="17">
        <f>IF($B8381="","",MIN(1,DAY($A8381)/IF($N8381="Superstore",Settings!$B$5,Settings!$B$4)))</f>
        <v/>
      </c>
      <c r="S8381" s="17">
        <f>IF(OR($B8381="",$G8381="",$R8381=0),"",$G8381/$R8381)</f>
        <v/>
      </c>
      <c r="T8381">
        <f>IF($S8381="","",IF($S8381&lt;Settings!$B$8,"Critical",IF($S8381&lt;Settings!$B$9,"Semi Critical","Non Critical")))</f>
        <v/>
      </c>
      <c r="U8381">
        <f>IF($B8381="","",IFERROR(VLOOKUP($O8381,Leaders!$A:$B,2,0),"Not Mapped"))</f>
        <v/>
      </c>
    </row>
    <row r="8382">
      <c r="A8382" s="16" t="n"/>
      <c r="G8382" s="17" t="n"/>
      <c r="H8382" s="17" t="n"/>
      <c r="I8382" s="17" t="n"/>
      <c r="J8382" s="17" t="n"/>
      <c r="K8382" s="17" t="n"/>
      <c r="L8382" s="17" t="n"/>
      <c r="N8382">
        <f>IF($B8382="","",IF($C8382="SUPERSTORE","Superstore","DH"))</f>
        <v/>
      </c>
      <c r="O8382">
        <f>IF($B8382="","",IFERROR(VLOOKUP($B8382,Mapping!$A:$C,2,0),"Not Mapped"))</f>
        <v/>
      </c>
      <c r="P8382">
        <f>IF($B8382="","",IFERROR(VLOOKUP($B8382,Mapping!$A:$C,3,0),"Not Mapped"))</f>
        <v/>
      </c>
      <c r="Q8382">
        <f>IF($B8382="","",IF(COUNTIF(Exclusions!$A:$A,$B8382)&gt;0,"Yes","No"))</f>
        <v/>
      </c>
      <c r="R8382" s="17">
        <f>IF($B8382="","",MIN(1,DAY($A8382)/IF($N8382="Superstore",Settings!$B$5,Settings!$B$4)))</f>
        <v/>
      </c>
      <c r="S8382" s="17">
        <f>IF(OR($B8382="",$G8382="",$R8382=0),"",$G8382/$R8382)</f>
        <v/>
      </c>
      <c r="T8382">
        <f>IF($S8382="","",IF($S8382&lt;Settings!$B$8,"Critical",IF($S8382&lt;Settings!$B$9,"Semi Critical","Non Critical")))</f>
        <v/>
      </c>
      <c r="U8382">
        <f>IF($B8382="","",IFERROR(VLOOKUP($O8382,Leaders!$A:$B,2,0),"Not Mapped"))</f>
        <v/>
      </c>
    </row>
    <row r="8383">
      <c r="A8383" s="16" t="n"/>
      <c r="G8383" s="17" t="n"/>
      <c r="H8383" s="17" t="n"/>
      <c r="I8383" s="17" t="n"/>
      <c r="J8383" s="17" t="n"/>
      <c r="K8383" s="17" t="n"/>
      <c r="L8383" s="17" t="n"/>
      <c r="N8383">
        <f>IF($B8383="","",IF($C8383="SUPERSTORE","Superstore","DH"))</f>
        <v/>
      </c>
      <c r="O8383">
        <f>IF($B8383="","",IFERROR(VLOOKUP($B8383,Mapping!$A:$C,2,0),"Not Mapped"))</f>
        <v/>
      </c>
      <c r="P8383">
        <f>IF($B8383="","",IFERROR(VLOOKUP($B8383,Mapping!$A:$C,3,0),"Not Mapped"))</f>
        <v/>
      </c>
      <c r="Q8383">
        <f>IF($B8383="","",IF(COUNTIF(Exclusions!$A:$A,$B8383)&gt;0,"Yes","No"))</f>
        <v/>
      </c>
      <c r="R8383" s="17">
        <f>IF($B8383="","",MIN(1,DAY($A8383)/IF($N8383="Superstore",Settings!$B$5,Settings!$B$4)))</f>
        <v/>
      </c>
      <c r="S8383" s="17">
        <f>IF(OR($B8383="",$G8383="",$R8383=0),"",$G8383/$R8383)</f>
        <v/>
      </c>
      <c r="T8383">
        <f>IF($S8383="","",IF($S8383&lt;Settings!$B$8,"Critical",IF($S8383&lt;Settings!$B$9,"Semi Critical","Non Critical")))</f>
        <v/>
      </c>
      <c r="U8383">
        <f>IF($B8383="","",IFERROR(VLOOKUP($O8383,Leaders!$A:$B,2,0),"Not Mapped"))</f>
        <v/>
      </c>
    </row>
    <row r="8384">
      <c r="A8384" s="16" t="n"/>
      <c r="G8384" s="17" t="n"/>
      <c r="H8384" s="17" t="n"/>
      <c r="I8384" s="17" t="n"/>
      <c r="J8384" s="17" t="n"/>
      <c r="K8384" s="17" t="n"/>
      <c r="L8384" s="17" t="n"/>
      <c r="N8384">
        <f>IF($B8384="","",IF($C8384="SUPERSTORE","Superstore","DH"))</f>
        <v/>
      </c>
      <c r="O8384">
        <f>IF($B8384="","",IFERROR(VLOOKUP($B8384,Mapping!$A:$C,2,0),"Not Mapped"))</f>
        <v/>
      </c>
      <c r="P8384">
        <f>IF($B8384="","",IFERROR(VLOOKUP($B8384,Mapping!$A:$C,3,0),"Not Mapped"))</f>
        <v/>
      </c>
      <c r="Q8384">
        <f>IF($B8384="","",IF(COUNTIF(Exclusions!$A:$A,$B8384)&gt;0,"Yes","No"))</f>
        <v/>
      </c>
      <c r="R8384" s="17">
        <f>IF($B8384="","",MIN(1,DAY($A8384)/IF($N8384="Superstore",Settings!$B$5,Settings!$B$4)))</f>
        <v/>
      </c>
      <c r="S8384" s="17">
        <f>IF(OR($B8384="",$G8384="",$R8384=0),"",$G8384/$R8384)</f>
        <v/>
      </c>
      <c r="T8384">
        <f>IF($S8384="","",IF($S8384&lt;Settings!$B$8,"Critical",IF($S8384&lt;Settings!$B$9,"Semi Critical","Non Critical")))</f>
        <v/>
      </c>
      <c r="U8384">
        <f>IF($B8384="","",IFERROR(VLOOKUP($O8384,Leaders!$A:$B,2,0),"Not Mapped"))</f>
        <v/>
      </c>
    </row>
    <row r="8385">
      <c r="A8385" s="16" t="n"/>
      <c r="G8385" s="17" t="n"/>
      <c r="H8385" s="17" t="n"/>
      <c r="I8385" s="17" t="n"/>
      <c r="J8385" s="17" t="n"/>
      <c r="K8385" s="17" t="n"/>
      <c r="L8385" s="17" t="n"/>
      <c r="N8385">
        <f>IF($B8385="","",IF($C8385="SUPERSTORE","Superstore","DH"))</f>
        <v/>
      </c>
      <c r="O8385">
        <f>IF($B8385="","",IFERROR(VLOOKUP($B8385,Mapping!$A:$C,2,0),"Not Mapped"))</f>
        <v/>
      </c>
      <c r="P8385">
        <f>IF($B8385="","",IFERROR(VLOOKUP($B8385,Mapping!$A:$C,3,0),"Not Mapped"))</f>
        <v/>
      </c>
      <c r="Q8385">
        <f>IF($B8385="","",IF(COUNTIF(Exclusions!$A:$A,$B8385)&gt;0,"Yes","No"))</f>
        <v/>
      </c>
      <c r="R8385" s="17">
        <f>IF($B8385="","",MIN(1,DAY($A8385)/IF($N8385="Superstore",Settings!$B$5,Settings!$B$4)))</f>
        <v/>
      </c>
      <c r="S8385" s="17">
        <f>IF(OR($B8385="",$G8385="",$R8385=0),"",$G8385/$R8385)</f>
        <v/>
      </c>
      <c r="T8385">
        <f>IF($S8385="","",IF($S8385&lt;Settings!$B$8,"Critical",IF($S8385&lt;Settings!$B$9,"Semi Critical","Non Critical")))</f>
        <v/>
      </c>
      <c r="U8385">
        <f>IF($B8385="","",IFERROR(VLOOKUP($O8385,Leaders!$A:$B,2,0),"Not Mapped"))</f>
        <v/>
      </c>
    </row>
    <row r="8386">
      <c r="A8386" s="16" t="n"/>
      <c r="G8386" s="17" t="n"/>
      <c r="H8386" s="17" t="n"/>
      <c r="I8386" s="17" t="n"/>
      <c r="J8386" s="17" t="n"/>
      <c r="K8386" s="17" t="n"/>
      <c r="L8386" s="17" t="n"/>
      <c r="N8386">
        <f>IF($B8386="","",IF($C8386="SUPERSTORE","Superstore","DH"))</f>
        <v/>
      </c>
      <c r="O8386">
        <f>IF($B8386="","",IFERROR(VLOOKUP($B8386,Mapping!$A:$C,2,0),"Not Mapped"))</f>
        <v/>
      </c>
      <c r="P8386">
        <f>IF($B8386="","",IFERROR(VLOOKUP($B8386,Mapping!$A:$C,3,0),"Not Mapped"))</f>
        <v/>
      </c>
      <c r="Q8386">
        <f>IF($B8386="","",IF(COUNTIF(Exclusions!$A:$A,$B8386)&gt;0,"Yes","No"))</f>
        <v/>
      </c>
      <c r="R8386" s="17">
        <f>IF($B8386="","",MIN(1,DAY($A8386)/IF($N8386="Superstore",Settings!$B$5,Settings!$B$4)))</f>
        <v/>
      </c>
      <c r="S8386" s="17">
        <f>IF(OR($B8386="",$G8386="",$R8386=0),"",$G8386/$R8386)</f>
        <v/>
      </c>
      <c r="T8386">
        <f>IF($S8386="","",IF($S8386&lt;Settings!$B$8,"Critical",IF($S8386&lt;Settings!$B$9,"Semi Critical","Non Critical")))</f>
        <v/>
      </c>
      <c r="U8386">
        <f>IF($B8386="","",IFERROR(VLOOKUP($O8386,Leaders!$A:$B,2,0),"Not Mapped"))</f>
        <v/>
      </c>
    </row>
    <row r="8387">
      <c r="A8387" s="16" t="n"/>
      <c r="G8387" s="17" t="n"/>
      <c r="H8387" s="17" t="n"/>
      <c r="I8387" s="17" t="n"/>
      <c r="J8387" s="17" t="n"/>
      <c r="K8387" s="17" t="n"/>
      <c r="L8387" s="17" t="n"/>
      <c r="N8387">
        <f>IF($B8387="","",IF($C8387="SUPERSTORE","Superstore","DH"))</f>
        <v/>
      </c>
      <c r="O8387">
        <f>IF($B8387="","",IFERROR(VLOOKUP($B8387,Mapping!$A:$C,2,0),"Not Mapped"))</f>
        <v/>
      </c>
      <c r="P8387">
        <f>IF($B8387="","",IFERROR(VLOOKUP($B8387,Mapping!$A:$C,3,0),"Not Mapped"))</f>
        <v/>
      </c>
      <c r="Q8387">
        <f>IF($B8387="","",IF(COUNTIF(Exclusions!$A:$A,$B8387)&gt;0,"Yes","No"))</f>
        <v/>
      </c>
      <c r="R8387" s="17">
        <f>IF($B8387="","",MIN(1,DAY($A8387)/IF($N8387="Superstore",Settings!$B$5,Settings!$B$4)))</f>
        <v/>
      </c>
      <c r="S8387" s="17">
        <f>IF(OR($B8387="",$G8387="",$R8387=0),"",$G8387/$R8387)</f>
        <v/>
      </c>
      <c r="T8387">
        <f>IF($S8387="","",IF($S8387&lt;Settings!$B$8,"Critical",IF($S8387&lt;Settings!$B$9,"Semi Critical","Non Critical")))</f>
        <v/>
      </c>
      <c r="U8387">
        <f>IF($B8387="","",IFERROR(VLOOKUP($O8387,Leaders!$A:$B,2,0),"Not Mapped"))</f>
        <v/>
      </c>
    </row>
    <row r="8388">
      <c r="A8388" s="16" t="n"/>
      <c r="G8388" s="17" t="n"/>
      <c r="H8388" s="17" t="n"/>
      <c r="I8388" s="17" t="n"/>
      <c r="J8388" s="17" t="n"/>
      <c r="K8388" s="17" t="n"/>
      <c r="L8388" s="17" t="n"/>
      <c r="N8388">
        <f>IF($B8388="","",IF($C8388="SUPERSTORE","Superstore","DH"))</f>
        <v/>
      </c>
      <c r="O8388">
        <f>IF($B8388="","",IFERROR(VLOOKUP($B8388,Mapping!$A:$C,2,0),"Not Mapped"))</f>
        <v/>
      </c>
      <c r="P8388">
        <f>IF($B8388="","",IFERROR(VLOOKUP($B8388,Mapping!$A:$C,3,0),"Not Mapped"))</f>
        <v/>
      </c>
      <c r="Q8388">
        <f>IF($B8388="","",IF(COUNTIF(Exclusions!$A:$A,$B8388)&gt;0,"Yes","No"))</f>
        <v/>
      </c>
      <c r="R8388" s="17">
        <f>IF($B8388="","",MIN(1,DAY($A8388)/IF($N8388="Superstore",Settings!$B$5,Settings!$B$4)))</f>
        <v/>
      </c>
      <c r="S8388" s="17">
        <f>IF(OR($B8388="",$G8388="",$R8388=0),"",$G8388/$R8388)</f>
        <v/>
      </c>
      <c r="T8388">
        <f>IF($S8388="","",IF($S8388&lt;Settings!$B$8,"Critical",IF($S8388&lt;Settings!$B$9,"Semi Critical","Non Critical")))</f>
        <v/>
      </c>
      <c r="U8388">
        <f>IF($B8388="","",IFERROR(VLOOKUP($O8388,Leaders!$A:$B,2,0),"Not Mapped"))</f>
        <v/>
      </c>
    </row>
    <row r="8389">
      <c r="A8389" s="16" t="n"/>
      <c r="G8389" s="17" t="n"/>
      <c r="H8389" s="17" t="n"/>
      <c r="I8389" s="17" t="n"/>
      <c r="J8389" s="17" t="n"/>
      <c r="K8389" s="17" t="n"/>
      <c r="L8389" s="17" t="n"/>
      <c r="N8389">
        <f>IF($B8389="","",IF($C8389="SUPERSTORE","Superstore","DH"))</f>
        <v/>
      </c>
      <c r="O8389">
        <f>IF($B8389="","",IFERROR(VLOOKUP($B8389,Mapping!$A:$C,2,0),"Not Mapped"))</f>
        <v/>
      </c>
      <c r="P8389">
        <f>IF($B8389="","",IFERROR(VLOOKUP($B8389,Mapping!$A:$C,3,0),"Not Mapped"))</f>
        <v/>
      </c>
      <c r="Q8389">
        <f>IF($B8389="","",IF(COUNTIF(Exclusions!$A:$A,$B8389)&gt;0,"Yes","No"))</f>
        <v/>
      </c>
      <c r="R8389" s="17">
        <f>IF($B8389="","",MIN(1,DAY($A8389)/IF($N8389="Superstore",Settings!$B$5,Settings!$B$4)))</f>
        <v/>
      </c>
      <c r="S8389" s="17">
        <f>IF(OR($B8389="",$G8389="",$R8389=0),"",$G8389/$R8389)</f>
        <v/>
      </c>
      <c r="T8389">
        <f>IF($S8389="","",IF($S8389&lt;Settings!$B$8,"Critical",IF($S8389&lt;Settings!$B$9,"Semi Critical","Non Critical")))</f>
        <v/>
      </c>
      <c r="U8389">
        <f>IF($B8389="","",IFERROR(VLOOKUP($O8389,Leaders!$A:$B,2,0),"Not Mapped"))</f>
        <v/>
      </c>
    </row>
    <row r="8390">
      <c r="A8390" s="16" t="n"/>
      <c r="G8390" s="17" t="n"/>
      <c r="H8390" s="17" t="n"/>
      <c r="I8390" s="17" t="n"/>
      <c r="J8390" s="17" t="n"/>
      <c r="K8390" s="17" t="n"/>
      <c r="L8390" s="17" t="n"/>
      <c r="N8390">
        <f>IF($B8390="","",IF($C8390="SUPERSTORE","Superstore","DH"))</f>
        <v/>
      </c>
      <c r="O8390">
        <f>IF($B8390="","",IFERROR(VLOOKUP($B8390,Mapping!$A:$C,2,0),"Not Mapped"))</f>
        <v/>
      </c>
      <c r="P8390">
        <f>IF($B8390="","",IFERROR(VLOOKUP($B8390,Mapping!$A:$C,3,0),"Not Mapped"))</f>
        <v/>
      </c>
      <c r="Q8390">
        <f>IF($B8390="","",IF(COUNTIF(Exclusions!$A:$A,$B8390)&gt;0,"Yes","No"))</f>
        <v/>
      </c>
      <c r="R8390" s="17">
        <f>IF($B8390="","",MIN(1,DAY($A8390)/IF($N8390="Superstore",Settings!$B$5,Settings!$B$4)))</f>
        <v/>
      </c>
      <c r="S8390" s="17">
        <f>IF(OR($B8390="",$G8390="",$R8390=0),"",$G8390/$R8390)</f>
        <v/>
      </c>
      <c r="T8390">
        <f>IF($S8390="","",IF($S8390&lt;Settings!$B$8,"Critical",IF($S8390&lt;Settings!$B$9,"Semi Critical","Non Critical")))</f>
        <v/>
      </c>
      <c r="U8390">
        <f>IF($B8390="","",IFERROR(VLOOKUP($O8390,Leaders!$A:$B,2,0),"Not Mapped"))</f>
        <v/>
      </c>
    </row>
    <row r="8391">
      <c r="A8391" s="16" t="n"/>
      <c r="G8391" s="17" t="n"/>
      <c r="H8391" s="17" t="n"/>
      <c r="I8391" s="17" t="n"/>
      <c r="J8391" s="17" t="n"/>
      <c r="K8391" s="17" t="n"/>
      <c r="L8391" s="17" t="n"/>
      <c r="N8391">
        <f>IF($B8391="","",IF($C8391="SUPERSTORE","Superstore","DH"))</f>
        <v/>
      </c>
      <c r="O8391">
        <f>IF($B8391="","",IFERROR(VLOOKUP($B8391,Mapping!$A:$C,2,0),"Not Mapped"))</f>
        <v/>
      </c>
      <c r="P8391">
        <f>IF($B8391="","",IFERROR(VLOOKUP($B8391,Mapping!$A:$C,3,0),"Not Mapped"))</f>
        <v/>
      </c>
      <c r="Q8391">
        <f>IF($B8391="","",IF(COUNTIF(Exclusions!$A:$A,$B8391)&gt;0,"Yes","No"))</f>
        <v/>
      </c>
      <c r="R8391" s="17">
        <f>IF($B8391="","",MIN(1,DAY($A8391)/IF($N8391="Superstore",Settings!$B$5,Settings!$B$4)))</f>
        <v/>
      </c>
      <c r="S8391" s="17">
        <f>IF(OR($B8391="",$G8391="",$R8391=0),"",$G8391/$R8391)</f>
        <v/>
      </c>
      <c r="T8391">
        <f>IF($S8391="","",IF($S8391&lt;Settings!$B$8,"Critical",IF($S8391&lt;Settings!$B$9,"Semi Critical","Non Critical")))</f>
        <v/>
      </c>
      <c r="U8391">
        <f>IF($B8391="","",IFERROR(VLOOKUP($O8391,Leaders!$A:$B,2,0),"Not Mapped"))</f>
        <v/>
      </c>
    </row>
    <row r="8392">
      <c r="A8392" s="16" t="n"/>
      <c r="G8392" s="17" t="n"/>
      <c r="H8392" s="17" t="n"/>
      <c r="I8392" s="17" t="n"/>
      <c r="J8392" s="17" t="n"/>
      <c r="K8392" s="17" t="n"/>
      <c r="L8392" s="17" t="n"/>
      <c r="N8392">
        <f>IF($B8392="","",IF($C8392="SUPERSTORE","Superstore","DH"))</f>
        <v/>
      </c>
      <c r="O8392">
        <f>IF($B8392="","",IFERROR(VLOOKUP($B8392,Mapping!$A:$C,2,0),"Not Mapped"))</f>
        <v/>
      </c>
      <c r="P8392">
        <f>IF($B8392="","",IFERROR(VLOOKUP($B8392,Mapping!$A:$C,3,0),"Not Mapped"))</f>
        <v/>
      </c>
      <c r="Q8392">
        <f>IF($B8392="","",IF(COUNTIF(Exclusions!$A:$A,$B8392)&gt;0,"Yes","No"))</f>
        <v/>
      </c>
      <c r="R8392" s="17">
        <f>IF($B8392="","",MIN(1,DAY($A8392)/IF($N8392="Superstore",Settings!$B$5,Settings!$B$4)))</f>
        <v/>
      </c>
      <c r="S8392" s="17">
        <f>IF(OR($B8392="",$G8392="",$R8392=0),"",$G8392/$R8392)</f>
        <v/>
      </c>
      <c r="T8392">
        <f>IF($S8392="","",IF($S8392&lt;Settings!$B$8,"Critical",IF($S8392&lt;Settings!$B$9,"Semi Critical","Non Critical")))</f>
        <v/>
      </c>
      <c r="U8392">
        <f>IF($B8392="","",IFERROR(VLOOKUP($O8392,Leaders!$A:$B,2,0),"Not Mapped"))</f>
        <v/>
      </c>
    </row>
    <row r="8393">
      <c r="A8393" s="16" t="n"/>
      <c r="G8393" s="17" t="n"/>
      <c r="H8393" s="17" t="n"/>
      <c r="I8393" s="17" t="n"/>
      <c r="J8393" s="17" t="n"/>
      <c r="K8393" s="17" t="n"/>
      <c r="L8393" s="17" t="n"/>
      <c r="N8393">
        <f>IF($B8393="","",IF($C8393="SUPERSTORE","Superstore","DH"))</f>
        <v/>
      </c>
      <c r="O8393">
        <f>IF($B8393="","",IFERROR(VLOOKUP($B8393,Mapping!$A:$C,2,0),"Not Mapped"))</f>
        <v/>
      </c>
      <c r="P8393">
        <f>IF($B8393="","",IFERROR(VLOOKUP($B8393,Mapping!$A:$C,3,0),"Not Mapped"))</f>
        <v/>
      </c>
      <c r="Q8393">
        <f>IF($B8393="","",IF(COUNTIF(Exclusions!$A:$A,$B8393)&gt;0,"Yes","No"))</f>
        <v/>
      </c>
      <c r="R8393" s="17">
        <f>IF($B8393="","",MIN(1,DAY($A8393)/IF($N8393="Superstore",Settings!$B$5,Settings!$B$4)))</f>
        <v/>
      </c>
      <c r="S8393" s="17">
        <f>IF(OR($B8393="",$G8393="",$R8393=0),"",$G8393/$R8393)</f>
        <v/>
      </c>
      <c r="T8393">
        <f>IF($S8393="","",IF($S8393&lt;Settings!$B$8,"Critical",IF($S8393&lt;Settings!$B$9,"Semi Critical","Non Critical")))</f>
        <v/>
      </c>
      <c r="U8393">
        <f>IF($B8393="","",IFERROR(VLOOKUP($O8393,Leaders!$A:$B,2,0),"Not Mapped"))</f>
        <v/>
      </c>
    </row>
    <row r="8394">
      <c r="A8394" s="16" t="n"/>
      <c r="G8394" s="17" t="n"/>
      <c r="H8394" s="17" t="n"/>
      <c r="I8394" s="17" t="n"/>
      <c r="J8394" s="17" t="n"/>
      <c r="K8394" s="17" t="n"/>
      <c r="L8394" s="17" t="n"/>
      <c r="N8394">
        <f>IF($B8394="","",IF($C8394="SUPERSTORE","Superstore","DH"))</f>
        <v/>
      </c>
      <c r="O8394">
        <f>IF($B8394="","",IFERROR(VLOOKUP($B8394,Mapping!$A:$C,2,0),"Not Mapped"))</f>
        <v/>
      </c>
      <c r="P8394">
        <f>IF($B8394="","",IFERROR(VLOOKUP($B8394,Mapping!$A:$C,3,0),"Not Mapped"))</f>
        <v/>
      </c>
      <c r="Q8394">
        <f>IF($B8394="","",IF(COUNTIF(Exclusions!$A:$A,$B8394)&gt;0,"Yes","No"))</f>
        <v/>
      </c>
      <c r="R8394" s="17">
        <f>IF($B8394="","",MIN(1,DAY($A8394)/IF($N8394="Superstore",Settings!$B$5,Settings!$B$4)))</f>
        <v/>
      </c>
      <c r="S8394" s="17">
        <f>IF(OR($B8394="",$G8394="",$R8394=0),"",$G8394/$R8394)</f>
        <v/>
      </c>
      <c r="T8394">
        <f>IF($S8394="","",IF($S8394&lt;Settings!$B$8,"Critical",IF($S8394&lt;Settings!$B$9,"Semi Critical","Non Critical")))</f>
        <v/>
      </c>
      <c r="U8394">
        <f>IF($B8394="","",IFERROR(VLOOKUP($O8394,Leaders!$A:$B,2,0),"Not Mapped"))</f>
        <v/>
      </c>
    </row>
    <row r="8395">
      <c r="A8395" s="16" t="n"/>
      <c r="G8395" s="17" t="n"/>
      <c r="H8395" s="17" t="n"/>
      <c r="I8395" s="17" t="n"/>
      <c r="J8395" s="17" t="n"/>
      <c r="K8395" s="17" t="n"/>
      <c r="L8395" s="17" t="n"/>
      <c r="N8395">
        <f>IF($B8395="","",IF($C8395="SUPERSTORE","Superstore","DH"))</f>
        <v/>
      </c>
      <c r="O8395">
        <f>IF($B8395="","",IFERROR(VLOOKUP($B8395,Mapping!$A:$C,2,0),"Not Mapped"))</f>
        <v/>
      </c>
      <c r="P8395">
        <f>IF($B8395="","",IFERROR(VLOOKUP($B8395,Mapping!$A:$C,3,0),"Not Mapped"))</f>
        <v/>
      </c>
      <c r="Q8395">
        <f>IF($B8395="","",IF(COUNTIF(Exclusions!$A:$A,$B8395)&gt;0,"Yes","No"))</f>
        <v/>
      </c>
      <c r="R8395" s="17">
        <f>IF($B8395="","",MIN(1,DAY($A8395)/IF($N8395="Superstore",Settings!$B$5,Settings!$B$4)))</f>
        <v/>
      </c>
      <c r="S8395" s="17">
        <f>IF(OR($B8395="",$G8395="",$R8395=0),"",$G8395/$R8395)</f>
        <v/>
      </c>
      <c r="T8395">
        <f>IF($S8395="","",IF($S8395&lt;Settings!$B$8,"Critical",IF($S8395&lt;Settings!$B$9,"Semi Critical","Non Critical")))</f>
        <v/>
      </c>
      <c r="U8395">
        <f>IF($B8395="","",IFERROR(VLOOKUP($O8395,Leaders!$A:$B,2,0),"Not Mapped"))</f>
        <v/>
      </c>
    </row>
    <row r="8396">
      <c r="A8396" s="16" t="n"/>
      <c r="G8396" s="17" t="n"/>
      <c r="H8396" s="17" t="n"/>
      <c r="I8396" s="17" t="n"/>
      <c r="J8396" s="17" t="n"/>
      <c r="K8396" s="17" t="n"/>
      <c r="L8396" s="17" t="n"/>
      <c r="N8396">
        <f>IF($B8396="","",IF($C8396="SUPERSTORE","Superstore","DH"))</f>
        <v/>
      </c>
      <c r="O8396">
        <f>IF($B8396="","",IFERROR(VLOOKUP($B8396,Mapping!$A:$C,2,0),"Not Mapped"))</f>
        <v/>
      </c>
      <c r="P8396">
        <f>IF($B8396="","",IFERROR(VLOOKUP($B8396,Mapping!$A:$C,3,0),"Not Mapped"))</f>
        <v/>
      </c>
      <c r="Q8396">
        <f>IF($B8396="","",IF(COUNTIF(Exclusions!$A:$A,$B8396)&gt;0,"Yes","No"))</f>
        <v/>
      </c>
      <c r="R8396" s="17">
        <f>IF($B8396="","",MIN(1,DAY($A8396)/IF($N8396="Superstore",Settings!$B$5,Settings!$B$4)))</f>
        <v/>
      </c>
      <c r="S8396" s="17">
        <f>IF(OR($B8396="",$G8396="",$R8396=0),"",$G8396/$R8396)</f>
        <v/>
      </c>
      <c r="T8396">
        <f>IF($S8396="","",IF($S8396&lt;Settings!$B$8,"Critical",IF($S8396&lt;Settings!$B$9,"Semi Critical","Non Critical")))</f>
        <v/>
      </c>
      <c r="U8396">
        <f>IF($B8396="","",IFERROR(VLOOKUP($O8396,Leaders!$A:$B,2,0),"Not Mapped"))</f>
        <v/>
      </c>
    </row>
    <row r="8397">
      <c r="A8397" s="16" t="n"/>
      <c r="G8397" s="17" t="n"/>
      <c r="H8397" s="17" t="n"/>
      <c r="I8397" s="17" t="n"/>
      <c r="J8397" s="17" t="n"/>
      <c r="K8397" s="17" t="n"/>
      <c r="L8397" s="17" t="n"/>
      <c r="N8397">
        <f>IF($B8397="","",IF($C8397="SUPERSTORE","Superstore","DH"))</f>
        <v/>
      </c>
      <c r="O8397">
        <f>IF($B8397="","",IFERROR(VLOOKUP($B8397,Mapping!$A:$C,2,0),"Not Mapped"))</f>
        <v/>
      </c>
      <c r="P8397">
        <f>IF($B8397="","",IFERROR(VLOOKUP($B8397,Mapping!$A:$C,3,0),"Not Mapped"))</f>
        <v/>
      </c>
      <c r="Q8397">
        <f>IF($B8397="","",IF(COUNTIF(Exclusions!$A:$A,$B8397)&gt;0,"Yes","No"))</f>
        <v/>
      </c>
      <c r="R8397" s="17">
        <f>IF($B8397="","",MIN(1,DAY($A8397)/IF($N8397="Superstore",Settings!$B$5,Settings!$B$4)))</f>
        <v/>
      </c>
      <c r="S8397" s="17">
        <f>IF(OR($B8397="",$G8397="",$R8397=0),"",$G8397/$R8397)</f>
        <v/>
      </c>
      <c r="T8397">
        <f>IF($S8397="","",IF($S8397&lt;Settings!$B$8,"Critical",IF($S8397&lt;Settings!$B$9,"Semi Critical","Non Critical")))</f>
        <v/>
      </c>
      <c r="U8397">
        <f>IF($B8397="","",IFERROR(VLOOKUP($O8397,Leaders!$A:$B,2,0),"Not Mapped"))</f>
        <v/>
      </c>
    </row>
    <row r="8398">
      <c r="A8398" s="16" t="n"/>
      <c r="G8398" s="17" t="n"/>
      <c r="H8398" s="17" t="n"/>
      <c r="I8398" s="17" t="n"/>
      <c r="J8398" s="17" t="n"/>
      <c r="K8398" s="17" t="n"/>
      <c r="L8398" s="17" t="n"/>
      <c r="N8398">
        <f>IF($B8398="","",IF($C8398="SUPERSTORE","Superstore","DH"))</f>
        <v/>
      </c>
      <c r="O8398">
        <f>IF($B8398="","",IFERROR(VLOOKUP($B8398,Mapping!$A:$C,2,0),"Not Mapped"))</f>
        <v/>
      </c>
      <c r="P8398">
        <f>IF($B8398="","",IFERROR(VLOOKUP($B8398,Mapping!$A:$C,3,0),"Not Mapped"))</f>
        <v/>
      </c>
      <c r="Q8398">
        <f>IF($B8398="","",IF(COUNTIF(Exclusions!$A:$A,$B8398)&gt;0,"Yes","No"))</f>
        <v/>
      </c>
      <c r="R8398" s="17">
        <f>IF($B8398="","",MIN(1,DAY($A8398)/IF($N8398="Superstore",Settings!$B$5,Settings!$B$4)))</f>
        <v/>
      </c>
      <c r="S8398" s="17">
        <f>IF(OR($B8398="",$G8398="",$R8398=0),"",$G8398/$R8398)</f>
        <v/>
      </c>
      <c r="T8398">
        <f>IF($S8398="","",IF($S8398&lt;Settings!$B$8,"Critical",IF($S8398&lt;Settings!$B$9,"Semi Critical","Non Critical")))</f>
        <v/>
      </c>
      <c r="U8398">
        <f>IF($B8398="","",IFERROR(VLOOKUP($O8398,Leaders!$A:$B,2,0),"Not Mapped"))</f>
        <v/>
      </c>
    </row>
    <row r="8399">
      <c r="A8399" s="16" t="n"/>
      <c r="G8399" s="17" t="n"/>
      <c r="H8399" s="17" t="n"/>
      <c r="I8399" s="17" t="n"/>
      <c r="J8399" s="17" t="n"/>
      <c r="K8399" s="17" t="n"/>
      <c r="L8399" s="17" t="n"/>
      <c r="N8399">
        <f>IF($B8399="","",IF($C8399="SUPERSTORE","Superstore","DH"))</f>
        <v/>
      </c>
      <c r="O8399">
        <f>IF($B8399="","",IFERROR(VLOOKUP($B8399,Mapping!$A:$C,2,0),"Not Mapped"))</f>
        <v/>
      </c>
      <c r="P8399">
        <f>IF($B8399="","",IFERROR(VLOOKUP($B8399,Mapping!$A:$C,3,0),"Not Mapped"))</f>
        <v/>
      </c>
      <c r="Q8399">
        <f>IF($B8399="","",IF(COUNTIF(Exclusions!$A:$A,$B8399)&gt;0,"Yes","No"))</f>
        <v/>
      </c>
      <c r="R8399" s="17">
        <f>IF($B8399="","",MIN(1,DAY($A8399)/IF($N8399="Superstore",Settings!$B$5,Settings!$B$4)))</f>
        <v/>
      </c>
      <c r="S8399" s="17">
        <f>IF(OR($B8399="",$G8399="",$R8399=0),"",$G8399/$R8399)</f>
        <v/>
      </c>
      <c r="T8399">
        <f>IF($S8399="","",IF($S8399&lt;Settings!$B$8,"Critical",IF($S8399&lt;Settings!$B$9,"Semi Critical","Non Critical")))</f>
        <v/>
      </c>
      <c r="U8399">
        <f>IF($B8399="","",IFERROR(VLOOKUP($O8399,Leaders!$A:$B,2,0),"Not Mapped"))</f>
        <v/>
      </c>
    </row>
    <row r="8400">
      <c r="A8400" s="16" t="n"/>
      <c r="G8400" s="17" t="n"/>
      <c r="H8400" s="17" t="n"/>
      <c r="I8400" s="17" t="n"/>
      <c r="J8400" s="17" t="n"/>
      <c r="K8400" s="17" t="n"/>
      <c r="L8400" s="17" t="n"/>
      <c r="N8400">
        <f>IF($B8400="","",IF($C8400="SUPERSTORE","Superstore","DH"))</f>
        <v/>
      </c>
      <c r="O8400">
        <f>IF($B8400="","",IFERROR(VLOOKUP($B8400,Mapping!$A:$C,2,0),"Not Mapped"))</f>
        <v/>
      </c>
      <c r="P8400">
        <f>IF($B8400="","",IFERROR(VLOOKUP($B8400,Mapping!$A:$C,3,0),"Not Mapped"))</f>
        <v/>
      </c>
      <c r="Q8400">
        <f>IF($B8400="","",IF(COUNTIF(Exclusions!$A:$A,$B8400)&gt;0,"Yes","No"))</f>
        <v/>
      </c>
      <c r="R8400" s="17">
        <f>IF($B8400="","",MIN(1,DAY($A8400)/IF($N8400="Superstore",Settings!$B$5,Settings!$B$4)))</f>
        <v/>
      </c>
      <c r="S8400" s="17">
        <f>IF(OR($B8400="",$G8400="",$R8400=0),"",$G8400/$R8400)</f>
        <v/>
      </c>
      <c r="T8400">
        <f>IF($S8400="","",IF($S8400&lt;Settings!$B$8,"Critical",IF($S8400&lt;Settings!$B$9,"Semi Critical","Non Critical")))</f>
        <v/>
      </c>
      <c r="U8400">
        <f>IF($B8400="","",IFERROR(VLOOKUP($O8400,Leaders!$A:$B,2,0),"Not Mapped"))</f>
        <v/>
      </c>
    </row>
    <row r="8401">
      <c r="A8401" s="16" t="n"/>
      <c r="G8401" s="17" t="n"/>
      <c r="H8401" s="17" t="n"/>
      <c r="I8401" s="17" t="n"/>
      <c r="J8401" s="17" t="n"/>
      <c r="K8401" s="17" t="n"/>
      <c r="L8401" s="17" t="n"/>
      <c r="N8401">
        <f>IF($B8401="","",IF($C8401="SUPERSTORE","Superstore","DH"))</f>
        <v/>
      </c>
      <c r="O8401">
        <f>IF($B8401="","",IFERROR(VLOOKUP($B8401,Mapping!$A:$C,2,0),"Not Mapped"))</f>
        <v/>
      </c>
      <c r="P8401">
        <f>IF($B8401="","",IFERROR(VLOOKUP($B8401,Mapping!$A:$C,3,0),"Not Mapped"))</f>
        <v/>
      </c>
      <c r="Q8401">
        <f>IF($B8401="","",IF(COUNTIF(Exclusions!$A:$A,$B8401)&gt;0,"Yes","No"))</f>
        <v/>
      </c>
      <c r="R8401" s="17">
        <f>IF($B8401="","",MIN(1,DAY($A8401)/IF($N8401="Superstore",Settings!$B$5,Settings!$B$4)))</f>
        <v/>
      </c>
      <c r="S8401" s="17">
        <f>IF(OR($B8401="",$G8401="",$R8401=0),"",$G8401/$R8401)</f>
        <v/>
      </c>
      <c r="T8401">
        <f>IF($S8401="","",IF($S8401&lt;Settings!$B$8,"Critical",IF($S8401&lt;Settings!$B$9,"Semi Critical","Non Critical")))</f>
        <v/>
      </c>
      <c r="U8401">
        <f>IF($B8401="","",IFERROR(VLOOKUP($O8401,Leaders!$A:$B,2,0),"Not Mapped"))</f>
        <v/>
      </c>
    </row>
    <row r="8402">
      <c r="A8402" s="16" t="n"/>
      <c r="G8402" s="17" t="n"/>
      <c r="H8402" s="17" t="n"/>
      <c r="I8402" s="17" t="n"/>
      <c r="J8402" s="17" t="n"/>
      <c r="K8402" s="17" t="n"/>
      <c r="L8402" s="17" t="n"/>
      <c r="N8402">
        <f>IF($B8402="","",IF($C8402="SUPERSTORE","Superstore","DH"))</f>
        <v/>
      </c>
      <c r="O8402">
        <f>IF($B8402="","",IFERROR(VLOOKUP($B8402,Mapping!$A:$C,2,0),"Not Mapped"))</f>
        <v/>
      </c>
      <c r="P8402">
        <f>IF($B8402="","",IFERROR(VLOOKUP($B8402,Mapping!$A:$C,3,0),"Not Mapped"))</f>
        <v/>
      </c>
      <c r="Q8402">
        <f>IF($B8402="","",IF(COUNTIF(Exclusions!$A:$A,$B8402)&gt;0,"Yes","No"))</f>
        <v/>
      </c>
      <c r="R8402" s="17">
        <f>IF($B8402="","",MIN(1,DAY($A8402)/IF($N8402="Superstore",Settings!$B$5,Settings!$B$4)))</f>
        <v/>
      </c>
      <c r="S8402" s="17">
        <f>IF(OR($B8402="",$G8402="",$R8402=0),"",$G8402/$R8402)</f>
        <v/>
      </c>
      <c r="T8402">
        <f>IF($S8402="","",IF($S8402&lt;Settings!$B$8,"Critical",IF($S8402&lt;Settings!$B$9,"Semi Critical","Non Critical")))</f>
        <v/>
      </c>
      <c r="U8402">
        <f>IF($B8402="","",IFERROR(VLOOKUP($O8402,Leaders!$A:$B,2,0),"Not Mapped"))</f>
        <v/>
      </c>
    </row>
    <row r="8403">
      <c r="A8403" s="16" t="n"/>
      <c r="G8403" s="17" t="n"/>
      <c r="H8403" s="17" t="n"/>
      <c r="I8403" s="17" t="n"/>
      <c r="J8403" s="17" t="n"/>
      <c r="K8403" s="17" t="n"/>
      <c r="L8403" s="17" t="n"/>
      <c r="N8403">
        <f>IF($B8403="","",IF($C8403="SUPERSTORE","Superstore","DH"))</f>
        <v/>
      </c>
      <c r="O8403">
        <f>IF($B8403="","",IFERROR(VLOOKUP($B8403,Mapping!$A:$C,2,0),"Not Mapped"))</f>
        <v/>
      </c>
      <c r="P8403">
        <f>IF($B8403="","",IFERROR(VLOOKUP($B8403,Mapping!$A:$C,3,0),"Not Mapped"))</f>
        <v/>
      </c>
      <c r="Q8403">
        <f>IF($B8403="","",IF(COUNTIF(Exclusions!$A:$A,$B8403)&gt;0,"Yes","No"))</f>
        <v/>
      </c>
      <c r="R8403" s="17">
        <f>IF($B8403="","",MIN(1,DAY($A8403)/IF($N8403="Superstore",Settings!$B$5,Settings!$B$4)))</f>
        <v/>
      </c>
      <c r="S8403" s="17">
        <f>IF(OR($B8403="",$G8403="",$R8403=0),"",$G8403/$R8403)</f>
        <v/>
      </c>
      <c r="T8403">
        <f>IF($S8403="","",IF($S8403&lt;Settings!$B$8,"Critical",IF($S8403&lt;Settings!$B$9,"Semi Critical","Non Critical")))</f>
        <v/>
      </c>
      <c r="U8403">
        <f>IF($B8403="","",IFERROR(VLOOKUP($O8403,Leaders!$A:$B,2,0),"Not Mapped"))</f>
        <v/>
      </c>
    </row>
    <row r="8404">
      <c r="A8404" s="16" t="n"/>
      <c r="G8404" s="17" t="n"/>
      <c r="H8404" s="17" t="n"/>
      <c r="I8404" s="17" t="n"/>
      <c r="J8404" s="17" t="n"/>
      <c r="K8404" s="17" t="n"/>
      <c r="L8404" s="17" t="n"/>
      <c r="N8404">
        <f>IF($B8404="","",IF($C8404="SUPERSTORE","Superstore","DH"))</f>
        <v/>
      </c>
      <c r="O8404">
        <f>IF($B8404="","",IFERROR(VLOOKUP($B8404,Mapping!$A:$C,2,0),"Not Mapped"))</f>
        <v/>
      </c>
      <c r="P8404">
        <f>IF($B8404="","",IFERROR(VLOOKUP($B8404,Mapping!$A:$C,3,0),"Not Mapped"))</f>
        <v/>
      </c>
      <c r="Q8404">
        <f>IF($B8404="","",IF(COUNTIF(Exclusions!$A:$A,$B8404)&gt;0,"Yes","No"))</f>
        <v/>
      </c>
      <c r="R8404" s="17">
        <f>IF($B8404="","",MIN(1,DAY($A8404)/IF($N8404="Superstore",Settings!$B$5,Settings!$B$4)))</f>
        <v/>
      </c>
      <c r="S8404" s="17">
        <f>IF(OR($B8404="",$G8404="",$R8404=0),"",$G8404/$R8404)</f>
        <v/>
      </c>
      <c r="T8404">
        <f>IF($S8404="","",IF($S8404&lt;Settings!$B$8,"Critical",IF($S8404&lt;Settings!$B$9,"Semi Critical","Non Critical")))</f>
        <v/>
      </c>
      <c r="U8404">
        <f>IF($B8404="","",IFERROR(VLOOKUP($O8404,Leaders!$A:$B,2,0),"Not Mapped"))</f>
        <v/>
      </c>
    </row>
    <row r="8405">
      <c r="A8405" s="16" t="n"/>
      <c r="G8405" s="17" t="n"/>
      <c r="H8405" s="17" t="n"/>
      <c r="I8405" s="17" t="n"/>
      <c r="J8405" s="17" t="n"/>
      <c r="K8405" s="17" t="n"/>
      <c r="L8405" s="17" t="n"/>
      <c r="N8405">
        <f>IF($B8405="","",IF($C8405="SUPERSTORE","Superstore","DH"))</f>
        <v/>
      </c>
      <c r="O8405">
        <f>IF($B8405="","",IFERROR(VLOOKUP($B8405,Mapping!$A:$C,2,0),"Not Mapped"))</f>
        <v/>
      </c>
      <c r="P8405">
        <f>IF($B8405="","",IFERROR(VLOOKUP($B8405,Mapping!$A:$C,3,0),"Not Mapped"))</f>
        <v/>
      </c>
      <c r="Q8405">
        <f>IF($B8405="","",IF(COUNTIF(Exclusions!$A:$A,$B8405)&gt;0,"Yes","No"))</f>
        <v/>
      </c>
      <c r="R8405" s="17">
        <f>IF($B8405="","",MIN(1,DAY($A8405)/IF($N8405="Superstore",Settings!$B$5,Settings!$B$4)))</f>
        <v/>
      </c>
      <c r="S8405" s="17">
        <f>IF(OR($B8405="",$G8405="",$R8405=0),"",$G8405/$R8405)</f>
        <v/>
      </c>
      <c r="T8405">
        <f>IF($S8405="","",IF($S8405&lt;Settings!$B$8,"Critical",IF($S8405&lt;Settings!$B$9,"Semi Critical","Non Critical")))</f>
        <v/>
      </c>
      <c r="U8405">
        <f>IF($B8405="","",IFERROR(VLOOKUP($O8405,Leaders!$A:$B,2,0),"Not Mapped"))</f>
        <v/>
      </c>
    </row>
    <row r="8406">
      <c r="A8406" s="16" t="n"/>
      <c r="G8406" s="17" t="n"/>
      <c r="H8406" s="17" t="n"/>
      <c r="I8406" s="17" t="n"/>
      <c r="J8406" s="17" t="n"/>
      <c r="K8406" s="17" t="n"/>
      <c r="L8406" s="17" t="n"/>
      <c r="N8406">
        <f>IF($B8406="","",IF($C8406="SUPERSTORE","Superstore","DH"))</f>
        <v/>
      </c>
      <c r="O8406">
        <f>IF($B8406="","",IFERROR(VLOOKUP($B8406,Mapping!$A:$C,2,0),"Not Mapped"))</f>
        <v/>
      </c>
      <c r="P8406">
        <f>IF($B8406="","",IFERROR(VLOOKUP($B8406,Mapping!$A:$C,3,0),"Not Mapped"))</f>
        <v/>
      </c>
      <c r="Q8406">
        <f>IF($B8406="","",IF(COUNTIF(Exclusions!$A:$A,$B8406)&gt;0,"Yes","No"))</f>
        <v/>
      </c>
      <c r="R8406" s="17">
        <f>IF($B8406="","",MIN(1,DAY($A8406)/IF($N8406="Superstore",Settings!$B$5,Settings!$B$4)))</f>
        <v/>
      </c>
      <c r="S8406" s="17">
        <f>IF(OR($B8406="",$G8406="",$R8406=0),"",$G8406/$R8406)</f>
        <v/>
      </c>
      <c r="T8406">
        <f>IF($S8406="","",IF($S8406&lt;Settings!$B$8,"Critical",IF($S8406&lt;Settings!$B$9,"Semi Critical","Non Critical")))</f>
        <v/>
      </c>
      <c r="U8406">
        <f>IF($B8406="","",IFERROR(VLOOKUP($O8406,Leaders!$A:$B,2,0),"Not Mapped"))</f>
        <v/>
      </c>
    </row>
    <row r="8407">
      <c r="A8407" s="16" t="n"/>
      <c r="G8407" s="17" t="n"/>
      <c r="H8407" s="17" t="n"/>
      <c r="I8407" s="17" t="n"/>
      <c r="J8407" s="17" t="n"/>
      <c r="K8407" s="17" t="n"/>
      <c r="L8407" s="17" t="n"/>
      <c r="N8407">
        <f>IF($B8407="","",IF($C8407="SUPERSTORE","Superstore","DH"))</f>
        <v/>
      </c>
      <c r="O8407">
        <f>IF($B8407="","",IFERROR(VLOOKUP($B8407,Mapping!$A:$C,2,0),"Not Mapped"))</f>
        <v/>
      </c>
      <c r="P8407">
        <f>IF($B8407="","",IFERROR(VLOOKUP($B8407,Mapping!$A:$C,3,0),"Not Mapped"))</f>
        <v/>
      </c>
      <c r="Q8407">
        <f>IF($B8407="","",IF(COUNTIF(Exclusions!$A:$A,$B8407)&gt;0,"Yes","No"))</f>
        <v/>
      </c>
      <c r="R8407" s="17">
        <f>IF($B8407="","",MIN(1,DAY($A8407)/IF($N8407="Superstore",Settings!$B$5,Settings!$B$4)))</f>
        <v/>
      </c>
      <c r="S8407" s="17">
        <f>IF(OR($B8407="",$G8407="",$R8407=0),"",$G8407/$R8407)</f>
        <v/>
      </c>
      <c r="T8407">
        <f>IF($S8407="","",IF($S8407&lt;Settings!$B$8,"Critical",IF($S8407&lt;Settings!$B$9,"Semi Critical","Non Critical")))</f>
        <v/>
      </c>
      <c r="U8407">
        <f>IF($B8407="","",IFERROR(VLOOKUP($O8407,Leaders!$A:$B,2,0),"Not Mapped"))</f>
        <v/>
      </c>
    </row>
    <row r="8408">
      <c r="A8408" s="16" t="n"/>
      <c r="G8408" s="17" t="n"/>
      <c r="H8408" s="17" t="n"/>
      <c r="I8408" s="17" t="n"/>
      <c r="J8408" s="17" t="n"/>
      <c r="K8408" s="17" t="n"/>
      <c r="L8408" s="17" t="n"/>
      <c r="N8408">
        <f>IF($B8408="","",IF($C8408="SUPERSTORE","Superstore","DH"))</f>
        <v/>
      </c>
      <c r="O8408">
        <f>IF($B8408="","",IFERROR(VLOOKUP($B8408,Mapping!$A:$C,2,0),"Not Mapped"))</f>
        <v/>
      </c>
      <c r="P8408">
        <f>IF($B8408="","",IFERROR(VLOOKUP($B8408,Mapping!$A:$C,3,0),"Not Mapped"))</f>
        <v/>
      </c>
      <c r="Q8408">
        <f>IF($B8408="","",IF(COUNTIF(Exclusions!$A:$A,$B8408)&gt;0,"Yes","No"))</f>
        <v/>
      </c>
      <c r="R8408" s="17">
        <f>IF($B8408="","",MIN(1,DAY($A8408)/IF($N8408="Superstore",Settings!$B$5,Settings!$B$4)))</f>
        <v/>
      </c>
      <c r="S8408" s="17">
        <f>IF(OR($B8408="",$G8408="",$R8408=0),"",$G8408/$R8408)</f>
        <v/>
      </c>
      <c r="T8408">
        <f>IF($S8408="","",IF($S8408&lt;Settings!$B$8,"Critical",IF($S8408&lt;Settings!$B$9,"Semi Critical","Non Critical")))</f>
        <v/>
      </c>
      <c r="U8408">
        <f>IF($B8408="","",IFERROR(VLOOKUP($O8408,Leaders!$A:$B,2,0),"Not Mapped"))</f>
        <v/>
      </c>
    </row>
    <row r="8409">
      <c r="A8409" s="16" t="n"/>
      <c r="G8409" s="17" t="n"/>
      <c r="H8409" s="17" t="n"/>
      <c r="I8409" s="17" t="n"/>
      <c r="J8409" s="17" t="n"/>
      <c r="K8409" s="17" t="n"/>
      <c r="L8409" s="17" t="n"/>
      <c r="N8409">
        <f>IF($B8409="","",IF($C8409="SUPERSTORE","Superstore","DH"))</f>
        <v/>
      </c>
      <c r="O8409">
        <f>IF($B8409="","",IFERROR(VLOOKUP($B8409,Mapping!$A:$C,2,0),"Not Mapped"))</f>
        <v/>
      </c>
      <c r="P8409">
        <f>IF($B8409="","",IFERROR(VLOOKUP($B8409,Mapping!$A:$C,3,0),"Not Mapped"))</f>
        <v/>
      </c>
      <c r="Q8409">
        <f>IF($B8409="","",IF(COUNTIF(Exclusions!$A:$A,$B8409)&gt;0,"Yes","No"))</f>
        <v/>
      </c>
      <c r="R8409" s="17">
        <f>IF($B8409="","",MIN(1,DAY($A8409)/IF($N8409="Superstore",Settings!$B$5,Settings!$B$4)))</f>
        <v/>
      </c>
      <c r="S8409" s="17">
        <f>IF(OR($B8409="",$G8409="",$R8409=0),"",$G8409/$R8409)</f>
        <v/>
      </c>
      <c r="T8409">
        <f>IF($S8409="","",IF($S8409&lt;Settings!$B$8,"Critical",IF($S8409&lt;Settings!$B$9,"Semi Critical","Non Critical")))</f>
        <v/>
      </c>
      <c r="U8409">
        <f>IF($B8409="","",IFERROR(VLOOKUP($O8409,Leaders!$A:$B,2,0),"Not Mapped"))</f>
        <v/>
      </c>
    </row>
    <row r="8410">
      <c r="A8410" s="16" t="n"/>
      <c r="G8410" s="17" t="n"/>
      <c r="H8410" s="17" t="n"/>
      <c r="I8410" s="17" t="n"/>
      <c r="J8410" s="17" t="n"/>
      <c r="K8410" s="17" t="n"/>
      <c r="L8410" s="17" t="n"/>
      <c r="N8410">
        <f>IF($B8410="","",IF($C8410="SUPERSTORE","Superstore","DH"))</f>
        <v/>
      </c>
      <c r="O8410">
        <f>IF($B8410="","",IFERROR(VLOOKUP($B8410,Mapping!$A:$C,2,0),"Not Mapped"))</f>
        <v/>
      </c>
      <c r="P8410">
        <f>IF($B8410="","",IFERROR(VLOOKUP($B8410,Mapping!$A:$C,3,0),"Not Mapped"))</f>
        <v/>
      </c>
      <c r="Q8410">
        <f>IF($B8410="","",IF(COUNTIF(Exclusions!$A:$A,$B8410)&gt;0,"Yes","No"))</f>
        <v/>
      </c>
      <c r="R8410" s="17">
        <f>IF($B8410="","",MIN(1,DAY($A8410)/IF($N8410="Superstore",Settings!$B$5,Settings!$B$4)))</f>
        <v/>
      </c>
      <c r="S8410" s="17">
        <f>IF(OR($B8410="",$G8410="",$R8410=0),"",$G8410/$R8410)</f>
        <v/>
      </c>
      <c r="T8410">
        <f>IF($S8410="","",IF($S8410&lt;Settings!$B$8,"Critical",IF($S8410&lt;Settings!$B$9,"Semi Critical","Non Critical")))</f>
        <v/>
      </c>
      <c r="U8410">
        <f>IF($B8410="","",IFERROR(VLOOKUP($O8410,Leaders!$A:$B,2,0),"Not Mapped"))</f>
        <v/>
      </c>
    </row>
    <row r="8411">
      <c r="A8411" s="16" t="n"/>
      <c r="G8411" s="17" t="n"/>
      <c r="H8411" s="17" t="n"/>
      <c r="I8411" s="17" t="n"/>
      <c r="J8411" s="17" t="n"/>
      <c r="K8411" s="17" t="n"/>
      <c r="L8411" s="17" t="n"/>
      <c r="N8411">
        <f>IF($B8411="","",IF($C8411="SUPERSTORE","Superstore","DH"))</f>
        <v/>
      </c>
      <c r="O8411">
        <f>IF($B8411="","",IFERROR(VLOOKUP($B8411,Mapping!$A:$C,2,0),"Not Mapped"))</f>
        <v/>
      </c>
      <c r="P8411">
        <f>IF($B8411="","",IFERROR(VLOOKUP($B8411,Mapping!$A:$C,3,0),"Not Mapped"))</f>
        <v/>
      </c>
      <c r="Q8411">
        <f>IF($B8411="","",IF(COUNTIF(Exclusions!$A:$A,$B8411)&gt;0,"Yes","No"))</f>
        <v/>
      </c>
      <c r="R8411" s="17">
        <f>IF($B8411="","",MIN(1,DAY($A8411)/IF($N8411="Superstore",Settings!$B$5,Settings!$B$4)))</f>
        <v/>
      </c>
      <c r="S8411" s="17">
        <f>IF(OR($B8411="",$G8411="",$R8411=0),"",$G8411/$R8411)</f>
        <v/>
      </c>
      <c r="T8411">
        <f>IF($S8411="","",IF($S8411&lt;Settings!$B$8,"Critical",IF($S8411&lt;Settings!$B$9,"Semi Critical","Non Critical")))</f>
        <v/>
      </c>
      <c r="U8411">
        <f>IF($B8411="","",IFERROR(VLOOKUP($O8411,Leaders!$A:$B,2,0),"Not Mapped"))</f>
        <v/>
      </c>
    </row>
    <row r="8412">
      <c r="A8412" s="16" t="n"/>
      <c r="G8412" s="17" t="n"/>
      <c r="H8412" s="17" t="n"/>
      <c r="I8412" s="17" t="n"/>
      <c r="J8412" s="17" t="n"/>
      <c r="K8412" s="17" t="n"/>
      <c r="L8412" s="17" t="n"/>
      <c r="N8412">
        <f>IF($B8412="","",IF($C8412="SUPERSTORE","Superstore","DH"))</f>
        <v/>
      </c>
      <c r="O8412">
        <f>IF($B8412="","",IFERROR(VLOOKUP($B8412,Mapping!$A:$C,2,0),"Not Mapped"))</f>
        <v/>
      </c>
      <c r="P8412">
        <f>IF($B8412="","",IFERROR(VLOOKUP($B8412,Mapping!$A:$C,3,0),"Not Mapped"))</f>
        <v/>
      </c>
      <c r="Q8412">
        <f>IF($B8412="","",IF(COUNTIF(Exclusions!$A:$A,$B8412)&gt;0,"Yes","No"))</f>
        <v/>
      </c>
      <c r="R8412" s="17">
        <f>IF($B8412="","",MIN(1,DAY($A8412)/IF($N8412="Superstore",Settings!$B$5,Settings!$B$4)))</f>
        <v/>
      </c>
      <c r="S8412" s="17">
        <f>IF(OR($B8412="",$G8412="",$R8412=0),"",$G8412/$R8412)</f>
        <v/>
      </c>
      <c r="T8412">
        <f>IF($S8412="","",IF($S8412&lt;Settings!$B$8,"Critical",IF($S8412&lt;Settings!$B$9,"Semi Critical","Non Critical")))</f>
        <v/>
      </c>
      <c r="U8412">
        <f>IF($B8412="","",IFERROR(VLOOKUP($O8412,Leaders!$A:$B,2,0),"Not Mapped"))</f>
        <v/>
      </c>
    </row>
    <row r="8413">
      <c r="A8413" s="16" t="n"/>
      <c r="G8413" s="17" t="n"/>
      <c r="H8413" s="17" t="n"/>
      <c r="I8413" s="17" t="n"/>
      <c r="J8413" s="17" t="n"/>
      <c r="K8413" s="17" t="n"/>
      <c r="L8413" s="17" t="n"/>
      <c r="N8413">
        <f>IF($B8413="","",IF($C8413="SUPERSTORE","Superstore","DH"))</f>
        <v/>
      </c>
      <c r="O8413">
        <f>IF($B8413="","",IFERROR(VLOOKUP($B8413,Mapping!$A:$C,2,0),"Not Mapped"))</f>
        <v/>
      </c>
      <c r="P8413">
        <f>IF($B8413="","",IFERROR(VLOOKUP($B8413,Mapping!$A:$C,3,0),"Not Mapped"))</f>
        <v/>
      </c>
      <c r="Q8413">
        <f>IF($B8413="","",IF(COUNTIF(Exclusions!$A:$A,$B8413)&gt;0,"Yes","No"))</f>
        <v/>
      </c>
      <c r="R8413" s="17">
        <f>IF($B8413="","",MIN(1,DAY($A8413)/IF($N8413="Superstore",Settings!$B$5,Settings!$B$4)))</f>
        <v/>
      </c>
      <c r="S8413" s="17">
        <f>IF(OR($B8413="",$G8413="",$R8413=0),"",$G8413/$R8413)</f>
        <v/>
      </c>
      <c r="T8413">
        <f>IF($S8413="","",IF($S8413&lt;Settings!$B$8,"Critical",IF($S8413&lt;Settings!$B$9,"Semi Critical","Non Critical")))</f>
        <v/>
      </c>
      <c r="U8413">
        <f>IF($B8413="","",IFERROR(VLOOKUP($O8413,Leaders!$A:$B,2,0),"Not Mapped"))</f>
        <v/>
      </c>
    </row>
    <row r="8414">
      <c r="A8414" s="16" t="n"/>
      <c r="G8414" s="17" t="n"/>
      <c r="H8414" s="17" t="n"/>
      <c r="I8414" s="17" t="n"/>
      <c r="J8414" s="17" t="n"/>
      <c r="K8414" s="17" t="n"/>
      <c r="L8414" s="17" t="n"/>
      <c r="N8414">
        <f>IF($B8414="","",IF($C8414="SUPERSTORE","Superstore","DH"))</f>
        <v/>
      </c>
      <c r="O8414">
        <f>IF($B8414="","",IFERROR(VLOOKUP($B8414,Mapping!$A:$C,2,0),"Not Mapped"))</f>
        <v/>
      </c>
      <c r="P8414">
        <f>IF($B8414="","",IFERROR(VLOOKUP($B8414,Mapping!$A:$C,3,0),"Not Mapped"))</f>
        <v/>
      </c>
      <c r="Q8414">
        <f>IF($B8414="","",IF(COUNTIF(Exclusions!$A:$A,$B8414)&gt;0,"Yes","No"))</f>
        <v/>
      </c>
      <c r="R8414" s="17">
        <f>IF($B8414="","",MIN(1,DAY($A8414)/IF($N8414="Superstore",Settings!$B$5,Settings!$B$4)))</f>
        <v/>
      </c>
      <c r="S8414" s="17">
        <f>IF(OR($B8414="",$G8414="",$R8414=0),"",$G8414/$R8414)</f>
        <v/>
      </c>
      <c r="T8414">
        <f>IF($S8414="","",IF($S8414&lt;Settings!$B$8,"Critical",IF($S8414&lt;Settings!$B$9,"Semi Critical","Non Critical")))</f>
        <v/>
      </c>
      <c r="U8414">
        <f>IF($B8414="","",IFERROR(VLOOKUP($O8414,Leaders!$A:$B,2,0),"Not Mapped"))</f>
        <v/>
      </c>
    </row>
    <row r="8415">
      <c r="A8415" s="16" t="n"/>
      <c r="G8415" s="17" t="n"/>
      <c r="H8415" s="17" t="n"/>
      <c r="I8415" s="17" t="n"/>
      <c r="J8415" s="17" t="n"/>
      <c r="K8415" s="17" t="n"/>
      <c r="L8415" s="17" t="n"/>
      <c r="N8415">
        <f>IF($B8415="","",IF($C8415="SUPERSTORE","Superstore","DH"))</f>
        <v/>
      </c>
      <c r="O8415">
        <f>IF($B8415="","",IFERROR(VLOOKUP($B8415,Mapping!$A:$C,2,0),"Not Mapped"))</f>
        <v/>
      </c>
      <c r="P8415">
        <f>IF($B8415="","",IFERROR(VLOOKUP($B8415,Mapping!$A:$C,3,0),"Not Mapped"))</f>
        <v/>
      </c>
      <c r="Q8415">
        <f>IF($B8415="","",IF(COUNTIF(Exclusions!$A:$A,$B8415)&gt;0,"Yes","No"))</f>
        <v/>
      </c>
      <c r="R8415" s="17">
        <f>IF($B8415="","",MIN(1,DAY($A8415)/IF($N8415="Superstore",Settings!$B$5,Settings!$B$4)))</f>
        <v/>
      </c>
      <c r="S8415" s="17">
        <f>IF(OR($B8415="",$G8415="",$R8415=0),"",$G8415/$R8415)</f>
        <v/>
      </c>
      <c r="T8415">
        <f>IF($S8415="","",IF($S8415&lt;Settings!$B$8,"Critical",IF($S8415&lt;Settings!$B$9,"Semi Critical","Non Critical")))</f>
        <v/>
      </c>
      <c r="U8415">
        <f>IF($B8415="","",IFERROR(VLOOKUP($O8415,Leaders!$A:$B,2,0),"Not Mapped"))</f>
        <v/>
      </c>
    </row>
    <row r="8416">
      <c r="A8416" s="16" t="n"/>
      <c r="G8416" s="17" t="n"/>
      <c r="H8416" s="17" t="n"/>
      <c r="I8416" s="17" t="n"/>
      <c r="J8416" s="17" t="n"/>
      <c r="K8416" s="17" t="n"/>
      <c r="L8416" s="17" t="n"/>
      <c r="N8416">
        <f>IF($B8416="","",IF($C8416="SUPERSTORE","Superstore","DH"))</f>
        <v/>
      </c>
      <c r="O8416">
        <f>IF($B8416="","",IFERROR(VLOOKUP($B8416,Mapping!$A:$C,2,0),"Not Mapped"))</f>
        <v/>
      </c>
      <c r="P8416">
        <f>IF($B8416="","",IFERROR(VLOOKUP($B8416,Mapping!$A:$C,3,0),"Not Mapped"))</f>
        <v/>
      </c>
      <c r="Q8416">
        <f>IF($B8416="","",IF(COUNTIF(Exclusions!$A:$A,$B8416)&gt;0,"Yes","No"))</f>
        <v/>
      </c>
      <c r="R8416" s="17">
        <f>IF($B8416="","",MIN(1,DAY($A8416)/IF($N8416="Superstore",Settings!$B$5,Settings!$B$4)))</f>
        <v/>
      </c>
      <c r="S8416" s="17">
        <f>IF(OR($B8416="",$G8416="",$R8416=0),"",$G8416/$R8416)</f>
        <v/>
      </c>
      <c r="T8416">
        <f>IF($S8416="","",IF($S8416&lt;Settings!$B$8,"Critical",IF($S8416&lt;Settings!$B$9,"Semi Critical","Non Critical")))</f>
        <v/>
      </c>
      <c r="U8416">
        <f>IF($B8416="","",IFERROR(VLOOKUP($O8416,Leaders!$A:$B,2,0),"Not Mapped"))</f>
        <v/>
      </c>
    </row>
    <row r="8417">
      <c r="A8417" s="16" t="n"/>
      <c r="G8417" s="17" t="n"/>
      <c r="H8417" s="17" t="n"/>
      <c r="I8417" s="17" t="n"/>
      <c r="J8417" s="17" t="n"/>
      <c r="K8417" s="17" t="n"/>
      <c r="L8417" s="17" t="n"/>
      <c r="N8417">
        <f>IF($B8417="","",IF($C8417="SUPERSTORE","Superstore","DH"))</f>
        <v/>
      </c>
      <c r="O8417">
        <f>IF($B8417="","",IFERROR(VLOOKUP($B8417,Mapping!$A:$C,2,0),"Not Mapped"))</f>
        <v/>
      </c>
      <c r="P8417">
        <f>IF($B8417="","",IFERROR(VLOOKUP($B8417,Mapping!$A:$C,3,0),"Not Mapped"))</f>
        <v/>
      </c>
      <c r="Q8417">
        <f>IF($B8417="","",IF(COUNTIF(Exclusions!$A:$A,$B8417)&gt;0,"Yes","No"))</f>
        <v/>
      </c>
      <c r="R8417" s="17">
        <f>IF($B8417="","",MIN(1,DAY($A8417)/IF($N8417="Superstore",Settings!$B$5,Settings!$B$4)))</f>
        <v/>
      </c>
      <c r="S8417" s="17">
        <f>IF(OR($B8417="",$G8417="",$R8417=0),"",$G8417/$R8417)</f>
        <v/>
      </c>
      <c r="T8417">
        <f>IF($S8417="","",IF($S8417&lt;Settings!$B$8,"Critical",IF($S8417&lt;Settings!$B$9,"Semi Critical","Non Critical")))</f>
        <v/>
      </c>
      <c r="U8417">
        <f>IF($B8417="","",IFERROR(VLOOKUP($O8417,Leaders!$A:$B,2,0),"Not Mapped"))</f>
        <v/>
      </c>
    </row>
    <row r="8418">
      <c r="A8418" s="16" t="n"/>
      <c r="G8418" s="17" t="n"/>
      <c r="H8418" s="17" t="n"/>
      <c r="I8418" s="17" t="n"/>
      <c r="J8418" s="17" t="n"/>
      <c r="K8418" s="17" t="n"/>
      <c r="L8418" s="17" t="n"/>
      <c r="N8418">
        <f>IF($B8418="","",IF($C8418="SUPERSTORE","Superstore","DH"))</f>
        <v/>
      </c>
      <c r="O8418">
        <f>IF($B8418="","",IFERROR(VLOOKUP($B8418,Mapping!$A:$C,2,0),"Not Mapped"))</f>
        <v/>
      </c>
      <c r="P8418">
        <f>IF($B8418="","",IFERROR(VLOOKUP($B8418,Mapping!$A:$C,3,0),"Not Mapped"))</f>
        <v/>
      </c>
      <c r="Q8418">
        <f>IF($B8418="","",IF(COUNTIF(Exclusions!$A:$A,$B8418)&gt;0,"Yes","No"))</f>
        <v/>
      </c>
      <c r="R8418" s="17">
        <f>IF($B8418="","",MIN(1,DAY($A8418)/IF($N8418="Superstore",Settings!$B$5,Settings!$B$4)))</f>
        <v/>
      </c>
      <c r="S8418" s="17">
        <f>IF(OR($B8418="",$G8418="",$R8418=0),"",$G8418/$R8418)</f>
        <v/>
      </c>
      <c r="T8418">
        <f>IF($S8418="","",IF($S8418&lt;Settings!$B$8,"Critical",IF($S8418&lt;Settings!$B$9,"Semi Critical","Non Critical")))</f>
        <v/>
      </c>
      <c r="U8418">
        <f>IF($B8418="","",IFERROR(VLOOKUP($O8418,Leaders!$A:$B,2,0),"Not Mapped"))</f>
        <v/>
      </c>
    </row>
    <row r="8419">
      <c r="A8419" s="16" t="n"/>
      <c r="G8419" s="17" t="n"/>
      <c r="H8419" s="17" t="n"/>
      <c r="I8419" s="17" t="n"/>
      <c r="J8419" s="17" t="n"/>
      <c r="K8419" s="17" t="n"/>
      <c r="L8419" s="17" t="n"/>
      <c r="N8419">
        <f>IF($B8419="","",IF($C8419="SUPERSTORE","Superstore","DH"))</f>
        <v/>
      </c>
      <c r="O8419">
        <f>IF($B8419="","",IFERROR(VLOOKUP($B8419,Mapping!$A:$C,2,0),"Not Mapped"))</f>
        <v/>
      </c>
      <c r="P8419">
        <f>IF($B8419="","",IFERROR(VLOOKUP($B8419,Mapping!$A:$C,3,0),"Not Mapped"))</f>
        <v/>
      </c>
      <c r="Q8419">
        <f>IF($B8419="","",IF(COUNTIF(Exclusions!$A:$A,$B8419)&gt;0,"Yes","No"))</f>
        <v/>
      </c>
      <c r="R8419" s="17">
        <f>IF($B8419="","",MIN(1,DAY($A8419)/IF($N8419="Superstore",Settings!$B$5,Settings!$B$4)))</f>
        <v/>
      </c>
      <c r="S8419" s="17">
        <f>IF(OR($B8419="",$G8419="",$R8419=0),"",$G8419/$R8419)</f>
        <v/>
      </c>
      <c r="T8419">
        <f>IF($S8419="","",IF($S8419&lt;Settings!$B$8,"Critical",IF($S8419&lt;Settings!$B$9,"Semi Critical","Non Critical")))</f>
        <v/>
      </c>
      <c r="U8419">
        <f>IF($B8419="","",IFERROR(VLOOKUP($O8419,Leaders!$A:$B,2,0),"Not Mapped"))</f>
        <v/>
      </c>
    </row>
    <row r="8420">
      <c r="A8420" s="16" t="n"/>
      <c r="G8420" s="17" t="n"/>
      <c r="H8420" s="17" t="n"/>
      <c r="I8420" s="17" t="n"/>
      <c r="J8420" s="17" t="n"/>
      <c r="K8420" s="17" t="n"/>
      <c r="L8420" s="17" t="n"/>
      <c r="N8420">
        <f>IF($B8420="","",IF($C8420="SUPERSTORE","Superstore","DH"))</f>
        <v/>
      </c>
      <c r="O8420">
        <f>IF($B8420="","",IFERROR(VLOOKUP($B8420,Mapping!$A:$C,2,0),"Not Mapped"))</f>
        <v/>
      </c>
      <c r="P8420">
        <f>IF($B8420="","",IFERROR(VLOOKUP($B8420,Mapping!$A:$C,3,0),"Not Mapped"))</f>
        <v/>
      </c>
      <c r="Q8420">
        <f>IF($B8420="","",IF(COUNTIF(Exclusions!$A:$A,$B8420)&gt;0,"Yes","No"))</f>
        <v/>
      </c>
      <c r="R8420" s="17">
        <f>IF($B8420="","",MIN(1,DAY($A8420)/IF($N8420="Superstore",Settings!$B$5,Settings!$B$4)))</f>
        <v/>
      </c>
      <c r="S8420" s="17">
        <f>IF(OR($B8420="",$G8420="",$R8420=0),"",$G8420/$R8420)</f>
        <v/>
      </c>
      <c r="T8420">
        <f>IF($S8420="","",IF($S8420&lt;Settings!$B$8,"Critical",IF($S8420&lt;Settings!$B$9,"Semi Critical","Non Critical")))</f>
        <v/>
      </c>
      <c r="U8420">
        <f>IF($B8420="","",IFERROR(VLOOKUP($O8420,Leaders!$A:$B,2,0),"Not Mapped"))</f>
        <v/>
      </c>
    </row>
    <row r="8421">
      <c r="A8421" s="16" t="n"/>
      <c r="G8421" s="17" t="n"/>
      <c r="H8421" s="17" t="n"/>
      <c r="I8421" s="17" t="n"/>
      <c r="J8421" s="17" t="n"/>
      <c r="K8421" s="17" t="n"/>
      <c r="L8421" s="17" t="n"/>
      <c r="N8421">
        <f>IF($B8421="","",IF($C8421="SUPERSTORE","Superstore","DH"))</f>
        <v/>
      </c>
      <c r="O8421">
        <f>IF($B8421="","",IFERROR(VLOOKUP($B8421,Mapping!$A:$C,2,0),"Not Mapped"))</f>
        <v/>
      </c>
      <c r="P8421">
        <f>IF($B8421="","",IFERROR(VLOOKUP($B8421,Mapping!$A:$C,3,0),"Not Mapped"))</f>
        <v/>
      </c>
      <c r="Q8421">
        <f>IF($B8421="","",IF(COUNTIF(Exclusions!$A:$A,$B8421)&gt;0,"Yes","No"))</f>
        <v/>
      </c>
      <c r="R8421" s="17">
        <f>IF($B8421="","",MIN(1,DAY($A8421)/IF($N8421="Superstore",Settings!$B$5,Settings!$B$4)))</f>
        <v/>
      </c>
      <c r="S8421" s="17">
        <f>IF(OR($B8421="",$G8421="",$R8421=0),"",$G8421/$R8421)</f>
        <v/>
      </c>
      <c r="T8421">
        <f>IF($S8421="","",IF($S8421&lt;Settings!$B$8,"Critical",IF($S8421&lt;Settings!$B$9,"Semi Critical","Non Critical")))</f>
        <v/>
      </c>
      <c r="U8421">
        <f>IF($B8421="","",IFERROR(VLOOKUP($O8421,Leaders!$A:$B,2,0),"Not Mapped"))</f>
        <v/>
      </c>
    </row>
    <row r="8422">
      <c r="A8422" s="16" t="n"/>
      <c r="G8422" s="17" t="n"/>
      <c r="H8422" s="17" t="n"/>
      <c r="I8422" s="17" t="n"/>
      <c r="J8422" s="17" t="n"/>
      <c r="K8422" s="17" t="n"/>
      <c r="L8422" s="17" t="n"/>
      <c r="N8422">
        <f>IF($B8422="","",IF($C8422="SUPERSTORE","Superstore","DH"))</f>
        <v/>
      </c>
      <c r="O8422">
        <f>IF($B8422="","",IFERROR(VLOOKUP($B8422,Mapping!$A:$C,2,0),"Not Mapped"))</f>
        <v/>
      </c>
      <c r="P8422">
        <f>IF($B8422="","",IFERROR(VLOOKUP($B8422,Mapping!$A:$C,3,0),"Not Mapped"))</f>
        <v/>
      </c>
      <c r="Q8422">
        <f>IF($B8422="","",IF(COUNTIF(Exclusions!$A:$A,$B8422)&gt;0,"Yes","No"))</f>
        <v/>
      </c>
      <c r="R8422" s="17">
        <f>IF($B8422="","",MIN(1,DAY($A8422)/IF($N8422="Superstore",Settings!$B$5,Settings!$B$4)))</f>
        <v/>
      </c>
      <c r="S8422" s="17">
        <f>IF(OR($B8422="",$G8422="",$R8422=0),"",$G8422/$R8422)</f>
        <v/>
      </c>
      <c r="T8422">
        <f>IF($S8422="","",IF($S8422&lt;Settings!$B$8,"Critical",IF($S8422&lt;Settings!$B$9,"Semi Critical","Non Critical")))</f>
        <v/>
      </c>
      <c r="U8422">
        <f>IF($B8422="","",IFERROR(VLOOKUP($O8422,Leaders!$A:$B,2,0),"Not Mapped"))</f>
        <v/>
      </c>
    </row>
    <row r="8423">
      <c r="A8423" s="16" t="n"/>
      <c r="G8423" s="17" t="n"/>
      <c r="H8423" s="17" t="n"/>
      <c r="I8423" s="17" t="n"/>
      <c r="J8423" s="17" t="n"/>
      <c r="K8423" s="17" t="n"/>
      <c r="L8423" s="17" t="n"/>
      <c r="N8423">
        <f>IF($B8423="","",IF($C8423="SUPERSTORE","Superstore","DH"))</f>
        <v/>
      </c>
      <c r="O8423">
        <f>IF($B8423="","",IFERROR(VLOOKUP($B8423,Mapping!$A:$C,2,0),"Not Mapped"))</f>
        <v/>
      </c>
      <c r="P8423">
        <f>IF($B8423="","",IFERROR(VLOOKUP($B8423,Mapping!$A:$C,3,0),"Not Mapped"))</f>
        <v/>
      </c>
      <c r="Q8423">
        <f>IF($B8423="","",IF(COUNTIF(Exclusions!$A:$A,$B8423)&gt;0,"Yes","No"))</f>
        <v/>
      </c>
      <c r="R8423" s="17">
        <f>IF($B8423="","",MIN(1,DAY($A8423)/IF($N8423="Superstore",Settings!$B$5,Settings!$B$4)))</f>
        <v/>
      </c>
      <c r="S8423" s="17">
        <f>IF(OR($B8423="",$G8423="",$R8423=0),"",$G8423/$R8423)</f>
        <v/>
      </c>
      <c r="T8423">
        <f>IF($S8423="","",IF($S8423&lt;Settings!$B$8,"Critical",IF($S8423&lt;Settings!$B$9,"Semi Critical","Non Critical")))</f>
        <v/>
      </c>
      <c r="U8423">
        <f>IF($B8423="","",IFERROR(VLOOKUP($O8423,Leaders!$A:$B,2,0),"Not Mapped"))</f>
        <v/>
      </c>
    </row>
    <row r="8424">
      <c r="A8424" s="16" t="n"/>
      <c r="G8424" s="17" t="n"/>
      <c r="H8424" s="17" t="n"/>
      <c r="I8424" s="17" t="n"/>
      <c r="J8424" s="17" t="n"/>
      <c r="K8424" s="17" t="n"/>
      <c r="L8424" s="17" t="n"/>
      <c r="N8424">
        <f>IF($B8424="","",IF($C8424="SUPERSTORE","Superstore","DH"))</f>
        <v/>
      </c>
      <c r="O8424">
        <f>IF($B8424="","",IFERROR(VLOOKUP($B8424,Mapping!$A:$C,2,0),"Not Mapped"))</f>
        <v/>
      </c>
      <c r="P8424">
        <f>IF($B8424="","",IFERROR(VLOOKUP($B8424,Mapping!$A:$C,3,0),"Not Mapped"))</f>
        <v/>
      </c>
      <c r="Q8424">
        <f>IF($B8424="","",IF(COUNTIF(Exclusions!$A:$A,$B8424)&gt;0,"Yes","No"))</f>
        <v/>
      </c>
      <c r="R8424" s="17">
        <f>IF($B8424="","",MIN(1,DAY($A8424)/IF($N8424="Superstore",Settings!$B$5,Settings!$B$4)))</f>
        <v/>
      </c>
      <c r="S8424" s="17">
        <f>IF(OR($B8424="",$G8424="",$R8424=0),"",$G8424/$R8424)</f>
        <v/>
      </c>
      <c r="T8424">
        <f>IF($S8424="","",IF($S8424&lt;Settings!$B$8,"Critical",IF($S8424&lt;Settings!$B$9,"Semi Critical","Non Critical")))</f>
        <v/>
      </c>
      <c r="U8424">
        <f>IF($B8424="","",IFERROR(VLOOKUP($O8424,Leaders!$A:$B,2,0),"Not Mapped"))</f>
        <v/>
      </c>
    </row>
    <row r="8425">
      <c r="A8425" s="16" t="n"/>
      <c r="G8425" s="17" t="n"/>
      <c r="H8425" s="17" t="n"/>
      <c r="I8425" s="17" t="n"/>
      <c r="J8425" s="17" t="n"/>
      <c r="K8425" s="17" t="n"/>
      <c r="L8425" s="17" t="n"/>
      <c r="N8425">
        <f>IF($B8425="","",IF($C8425="SUPERSTORE","Superstore","DH"))</f>
        <v/>
      </c>
      <c r="O8425">
        <f>IF($B8425="","",IFERROR(VLOOKUP($B8425,Mapping!$A:$C,2,0),"Not Mapped"))</f>
        <v/>
      </c>
      <c r="P8425">
        <f>IF($B8425="","",IFERROR(VLOOKUP($B8425,Mapping!$A:$C,3,0),"Not Mapped"))</f>
        <v/>
      </c>
      <c r="Q8425">
        <f>IF($B8425="","",IF(COUNTIF(Exclusions!$A:$A,$B8425)&gt;0,"Yes","No"))</f>
        <v/>
      </c>
      <c r="R8425" s="17">
        <f>IF($B8425="","",MIN(1,DAY($A8425)/IF($N8425="Superstore",Settings!$B$5,Settings!$B$4)))</f>
        <v/>
      </c>
      <c r="S8425" s="17">
        <f>IF(OR($B8425="",$G8425="",$R8425=0),"",$G8425/$R8425)</f>
        <v/>
      </c>
      <c r="T8425">
        <f>IF($S8425="","",IF($S8425&lt;Settings!$B$8,"Critical",IF($S8425&lt;Settings!$B$9,"Semi Critical","Non Critical")))</f>
        <v/>
      </c>
      <c r="U8425">
        <f>IF($B8425="","",IFERROR(VLOOKUP($O8425,Leaders!$A:$B,2,0),"Not Mapped"))</f>
        <v/>
      </c>
    </row>
    <row r="8426">
      <c r="A8426" s="16" t="n"/>
      <c r="G8426" s="17" t="n"/>
      <c r="H8426" s="17" t="n"/>
      <c r="I8426" s="17" t="n"/>
      <c r="J8426" s="17" t="n"/>
      <c r="K8426" s="17" t="n"/>
      <c r="L8426" s="17" t="n"/>
      <c r="N8426">
        <f>IF($B8426="","",IF($C8426="SUPERSTORE","Superstore","DH"))</f>
        <v/>
      </c>
      <c r="O8426">
        <f>IF($B8426="","",IFERROR(VLOOKUP($B8426,Mapping!$A:$C,2,0),"Not Mapped"))</f>
        <v/>
      </c>
      <c r="P8426">
        <f>IF($B8426="","",IFERROR(VLOOKUP($B8426,Mapping!$A:$C,3,0),"Not Mapped"))</f>
        <v/>
      </c>
      <c r="Q8426">
        <f>IF($B8426="","",IF(COUNTIF(Exclusions!$A:$A,$B8426)&gt;0,"Yes","No"))</f>
        <v/>
      </c>
      <c r="R8426" s="17">
        <f>IF($B8426="","",MIN(1,DAY($A8426)/IF($N8426="Superstore",Settings!$B$5,Settings!$B$4)))</f>
        <v/>
      </c>
      <c r="S8426" s="17">
        <f>IF(OR($B8426="",$G8426="",$R8426=0),"",$G8426/$R8426)</f>
        <v/>
      </c>
      <c r="T8426">
        <f>IF($S8426="","",IF($S8426&lt;Settings!$B$8,"Critical",IF($S8426&lt;Settings!$B$9,"Semi Critical","Non Critical")))</f>
        <v/>
      </c>
      <c r="U8426">
        <f>IF($B8426="","",IFERROR(VLOOKUP($O8426,Leaders!$A:$B,2,0),"Not Mapped"))</f>
        <v/>
      </c>
    </row>
    <row r="8427">
      <c r="A8427" s="16" t="n"/>
      <c r="G8427" s="17" t="n"/>
      <c r="H8427" s="17" t="n"/>
      <c r="I8427" s="17" t="n"/>
      <c r="J8427" s="17" t="n"/>
      <c r="K8427" s="17" t="n"/>
      <c r="L8427" s="17" t="n"/>
      <c r="N8427">
        <f>IF($B8427="","",IF($C8427="SUPERSTORE","Superstore","DH"))</f>
        <v/>
      </c>
      <c r="O8427">
        <f>IF($B8427="","",IFERROR(VLOOKUP($B8427,Mapping!$A:$C,2,0),"Not Mapped"))</f>
        <v/>
      </c>
      <c r="P8427">
        <f>IF($B8427="","",IFERROR(VLOOKUP($B8427,Mapping!$A:$C,3,0),"Not Mapped"))</f>
        <v/>
      </c>
      <c r="Q8427">
        <f>IF($B8427="","",IF(COUNTIF(Exclusions!$A:$A,$B8427)&gt;0,"Yes","No"))</f>
        <v/>
      </c>
      <c r="R8427" s="17">
        <f>IF($B8427="","",MIN(1,DAY($A8427)/IF($N8427="Superstore",Settings!$B$5,Settings!$B$4)))</f>
        <v/>
      </c>
      <c r="S8427" s="17">
        <f>IF(OR($B8427="",$G8427="",$R8427=0),"",$G8427/$R8427)</f>
        <v/>
      </c>
      <c r="T8427">
        <f>IF($S8427="","",IF($S8427&lt;Settings!$B$8,"Critical",IF($S8427&lt;Settings!$B$9,"Semi Critical","Non Critical")))</f>
        <v/>
      </c>
      <c r="U8427">
        <f>IF($B8427="","",IFERROR(VLOOKUP($O8427,Leaders!$A:$B,2,0),"Not Mapped"))</f>
        <v/>
      </c>
    </row>
    <row r="8428">
      <c r="A8428" s="16" t="n"/>
      <c r="G8428" s="17" t="n"/>
      <c r="H8428" s="17" t="n"/>
      <c r="I8428" s="17" t="n"/>
      <c r="J8428" s="17" t="n"/>
      <c r="K8428" s="17" t="n"/>
      <c r="L8428" s="17" t="n"/>
      <c r="N8428">
        <f>IF($B8428="","",IF($C8428="SUPERSTORE","Superstore","DH"))</f>
        <v/>
      </c>
      <c r="O8428">
        <f>IF($B8428="","",IFERROR(VLOOKUP($B8428,Mapping!$A:$C,2,0),"Not Mapped"))</f>
        <v/>
      </c>
      <c r="P8428">
        <f>IF($B8428="","",IFERROR(VLOOKUP($B8428,Mapping!$A:$C,3,0),"Not Mapped"))</f>
        <v/>
      </c>
      <c r="Q8428">
        <f>IF($B8428="","",IF(COUNTIF(Exclusions!$A:$A,$B8428)&gt;0,"Yes","No"))</f>
        <v/>
      </c>
      <c r="R8428" s="17">
        <f>IF($B8428="","",MIN(1,DAY($A8428)/IF($N8428="Superstore",Settings!$B$5,Settings!$B$4)))</f>
        <v/>
      </c>
      <c r="S8428" s="17">
        <f>IF(OR($B8428="",$G8428="",$R8428=0),"",$G8428/$R8428)</f>
        <v/>
      </c>
      <c r="T8428">
        <f>IF($S8428="","",IF($S8428&lt;Settings!$B$8,"Critical",IF($S8428&lt;Settings!$B$9,"Semi Critical","Non Critical")))</f>
        <v/>
      </c>
      <c r="U8428">
        <f>IF($B8428="","",IFERROR(VLOOKUP($O8428,Leaders!$A:$B,2,0),"Not Mapped"))</f>
        <v/>
      </c>
    </row>
    <row r="8429">
      <c r="A8429" s="16" t="n"/>
      <c r="G8429" s="17" t="n"/>
      <c r="H8429" s="17" t="n"/>
      <c r="I8429" s="17" t="n"/>
      <c r="J8429" s="17" t="n"/>
      <c r="K8429" s="17" t="n"/>
      <c r="L8429" s="17" t="n"/>
      <c r="N8429">
        <f>IF($B8429="","",IF($C8429="SUPERSTORE","Superstore","DH"))</f>
        <v/>
      </c>
      <c r="O8429">
        <f>IF($B8429="","",IFERROR(VLOOKUP($B8429,Mapping!$A:$C,2,0),"Not Mapped"))</f>
        <v/>
      </c>
      <c r="P8429">
        <f>IF($B8429="","",IFERROR(VLOOKUP($B8429,Mapping!$A:$C,3,0),"Not Mapped"))</f>
        <v/>
      </c>
      <c r="Q8429">
        <f>IF($B8429="","",IF(COUNTIF(Exclusions!$A:$A,$B8429)&gt;0,"Yes","No"))</f>
        <v/>
      </c>
      <c r="R8429" s="17">
        <f>IF($B8429="","",MIN(1,DAY($A8429)/IF($N8429="Superstore",Settings!$B$5,Settings!$B$4)))</f>
        <v/>
      </c>
      <c r="S8429" s="17">
        <f>IF(OR($B8429="",$G8429="",$R8429=0),"",$G8429/$R8429)</f>
        <v/>
      </c>
      <c r="T8429">
        <f>IF($S8429="","",IF($S8429&lt;Settings!$B$8,"Critical",IF($S8429&lt;Settings!$B$9,"Semi Critical","Non Critical")))</f>
        <v/>
      </c>
      <c r="U8429">
        <f>IF($B8429="","",IFERROR(VLOOKUP($O8429,Leaders!$A:$B,2,0),"Not Mapped"))</f>
        <v/>
      </c>
    </row>
    <row r="8430">
      <c r="A8430" s="16" t="n"/>
      <c r="G8430" s="17" t="n"/>
      <c r="H8430" s="17" t="n"/>
      <c r="I8430" s="17" t="n"/>
      <c r="J8430" s="17" t="n"/>
      <c r="K8430" s="17" t="n"/>
      <c r="L8430" s="17" t="n"/>
      <c r="N8430">
        <f>IF($B8430="","",IF($C8430="SUPERSTORE","Superstore","DH"))</f>
        <v/>
      </c>
      <c r="O8430">
        <f>IF($B8430="","",IFERROR(VLOOKUP($B8430,Mapping!$A:$C,2,0),"Not Mapped"))</f>
        <v/>
      </c>
      <c r="P8430">
        <f>IF($B8430="","",IFERROR(VLOOKUP($B8430,Mapping!$A:$C,3,0),"Not Mapped"))</f>
        <v/>
      </c>
      <c r="Q8430">
        <f>IF($B8430="","",IF(COUNTIF(Exclusions!$A:$A,$B8430)&gt;0,"Yes","No"))</f>
        <v/>
      </c>
      <c r="R8430" s="17">
        <f>IF($B8430="","",MIN(1,DAY($A8430)/IF($N8430="Superstore",Settings!$B$5,Settings!$B$4)))</f>
        <v/>
      </c>
      <c r="S8430" s="17">
        <f>IF(OR($B8430="",$G8430="",$R8430=0),"",$G8430/$R8430)</f>
        <v/>
      </c>
      <c r="T8430">
        <f>IF($S8430="","",IF($S8430&lt;Settings!$B$8,"Critical",IF($S8430&lt;Settings!$B$9,"Semi Critical","Non Critical")))</f>
        <v/>
      </c>
      <c r="U8430">
        <f>IF($B8430="","",IFERROR(VLOOKUP($O8430,Leaders!$A:$B,2,0),"Not Mapped"))</f>
        <v/>
      </c>
    </row>
    <row r="8431">
      <c r="A8431" s="16" t="n"/>
      <c r="G8431" s="17" t="n"/>
      <c r="H8431" s="17" t="n"/>
      <c r="I8431" s="17" t="n"/>
      <c r="J8431" s="17" t="n"/>
      <c r="K8431" s="17" t="n"/>
      <c r="L8431" s="17" t="n"/>
      <c r="N8431">
        <f>IF($B8431="","",IF($C8431="SUPERSTORE","Superstore","DH"))</f>
        <v/>
      </c>
      <c r="O8431">
        <f>IF($B8431="","",IFERROR(VLOOKUP($B8431,Mapping!$A:$C,2,0),"Not Mapped"))</f>
        <v/>
      </c>
      <c r="P8431">
        <f>IF($B8431="","",IFERROR(VLOOKUP($B8431,Mapping!$A:$C,3,0),"Not Mapped"))</f>
        <v/>
      </c>
      <c r="Q8431">
        <f>IF($B8431="","",IF(COUNTIF(Exclusions!$A:$A,$B8431)&gt;0,"Yes","No"))</f>
        <v/>
      </c>
      <c r="R8431" s="17">
        <f>IF($B8431="","",MIN(1,DAY($A8431)/IF($N8431="Superstore",Settings!$B$5,Settings!$B$4)))</f>
        <v/>
      </c>
      <c r="S8431" s="17">
        <f>IF(OR($B8431="",$G8431="",$R8431=0),"",$G8431/$R8431)</f>
        <v/>
      </c>
      <c r="T8431">
        <f>IF($S8431="","",IF($S8431&lt;Settings!$B$8,"Critical",IF($S8431&lt;Settings!$B$9,"Semi Critical","Non Critical")))</f>
        <v/>
      </c>
      <c r="U8431">
        <f>IF($B8431="","",IFERROR(VLOOKUP($O8431,Leaders!$A:$B,2,0),"Not Mapped"))</f>
        <v/>
      </c>
    </row>
    <row r="8432">
      <c r="A8432" s="16" t="n"/>
      <c r="G8432" s="17" t="n"/>
      <c r="H8432" s="17" t="n"/>
      <c r="I8432" s="17" t="n"/>
      <c r="J8432" s="17" t="n"/>
      <c r="K8432" s="17" t="n"/>
      <c r="L8432" s="17" t="n"/>
      <c r="N8432">
        <f>IF($B8432="","",IF($C8432="SUPERSTORE","Superstore","DH"))</f>
        <v/>
      </c>
      <c r="O8432">
        <f>IF($B8432="","",IFERROR(VLOOKUP($B8432,Mapping!$A:$C,2,0),"Not Mapped"))</f>
        <v/>
      </c>
      <c r="P8432">
        <f>IF($B8432="","",IFERROR(VLOOKUP($B8432,Mapping!$A:$C,3,0),"Not Mapped"))</f>
        <v/>
      </c>
      <c r="Q8432">
        <f>IF($B8432="","",IF(COUNTIF(Exclusions!$A:$A,$B8432)&gt;0,"Yes","No"))</f>
        <v/>
      </c>
      <c r="R8432" s="17">
        <f>IF($B8432="","",MIN(1,DAY($A8432)/IF($N8432="Superstore",Settings!$B$5,Settings!$B$4)))</f>
        <v/>
      </c>
      <c r="S8432" s="17">
        <f>IF(OR($B8432="",$G8432="",$R8432=0),"",$G8432/$R8432)</f>
        <v/>
      </c>
      <c r="T8432">
        <f>IF($S8432="","",IF($S8432&lt;Settings!$B$8,"Critical",IF($S8432&lt;Settings!$B$9,"Semi Critical","Non Critical")))</f>
        <v/>
      </c>
      <c r="U8432">
        <f>IF($B8432="","",IFERROR(VLOOKUP($O8432,Leaders!$A:$B,2,0),"Not Mapped"))</f>
        <v/>
      </c>
    </row>
    <row r="8433">
      <c r="A8433" s="16" t="n"/>
      <c r="G8433" s="17" t="n"/>
      <c r="H8433" s="17" t="n"/>
      <c r="I8433" s="17" t="n"/>
      <c r="J8433" s="17" t="n"/>
      <c r="K8433" s="17" t="n"/>
      <c r="L8433" s="17" t="n"/>
      <c r="N8433">
        <f>IF($B8433="","",IF($C8433="SUPERSTORE","Superstore","DH"))</f>
        <v/>
      </c>
      <c r="O8433">
        <f>IF($B8433="","",IFERROR(VLOOKUP($B8433,Mapping!$A:$C,2,0),"Not Mapped"))</f>
        <v/>
      </c>
      <c r="P8433">
        <f>IF($B8433="","",IFERROR(VLOOKUP($B8433,Mapping!$A:$C,3,0),"Not Mapped"))</f>
        <v/>
      </c>
      <c r="Q8433">
        <f>IF($B8433="","",IF(COUNTIF(Exclusions!$A:$A,$B8433)&gt;0,"Yes","No"))</f>
        <v/>
      </c>
      <c r="R8433" s="17">
        <f>IF($B8433="","",MIN(1,DAY($A8433)/IF($N8433="Superstore",Settings!$B$5,Settings!$B$4)))</f>
        <v/>
      </c>
      <c r="S8433" s="17">
        <f>IF(OR($B8433="",$G8433="",$R8433=0),"",$G8433/$R8433)</f>
        <v/>
      </c>
      <c r="T8433">
        <f>IF($S8433="","",IF($S8433&lt;Settings!$B$8,"Critical",IF($S8433&lt;Settings!$B$9,"Semi Critical","Non Critical")))</f>
        <v/>
      </c>
      <c r="U8433">
        <f>IF($B8433="","",IFERROR(VLOOKUP($O8433,Leaders!$A:$B,2,0),"Not Mapped"))</f>
        <v/>
      </c>
    </row>
    <row r="8434">
      <c r="A8434" s="16" t="n"/>
      <c r="G8434" s="17" t="n"/>
      <c r="H8434" s="17" t="n"/>
      <c r="I8434" s="17" t="n"/>
      <c r="J8434" s="17" t="n"/>
      <c r="K8434" s="17" t="n"/>
      <c r="L8434" s="17" t="n"/>
      <c r="N8434">
        <f>IF($B8434="","",IF($C8434="SUPERSTORE","Superstore","DH"))</f>
        <v/>
      </c>
      <c r="O8434">
        <f>IF($B8434="","",IFERROR(VLOOKUP($B8434,Mapping!$A:$C,2,0),"Not Mapped"))</f>
        <v/>
      </c>
      <c r="P8434">
        <f>IF($B8434="","",IFERROR(VLOOKUP($B8434,Mapping!$A:$C,3,0),"Not Mapped"))</f>
        <v/>
      </c>
      <c r="Q8434">
        <f>IF($B8434="","",IF(COUNTIF(Exclusions!$A:$A,$B8434)&gt;0,"Yes","No"))</f>
        <v/>
      </c>
      <c r="R8434" s="17">
        <f>IF($B8434="","",MIN(1,DAY($A8434)/IF($N8434="Superstore",Settings!$B$5,Settings!$B$4)))</f>
        <v/>
      </c>
      <c r="S8434" s="17">
        <f>IF(OR($B8434="",$G8434="",$R8434=0),"",$G8434/$R8434)</f>
        <v/>
      </c>
      <c r="T8434">
        <f>IF($S8434="","",IF($S8434&lt;Settings!$B$8,"Critical",IF($S8434&lt;Settings!$B$9,"Semi Critical","Non Critical")))</f>
        <v/>
      </c>
      <c r="U8434">
        <f>IF($B8434="","",IFERROR(VLOOKUP($O8434,Leaders!$A:$B,2,0),"Not Mapped"))</f>
        <v/>
      </c>
    </row>
    <row r="8435">
      <c r="A8435" s="16" t="n"/>
      <c r="G8435" s="17" t="n"/>
      <c r="H8435" s="17" t="n"/>
      <c r="I8435" s="17" t="n"/>
      <c r="J8435" s="17" t="n"/>
      <c r="K8435" s="17" t="n"/>
      <c r="L8435" s="17" t="n"/>
      <c r="N8435">
        <f>IF($B8435="","",IF($C8435="SUPERSTORE","Superstore","DH"))</f>
        <v/>
      </c>
      <c r="O8435">
        <f>IF($B8435="","",IFERROR(VLOOKUP($B8435,Mapping!$A:$C,2,0),"Not Mapped"))</f>
        <v/>
      </c>
      <c r="P8435">
        <f>IF($B8435="","",IFERROR(VLOOKUP($B8435,Mapping!$A:$C,3,0),"Not Mapped"))</f>
        <v/>
      </c>
      <c r="Q8435">
        <f>IF($B8435="","",IF(COUNTIF(Exclusions!$A:$A,$B8435)&gt;0,"Yes","No"))</f>
        <v/>
      </c>
      <c r="R8435" s="17">
        <f>IF($B8435="","",MIN(1,DAY($A8435)/IF($N8435="Superstore",Settings!$B$5,Settings!$B$4)))</f>
        <v/>
      </c>
      <c r="S8435" s="17">
        <f>IF(OR($B8435="",$G8435="",$R8435=0),"",$G8435/$R8435)</f>
        <v/>
      </c>
      <c r="T8435">
        <f>IF($S8435="","",IF($S8435&lt;Settings!$B$8,"Critical",IF($S8435&lt;Settings!$B$9,"Semi Critical","Non Critical")))</f>
        <v/>
      </c>
      <c r="U8435">
        <f>IF($B8435="","",IFERROR(VLOOKUP($O8435,Leaders!$A:$B,2,0),"Not Mapped"))</f>
        <v/>
      </c>
    </row>
    <row r="8436">
      <c r="A8436" s="16" t="n"/>
      <c r="G8436" s="17" t="n"/>
      <c r="H8436" s="17" t="n"/>
      <c r="I8436" s="17" t="n"/>
      <c r="J8436" s="17" t="n"/>
      <c r="K8436" s="17" t="n"/>
      <c r="L8436" s="17" t="n"/>
      <c r="N8436">
        <f>IF($B8436="","",IF($C8436="SUPERSTORE","Superstore","DH"))</f>
        <v/>
      </c>
      <c r="O8436">
        <f>IF($B8436="","",IFERROR(VLOOKUP($B8436,Mapping!$A:$C,2,0),"Not Mapped"))</f>
        <v/>
      </c>
      <c r="P8436">
        <f>IF($B8436="","",IFERROR(VLOOKUP($B8436,Mapping!$A:$C,3,0),"Not Mapped"))</f>
        <v/>
      </c>
      <c r="Q8436">
        <f>IF($B8436="","",IF(COUNTIF(Exclusions!$A:$A,$B8436)&gt;0,"Yes","No"))</f>
        <v/>
      </c>
      <c r="R8436" s="17">
        <f>IF($B8436="","",MIN(1,DAY($A8436)/IF($N8436="Superstore",Settings!$B$5,Settings!$B$4)))</f>
        <v/>
      </c>
      <c r="S8436" s="17">
        <f>IF(OR($B8436="",$G8436="",$R8436=0),"",$G8436/$R8436)</f>
        <v/>
      </c>
      <c r="T8436">
        <f>IF($S8436="","",IF($S8436&lt;Settings!$B$8,"Critical",IF($S8436&lt;Settings!$B$9,"Semi Critical","Non Critical")))</f>
        <v/>
      </c>
      <c r="U8436">
        <f>IF($B8436="","",IFERROR(VLOOKUP($O8436,Leaders!$A:$B,2,0),"Not Mapped"))</f>
        <v/>
      </c>
    </row>
    <row r="8437">
      <c r="A8437" s="16" t="n"/>
      <c r="G8437" s="17" t="n"/>
      <c r="H8437" s="17" t="n"/>
      <c r="I8437" s="17" t="n"/>
      <c r="J8437" s="17" t="n"/>
      <c r="K8437" s="17" t="n"/>
      <c r="L8437" s="17" t="n"/>
      <c r="N8437">
        <f>IF($B8437="","",IF($C8437="SUPERSTORE","Superstore","DH"))</f>
        <v/>
      </c>
      <c r="O8437">
        <f>IF($B8437="","",IFERROR(VLOOKUP($B8437,Mapping!$A:$C,2,0),"Not Mapped"))</f>
        <v/>
      </c>
      <c r="P8437">
        <f>IF($B8437="","",IFERROR(VLOOKUP($B8437,Mapping!$A:$C,3,0),"Not Mapped"))</f>
        <v/>
      </c>
      <c r="Q8437">
        <f>IF($B8437="","",IF(COUNTIF(Exclusions!$A:$A,$B8437)&gt;0,"Yes","No"))</f>
        <v/>
      </c>
      <c r="R8437" s="17">
        <f>IF($B8437="","",MIN(1,DAY($A8437)/IF($N8437="Superstore",Settings!$B$5,Settings!$B$4)))</f>
        <v/>
      </c>
      <c r="S8437" s="17">
        <f>IF(OR($B8437="",$G8437="",$R8437=0),"",$G8437/$R8437)</f>
        <v/>
      </c>
      <c r="T8437">
        <f>IF($S8437="","",IF($S8437&lt;Settings!$B$8,"Critical",IF($S8437&lt;Settings!$B$9,"Semi Critical","Non Critical")))</f>
        <v/>
      </c>
      <c r="U8437">
        <f>IF($B8437="","",IFERROR(VLOOKUP($O8437,Leaders!$A:$B,2,0),"Not Mapped"))</f>
        <v/>
      </c>
    </row>
    <row r="8438">
      <c r="A8438" s="16" t="n"/>
      <c r="G8438" s="17" t="n"/>
      <c r="H8438" s="17" t="n"/>
      <c r="I8438" s="17" t="n"/>
      <c r="J8438" s="17" t="n"/>
      <c r="K8438" s="17" t="n"/>
      <c r="L8438" s="17" t="n"/>
      <c r="N8438">
        <f>IF($B8438="","",IF($C8438="SUPERSTORE","Superstore","DH"))</f>
        <v/>
      </c>
      <c r="O8438">
        <f>IF($B8438="","",IFERROR(VLOOKUP($B8438,Mapping!$A:$C,2,0),"Not Mapped"))</f>
        <v/>
      </c>
      <c r="P8438">
        <f>IF($B8438="","",IFERROR(VLOOKUP($B8438,Mapping!$A:$C,3,0),"Not Mapped"))</f>
        <v/>
      </c>
      <c r="Q8438">
        <f>IF($B8438="","",IF(COUNTIF(Exclusions!$A:$A,$B8438)&gt;0,"Yes","No"))</f>
        <v/>
      </c>
      <c r="R8438" s="17">
        <f>IF($B8438="","",MIN(1,DAY($A8438)/IF($N8438="Superstore",Settings!$B$5,Settings!$B$4)))</f>
        <v/>
      </c>
      <c r="S8438" s="17">
        <f>IF(OR($B8438="",$G8438="",$R8438=0),"",$G8438/$R8438)</f>
        <v/>
      </c>
      <c r="T8438">
        <f>IF($S8438="","",IF($S8438&lt;Settings!$B$8,"Critical",IF($S8438&lt;Settings!$B$9,"Semi Critical","Non Critical")))</f>
        <v/>
      </c>
      <c r="U8438">
        <f>IF($B8438="","",IFERROR(VLOOKUP($O8438,Leaders!$A:$B,2,0),"Not Mapped"))</f>
        <v/>
      </c>
    </row>
    <row r="8439">
      <c r="A8439" s="16" t="n"/>
      <c r="G8439" s="17" t="n"/>
      <c r="H8439" s="17" t="n"/>
      <c r="I8439" s="17" t="n"/>
      <c r="J8439" s="17" t="n"/>
      <c r="K8439" s="17" t="n"/>
      <c r="L8439" s="17" t="n"/>
      <c r="N8439">
        <f>IF($B8439="","",IF($C8439="SUPERSTORE","Superstore","DH"))</f>
        <v/>
      </c>
      <c r="O8439">
        <f>IF($B8439="","",IFERROR(VLOOKUP($B8439,Mapping!$A:$C,2,0),"Not Mapped"))</f>
        <v/>
      </c>
      <c r="P8439">
        <f>IF($B8439="","",IFERROR(VLOOKUP($B8439,Mapping!$A:$C,3,0),"Not Mapped"))</f>
        <v/>
      </c>
      <c r="Q8439">
        <f>IF($B8439="","",IF(COUNTIF(Exclusions!$A:$A,$B8439)&gt;0,"Yes","No"))</f>
        <v/>
      </c>
      <c r="R8439" s="17">
        <f>IF($B8439="","",MIN(1,DAY($A8439)/IF($N8439="Superstore",Settings!$B$5,Settings!$B$4)))</f>
        <v/>
      </c>
      <c r="S8439" s="17">
        <f>IF(OR($B8439="",$G8439="",$R8439=0),"",$G8439/$R8439)</f>
        <v/>
      </c>
      <c r="T8439">
        <f>IF($S8439="","",IF($S8439&lt;Settings!$B$8,"Critical",IF($S8439&lt;Settings!$B$9,"Semi Critical","Non Critical")))</f>
        <v/>
      </c>
      <c r="U8439">
        <f>IF($B8439="","",IFERROR(VLOOKUP($O8439,Leaders!$A:$B,2,0),"Not Mapped"))</f>
        <v/>
      </c>
    </row>
    <row r="8440">
      <c r="A8440" s="16" t="n"/>
      <c r="G8440" s="17" t="n"/>
      <c r="H8440" s="17" t="n"/>
      <c r="I8440" s="17" t="n"/>
      <c r="J8440" s="17" t="n"/>
      <c r="K8440" s="17" t="n"/>
      <c r="L8440" s="17" t="n"/>
      <c r="N8440">
        <f>IF($B8440="","",IF($C8440="SUPERSTORE","Superstore","DH"))</f>
        <v/>
      </c>
      <c r="O8440">
        <f>IF($B8440="","",IFERROR(VLOOKUP($B8440,Mapping!$A:$C,2,0),"Not Mapped"))</f>
        <v/>
      </c>
      <c r="P8440">
        <f>IF($B8440="","",IFERROR(VLOOKUP($B8440,Mapping!$A:$C,3,0),"Not Mapped"))</f>
        <v/>
      </c>
      <c r="Q8440">
        <f>IF($B8440="","",IF(COUNTIF(Exclusions!$A:$A,$B8440)&gt;0,"Yes","No"))</f>
        <v/>
      </c>
      <c r="R8440" s="17">
        <f>IF($B8440="","",MIN(1,DAY($A8440)/IF($N8440="Superstore",Settings!$B$5,Settings!$B$4)))</f>
        <v/>
      </c>
      <c r="S8440" s="17">
        <f>IF(OR($B8440="",$G8440="",$R8440=0),"",$G8440/$R8440)</f>
        <v/>
      </c>
      <c r="T8440">
        <f>IF($S8440="","",IF($S8440&lt;Settings!$B$8,"Critical",IF($S8440&lt;Settings!$B$9,"Semi Critical","Non Critical")))</f>
        <v/>
      </c>
      <c r="U8440">
        <f>IF($B8440="","",IFERROR(VLOOKUP($O8440,Leaders!$A:$B,2,0),"Not Mapped"))</f>
        <v/>
      </c>
    </row>
    <row r="8441">
      <c r="A8441" s="16" t="n"/>
      <c r="G8441" s="17" t="n"/>
      <c r="H8441" s="17" t="n"/>
      <c r="I8441" s="17" t="n"/>
      <c r="J8441" s="17" t="n"/>
      <c r="K8441" s="17" t="n"/>
      <c r="L8441" s="17" t="n"/>
      <c r="N8441">
        <f>IF($B8441="","",IF($C8441="SUPERSTORE","Superstore","DH"))</f>
        <v/>
      </c>
      <c r="O8441">
        <f>IF($B8441="","",IFERROR(VLOOKUP($B8441,Mapping!$A:$C,2,0),"Not Mapped"))</f>
        <v/>
      </c>
      <c r="P8441">
        <f>IF($B8441="","",IFERROR(VLOOKUP($B8441,Mapping!$A:$C,3,0),"Not Mapped"))</f>
        <v/>
      </c>
      <c r="Q8441">
        <f>IF($B8441="","",IF(COUNTIF(Exclusions!$A:$A,$B8441)&gt;0,"Yes","No"))</f>
        <v/>
      </c>
      <c r="R8441" s="17">
        <f>IF($B8441="","",MIN(1,DAY($A8441)/IF($N8441="Superstore",Settings!$B$5,Settings!$B$4)))</f>
        <v/>
      </c>
      <c r="S8441" s="17">
        <f>IF(OR($B8441="",$G8441="",$R8441=0),"",$G8441/$R8441)</f>
        <v/>
      </c>
      <c r="T8441">
        <f>IF($S8441="","",IF($S8441&lt;Settings!$B$8,"Critical",IF($S8441&lt;Settings!$B$9,"Semi Critical","Non Critical")))</f>
        <v/>
      </c>
      <c r="U8441">
        <f>IF($B8441="","",IFERROR(VLOOKUP($O8441,Leaders!$A:$B,2,0),"Not Mapped"))</f>
        <v/>
      </c>
    </row>
    <row r="8442">
      <c r="A8442" s="16" t="n"/>
      <c r="G8442" s="17" t="n"/>
      <c r="H8442" s="17" t="n"/>
      <c r="I8442" s="17" t="n"/>
      <c r="J8442" s="17" t="n"/>
      <c r="K8442" s="17" t="n"/>
      <c r="L8442" s="17" t="n"/>
      <c r="N8442">
        <f>IF($B8442="","",IF($C8442="SUPERSTORE","Superstore","DH"))</f>
        <v/>
      </c>
      <c r="O8442">
        <f>IF($B8442="","",IFERROR(VLOOKUP($B8442,Mapping!$A:$C,2,0),"Not Mapped"))</f>
        <v/>
      </c>
      <c r="P8442">
        <f>IF($B8442="","",IFERROR(VLOOKUP($B8442,Mapping!$A:$C,3,0),"Not Mapped"))</f>
        <v/>
      </c>
      <c r="Q8442">
        <f>IF($B8442="","",IF(COUNTIF(Exclusions!$A:$A,$B8442)&gt;0,"Yes","No"))</f>
        <v/>
      </c>
      <c r="R8442" s="17">
        <f>IF($B8442="","",MIN(1,DAY($A8442)/IF($N8442="Superstore",Settings!$B$5,Settings!$B$4)))</f>
        <v/>
      </c>
      <c r="S8442" s="17">
        <f>IF(OR($B8442="",$G8442="",$R8442=0),"",$G8442/$R8442)</f>
        <v/>
      </c>
      <c r="T8442">
        <f>IF($S8442="","",IF($S8442&lt;Settings!$B$8,"Critical",IF($S8442&lt;Settings!$B$9,"Semi Critical","Non Critical")))</f>
        <v/>
      </c>
      <c r="U8442">
        <f>IF($B8442="","",IFERROR(VLOOKUP($O8442,Leaders!$A:$B,2,0),"Not Mapped"))</f>
        <v/>
      </c>
    </row>
    <row r="8443">
      <c r="A8443" s="16" t="n"/>
      <c r="G8443" s="17" t="n"/>
      <c r="H8443" s="17" t="n"/>
      <c r="I8443" s="17" t="n"/>
      <c r="J8443" s="17" t="n"/>
      <c r="K8443" s="17" t="n"/>
      <c r="L8443" s="17" t="n"/>
      <c r="N8443">
        <f>IF($B8443="","",IF($C8443="SUPERSTORE","Superstore","DH"))</f>
        <v/>
      </c>
      <c r="O8443">
        <f>IF($B8443="","",IFERROR(VLOOKUP($B8443,Mapping!$A:$C,2,0),"Not Mapped"))</f>
        <v/>
      </c>
      <c r="P8443">
        <f>IF($B8443="","",IFERROR(VLOOKUP($B8443,Mapping!$A:$C,3,0),"Not Mapped"))</f>
        <v/>
      </c>
      <c r="Q8443">
        <f>IF($B8443="","",IF(COUNTIF(Exclusions!$A:$A,$B8443)&gt;0,"Yes","No"))</f>
        <v/>
      </c>
      <c r="R8443" s="17">
        <f>IF($B8443="","",MIN(1,DAY($A8443)/IF($N8443="Superstore",Settings!$B$5,Settings!$B$4)))</f>
        <v/>
      </c>
      <c r="S8443" s="17">
        <f>IF(OR($B8443="",$G8443="",$R8443=0),"",$G8443/$R8443)</f>
        <v/>
      </c>
      <c r="T8443">
        <f>IF($S8443="","",IF($S8443&lt;Settings!$B$8,"Critical",IF($S8443&lt;Settings!$B$9,"Semi Critical","Non Critical")))</f>
        <v/>
      </c>
      <c r="U8443">
        <f>IF($B8443="","",IFERROR(VLOOKUP($O8443,Leaders!$A:$B,2,0),"Not Mapped"))</f>
        <v/>
      </c>
    </row>
    <row r="8444">
      <c r="A8444" s="16" t="n"/>
      <c r="G8444" s="17" t="n"/>
      <c r="H8444" s="17" t="n"/>
      <c r="I8444" s="17" t="n"/>
      <c r="J8444" s="17" t="n"/>
      <c r="K8444" s="17" t="n"/>
      <c r="L8444" s="17" t="n"/>
      <c r="N8444">
        <f>IF($B8444="","",IF($C8444="SUPERSTORE","Superstore","DH"))</f>
        <v/>
      </c>
      <c r="O8444">
        <f>IF($B8444="","",IFERROR(VLOOKUP($B8444,Mapping!$A:$C,2,0),"Not Mapped"))</f>
        <v/>
      </c>
      <c r="P8444">
        <f>IF($B8444="","",IFERROR(VLOOKUP($B8444,Mapping!$A:$C,3,0),"Not Mapped"))</f>
        <v/>
      </c>
      <c r="Q8444">
        <f>IF($B8444="","",IF(COUNTIF(Exclusions!$A:$A,$B8444)&gt;0,"Yes","No"))</f>
        <v/>
      </c>
      <c r="R8444" s="17">
        <f>IF($B8444="","",MIN(1,DAY($A8444)/IF($N8444="Superstore",Settings!$B$5,Settings!$B$4)))</f>
        <v/>
      </c>
      <c r="S8444" s="17">
        <f>IF(OR($B8444="",$G8444="",$R8444=0),"",$G8444/$R8444)</f>
        <v/>
      </c>
      <c r="T8444">
        <f>IF($S8444="","",IF($S8444&lt;Settings!$B$8,"Critical",IF($S8444&lt;Settings!$B$9,"Semi Critical","Non Critical")))</f>
        <v/>
      </c>
      <c r="U8444">
        <f>IF($B8444="","",IFERROR(VLOOKUP($O8444,Leaders!$A:$B,2,0),"Not Mapped"))</f>
        <v/>
      </c>
    </row>
    <row r="8445">
      <c r="A8445" s="16" t="n"/>
      <c r="G8445" s="17" t="n"/>
      <c r="H8445" s="17" t="n"/>
      <c r="I8445" s="17" t="n"/>
      <c r="J8445" s="17" t="n"/>
      <c r="K8445" s="17" t="n"/>
      <c r="L8445" s="17" t="n"/>
      <c r="N8445">
        <f>IF($B8445="","",IF($C8445="SUPERSTORE","Superstore","DH"))</f>
        <v/>
      </c>
      <c r="O8445">
        <f>IF($B8445="","",IFERROR(VLOOKUP($B8445,Mapping!$A:$C,2,0),"Not Mapped"))</f>
        <v/>
      </c>
      <c r="P8445">
        <f>IF($B8445="","",IFERROR(VLOOKUP($B8445,Mapping!$A:$C,3,0),"Not Mapped"))</f>
        <v/>
      </c>
      <c r="Q8445">
        <f>IF($B8445="","",IF(COUNTIF(Exclusions!$A:$A,$B8445)&gt;0,"Yes","No"))</f>
        <v/>
      </c>
      <c r="R8445" s="17">
        <f>IF($B8445="","",MIN(1,DAY($A8445)/IF($N8445="Superstore",Settings!$B$5,Settings!$B$4)))</f>
        <v/>
      </c>
      <c r="S8445" s="17">
        <f>IF(OR($B8445="",$G8445="",$R8445=0),"",$G8445/$R8445)</f>
        <v/>
      </c>
      <c r="T8445">
        <f>IF($S8445="","",IF($S8445&lt;Settings!$B$8,"Critical",IF($S8445&lt;Settings!$B$9,"Semi Critical","Non Critical")))</f>
        <v/>
      </c>
      <c r="U8445">
        <f>IF($B8445="","",IFERROR(VLOOKUP($O8445,Leaders!$A:$B,2,0),"Not Mapped"))</f>
        <v/>
      </c>
    </row>
    <row r="8446">
      <c r="A8446" s="16" t="n"/>
      <c r="G8446" s="17" t="n"/>
      <c r="H8446" s="17" t="n"/>
      <c r="I8446" s="17" t="n"/>
      <c r="J8446" s="17" t="n"/>
      <c r="K8446" s="17" t="n"/>
      <c r="L8446" s="17" t="n"/>
      <c r="N8446">
        <f>IF($B8446="","",IF($C8446="SUPERSTORE","Superstore","DH"))</f>
        <v/>
      </c>
      <c r="O8446">
        <f>IF($B8446="","",IFERROR(VLOOKUP($B8446,Mapping!$A:$C,2,0),"Not Mapped"))</f>
        <v/>
      </c>
      <c r="P8446">
        <f>IF($B8446="","",IFERROR(VLOOKUP($B8446,Mapping!$A:$C,3,0),"Not Mapped"))</f>
        <v/>
      </c>
      <c r="Q8446">
        <f>IF($B8446="","",IF(COUNTIF(Exclusions!$A:$A,$B8446)&gt;0,"Yes","No"))</f>
        <v/>
      </c>
      <c r="R8446" s="17">
        <f>IF($B8446="","",MIN(1,DAY($A8446)/IF($N8446="Superstore",Settings!$B$5,Settings!$B$4)))</f>
        <v/>
      </c>
      <c r="S8446" s="17">
        <f>IF(OR($B8446="",$G8446="",$R8446=0),"",$G8446/$R8446)</f>
        <v/>
      </c>
      <c r="T8446">
        <f>IF($S8446="","",IF($S8446&lt;Settings!$B$8,"Critical",IF($S8446&lt;Settings!$B$9,"Semi Critical","Non Critical")))</f>
        <v/>
      </c>
      <c r="U8446">
        <f>IF($B8446="","",IFERROR(VLOOKUP($O8446,Leaders!$A:$B,2,0),"Not Mapped"))</f>
        <v/>
      </c>
    </row>
    <row r="8447">
      <c r="A8447" s="16" t="n"/>
      <c r="G8447" s="17" t="n"/>
      <c r="H8447" s="17" t="n"/>
      <c r="I8447" s="17" t="n"/>
      <c r="J8447" s="17" t="n"/>
      <c r="K8447" s="17" t="n"/>
      <c r="L8447" s="17" t="n"/>
      <c r="N8447">
        <f>IF($B8447="","",IF($C8447="SUPERSTORE","Superstore","DH"))</f>
        <v/>
      </c>
      <c r="O8447">
        <f>IF($B8447="","",IFERROR(VLOOKUP($B8447,Mapping!$A:$C,2,0),"Not Mapped"))</f>
        <v/>
      </c>
      <c r="P8447">
        <f>IF($B8447="","",IFERROR(VLOOKUP($B8447,Mapping!$A:$C,3,0),"Not Mapped"))</f>
        <v/>
      </c>
      <c r="Q8447">
        <f>IF($B8447="","",IF(COUNTIF(Exclusions!$A:$A,$B8447)&gt;0,"Yes","No"))</f>
        <v/>
      </c>
      <c r="R8447" s="17">
        <f>IF($B8447="","",MIN(1,DAY($A8447)/IF($N8447="Superstore",Settings!$B$5,Settings!$B$4)))</f>
        <v/>
      </c>
      <c r="S8447" s="17">
        <f>IF(OR($B8447="",$G8447="",$R8447=0),"",$G8447/$R8447)</f>
        <v/>
      </c>
      <c r="T8447">
        <f>IF($S8447="","",IF($S8447&lt;Settings!$B$8,"Critical",IF($S8447&lt;Settings!$B$9,"Semi Critical","Non Critical")))</f>
        <v/>
      </c>
      <c r="U8447">
        <f>IF($B8447="","",IFERROR(VLOOKUP($O8447,Leaders!$A:$B,2,0),"Not Mapped"))</f>
        <v/>
      </c>
    </row>
    <row r="8448">
      <c r="A8448" s="16" t="n"/>
      <c r="G8448" s="17" t="n"/>
      <c r="H8448" s="17" t="n"/>
      <c r="I8448" s="17" t="n"/>
      <c r="J8448" s="17" t="n"/>
      <c r="K8448" s="17" t="n"/>
      <c r="L8448" s="17" t="n"/>
      <c r="N8448">
        <f>IF($B8448="","",IF($C8448="SUPERSTORE","Superstore","DH"))</f>
        <v/>
      </c>
      <c r="O8448">
        <f>IF($B8448="","",IFERROR(VLOOKUP($B8448,Mapping!$A:$C,2,0),"Not Mapped"))</f>
        <v/>
      </c>
      <c r="P8448">
        <f>IF($B8448="","",IFERROR(VLOOKUP($B8448,Mapping!$A:$C,3,0),"Not Mapped"))</f>
        <v/>
      </c>
      <c r="Q8448">
        <f>IF($B8448="","",IF(COUNTIF(Exclusions!$A:$A,$B8448)&gt;0,"Yes","No"))</f>
        <v/>
      </c>
      <c r="R8448" s="17">
        <f>IF($B8448="","",MIN(1,DAY($A8448)/IF($N8448="Superstore",Settings!$B$5,Settings!$B$4)))</f>
        <v/>
      </c>
      <c r="S8448" s="17">
        <f>IF(OR($B8448="",$G8448="",$R8448=0),"",$G8448/$R8448)</f>
        <v/>
      </c>
      <c r="T8448">
        <f>IF($S8448="","",IF($S8448&lt;Settings!$B$8,"Critical",IF($S8448&lt;Settings!$B$9,"Semi Critical","Non Critical")))</f>
        <v/>
      </c>
      <c r="U8448">
        <f>IF($B8448="","",IFERROR(VLOOKUP($O8448,Leaders!$A:$B,2,0),"Not Mapped"))</f>
        <v/>
      </c>
    </row>
    <row r="8449">
      <c r="A8449" s="16" t="n"/>
      <c r="G8449" s="17" t="n"/>
      <c r="H8449" s="17" t="n"/>
      <c r="I8449" s="17" t="n"/>
      <c r="J8449" s="17" t="n"/>
      <c r="K8449" s="17" t="n"/>
      <c r="L8449" s="17" t="n"/>
      <c r="N8449">
        <f>IF($B8449="","",IF($C8449="SUPERSTORE","Superstore","DH"))</f>
        <v/>
      </c>
      <c r="O8449">
        <f>IF($B8449="","",IFERROR(VLOOKUP($B8449,Mapping!$A:$C,2,0),"Not Mapped"))</f>
        <v/>
      </c>
      <c r="P8449">
        <f>IF($B8449="","",IFERROR(VLOOKUP($B8449,Mapping!$A:$C,3,0),"Not Mapped"))</f>
        <v/>
      </c>
      <c r="Q8449">
        <f>IF($B8449="","",IF(COUNTIF(Exclusions!$A:$A,$B8449)&gt;0,"Yes","No"))</f>
        <v/>
      </c>
      <c r="R8449" s="17">
        <f>IF($B8449="","",MIN(1,DAY($A8449)/IF($N8449="Superstore",Settings!$B$5,Settings!$B$4)))</f>
        <v/>
      </c>
      <c r="S8449" s="17">
        <f>IF(OR($B8449="",$G8449="",$R8449=0),"",$G8449/$R8449)</f>
        <v/>
      </c>
      <c r="T8449">
        <f>IF($S8449="","",IF($S8449&lt;Settings!$B$8,"Critical",IF($S8449&lt;Settings!$B$9,"Semi Critical","Non Critical")))</f>
        <v/>
      </c>
      <c r="U8449">
        <f>IF($B8449="","",IFERROR(VLOOKUP($O8449,Leaders!$A:$B,2,0),"Not Mapped"))</f>
        <v/>
      </c>
    </row>
    <row r="8450">
      <c r="A8450" s="16" t="n"/>
      <c r="G8450" s="17" t="n"/>
      <c r="H8450" s="17" t="n"/>
      <c r="I8450" s="17" t="n"/>
      <c r="J8450" s="17" t="n"/>
      <c r="K8450" s="17" t="n"/>
      <c r="L8450" s="17" t="n"/>
      <c r="N8450">
        <f>IF($B8450="","",IF($C8450="SUPERSTORE","Superstore","DH"))</f>
        <v/>
      </c>
      <c r="O8450">
        <f>IF($B8450="","",IFERROR(VLOOKUP($B8450,Mapping!$A:$C,2,0),"Not Mapped"))</f>
        <v/>
      </c>
      <c r="P8450">
        <f>IF($B8450="","",IFERROR(VLOOKUP($B8450,Mapping!$A:$C,3,0),"Not Mapped"))</f>
        <v/>
      </c>
      <c r="Q8450">
        <f>IF($B8450="","",IF(COUNTIF(Exclusions!$A:$A,$B8450)&gt;0,"Yes","No"))</f>
        <v/>
      </c>
      <c r="R8450" s="17">
        <f>IF($B8450="","",MIN(1,DAY($A8450)/IF($N8450="Superstore",Settings!$B$5,Settings!$B$4)))</f>
        <v/>
      </c>
      <c r="S8450" s="17">
        <f>IF(OR($B8450="",$G8450="",$R8450=0),"",$G8450/$R8450)</f>
        <v/>
      </c>
      <c r="T8450">
        <f>IF($S8450="","",IF($S8450&lt;Settings!$B$8,"Critical",IF($S8450&lt;Settings!$B$9,"Semi Critical","Non Critical")))</f>
        <v/>
      </c>
      <c r="U8450">
        <f>IF($B8450="","",IFERROR(VLOOKUP($O8450,Leaders!$A:$B,2,0),"Not Mapped"))</f>
        <v/>
      </c>
    </row>
    <row r="8451">
      <c r="A8451" s="16" t="n"/>
      <c r="G8451" s="17" t="n"/>
      <c r="H8451" s="17" t="n"/>
      <c r="I8451" s="17" t="n"/>
      <c r="J8451" s="17" t="n"/>
      <c r="K8451" s="17" t="n"/>
      <c r="L8451" s="17" t="n"/>
      <c r="N8451">
        <f>IF($B8451="","",IF($C8451="SUPERSTORE","Superstore","DH"))</f>
        <v/>
      </c>
      <c r="O8451">
        <f>IF($B8451="","",IFERROR(VLOOKUP($B8451,Mapping!$A:$C,2,0),"Not Mapped"))</f>
        <v/>
      </c>
      <c r="P8451">
        <f>IF($B8451="","",IFERROR(VLOOKUP($B8451,Mapping!$A:$C,3,0),"Not Mapped"))</f>
        <v/>
      </c>
      <c r="Q8451">
        <f>IF($B8451="","",IF(COUNTIF(Exclusions!$A:$A,$B8451)&gt;0,"Yes","No"))</f>
        <v/>
      </c>
      <c r="R8451" s="17">
        <f>IF($B8451="","",MIN(1,DAY($A8451)/IF($N8451="Superstore",Settings!$B$5,Settings!$B$4)))</f>
        <v/>
      </c>
      <c r="S8451" s="17">
        <f>IF(OR($B8451="",$G8451="",$R8451=0),"",$G8451/$R8451)</f>
        <v/>
      </c>
      <c r="T8451">
        <f>IF($S8451="","",IF($S8451&lt;Settings!$B$8,"Critical",IF($S8451&lt;Settings!$B$9,"Semi Critical","Non Critical")))</f>
        <v/>
      </c>
      <c r="U8451">
        <f>IF($B8451="","",IFERROR(VLOOKUP($O8451,Leaders!$A:$B,2,0),"Not Mapped"))</f>
        <v/>
      </c>
    </row>
    <row r="8452">
      <c r="A8452" s="16" t="n"/>
      <c r="G8452" s="17" t="n"/>
      <c r="H8452" s="17" t="n"/>
      <c r="I8452" s="17" t="n"/>
      <c r="J8452" s="17" t="n"/>
      <c r="K8452" s="17" t="n"/>
      <c r="L8452" s="17" t="n"/>
      <c r="N8452">
        <f>IF($B8452="","",IF($C8452="SUPERSTORE","Superstore","DH"))</f>
        <v/>
      </c>
      <c r="O8452">
        <f>IF($B8452="","",IFERROR(VLOOKUP($B8452,Mapping!$A:$C,2,0),"Not Mapped"))</f>
        <v/>
      </c>
      <c r="P8452">
        <f>IF($B8452="","",IFERROR(VLOOKUP($B8452,Mapping!$A:$C,3,0),"Not Mapped"))</f>
        <v/>
      </c>
      <c r="Q8452">
        <f>IF($B8452="","",IF(COUNTIF(Exclusions!$A:$A,$B8452)&gt;0,"Yes","No"))</f>
        <v/>
      </c>
      <c r="R8452" s="17">
        <f>IF($B8452="","",MIN(1,DAY($A8452)/IF($N8452="Superstore",Settings!$B$5,Settings!$B$4)))</f>
        <v/>
      </c>
      <c r="S8452" s="17">
        <f>IF(OR($B8452="",$G8452="",$R8452=0),"",$G8452/$R8452)</f>
        <v/>
      </c>
      <c r="T8452">
        <f>IF($S8452="","",IF($S8452&lt;Settings!$B$8,"Critical",IF($S8452&lt;Settings!$B$9,"Semi Critical","Non Critical")))</f>
        <v/>
      </c>
      <c r="U8452">
        <f>IF($B8452="","",IFERROR(VLOOKUP($O8452,Leaders!$A:$B,2,0),"Not Mapped"))</f>
        <v/>
      </c>
    </row>
    <row r="8453">
      <c r="A8453" s="16" t="n"/>
      <c r="G8453" s="17" t="n"/>
      <c r="H8453" s="17" t="n"/>
      <c r="I8453" s="17" t="n"/>
      <c r="J8453" s="17" t="n"/>
      <c r="K8453" s="17" t="n"/>
      <c r="L8453" s="17" t="n"/>
      <c r="N8453">
        <f>IF($B8453="","",IF($C8453="SUPERSTORE","Superstore","DH"))</f>
        <v/>
      </c>
      <c r="O8453">
        <f>IF($B8453="","",IFERROR(VLOOKUP($B8453,Mapping!$A:$C,2,0),"Not Mapped"))</f>
        <v/>
      </c>
      <c r="P8453">
        <f>IF($B8453="","",IFERROR(VLOOKUP($B8453,Mapping!$A:$C,3,0),"Not Mapped"))</f>
        <v/>
      </c>
      <c r="Q8453">
        <f>IF($B8453="","",IF(COUNTIF(Exclusions!$A:$A,$B8453)&gt;0,"Yes","No"))</f>
        <v/>
      </c>
      <c r="R8453" s="17">
        <f>IF($B8453="","",MIN(1,DAY($A8453)/IF($N8453="Superstore",Settings!$B$5,Settings!$B$4)))</f>
        <v/>
      </c>
      <c r="S8453" s="17">
        <f>IF(OR($B8453="",$G8453="",$R8453=0),"",$G8453/$R8453)</f>
        <v/>
      </c>
      <c r="T8453">
        <f>IF($S8453="","",IF($S8453&lt;Settings!$B$8,"Critical",IF($S8453&lt;Settings!$B$9,"Semi Critical","Non Critical")))</f>
        <v/>
      </c>
      <c r="U8453">
        <f>IF($B8453="","",IFERROR(VLOOKUP($O8453,Leaders!$A:$B,2,0),"Not Mapped"))</f>
        <v/>
      </c>
    </row>
    <row r="8454">
      <c r="A8454" s="16" t="n"/>
      <c r="G8454" s="17" t="n"/>
      <c r="H8454" s="17" t="n"/>
      <c r="I8454" s="17" t="n"/>
      <c r="J8454" s="17" t="n"/>
      <c r="K8454" s="17" t="n"/>
      <c r="L8454" s="17" t="n"/>
      <c r="N8454">
        <f>IF($B8454="","",IF($C8454="SUPERSTORE","Superstore","DH"))</f>
        <v/>
      </c>
      <c r="O8454">
        <f>IF($B8454="","",IFERROR(VLOOKUP($B8454,Mapping!$A:$C,2,0),"Not Mapped"))</f>
        <v/>
      </c>
      <c r="P8454">
        <f>IF($B8454="","",IFERROR(VLOOKUP($B8454,Mapping!$A:$C,3,0),"Not Mapped"))</f>
        <v/>
      </c>
      <c r="Q8454">
        <f>IF($B8454="","",IF(COUNTIF(Exclusions!$A:$A,$B8454)&gt;0,"Yes","No"))</f>
        <v/>
      </c>
      <c r="R8454" s="17">
        <f>IF($B8454="","",MIN(1,DAY($A8454)/IF($N8454="Superstore",Settings!$B$5,Settings!$B$4)))</f>
        <v/>
      </c>
      <c r="S8454" s="17">
        <f>IF(OR($B8454="",$G8454="",$R8454=0),"",$G8454/$R8454)</f>
        <v/>
      </c>
      <c r="T8454">
        <f>IF($S8454="","",IF($S8454&lt;Settings!$B$8,"Critical",IF($S8454&lt;Settings!$B$9,"Semi Critical","Non Critical")))</f>
        <v/>
      </c>
      <c r="U8454">
        <f>IF($B8454="","",IFERROR(VLOOKUP($O8454,Leaders!$A:$B,2,0),"Not Mapped"))</f>
        <v/>
      </c>
    </row>
    <row r="8455">
      <c r="A8455" s="16" t="n"/>
      <c r="G8455" s="17" t="n"/>
      <c r="H8455" s="17" t="n"/>
      <c r="I8455" s="17" t="n"/>
      <c r="J8455" s="17" t="n"/>
      <c r="K8455" s="17" t="n"/>
      <c r="L8455" s="17" t="n"/>
      <c r="N8455">
        <f>IF($B8455="","",IF($C8455="SUPERSTORE","Superstore","DH"))</f>
        <v/>
      </c>
      <c r="O8455">
        <f>IF($B8455="","",IFERROR(VLOOKUP($B8455,Mapping!$A:$C,2,0),"Not Mapped"))</f>
        <v/>
      </c>
      <c r="P8455">
        <f>IF($B8455="","",IFERROR(VLOOKUP($B8455,Mapping!$A:$C,3,0),"Not Mapped"))</f>
        <v/>
      </c>
      <c r="Q8455">
        <f>IF($B8455="","",IF(COUNTIF(Exclusions!$A:$A,$B8455)&gt;0,"Yes","No"))</f>
        <v/>
      </c>
      <c r="R8455" s="17">
        <f>IF($B8455="","",MIN(1,DAY($A8455)/IF($N8455="Superstore",Settings!$B$5,Settings!$B$4)))</f>
        <v/>
      </c>
      <c r="S8455" s="17">
        <f>IF(OR($B8455="",$G8455="",$R8455=0),"",$G8455/$R8455)</f>
        <v/>
      </c>
      <c r="T8455">
        <f>IF($S8455="","",IF($S8455&lt;Settings!$B$8,"Critical",IF($S8455&lt;Settings!$B$9,"Semi Critical","Non Critical")))</f>
        <v/>
      </c>
      <c r="U8455">
        <f>IF($B8455="","",IFERROR(VLOOKUP($O8455,Leaders!$A:$B,2,0),"Not Mapped"))</f>
        <v/>
      </c>
    </row>
    <row r="8456">
      <c r="A8456" s="16" t="n"/>
      <c r="G8456" s="17" t="n"/>
      <c r="H8456" s="17" t="n"/>
      <c r="I8456" s="17" t="n"/>
      <c r="J8456" s="17" t="n"/>
      <c r="K8456" s="17" t="n"/>
      <c r="L8456" s="17" t="n"/>
      <c r="N8456">
        <f>IF($B8456="","",IF($C8456="SUPERSTORE","Superstore","DH"))</f>
        <v/>
      </c>
      <c r="O8456">
        <f>IF($B8456="","",IFERROR(VLOOKUP($B8456,Mapping!$A:$C,2,0),"Not Mapped"))</f>
        <v/>
      </c>
      <c r="P8456">
        <f>IF($B8456="","",IFERROR(VLOOKUP($B8456,Mapping!$A:$C,3,0),"Not Mapped"))</f>
        <v/>
      </c>
      <c r="Q8456">
        <f>IF($B8456="","",IF(COUNTIF(Exclusions!$A:$A,$B8456)&gt;0,"Yes","No"))</f>
        <v/>
      </c>
      <c r="R8456" s="17">
        <f>IF($B8456="","",MIN(1,DAY($A8456)/IF($N8456="Superstore",Settings!$B$5,Settings!$B$4)))</f>
        <v/>
      </c>
      <c r="S8456" s="17">
        <f>IF(OR($B8456="",$G8456="",$R8456=0),"",$G8456/$R8456)</f>
        <v/>
      </c>
      <c r="T8456">
        <f>IF($S8456="","",IF($S8456&lt;Settings!$B$8,"Critical",IF($S8456&lt;Settings!$B$9,"Semi Critical","Non Critical")))</f>
        <v/>
      </c>
      <c r="U8456">
        <f>IF($B8456="","",IFERROR(VLOOKUP($O8456,Leaders!$A:$B,2,0),"Not Mapped"))</f>
        <v/>
      </c>
    </row>
    <row r="8457">
      <c r="A8457" s="16" t="n"/>
      <c r="G8457" s="17" t="n"/>
      <c r="H8457" s="17" t="n"/>
      <c r="I8457" s="17" t="n"/>
      <c r="J8457" s="17" t="n"/>
      <c r="K8457" s="17" t="n"/>
      <c r="L8457" s="17" t="n"/>
      <c r="N8457">
        <f>IF($B8457="","",IF($C8457="SUPERSTORE","Superstore","DH"))</f>
        <v/>
      </c>
      <c r="O8457">
        <f>IF($B8457="","",IFERROR(VLOOKUP($B8457,Mapping!$A:$C,2,0),"Not Mapped"))</f>
        <v/>
      </c>
      <c r="P8457">
        <f>IF($B8457="","",IFERROR(VLOOKUP($B8457,Mapping!$A:$C,3,0),"Not Mapped"))</f>
        <v/>
      </c>
      <c r="Q8457">
        <f>IF($B8457="","",IF(COUNTIF(Exclusions!$A:$A,$B8457)&gt;0,"Yes","No"))</f>
        <v/>
      </c>
      <c r="R8457" s="17">
        <f>IF($B8457="","",MIN(1,DAY($A8457)/IF($N8457="Superstore",Settings!$B$5,Settings!$B$4)))</f>
        <v/>
      </c>
      <c r="S8457" s="17">
        <f>IF(OR($B8457="",$G8457="",$R8457=0),"",$G8457/$R8457)</f>
        <v/>
      </c>
      <c r="T8457">
        <f>IF($S8457="","",IF($S8457&lt;Settings!$B$8,"Critical",IF($S8457&lt;Settings!$B$9,"Semi Critical","Non Critical")))</f>
        <v/>
      </c>
      <c r="U8457">
        <f>IF($B8457="","",IFERROR(VLOOKUP($O8457,Leaders!$A:$B,2,0),"Not Mapped"))</f>
        <v/>
      </c>
    </row>
    <row r="8458">
      <c r="A8458" s="16" t="n"/>
      <c r="G8458" s="17" t="n"/>
      <c r="H8458" s="17" t="n"/>
      <c r="I8458" s="17" t="n"/>
      <c r="J8458" s="17" t="n"/>
      <c r="K8458" s="17" t="n"/>
      <c r="L8458" s="17" t="n"/>
      <c r="N8458">
        <f>IF($B8458="","",IF($C8458="SUPERSTORE","Superstore","DH"))</f>
        <v/>
      </c>
      <c r="O8458">
        <f>IF($B8458="","",IFERROR(VLOOKUP($B8458,Mapping!$A:$C,2,0),"Not Mapped"))</f>
        <v/>
      </c>
      <c r="P8458">
        <f>IF($B8458="","",IFERROR(VLOOKUP($B8458,Mapping!$A:$C,3,0),"Not Mapped"))</f>
        <v/>
      </c>
      <c r="Q8458">
        <f>IF($B8458="","",IF(COUNTIF(Exclusions!$A:$A,$B8458)&gt;0,"Yes","No"))</f>
        <v/>
      </c>
      <c r="R8458" s="17">
        <f>IF($B8458="","",MIN(1,DAY($A8458)/IF($N8458="Superstore",Settings!$B$5,Settings!$B$4)))</f>
        <v/>
      </c>
      <c r="S8458" s="17">
        <f>IF(OR($B8458="",$G8458="",$R8458=0),"",$G8458/$R8458)</f>
        <v/>
      </c>
      <c r="T8458">
        <f>IF($S8458="","",IF($S8458&lt;Settings!$B$8,"Critical",IF($S8458&lt;Settings!$B$9,"Semi Critical","Non Critical")))</f>
        <v/>
      </c>
      <c r="U8458">
        <f>IF($B8458="","",IFERROR(VLOOKUP($O8458,Leaders!$A:$B,2,0),"Not Mapped"))</f>
        <v/>
      </c>
    </row>
    <row r="8459">
      <c r="A8459" s="16" t="n"/>
      <c r="G8459" s="17" t="n"/>
      <c r="H8459" s="17" t="n"/>
      <c r="I8459" s="17" t="n"/>
      <c r="J8459" s="17" t="n"/>
      <c r="K8459" s="17" t="n"/>
      <c r="L8459" s="17" t="n"/>
      <c r="N8459">
        <f>IF($B8459="","",IF($C8459="SUPERSTORE","Superstore","DH"))</f>
        <v/>
      </c>
      <c r="O8459">
        <f>IF($B8459="","",IFERROR(VLOOKUP($B8459,Mapping!$A:$C,2,0),"Not Mapped"))</f>
        <v/>
      </c>
      <c r="P8459">
        <f>IF($B8459="","",IFERROR(VLOOKUP($B8459,Mapping!$A:$C,3,0),"Not Mapped"))</f>
        <v/>
      </c>
      <c r="Q8459">
        <f>IF($B8459="","",IF(COUNTIF(Exclusions!$A:$A,$B8459)&gt;0,"Yes","No"))</f>
        <v/>
      </c>
      <c r="R8459" s="17">
        <f>IF($B8459="","",MIN(1,DAY($A8459)/IF($N8459="Superstore",Settings!$B$5,Settings!$B$4)))</f>
        <v/>
      </c>
      <c r="S8459" s="17">
        <f>IF(OR($B8459="",$G8459="",$R8459=0),"",$G8459/$R8459)</f>
        <v/>
      </c>
      <c r="T8459">
        <f>IF($S8459="","",IF($S8459&lt;Settings!$B$8,"Critical",IF($S8459&lt;Settings!$B$9,"Semi Critical","Non Critical")))</f>
        <v/>
      </c>
      <c r="U8459">
        <f>IF($B8459="","",IFERROR(VLOOKUP($O8459,Leaders!$A:$B,2,0),"Not Mapped"))</f>
        <v/>
      </c>
    </row>
    <row r="8460">
      <c r="A8460" s="16" t="n"/>
      <c r="G8460" s="17" t="n"/>
      <c r="H8460" s="17" t="n"/>
      <c r="I8460" s="17" t="n"/>
      <c r="J8460" s="17" t="n"/>
      <c r="K8460" s="17" t="n"/>
      <c r="L8460" s="17" t="n"/>
      <c r="N8460">
        <f>IF($B8460="","",IF($C8460="SUPERSTORE","Superstore","DH"))</f>
        <v/>
      </c>
      <c r="O8460">
        <f>IF($B8460="","",IFERROR(VLOOKUP($B8460,Mapping!$A:$C,2,0),"Not Mapped"))</f>
        <v/>
      </c>
      <c r="P8460">
        <f>IF($B8460="","",IFERROR(VLOOKUP($B8460,Mapping!$A:$C,3,0),"Not Mapped"))</f>
        <v/>
      </c>
      <c r="Q8460">
        <f>IF($B8460="","",IF(COUNTIF(Exclusions!$A:$A,$B8460)&gt;0,"Yes","No"))</f>
        <v/>
      </c>
      <c r="R8460" s="17">
        <f>IF($B8460="","",MIN(1,DAY($A8460)/IF($N8460="Superstore",Settings!$B$5,Settings!$B$4)))</f>
        <v/>
      </c>
      <c r="S8460" s="17">
        <f>IF(OR($B8460="",$G8460="",$R8460=0),"",$G8460/$R8460)</f>
        <v/>
      </c>
      <c r="T8460">
        <f>IF($S8460="","",IF($S8460&lt;Settings!$B$8,"Critical",IF($S8460&lt;Settings!$B$9,"Semi Critical","Non Critical")))</f>
        <v/>
      </c>
      <c r="U8460">
        <f>IF($B8460="","",IFERROR(VLOOKUP($O8460,Leaders!$A:$B,2,0),"Not Mapped"))</f>
        <v/>
      </c>
    </row>
    <row r="8461">
      <c r="A8461" s="16" t="n"/>
      <c r="G8461" s="17" t="n"/>
      <c r="H8461" s="17" t="n"/>
      <c r="I8461" s="17" t="n"/>
      <c r="J8461" s="17" t="n"/>
      <c r="K8461" s="17" t="n"/>
      <c r="L8461" s="17" t="n"/>
      <c r="N8461">
        <f>IF($B8461="","",IF($C8461="SUPERSTORE","Superstore","DH"))</f>
        <v/>
      </c>
      <c r="O8461">
        <f>IF($B8461="","",IFERROR(VLOOKUP($B8461,Mapping!$A:$C,2,0),"Not Mapped"))</f>
        <v/>
      </c>
      <c r="P8461">
        <f>IF($B8461="","",IFERROR(VLOOKUP($B8461,Mapping!$A:$C,3,0),"Not Mapped"))</f>
        <v/>
      </c>
      <c r="Q8461">
        <f>IF($B8461="","",IF(COUNTIF(Exclusions!$A:$A,$B8461)&gt;0,"Yes","No"))</f>
        <v/>
      </c>
      <c r="R8461" s="17">
        <f>IF($B8461="","",MIN(1,DAY($A8461)/IF($N8461="Superstore",Settings!$B$5,Settings!$B$4)))</f>
        <v/>
      </c>
      <c r="S8461" s="17">
        <f>IF(OR($B8461="",$G8461="",$R8461=0),"",$G8461/$R8461)</f>
        <v/>
      </c>
      <c r="T8461">
        <f>IF($S8461="","",IF($S8461&lt;Settings!$B$8,"Critical",IF($S8461&lt;Settings!$B$9,"Semi Critical","Non Critical")))</f>
        <v/>
      </c>
      <c r="U8461">
        <f>IF($B8461="","",IFERROR(VLOOKUP($O8461,Leaders!$A:$B,2,0),"Not Mapped"))</f>
        <v/>
      </c>
    </row>
    <row r="8462">
      <c r="A8462" s="16" t="n"/>
      <c r="G8462" s="17" t="n"/>
      <c r="H8462" s="17" t="n"/>
      <c r="I8462" s="17" t="n"/>
      <c r="J8462" s="17" t="n"/>
      <c r="K8462" s="17" t="n"/>
      <c r="L8462" s="17" t="n"/>
      <c r="N8462">
        <f>IF($B8462="","",IF($C8462="SUPERSTORE","Superstore","DH"))</f>
        <v/>
      </c>
      <c r="O8462">
        <f>IF($B8462="","",IFERROR(VLOOKUP($B8462,Mapping!$A:$C,2,0),"Not Mapped"))</f>
        <v/>
      </c>
      <c r="P8462">
        <f>IF($B8462="","",IFERROR(VLOOKUP($B8462,Mapping!$A:$C,3,0),"Not Mapped"))</f>
        <v/>
      </c>
      <c r="Q8462">
        <f>IF($B8462="","",IF(COUNTIF(Exclusions!$A:$A,$B8462)&gt;0,"Yes","No"))</f>
        <v/>
      </c>
      <c r="R8462" s="17">
        <f>IF($B8462="","",MIN(1,DAY($A8462)/IF($N8462="Superstore",Settings!$B$5,Settings!$B$4)))</f>
        <v/>
      </c>
      <c r="S8462" s="17">
        <f>IF(OR($B8462="",$G8462="",$R8462=0),"",$G8462/$R8462)</f>
        <v/>
      </c>
      <c r="T8462">
        <f>IF($S8462="","",IF($S8462&lt;Settings!$B$8,"Critical",IF($S8462&lt;Settings!$B$9,"Semi Critical","Non Critical")))</f>
        <v/>
      </c>
      <c r="U8462">
        <f>IF($B8462="","",IFERROR(VLOOKUP($O8462,Leaders!$A:$B,2,0),"Not Mapped"))</f>
        <v/>
      </c>
    </row>
    <row r="8463">
      <c r="A8463" s="16" t="n"/>
      <c r="G8463" s="17" t="n"/>
      <c r="H8463" s="17" t="n"/>
      <c r="I8463" s="17" t="n"/>
      <c r="J8463" s="17" t="n"/>
      <c r="K8463" s="17" t="n"/>
      <c r="L8463" s="17" t="n"/>
      <c r="N8463">
        <f>IF($B8463="","",IF($C8463="SUPERSTORE","Superstore","DH"))</f>
        <v/>
      </c>
      <c r="O8463">
        <f>IF($B8463="","",IFERROR(VLOOKUP($B8463,Mapping!$A:$C,2,0),"Not Mapped"))</f>
        <v/>
      </c>
      <c r="P8463">
        <f>IF($B8463="","",IFERROR(VLOOKUP($B8463,Mapping!$A:$C,3,0),"Not Mapped"))</f>
        <v/>
      </c>
      <c r="Q8463">
        <f>IF($B8463="","",IF(COUNTIF(Exclusions!$A:$A,$B8463)&gt;0,"Yes","No"))</f>
        <v/>
      </c>
      <c r="R8463" s="17">
        <f>IF($B8463="","",MIN(1,DAY($A8463)/IF($N8463="Superstore",Settings!$B$5,Settings!$B$4)))</f>
        <v/>
      </c>
      <c r="S8463" s="17">
        <f>IF(OR($B8463="",$G8463="",$R8463=0),"",$G8463/$R8463)</f>
        <v/>
      </c>
      <c r="T8463">
        <f>IF($S8463="","",IF($S8463&lt;Settings!$B$8,"Critical",IF($S8463&lt;Settings!$B$9,"Semi Critical","Non Critical")))</f>
        <v/>
      </c>
      <c r="U8463">
        <f>IF($B8463="","",IFERROR(VLOOKUP($O8463,Leaders!$A:$B,2,0),"Not Mapped"))</f>
        <v/>
      </c>
    </row>
    <row r="8464">
      <c r="A8464" s="16" t="n"/>
      <c r="G8464" s="17" t="n"/>
      <c r="H8464" s="17" t="n"/>
      <c r="I8464" s="17" t="n"/>
      <c r="J8464" s="17" t="n"/>
      <c r="K8464" s="17" t="n"/>
      <c r="L8464" s="17" t="n"/>
      <c r="N8464">
        <f>IF($B8464="","",IF($C8464="SUPERSTORE","Superstore","DH"))</f>
        <v/>
      </c>
      <c r="O8464">
        <f>IF($B8464="","",IFERROR(VLOOKUP($B8464,Mapping!$A:$C,2,0),"Not Mapped"))</f>
        <v/>
      </c>
      <c r="P8464">
        <f>IF($B8464="","",IFERROR(VLOOKUP($B8464,Mapping!$A:$C,3,0),"Not Mapped"))</f>
        <v/>
      </c>
      <c r="Q8464">
        <f>IF($B8464="","",IF(COUNTIF(Exclusions!$A:$A,$B8464)&gt;0,"Yes","No"))</f>
        <v/>
      </c>
      <c r="R8464" s="17">
        <f>IF($B8464="","",MIN(1,DAY($A8464)/IF($N8464="Superstore",Settings!$B$5,Settings!$B$4)))</f>
        <v/>
      </c>
      <c r="S8464" s="17">
        <f>IF(OR($B8464="",$G8464="",$R8464=0),"",$G8464/$R8464)</f>
        <v/>
      </c>
      <c r="T8464">
        <f>IF($S8464="","",IF($S8464&lt;Settings!$B$8,"Critical",IF($S8464&lt;Settings!$B$9,"Semi Critical","Non Critical")))</f>
        <v/>
      </c>
      <c r="U8464">
        <f>IF($B8464="","",IFERROR(VLOOKUP($O8464,Leaders!$A:$B,2,0),"Not Mapped"))</f>
        <v/>
      </c>
    </row>
    <row r="8465">
      <c r="A8465" s="16" t="n"/>
      <c r="G8465" s="17" t="n"/>
      <c r="H8465" s="17" t="n"/>
      <c r="I8465" s="17" t="n"/>
      <c r="J8465" s="17" t="n"/>
      <c r="K8465" s="17" t="n"/>
      <c r="L8465" s="17" t="n"/>
      <c r="N8465">
        <f>IF($B8465="","",IF($C8465="SUPERSTORE","Superstore","DH"))</f>
        <v/>
      </c>
      <c r="O8465">
        <f>IF($B8465="","",IFERROR(VLOOKUP($B8465,Mapping!$A:$C,2,0),"Not Mapped"))</f>
        <v/>
      </c>
      <c r="P8465">
        <f>IF($B8465="","",IFERROR(VLOOKUP($B8465,Mapping!$A:$C,3,0),"Not Mapped"))</f>
        <v/>
      </c>
      <c r="Q8465">
        <f>IF($B8465="","",IF(COUNTIF(Exclusions!$A:$A,$B8465)&gt;0,"Yes","No"))</f>
        <v/>
      </c>
      <c r="R8465" s="17">
        <f>IF($B8465="","",MIN(1,DAY($A8465)/IF($N8465="Superstore",Settings!$B$5,Settings!$B$4)))</f>
        <v/>
      </c>
      <c r="S8465" s="17">
        <f>IF(OR($B8465="",$G8465="",$R8465=0),"",$G8465/$R8465)</f>
        <v/>
      </c>
      <c r="T8465">
        <f>IF($S8465="","",IF($S8465&lt;Settings!$B$8,"Critical",IF($S8465&lt;Settings!$B$9,"Semi Critical","Non Critical")))</f>
        <v/>
      </c>
      <c r="U8465">
        <f>IF($B8465="","",IFERROR(VLOOKUP($O8465,Leaders!$A:$B,2,0),"Not Mapped"))</f>
        <v/>
      </c>
    </row>
    <row r="8466">
      <c r="A8466" s="16" t="n"/>
      <c r="G8466" s="17" t="n"/>
      <c r="H8466" s="17" t="n"/>
      <c r="I8466" s="17" t="n"/>
      <c r="J8466" s="17" t="n"/>
      <c r="K8466" s="17" t="n"/>
      <c r="L8466" s="17" t="n"/>
      <c r="N8466">
        <f>IF($B8466="","",IF($C8466="SUPERSTORE","Superstore","DH"))</f>
        <v/>
      </c>
      <c r="O8466">
        <f>IF($B8466="","",IFERROR(VLOOKUP($B8466,Mapping!$A:$C,2,0),"Not Mapped"))</f>
        <v/>
      </c>
      <c r="P8466">
        <f>IF($B8466="","",IFERROR(VLOOKUP($B8466,Mapping!$A:$C,3,0),"Not Mapped"))</f>
        <v/>
      </c>
      <c r="Q8466">
        <f>IF($B8466="","",IF(COUNTIF(Exclusions!$A:$A,$B8466)&gt;0,"Yes","No"))</f>
        <v/>
      </c>
      <c r="R8466" s="17">
        <f>IF($B8466="","",MIN(1,DAY($A8466)/IF($N8466="Superstore",Settings!$B$5,Settings!$B$4)))</f>
        <v/>
      </c>
      <c r="S8466" s="17">
        <f>IF(OR($B8466="",$G8466="",$R8466=0),"",$G8466/$R8466)</f>
        <v/>
      </c>
      <c r="T8466">
        <f>IF($S8466="","",IF($S8466&lt;Settings!$B$8,"Critical",IF($S8466&lt;Settings!$B$9,"Semi Critical","Non Critical")))</f>
        <v/>
      </c>
      <c r="U8466">
        <f>IF($B8466="","",IFERROR(VLOOKUP($O8466,Leaders!$A:$B,2,0),"Not Mapped"))</f>
        <v/>
      </c>
    </row>
    <row r="8467">
      <c r="A8467" s="16" t="n"/>
      <c r="G8467" s="17" t="n"/>
      <c r="H8467" s="17" t="n"/>
      <c r="I8467" s="17" t="n"/>
      <c r="J8467" s="17" t="n"/>
      <c r="K8467" s="17" t="n"/>
      <c r="L8467" s="17" t="n"/>
      <c r="N8467">
        <f>IF($B8467="","",IF($C8467="SUPERSTORE","Superstore","DH"))</f>
        <v/>
      </c>
      <c r="O8467">
        <f>IF($B8467="","",IFERROR(VLOOKUP($B8467,Mapping!$A:$C,2,0),"Not Mapped"))</f>
        <v/>
      </c>
      <c r="P8467">
        <f>IF($B8467="","",IFERROR(VLOOKUP($B8467,Mapping!$A:$C,3,0),"Not Mapped"))</f>
        <v/>
      </c>
      <c r="Q8467">
        <f>IF($B8467="","",IF(COUNTIF(Exclusions!$A:$A,$B8467)&gt;0,"Yes","No"))</f>
        <v/>
      </c>
      <c r="R8467" s="17">
        <f>IF($B8467="","",MIN(1,DAY($A8467)/IF($N8467="Superstore",Settings!$B$5,Settings!$B$4)))</f>
        <v/>
      </c>
      <c r="S8467" s="17">
        <f>IF(OR($B8467="",$G8467="",$R8467=0),"",$G8467/$R8467)</f>
        <v/>
      </c>
      <c r="T8467">
        <f>IF($S8467="","",IF($S8467&lt;Settings!$B$8,"Critical",IF($S8467&lt;Settings!$B$9,"Semi Critical","Non Critical")))</f>
        <v/>
      </c>
      <c r="U8467">
        <f>IF($B8467="","",IFERROR(VLOOKUP($O8467,Leaders!$A:$B,2,0),"Not Mapped"))</f>
        <v/>
      </c>
    </row>
    <row r="8468">
      <c r="A8468" s="16" t="n"/>
      <c r="G8468" s="17" t="n"/>
      <c r="H8468" s="17" t="n"/>
      <c r="I8468" s="17" t="n"/>
      <c r="J8468" s="17" t="n"/>
      <c r="K8468" s="17" t="n"/>
      <c r="L8468" s="17" t="n"/>
      <c r="N8468">
        <f>IF($B8468="","",IF($C8468="SUPERSTORE","Superstore","DH"))</f>
        <v/>
      </c>
      <c r="O8468">
        <f>IF($B8468="","",IFERROR(VLOOKUP($B8468,Mapping!$A:$C,2,0),"Not Mapped"))</f>
        <v/>
      </c>
      <c r="P8468">
        <f>IF($B8468="","",IFERROR(VLOOKUP($B8468,Mapping!$A:$C,3,0),"Not Mapped"))</f>
        <v/>
      </c>
      <c r="Q8468">
        <f>IF($B8468="","",IF(COUNTIF(Exclusions!$A:$A,$B8468)&gt;0,"Yes","No"))</f>
        <v/>
      </c>
      <c r="R8468" s="17">
        <f>IF($B8468="","",MIN(1,DAY($A8468)/IF($N8468="Superstore",Settings!$B$5,Settings!$B$4)))</f>
        <v/>
      </c>
      <c r="S8468" s="17">
        <f>IF(OR($B8468="",$G8468="",$R8468=0),"",$G8468/$R8468)</f>
        <v/>
      </c>
      <c r="T8468">
        <f>IF($S8468="","",IF($S8468&lt;Settings!$B$8,"Critical",IF($S8468&lt;Settings!$B$9,"Semi Critical","Non Critical")))</f>
        <v/>
      </c>
      <c r="U8468">
        <f>IF($B8468="","",IFERROR(VLOOKUP($O8468,Leaders!$A:$B,2,0),"Not Mapped"))</f>
        <v/>
      </c>
    </row>
    <row r="8469">
      <c r="A8469" s="16" t="n"/>
      <c r="G8469" s="17" t="n"/>
      <c r="H8469" s="17" t="n"/>
      <c r="I8469" s="17" t="n"/>
      <c r="J8469" s="17" t="n"/>
      <c r="K8469" s="17" t="n"/>
      <c r="L8469" s="17" t="n"/>
      <c r="N8469">
        <f>IF($B8469="","",IF($C8469="SUPERSTORE","Superstore","DH"))</f>
        <v/>
      </c>
      <c r="O8469">
        <f>IF($B8469="","",IFERROR(VLOOKUP($B8469,Mapping!$A:$C,2,0),"Not Mapped"))</f>
        <v/>
      </c>
      <c r="P8469">
        <f>IF($B8469="","",IFERROR(VLOOKUP($B8469,Mapping!$A:$C,3,0),"Not Mapped"))</f>
        <v/>
      </c>
      <c r="Q8469">
        <f>IF($B8469="","",IF(COUNTIF(Exclusions!$A:$A,$B8469)&gt;0,"Yes","No"))</f>
        <v/>
      </c>
      <c r="R8469" s="17">
        <f>IF($B8469="","",MIN(1,DAY($A8469)/IF($N8469="Superstore",Settings!$B$5,Settings!$B$4)))</f>
        <v/>
      </c>
      <c r="S8469" s="17">
        <f>IF(OR($B8469="",$G8469="",$R8469=0),"",$G8469/$R8469)</f>
        <v/>
      </c>
      <c r="T8469">
        <f>IF($S8469="","",IF($S8469&lt;Settings!$B$8,"Critical",IF($S8469&lt;Settings!$B$9,"Semi Critical","Non Critical")))</f>
        <v/>
      </c>
      <c r="U8469">
        <f>IF($B8469="","",IFERROR(VLOOKUP($O8469,Leaders!$A:$B,2,0),"Not Mapped"))</f>
        <v/>
      </c>
    </row>
    <row r="8470">
      <c r="A8470" s="16" t="n"/>
      <c r="G8470" s="17" t="n"/>
      <c r="H8470" s="17" t="n"/>
      <c r="I8470" s="17" t="n"/>
      <c r="J8470" s="17" t="n"/>
      <c r="K8470" s="17" t="n"/>
      <c r="L8470" s="17" t="n"/>
      <c r="N8470">
        <f>IF($B8470="","",IF($C8470="SUPERSTORE","Superstore","DH"))</f>
        <v/>
      </c>
      <c r="O8470">
        <f>IF($B8470="","",IFERROR(VLOOKUP($B8470,Mapping!$A:$C,2,0),"Not Mapped"))</f>
        <v/>
      </c>
      <c r="P8470">
        <f>IF($B8470="","",IFERROR(VLOOKUP($B8470,Mapping!$A:$C,3,0),"Not Mapped"))</f>
        <v/>
      </c>
      <c r="Q8470">
        <f>IF($B8470="","",IF(COUNTIF(Exclusions!$A:$A,$B8470)&gt;0,"Yes","No"))</f>
        <v/>
      </c>
      <c r="R8470" s="17">
        <f>IF($B8470="","",MIN(1,DAY($A8470)/IF($N8470="Superstore",Settings!$B$5,Settings!$B$4)))</f>
        <v/>
      </c>
      <c r="S8470" s="17">
        <f>IF(OR($B8470="",$G8470="",$R8470=0),"",$G8470/$R8470)</f>
        <v/>
      </c>
      <c r="T8470">
        <f>IF($S8470="","",IF($S8470&lt;Settings!$B$8,"Critical",IF($S8470&lt;Settings!$B$9,"Semi Critical","Non Critical")))</f>
        <v/>
      </c>
      <c r="U8470">
        <f>IF($B8470="","",IFERROR(VLOOKUP($O8470,Leaders!$A:$B,2,0),"Not Mapped"))</f>
        <v/>
      </c>
    </row>
    <row r="8471">
      <c r="A8471" s="16" t="n"/>
      <c r="G8471" s="17" t="n"/>
      <c r="H8471" s="17" t="n"/>
      <c r="I8471" s="17" t="n"/>
      <c r="J8471" s="17" t="n"/>
      <c r="K8471" s="17" t="n"/>
      <c r="L8471" s="17" t="n"/>
      <c r="N8471">
        <f>IF($B8471="","",IF($C8471="SUPERSTORE","Superstore","DH"))</f>
        <v/>
      </c>
      <c r="O8471">
        <f>IF($B8471="","",IFERROR(VLOOKUP($B8471,Mapping!$A:$C,2,0),"Not Mapped"))</f>
        <v/>
      </c>
      <c r="P8471">
        <f>IF($B8471="","",IFERROR(VLOOKUP($B8471,Mapping!$A:$C,3,0),"Not Mapped"))</f>
        <v/>
      </c>
      <c r="Q8471">
        <f>IF($B8471="","",IF(COUNTIF(Exclusions!$A:$A,$B8471)&gt;0,"Yes","No"))</f>
        <v/>
      </c>
      <c r="R8471" s="17">
        <f>IF($B8471="","",MIN(1,DAY($A8471)/IF($N8471="Superstore",Settings!$B$5,Settings!$B$4)))</f>
        <v/>
      </c>
      <c r="S8471" s="17">
        <f>IF(OR($B8471="",$G8471="",$R8471=0),"",$G8471/$R8471)</f>
        <v/>
      </c>
      <c r="T8471">
        <f>IF($S8471="","",IF($S8471&lt;Settings!$B$8,"Critical",IF($S8471&lt;Settings!$B$9,"Semi Critical","Non Critical")))</f>
        <v/>
      </c>
      <c r="U8471">
        <f>IF($B8471="","",IFERROR(VLOOKUP($O8471,Leaders!$A:$B,2,0),"Not Mapped"))</f>
        <v/>
      </c>
    </row>
    <row r="8472">
      <c r="A8472" s="16" t="n"/>
      <c r="G8472" s="17" t="n"/>
      <c r="H8472" s="17" t="n"/>
      <c r="I8472" s="17" t="n"/>
      <c r="J8472" s="17" t="n"/>
      <c r="K8472" s="17" t="n"/>
      <c r="L8472" s="17" t="n"/>
      <c r="N8472">
        <f>IF($B8472="","",IF($C8472="SUPERSTORE","Superstore","DH"))</f>
        <v/>
      </c>
      <c r="O8472">
        <f>IF($B8472="","",IFERROR(VLOOKUP($B8472,Mapping!$A:$C,2,0),"Not Mapped"))</f>
        <v/>
      </c>
      <c r="P8472">
        <f>IF($B8472="","",IFERROR(VLOOKUP($B8472,Mapping!$A:$C,3,0),"Not Mapped"))</f>
        <v/>
      </c>
      <c r="Q8472">
        <f>IF($B8472="","",IF(COUNTIF(Exclusions!$A:$A,$B8472)&gt;0,"Yes","No"))</f>
        <v/>
      </c>
      <c r="R8472" s="17">
        <f>IF($B8472="","",MIN(1,DAY($A8472)/IF($N8472="Superstore",Settings!$B$5,Settings!$B$4)))</f>
        <v/>
      </c>
      <c r="S8472" s="17">
        <f>IF(OR($B8472="",$G8472="",$R8472=0),"",$G8472/$R8472)</f>
        <v/>
      </c>
      <c r="T8472">
        <f>IF($S8472="","",IF($S8472&lt;Settings!$B$8,"Critical",IF($S8472&lt;Settings!$B$9,"Semi Critical","Non Critical")))</f>
        <v/>
      </c>
      <c r="U8472">
        <f>IF($B8472="","",IFERROR(VLOOKUP($O8472,Leaders!$A:$B,2,0),"Not Mapped"))</f>
        <v/>
      </c>
    </row>
    <row r="8473">
      <c r="A8473" s="16" t="n"/>
      <c r="G8473" s="17" t="n"/>
      <c r="H8473" s="17" t="n"/>
      <c r="I8473" s="17" t="n"/>
      <c r="J8473" s="17" t="n"/>
      <c r="K8473" s="17" t="n"/>
      <c r="L8473" s="17" t="n"/>
      <c r="N8473">
        <f>IF($B8473="","",IF($C8473="SUPERSTORE","Superstore","DH"))</f>
        <v/>
      </c>
      <c r="O8473">
        <f>IF($B8473="","",IFERROR(VLOOKUP($B8473,Mapping!$A:$C,2,0),"Not Mapped"))</f>
        <v/>
      </c>
      <c r="P8473">
        <f>IF($B8473="","",IFERROR(VLOOKUP($B8473,Mapping!$A:$C,3,0),"Not Mapped"))</f>
        <v/>
      </c>
      <c r="Q8473">
        <f>IF($B8473="","",IF(COUNTIF(Exclusions!$A:$A,$B8473)&gt;0,"Yes","No"))</f>
        <v/>
      </c>
      <c r="R8473" s="17">
        <f>IF($B8473="","",MIN(1,DAY($A8473)/IF($N8473="Superstore",Settings!$B$5,Settings!$B$4)))</f>
        <v/>
      </c>
      <c r="S8473" s="17">
        <f>IF(OR($B8473="",$G8473="",$R8473=0),"",$G8473/$R8473)</f>
        <v/>
      </c>
      <c r="T8473">
        <f>IF($S8473="","",IF($S8473&lt;Settings!$B$8,"Critical",IF($S8473&lt;Settings!$B$9,"Semi Critical","Non Critical")))</f>
        <v/>
      </c>
      <c r="U8473">
        <f>IF($B8473="","",IFERROR(VLOOKUP($O8473,Leaders!$A:$B,2,0),"Not Mapped"))</f>
        <v/>
      </c>
    </row>
    <row r="8474">
      <c r="A8474" s="16" t="n"/>
      <c r="G8474" s="17" t="n"/>
      <c r="H8474" s="17" t="n"/>
      <c r="I8474" s="17" t="n"/>
      <c r="J8474" s="17" t="n"/>
      <c r="K8474" s="17" t="n"/>
      <c r="L8474" s="17" t="n"/>
      <c r="N8474">
        <f>IF($B8474="","",IF($C8474="SUPERSTORE","Superstore","DH"))</f>
        <v/>
      </c>
      <c r="O8474">
        <f>IF($B8474="","",IFERROR(VLOOKUP($B8474,Mapping!$A:$C,2,0),"Not Mapped"))</f>
        <v/>
      </c>
      <c r="P8474">
        <f>IF($B8474="","",IFERROR(VLOOKUP($B8474,Mapping!$A:$C,3,0),"Not Mapped"))</f>
        <v/>
      </c>
      <c r="Q8474">
        <f>IF($B8474="","",IF(COUNTIF(Exclusions!$A:$A,$B8474)&gt;0,"Yes","No"))</f>
        <v/>
      </c>
      <c r="R8474" s="17">
        <f>IF($B8474="","",MIN(1,DAY($A8474)/IF($N8474="Superstore",Settings!$B$5,Settings!$B$4)))</f>
        <v/>
      </c>
      <c r="S8474" s="17">
        <f>IF(OR($B8474="",$G8474="",$R8474=0),"",$G8474/$R8474)</f>
        <v/>
      </c>
      <c r="T8474">
        <f>IF($S8474="","",IF($S8474&lt;Settings!$B$8,"Critical",IF($S8474&lt;Settings!$B$9,"Semi Critical","Non Critical")))</f>
        <v/>
      </c>
      <c r="U8474">
        <f>IF($B8474="","",IFERROR(VLOOKUP($O8474,Leaders!$A:$B,2,0),"Not Mapped"))</f>
        <v/>
      </c>
    </row>
    <row r="8475">
      <c r="A8475" s="16" t="n"/>
      <c r="G8475" s="17" t="n"/>
      <c r="H8475" s="17" t="n"/>
      <c r="I8475" s="17" t="n"/>
      <c r="J8475" s="17" t="n"/>
      <c r="K8475" s="17" t="n"/>
      <c r="L8475" s="17" t="n"/>
      <c r="N8475">
        <f>IF($B8475="","",IF($C8475="SUPERSTORE","Superstore","DH"))</f>
        <v/>
      </c>
      <c r="O8475">
        <f>IF($B8475="","",IFERROR(VLOOKUP($B8475,Mapping!$A:$C,2,0),"Not Mapped"))</f>
        <v/>
      </c>
      <c r="P8475">
        <f>IF($B8475="","",IFERROR(VLOOKUP($B8475,Mapping!$A:$C,3,0),"Not Mapped"))</f>
        <v/>
      </c>
      <c r="Q8475">
        <f>IF($B8475="","",IF(COUNTIF(Exclusions!$A:$A,$B8475)&gt;0,"Yes","No"))</f>
        <v/>
      </c>
      <c r="R8475" s="17">
        <f>IF($B8475="","",MIN(1,DAY($A8475)/IF($N8475="Superstore",Settings!$B$5,Settings!$B$4)))</f>
        <v/>
      </c>
      <c r="S8475" s="17">
        <f>IF(OR($B8475="",$G8475="",$R8475=0),"",$G8475/$R8475)</f>
        <v/>
      </c>
      <c r="T8475">
        <f>IF($S8475="","",IF($S8475&lt;Settings!$B$8,"Critical",IF($S8475&lt;Settings!$B$9,"Semi Critical","Non Critical")))</f>
        <v/>
      </c>
      <c r="U8475">
        <f>IF($B8475="","",IFERROR(VLOOKUP($O8475,Leaders!$A:$B,2,0),"Not Mapped"))</f>
        <v/>
      </c>
    </row>
    <row r="8476">
      <c r="A8476" s="16" t="n"/>
      <c r="G8476" s="17" t="n"/>
      <c r="H8476" s="17" t="n"/>
      <c r="I8476" s="17" t="n"/>
      <c r="J8476" s="17" t="n"/>
      <c r="K8476" s="17" t="n"/>
      <c r="L8476" s="17" t="n"/>
      <c r="N8476">
        <f>IF($B8476="","",IF($C8476="SUPERSTORE","Superstore","DH"))</f>
        <v/>
      </c>
      <c r="O8476">
        <f>IF($B8476="","",IFERROR(VLOOKUP($B8476,Mapping!$A:$C,2,0),"Not Mapped"))</f>
        <v/>
      </c>
      <c r="P8476">
        <f>IF($B8476="","",IFERROR(VLOOKUP($B8476,Mapping!$A:$C,3,0),"Not Mapped"))</f>
        <v/>
      </c>
      <c r="Q8476">
        <f>IF($B8476="","",IF(COUNTIF(Exclusions!$A:$A,$B8476)&gt;0,"Yes","No"))</f>
        <v/>
      </c>
      <c r="R8476" s="17">
        <f>IF($B8476="","",MIN(1,DAY($A8476)/IF($N8476="Superstore",Settings!$B$5,Settings!$B$4)))</f>
        <v/>
      </c>
      <c r="S8476" s="17">
        <f>IF(OR($B8476="",$G8476="",$R8476=0),"",$G8476/$R8476)</f>
        <v/>
      </c>
      <c r="T8476">
        <f>IF($S8476="","",IF($S8476&lt;Settings!$B$8,"Critical",IF($S8476&lt;Settings!$B$9,"Semi Critical","Non Critical")))</f>
        <v/>
      </c>
      <c r="U8476">
        <f>IF($B8476="","",IFERROR(VLOOKUP($O8476,Leaders!$A:$B,2,0),"Not Mapped"))</f>
        <v/>
      </c>
    </row>
    <row r="8477">
      <c r="A8477" s="16" t="n"/>
      <c r="G8477" s="17" t="n"/>
      <c r="H8477" s="17" t="n"/>
      <c r="I8477" s="17" t="n"/>
      <c r="J8477" s="17" t="n"/>
      <c r="K8477" s="17" t="n"/>
      <c r="L8477" s="17" t="n"/>
      <c r="N8477">
        <f>IF($B8477="","",IF($C8477="SUPERSTORE","Superstore","DH"))</f>
        <v/>
      </c>
      <c r="O8477">
        <f>IF($B8477="","",IFERROR(VLOOKUP($B8477,Mapping!$A:$C,2,0),"Not Mapped"))</f>
        <v/>
      </c>
      <c r="P8477">
        <f>IF($B8477="","",IFERROR(VLOOKUP($B8477,Mapping!$A:$C,3,0),"Not Mapped"))</f>
        <v/>
      </c>
      <c r="Q8477">
        <f>IF($B8477="","",IF(COUNTIF(Exclusions!$A:$A,$B8477)&gt;0,"Yes","No"))</f>
        <v/>
      </c>
      <c r="R8477" s="17">
        <f>IF($B8477="","",MIN(1,DAY($A8477)/IF($N8477="Superstore",Settings!$B$5,Settings!$B$4)))</f>
        <v/>
      </c>
      <c r="S8477" s="17">
        <f>IF(OR($B8477="",$G8477="",$R8477=0),"",$G8477/$R8477)</f>
        <v/>
      </c>
      <c r="T8477">
        <f>IF($S8477="","",IF($S8477&lt;Settings!$B$8,"Critical",IF($S8477&lt;Settings!$B$9,"Semi Critical","Non Critical")))</f>
        <v/>
      </c>
      <c r="U8477">
        <f>IF($B8477="","",IFERROR(VLOOKUP($O8477,Leaders!$A:$B,2,0),"Not Mapped"))</f>
        <v/>
      </c>
    </row>
    <row r="8478">
      <c r="A8478" s="16" t="n"/>
      <c r="G8478" s="17" t="n"/>
      <c r="H8478" s="17" t="n"/>
      <c r="I8478" s="17" t="n"/>
      <c r="J8478" s="17" t="n"/>
      <c r="K8478" s="17" t="n"/>
      <c r="L8478" s="17" t="n"/>
      <c r="N8478">
        <f>IF($B8478="","",IF($C8478="SUPERSTORE","Superstore","DH"))</f>
        <v/>
      </c>
      <c r="O8478">
        <f>IF($B8478="","",IFERROR(VLOOKUP($B8478,Mapping!$A:$C,2,0),"Not Mapped"))</f>
        <v/>
      </c>
      <c r="P8478">
        <f>IF($B8478="","",IFERROR(VLOOKUP($B8478,Mapping!$A:$C,3,0),"Not Mapped"))</f>
        <v/>
      </c>
      <c r="Q8478">
        <f>IF($B8478="","",IF(COUNTIF(Exclusions!$A:$A,$B8478)&gt;0,"Yes","No"))</f>
        <v/>
      </c>
      <c r="R8478" s="17">
        <f>IF($B8478="","",MIN(1,DAY($A8478)/IF($N8478="Superstore",Settings!$B$5,Settings!$B$4)))</f>
        <v/>
      </c>
      <c r="S8478" s="17">
        <f>IF(OR($B8478="",$G8478="",$R8478=0),"",$G8478/$R8478)</f>
        <v/>
      </c>
      <c r="T8478">
        <f>IF($S8478="","",IF($S8478&lt;Settings!$B$8,"Critical",IF($S8478&lt;Settings!$B$9,"Semi Critical","Non Critical")))</f>
        <v/>
      </c>
      <c r="U8478">
        <f>IF($B8478="","",IFERROR(VLOOKUP($O8478,Leaders!$A:$B,2,0),"Not Mapped"))</f>
        <v/>
      </c>
    </row>
    <row r="8479">
      <c r="A8479" s="16" t="n"/>
      <c r="G8479" s="17" t="n"/>
      <c r="H8479" s="17" t="n"/>
      <c r="I8479" s="17" t="n"/>
      <c r="J8479" s="17" t="n"/>
      <c r="K8479" s="17" t="n"/>
      <c r="L8479" s="17" t="n"/>
      <c r="N8479">
        <f>IF($B8479="","",IF($C8479="SUPERSTORE","Superstore","DH"))</f>
        <v/>
      </c>
      <c r="O8479">
        <f>IF($B8479="","",IFERROR(VLOOKUP($B8479,Mapping!$A:$C,2,0),"Not Mapped"))</f>
        <v/>
      </c>
      <c r="P8479">
        <f>IF($B8479="","",IFERROR(VLOOKUP($B8479,Mapping!$A:$C,3,0),"Not Mapped"))</f>
        <v/>
      </c>
      <c r="Q8479">
        <f>IF($B8479="","",IF(COUNTIF(Exclusions!$A:$A,$B8479)&gt;0,"Yes","No"))</f>
        <v/>
      </c>
      <c r="R8479" s="17">
        <f>IF($B8479="","",MIN(1,DAY($A8479)/IF($N8479="Superstore",Settings!$B$5,Settings!$B$4)))</f>
        <v/>
      </c>
      <c r="S8479" s="17">
        <f>IF(OR($B8479="",$G8479="",$R8479=0),"",$G8479/$R8479)</f>
        <v/>
      </c>
      <c r="T8479">
        <f>IF($S8479="","",IF($S8479&lt;Settings!$B$8,"Critical",IF($S8479&lt;Settings!$B$9,"Semi Critical","Non Critical")))</f>
        <v/>
      </c>
      <c r="U8479">
        <f>IF($B8479="","",IFERROR(VLOOKUP($O8479,Leaders!$A:$B,2,0),"Not Mapped"))</f>
        <v/>
      </c>
    </row>
    <row r="8480">
      <c r="A8480" s="16" t="n"/>
      <c r="G8480" s="17" t="n"/>
      <c r="H8480" s="17" t="n"/>
      <c r="I8480" s="17" t="n"/>
      <c r="J8480" s="17" t="n"/>
      <c r="K8480" s="17" t="n"/>
      <c r="L8480" s="17" t="n"/>
      <c r="N8480">
        <f>IF($B8480="","",IF($C8480="SUPERSTORE","Superstore","DH"))</f>
        <v/>
      </c>
      <c r="O8480">
        <f>IF($B8480="","",IFERROR(VLOOKUP($B8480,Mapping!$A:$C,2,0),"Not Mapped"))</f>
        <v/>
      </c>
      <c r="P8480">
        <f>IF($B8480="","",IFERROR(VLOOKUP($B8480,Mapping!$A:$C,3,0),"Not Mapped"))</f>
        <v/>
      </c>
      <c r="Q8480">
        <f>IF($B8480="","",IF(COUNTIF(Exclusions!$A:$A,$B8480)&gt;0,"Yes","No"))</f>
        <v/>
      </c>
      <c r="R8480" s="17">
        <f>IF($B8480="","",MIN(1,DAY($A8480)/IF($N8480="Superstore",Settings!$B$5,Settings!$B$4)))</f>
        <v/>
      </c>
      <c r="S8480" s="17">
        <f>IF(OR($B8480="",$G8480="",$R8480=0),"",$G8480/$R8480)</f>
        <v/>
      </c>
      <c r="T8480">
        <f>IF($S8480="","",IF($S8480&lt;Settings!$B$8,"Critical",IF($S8480&lt;Settings!$B$9,"Semi Critical","Non Critical")))</f>
        <v/>
      </c>
      <c r="U8480">
        <f>IF($B8480="","",IFERROR(VLOOKUP($O8480,Leaders!$A:$B,2,0),"Not Mapped"))</f>
        <v/>
      </c>
    </row>
    <row r="8481">
      <c r="A8481" s="16" t="n"/>
      <c r="G8481" s="17" t="n"/>
      <c r="H8481" s="17" t="n"/>
      <c r="I8481" s="17" t="n"/>
      <c r="J8481" s="17" t="n"/>
      <c r="K8481" s="17" t="n"/>
      <c r="L8481" s="17" t="n"/>
      <c r="N8481">
        <f>IF($B8481="","",IF($C8481="SUPERSTORE","Superstore","DH"))</f>
        <v/>
      </c>
      <c r="O8481">
        <f>IF($B8481="","",IFERROR(VLOOKUP($B8481,Mapping!$A:$C,2,0),"Not Mapped"))</f>
        <v/>
      </c>
      <c r="P8481">
        <f>IF($B8481="","",IFERROR(VLOOKUP($B8481,Mapping!$A:$C,3,0),"Not Mapped"))</f>
        <v/>
      </c>
      <c r="Q8481">
        <f>IF($B8481="","",IF(COUNTIF(Exclusions!$A:$A,$B8481)&gt;0,"Yes","No"))</f>
        <v/>
      </c>
      <c r="R8481" s="17">
        <f>IF($B8481="","",MIN(1,DAY($A8481)/IF($N8481="Superstore",Settings!$B$5,Settings!$B$4)))</f>
        <v/>
      </c>
      <c r="S8481" s="17">
        <f>IF(OR($B8481="",$G8481="",$R8481=0),"",$G8481/$R8481)</f>
        <v/>
      </c>
      <c r="T8481">
        <f>IF($S8481="","",IF($S8481&lt;Settings!$B$8,"Critical",IF($S8481&lt;Settings!$B$9,"Semi Critical","Non Critical")))</f>
        <v/>
      </c>
      <c r="U8481">
        <f>IF($B8481="","",IFERROR(VLOOKUP($O8481,Leaders!$A:$B,2,0),"Not Mapped"))</f>
        <v/>
      </c>
    </row>
    <row r="8482">
      <c r="A8482" s="16" t="n"/>
      <c r="G8482" s="17" t="n"/>
      <c r="H8482" s="17" t="n"/>
      <c r="I8482" s="17" t="n"/>
      <c r="J8482" s="17" t="n"/>
      <c r="K8482" s="17" t="n"/>
      <c r="L8482" s="17" t="n"/>
      <c r="N8482">
        <f>IF($B8482="","",IF($C8482="SUPERSTORE","Superstore","DH"))</f>
        <v/>
      </c>
      <c r="O8482">
        <f>IF($B8482="","",IFERROR(VLOOKUP($B8482,Mapping!$A:$C,2,0),"Not Mapped"))</f>
        <v/>
      </c>
      <c r="P8482">
        <f>IF($B8482="","",IFERROR(VLOOKUP($B8482,Mapping!$A:$C,3,0),"Not Mapped"))</f>
        <v/>
      </c>
      <c r="Q8482">
        <f>IF($B8482="","",IF(COUNTIF(Exclusions!$A:$A,$B8482)&gt;0,"Yes","No"))</f>
        <v/>
      </c>
      <c r="R8482" s="17">
        <f>IF($B8482="","",MIN(1,DAY($A8482)/IF($N8482="Superstore",Settings!$B$5,Settings!$B$4)))</f>
        <v/>
      </c>
      <c r="S8482" s="17">
        <f>IF(OR($B8482="",$G8482="",$R8482=0),"",$G8482/$R8482)</f>
        <v/>
      </c>
      <c r="T8482">
        <f>IF($S8482="","",IF($S8482&lt;Settings!$B$8,"Critical",IF($S8482&lt;Settings!$B$9,"Semi Critical","Non Critical")))</f>
        <v/>
      </c>
      <c r="U8482">
        <f>IF($B8482="","",IFERROR(VLOOKUP($O8482,Leaders!$A:$B,2,0),"Not Mapped"))</f>
        <v/>
      </c>
    </row>
    <row r="8483">
      <c r="A8483" s="16" t="n"/>
      <c r="G8483" s="17" t="n"/>
      <c r="H8483" s="17" t="n"/>
      <c r="I8483" s="17" t="n"/>
      <c r="J8483" s="17" t="n"/>
      <c r="K8483" s="17" t="n"/>
      <c r="L8483" s="17" t="n"/>
      <c r="N8483">
        <f>IF($B8483="","",IF($C8483="SUPERSTORE","Superstore","DH"))</f>
        <v/>
      </c>
      <c r="O8483">
        <f>IF($B8483="","",IFERROR(VLOOKUP($B8483,Mapping!$A:$C,2,0),"Not Mapped"))</f>
        <v/>
      </c>
      <c r="P8483">
        <f>IF($B8483="","",IFERROR(VLOOKUP($B8483,Mapping!$A:$C,3,0),"Not Mapped"))</f>
        <v/>
      </c>
      <c r="Q8483">
        <f>IF($B8483="","",IF(COUNTIF(Exclusions!$A:$A,$B8483)&gt;0,"Yes","No"))</f>
        <v/>
      </c>
      <c r="R8483" s="17">
        <f>IF($B8483="","",MIN(1,DAY($A8483)/IF($N8483="Superstore",Settings!$B$5,Settings!$B$4)))</f>
        <v/>
      </c>
      <c r="S8483" s="17">
        <f>IF(OR($B8483="",$G8483="",$R8483=0),"",$G8483/$R8483)</f>
        <v/>
      </c>
      <c r="T8483">
        <f>IF($S8483="","",IF($S8483&lt;Settings!$B$8,"Critical",IF($S8483&lt;Settings!$B$9,"Semi Critical","Non Critical")))</f>
        <v/>
      </c>
      <c r="U8483">
        <f>IF($B8483="","",IFERROR(VLOOKUP($O8483,Leaders!$A:$B,2,0),"Not Mapped"))</f>
        <v/>
      </c>
    </row>
    <row r="8484">
      <c r="A8484" s="16" t="n"/>
      <c r="G8484" s="17" t="n"/>
      <c r="H8484" s="17" t="n"/>
      <c r="I8484" s="17" t="n"/>
      <c r="J8484" s="17" t="n"/>
      <c r="K8484" s="17" t="n"/>
      <c r="L8484" s="17" t="n"/>
      <c r="N8484">
        <f>IF($B8484="","",IF($C8484="SUPERSTORE","Superstore","DH"))</f>
        <v/>
      </c>
      <c r="O8484">
        <f>IF($B8484="","",IFERROR(VLOOKUP($B8484,Mapping!$A:$C,2,0),"Not Mapped"))</f>
        <v/>
      </c>
      <c r="P8484">
        <f>IF($B8484="","",IFERROR(VLOOKUP($B8484,Mapping!$A:$C,3,0),"Not Mapped"))</f>
        <v/>
      </c>
      <c r="Q8484">
        <f>IF($B8484="","",IF(COUNTIF(Exclusions!$A:$A,$B8484)&gt;0,"Yes","No"))</f>
        <v/>
      </c>
      <c r="R8484" s="17">
        <f>IF($B8484="","",MIN(1,DAY($A8484)/IF($N8484="Superstore",Settings!$B$5,Settings!$B$4)))</f>
        <v/>
      </c>
      <c r="S8484" s="17">
        <f>IF(OR($B8484="",$G8484="",$R8484=0),"",$G8484/$R8484)</f>
        <v/>
      </c>
      <c r="T8484">
        <f>IF($S8484="","",IF($S8484&lt;Settings!$B$8,"Critical",IF($S8484&lt;Settings!$B$9,"Semi Critical","Non Critical")))</f>
        <v/>
      </c>
      <c r="U8484">
        <f>IF($B8484="","",IFERROR(VLOOKUP($O8484,Leaders!$A:$B,2,0),"Not Mapped"))</f>
        <v/>
      </c>
    </row>
    <row r="8485">
      <c r="A8485" s="16" t="n"/>
      <c r="G8485" s="17" t="n"/>
      <c r="H8485" s="17" t="n"/>
      <c r="I8485" s="17" t="n"/>
      <c r="J8485" s="17" t="n"/>
      <c r="K8485" s="17" t="n"/>
      <c r="L8485" s="17" t="n"/>
      <c r="N8485">
        <f>IF($B8485="","",IF($C8485="SUPERSTORE","Superstore","DH"))</f>
        <v/>
      </c>
      <c r="O8485">
        <f>IF($B8485="","",IFERROR(VLOOKUP($B8485,Mapping!$A:$C,2,0),"Not Mapped"))</f>
        <v/>
      </c>
      <c r="P8485">
        <f>IF($B8485="","",IFERROR(VLOOKUP($B8485,Mapping!$A:$C,3,0),"Not Mapped"))</f>
        <v/>
      </c>
      <c r="Q8485">
        <f>IF($B8485="","",IF(COUNTIF(Exclusions!$A:$A,$B8485)&gt;0,"Yes","No"))</f>
        <v/>
      </c>
      <c r="R8485" s="17">
        <f>IF($B8485="","",MIN(1,DAY($A8485)/IF($N8485="Superstore",Settings!$B$5,Settings!$B$4)))</f>
        <v/>
      </c>
      <c r="S8485" s="17">
        <f>IF(OR($B8485="",$G8485="",$R8485=0),"",$G8485/$R8485)</f>
        <v/>
      </c>
      <c r="T8485">
        <f>IF($S8485="","",IF($S8485&lt;Settings!$B$8,"Critical",IF($S8485&lt;Settings!$B$9,"Semi Critical","Non Critical")))</f>
        <v/>
      </c>
      <c r="U8485">
        <f>IF($B8485="","",IFERROR(VLOOKUP($O8485,Leaders!$A:$B,2,0),"Not Mapped"))</f>
        <v/>
      </c>
    </row>
    <row r="8486">
      <c r="A8486" s="16" t="n"/>
      <c r="G8486" s="17" t="n"/>
      <c r="H8486" s="17" t="n"/>
      <c r="I8486" s="17" t="n"/>
      <c r="J8486" s="17" t="n"/>
      <c r="K8486" s="17" t="n"/>
      <c r="L8486" s="17" t="n"/>
      <c r="N8486">
        <f>IF($B8486="","",IF($C8486="SUPERSTORE","Superstore","DH"))</f>
        <v/>
      </c>
      <c r="O8486">
        <f>IF($B8486="","",IFERROR(VLOOKUP($B8486,Mapping!$A:$C,2,0),"Not Mapped"))</f>
        <v/>
      </c>
      <c r="P8486">
        <f>IF($B8486="","",IFERROR(VLOOKUP($B8486,Mapping!$A:$C,3,0),"Not Mapped"))</f>
        <v/>
      </c>
      <c r="Q8486">
        <f>IF($B8486="","",IF(COUNTIF(Exclusions!$A:$A,$B8486)&gt;0,"Yes","No"))</f>
        <v/>
      </c>
      <c r="R8486" s="17">
        <f>IF($B8486="","",MIN(1,DAY($A8486)/IF($N8486="Superstore",Settings!$B$5,Settings!$B$4)))</f>
        <v/>
      </c>
      <c r="S8486" s="17">
        <f>IF(OR($B8486="",$G8486="",$R8486=0),"",$G8486/$R8486)</f>
        <v/>
      </c>
      <c r="T8486">
        <f>IF($S8486="","",IF($S8486&lt;Settings!$B$8,"Critical",IF($S8486&lt;Settings!$B$9,"Semi Critical","Non Critical")))</f>
        <v/>
      </c>
      <c r="U8486">
        <f>IF($B8486="","",IFERROR(VLOOKUP($O8486,Leaders!$A:$B,2,0),"Not Mapped"))</f>
        <v/>
      </c>
    </row>
    <row r="8487">
      <c r="A8487" s="16" t="n"/>
      <c r="G8487" s="17" t="n"/>
      <c r="H8487" s="17" t="n"/>
      <c r="I8487" s="17" t="n"/>
      <c r="J8487" s="17" t="n"/>
      <c r="K8487" s="17" t="n"/>
      <c r="L8487" s="17" t="n"/>
      <c r="N8487">
        <f>IF($B8487="","",IF($C8487="SUPERSTORE","Superstore","DH"))</f>
        <v/>
      </c>
      <c r="O8487">
        <f>IF($B8487="","",IFERROR(VLOOKUP($B8487,Mapping!$A:$C,2,0),"Not Mapped"))</f>
        <v/>
      </c>
      <c r="P8487">
        <f>IF($B8487="","",IFERROR(VLOOKUP($B8487,Mapping!$A:$C,3,0),"Not Mapped"))</f>
        <v/>
      </c>
      <c r="Q8487">
        <f>IF($B8487="","",IF(COUNTIF(Exclusions!$A:$A,$B8487)&gt;0,"Yes","No"))</f>
        <v/>
      </c>
      <c r="R8487" s="17">
        <f>IF($B8487="","",MIN(1,DAY($A8487)/IF($N8487="Superstore",Settings!$B$5,Settings!$B$4)))</f>
        <v/>
      </c>
      <c r="S8487" s="17">
        <f>IF(OR($B8487="",$G8487="",$R8487=0),"",$G8487/$R8487)</f>
        <v/>
      </c>
      <c r="T8487">
        <f>IF($S8487="","",IF($S8487&lt;Settings!$B$8,"Critical",IF($S8487&lt;Settings!$B$9,"Semi Critical","Non Critical")))</f>
        <v/>
      </c>
      <c r="U8487">
        <f>IF($B8487="","",IFERROR(VLOOKUP($O8487,Leaders!$A:$B,2,0),"Not Mapped"))</f>
        <v/>
      </c>
    </row>
    <row r="8488">
      <c r="A8488" s="16" t="n"/>
      <c r="G8488" s="17" t="n"/>
      <c r="H8488" s="17" t="n"/>
      <c r="I8488" s="17" t="n"/>
      <c r="J8488" s="17" t="n"/>
      <c r="K8488" s="17" t="n"/>
      <c r="L8488" s="17" t="n"/>
      <c r="N8488">
        <f>IF($B8488="","",IF($C8488="SUPERSTORE","Superstore","DH"))</f>
        <v/>
      </c>
      <c r="O8488">
        <f>IF($B8488="","",IFERROR(VLOOKUP($B8488,Mapping!$A:$C,2,0),"Not Mapped"))</f>
        <v/>
      </c>
      <c r="P8488">
        <f>IF($B8488="","",IFERROR(VLOOKUP($B8488,Mapping!$A:$C,3,0),"Not Mapped"))</f>
        <v/>
      </c>
      <c r="Q8488">
        <f>IF($B8488="","",IF(COUNTIF(Exclusions!$A:$A,$B8488)&gt;0,"Yes","No"))</f>
        <v/>
      </c>
      <c r="R8488" s="17">
        <f>IF($B8488="","",MIN(1,DAY($A8488)/IF($N8488="Superstore",Settings!$B$5,Settings!$B$4)))</f>
        <v/>
      </c>
      <c r="S8488" s="17">
        <f>IF(OR($B8488="",$G8488="",$R8488=0),"",$G8488/$R8488)</f>
        <v/>
      </c>
      <c r="T8488">
        <f>IF($S8488="","",IF($S8488&lt;Settings!$B$8,"Critical",IF($S8488&lt;Settings!$B$9,"Semi Critical","Non Critical")))</f>
        <v/>
      </c>
      <c r="U8488">
        <f>IF($B8488="","",IFERROR(VLOOKUP($O8488,Leaders!$A:$B,2,0),"Not Mapped"))</f>
        <v/>
      </c>
    </row>
    <row r="8489">
      <c r="A8489" s="16" t="n"/>
      <c r="G8489" s="17" t="n"/>
      <c r="H8489" s="17" t="n"/>
      <c r="I8489" s="17" t="n"/>
      <c r="J8489" s="17" t="n"/>
      <c r="K8489" s="17" t="n"/>
      <c r="L8489" s="17" t="n"/>
      <c r="N8489">
        <f>IF($B8489="","",IF($C8489="SUPERSTORE","Superstore","DH"))</f>
        <v/>
      </c>
      <c r="O8489">
        <f>IF($B8489="","",IFERROR(VLOOKUP($B8489,Mapping!$A:$C,2,0),"Not Mapped"))</f>
        <v/>
      </c>
      <c r="P8489">
        <f>IF($B8489="","",IFERROR(VLOOKUP($B8489,Mapping!$A:$C,3,0),"Not Mapped"))</f>
        <v/>
      </c>
      <c r="Q8489">
        <f>IF($B8489="","",IF(COUNTIF(Exclusions!$A:$A,$B8489)&gt;0,"Yes","No"))</f>
        <v/>
      </c>
      <c r="R8489" s="17">
        <f>IF($B8489="","",MIN(1,DAY($A8489)/IF($N8489="Superstore",Settings!$B$5,Settings!$B$4)))</f>
        <v/>
      </c>
      <c r="S8489" s="17">
        <f>IF(OR($B8489="",$G8489="",$R8489=0),"",$G8489/$R8489)</f>
        <v/>
      </c>
      <c r="T8489">
        <f>IF($S8489="","",IF($S8489&lt;Settings!$B$8,"Critical",IF($S8489&lt;Settings!$B$9,"Semi Critical","Non Critical")))</f>
        <v/>
      </c>
      <c r="U8489">
        <f>IF($B8489="","",IFERROR(VLOOKUP($O8489,Leaders!$A:$B,2,0),"Not Mapped"))</f>
        <v/>
      </c>
    </row>
    <row r="8490">
      <c r="A8490" s="16" t="n"/>
      <c r="G8490" s="17" t="n"/>
      <c r="H8490" s="17" t="n"/>
      <c r="I8490" s="17" t="n"/>
      <c r="J8490" s="17" t="n"/>
      <c r="K8490" s="17" t="n"/>
      <c r="L8490" s="17" t="n"/>
      <c r="N8490">
        <f>IF($B8490="","",IF($C8490="SUPERSTORE","Superstore","DH"))</f>
        <v/>
      </c>
      <c r="O8490">
        <f>IF($B8490="","",IFERROR(VLOOKUP($B8490,Mapping!$A:$C,2,0),"Not Mapped"))</f>
        <v/>
      </c>
      <c r="P8490">
        <f>IF($B8490="","",IFERROR(VLOOKUP($B8490,Mapping!$A:$C,3,0),"Not Mapped"))</f>
        <v/>
      </c>
      <c r="Q8490">
        <f>IF($B8490="","",IF(COUNTIF(Exclusions!$A:$A,$B8490)&gt;0,"Yes","No"))</f>
        <v/>
      </c>
      <c r="R8490" s="17">
        <f>IF($B8490="","",MIN(1,DAY($A8490)/IF($N8490="Superstore",Settings!$B$5,Settings!$B$4)))</f>
        <v/>
      </c>
      <c r="S8490" s="17">
        <f>IF(OR($B8490="",$G8490="",$R8490=0),"",$G8490/$R8490)</f>
        <v/>
      </c>
      <c r="T8490">
        <f>IF($S8490="","",IF($S8490&lt;Settings!$B$8,"Critical",IF($S8490&lt;Settings!$B$9,"Semi Critical","Non Critical")))</f>
        <v/>
      </c>
      <c r="U8490">
        <f>IF($B8490="","",IFERROR(VLOOKUP($O8490,Leaders!$A:$B,2,0),"Not Mapped"))</f>
        <v/>
      </c>
    </row>
    <row r="8491">
      <c r="A8491" s="16" t="n"/>
      <c r="G8491" s="17" t="n"/>
      <c r="H8491" s="17" t="n"/>
      <c r="I8491" s="17" t="n"/>
      <c r="J8491" s="17" t="n"/>
      <c r="K8491" s="17" t="n"/>
      <c r="L8491" s="17" t="n"/>
      <c r="N8491">
        <f>IF($B8491="","",IF($C8491="SUPERSTORE","Superstore","DH"))</f>
        <v/>
      </c>
      <c r="O8491">
        <f>IF($B8491="","",IFERROR(VLOOKUP($B8491,Mapping!$A:$C,2,0),"Not Mapped"))</f>
        <v/>
      </c>
      <c r="P8491">
        <f>IF($B8491="","",IFERROR(VLOOKUP($B8491,Mapping!$A:$C,3,0),"Not Mapped"))</f>
        <v/>
      </c>
      <c r="Q8491">
        <f>IF($B8491="","",IF(COUNTIF(Exclusions!$A:$A,$B8491)&gt;0,"Yes","No"))</f>
        <v/>
      </c>
      <c r="R8491" s="17">
        <f>IF($B8491="","",MIN(1,DAY($A8491)/IF($N8491="Superstore",Settings!$B$5,Settings!$B$4)))</f>
        <v/>
      </c>
      <c r="S8491" s="17">
        <f>IF(OR($B8491="",$G8491="",$R8491=0),"",$G8491/$R8491)</f>
        <v/>
      </c>
      <c r="T8491">
        <f>IF($S8491="","",IF($S8491&lt;Settings!$B$8,"Critical",IF($S8491&lt;Settings!$B$9,"Semi Critical","Non Critical")))</f>
        <v/>
      </c>
      <c r="U8491">
        <f>IF($B8491="","",IFERROR(VLOOKUP($O8491,Leaders!$A:$B,2,0),"Not Mapped"))</f>
        <v/>
      </c>
    </row>
    <row r="8492">
      <c r="A8492" s="16" t="n"/>
      <c r="G8492" s="17" t="n"/>
      <c r="H8492" s="17" t="n"/>
      <c r="I8492" s="17" t="n"/>
      <c r="J8492" s="17" t="n"/>
      <c r="K8492" s="17" t="n"/>
      <c r="L8492" s="17" t="n"/>
      <c r="N8492">
        <f>IF($B8492="","",IF($C8492="SUPERSTORE","Superstore","DH"))</f>
        <v/>
      </c>
      <c r="O8492">
        <f>IF($B8492="","",IFERROR(VLOOKUP($B8492,Mapping!$A:$C,2,0),"Not Mapped"))</f>
        <v/>
      </c>
      <c r="P8492">
        <f>IF($B8492="","",IFERROR(VLOOKUP($B8492,Mapping!$A:$C,3,0),"Not Mapped"))</f>
        <v/>
      </c>
      <c r="Q8492">
        <f>IF($B8492="","",IF(COUNTIF(Exclusions!$A:$A,$B8492)&gt;0,"Yes","No"))</f>
        <v/>
      </c>
      <c r="R8492" s="17">
        <f>IF($B8492="","",MIN(1,DAY($A8492)/IF($N8492="Superstore",Settings!$B$5,Settings!$B$4)))</f>
        <v/>
      </c>
      <c r="S8492" s="17">
        <f>IF(OR($B8492="",$G8492="",$R8492=0),"",$G8492/$R8492)</f>
        <v/>
      </c>
      <c r="T8492">
        <f>IF($S8492="","",IF($S8492&lt;Settings!$B$8,"Critical",IF($S8492&lt;Settings!$B$9,"Semi Critical","Non Critical")))</f>
        <v/>
      </c>
      <c r="U8492">
        <f>IF($B8492="","",IFERROR(VLOOKUP($O8492,Leaders!$A:$B,2,0),"Not Mapped"))</f>
        <v/>
      </c>
    </row>
    <row r="8493">
      <c r="A8493" s="16" t="n"/>
      <c r="G8493" s="17" t="n"/>
      <c r="H8493" s="17" t="n"/>
      <c r="I8493" s="17" t="n"/>
      <c r="J8493" s="17" t="n"/>
      <c r="K8493" s="17" t="n"/>
      <c r="L8493" s="17" t="n"/>
      <c r="N8493">
        <f>IF($B8493="","",IF($C8493="SUPERSTORE","Superstore","DH"))</f>
        <v/>
      </c>
      <c r="O8493">
        <f>IF($B8493="","",IFERROR(VLOOKUP($B8493,Mapping!$A:$C,2,0),"Not Mapped"))</f>
        <v/>
      </c>
      <c r="P8493">
        <f>IF($B8493="","",IFERROR(VLOOKUP($B8493,Mapping!$A:$C,3,0),"Not Mapped"))</f>
        <v/>
      </c>
      <c r="Q8493">
        <f>IF($B8493="","",IF(COUNTIF(Exclusions!$A:$A,$B8493)&gt;0,"Yes","No"))</f>
        <v/>
      </c>
      <c r="R8493" s="17">
        <f>IF($B8493="","",MIN(1,DAY($A8493)/IF($N8493="Superstore",Settings!$B$5,Settings!$B$4)))</f>
        <v/>
      </c>
      <c r="S8493" s="17">
        <f>IF(OR($B8493="",$G8493="",$R8493=0),"",$G8493/$R8493)</f>
        <v/>
      </c>
      <c r="T8493">
        <f>IF($S8493="","",IF($S8493&lt;Settings!$B$8,"Critical",IF($S8493&lt;Settings!$B$9,"Semi Critical","Non Critical")))</f>
        <v/>
      </c>
      <c r="U8493">
        <f>IF($B8493="","",IFERROR(VLOOKUP($O8493,Leaders!$A:$B,2,0),"Not Mapped"))</f>
        <v/>
      </c>
    </row>
    <row r="8494">
      <c r="A8494" s="16" t="n"/>
      <c r="G8494" s="17" t="n"/>
      <c r="H8494" s="17" t="n"/>
      <c r="I8494" s="17" t="n"/>
      <c r="J8494" s="17" t="n"/>
      <c r="K8494" s="17" t="n"/>
      <c r="L8494" s="17" t="n"/>
      <c r="N8494">
        <f>IF($B8494="","",IF($C8494="SUPERSTORE","Superstore","DH"))</f>
        <v/>
      </c>
      <c r="O8494">
        <f>IF($B8494="","",IFERROR(VLOOKUP($B8494,Mapping!$A:$C,2,0),"Not Mapped"))</f>
        <v/>
      </c>
      <c r="P8494">
        <f>IF($B8494="","",IFERROR(VLOOKUP($B8494,Mapping!$A:$C,3,0),"Not Mapped"))</f>
        <v/>
      </c>
      <c r="Q8494">
        <f>IF($B8494="","",IF(COUNTIF(Exclusions!$A:$A,$B8494)&gt;0,"Yes","No"))</f>
        <v/>
      </c>
      <c r="R8494" s="17">
        <f>IF($B8494="","",MIN(1,DAY($A8494)/IF($N8494="Superstore",Settings!$B$5,Settings!$B$4)))</f>
        <v/>
      </c>
      <c r="S8494" s="17">
        <f>IF(OR($B8494="",$G8494="",$R8494=0),"",$G8494/$R8494)</f>
        <v/>
      </c>
      <c r="T8494">
        <f>IF($S8494="","",IF($S8494&lt;Settings!$B$8,"Critical",IF($S8494&lt;Settings!$B$9,"Semi Critical","Non Critical")))</f>
        <v/>
      </c>
      <c r="U8494">
        <f>IF($B8494="","",IFERROR(VLOOKUP($O8494,Leaders!$A:$B,2,0),"Not Mapped"))</f>
        <v/>
      </c>
    </row>
    <row r="8495">
      <c r="A8495" s="16" t="n"/>
      <c r="G8495" s="17" t="n"/>
      <c r="H8495" s="17" t="n"/>
      <c r="I8495" s="17" t="n"/>
      <c r="J8495" s="17" t="n"/>
      <c r="K8495" s="17" t="n"/>
      <c r="L8495" s="17" t="n"/>
      <c r="N8495">
        <f>IF($B8495="","",IF($C8495="SUPERSTORE","Superstore","DH"))</f>
        <v/>
      </c>
      <c r="O8495">
        <f>IF($B8495="","",IFERROR(VLOOKUP($B8495,Mapping!$A:$C,2,0),"Not Mapped"))</f>
        <v/>
      </c>
      <c r="P8495">
        <f>IF($B8495="","",IFERROR(VLOOKUP($B8495,Mapping!$A:$C,3,0),"Not Mapped"))</f>
        <v/>
      </c>
      <c r="Q8495">
        <f>IF($B8495="","",IF(COUNTIF(Exclusions!$A:$A,$B8495)&gt;0,"Yes","No"))</f>
        <v/>
      </c>
      <c r="R8495" s="17">
        <f>IF($B8495="","",MIN(1,DAY($A8495)/IF($N8495="Superstore",Settings!$B$5,Settings!$B$4)))</f>
        <v/>
      </c>
      <c r="S8495" s="17">
        <f>IF(OR($B8495="",$G8495="",$R8495=0),"",$G8495/$R8495)</f>
        <v/>
      </c>
      <c r="T8495">
        <f>IF($S8495="","",IF($S8495&lt;Settings!$B$8,"Critical",IF($S8495&lt;Settings!$B$9,"Semi Critical","Non Critical")))</f>
        <v/>
      </c>
      <c r="U8495">
        <f>IF($B8495="","",IFERROR(VLOOKUP($O8495,Leaders!$A:$B,2,0),"Not Mapped"))</f>
        <v/>
      </c>
    </row>
    <row r="8496">
      <c r="A8496" s="16" t="n"/>
      <c r="G8496" s="17" t="n"/>
      <c r="H8496" s="17" t="n"/>
      <c r="I8496" s="17" t="n"/>
      <c r="J8496" s="17" t="n"/>
      <c r="K8496" s="17" t="n"/>
      <c r="L8496" s="17" t="n"/>
      <c r="N8496">
        <f>IF($B8496="","",IF($C8496="SUPERSTORE","Superstore","DH"))</f>
        <v/>
      </c>
      <c r="O8496">
        <f>IF($B8496="","",IFERROR(VLOOKUP($B8496,Mapping!$A:$C,2,0),"Not Mapped"))</f>
        <v/>
      </c>
      <c r="P8496">
        <f>IF($B8496="","",IFERROR(VLOOKUP($B8496,Mapping!$A:$C,3,0),"Not Mapped"))</f>
        <v/>
      </c>
      <c r="Q8496">
        <f>IF($B8496="","",IF(COUNTIF(Exclusions!$A:$A,$B8496)&gt;0,"Yes","No"))</f>
        <v/>
      </c>
      <c r="R8496" s="17">
        <f>IF($B8496="","",MIN(1,DAY($A8496)/IF($N8496="Superstore",Settings!$B$5,Settings!$B$4)))</f>
        <v/>
      </c>
      <c r="S8496" s="17">
        <f>IF(OR($B8496="",$G8496="",$R8496=0),"",$G8496/$R8496)</f>
        <v/>
      </c>
      <c r="T8496">
        <f>IF($S8496="","",IF($S8496&lt;Settings!$B$8,"Critical",IF($S8496&lt;Settings!$B$9,"Semi Critical","Non Critical")))</f>
        <v/>
      </c>
      <c r="U8496">
        <f>IF($B8496="","",IFERROR(VLOOKUP($O8496,Leaders!$A:$B,2,0),"Not Mapped"))</f>
        <v/>
      </c>
    </row>
    <row r="8497">
      <c r="A8497" s="16" t="n"/>
      <c r="G8497" s="17" t="n"/>
      <c r="H8497" s="17" t="n"/>
      <c r="I8497" s="17" t="n"/>
      <c r="J8497" s="17" t="n"/>
      <c r="K8497" s="17" t="n"/>
      <c r="L8497" s="17" t="n"/>
      <c r="N8497">
        <f>IF($B8497="","",IF($C8497="SUPERSTORE","Superstore","DH"))</f>
        <v/>
      </c>
      <c r="O8497">
        <f>IF($B8497="","",IFERROR(VLOOKUP($B8497,Mapping!$A:$C,2,0),"Not Mapped"))</f>
        <v/>
      </c>
      <c r="P8497">
        <f>IF($B8497="","",IFERROR(VLOOKUP($B8497,Mapping!$A:$C,3,0),"Not Mapped"))</f>
        <v/>
      </c>
      <c r="Q8497">
        <f>IF($B8497="","",IF(COUNTIF(Exclusions!$A:$A,$B8497)&gt;0,"Yes","No"))</f>
        <v/>
      </c>
      <c r="R8497" s="17">
        <f>IF($B8497="","",MIN(1,DAY($A8497)/IF($N8497="Superstore",Settings!$B$5,Settings!$B$4)))</f>
        <v/>
      </c>
      <c r="S8497" s="17">
        <f>IF(OR($B8497="",$G8497="",$R8497=0),"",$G8497/$R8497)</f>
        <v/>
      </c>
      <c r="T8497">
        <f>IF($S8497="","",IF($S8497&lt;Settings!$B$8,"Critical",IF($S8497&lt;Settings!$B$9,"Semi Critical","Non Critical")))</f>
        <v/>
      </c>
      <c r="U8497">
        <f>IF($B8497="","",IFERROR(VLOOKUP($O8497,Leaders!$A:$B,2,0),"Not Mapped"))</f>
        <v/>
      </c>
    </row>
    <row r="8498">
      <c r="A8498" s="16" t="n"/>
      <c r="G8498" s="17" t="n"/>
      <c r="H8498" s="17" t="n"/>
      <c r="I8498" s="17" t="n"/>
      <c r="J8498" s="17" t="n"/>
      <c r="K8498" s="17" t="n"/>
      <c r="L8498" s="17" t="n"/>
      <c r="N8498">
        <f>IF($B8498="","",IF($C8498="SUPERSTORE","Superstore","DH"))</f>
        <v/>
      </c>
      <c r="O8498">
        <f>IF($B8498="","",IFERROR(VLOOKUP($B8498,Mapping!$A:$C,2,0),"Not Mapped"))</f>
        <v/>
      </c>
      <c r="P8498">
        <f>IF($B8498="","",IFERROR(VLOOKUP($B8498,Mapping!$A:$C,3,0),"Not Mapped"))</f>
        <v/>
      </c>
      <c r="Q8498">
        <f>IF($B8498="","",IF(COUNTIF(Exclusions!$A:$A,$B8498)&gt;0,"Yes","No"))</f>
        <v/>
      </c>
      <c r="R8498" s="17">
        <f>IF($B8498="","",MIN(1,DAY($A8498)/IF($N8498="Superstore",Settings!$B$5,Settings!$B$4)))</f>
        <v/>
      </c>
      <c r="S8498" s="17">
        <f>IF(OR($B8498="",$G8498="",$R8498=0),"",$G8498/$R8498)</f>
        <v/>
      </c>
      <c r="T8498">
        <f>IF($S8498="","",IF($S8498&lt;Settings!$B$8,"Critical",IF($S8498&lt;Settings!$B$9,"Semi Critical","Non Critical")))</f>
        <v/>
      </c>
      <c r="U8498">
        <f>IF($B8498="","",IFERROR(VLOOKUP($O8498,Leaders!$A:$B,2,0),"Not Mapped"))</f>
        <v/>
      </c>
    </row>
    <row r="8499">
      <c r="A8499" s="16" t="n"/>
      <c r="G8499" s="17" t="n"/>
      <c r="H8499" s="17" t="n"/>
      <c r="I8499" s="17" t="n"/>
      <c r="J8499" s="17" t="n"/>
      <c r="K8499" s="17" t="n"/>
      <c r="L8499" s="17" t="n"/>
      <c r="N8499">
        <f>IF($B8499="","",IF($C8499="SUPERSTORE","Superstore","DH"))</f>
        <v/>
      </c>
      <c r="O8499">
        <f>IF($B8499="","",IFERROR(VLOOKUP($B8499,Mapping!$A:$C,2,0),"Not Mapped"))</f>
        <v/>
      </c>
      <c r="P8499">
        <f>IF($B8499="","",IFERROR(VLOOKUP($B8499,Mapping!$A:$C,3,0),"Not Mapped"))</f>
        <v/>
      </c>
      <c r="Q8499">
        <f>IF($B8499="","",IF(COUNTIF(Exclusions!$A:$A,$B8499)&gt;0,"Yes","No"))</f>
        <v/>
      </c>
      <c r="R8499" s="17">
        <f>IF($B8499="","",MIN(1,DAY($A8499)/IF($N8499="Superstore",Settings!$B$5,Settings!$B$4)))</f>
        <v/>
      </c>
      <c r="S8499" s="17">
        <f>IF(OR($B8499="",$G8499="",$R8499=0),"",$G8499/$R8499)</f>
        <v/>
      </c>
      <c r="T8499">
        <f>IF($S8499="","",IF($S8499&lt;Settings!$B$8,"Critical",IF($S8499&lt;Settings!$B$9,"Semi Critical","Non Critical")))</f>
        <v/>
      </c>
      <c r="U8499">
        <f>IF($B8499="","",IFERROR(VLOOKUP($O8499,Leaders!$A:$B,2,0),"Not Mapped"))</f>
        <v/>
      </c>
    </row>
    <row r="8500">
      <c r="A8500" s="16" t="n"/>
      <c r="G8500" s="17" t="n"/>
      <c r="H8500" s="17" t="n"/>
      <c r="I8500" s="17" t="n"/>
      <c r="J8500" s="17" t="n"/>
      <c r="K8500" s="17" t="n"/>
      <c r="L8500" s="17" t="n"/>
      <c r="N8500">
        <f>IF($B8500="","",IF($C8500="SUPERSTORE","Superstore","DH"))</f>
        <v/>
      </c>
      <c r="O8500">
        <f>IF($B8500="","",IFERROR(VLOOKUP($B8500,Mapping!$A:$C,2,0),"Not Mapped"))</f>
        <v/>
      </c>
      <c r="P8500">
        <f>IF($B8500="","",IFERROR(VLOOKUP($B8500,Mapping!$A:$C,3,0),"Not Mapped"))</f>
        <v/>
      </c>
      <c r="Q8500">
        <f>IF($B8500="","",IF(COUNTIF(Exclusions!$A:$A,$B8500)&gt;0,"Yes","No"))</f>
        <v/>
      </c>
      <c r="R8500" s="17">
        <f>IF($B8500="","",MIN(1,DAY($A8500)/IF($N8500="Superstore",Settings!$B$5,Settings!$B$4)))</f>
        <v/>
      </c>
      <c r="S8500" s="17">
        <f>IF(OR($B8500="",$G8500="",$R8500=0),"",$G8500/$R8500)</f>
        <v/>
      </c>
      <c r="T8500">
        <f>IF($S8500="","",IF($S8500&lt;Settings!$B$8,"Critical",IF($S8500&lt;Settings!$B$9,"Semi Critical","Non Critical")))</f>
        <v/>
      </c>
      <c r="U8500">
        <f>IF($B8500="","",IFERROR(VLOOKUP($O8500,Leaders!$A:$B,2,0),"Not Mapped"))</f>
        <v/>
      </c>
    </row>
    <row r="8501">
      <c r="A8501" s="16" t="n"/>
      <c r="G8501" s="17" t="n"/>
      <c r="H8501" s="17" t="n"/>
      <c r="I8501" s="17" t="n"/>
      <c r="J8501" s="17" t="n"/>
      <c r="K8501" s="17" t="n"/>
      <c r="L8501" s="17" t="n"/>
      <c r="N8501">
        <f>IF($B8501="","",IF($C8501="SUPERSTORE","Superstore","DH"))</f>
        <v/>
      </c>
      <c r="O8501">
        <f>IF($B8501="","",IFERROR(VLOOKUP($B8501,Mapping!$A:$C,2,0),"Not Mapped"))</f>
        <v/>
      </c>
      <c r="P8501">
        <f>IF($B8501="","",IFERROR(VLOOKUP($B8501,Mapping!$A:$C,3,0),"Not Mapped"))</f>
        <v/>
      </c>
      <c r="Q8501">
        <f>IF($B8501="","",IF(COUNTIF(Exclusions!$A:$A,$B8501)&gt;0,"Yes","No"))</f>
        <v/>
      </c>
      <c r="R8501" s="17">
        <f>IF($B8501="","",MIN(1,DAY($A8501)/IF($N8501="Superstore",Settings!$B$5,Settings!$B$4)))</f>
        <v/>
      </c>
      <c r="S8501" s="17">
        <f>IF(OR($B8501="",$G8501="",$R8501=0),"",$G8501/$R8501)</f>
        <v/>
      </c>
      <c r="T8501">
        <f>IF($S8501="","",IF($S8501&lt;Settings!$B$8,"Critical",IF($S8501&lt;Settings!$B$9,"Semi Critical","Non Critical")))</f>
        <v/>
      </c>
      <c r="U8501">
        <f>IF($B8501="","",IFERROR(VLOOKUP($O8501,Leaders!$A:$B,2,0),"Not Mapped"))</f>
        <v/>
      </c>
    </row>
    <row r="8502">
      <c r="A8502" s="16" t="n"/>
      <c r="G8502" s="17" t="n"/>
      <c r="H8502" s="17" t="n"/>
      <c r="I8502" s="17" t="n"/>
      <c r="J8502" s="17" t="n"/>
      <c r="K8502" s="17" t="n"/>
      <c r="L8502" s="17" t="n"/>
      <c r="N8502">
        <f>IF($B8502="","",IF($C8502="SUPERSTORE","Superstore","DH"))</f>
        <v/>
      </c>
      <c r="O8502">
        <f>IF($B8502="","",IFERROR(VLOOKUP($B8502,Mapping!$A:$C,2,0),"Not Mapped"))</f>
        <v/>
      </c>
      <c r="P8502">
        <f>IF($B8502="","",IFERROR(VLOOKUP($B8502,Mapping!$A:$C,3,0),"Not Mapped"))</f>
        <v/>
      </c>
      <c r="Q8502">
        <f>IF($B8502="","",IF(COUNTIF(Exclusions!$A:$A,$B8502)&gt;0,"Yes","No"))</f>
        <v/>
      </c>
      <c r="R8502" s="17">
        <f>IF($B8502="","",MIN(1,DAY($A8502)/IF($N8502="Superstore",Settings!$B$5,Settings!$B$4)))</f>
        <v/>
      </c>
      <c r="S8502" s="17">
        <f>IF(OR($B8502="",$G8502="",$R8502=0),"",$G8502/$R8502)</f>
        <v/>
      </c>
      <c r="T8502">
        <f>IF($S8502="","",IF($S8502&lt;Settings!$B$8,"Critical",IF($S8502&lt;Settings!$B$9,"Semi Critical","Non Critical")))</f>
        <v/>
      </c>
      <c r="U8502">
        <f>IF($B8502="","",IFERROR(VLOOKUP($O8502,Leaders!$A:$B,2,0),"Not Mapped"))</f>
        <v/>
      </c>
    </row>
    <row r="8503">
      <c r="A8503" s="16" t="n"/>
      <c r="G8503" s="17" t="n"/>
      <c r="H8503" s="17" t="n"/>
      <c r="I8503" s="17" t="n"/>
      <c r="J8503" s="17" t="n"/>
      <c r="K8503" s="17" t="n"/>
      <c r="L8503" s="17" t="n"/>
      <c r="N8503">
        <f>IF($B8503="","",IF($C8503="SUPERSTORE","Superstore","DH"))</f>
        <v/>
      </c>
      <c r="O8503">
        <f>IF($B8503="","",IFERROR(VLOOKUP($B8503,Mapping!$A:$C,2,0),"Not Mapped"))</f>
        <v/>
      </c>
      <c r="P8503">
        <f>IF($B8503="","",IFERROR(VLOOKUP($B8503,Mapping!$A:$C,3,0),"Not Mapped"))</f>
        <v/>
      </c>
      <c r="Q8503">
        <f>IF($B8503="","",IF(COUNTIF(Exclusions!$A:$A,$B8503)&gt;0,"Yes","No"))</f>
        <v/>
      </c>
      <c r="R8503" s="17">
        <f>IF($B8503="","",MIN(1,DAY($A8503)/IF($N8503="Superstore",Settings!$B$5,Settings!$B$4)))</f>
        <v/>
      </c>
      <c r="S8503" s="17">
        <f>IF(OR($B8503="",$G8503="",$R8503=0),"",$G8503/$R8503)</f>
        <v/>
      </c>
      <c r="T8503">
        <f>IF($S8503="","",IF($S8503&lt;Settings!$B$8,"Critical",IF($S8503&lt;Settings!$B$9,"Semi Critical","Non Critical")))</f>
        <v/>
      </c>
      <c r="U8503">
        <f>IF($B8503="","",IFERROR(VLOOKUP($O8503,Leaders!$A:$B,2,0),"Not Mapped"))</f>
        <v/>
      </c>
    </row>
    <row r="8504">
      <c r="A8504" s="16" t="n"/>
      <c r="G8504" s="17" t="n"/>
      <c r="H8504" s="17" t="n"/>
      <c r="I8504" s="17" t="n"/>
      <c r="J8504" s="17" t="n"/>
      <c r="K8504" s="17" t="n"/>
      <c r="L8504" s="17" t="n"/>
      <c r="N8504">
        <f>IF($B8504="","",IF($C8504="SUPERSTORE","Superstore","DH"))</f>
        <v/>
      </c>
      <c r="O8504">
        <f>IF($B8504="","",IFERROR(VLOOKUP($B8504,Mapping!$A:$C,2,0),"Not Mapped"))</f>
        <v/>
      </c>
      <c r="P8504">
        <f>IF($B8504="","",IFERROR(VLOOKUP($B8504,Mapping!$A:$C,3,0),"Not Mapped"))</f>
        <v/>
      </c>
      <c r="Q8504">
        <f>IF($B8504="","",IF(COUNTIF(Exclusions!$A:$A,$B8504)&gt;0,"Yes","No"))</f>
        <v/>
      </c>
      <c r="R8504" s="17">
        <f>IF($B8504="","",MIN(1,DAY($A8504)/IF($N8504="Superstore",Settings!$B$5,Settings!$B$4)))</f>
        <v/>
      </c>
      <c r="S8504" s="17">
        <f>IF(OR($B8504="",$G8504="",$R8504=0),"",$G8504/$R8504)</f>
        <v/>
      </c>
      <c r="T8504">
        <f>IF($S8504="","",IF($S8504&lt;Settings!$B$8,"Critical",IF($S8504&lt;Settings!$B$9,"Semi Critical","Non Critical")))</f>
        <v/>
      </c>
      <c r="U8504">
        <f>IF($B8504="","",IFERROR(VLOOKUP($O8504,Leaders!$A:$B,2,0),"Not Mapped"))</f>
        <v/>
      </c>
    </row>
    <row r="8505">
      <c r="A8505" s="16" t="n"/>
      <c r="G8505" s="17" t="n"/>
      <c r="H8505" s="17" t="n"/>
      <c r="I8505" s="17" t="n"/>
      <c r="J8505" s="17" t="n"/>
      <c r="K8505" s="17" t="n"/>
      <c r="L8505" s="17" t="n"/>
      <c r="N8505">
        <f>IF($B8505="","",IF($C8505="SUPERSTORE","Superstore","DH"))</f>
        <v/>
      </c>
      <c r="O8505">
        <f>IF($B8505="","",IFERROR(VLOOKUP($B8505,Mapping!$A:$C,2,0),"Not Mapped"))</f>
        <v/>
      </c>
      <c r="P8505">
        <f>IF($B8505="","",IFERROR(VLOOKUP($B8505,Mapping!$A:$C,3,0),"Not Mapped"))</f>
        <v/>
      </c>
      <c r="Q8505">
        <f>IF($B8505="","",IF(COUNTIF(Exclusions!$A:$A,$B8505)&gt;0,"Yes","No"))</f>
        <v/>
      </c>
      <c r="R8505" s="17">
        <f>IF($B8505="","",MIN(1,DAY($A8505)/IF($N8505="Superstore",Settings!$B$5,Settings!$B$4)))</f>
        <v/>
      </c>
      <c r="S8505" s="17">
        <f>IF(OR($B8505="",$G8505="",$R8505=0),"",$G8505/$R8505)</f>
        <v/>
      </c>
      <c r="T8505">
        <f>IF($S8505="","",IF($S8505&lt;Settings!$B$8,"Critical",IF($S8505&lt;Settings!$B$9,"Semi Critical","Non Critical")))</f>
        <v/>
      </c>
      <c r="U8505">
        <f>IF($B8505="","",IFERROR(VLOOKUP($O8505,Leaders!$A:$B,2,0),"Not Mapped"))</f>
        <v/>
      </c>
    </row>
    <row r="8506">
      <c r="A8506" s="16" t="n"/>
      <c r="G8506" s="17" t="n"/>
      <c r="H8506" s="17" t="n"/>
      <c r="I8506" s="17" t="n"/>
      <c r="J8506" s="17" t="n"/>
      <c r="K8506" s="17" t="n"/>
      <c r="L8506" s="17" t="n"/>
      <c r="N8506">
        <f>IF($B8506="","",IF($C8506="SUPERSTORE","Superstore","DH"))</f>
        <v/>
      </c>
      <c r="O8506">
        <f>IF($B8506="","",IFERROR(VLOOKUP($B8506,Mapping!$A:$C,2,0),"Not Mapped"))</f>
        <v/>
      </c>
      <c r="P8506">
        <f>IF($B8506="","",IFERROR(VLOOKUP($B8506,Mapping!$A:$C,3,0),"Not Mapped"))</f>
        <v/>
      </c>
      <c r="Q8506">
        <f>IF($B8506="","",IF(COUNTIF(Exclusions!$A:$A,$B8506)&gt;0,"Yes","No"))</f>
        <v/>
      </c>
      <c r="R8506" s="17">
        <f>IF($B8506="","",MIN(1,DAY($A8506)/IF($N8506="Superstore",Settings!$B$5,Settings!$B$4)))</f>
        <v/>
      </c>
      <c r="S8506" s="17">
        <f>IF(OR($B8506="",$G8506="",$R8506=0),"",$G8506/$R8506)</f>
        <v/>
      </c>
      <c r="T8506">
        <f>IF($S8506="","",IF($S8506&lt;Settings!$B$8,"Critical",IF($S8506&lt;Settings!$B$9,"Semi Critical","Non Critical")))</f>
        <v/>
      </c>
      <c r="U8506">
        <f>IF($B8506="","",IFERROR(VLOOKUP($O8506,Leaders!$A:$B,2,0),"Not Mapped"))</f>
        <v/>
      </c>
    </row>
    <row r="8507">
      <c r="A8507" s="16" t="n"/>
      <c r="G8507" s="17" t="n"/>
      <c r="H8507" s="17" t="n"/>
      <c r="I8507" s="17" t="n"/>
      <c r="J8507" s="17" t="n"/>
      <c r="K8507" s="17" t="n"/>
      <c r="L8507" s="17" t="n"/>
      <c r="N8507">
        <f>IF($B8507="","",IF($C8507="SUPERSTORE","Superstore","DH"))</f>
        <v/>
      </c>
      <c r="O8507">
        <f>IF($B8507="","",IFERROR(VLOOKUP($B8507,Mapping!$A:$C,2,0),"Not Mapped"))</f>
        <v/>
      </c>
      <c r="P8507">
        <f>IF($B8507="","",IFERROR(VLOOKUP($B8507,Mapping!$A:$C,3,0),"Not Mapped"))</f>
        <v/>
      </c>
      <c r="Q8507">
        <f>IF($B8507="","",IF(COUNTIF(Exclusions!$A:$A,$B8507)&gt;0,"Yes","No"))</f>
        <v/>
      </c>
      <c r="R8507" s="17">
        <f>IF($B8507="","",MIN(1,DAY($A8507)/IF($N8507="Superstore",Settings!$B$5,Settings!$B$4)))</f>
        <v/>
      </c>
      <c r="S8507" s="17">
        <f>IF(OR($B8507="",$G8507="",$R8507=0),"",$G8507/$R8507)</f>
        <v/>
      </c>
      <c r="T8507">
        <f>IF($S8507="","",IF($S8507&lt;Settings!$B$8,"Critical",IF($S8507&lt;Settings!$B$9,"Semi Critical","Non Critical")))</f>
        <v/>
      </c>
      <c r="U8507">
        <f>IF($B8507="","",IFERROR(VLOOKUP($O8507,Leaders!$A:$B,2,0),"Not Mapped"))</f>
        <v/>
      </c>
    </row>
    <row r="8508">
      <c r="A8508" s="16" t="n"/>
      <c r="G8508" s="17" t="n"/>
      <c r="H8508" s="17" t="n"/>
      <c r="I8508" s="17" t="n"/>
      <c r="J8508" s="17" t="n"/>
      <c r="K8508" s="17" t="n"/>
      <c r="L8508" s="17" t="n"/>
      <c r="N8508">
        <f>IF($B8508="","",IF($C8508="SUPERSTORE","Superstore","DH"))</f>
        <v/>
      </c>
      <c r="O8508">
        <f>IF($B8508="","",IFERROR(VLOOKUP($B8508,Mapping!$A:$C,2,0),"Not Mapped"))</f>
        <v/>
      </c>
      <c r="P8508">
        <f>IF($B8508="","",IFERROR(VLOOKUP($B8508,Mapping!$A:$C,3,0),"Not Mapped"))</f>
        <v/>
      </c>
      <c r="Q8508">
        <f>IF($B8508="","",IF(COUNTIF(Exclusions!$A:$A,$B8508)&gt;0,"Yes","No"))</f>
        <v/>
      </c>
      <c r="R8508" s="17">
        <f>IF($B8508="","",MIN(1,DAY($A8508)/IF($N8508="Superstore",Settings!$B$5,Settings!$B$4)))</f>
        <v/>
      </c>
      <c r="S8508" s="17">
        <f>IF(OR($B8508="",$G8508="",$R8508=0),"",$G8508/$R8508)</f>
        <v/>
      </c>
      <c r="T8508">
        <f>IF($S8508="","",IF($S8508&lt;Settings!$B$8,"Critical",IF($S8508&lt;Settings!$B$9,"Semi Critical","Non Critical")))</f>
        <v/>
      </c>
      <c r="U8508">
        <f>IF($B8508="","",IFERROR(VLOOKUP($O8508,Leaders!$A:$B,2,0),"Not Mapped"))</f>
        <v/>
      </c>
    </row>
    <row r="8509">
      <c r="A8509" s="16" t="n"/>
      <c r="G8509" s="17" t="n"/>
      <c r="H8509" s="17" t="n"/>
      <c r="I8509" s="17" t="n"/>
      <c r="J8509" s="17" t="n"/>
      <c r="K8509" s="17" t="n"/>
      <c r="L8509" s="17" t="n"/>
      <c r="N8509">
        <f>IF($B8509="","",IF($C8509="SUPERSTORE","Superstore","DH"))</f>
        <v/>
      </c>
      <c r="O8509">
        <f>IF($B8509="","",IFERROR(VLOOKUP($B8509,Mapping!$A:$C,2,0),"Not Mapped"))</f>
        <v/>
      </c>
      <c r="P8509">
        <f>IF($B8509="","",IFERROR(VLOOKUP($B8509,Mapping!$A:$C,3,0),"Not Mapped"))</f>
        <v/>
      </c>
      <c r="Q8509">
        <f>IF($B8509="","",IF(COUNTIF(Exclusions!$A:$A,$B8509)&gt;0,"Yes","No"))</f>
        <v/>
      </c>
      <c r="R8509" s="17">
        <f>IF($B8509="","",MIN(1,DAY($A8509)/IF($N8509="Superstore",Settings!$B$5,Settings!$B$4)))</f>
        <v/>
      </c>
      <c r="S8509" s="17">
        <f>IF(OR($B8509="",$G8509="",$R8509=0),"",$G8509/$R8509)</f>
        <v/>
      </c>
      <c r="T8509">
        <f>IF($S8509="","",IF($S8509&lt;Settings!$B$8,"Critical",IF($S8509&lt;Settings!$B$9,"Semi Critical","Non Critical")))</f>
        <v/>
      </c>
      <c r="U8509">
        <f>IF($B8509="","",IFERROR(VLOOKUP($O8509,Leaders!$A:$B,2,0),"Not Mapped"))</f>
        <v/>
      </c>
    </row>
    <row r="8510">
      <c r="A8510" s="16" t="n"/>
      <c r="G8510" s="17" t="n"/>
      <c r="H8510" s="17" t="n"/>
      <c r="I8510" s="17" t="n"/>
      <c r="J8510" s="17" t="n"/>
      <c r="K8510" s="17" t="n"/>
      <c r="L8510" s="17" t="n"/>
      <c r="N8510">
        <f>IF($B8510="","",IF($C8510="SUPERSTORE","Superstore","DH"))</f>
        <v/>
      </c>
      <c r="O8510">
        <f>IF($B8510="","",IFERROR(VLOOKUP($B8510,Mapping!$A:$C,2,0),"Not Mapped"))</f>
        <v/>
      </c>
      <c r="P8510">
        <f>IF($B8510="","",IFERROR(VLOOKUP($B8510,Mapping!$A:$C,3,0),"Not Mapped"))</f>
        <v/>
      </c>
      <c r="Q8510">
        <f>IF($B8510="","",IF(COUNTIF(Exclusions!$A:$A,$B8510)&gt;0,"Yes","No"))</f>
        <v/>
      </c>
      <c r="R8510" s="17">
        <f>IF($B8510="","",MIN(1,DAY($A8510)/IF($N8510="Superstore",Settings!$B$5,Settings!$B$4)))</f>
        <v/>
      </c>
      <c r="S8510" s="17">
        <f>IF(OR($B8510="",$G8510="",$R8510=0),"",$G8510/$R8510)</f>
        <v/>
      </c>
      <c r="T8510">
        <f>IF($S8510="","",IF($S8510&lt;Settings!$B$8,"Critical",IF($S8510&lt;Settings!$B$9,"Semi Critical","Non Critical")))</f>
        <v/>
      </c>
      <c r="U8510">
        <f>IF($B8510="","",IFERROR(VLOOKUP($O8510,Leaders!$A:$B,2,0),"Not Mapped"))</f>
        <v/>
      </c>
    </row>
    <row r="8511">
      <c r="A8511" s="16" t="n"/>
      <c r="G8511" s="17" t="n"/>
      <c r="H8511" s="17" t="n"/>
      <c r="I8511" s="17" t="n"/>
      <c r="J8511" s="17" t="n"/>
      <c r="K8511" s="17" t="n"/>
      <c r="L8511" s="17" t="n"/>
      <c r="N8511">
        <f>IF($B8511="","",IF($C8511="SUPERSTORE","Superstore","DH"))</f>
        <v/>
      </c>
      <c r="O8511">
        <f>IF($B8511="","",IFERROR(VLOOKUP($B8511,Mapping!$A:$C,2,0),"Not Mapped"))</f>
        <v/>
      </c>
      <c r="P8511">
        <f>IF($B8511="","",IFERROR(VLOOKUP($B8511,Mapping!$A:$C,3,0),"Not Mapped"))</f>
        <v/>
      </c>
      <c r="Q8511">
        <f>IF($B8511="","",IF(COUNTIF(Exclusions!$A:$A,$B8511)&gt;0,"Yes","No"))</f>
        <v/>
      </c>
      <c r="R8511" s="17">
        <f>IF($B8511="","",MIN(1,DAY($A8511)/IF($N8511="Superstore",Settings!$B$5,Settings!$B$4)))</f>
        <v/>
      </c>
      <c r="S8511" s="17">
        <f>IF(OR($B8511="",$G8511="",$R8511=0),"",$G8511/$R8511)</f>
        <v/>
      </c>
      <c r="T8511">
        <f>IF($S8511="","",IF($S8511&lt;Settings!$B$8,"Critical",IF($S8511&lt;Settings!$B$9,"Semi Critical","Non Critical")))</f>
        <v/>
      </c>
      <c r="U8511">
        <f>IF($B8511="","",IFERROR(VLOOKUP($O8511,Leaders!$A:$B,2,0),"Not Mapped"))</f>
        <v/>
      </c>
    </row>
    <row r="8512">
      <c r="A8512" s="16" t="n"/>
      <c r="G8512" s="17" t="n"/>
      <c r="H8512" s="17" t="n"/>
      <c r="I8512" s="17" t="n"/>
      <c r="J8512" s="17" t="n"/>
      <c r="K8512" s="17" t="n"/>
      <c r="L8512" s="17" t="n"/>
      <c r="N8512">
        <f>IF($B8512="","",IF($C8512="SUPERSTORE","Superstore","DH"))</f>
        <v/>
      </c>
      <c r="O8512">
        <f>IF($B8512="","",IFERROR(VLOOKUP($B8512,Mapping!$A:$C,2,0),"Not Mapped"))</f>
        <v/>
      </c>
      <c r="P8512">
        <f>IF($B8512="","",IFERROR(VLOOKUP($B8512,Mapping!$A:$C,3,0),"Not Mapped"))</f>
        <v/>
      </c>
      <c r="Q8512">
        <f>IF($B8512="","",IF(COUNTIF(Exclusions!$A:$A,$B8512)&gt;0,"Yes","No"))</f>
        <v/>
      </c>
      <c r="R8512" s="17">
        <f>IF($B8512="","",MIN(1,DAY($A8512)/IF($N8512="Superstore",Settings!$B$5,Settings!$B$4)))</f>
        <v/>
      </c>
      <c r="S8512" s="17">
        <f>IF(OR($B8512="",$G8512="",$R8512=0),"",$G8512/$R8512)</f>
        <v/>
      </c>
      <c r="T8512">
        <f>IF($S8512="","",IF($S8512&lt;Settings!$B$8,"Critical",IF($S8512&lt;Settings!$B$9,"Semi Critical","Non Critical")))</f>
        <v/>
      </c>
      <c r="U8512">
        <f>IF($B8512="","",IFERROR(VLOOKUP($O8512,Leaders!$A:$B,2,0),"Not Mapped"))</f>
        <v/>
      </c>
    </row>
    <row r="8513">
      <c r="A8513" s="16" t="n"/>
      <c r="G8513" s="17" t="n"/>
      <c r="H8513" s="17" t="n"/>
      <c r="I8513" s="17" t="n"/>
      <c r="J8513" s="17" t="n"/>
      <c r="K8513" s="17" t="n"/>
      <c r="L8513" s="17" t="n"/>
      <c r="N8513">
        <f>IF($B8513="","",IF($C8513="SUPERSTORE","Superstore","DH"))</f>
        <v/>
      </c>
      <c r="O8513">
        <f>IF($B8513="","",IFERROR(VLOOKUP($B8513,Mapping!$A:$C,2,0),"Not Mapped"))</f>
        <v/>
      </c>
      <c r="P8513">
        <f>IF($B8513="","",IFERROR(VLOOKUP($B8513,Mapping!$A:$C,3,0),"Not Mapped"))</f>
        <v/>
      </c>
      <c r="Q8513">
        <f>IF($B8513="","",IF(COUNTIF(Exclusions!$A:$A,$B8513)&gt;0,"Yes","No"))</f>
        <v/>
      </c>
      <c r="R8513" s="17">
        <f>IF($B8513="","",MIN(1,DAY($A8513)/IF($N8513="Superstore",Settings!$B$5,Settings!$B$4)))</f>
        <v/>
      </c>
      <c r="S8513" s="17">
        <f>IF(OR($B8513="",$G8513="",$R8513=0),"",$G8513/$R8513)</f>
        <v/>
      </c>
      <c r="T8513">
        <f>IF($S8513="","",IF($S8513&lt;Settings!$B$8,"Critical",IF($S8513&lt;Settings!$B$9,"Semi Critical","Non Critical")))</f>
        <v/>
      </c>
      <c r="U8513">
        <f>IF($B8513="","",IFERROR(VLOOKUP($O8513,Leaders!$A:$B,2,0),"Not Mapped"))</f>
        <v/>
      </c>
    </row>
    <row r="8514">
      <c r="A8514" s="16" t="n"/>
      <c r="G8514" s="17" t="n"/>
      <c r="H8514" s="17" t="n"/>
      <c r="I8514" s="17" t="n"/>
      <c r="J8514" s="17" t="n"/>
      <c r="K8514" s="17" t="n"/>
      <c r="L8514" s="17" t="n"/>
      <c r="N8514">
        <f>IF($B8514="","",IF($C8514="SUPERSTORE","Superstore","DH"))</f>
        <v/>
      </c>
      <c r="O8514">
        <f>IF($B8514="","",IFERROR(VLOOKUP($B8514,Mapping!$A:$C,2,0),"Not Mapped"))</f>
        <v/>
      </c>
      <c r="P8514">
        <f>IF($B8514="","",IFERROR(VLOOKUP($B8514,Mapping!$A:$C,3,0),"Not Mapped"))</f>
        <v/>
      </c>
      <c r="Q8514">
        <f>IF($B8514="","",IF(COUNTIF(Exclusions!$A:$A,$B8514)&gt;0,"Yes","No"))</f>
        <v/>
      </c>
      <c r="R8514" s="17">
        <f>IF($B8514="","",MIN(1,DAY($A8514)/IF($N8514="Superstore",Settings!$B$5,Settings!$B$4)))</f>
        <v/>
      </c>
      <c r="S8514" s="17">
        <f>IF(OR($B8514="",$G8514="",$R8514=0),"",$G8514/$R8514)</f>
        <v/>
      </c>
      <c r="T8514">
        <f>IF($S8514="","",IF($S8514&lt;Settings!$B$8,"Critical",IF($S8514&lt;Settings!$B$9,"Semi Critical","Non Critical")))</f>
        <v/>
      </c>
      <c r="U8514">
        <f>IF($B8514="","",IFERROR(VLOOKUP($O8514,Leaders!$A:$B,2,0),"Not Mapped"))</f>
        <v/>
      </c>
    </row>
    <row r="8515">
      <c r="A8515" s="16" t="n"/>
      <c r="G8515" s="17" t="n"/>
      <c r="H8515" s="17" t="n"/>
      <c r="I8515" s="17" t="n"/>
      <c r="J8515" s="17" t="n"/>
      <c r="K8515" s="17" t="n"/>
      <c r="L8515" s="17" t="n"/>
      <c r="N8515">
        <f>IF($B8515="","",IF($C8515="SUPERSTORE","Superstore","DH"))</f>
        <v/>
      </c>
      <c r="O8515">
        <f>IF($B8515="","",IFERROR(VLOOKUP($B8515,Mapping!$A:$C,2,0),"Not Mapped"))</f>
        <v/>
      </c>
      <c r="P8515">
        <f>IF($B8515="","",IFERROR(VLOOKUP($B8515,Mapping!$A:$C,3,0),"Not Mapped"))</f>
        <v/>
      </c>
      <c r="Q8515">
        <f>IF($B8515="","",IF(COUNTIF(Exclusions!$A:$A,$B8515)&gt;0,"Yes","No"))</f>
        <v/>
      </c>
      <c r="R8515" s="17">
        <f>IF($B8515="","",MIN(1,DAY($A8515)/IF($N8515="Superstore",Settings!$B$5,Settings!$B$4)))</f>
        <v/>
      </c>
      <c r="S8515" s="17">
        <f>IF(OR($B8515="",$G8515="",$R8515=0),"",$G8515/$R8515)</f>
        <v/>
      </c>
      <c r="T8515">
        <f>IF($S8515="","",IF($S8515&lt;Settings!$B$8,"Critical",IF($S8515&lt;Settings!$B$9,"Semi Critical","Non Critical")))</f>
        <v/>
      </c>
      <c r="U8515">
        <f>IF($B8515="","",IFERROR(VLOOKUP($O8515,Leaders!$A:$B,2,0),"Not Mapped"))</f>
        <v/>
      </c>
    </row>
    <row r="8516">
      <c r="A8516" s="16" t="n"/>
      <c r="G8516" s="17" t="n"/>
      <c r="H8516" s="17" t="n"/>
      <c r="I8516" s="17" t="n"/>
      <c r="J8516" s="17" t="n"/>
      <c r="K8516" s="17" t="n"/>
      <c r="L8516" s="17" t="n"/>
      <c r="N8516">
        <f>IF($B8516="","",IF($C8516="SUPERSTORE","Superstore","DH"))</f>
        <v/>
      </c>
      <c r="O8516">
        <f>IF($B8516="","",IFERROR(VLOOKUP($B8516,Mapping!$A:$C,2,0),"Not Mapped"))</f>
        <v/>
      </c>
      <c r="P8516">
        <f>IF($B8516="","",IFERROR(VLOOKUP($B8516,Mapping!$A:$C,3,0),"Not Mapped"))</f>
        <v/>
      </c>
      <c r="Q8516">
        <f>IF($B8516="","",IF(COUNTIF(Exclusions!$A:$A,$B8516)&gt;0,"Yes","No"))</f>
        <v/>
      </c>
      <c r="R8516" s="17">
        <f>IF($B8516="","",MIN(1,DAY($A8516)/IF($N8516="Superstore",Settings!$B$5,Settings!$B$4)))</f>
        <v/>
      </c>
      <c r="S8516" s="17">
        <f>IF(OR($B8516="",$G8516="",$R8516=0),"",$G8516/$R8516)</f>
        <v/>
      </c>
      <c r="T8516">
        <f>IF($S8516="","",IF($S8516&lt;Settings!$B$8,"Critical",IF($S8516&lt;Settings!$B$9,"Semi Critical","Non Critical")))</f>
        <v/>
      </c>
      <c r="U8516">
        <f>IF($B8516="","",IFERROR(VLOOKUP($O8516,Leaders!$A:$B,2,0),"Not Mapped"))</f>
        <v/>
      </c>
    </row>
    <row r="8517">
      <c r="A8517" s="16" t="n"/>
      <c r="G8517" s="17" t="n"/>
      <c r="H8517" s="17" t="n"/>
      <c r="I8517" s="17" t="n"/>
      <c r="J8517" s="17" t="n"/>
      <c r="K8517" s="17" t="n"/>
      <c r="L8517" s="17" t="n"/>
      <c r="N8517">
        <f>IF($B8517="","",IF($C8517="SUPERSTORE","Superstore","DH"))</f>
        <v/>
      </c>
      <c r="O8517">
        <f>IF($B8517="","",IFERROR(VLOOKUP($B8517,Mapping!$A:$C,2,0),"Not Mapped"))</f>
        <v/>
      </c>
      <c r="P8517">
        <f>IF($B8517="","",IFERROR(VLOOKUP($B8517,Mapping!$A:$C,3,0),"Not Mapped"))</f>
        <v/>
      </c>
      <c r="Q8517">
        <f>IF($B8517="","",IF(COUNTIF(Exclusions!$A:$A,$B8517)&gt;0,"Yes","No"))</f>
        <v/>
      </c>
      <c r="R8517" s="17">
        <f>IF($B8517="","",MIN(1,DAY($A8517)/IF($N8517="Superstore",Settings!$B$5,Settings!$B$4)))</f>
        <v/>
      </c>
      <c r="S8517" s="17">
        <f>IF(OR($B8517="",$G8517="",$R8517=0),"",$G8517/$R8517)</f>
        <v/>
      </c>
      <c r="T8517">
        <f>IF($S8517="","",IF($S8517&lt;Settings!$B$8,"Critical",IF($S8517&lt;Settings!$B$9,"Semi Critical","Non Critical")))</f>
        <v/>
      </c>
      <c r="U8517">
        <f>IF($B8517="","",IFERROR(VLOOKUP($O8517,Leaders!$A:$B,2,0),"Not Mapped"))</f>
        <v/>
      </c>
    </row>
    <row r="8518">
      <c r="A8518" s="16" t="n"/>
      <c r="G8518" s="17" t="n"/>
      <c r="H8518" s="17" t="n"/>
      <c r="I8518" s="17" t="n"/>
      <c r="J8518" s="17" t="n"/>
      <c r="K8518" s="17" t="n"/>
      <c r="L8518" s="17" t="n"/>
      <c r="N8518">
        <f>IF($B8518="","",IF($C8518="SUPERSTORE","Superstore","DH"))</f>
        <v/>
      </c>
      <c r="O8518">
        <f>IF($B8518="","",IFERROR(VLOOKUP($B8518,Mapping!$A:$C,2,0),"Not Mapped"))</f>
        <v/>
      </c>
      <c r="P8518">
        <f>IF($B8518="","",IFERROR(VLOOKUP($B8518,Mapping!$A:$C,3,0),"Not Mapped"))</f>
        <v/>
      </c>
      <c r="Q8518">
        <f>IF($B8518="","",IF(COUNTIF(Exclusions!$A:$A,$B8518)&gt;0,"Yes","No"))</f>
        <v/>
      </c>
      <c r="R8518" s="17">
        <f>IF($B8518="","",MIN(1,DAY($A8518)/IF($N8518="Superstore",Settings!$B$5,Settings!$B$4)))</f>
        <v/>
      </c>
      <c r="S8518" s="17">
        <f>IF(OR($B8518="",$G8518="",$R8518=0),"",$G8518/$R8518)</f>
        <v/>
      </c>
      <c r="T8518">
        <f>IF($S8518="","",IF($S8518&lt;Settings!$B$8,"Critical",IF($S8518&lt;Settings!$B$9,"Semi Critical","Non Critical")))</f>
        <v/>
      </c>
      <c r="U8518">
        <f>IF($B8518="","",IFERROR(VLOOKUP($O8518,Leaders!$A:$B,2,0),"Not Mapped"))</f>
        <v/>
      </c>
    </row>
    <row r="8519">
      <c r="A8519" s="16" t="n"/>
      <c r="G8519" s="17" t="n"/>
      <c r="H8519" s="17" t="n"/>
      <c r="I8519" s="17" t="n"/>
      <c r="J8519" s="17" t="n"/>
      <c r="K8519" s="17" t="n"/>
      <c r="L8519" s="17" t="n"/>
      <c r="N8519">
        <f>IF($B8519="","",IF($C8519="SUPERSTORE","Superstore","DH"))</f>
        <v/>
      </c>
      <c r="O8519">
        <f>IF($B8519="","",IFERROR(VLOOKUP($B8519,Mapping!$A:$C,2,0),"Not Mapped"))</f>
        <v/>
      </c>
      <c r="P8519">
        <f>IF($B8519="","",IFERROR(VLOOKUP($B8519,Mapping!$A:$C,3,0),"Not Mapped"))</f>
        <v/>
      </c>
      <c r="Q8519">
        <f>IF($B8519="","",IF(COUNTIF(Exclusions!$A:$A,$B8519)&gt;0,"Yes","No"))</f>
        <v/>
      </c>
      <c r="R8519" s="17">
        <f>IF($B8519="","",MIN(1,DAY($A8519)/IF($N8519="Superstore",Settings!$B$5,Settings!$B$4)))</f>
        <v/>
      </c>
      <c r="S8519" s="17">
        <f>IF(OR($B8519="",$G8519="",$R8519=0),"",$G8519/$R8519)</f>
        <v/>
      </c>
      <c r="T8519">
        <f>IF($S8519="","",IF($S8519&lt;Settings!$B$8,"Critical",IF($S8519&lt;Settings!$B$9,"Semi Critical","Non Critical")))</f>
        <v/>
      </c>
      <c r="U8519">
        <f>IF($B8519="","",IFERROR(VLOOKUP($O8519,Leaders!$A:$B,2,0),"Not Mapped"))</f>
        <v/>
      </c>
    </row>
    <row r="8520">
      <c r="A8520" s="16" t="n"/>
      <c r="G8520" s="17" t="n"/>
      <c r="H8520" s="17" t="n"/>
      <c r="I8520" s="17" t="n"/>
      <c r="J8520" s="17" t="n"/>
      <c r="K8520" s="17" t="n"/>
      <c r="L8520" s="17" t="n"/>
      <c r="N8520">
        <f>IF($B8520="","",IF($C8520="SUPERSTORE","Superstore","DH"))</f>
        <v/>
      </c>
      <c r="O8520">
        <f>IF($B8520="","",IFERROR(VLOOKUP($B8520,Mapping!$A:$C,2,0),"Not Mapped"))</f>
        <v/>
      </c>
      <c r="P8520">
        <f>IF($B8520="","",IFERROR(VLOOKUP($B8520,Mapping!$A:$C,3,0),"Not Mapped"))</f>
        <v/>
      </c>
      <c r="Q8520">
        <f>IF($B8520="","",IF(COUNTIF(Exclusions!$A:$A,$B8520)&gt;0,"Yes","No"))</f>
        <v/>
      </c>
      <c r="R8520" s="17">
        <f>IF($B8520="","",MIN(1,DAY($A8520)/IF($N8520="Superstore",Settings!$B$5,Settings!$B$4)))</f>
        <v/>
      </c>
      <c r="S8520" s="17">
        <f>IF(OR($B8520="",$G8520="",$R8520=0),"",$G8520/$R8520)</f>
        <v/>
      </c>
      <c r="T8520">
        <f>IF($S8520="","",IF($S8520&lt;Settings!$B$8,"Critical",IF($S8520&lt;Settings!$B$9,"Semi Critical","Non Critical")))</f>
        <v/>
      </c>
      <c r="U8520">
        <f>IF($B8520="","",IFERROR(VLOOKUP($O8520,Leaders!$A:$B,2,0),"Not Mapped"))</f>
        <v/>
      </c>
    </row>
    <row r="8521">
      <c r="A8521" s="16" t="n"/>
      <c r="G8521" s="17" t="n"/>
      <c r="H8521" s="17" t="n"/>
      <c r="I8521" s="17" t="n"/>
      <c r="J8521" s="17" t="n"/>
      <c r="K8521" s="17" t="n"/>
      <c r="L8521" s="17" t="n"/>
      <c r="N8521">
        <f>IF($B8521="","",IF($C8521="SUPERSTORE","Superstore","DH"))</f>
        <v/>
      </c>
      <c r="O8521">
        <f>IF($B8521="","",IFERROR(VLOOKUP($B8521,Mapping!$A:$C,2,0),"Not Mapped"))</f>
        <v/>
      </c>
      <c r="P8521">
        <f>IF($B8521="","",IFERROR(VLOOKUP($B8521,Mapping!$A:$C,3,0),"Not Mapped"))</f>
        <v/>
      </c>
      <c r="Q8521">
        <f>IF($B8521="","",IF(COUNTIF(Exclusions!$A:$A,$B8521)&gt;0,"Yes","No"))</f>
        <v/>
      </c>
      <c r="R8521" s="17">
        <f>IF($B8521="","",MIN(1,DAY($A8521)/IF($N8521="Superstore",Settings!$B$5,Settings!$B$4)))</f>
        <v/>
      </c>
      <c r="S8521" s="17">
        <f>IF(OR($B8521="",$G8521="",$R8521=0),"",$G8521/$R8521)</f>
        <v/>
      </c>
      <c r="T8521">
        <f>IF($S8521="","",IF($S8521&lt;Settings!$B$8,"Critical",IF($S8521&lt;Settings!$B$9,"Semi Critical","Non Critical")))</f>
        <v/>
      </c>
      <c r="U8521">
        <f>IF($B8521="","",IFERROR(VLOOKUP($O8521,Leaders!$A:$B,2,0),"Not Mapped"))</f>
        <v/>
      </c>
    </row>
    <row r="8522">
      <c r="A8522" s="16" t="n"/>
      <c r="G8522" s="17" t="n"/>
      <c r="H8522" s="17" t="n"/>
      <c r="I8522" s="17" t="n"/>
      <c r="J8522" s="17" t="n"/>
      <c r="K8522" s="17" t="n"/>
      <c r="L8522" s="17" t="n"/>
      <c r="N8522">
        <f>IF($B8522="","",IF($C8522="SUPERSTORE","Superstore","DH"))</f>
        <v/>
      </c>
      <c r="O8522">
        <f>IF($B8522="","",IFERROR(VLOOKUP($B8522,Mapping!$A:$C,2,0),"Not Mapped"))</f>
        <v/>
      </c>
      <c r="P8522">
        <f>IF($B8522="","",IFERROR(VLOOKUP($B8522,Mapping!$A:$C,3,0),"Not Mapped"))</f>
        <v/>
      </c>
      <c r="Q8522">
        <f>IF($B8522="","",IF(COUNTIF(Exclusions!$A:$A,$B8522)&gt;0,"Yes","No"))</f>
        <v/>
      </c>
      <c r="R8522" s="17">
        <f>IF($B8522="","",MIN(1,DAY($A8522)/IF($N8522="Superstore",Settings!$B$5,Settings!$B$4)))</f>
        <v/>
      </c>
      <c r="S8522" s="17">
        <f>IF(OR($B8522="",$G8522="",$R8522=0),"",$G8522/$R8522)</f>
        <v/>
      </c>
      <c r="T8522">
        <f>IF($S8522="","",IF($S8522&lt;Settings!$B$8,"Critical",IF($S8522&lt;Settings!$B$9,"Semi Critical","Non Critical")))</f>
        <v/>
      </c>
      <c r="U8522">
        <f>IF($B8522="","",IFERROR(VLOOKUP($O8522,Leaders!$A:$B,2,0),"Not Mapped"))</f>
        <v/>
      </c>
    </row>
    <row r="8523">
      <c r="A8523" s="16" t="n"/>
      <c r="G8523" s="17" t="n"/>
      <c r="H8523" s="17" t="n"/>
      <c r="I8523" s="17" t="n"/>
      <c r="J8523" s="17" t="n"/>
      <c r="K8523" s="17" t="n"/>
      <c r="L8523" s="17" t="n"/>
      <c r="N8523">
        <f>IF($B8523="","",IF($C8523="SUPERSTORE","Superstore","DH"))</f>
        <v/>
      </c>
      <c r="O8523">
        <f>IF($B8523="","",IFERROR(VLOOKUP($B8523,Mapping!$A:$C,2,0),"Not Mapped"))</f>
        <v/>
      </c>
      <c r="P8523">
        <f>IF($B8523="","",IFERROR(VLOOKUP($B8523,Mapping!$A:$C,3,0),"Not Mapped"))</f>
        <v/>
      </c>
      <c r="Q8523">
        <f>IF($B8523="","",IF(COUNTIF(Exclusions!$A:$A,$B8523)&gt;0,"Yes","No"))</f>
        <v/>
      </c>
      <c r="R8523" s="17">
        <f>IF($B8523="","",MIN(1,DAY($A8523)/IF($N8523="Superstore",Settings!$B$5,Settings!$B$4)))</f>
        <v/>
      </c>
      <c r="S8523" s="17">
        <f>IF(OR($B8523="",$G8523="",$R8523=0),"",$G8523/$R8523)</f>
        <v/>
      </c>
      <c r="T8523">
        <f>IF($S8523="","",IF($S8523&lt;Settings!$B$8,"Critical",IF($S8523&lt;Settings!$B$9,"Semi Critical","Non Critical")))</f>
        <v/>
      </c>
      <c r="U8523">
        <f>IF($B8523="","",IFERROR(VLOOKUP($O8523,Leaders!$A:$B,2,0),"Not Mapped"))</f>
        <v/>
      </c>
    </row>
    <row r="8524">
      <c r="A8524" s="16" t="n"/>
      <c r="G8524" s="17" t="n"/>
      <c r="H8524" s="17" t="n"/>
      <c r="I8524" s="17" t="n"/>
      <c r="J8524" s="17" t="n"/>
      <c r="K8524" s="17" t="n"/>
      <c r="L8524" s="17" t="n"/>
      <c r="N8524">
        <f>IF($B8524="","",IF($C8524="SUPERSTORE","Superstore","DH"))</f>
        <v/>
      </c>
      <c r="O8524">
        <f>IF($B8524="","",IFERROR(VLOOKUP($B8524,Mapping!$A:$C,2,0),"Not Mapped"))</f>
        <v/>
      </c>
      <c r="P8524">
        <f>IF($B8524="","",IFERROR(VLOOKUP($B8524,Mapping!$A:$C,3,0),"Not Mapped"))</f>
        <v/>
      </c>
      <c r="Q8524">
        <f>IF($B8524="","",IF(COUNTIF(Exclusions!$A:$A,$B8524)&gt;0,"Yes","No"))</f>
        <v/>
      </c>
      <c r="R8524" s="17">
        <f>IF($B8524="","",MIN(1,DAY($A8524)/IF($N8524="Superstore",Settings!$B$5,Settings!$B$4)))</f>
        <v/>
      </c>
      <c r="S8524" s="17">
        <f>IF(OR($B8524="",$G8524="",$R8524=0),"",$G8524/$R8524)</f>
        <v/>
      </c>
      <c r="T8524">
        <f>IF($S8524="","",IF($S8524&lt;Settings!$B$8,"Critical",IF($S8524&lt;Settings!$B$9,"Semi Critical","Non Critical")))</f>
        <v/>
      </c>
      <c r="U8524">
        <f>IF($B8524="","",IFERROR(VLOOKUP($O8524,Leaders!$A:$B,2,0),"Not Mapped"))</f>
        <v/>
      </c>
    </row>
    <row r="8525">
      <c r="A8525" s="16" t="n"/>
      <c r="G8525" s="17" t="n"/>
      <c r="H8525" s="17" t="n"/>
      <c r="I8525" s="17" t="n"/>
      <c r="J8525" s="17" t="n"/>
      <c r="K8525" s="17" t="n"/>
      <c r="L8525" s="17" t="n"/>
      <c r="N8525">
        <f>IF($B8525="","",IF($C8525="SUPERSTORE","Superstore","DH"))</f>
        <v/>
      </c>
      <c r="O8525">
        <f>IF($B8525="","",IFERROR(VLOOKUP($B8525,Mapping!$A:$C,2,0),"Not Mapped"))</f>
        <v/>
      </c>
      <c r="P8525">
        <f>IF($B8525="","",IFERROR(VLOOKUP($B8525,Mapping!$A:$C,3,0),"Not Mapped"))</f>
        <v/>
      </c>
      <c r="Q8525">
        <f>IF($B8525="","",IF(COUNTIF(Exclusions!$A:$A,$B8525)&gt;0,"Yes","No"))</f>
        <v/>
      </c>
      <c r="R8525" s="17">
        <f>IF($B8525="","",MIN(1,DAY($A8525)/IF($N8525="Superstore",Settings!$B$5,Settings!$B$4)))</f>
        <v/>
      </c>
      <c r="S8525" s="17">
        <f>IF(OR($B8525="",$G8525="",$R8525=0),"",$G8525/$R8525)</f>
        <v/>
      </c>
      <c r="T8525">
        <f>IF($S8525="","",IF($S8525&lt;Settings!$B$8,"Critical",IF($S8525&lt;Settings!$B$9,"Semi Critical","Non Critical")))</f>
        <v/>
      </c>
      <c r="U8525">
        <f>IF($B8525="","",IFERROR(VLOOKUP($O8525,Leaders!$A:$B,2,0),"Not Mapped"))</f>
        <v/>
      </c>
    </row>
    <row r="8526">
      <c r="A8526" s="16" t="n"/>
      <c r="G8526" s="17" t="n"/>
      <c r="H8526" s="17" t="n"/>
      <c r="I8526" s="17" t="n"/>
      <c r="J8526" s="17" t="n"/>
      <c r="K8526" s="17" t="n"/>
      <c r="L8526" s="17" t="n"/>
      <c r="N8526">
        <f>IF($B8526="","",IF($C8526="SUPERSTORE","Superstore","DH"))</f>
        <v/>
      </c>
      <c r="O8526">
        <f>IF($B8526="","",IFERROR(VLOOKUP($B8526,Mapping!$A:$C,2,0),"Not Mapped"))</f>
        <v/>
      </c>
      <c r="P8526">
        <f>IF($B8526="","",IFERROR(VLOOKUP($B8526,Mapping!$A:$C,3,0),"Not Mapped"))</f>
        <v/>
      </c>
      <c r="Q8526">
        <f>IF($B8526="","",IF(COUNTIF(Exclusions!$A:$A,$B8526)&gt;0,"Yes","No"))</f>
        <v/>
      </c>
      <c r="R8526" s="17">
        <f>IF($B8526="","",MIN(1,DAY($A8526)/IF($N8526="Superstore",Settings!$B$5,Settings!$B$4)))</f>
        <v/>
      </c>
      <c r="S8526" s="17">
        <f>IF(OR($B8526="",$G8526="",$R8526=0),"",$G8526/$R8526)</f>
        <v/>
      </c>
      <c r="T8526">
        <f>IF($S8526="","",IF($S8526&lt;Settings!$B$8,"Critical",IF($S8526&lt;Settings!$B$9,"Semi Critical","Non Critical")))</f>
        <v/>
      </c>
      <c r="U8526">
        <f>IF($B8526="","",IFERROR(VLOOKUP($O8526,Leaders!$A:$B,2,0),"Not Mapped"))</f>
        <v/>
      </c>
    </row>
    <row r="8527">
      <c r="A8527" s="16" t="n"/>
      <c r="G8527" s="17" t="n"/>
      <c r="H8527" s="17" t="n"/>
      <c r="I8527" s="17" t="n"/>
      <c r="J8527" s="17" t="n"/>
      <c r="K8527" s="17" t="n"/>
      <c r="L8527" s="17" t="n"/>
      <c r="N8527">
        <f>IF($B8527="","",IF($C8527="SUPERSTORE","Superstore","DH"))</f>
        <v/>
      </c>
      <c r="O8527">
        <f>IF($B8527="","",IFERROR(VLOOKUP($B8527,Mapping!$A:$C,2,0),"Not Mapped"))</f>
        <v/>
      </c>
      <c r="P8527">
        <f>IF($B8527="","",IFERROR(VLOOKUP($B8527,Mapping!$A:$C,3,0),"Not Mapped"))</f>
        <v/>
      </c>
      <c r="Q8527">
        <f>IF($B8527="","",IF(COUNTIF(Exclusions!$A:$A,$B8527)&gt;0,"Yes","No"))</f>
        <v/>
      </c>
      <c r="R8527" s="17">
        <f>IF($B8527="","",MIN(1,DAY($A8527)/IF($N8527="Superstore",Settings!$B$5,Settings!$B$4)))</f>
        <v/>
      </c>
      <c r="S8527" s="17">
        <f>IF(OR($B8527="",$G8527="",$R8527=0),"",$G8527/$R8527)</f>
        <v/>
      </c>
      <c r="T8527">
        <f>IF($S8527="","",IF($S8527&lt;Settings!$B$8,"Critical",IF($S8527&lt;Settings!$B$9,"Semi Critical","Non Critical")))</f>
        <v/>
      </c>
      <c r="U8527">
        <f>IF($B8527="","",IFERROR(VLOOKUP($O8527,Leaders!$A:$B,2,0),"Not Mapped"))</f>
        <v/>
      </c>
    </row>
    <row r="8528">
      <c r="A8528" s="16" t="n"/>
      <c r="G8528" s="17" t="n"/>
      <c r="H8528" s="17" t="n"/>
      <c r="I8528" s="17" t="n"/>
      <c r="J8528" s="17" t="n"/>
      <c r="K8528" s="17" t="n"/>
      <c r="L8528" s="17" t="n"/>
      <c r="N8528">
        <f>IF($B8528="","",IF($C8528="SUPERSTORE","Superstore","DH"))</f>
        <v/>
      </c>
      <c r="O8528">
        <f>IF($B8528="","",IFERROR(VLOOKUP($B8528,Mapping!$A:$C,2,0),"Not Mapped"))</f>
        <v/>
      </c>
      <c r="P8528">
        <f>IF($B8528="","",IFERROR(VLOOKUP($B8528,Mapping!$A:$C,3,0),"Not Mapped"))</f>
        <v/>
      </c>
      <c r="Q8528">
        <f>IF($B8528="","",IF(COUNTIF(Exclusions!$A:$A,$B8528)&gt;0,"Yes","No"))</f>
        <v/>
      </c>
      <c r="R8528" s="17">
        <f>IF($B8528="","",MIN(1,DAY($A8528)/IF($N8528="Superstore",Settings!$B$5,Settings!$B$4)))</f>
        <v/>
      </c>
      <c r="S8528" s="17">
        <f>IF(OR($B8528="",$G8528="",$R8528=0),"",$G8528/$R8528)</f>
        <v/>
      </c>
      <c r="T8528">
        <f>IF($S8528="","",IF($S8528&lt;Settings!$B$8,"Critical",IF($S8528&lt;Settings!$B$9,"Semi Critical","Non Critical")))</f>
        <v/>
      </c>
      <c r="U8528">
        <f>IF($B8528="","",IFERROR(VLOOKUP($O8528,Leaders!$A:$B,2,0),"Not Mapped"))</f>
        <v/>
      </c>
    </row>
    <row r="8529">
      <c r="A8529" s="16" t="n"/>
      <c r="G8529" s="17" t="n"/>
      <c r="H8529" s="17" t="n"/>
      <c r="I8529" s="17" t="n"/>
      <c r="J8529" s="17" t="n"/>
      <c r="K8529" s="17" t="n"/>
      <c r="L8529" s="17" t="n"/>
      <c r="N8529">
        <f>IF($B8529="","",IF($C8529="SUPERSTORE","Superstore","DH"))</f>
        <v/>
      </c>
      <c r="O8529">
        <f>IF($B8529="","",IFERROR(VLOOKUP($B8529,Mapping!$A:$C,2,0),"Not Mapped"))</f>
        <v/>
      </c>
      <c r="P8529">
        <f>IF($B8529="","",IFERROR(VLOOKUP($B8529,Mapping!$A:$C,3,0),"Not Mapped"))</f>
        <v/>
      </c>
      <c r="Q8529">
        <f>IF($B8529="","",IF(COUNTIF(Exclusions!$A:$A,$B8529)&gt;0,"Yes","No"))</f>
        <v/>
      </c>
      <c r="R8529" s="17">
        <f>IF($B8529="","",MIN(1,DAY($A8529)/IF($N8529="Superstore",Settings!$B$5,Settings!$B$4)))</f>
        <v/>
      </c>
      <c r="S8529" s="17">
        <f>IF(OR($B8529="",$G8529="",$R8529=0),"",$G8529/$R8529)</f>
        <v/>
      </c>
      <c r="T8529">
        <f>IF($S8529="","",IF($S8529&lt;Settings!$B$8,"Critical",IF($S8529&lt;Settings!$B$9,"Semi Critical","Non Critical")))</f>
        <v/>
      </c>
      <c r="U8529">
        <f>IF($B8529="","",IFERROR(VLOOKUP($O8529,Leaders!$A:$B,2,0),"Not Mapped"))</f>
        <v/>
      </c>
    </row>
    <row r="8530">
      <c r="A8530" s="16" t="n"/>
      <c r="G8530" s="17" t="n"/>
      <c r="H8530" s="17" t="n"/>
      <c r="I8530" s="17" t="n"/>
      <c r="J8530" s="17" t="n"/>
      <c r="K8530" s="17" t="n"/>
      <c r="L8530" s="17" t="n"/>
      <c r="N8530">
        <f>IF($B8530="","",IF($C8530="SUPERSTORE","Superstore","DH"))</f>
        <v/>
      </c>
      <c r="O8530">
        <f>IF($B8530="","",IFERROR(VLOOKUP($B8530,Mapping!$A:$C,2,0),"Not Mapped"))</f>
        <v/>
      </c>
      <c r="P8530">
        <f>IF($B8530="","",IFERROR(VLOOKUP($B8530,Mapping!$A:$C,3,0),"Not Mapped"))</f>
        <v/>
      </c>
      <c r="Q8530">
        <f>IF($B8530="","",IF(COUNTIF(Exclusions!$A:$A,$B8530)&gt;0,"Yes","No"))</f>
        <v/>
      </c>
      <c r="R8530" s="17">
        <f>IF($B8530="","",MIN(1,DAY($A8530)/IF($N8530="Superstore",Settings!$B$5,Settings!$B$4)))</f>
        <v/>
      </c>
      <c r="S8530" s="17">
        <f>IF(OR($B8530="",$G8530="",$R8530=0),"",$G8530/$R8530)</f>
        <v/>
      </c>
      <c r="T8530">
        <f>IF($S8530="","",IF($S8530&lt;Settings!$B$8,"Critical",IF($S8530&lt;Settings!$B$9,"Semi Critical","Non Critical")))</f>
        <v/>
      </c>
      <c r="U8530">
        <f>IF($B8530="","",IFERROR(VLOOKUP($O8530,Leaders!$A:$B,2,0),"Not Mapped"))</f>
        <v/>
      </c>
    </row>
    <row r="8531">
      <c r="A8531" s="16" t="n"/>
      <c r="G8531" s="17" t="n"/>
      <c r="H8531" s="17" t="n"/>
      <c r="I8531" s="17" t="n"/>
      <c r="J8531" s="17" t="n"/>
      <c r="K8531" s="17" t="n"/>
      <c r="L8531" s="17" t="n"/>
      <c r="N8531">
        <f>IF($B8531="","",IF($C8531="SUPERSTORE","Superstore","DH"))</f>
        <v/>
      </c>
      <c r="O8531">
        <f>IF($B8531="","",IFERROR(VLOOKUP($B8531,Mapping!$A:$C,2,0),"Not Mapped"))</f>
        <v/>
      </c>
      <c r="P8531">
        <f>IF($B8531="","",IFERROR(VLOOKUP($B8531,Mapping!$A:$C,3,0),"Not Mapped"))</f>
        <v/>
      </c>
      <c r="Q8531">
        <f>IF($B8531="","",IF(COUNTIF(Exclusions!$A:$A,$B8531)&gt;0,"Yes","No"))</f>
        <v/>
      </c>
      <c r="R8531" s="17">
        <f>IF($B8531="","",MIN(1,DAY($A8531)/IF($N8531="Superstore",Settings!$B$5,Settings!$B$4)))</f>
        <v/>
      </c>
      <c r="S8531" s="17">
        <f>IF(OR($B8531="",$G8531="",$R8531=0),"",$G8531/$R8531)</f>
        <v/>
      </c>
      <c r="T8531">
        <f>IF($S8531="","",IF($S8531&lt;Settings!$B$8,"Critical",IF($S8531&lt;Settings!$B$9,"Semi Critical","Non Critical")))</f>
        <v/>
      </c>
      <c r="U8531">
        <f>IF($B8531="","",IFERROR(VLOOKUP($O8531,Leaders!$A:$B,2,0),"Not Mapped"))</f>
        <v/>
      </c>
    </row>
    <row r="8532">
      <c r="A8532" s="16" t="n"/>
      <c r="G8532" s="17" t="n"/>
      <c r="H8532" s="17" t="n"/>
      <c r="I8532" s="17" t="n"/>
      <c r="J8532" s="17" t="n"/>
      <c r="K8532" s="17" t="n"/>
      <c r="L8532" s="17" t="n"/>
      <c r="N8532">
        <f>IF($B8532="","",IF($C8532="SUPERSTORE","Superstore","DH"))</f>
        <v/>
      </c>
      <c r="O8532">
        <f>IF($B8532="","",IFERROR(VLOOKUP($B8532,Mapping!$A:$C,2,0),"Not Mapped"))</f>
        <v/>
      </c>
      <c r="P8532">
        <f>IF($B8532="","",IFERROR(VLOOKUP($B8532,Mapping!$A:$C,3,0),"Not Mapped"))</f>
        <v/>
      </c>
      <c r="Q8532">
        <f>IF($B8532="","",IF(COUNTIF(Exclusions!$A:$A,$B8532)&gt;0,"Yes","No"))</f>
        <v/>
      </c>
      <c r="R8532" s="17">
        <f>IF($B8532="","",MIN(1,DAY($A8532)/IF($N8532="Superstore",Settings!$B$5,Settings!$B$4)))</f>
        <v/>
      </c>
      <c r="S8532" s="17">
        <f>IF(OR($B8532="",$G8532="",$R8532=0),"",$G8532/$R8532)</f>
        <v/>
      </c>
      <c r="T8532">
        <f>IF($S8532="","",IF($S8532&lt;Settings!$B$8,"Critical",IF($S8532&lt;Settings!$B$9,"Semi Critical","Non Critical")))</f>
        <v/>
      </c>
      <c r="U8532">
        <f>IF($B8532="","",IFERROR(VLOOKUP($O8532,Leaders!$A:$B,2,0),"Not Mapped"))</f>
        <v/>
      </c>
    </row>
    <row r="8533">
      <c r="A8533" s="16" t="n"/>
      <c r="G8533" s="17" t="n"/>
      <c r="H8533" s="17" t="n"/>
      <c r="I8533" s="17" t="n"/>
      <c r="J8533" s="17" t="n"/>
      <c r="K8533" s="17" t="n"/>
      <c r="L8533" s="17" t="n"/>
      <c r="N8533">
        <f>IF($B8533="","",IF($C8533="SUPERSTORE","Superstore","DH"))</f>
        <v/>
      </c>
      <c r="O8533">
        <f>IF($B8533="","",IFERROR(VLOOKUP($B8533,Mapping!$A:$C,2,0),"Not Mapped"))</f>
        <v/>
      </c>
      <c r="P8533">
        <f>IF($B8533="","",IFERROR(VLOOKUP($B8533,Mapping!$A:$C,3,0),"Not Mapped"))</f>
        <v/>
      </c>
      <c r="Q8533">
        <f>IF($B8533="","",IF(COUNTIF(Exclusions!$A:$A,$B8533)&gt;0,"Yes","No"))</f>
        <v/>
      </c>
      <c r="R8533" s="17">
        <f>IF($B8533="","",MIN(1,DAY($A8533)/IF($N8533="Superstore",Settings!$B$5,Settings!$B$4)))</f>
        <v/>
      </c>
      <c r="S8533" s="17">
        <f>IF(OR($B8533="",$G8533="",$R8533=0),"",$G8533/$R8533)</f>
        <v/>
      </c>
      <c r="T8533">
        <f>IF($S8533="","",IF($S8533&lt;Settings!$B$8,"Critical",IF($S8533&lt;Settings!$B$9,"Semi Critical","Non Critical")))</f>
        <v/>
      </c>
      <c r="U8533">
        <f>IF($B8533="","",IFERROR(VLOOKUP($O8533,Leaders!$A:$B,2,0),"Not Mapped"))</f>
        <v/>
      </c>
    </row>
    <row r="8534">
      <c r="A8534" s="16" t="n"/>
      <c r="G8534" s="17" t="n"/>
      <c r="H8534" s="17" t="n"/>
      <c r="I8534" s="17" t="n"/>
      <c r="J8534" s="17" t="n"/>
      <c r="K8534" s="17" t="n"/>
      <c r="L8534" s="17" t="n"/>
      <c r="N8534">
        <f>IF($B8534="","",IF($C8534="SUPERSTORE","Superstore","DH"))</f>
        <v/>
      </c>
      <c r="O8534">
        <f>IF($B8534="","",IFERROR(VLOOKUP($B8534,Mapping!$A:$C,2,0),"Not Mapped"))</f>
        <v/>
      </c>
      <c r="P8534">
        <f>IF($B8534="","",IFERROR(VLOOKUP($B8534,Mapping!$A:$C,3,0),"Not Mapped"))</f>
        <v/>
      </c>
      <c r="Q8534">
        <f>IF($B8534="","",IF(COUNTIF(Exclusions!$A:$A,$B8534)&gt;0,"Yes","No"))</f>
        <v/>
      </c>
      <c r="R8534" s="17">
        <f>IF($B8534="","",MIN(1,DAY($A8534)/IF($N8534="Superstore",Settings!$B$5,Settings!$B$4)))</f>
        <v/>
      </c>
      <c r="S8534" s="17">
        <f>IF(OR($B8534="",$G8534="",$R8534=0),"",$G8534/$R8534)</f>
        <v/>
      </c>
      <c r="T8534">
        <f>IF($S8534="","",IF($S8534&lt;Settings!$B$8,"Critical",IF($S8534&lt;Settings!$B$9,"Semi Critical","Non Critical")))</f>
        <v/>
      </c>
      <c r="U8534">
        <f>IF($B8534="","",IFERROR(VLOOKUP($O8534,Leaders!$A:$B,2,0),"Not Mapped"))</f>
        <v/>
      </c>
    </row>
    <row r="8535">
      <c r="A8535" s="16" t="n"/>
      <c r="G8535" s="17" t="n"/>
      <c r="H8535" s="17" t="n"/>
      <c r="I8535" s="17" t="n"/>
      <c r="J8535" s="17" t="n"/>
      <c r="K8535" s="17" t="n"/>
      <c r="L8535" s="17" t="n"/>
      <c r="N8535">
        <f>IF($B8535="","",IF($C8535="SUPERSTORE","Superstore","DH"))</f>
        <v/>
      </c>
      <c r="O8535">
        <f>IF($B8535="","",IFERROR(VLOOKUP($B8535,Mapping!$A:$C,2,0),"Not Mapped"))</f>
        <v/>
      </c>
      <c r="P8535">
        <f>IF($B8535="","",IFERROR(VLOOKUP($B8535,Mapping!$A:$C,3,0),"Not Mapped"))</f>
        <v/>
      </c>
      <c r="Q8535">
        <f>IF($B8535="","",IF(COUNTIF(Exclusions!$A:$A,$B8535)&gt;0,"Yes","No"))</f>
        <v/>
      </c>
      <c r="R8535" s="17">
        <f>IF($B8535="","",MIN(1,DAY($A8535)/IF($N8535="Superstore",Settings!$B$5,Settings!$B$4)))</f>
        <v/>
      </c>
      <c r="S8535" s="17">
        <f>IF(OR($B8535="",$G8535="",$R8535=0),"",$G8535/$R8535)</f>
        <v/>
      </c>
      <c r="T8535">
        <f>IF($S8535="","",IF($S8535&lt;Settings!$B$8,"Critical",IF($S8535&lt;Settings!$B$9,"Semi Critical","Non Critical")))</f>
        <v/>
      </c>
      <c r="U8535">
        <f>IF($B8535="","",IFERROR(VLOOKUP($O8535,Leaders!$A:$B,2,0),"Not Mapped"))</f>
        <v/>
      </c>
    </row>
    <row r="8536">
      <c r="A8536" s="16" t="n"/>
      <c r="G8536" s="17" t="n"/>
      <c r="H8536" s="17" t="n"/>
      <c r="I8536" s="17" t="n"/>
      <c r="J8536" s="17" t="n"/>
      <c r="K8536" s="17" t="n"/>
      <c r="L8536" s="17" t="n"/>
      <c r="N8536">
        <f>IF($B8536="","",IF($C8536="SUPERSTORE","Superstore","DH"))</f>
        <v/>
      </c>
      <c r="O8536">
        <f>IF($B8536="","",IFERROR(VLOOKUP($B8536,Mapping!$A:$C,2,0),"Not Mapped"))</f>
        <v/>
      </c>
      <c r="P8536">
        <f>IF($B8536="","",IFERROR(VLOOKUP($B8536,Mapping!$A:$C,3,0),"Not Mapped"))</f>
        <v/>
      </c>
      <c r="Q8536">
        <f>IF($B8536="","",IF(COUNTIF(Exclusions!$A:$A,$B8536)&gt;0,"Yes","No"))</f>
        <v/>
      </c>
      <c r="R8536" s="17">
        <f>IF($B8536="","",MIN(1,DAY($A8536)/IF($N8536="Superstore",Settings!$B$5,Settings!$B$4)))</f>
        <v/>
      </c>
      <c r="S8536" s="17">
        <f>IF(OR($B8536="",$G8536="",$R8536=0),"",$G8536/$R8536)</f>
        <v/>
      </c>
      <c r="T8536">
        <f>IF($S8536="","",IF($S8536&lt;Settings!$B$8,"Critical",IF($S8536&lt;Settings!$B$9,"Semi Critical","Non Critical")))</f>
        <v/>
      </c>
      <c r="U8536">
        <f>IF($B8536="","",IFERROR(VLOOKUP($O8536,Leaders!$A:$B,2,0),"Not Mapped"))</f>
        <v/>
      </c>
    </row>
    <row r="8537">
      <c r="A8537" s="16" t="n"/>
      <c r="G8537" s="17" t="n"/>
      <c r="H8537" s="17" t="n"/>
      <c r="I8537" s="17" t="n"/>
      <c r="J8537" s="17" t="n"/>
      <c r="K8537" s="17" t="n"/>
      <c r="L8537" s="17" t="n"/>
      <c r="N8537">
        <f>IF($B8537="","",IF($C8537="SUPERSTORE","Superstore","DH"))</f>
        <v/>
      </c>
      <c r="O8537">
        <f>IF($B8537="","",IFERROR(VLOOKUP($B8537,Mapping!$A:$C,2,0),"Not Mapped"))</f>
        <v/>
      </c>
      <c r="P8537">
        <f>IF($B8537="","",IFERROR(VLOOKUP($B8537,Mapping!$A:$C,3,0),"Not Mapped"))</f>
        <v/>
      </c>
      <c r="Q8537">
        <f>IF($B8537="","",IF(COUNTIF(Exclusions!$A:$A,$B8537)&gt;0,"Yes","No"))</f>
        <v/>
      </c>
      <c r="R8537" s="17">
        <f>IF($B8537="","",MIN(1,DAY($A8537)/IF($N8537="Superstore",Settings!$B$5,Settings!$B$4)))</f>
        <v/>
      </c>
      <c r="S8537" s="17">
        <f>IF(OR($B8537="",$G8537="",$R8537=0),"",$G8537/$R8537)</f>
        <v/>
      </c>
      <c r="T8537">
        <f>IF($S8537="","",IF($S8537&lt;Settings!$B$8,"Critical",IF($S8537&lt;Settings!$B$9,"Semi Critical","Non Critical")))</f>
        <v/>
      </c>
      <c r="U8537">
        <f>IF($B8537="","",IFERROR(VLOOKUP($O8537,Leaders!$A:$B,2,0),"Not Mapped"))</f>
        <v/>
      </c>
    </row>
    <row r="8538">
      <c r="A8538" s="16" t="n"/>
      <c r="G8538" s="17" t="n"/>
      <c r="H8538" s="17" t="n"/>
      <c r="I8538" s="17" t="n"/>
      <c r="J8538" s="17" t="n"/>
      <c r="K8538" s="17" t="n"/>
      <c r="L8538" s="17" t="n"/>
      <c r="N8538">
        <f>IF($B8538="","",IF($C8538="SUPERSTORE","Superstore","DH"))</f>
        <v/>
      </c>
      <c r="O8538">
        <f>IF($B8538="","",IFERROR(VLOOKUP($B8538,Mapping!$A:$C,2,0),"Not Mapped"))</f>
        <v/>
      </c>
      <c r="P8538">
        <f>IF($B8538="","",IFERROR(VLOOKUP($B8538,Mapping!$A:$C,3,0),"Not Mapped"))</f>
        <v/>
      </c>
      <c r="Q8538">
        <f>IF($B8538="","",IF(COUNTIF(Exclusions!$A:$A,$B8538)&gt;0,"Yes","No"))</f>
        <v/>
      </c>
      <c r="R8538" s="17">
        <f>IF($B8538="","",MIN(1,DAY($A8538)/IF($N8538="Superstore",Settings!$B$5,Settings!$B$4)))</f>
        <v/>
      </c>
      <c r="S8538" s="17">
        <f>IF(OR($B8538="",$G8538="",$R8538=0),"",$G8538/$R8538)</f>
        <v/>
      </c>
      <c r="T8538">
        <f>IF($S8538="","",IF($S8538&lt;Settings!$B$8,"Critical",IF($S8538&lt;Settings!$B$9,"Semi Critical","Non Critical")))</f>
        <v/>
      </c>
      <c r="U8538">
        <f>IF($B8538="","",IFERROR(VLOOKUP($O8538,Leaders!$A:$B,2,0),"Not Mapped"))</f>
        <v/>
      </c>
    </row>
    <row r="8539">
      <c r="A8539" s="16" t="n"/>
      <c r="G8539" s="17" t="n"/>
      <c r="H8539" s="17" t="n"/>
      <c r="I8539" s="17" t="n"/>
      <c r="J8539" s="17" t="n"/>
      <c r="K8539" s="17" t="n"/>
      <c r="L8539" s="17" t="n"/>
      <c r="N8539">
        <f>IF($B8539="","",IF($C8539="SUPERSTORE","Superstore","DH"))</f>
        <v/>
      </c>
      <c r="O8539">
        <f>IF($B8539="","",IFERROR(VLOOKUP($B8539,Mapping!$A:$C,2,0),"Not Mapped"))</f>
        <v/>
      </c>
      <c r="P8539">
        <f>IF($B8539="","",IFERROR(VLOOKUP($B8539,Mapping!$A:$C,3,0),"Not Mapped"))</f>
        <v/>
      </c>
      <c r="Q8539">
        <f>IF($B8539="","",IF(COUNTIF(Exclusions!$A:$A,$B8539)&gt;0,"Yes","No"))</f>
        <v/>
      </c>
      <c r="R8539" s="17">
        <f>IF($B8539="","",MIN(1,DAY($A8539)/IF($N8539="Superstore",Settings!$B$5,Settings!$B$4)))</f>
        <v/>
      </c>
      <c r="S8539" s="17">
        <f>IF(OR($B8539="",$G8539="",$R8539=0),"",$G8539/$R8539)</f>
        <v/>
      </c>
      <c r="T8539">
        <f>IF($S8539="","",IF($S8539&lt;Settings!$B$8,"Critical",IF($S8539&lt;Settings!$B$9,"Semi Critical","Non Critical")))</f>
        <v/>
      </c>
      <c r="U8539">
        <f>IF($B8539="","",IFERROR(VLOOKUP($O8539,Leaders!$A:$B,2,0),"Not Mapped"))</f>
        <v/>
      </c>
    </row>
    <row r="8540">
      <c r="A8540" s="16" t="n"/>
      <c r="G8540" s="17" t="n"/>
      <c r="H8540" s="17" t="n"/>
      <c r="I8540" s="17" t="n"/>
      <c r="J8540" s="17" t="n"/>
      <c r="K8540" s="17" t="n"/>
      <c r="L8540" s="17" t="n"/>
      <c r="N8540">
        <f>IF($B8540="","",IF($C8540="SUPERSTORE","Superstore","DH"))</f>
        <v/>
      </c>
      <c r="O8540">
        <f>IF($B8540="","",IFERROR(VLOOKUP($B8540,Mapping!$A:$C,2,0),"Not Mapped"))</f>
        <v/>
      </c>
      <c r="P8540">
        <f>IF($B8540="","",IFERROR(VLOOKUP($B8540,Mapping!$A:$C,3,0),"Not Mapped"))</f>
        <v/>
      </c>
      <c r="Q8540">
        <f>IF($B8540="","",IF(COUNTIF(Exclusions!$A:$A,$B8540)&gt;0,"Yes","No"))</f>
        <v/>
      </c>
      <c r="R8540" s="17">
        <f>IF($B8540="","",MIN(1,DAY($A8540)/IF($N8540="Superstore",Settings!$B$5,Settings!$B$4)))</f>
        <v/>
      </c>
      <c r="S8540" s="17">
        <f>IF(OR($B8540="",$G8540="",$R8540=0),"",$G8540/$R8540)</f>
        <v/>
      </c>
      <c r="T8540">
        <f>IF($S8540="","",IF($S8540&lt;Settings!$B$8,"Critical",IF($S8540&lt;Settings!$B$9,"Semi Critical","Non Critical")))</f>
        <v/>
      </c>
      <c r="U8540">
        <f>IF($B8540="","",IFERROR(VLOOKUP($O8540,Leaders!$A:$B,2,0),"Not Mapped"))</f>
        <v/>
      </c>
    </row>
    <row r="8541">
      <c r="A8541" s="16" t="n"/>
      <c r="G8541" s="17" t="n"/>
      <c r="H8541" s="17" t="n"/>
      <c r="I8541" s="17" t="n"/>
      <c r="J8541" s="17" t="n"/>
      <c r="K8541" s="17" t="n"/>
      <c r="L8541" s="17" t="n"/>
      <c r="N8541">
        <f>IF($B8541="","",IF($C8541="SUPERSTORE","Superstore","DH"))</f>
        <v/>
      </c>
      <c r="O8541">
        <f>IF($B8541="","",IFERROR(VLOOKUP($B8541,Mapping!$A:$C,2,0),"Not Mapped"))</f>
        <v/>
      </c>
      <c r="P8541">
        <f>IF($B8541="","",IFERROR(VLOOKUP($B8541,Mapping!$A:$C,3,0),"Not Mapped"))</f>
        <v/>
      </c>
      <c r="Q8541">
        <f>IF($B8541="","",IF(COUNTIF(Exclusions!$A:$A,$B8541)&gt;0,"Yes","No"))</f>
        <v/>
      </c>
      <c r="R8541" s="17">
        <f>IF($B8541="","",MIN(1,DAY($A8541)/IF($N8541="Superstore",Settings!$B$5,Settings!$B$4)))</f>
        <v/>
      </c>
      <c r="S8541" s="17">
        <f>IF(OR($B8541="",$G8541="",$R8541=0),"",$G8541/$R8541)</f>
        <v/>
      </c>
      <c r="T8541">
        <f>IF($S8541="","",IF($S8541&lt;Settings!$B$8,"Critical",IF($S8541&lt;Settings!$B$9,"Semi Critical","Non Critical")))</f>
        <v/>
      </c>
      <c r="U8541">
        <f>IF($B8541="","",IFERROR(VLOOKUP($O8541,Leaders!$A:$B,2,0),"Not Mapped"))</f>
        <v/>
      </c>
    </row>
    <row r="8542">
      <c r="A8542" s="16" t="n"/>
      <c r="G8542" s="17" t="n"/>
      <c r="H8542" s="17" t="n"/>
      <c r="I8542" s="17" t="n"/>
      <c r="J8542" s="17" t="n"/>
      <c r="K8542" s="17" t="n"/>
      <c r="L8542" s="17" t="n"/>
      <c r="N8542">
        <f>IF($B8542="","",IF($C8542="SUPERSTORE","Superstore","DH"))</f>
        <v/>
      </c>
      <c r="O8542">
        <f>IF($B8542="","",IFERROR(VLOOKUP($B8542,Mapping!$A:$C,2,0),"Not Mapped"))</f>
        <v/>
      </c>
      <c r="P8542">
        <f>IF($B8542="","",IFERROR(VLOOKUP($B8542,Mapping!$A:$C,3,0),"Not Mapped"))</f>
        <v/>
      </c>
      <c r="Q8542">
        <f>IF($B8542="","",IF(COUNTIF(Exclusions!$A:$A,$B8542)&gt;0,"Yes","No"))</f>
        <v/>
      </c>
      <c r="R8542" s="17">
        <f>IF($B8542="","",MIN(1,DAY($A8542)/IF($N8542="Superstore",Settings!$B$5,Settings!$B$4)))</f>
        <v/>
      </c>
      <c r="S8542" s="17">
        <f>IF(OR($B8542="",$G8542="",$R8542=0),"",$G8542/$R8542)</f>
        <v/>
      </c>
      <c r="T8542">
        <f>IF($S8542="","",IF($S8542&lt;Settings!$B$8,"Critical",IF($S8542&lt;Settings!$B$9,"Semi Critical","Non Critical")))</f>
        <v/>
      </c>
      <c r="U8542">
        <f>IF($B8542="","",IFERROR(VLOOKUP($O8542,Leaders!$A:$B,2,0),"Not Mapped"))</f>
        <v/>
      </c>
    </row>
    <row r="8543">
      <c r="A8543" s="16" t="n"/>
      <c r="G8543" s="17" t="n"/>
      <c r="H8543" s="17" t="n"/>
      <c r="I8543" s="17" t="n"/>
      <c r="J8543" s="17" t="n"/>
      <c r="K8543" s="17" t="n"/>
      <c r="L8543" s="17" t="n"/>
      <c r="N8543">
        <f>IF($B8543="","",IF($C8543="SUPERSTORE","Superstore","DH"))</f>
        <v/>
      </c>
      <c r="O8543">
        <f>IF($B8543="","",IFERROR(VLOOKUP($B8543,Mapping!$A:$C,2,0),"Not Mapped"))</f>
        <v/>
      </c>
      <c r="P8543">
        <f>IF($B8543="","",IFERROR(VLOOKUP($B8543,Mapping!$A:$C,3,0),"Not Mapped"))</f>
        <v/>
      </c>
      <c r="Q8543">
        <f>IF($B8543="","",IF(COUNTIF(Exclusions!$A:$A,$B8543)&gt;0,"Yes","No"))</f>
        <v/>
      </c>
      <c r="R8543" s="17">
        <f>IF($B8543="","",MIN(1,DAY($A8543)/IF($N8543="Superstore",Settings!$B$5,Settings!$B$4)))</f>
        <v/>
      </c>
      <c r="S8543" s="17">
        <f>IF(OR($B8543="",$G8543="",$R8543=0),"",$G8543/$R8543)</f>
        <v/>
      </c>
      <c r="T8543">
        <f>IF($S8543="","",IF($S8543&lt;Settings!$B$8,"Critical",IF($S8543&lt;Settings!$B$9,"Semi Critical","Non Critical")))</f>
        <v/>
      </c>
      <c r="U8543">
        <f>IF($B8543="","",IFERROR(VLOOKUP($O8543,Leaders!$A:$B,2,0),"Not Mapped"))</f>
        <v/>
      </c>
    </row>
    <row r="8544">
      <c r="A8544" s="16" t="n"/>
      <c r="G8544" s="17" t="n"/>
      <c r="H8544" s="17" t="n"/>
      <c r="I8544" s="17" t="n"/>
      <c r="J8544" s="17" t="n"/>
      <c r="K8544" s="17" t="n"/>
      <c r="L8544" s="17" t="n"/>
      <c r="N8544">
        <f>IF($B8544="","",IF($C8544="SUPERSTORE","Superstore","DH"))</f>
        <v/>
      </c>
      <c r="O8544">
        <f>IF($B8544="","",IFERROR(VLOOKUP($B8544,Mapping!$A:$C,2,0),"Not Mapped"))</f>
        <v/>
      </c>
      <c r="P8544">
        <f>IF($B8544="","",IFERROR(VLOOKUP($B8544,Mapping!$A:$C,3,0),"Not Mapped"))</f>
        <v/>
      </c>
      <c r="Q8544">
        <f>IF($B8544="","",IF(COUNTIF(Exclusions!$A:$A,$B8544)&gt;0,"Yes","No"))</f>
        <v/>
      </c>
      <c r="R8544" s="17">
        <f>IF($B8544="","",MIN(1,DAY($A8544)/IF($N8544="Superstore",Settings!$B$5,Settings!$B$4)))</f>
        <v/>
      </c>
      <c r="S8544" s="17">
        <f>IF(OR($B8544="",$G8544="",$R8544=0),"",$G8544/$R8544)</f>
        <v/>
      </c>
      <c r="T8544">
        <f>IF($S8544="","",IF($S8544&lt;Settings!$B$8,"Critical",IF($S8544&lt;Settings!$B$9,"Semi Critical","Non Critical")))</f>
        <v/>
      </c>
      <c r="U8544">
        <f>IF($B8544="","",IFERROR(VLOOKUP($O8544,Leaders!$A:$B,2,0),"Not Mapped"))</f>
        <v/>
      </c>
    </row>
    <row r="8545">
      <c r="A8545" s="16" t="n"/>
      <c r="G8545" s="17" t="n"/>
      <c r="H8545" s="17" t="n"/>
      <c r="I8545" s="17" t="n"/>
      <c r="J8545" s="17" t="n"/>
      <c r="K8545" s="17" t="n"/>
      <c r="L8545" s="17" t="n"/>
      <c r="N8545">
        <f>IF($B8545="","",IF($C8545="SUPERSTORE","Superstore","DH"))</f>
        <v/>
      </c>
      <c r="O8545">
        <f>IF($B8545="","",IFERROR(VLOOKUP($B8545,Mapping!$A:$C,2,0),"Not Mapped"))</f>
        <v/>
      </c>
      <c r="P8545">
        <f>IF($B8545="","",IFERROR(VLOOKUP($B8545,Mapping!$A:$C,3,0),"Not Mapped"))</f>
        <v/>
      </c>
      <c r="Q8545">
        <f>IF($B8545="","",IF(COUNTIF(Exclusions!$A:$A,$B8545)&gt;0,"Yes","No"))</f>
        <v/>
      </c>
      <c r="R8545" s="17">
        <f>IF($B8545="","",MIN(1,DAY($A8545)/IF($N8545="Superstore",Settings!$B$5,Settings!$B$4)))</f>
        <v/>
      </c>
      <c r="S8545" s="17">
        <f>IF(OR($B8545="",$G8545="",$R8545=0),"",$G8545/$R8545)</f>
        <v/>
      </c>
      <c r="T8545">
        <f>IF($S8545="","",IF($S8545&lt;Settings!$B$8,"Critical",IF($S8545&lt;Settings!$B$9,"Semi Critical","Non Critical")))</f>
        <v/>
      </c>
      <c r="U8545">
        <f>IF($B8545="","",IFERROR(VLOOKUP($O8545,Leaders!$A:$B,2,0),"Not Mapped"))</f>
        <v/>
      </c>
    </row>
    <row r="8546">
      <c r="A8546" s="16" t="n"/>
      <c r="G8546" s="17" t="n"/>
      <c r="H8546" s="17" t="n"/>
      <c r="I8546" s="17" t="n"/>
      <c r="J8546" s="17" t="n"/>
      <c r="K8546" s="17" t="n"/>
      <c r="L8546" s="17" t="n"/>
      <c r="N8546">
        <f>IF($B8546="","",IF($C8546="SUPERSTORE","Superstore","DH"))</f>
        <v/>
      </c>
      <c r="O8546">
        <f>IF($B8546="","",IFERROR(VLOOKUP($B8546,Mapping!$A:$C,2,0),"Not Mapped"))</f>
        <v/>
      </c>
      <c r="P8546">
        <f>IF($B8546="","",IFERROR(VLOOKUP($B8546,Mapping!$A:$C,3,0),"Not Mapped"))</f>
        <v/>
      </c>
      <c r="Q8546">
        <f>IF($B8546="","",IF(COUNTIF(Exclusions!$A:$A,$B8546)&gt;0,"Yes","No"))</f>
        <v/>
      </c>
      <c r="R8546" s="17">
        <f>IF($B8546="","",MIN(1,DAY($A8546)/IF($N8546="Superstore",Settings!$B$5,Settings!$B$4)))</f>
        <v/>
      </c>
      <c r="S8546" s="17">
        <f>IF(OR($B8546="",$G8546="",$R8546=0),"",$G8546/$R8546)</f>
        <v/>
      </c>
      <c r="T8546">
        <f>IF($S8546="","",IF($S8546&lt;Settings!$B$8,"Critical",IF($S8546&lt;Settings!$B$9,"Semi Critical","Non Critical")))</f>
        <v/>
      </c>
      <c r="U8546">
        <f>IF($B8546="","",IFERROR(VLOOKUP($O8546,Leaders!$A:$B,2,0),"Not Mapped"))</f>
        <v/>
      </c>
    </row>
    <row r="8547">
      <c r="A8547" s="16" t="n"/>
      <c r="G8547" s="17" t="n"/>
      <c r="H8547" s="17" t="n"/>
      <c r="I8547" s="17" t="n"/>
      <c r="J8547" s="17" t="n"/>
      <c r="K8547" s="17" t="n"/>
      <c r="L8547" s="17" t="n"/>
      <c r="N8547">
        <f>IF($B8547="","",IF($C8547="SUPERSTORE","Superstore","DH"))</f>
        <v/>
      </c>
      <c r="O8547">
        <f>IF($B8547="","",IFERROR(VLOOKUP($B8547,Mapping!$A:$C,2,0),"Not Mapped"))</f>
        <v/>
      </c>
      <c r="P8547">
        <f>IF($B8547="","",IFERROR(VLOOKUP($B8547,Mapping!$A:$C,3,0),"Not Mapped"))</f>
        <v/>
      </c>
      <c r="Q8547">
        <f>IF($B8547="","",IF(COUNTIF(Exclusions!$A:$A,$B8547)&gt;0,"Yes","No"))</f>
        <v/>
      </c>
      <c r="R8547" s="17">
        <f>IF($B8547="","",MIN(1,DAY($A8547)/IF($N8547="Superstore",Settings!$B$5,Settings!$B$4)))</f>
        <v/>
      </c>
      <c r="S8547" s="17">
        <f>IF(OR($B8547="",$G8547="",$R8547=0),"",$G8547/$R8547)</f>
        <v/>
      </c>
      <c r="T8547">
        <f>IF($S8547="","",IF($S8547&lt;Settings!$B$8,"Critical",IF($S8547&lt;Settings!$B$9,"Semi Critical","Non Critical")))</f>
        <v/>
      </c>
      <c r="U8547">
        <f>IF($B8547="","",IFERROR(VLOOKUP($O8547,Leaders!$A:$B,2,0),"Not Mapped"))</f>
        <v/>
      </c>
    </row>
    <row r="8548">
      <c r="A8548" s="16" t="n"/>
      <c r="G8548" s="17" t="n"/>
      <c r="H8548" s="17" t="n"/>
      <c r="I8548" s="17" t="n"/>
      <c r="J8548" s="17" t="n"/>
      <c r="K8548" s="17" t="n"/>
      <c r="L8548" s="17" t="n"/>
      <c r="N8548">
        <f>IF($B8548="","",IF($C8548="SUPERSTORE","Superstore","DH"))</f>
        <v/>
      </c>
      <c r="O8548">
        <f>IF($B8548="","",IFERROR(VLOOKUP($B8548,Mapping!$A:$C,2,0),"Not Mapped"))</f>
        <v/>
      </c>
      <c r="P8548">
        <f>IF($B8548="","",IFERROR(VLOOKUP($B8548,Mapping!$A:$C,3,0),"Not Mapped"))</f>
        <v/>
      </c>
      <c r="Q8548">
        <f>IF($B8548="","",IF(COUNTIF(Exclusions!$A:$A,$B8548)&gt;0,"Yes","No"))</f>
        <v/>
      </c>
      <c r="R8548" s="17">
        <f>IF($B8548="","",MIN(1,DAY($A8548)/IF($N8548="Superstore",Settings!$B$5,Settings!$B$4)))</f>
        <v/>
      </c>
      <c r="S8548" s="17">
        <f>IF(OR($B8548="",$G8548="",$R8548=0),"",$G8548/$R8548)</f>
        <v/>
      </c>
      <c r="T8548">
        <f>IF($S8548="","",IF($S8548&lt;Settings!$B$8,"Critical",IF($S8548&lt;Settings!$B$9,"Semi Critical","Non Critical")))</f>
        <v/>
      </c>
      <c r="U8548">
        <f>IF($B8548="","",IFERROR(VLOOKUP($O8548,Leaders!$A:$B,2,0),"Not Mapped"))</f>
        <v/>
      </c>
    </row>
    <row r="8549">
      <c r="A8549" s="16" t="n"/>
      <c r="G8549" s="17" t="n"/>
      <c r="H8549" s="17" t="n"/>
      <c r="I8549" s="17" t="n"/>
      <c r="J8549" s="17" t="n"/>
      <c r="K8549" s="17" t="n"/>
      <c r="L8549" s="17" t="n"/>
      <c r="N8549">
        <f>IF($B8549="","",IF($C8549="SUPERSTORE","Superstore","DH"))</f>
        <v/>
      </c>
      <c r="O8549">
        <f>IF($B8549="","",IFERROR(VLOOKUP($B8549,Mapping!$A:$C,2,0),"Not Mapped"))</f>
        <v/>
      </c>
      <c r="P8549">
        <f>IF($B8549="","",IFERROR(VLOOKUP($B8549,Mapping!$A:$C,3,0),"Not Mapped"))</f>
        <v/>
      </c>
      <c r="Q8549">
        <f>IF($B8549="","",IF(COUNTIF(Exclusions!$A:$A,$B8549)&gt;0,"Yes","No"))</f>
        <v/>
      </c>
      <c r="R8549" s="17">
        <f>IF($B8549="","",MIN(1,DAY($A8549)/IF($N8549="Superstore",Settings!$B$5,Settings!$B$4)))</f>
        <v/>
      </c>
      <c r="S8549" s="17">
        <f>IF(OR($B8549="",$G8549="",$R8549=0),"",$G8549/$R8549)</f>
        <v/>
      </c>
      <c r="T8549">
        <f>IF($S8549="","",IF($S8549&lt;Settings!$B$8,"Critical",IF($S8549&lt;Settings!$B$9,"Semi Critical","Non Critical")))</f>
        <v/>
      </c>
      <c r="U8549">
        <f>IF($B8549="","",IFERROR(VLOOKUP($O8549,Leaders!$A:$B,2,0),"Not Mapped"))</f>
        <v/>
      </c>
    </row>
    <row r="8550">
      <c r="A8550" s="16" t="n"/>
      <c r="G8550" s="17" t="n"/>
      <c r="H8550" s="17" t="n"/>
      <c r="I8550" s="17" t="n"/>
      <c r="J8550" s="17" t="n"/>
      <c r="K8550" s="17" t="n"/>
      <c r="L8550" s="17" t="n"/>
      <c r="N8550">
        <f>IF($B8550="","",IF($C8550="SUPERSTORE","Superstore","DH"))</f>
        <v/>
      </c>
      <c r="O8550">
        <f>IF($B8550="","",IFERROR(VLOOKUP($B8550,Mapping!$A:$C,2,0),"Not Mapped"))</f>
        <v/>
      </c>
      <c r="P8550">
        <f>IF($B8550="","",IFERROR(VLOOKUP($B8550,Mapping!$A:$C,3,0),"Not Mapped"))</f>
        <v/>
      </c>
      <c r="Q8550">
        <f>IF($B8550="","",IF(COUNTIF(Exclusions!$A:$A,$B8550)&gt;0,"Yes","No"))</f>
        <v/>
      </c>
      <c r="R8550" s="17">
        <f>IF($B8550="","",MIN(1,DAY($A8550)/IF($N8550="Superstore",Settings!$B$5,Settings!$B$4)))</f>
        <v/>
      </c>
      <c r="S8550" s="17">
        <f>IF(OR($B8550="",$G8550="",$R8550=0),"",$G8550/$R8550)</f>
        <v/>
      </c>
      <c r="T8550">
        <f>IF($S8550="","",IF($S8550&lt;Settings!$B$8,"Critical",IF($S8550&lt;Settings!$B$9,"Semi Critical","Non Critical")))</f>
        <v/>
      </c>
      <c r="U8550">
        <f>IF($B8550="","",IFERROR(VLOOKUP($O8550,Leaders!$A:$B,2,0),"Not Mapped"))</f>
        <v/>
      </c>
    </row>
    <row r="8551">
      <c r="A8551" s="16" t="n"/>
      <c r="G8551" s="17" t="n"/>
      <c r="H8551" s="17" t="n"/>
      <c r="I8551" s="17" t="n"/>
      <c r="J8551" s="17" t="n"/>
      <c r="K8551" s="17" t="n"/>
      <c r="L8551" s="17" t="n"/>
      <c r="N8551">
        <f>IF($B8551="","",IF($C8551="SUPERSTORE","Superstore","DH"))</f>
        <v/>
      </c>
      <c r="O8551">
        <f>IF($B8551="","",IFERROR(VLOOKUP($B8551,Mapping!$A:$C,2,0),"Not Mapped"))</f>
        <v/>
      </c>
      <c r="P8551">
        <f>IF($B8551="","",IFERROR(VLOOKUP($B8551,Mapping!$A:$C,3,0),"Not Mapped"))</f>
        <v/>
      </c>
      <c r="Q8551">
        <f>IF($B8551="","",IF(COUNTIF(Exclusions!$A:$A,$B8551)&gt;0,"Yes","No"))</f>
        <v/>
      </c>
      <c r="R8551" s="17">
        <f>IF($B8551="","",MIN(1,DAY($A8551)/IF($N8551="Superstore",Settings!$B$5,Settings!$B$4)))</f>
        <v/>
      </c>
      <c r="S8551" s="17">
        <f>IF(OR($B8551="",$G8551="",$R8551=0),"",$G8551/$R8551)</f>
        <v/>
      </c>
      <c r="T8551">
        <f>IF($S8551="","",IF($S8551&lt;Settings!$B$8,"Critical",IF($S8551&lt;Settings!$B$9,"Semi Critical","Non Critical")))</f>
        <v/>
      </c>
      <c r="U8551">
        <f>IF($B8551="","",IFERROR(VLOOKUP($O8551,Leaders!$A:$B,2,0),"Not Mapped"))</f>
        <v/>
      </c>
    </row>
    <row r="8552">
      <c r="A8552" s="16" t="n"/>
      <c r="G8552" s="17" t="n"/>
      <c r="H8552" s="17" t="n"/>
      <c r="I8552" s="17" t="n"/>
      <c r="J8552" s="17" t="n"/>
      <c r="K8552" s="17" t="n"/>
      <c r="L8552" s="17" t="n"/>
      <c r="N8552">
        <f>IF($B8552="","",IF($C8552="SUPERSTORE","Superstore","DH"))</f>
        <v/>
      </c>
      <c r="O8552">
        <f>IF($B8552="","",IFERROR(VLOOKUP($B8552,Mapping!$A:$C,2,0),"Not Mapped"))</f>
        <v/>
      </c>
      <c r="P8552">
        <f>IF($B8552="","",IFERROR(VLOOKUP($B8552,Mapping!$A:$C,3,0),"Not Mapped"))</f>
        <v/>
      </c>
      <c r="Q8552">
        <f>IF($B8552="","",IF(COUNTIF(Exclusions!$A:$A,$B8552)&gt;0,"Yes","No"))</f>
        <v/>
      </c>
      <c r="R8552" s="17">
        <f>IF($B8552="","",MIN(1,DAY($A8552)/IF($N8552="Superstore",Settings!$B$5,Settings!$B$4)))</f>
        <v/>
      </c>
      <c r="S8552" s="17">
        <f>IF(OR($B8552="",$G8552="",$R8552=0),"",$G8552/$R8552)</f>
        <v/>
      </c>
      <c r="T8552">
        <f>IF($S8552="","",IF($S8552&lt;Settings!$B$8,"Critical",IF($S8552&lt;Settings!$B$9,"Semi Critical","Non Critical")))</f>
        <v/>
      </c>
      <c r="U8552">
        <f>IF($B8552="","",IFERROR(VLOOKUP($O8552,Leaders!$A:$B,2,0),"Not Mapped"))</f>
        <v/>
      </c>
    </row>
    <row r="8553">
      <c r="A8553" s="16" t="n"/>
      <c r="G8553" s="17" t="n"/>
      <c r="H8553" s="17" t="n"/>
      <c r="I8553" s="17" t="n"/>
      <c r="J8553" s="17" t="n"/>
      <c r="K8553" s="17" t="n"/>
      <c r="L8553" s="17" t="n"/>
      <c r="N8553">
        <f>IF($B8553="","",IF($C8553="SUPERSTORE","Superstore","DH"))</f>
        <v/>
      </c>
      <c r="O8553">
        <f>IF($B8553="","",IFERROR(VLOOKUP($B8553,Mapping!$A:$C,2,0),"Not Mapped"))</f>
        <v/>
      </c>
      <c r="P8553">
        <f>IF($B8553="","",IFERROR(VLOOKUP($B8553,Mapping!$A:$C,3,0),"Not Mapped"))</f>
        <v/>
      </c>
      <c r="Q8553">
        <f>IF($B8553="","",IF(COUNTIF(Exclusions!$A:$A,$B8553)&gt;0,"Yes","No"))</f>
        <v/>
      </c>
      <c r="R8553" s="17">
        <f>IF($B8553="","",MIN(1,DAY($A8553)/IF($N8553="Superstore",Settings!$B$5,Settings!$B$4)))</f>
        <v/>
      </c>
      <c r="S8553" s="17">
        <f>IF(OR($B8553="",$G8553="",$R8553=0),"",$G8553/$R8553)</f>
        <v/>
      </c>
      <c r="T8553">
        <f>IF($S8553="","",IF($S8553&lt;Settings!$B$8,"Critical",IF($S8553&lt;Settings!$B$9,"Semi Critical","Non Critical")))</f>
        <v/>
      </c>
      <c r="U8553">
        <f>IF($B8553="","",IFERROR(VLOOKUP($O8553,Leaders!$A:$B,2,0),"Not Mapped"))</f>
        <v/>
      </c>
    </row>
    <row r="8554">
      <c r="A8554" s="16" t="n"/>
      <c r="G8554" s="17" t="n"/>
      <c r="H8554" s="17" t="n"/>
      <c r="I8554" s="17" t="n"/>
      <c r="J8554" s="17" t="n"/>
      <c r="K8554" s="17" t="n"/>
      <c r="L8554" s="17" t="n"/>
      <c r="N8554">
        <f>IF($B8554="","",IF($C8554="SUPERSTORE","Superstore","DH"))</f>
        <v/>
      </c>
      <c r="O8554">
        <f>IF($B8554="","",IFERROR(VLOOKUP($B8554,Mapping!$A:$C,2,0),"Not Mapped"))</f>
        <v/>
      </c>
      <c r="P8554">
        <f>IF($B8554="","",IFERROR(VLOOKUP($B8554,Mapping!$A:$C,3,0),"Not Mapped"))</f>
        <v/>
      </c>
      <c r="Q8554">
        <f>IF($B8554="","",IF(COUNTIF(Exclusions!$A:$A,$B8554)&gt;0,"Yes","No"))</f>
        <v/>
      </c>
      <c r="R8554" s="17">
        <f>IF($B8554="","",MIN(1,DAY($A8554)/IF($N8554="Superstore",Settings!$B$5,Settings!$B$4)))</f>
        <v/>
      </c>
      <c r="S8554" s="17">
        <f>IF(OR($B8554="",$G8554="",$R8554=0),"",$G8554/$R8554)</f>
        <v/>
      </c>
      <c r="T8554">
        <f>IF($S8554="","",IF($S8554&lt;Settings!$B$8,"Critical",IF($S8554&lt;Settings!$B$9,"Semi Critical","Non Critical")))</f>
        <v/>
      </c>
      <c r="U8554">
        <f>IF($B8554="","",IFERROR(VLOOKUP($O8554,Leaders!$A:$B,2,0),"Not Mapped"))</f>
        <v/>
      </c>
    </row>
    <row r="8555">
      <c r="A8555" s="16" t="n"/>
      <c r="G8555" s="17" t="n"/>
      <c r="H8555" s="17" t="n"/>
      <c r="I8555" s="17" t="n"/>
      <c r="J8555" s="17" t="n"/>
      <c r="K8555" s="17" t="n"/>
      <c r="L8555" s="17" t="n"/>
      <c r="N8555">
        <f>IF($B8555="","",IF($C8555="SUPERSTORE","Superstore","DH"))</f>
        <v/>
      </c>
      <c r="O8555">
        <f>IF($B8555="","",IFERROR(VLOOKUP($B8555,Mapping!$A:$C,2,0),"Not Mapped"))</f>
        <v/>
      </c>
      <c r="P8555">
        <f>IF($B8555="","",IFERROR(VLOOKUP($B8555,Mapping!$A:$C,3,0),"Not Mapped"))</f>
        <v/>
      </c>
      <c r="Q8555">
        <f>IF($B8555="","",IF(COUNTIF(Exclusions!$A:$A,$B8555)&gt;0,"Yes","No"))</f>
        <v/>
      </c>
      <c r="R8555" s="17">
        <f>IF($B8555="","",MIN(1,DAY($A8555)/IF($N8555="Superstore",Settings!$B$5,Settings!$B$4)))</f>
        <v/>
      </c>
      <c r="S8555" s="17">
        <f>IF(OR($B8555="",$G8555="",$R8555=0),"",$G8555/$R8555)</f>
        <v/>
      </c>
      <c r="T8555">
        <f>IF($S8555="","",IF($S8555&lt;Settings!$B$8,"Critical",IF($S8555&lt;Settings!$B$9,"Semi Critical","Non Critical")))</f>
        <v/>
      </c>
      <c r="U8555">
        <f>IF($B8555="","",IFERROR(VLOOKUP($O8555,Leaders!$A:$B,2,0),"Not Mapped"))</f>
        <v/>
      </c>
    </row>
    <row r="8556">
      <c r="A8556" s="16" t="n"/>
      <c r="G8556" s="17" t="n"/>
      <c r="H8556" s="17" t="n"/>
      <c r="I8556" s="17" t="n"/>
      <c r="J8556" s="17" t="n"/>
      <c r="K8556" s="17" t="n"/>
      <c r="L8556" s="17" t="n"/>
      <c r="N8556">
        <f>IF($B8556="","",IF($C8556="SUPERSTORE","Superstore","DH"))</f>
        <v/>
      </c>
      <c r="O8556">
        <f>IF($B8556="","",IFERROR(VLOOKUP($B8556,Mapping!$A:$C,2,0),"Not Mapped"))</f>
        <v/>
      </c>
      <c r="P8556">
        <f>IF($B8556="","",IFERROR(VLOOKUP($B8556,Mapping!$A:$C,3,0),"Not Mapped"))</f>
        <v/>
      </c>
      <c r="Q8556">
        <f>IF($B8556="","",IF(COUNTIF(Exclusions!$A:$A,$B8556)&gt;0,"Yes","No"))</f>
        <v/>
      </c>
      <c r="R8556" s="17">
        <f>IF($B8556="","",MIN(1,DAY($A8556)/IF($N8556="Superstore",Settings!$B$5,Settings!$B$4)))</f>
        <v/>
      </c>
      <c r="S8556" s="17">
        <f>IF(OR($B8556="",$G8556="",$R8556=0),"",$G8556/$R8556)</f>
        <v/>
      </c>
      <c r="T8556">
        <f>IF($S8556="","",IF($S8556&lt;Settings!$B$8,"Critical",IF($S8556&lt;Settings!$B$9,"Semi Critical","Non Critical")))</f>
        <v/>
      </c>
      <c r="U8556">
        <f>IF($B8556="","",IFERROR(VLOOKUP($O8556,Leaders!$A:$B,2,0),"Not Mapped"))</f>
        <v/>
      </c>
    </row>
    <row r="8557">
      <c r="A8557" s="16" t="n"/>
      <c r="G8557" s="17" t="n"/>
      <c r="H8557" s="17" t="n"/>
      <c r="I8557" s="17" t="n"/>
      <c r="J8557" s="17" t="n"/>
      <c r="K8557" s="17" t="n"/>
      <c r="L8557" s="17" t="n"/>
      <c r="N8557">
        <f>IF($B8557="","",IF($C8557="SUPERSTORE","Superstore","DH"))</f>
        <v/>
      </c>
      <c r="O8557">
        <f>IF($B8557="","",IFERROR(VLOOKUP($B8557,Mapping!$A:$C,2,0),"Not Mapped"))</f>
        <v/>
      </c>
      <c r="P8557">
        <f>IF($B8557="","",IFERROR(VLOOKUP($B8557,Mapping!$A:$C,3,0),"Not Mapped"))</f>
        <v/>
      </c>
      <c r="Q8557">
        <f>IF($B8557="","",IF(COUNTIF(Exclusions!$A:$A,$B8557)&gt;0,"Yes","No"))</f>
        <v/>
      </c>
      <c r="R8557" s="17">
        <f>IF($B8557="","",MIN(1,DAY($A8557)/IF($N8557="Superstore",Settings!$B$5,Settings!$B$4)))</f>
        <v/>
      </c>
      <c r="S8557" s="17">
        <f>IF(OR($B8557="",$G8557="",$R8557=0),"",$G8557/$R8557)</f>
        <v/>
      </c>
      <c r="T8557">
        <f>IF($S8557="","",IF($S8557&lt;Settings!$B$8,"Critical",IF($S8557&lt;Settings!$B$9,"Semi Critical","Non Critical")))</f>
        <v/>
      </c>
      <c r="U8557">
        <f>IF($B8557="","",IFERROR(VLOOKUP($O8557,Leaders!$A:$B,2,0),"Not Mapped"))</f>
        <v/>
      </c>
    </row>
    <row r="8558">
      <c r="A8558" s="16" t="n"/>
      <c r="G8558" s="17" t="n"/>
      <c r="H8558" s="17" t="n"/>
      <c r="I8558" s="17" t="n"/>
      <c r="J8558" s="17" t="n"/>
      <c r="K8558" s="17" t="n"/>
      <c r="L8558" s="17" t="n"/>
      <c r="N8558">
        <f>IF($B8558="","",IF($C8558="SUPERSTORE","Superstore","DH"))</f>
        <v/>
      </c>
      <c r="O8558">
        <f>IF($B8558="","",IFERROR(VLOOKUP($B8558,Mapping!$A:$C,2,0),"Not Mapped"))</f>
        <v/>
      </c>
      <c r="P8558">
        <f>IF($B8558="","",IFERROR(VLOOKUP($B8558,Mapping!$A:$C,3,0),"Not Mapped"))</f>
        <v/>
      </c>
      <c r="Q8558">
        <f>IF($B8558="","",IF(COUNTIF(Exclusions!$A:$A,$B8558)&gt;0,"Yes","No"))</f>
        <v/>
      </c>
      <c r="R8558" s="17">
        <f>IF($B8558="","",MIN(1,DAY($A8558)/IF($N8558="Superstore",Settings!$B$5,Settings!$B$4)))</f>
        <v/>
      </c>
      <c r="S8558" s="17">
        <f>IF(OR($B8558="",$G8558="",$R8558=0),"",$G8558/$R8558)</f>
        <v/>
      </c>
      <c r="T8558">
        <f>IF($S8558="","",IF($S8558&lt;Settings!$B$8,"Critical",IF($S8558&lt;Settings!$B$9,"Semi Critical","Non Critical")))</f>
        <v/>
      </c>
      <c r="U8558">
        <f>IF($B8558="","",IFERROR(VLOOKUP($O8558,Leaders!$A:$B,2,0),"Not Mapped"))</f>
        <v/>
      </c>
    </row>
    <row r="8559">
      <c r="A8559" s="16" t="n"/>
      <c r="G8559" s="17" t="n"/>
      <c r="H8559" s="17" t="n"/>
      <c r="I8559" s="17" t="n"/>
      <c r="J8559" s="17" t="n"/>
      <c r="K8559" s="17" t="n"/>
      <c r="L8559" s="17" t="n"/>
      <c r="N8559">
        <f>IF($B8559="","",IF($C8559="SUPERSTORE","Superstore","DH"))</f>
        <v/>
      </c>
      <c r="O8559">
        <f>IF($B8559="","",IFERROR(VLOOKUP($B8559,Mapping!$A:$C,2,0),"Not Mapped"))</f>
        <v/>
      </c>
      <c r="P8559">
        <f>IF($B8559="","",IFERROR(VLOOKUP($B8559,Mapping!$A:$C,3,0),"Not Mapped"))</f>
        <v/>
      </c>
      <c r="Q8559">
        <f>IF($B8559="","",IF(COUNTIF(Exclusions!$A:$A,$B8559)&gt;0,"Yes","No"))</f>
        <v/>
      </c>
      <c r="R8559" s="17">
        <f>IF($B8559="","",MIN(1,DAY($A8559)/IF($N8559="Superstore",Settings!$B$5,Settings!$B$4)))</f>
        <v/>
      </c>
      <c r="S8559" s="17">
        <f>IF(OR($B8559="",$G8559="",$R8559=0),"",$G8559/$R8559)</f>
        <v/>
      </c>
      <c r="T8559">
        <f>IF($S8559="","",IF($S8559&lt;Settings!$B$8,"Critical",IF($S8559&lt;Settings!$B$9,"Semi Critical","Non Critical")))</f>
        <v/>
      </c>
      <c r="U8559">
        <f>IF($B8559="","",IFERROR(VLOOKUP($O8559,Leaders!$A:$B,2,0),"Not Mapped"))</f>
        <v/>
      </c>
    </row>
    <row r="8560">
      <c r="A8560" s="16" t="n"/>
      <c r="G8560" s="17" t="n"/>
      <c r="H8560" s="17" t="n"/>
      <c r="I8560" s="17" t="n"/>
      <c r="J8560" s="17" t="n"/>
      <c r="K8560" s="17" t="n"/>
      <c r="L8560" s="17" t="n"/>
      <c r="N8560">
        <f>IF($B8560="","",IF($C8560="SUPERSTORE","Superstore","DH"))</f>
        <v/>
      </c>
      <c r="O8560">
        <f>IF($B8560="","",IFERROR(VLOOKUP($B8560,Mapping!$A:$C,2,0),"Not Mapped"))</f>
        <v/>
      </c>
      <c r="P8560">
        <f>IF($B8560="","",IFERROR(VLOOKUP($B8560,Mapping!$A:$C,3,0),"Not Mapped"))</f>
        <v/>
      </c>
      <c r="Q8560">
        <f>IF($B8560="","",IF(COUNTIF(Exclusions!$A:$A,$B8560)&gt;0,"Yes","No"))</f>
        <v/>
      </c>
      <c r="R8560" s="17">
        <f>IF($B8560="","",MIN(1,DAY($A8560)/IF($N8560="Superstore",Settings!$B$5,Settings!$B$4)))</f>
        <v/>
      </c>
      <c r="S8560" s="17">
        <f>IF(OR($B8560="",$G8560="",$R8560=0),"",$G8560/$R8560)</f>
        <v/>
      </c>
      <c r="T8560">
        <f>IF($S8560="","",IF($S8560&lt;Settings!$B$8,"Critical",IF($S8560&lt;Settings!$B$9,"Semi Critical","Non Critical")))</f>
        <v/>
      </c>
      <c r="U8560">
        <f>IF($B8560="","",IFERROR(VLOOKUP($O8560,Leaders!$A:$B,2,0),"Not Mapped"))</f>
        <v/>
      </c>
    </row>
    <row r="8561">
      <c r="A8561" s="16" t="n"/>
      <c r="G8561" s="17" t="n"/>
      <c r="H8561" s="17" t="n"/>
      <c r="I8561" s="17" t="n"/>
      <c r="J8561" s="17" t="n"/>
      <c r="K8561" s="17" t="n"/>
      <c r="L8561" s="17" t="n"/>
      <c r="N8561">
        <f>IF($B8561="","",IF($C8561="SUPERSTORE","Superstore","DH"))</f>
        <v/>
      </c>
      <c r="O8561">
        <f>IF($B8561="","",IFERROR(VLOOKUP($B8561,Mapping!$A:$C,2,0),"Not Mapped"))</f>
        <v/>
      </c>
      <c r="P8561">
        <f>IF($B8561="","",IFERROR(VLOOKUP($B8561,Mapping!$A:$C,3,0),"Not Mapped"))</f>
        <v/>
      </c>
      <c r="Q8561">
        <f>IF($B8561="","",IF(COUNTIF(Exclusions!$A:$A,$B8561)&gt;0,"Yes","No"))</f>
        <v/>
      </c>
      <c r="R8561" s="17">
        <f>IF($B8561="","",MIN(1,DAY($A8561)/IF($N8561="Superstore",Settings!$B$5,Settings!$B$4)))</f>
        <v/>
      </c>
      <c r="S8561" s="17">
        <f>IF(OR($B8561="",$G8561="",$R8561=0),"",$G8561/$R8561)</f>
        <v/>
      </c>
      <c r="T8561">
        <f>IF($S8561="","",IF($S8561&lt;Settings!$B$8,"Critical",IF($S8561&lt;Settings!$B$9,"Semi Critical","Non Critical")))</f>
        <v/>
      </c>
      <c r="U8561">
        <f>IF($B8561="","",IFERROR(VLOOKUP($O8561,Leaders!$A:$B,2,0),"Not Mapped"))</f>
        <v/>
      </c>
    </row>
    <row r="8562">
      <c r="A8562" s="16" t="n"/>
      <c r="G8562" s="17" t="n"/>
      <c r="H8562" s="17" t="n"/>
      <c r="I8562" s="17" t="n"/>
      <c r="J8562" s="17" t="n"/>
      <c r="K8562" s="17" t="n"/>
      <c r="L8562" s="17" t="n"/>
      <c r="N8562">
        <f>IF($B8562="","",IF($C8562="SUPERSTORE","Superstore","DH"))</f>
        <v/>
      </c>
      <c r="O8562">
        <f>IF($B8562="","",IFERROR(VLOOKUP($B8562,Mapping!$A:$C,2,0),"Not Mapped"))</f>
        <v/>
      </c>
      <c r="P8562">
        <f>IF($B8562="","",IFERROR(VLOOKUP($B8562,Mapping!$A:$C,3,0),"Not Mapped"))</f>
        <v/>
      </c>
      <c r="Q8562">
        <f>IF($B8562="","",IF(COUNTIF(Exclusions!$A:$A,$B8562)&gt;0,"Yes","No"))</f>
        <v/>
      </c>
      <c r="R8562" s="17">
        <f>IF($B8562="","",MIN(1,DAY($A8562)/IF($N8562="Superstore",Settings!$B$5,Settings!$B$4)))</f>
        <v/>
      </c>
      <c r="S8562" s="17">
        <f>IF(OR($B8562="",$G8562="",$R8562=0),"",$G8562/$R8562)</f>
        <v/>
      </c>
      <c r="T8562">
        <f>IF($S8562="","",IF($S8562&lt;Settings!$B$8,"Critical",IF($S8562&lt;Settings!$B$9,"Semi Critical","Non Critical")))</f>
        <v/>
      </c>
      <c r="U8562">
        <f>IF($B8562="","",IFERROR(VLOOKUP($O8562,Leaders!$A:$B,2,0),"Not Mapped"))</f>
        <v/>
      </c>
    </row>
    <row r="8563">
      <c r="A8563" s="16" t="n"/>
      <c r="G8563" s="17" t="n"/>
      <c r="H8563" s="17" t="n"/>
      <c r="I8563" s="17" t="n"/>
      <c r="J8563" s="17" t="n"/>
      <c r="K8563" s="17" t="n"/>
      <c r="L8563" s="17" t="n"/>
      <c r="N8563">
        <f>IF($B8563="","",IF($C8563="SUPERSTORE","Superstore","DH"))</f>
        <v/>
      </c>
      <c r="O8563">
        <f>IF($B8563="","",IFERROR(VLOOKUP($B8563,Mapping!$A:$C,2,0),"Not Mapped"))</f>
        <v/>
      </c>
      <c r="P8563">
        <f>IF($B8563="","",IFERROR(VLOOKUP($B8563,Mapping!$A:$C,3,0),"Not Mapped"))</f>
        <v/>
      </c>
      <c r="Q8563">
        <f>IF($B8563="","",IF(COUNTIF(Exclusions!$A:$A,$B8563)&gt;0,"Yes","No"))</f>
        <v/>
      </c>
      <c r="R8563" s="17">
        <f>IF($B8563="","",MIN(1,DAY($A8563)/IF($N8563="Superstore",Settings!$B$5,Settings!$B$4)))</f>
        <v/>
      </c>
      <c r="S8563" s="17">
        <f>IF(OR($B8563="",$G8563="",$R8563=0),"",$G8563/$R8563)</f>
        <v/>
      </c>
      <c r="T8563">
        <f>IF($S8563="","",IF($S8563&lt;Settings!$B$8,"Critical",IF($S8563&lt;Settings!$B$9,"Semi Critical","Non Critical")))</f>
        <v/>
      </c>
      <c r="U8563">
        <f>IF($B8563="","",IFERROR(VLOOKUP($O8563,Leaders!$A:$B,2,0),"Not Mapped"))</f>
        <v/>
      </c>
    </row>
    <row r="8564">
      <c r="A8564" s="16" t="n"/>
      <c r="G8564" s="17" t="n"/>
      <c r="H8564" s="17" t="n"/>
      <c r="I8564" s="17" t="n"/>
      <c r="J8564" s="17" t="n"/>
      <c r="K8564" s="17" t="n"/>
      <c r="L8564" s="17" t="n"/>
      <c r="N8564">
        <f>IF($B8564="","",IF($C8564="SUPERSTORE","Superstore","DH"))</f>
        <v/>
      </c>
      <c r="O8564">
        <f>IF($B8564="","",IFERROR(VLOOKUP($B8564,Mapping!$A:$C,2,0),"Not Mapped"))</f>
        <v/>
      </c>
      <c r="P8564">
        <f>IF($B8564="","",IFERROR(VLOOKUP($B8564,Mapping!$A:$C,3,0),"Not Mapped"))</f>
        <v/>
      </c>
      <c r="Q8564">
        <f>IF($B8564="","",IF(COUNTIF(Exclusions!$A:$A,$B8564)&gt;0,"Yes","No"))</f>
        <v/>
      </c>
      <c r="R8564" s="17">
        <f>IF($B8564="","",MIN(1,DAY($A8564)/IF($N8564="Superstore",Settings!$B$5,Settings!$B$4)))</f>
        <v/>
      </c>
      <c r="S8564" s="17">
        <f>IF(OR($B8564="",$G8564="",$R8564=0),"",$G8564/$R8564)</f>
        <v/>
      </c>
      <c r="T8564">
        <f>IF($S8564="","",IF($S8564&lt;Settings!$B$8,"Critical",IF($S8564&lt;Settings!$B$9,"Semi Critical","Non Critical")))</f>
        <v/>
      </c>
      <c r="U8564">
        <f>IF($B8564="","",IFERROR(VLOOKUP($O8564,Leaders!$A:$B,2,0),"Not Mapped"))</f>
        <v/>
      </c>
    </row>
    <row r="8565">
      <c r="A8565" s="16" t="n"/>
      <c r="G8565" s="17" t="n"/>
      <c r="H8565" s="17" t="n"/>
      <c r="I8565" s="17" t="n"/>
      <c r="J8565" s="17" t="n"/>
      <c r="K8565" s="17" t="n"/>
      <c r="L8565" s="17" t="n"/>
      <c r="N8565">
        <f>IF($B8565="","",IF($C8565="SUPERSTORE","Superstore","DH"))</f>
        <v/>
      </c>
      <c r="O8565">
        <f>IF($B8565="","",IFERROR(VLOOKUP($B8565,Mapping!$A:$C,2,0),"Not Mapped"))</f>
        <v/>
      </c>
      <c r="P8565">
        <f>IF($B8565="","",IFERROR(VLOOKUP($B8565,Mapping!$A:$C,3,0),"Not Mapped"))</f>
        <v/>
      </c>
      <c r="Q8565">
        <f>IF($B8565="","",IF(COUNTIF(Exclusions!$A:$A,$B8565)&gt;0,"Yes","No"))</f>
        <v/>
      </c>
      <c r="R8565" s="17">
        <f>IF($B8565="","",MIN(1,DAY($A8565)/IF($N8565="Superstore",Settings!$B$5,Settings!$B$4)))</f>
        <v/>
      </c>
      <c r="S8565" s="17">
        <f>IF(OR($B8565="",$G8565="",$R8565=0),"",$G8565/$R8565)</f>
        <v/>
      </c>
      <c r="T8565">
        <f>IF($S8565="","",IF($S8565&lt;Settings!$B$8,"Critical",IF($S8565&lt;Settings!$B$9,"Semi Critical","Non Critical")))</f>
        <v/>
      </c>
      <c r="U8565">
        <f>IF($B8565="","",IFERROR(VLOOKUP($O8565,Leaders!$A:$B,2,0),"Not Mapped"))</f>
        <v/>
      </c>
    </row>
    <row r="8566">
      <c r="A8566" s="16" t="n"/>
      <c r="G8566" s="17" t="n"/>
      <c r="H8566" s="17" t="n"/>
      <c r="I8566" s="17" t="n"/>
      <c r="J8566" s="17" t="n"/>
      <c r="K8566" s="17" t="n"/>
      <c r="L8566" s="17" t="n"/>
      <c r="N8566">
        <f>IF($B8566="","",IF($C8566="SUPERSTORE","Superstore","DH"))</f>
        <v/>
      </c>
      <c r="O8566">
        <f>IF($B8566="","",IFERROR(VLOOKUP($B8566,Mapping!$A:$C,2,0),"Not Mapped"))</f>
        <v/>
      </c>
      <c r="P8566">
        <f>IF($B8566="","",IFERROR(VLOOKUP($B8566,Mapping!$A:$C,3,0),"Not Mapped"))</f>
        <v/>
      </c>
      <c r="Q8566">
        <f>IF($B8566="","",IF(COUNTIF(Exclusions!$A:$A,$B8566)&gt;0,"Yes","No"))</f>
        <v/>
      </c>
      <c r="R8566" s="17">
        <f>IF($B8566="","",MIN(1,DAY($A8566)/IF($N8566="Superstore",Settings!$B$5,Settings!$B$4)))</f>
        <v/>
      </c>
      <c r="S8566" s="17">
        <f>IF(OR($B8566="",$G8566="",$R8566=0),"",$G8566/$R8566)</f>
        <v/>
      </c>
      <c r="T8566">
        <f>IF($S8566="","",IF($S8566&lt;Settings!$B$8,"Critical",IF($S8566&lt;Settings!$B$9,"Semi Critical","Non Critical")))</f>
        <v/>
      </c>
      <c r="U8566">
        <f>IF($B8566="","",IFERROR(VLOOKUP($O8566,Leaders!$A:$B,2,0),"Not Mapped"))</f>
        <v/>
      </c>
    </row>
    <row r="8567">
      <c r="A8567" s="16" t="n"/>
      <c r="G8567" s="17" t="n"/>
      <c r="H8567" s="17" t="n"/>
      <c r="I8567" s="17" t="n"/>
      <c r="J8567" s="17" t="n"/>
      <c r="K8567" s="17" t="n"/>
      <c r="L8567" s="17" t="n"/>
      <c r="N8567">
        <f>IF($B8567="","",IF($C8567="SUPERSTORE","Superstore","DH"))</f>
        <v/>
      </c>
      <c r="O8567">
        <f>IF($B8567="","",IFERROR(VLOOKUP($B8567,Mapping!$A:$C,2,0),"Not Mapped"))</f>
        <v/>
      </c>
      <c r="P8567">
        <f>IF($B8567="","",IFERROR(VLOOKUP($B8567,Mapping!$A:$C,3,0),"Not Mapped"))</f>
        <v/>
      </c>
      <c r="Q8567">
        <f>IF($B8567="","",IF(COUNTIF(Exclusions!$A:$A,$B8567)&gt;0,"Yes","No"))</f>
        <v/>
      </c>
      <c r="R8567" s="17">
        <f>IF($B8567="","",MIN(1,DAY($A8567)/IF($N8567="Superstore",Settings!$B$5,Settings!$B$4)))</f>
        <v/>
      </c>
      <c r="S8567" s="17">
        <f>IF(OR($B8567="",$G8567="",$R8567=0),"",$G8567/$R8567)</f>
        <v/>
      </c>
      <c r="T8567">
        <f>IF($S8567="","",IF($S8567&lt;Settings!$B$8,"Critical",IF($S8567&lt;Settings!$B$9,"Semi Critical","Non Critical")))</f>
        <v/>
      </c>
      <c r="U8567">
        <f>IF($B8567="","",IFERROR(VLOOKUP($O8567,Leaders!$A:$B,2,0),"Not Mapped"))</f>
        <v/>
      </c>
    </row>
    <row r="8568">
      <c r="A8568" s="16" t="n"/>
      <c r="G8568" s="17" t="n"/>
      <c r="H8568" s="17" t="n"/>
      <c r="I8568" s="17" t="n"/>
      <c r="J8568" s="17" t="n"/>
      <c r="K8568" s="17" t="n"/>
      <c r="L8568" s="17" t="n"/>
      <c r="N8568">
        <f>IF($B8568="","",IF($C8568="SUPERSTORE","Superstore","DH"))</f>
        <v/>
      </c>
      <c r="O8568">
        <f>IF($B8568="","",IFERROR(VLOOKUP($B8568,Mapping!$A:$C,2,0),"Not Mapped"))</f>
        <v/>
      </c>
      <c r="P8568">
        <f>IF($B8568="","",IFERROR(VLOOKUP($B8568,Mapping!$A:$C,3,0),"Not Mapped"))</f>
        <v/>
      </c>
      <c r="Q8568">
        <f>IF($B8568="","",IF(COUNTIF(Exclusions!$A:$A,$B8568)&gt;0,"Yes","No"))</f>
        <v/>
      </c>
      <c r="R8568" s="17">
        <f>IF($B8568="","",MIN(1,DAY($A8568)/IF($N8568="Superstore",Settings!$B$5,Settings!$B$4)))</f>
        <v/>
      </c>
      <c r="S8568" s="17">
        <f>IF(OR($B8568="",$G8568="",$R8568=0),"",$G8568/$R8568)</f>
        <v/>
      </c>
      <c r="T8568">
        <f>IF($S8568="","",IF($S8568&lt;Settings!$B$8,"Critical",IF($S8568&lt;Settings!$B$9,"Semi Critical","Non Critical")))</f>
        <v/>
      </c>
      <c r="U8568">
        <f>IF($B8568="","",IFERROR(VLOOKUP($O8568,Leaders!$A:$B,2,0),"Not Mapped"))</f>
        <v/>
      </c>
    </row>
    <row r="8569">
      <c r="A8569" s="16" t="n"/>
      <c r="G8569" s="17" t="n"/>
      <c r="H8569" s="17" t="n"/>
      <c r="I8569" s="17" t="n"/>
      <c r="J8569" s="17" t="n"/>
      <c r="K8569" s="17" t="n"/>
      <c r="L8569" s="17" t="n"/>
      <c r="N8569">
        <f>IF($B8569="","",IF($C8569="SUPERSTORE","Superstore","DH"))</f>
        <v/>
      </c>
      <c r="O8569">
        <f>IF($B8569="","",IFERROR(VLOOKUP($B8569,Mapping!$A:$C,2,0),"Not Mapped"))</f>
        <v/>
      </c>
      <c r="P8569">
        <f>IF($B8569="","",IFERROR(VLOOKUP($B8569,Mapping!$A:$C,3,0),"Not Mapped"))</f>
        <v/>
      </c>
      <c r="Q8569">
        <f>IF($B8569="","",IF(COUNTIF(Exclusions!$A:$A,$B8569)&gt;0,"Yes","No"))</f>
        <v/>
      </c>
      <c r="R8569" s="17">
        <f>IF($B8569="","",MIN(1,DAY($A8569)/IF($N8569="Superstore",Settings!$B$5,Settings!$B$4)))</f>
        <v/>
      </c>
      <c r="S8569" s="17">
        <f>IF(OR($B8569="",$G8569="",$R8569=0),"",$G8569/$R8569)</f>
        <v/>
      </c>
      <c r="T8569">
        <f>IF($S8569="","",IF($S8569&lt;Settings!$B$8,"Critical",IF($S8569&lt;Settings!$B$9,"Semi Critical","Non Critical")))</f>
        <v/>
      </c>
      <c r="U8569">
        <f>IF($B8569="","",IFERROR(VLOOKUP($O8569,Leaders!$A:$B,2,0),"Not Mapped"))</f>
        <v/>
      </c>
    </row>
    <row r="8570">
      <c r="A8570" s="16" t="n"/>
      <c r="G8570" s="17" t="n"/>
      <c r="H8570" s="17" t="n"/>
      <c r="I8570" s="17" t="n"/>
      <c r="J8570" s="17" t="n"/>
      <c r="K8570" s="17" t="n"/>
      <c r="L8570" s="17" t="n"/>
      <c r="N8570">
        <f>IF($B8570="","",IF($C8570="SUPERSTORE","Superstore","DH"))</f>
        <v/>
      </c>
      <c r="O8570">
        <f>IF($B8570="","",IFERROR(VLOOKUP($B8570,Mapping!$A:$C,2,0),"Not Mapped"))</f>
        <v/>
      </c>
      <c r="P8570">
        <f>IF($B8570="","",IFERROR(VLOOKUP($B8570,Mapping!$A:$C,3,0),"Not Mapped"))</f>
        <v/>
      </c>
      <c r="Q8570">
        <f>IF($B8570="","",IF(COUNTIF(Exclusions!$A:$A,$B8570)&gt;0,"Yes","No"))</f>
        <v/>
      </c>
      <c r="R8570" s="17">
        <f>IF($B8570="","",MIN(1,DAY($A8570)/IF($N8570="Superstore",Settings!$B$5,Settings!$B$4)))</f>
        <v/>
      </c>
      <c r="S8570" s="17">
        <f>IF(OR($B8570="",$G8570="",$R8570=0),"",$G8570/$R8570)</f>
        <v/>
      </c>
      <c r="T8570">
        <f>IF($S8570="","",IF($S8570&lt;Settings!$B$8,"Critical",IF($S8570&lt;Settings!$B$9,"Semi Critical","Non Critical")))</f>
        <v/>
      </c>
      <c r="U8570">
        <f>IF($B8570="","",IFERROR(VLOOKUP($O8570,Leaders!$A:$B,2,0),"Not Mapped"))</f>
        <v/>
      </c>
    </row>
    <row r="8571">
      <c r="A8571" s="16" t="n"/>
      <c r="G8571" s="17" t="n"/>
      <c r="H8571" s="17" t="n"/>
      <c r="I8571" s="17" t="n"/>
      <c r="J8571" s="17" t="n"/>
      <c r="K8571" s="17" t="n"/>
      <c r="L8571" s="17" t="n"/>
      <c r="N8571">
        <f>IF($B8571="","",IF($C8571="SUPERSTORE","Superstore","DH"))</f>
        <v/>
      </c>
      <c r="O8571">
        <f>IF($B8571="","",IFERROR(VLOOKUP($B8571,Mapping!$A:$C,2,0),"Not Mapped"))</f>
        <v/>
      </c>
      <c r="P8571">
        <f>IF($B8571="","",IFERROR(VLOOKUP($B8571,Mapping!$A:$C,3,0),"Not Mapped"))</f>
        <v/>
      </c>
      <c r="Q8571">
        <f>IF($B8571="","",IF(COUNTIF(Exclusions!$A:$A,$B8571)&gt;0,"Yes","No"))</f>
        <v/>
      </c>
      <c r="R8571" s="17">
        <f>IF($B8571="","",MIN(1,DAY($A8571)/IF($N8571="Superstore",Settings!$B$5,Settings!$B$4)))</f>
        <v/>
      </c>
      <c r="S8571" s="17">
        <f>IF(OR($B8571="",$G8571="",$R8571=0),"",$G8571/$R8571)</f>
        <v/>
      </c>
      <c r="T8571">
        <f>IF($S8571="","",IF($S8571&lt;Settings!$B$8,"Critical",IF($S8571&lt;Settings!$B$9,"Semi Critical","Non Critical")))</f>
        <v/>
      </c>
      <c r="U8571">
        <f>IF($B8571="","",IFERROR(VLOOKUP($O8571,Leaders!$A:$B,2,0),"Not Mapped"))</f>
        <v/>
      </c>
    </row>
    <row r="8572">
      <c r="A8572" s="16" t="n"/>
      <c r="G8572" s="17" t="n"/>
      <c r="H8572" s="17" t="n"/>
      <c r="I8572" s="17" t="n"/>
      <c r="J8572" s="17" t="n"/>
      <c r="K8572" s="17" t="n"/>
      <c r="L8572" s="17" t="n"/>
      <c r="N8572">
        <f>IF($B8572="","",IF($C8572="SUPERSTORE","Superstore","DH"))</f>
        <v/>
      </c>
      <c r="O8572">
        <f>IF($B8572="","",IFERROR(VLOOKUP($B8572,Mapping!$A:$C,2,0),"Not Mapped"))</f>
        <v/>
      </c>
      <c r="P8572">
        <f>IF($B8572="","",IFERROR(VLOOKUP($B8572,Mapping!$A:$C,3,0),"Not Mapped"))</f>
        <v/>
      </c>
      <c r="Q8572">
        <f>IF($B8572="","",IF(COUNTIF(Exclusions!$A:$A,$B8572)&gt;0,"Yes","No"))</f>
        <v/>
      </c>
      <c r="R8572" s="17">
        <f>IF($B8572="","",MIN(1,DAY($A8572)/IF($N8572="Superstore",Settings!$B$5,Settings!$B$4)))</f>
        <v/>
      </c>
      <c r="S8572" s="17">
        <f>IF(OR($B8572="",$G8572="",$R8572=0),"",$G8572/$R8572)</f>
        <v/>
      </c>
      <c r="T8572">
        <f>IF($S8572="","",IF($S8572&lt;Settings!$B$8,"Critical",IF($S8572&lt;Settings!$B$9,"Semi Critical","Non Critical")))</f>
        <v/>
      </c>
      <c r="U8572">
        <f>IF($B8572="","",IFERROR(VLOOKUP($O8572,Leaders!$A:$B,2,0),"Not Mapped"))</f>
        <v/>
      </c>
    </row>
    <row r="8573">
      <c r="A8573" s="16" t="n"/>
      <c r="G8573" s="17" t="n"/>
      <c r="H8573" s="17" t="n"/>
      <c r="I8573" s="17" t="n"/>
      <c r="J8573" s="17" t="n"/>
      <c r="K8573" s="17" t="n"/>
      <c r="L8573" s="17" t="n"/>
      <c r="N8573">
        <f>IF($B8573="","",IF($C8573="SUPERSTORE","Superstore","DH"))</f>
        <v/>
      </c>
      <c r="O8573">
        <f>IF($B8573="","",IFERROR(VLOOKUP($B8573,Mapping!$A:$C,2,0),"Not Mapped"))</f>
        <v/>
      </c>
      <c r="P8573">
        <f>IF($B8573="","",IFERROR(VLOOKUP($B8573,Mapping!$A:$C,3,0),"Not Mapped"))</f>
        <v/>
      </c>
      <c r="Q8573">
        <f>IF($B8573="","",IF(COUNTIF(Exclusions!$A:$A,$B8573)&gt;0,"Yes","No"))</f>
        <v/>
      </c>
      <c r="R8573" s="17">
        <f>IF($B8573="","",MIN(1,DAY($A8573)/IF($N8573="Superstore",Settings!$B$5,Settings!$B$4)))</f>
        <v/>
      </c>
      <c r="S8573" s="17">
        <f>IF(OR($B8573="",$G8573="",$R8573=0),"",$G8573/$R8573)</f>
        <v/>
      </c>
      <c r="T8573">
        <f>IF($S8573="","",IF($S8573&lt;Settings!$B$8,"Critical",IF($S8573&lt;Settings!$B$9,"Semi Critical","Non Critical")))</f>
        <v/>
      </c>
      <c r="U8573">
        <f>IF($B8573="","",IFERROR(VLOOKUP($O8573,Leaders!$A:$B,2,0),"Not Mapped"))</f>
        <v/>
      </c>
    </row>
    <row r="8574">
      <c r="A8574" s="16" t="n"/>
      <c r="G8574" s="17" t="n"/>
      <c r="H8574" s="17" t="n"/>
      <c r="I8574" s="17" t="n"/>
      <c r="J8574" s="17" t="n"/>
      <c r="K8574" s="17" t="n"/>
      <c r="L8574" s="17" t="n"/>
      <c r="N8574">
        <f>IF($B8574="","",IF($C8574="SUPERSTORE","Superstore","DH"))</f>
        <v/>
      </c>
      <c r="O8574">
        <f>IF($B8574="","",IFERROR(VLOOKUP($B8574,Mapping!$A:$C,2,0),"Not Mapped"))</f>
        <v/>
      </c>
      <c r="P8574">
        <f>IF($B8574="","",IFERROR(VLOOKUP($B8574,Mapping!$A:$C,3,0),"Not Mapped"))</f>
        <v/>
      </c>
      <c r="Q8574">
        <f>IF($B8574="","",IF(COUNTIF(Exclusions!$A:$A,$B8574)&gt;0,"Yes","No"))</f>
        <v/>
      </c>
      <c r="R8574" s="17">
        <f>IF($B8574="","",MIN(1,DAY($A8574)/IF($N8574="Superstore",Settings!$B$5,Settings!$B$4)))</f>
        <v/>
      </c>
      <c r="S8574" s="17">
        <f>IF(OR($B8574="",$G8574="",$R8574=0),"",$G8574/$R8574)</f>
        <v/>
      </c>
      <c r="T8574">
        <f>IF($S8574="","",IF($S8574&lt;Settings!$B$8,"Critical",IF($S8574&lt;Settings!$B$9,"Semi Critical","Non Critical")))</f>
        <v/>
      </c>
      <c r="U8574">
        <f>IF($B8574="","",IFERROR(VLOOKUP($O8574,Leaders!$A:$B,2,0),"Not Mapped"))</f>
        <v/>
      </c>
    </row>
    <row r="8575">
      <c r="A8575" s="16" t="n"/>
      <c r="G8575" s="17" t="n"/>
      <c r="H8575" s="17" t="n"/>
      <c r="I8575" s="17" t="n"/>
      <c r="J8575" s="17" t="n"/>
      <c r="K8575" s="17" t="n"/>
      <c r="L8575" s="17" t="n"/>
      <c r="N8575">
        <f>IF($B8575="","",IF($C8575="SUPERSTORE","Superstore","DH"))</f>
        <v/>
      </c>
      <c r="O8575">
        <f>IF($B8575="","",IFERROR(VLOOKUP($B8575,Mapping!$A:$C,2,0),"Not Mapped"))</f>
        <v/>
      </c>
      <c r="P8575">
        <f>IF($B8575="","",IFERROR(VLOOKUP($B8575,Mapping!$A:$C,3,0),"Not Mapped"))</f>
        <v/>
      </c>
      <c r="Q8575">
        <f>IF($B8575="","",IF(COUNTIF(Exclusions!$A:$A,$B8575)&gt;0,"Yes","No"))</f>
        <v/>
      </c>
      <c r="R8575" s="17">
        <f>IF($B8575="","",MIN(1,DAY($A8575)/IF($N8575="Superstore",Settings!$B$5,Settings!$B$4)))</f>
        <v/>
      </c>
      <c r="S8575" s="17">
        <f>IF(OR($B8575="",$G8575="",$R8575=0),"",$G8575/$R8575)</f>
        <v/>
      </c>
      <c r="T8575">
        <f>IF($S8575="","",IF($S8575&lt;Settings!$B$8,"Critical",IF($S8575&lt;Settings!$B$9,"Semi Critical","Non Critical")))</f>
        <v/>
      </c>
      <c r="U8575">
        <f>IF($B8575="","",IFERROR(VLOOKUP($O8575,Leaders!$A:$B,2,0),"Not Mapped"))</f>
        <v/>
      </c>
    </row>
    <row r="8576">
      <c r="A8576" s="16" t="n"/>
      <c r="G8576" s="17" t="n"/>
      <c r="H8576" s="17" t="n"/>
      <c r="I8576" s="17" t="n"/>
      <c r="J8576" s="17" t="n"/>
      <c r="K8576" s="17" t="n"/>
      <c r="L8576" s="17" t="n"/>
      <c r="N8576">
        <f>IF($B8576="","",IF($C8576="SUPERSTORE","Superstore","DH"))</f>
        <v/>
      </c>
      <c r="O8576">
        <f>IF($B8576="","",IFERROR(VLOOKUP($B8576,Mapping!$A:$C,2,0),"Not Mapped"))</f>
        <v/>
      </c>
      <c r="P8576">
        <f>IF($B8576="","",IFERROR(VLOOKUP($B8576,Mapping!$A:$C,3,0),"Not Mapped"))</f>
        <v/>
      </c>
      <c r="Q8576">
        <f>IF($B8576="","",IF(COUNTIF(Exclusions!$A:$A,$B8576)&gt;0,"Yes","No"))</f>
        <v/>
      </c>
      <c r="R8576" s="17">
        <f>IF($B8576="","",MIN(1,DAY($A8576)/IF($N8576="Superstore",Settings!$B$5,Settings!$B$4)))</f>
        <v/>
      </c>
      <c r="S8576" s="17">
        <f>IF(OR($B8576="",$G8576="",$R8576=0),"",$G8576/$R8576)</f>
        <v/>
      </c>
      <c r="T8576">
        <f>IF($S8576="","",IF($S8576&lt;Settings!$B$8,"Critical",IF($S8576&lt;Settings!$B$9,"Semi Critical","Non Critical")))</f>
        <v/>
      </c>
      <c r="U8576">
        <f>IF($B8576="","",IFERROR(VLOOKUP($O8576,Leaders!$A:$B,2,0),"Not Mapped"))</f>
        <v/>
      </c>
    </row>
    <row r="8577">
      <c r="A8577" s="16" t="n"/>
      <c r="G8577" s="17" t="n"/>
      <c r="H8577" s="17" t="n"/>
      <c r="I8577" s="17" t="n"/>
      <c r="J8577" s="17" t="n"/>
      <c r="K8577" s="17" t="n"/>
      <c r="L8577" s="17" t="n"/>
      <c r="N8577">
        <f>IF($B8577="","",IF($C8577="SUPERSTORE","Superstore","DH"))</f>
        <v/>
      </c>
      <c r="O8577">
        <f>IF($B8577="","",IFERROR(VLOOKUP($B8577,Mapping!$A:$C,2,0),"Not Mapped"))</f>
        <v/>
      </c>
      <c r="P8577">
        <f>IF($B8577="","",IFERROR(VLOOKUP($B8577,Mapping!$A:$C,3,0),"Not Mapped"))</f>
        <v/>
      </c>
      <c r="Q8577">
        <f>IF($B8577="","",IF(COUNTIF(Exclusions!$A:$A,$B8577)&gt;0,"Yes","No"))</f>
        <v/>
      </c>
      <c r="R8577" s="17">
        <f>IF($B8577="","",MIN(1,DAY($A8577)/IF($N8577="Superstore",Settings!$B$5,Settings!$B$4)))</f>
        <v/>
      </c>
      <c r="S8577" s="17">
        <f>IF(OR($B8577="",$G8577="",$R8577=0),"",$G8577/$R8577)</f>
        <v/>
      </c>
      <c r="T8577">
        <f>IF($S8577="","",IF($S8577&lt;Settings!$B$8,"Critical",IF($S8577&lt;Settings!$B$9,"Semi Critical","Non Critical")))</f>
        <v/>
      </c>
      <c r="U8577">
        <f>IF($B8577="","",IFERROR(VLOOKUP($O8577,Leaders!$A:$B,2,0),"Not Mapped"))</f>
        <v/>
      </c>
    </row>
    <row r="8578">
      <c r="A8578" s="16" t="n"/>
      <c r="G8578" s="17" t="n"/>
      <c r="H8578" s="17" t="n"/>
      <c r="I8578" s="17" t="n"/>
      <c r="J8578" s="17" t="n"/>
      <c r="K8578" s="17" t="n"/>
      <c r="L8578" s="17" t="n"/>
      <c r="N8578">
        <f>IF($B8578="","",IF($C8578="SUPERSTORE","Superstore","DH"))</f>
        <v/>
      </c>
      <c r="O8578">
        <f>IF($B8578="","",IFERROR(VLOOKUP($B8578,Mapping!$A:$C,2,0),"Not Mapped"))</f>
        <v/>
      </c>
      <c r="P8578">
        <f>IF($B8578="","",IFERROR(VLOOKUP($B8578,Mapping!$A:$C,3,0),"Not Mapped"))</f>
        <v/>
      </c>
      <c r="Q8578">
        <f>IF($B8578="","",IF(COUNTIF(Exclusions!$A:$A,$B8578)&gt;0,"Yes","No"))</f>
        <v/>
      </c>
      <c r="R8578" s="17">
        <f>IF($B8578="","",MIN(1,DAY($A8578)/IF($N8578="Superstore",Settings!$B$5,Settings!$B$4)))</f>
        <v/>
      </c>
      <c r="S8578" s="17">
        <f>IF(OR($B8578="",$G8578="",$R8578=0),"",$G8578/$R8578)</f>
        <v/>
      </c>
      <c r="T8578">
        <f>IF($S8578="","",IF($S8578&lt;Settings!$B$8,"Critical",IF($S8578&lt;Settings!$B$9,"Semi Critical","Non Critical")))</f>
        <v/>
      </c>
      <c r="U8578">
        <f>IF($B8578="","",IFERROR(VLOOKUP($O8578,Leaders!$A:$B,2,0),"Not Mapped"))</f>
        <v/>
      </c>
    </row>
    <row r="8579">
      <c r="A8579" s="16" t="n"/>
      <c r="G8579" s="17" t="n"/>
      <c r="H8579" s="17" t="n"/>
      <c r="I8579" s="17" t="n"/>
      <c r="J8579" s="17" t="n"/>
      <c r="K8579" s="17" t="n"/>
      <c r="L8579" s="17" t="n"/>
      <c r="N8579">
        <f>IF($B8579="","",IF($C8579="SUPERSTORE","Superstore","DH"))</f>
        <v/>
      </c>
      <c r="O8579">
        <f>IF($B8579="","",IFERROR(VLOOKUP($B8579,Mapping!$A:$C,2,0),"Not Mapped"))</f>
        <v/>
      </c>
      <c r="P8579">
        <f>IF($B8579="","",IFERROR(VLOOKUP($B8579,Mapping!$A:$C,3,0),"Not Mapped"))</f>
        <v/>
      </c>
      <c r="Q8579">
        <f>IF($B8579="","",IF(COUNTIF(Exclusions!$A:$A,$B8579)&gt;0,"Yes","No"))</f>
        <v/>
      </c>
      <c r="R8579" s="17">
        <f>IF($B8579="","",MIN(1,DAY($A8579)/IF($N8579="Superstore",Settings!$B$5,Settings!$B$4)))</f>
        <v/>
      </c>
      <c r="S8579" s="17">
        <f>IF(OR($B8579="",$G8579="",$R8579=0),"",$G8579/$R8579)</f>
        <v/>
      </c>
      <c r="T8579">
        <f>IF($S8579="","",IF($S8579&lt;Settings!$B$8,"Critical",IF($S8579&lt;Settings!$B$9,"Semi Critical","Non Critical")))</f>
        <v/>
      </c>
      <c r="U8579">
        <f>IF($B8579="","",IFERROR(VLOOKUP($O8579,Leaders!$A:$B,2,0),"Not Mapped"))</f>
        <v/>
      </c>
    </row>
    <row r="8580">
      <c r="A8580" s="16" t="n"/>
      <c r="G8580" s="17" t="n"/>
      <c r="H8580" s="17" t="n"/>
      <c r="I8580" s="17" t="n"/>
      <c r="J8580" s="17" t="n"/>
      <c r="K8580" s="17" t="n"/>
      <c r="L8580" s="17" t="n"/>
      <c r="N8580">
        <f>IF($B8580="","",IF($C8580="SUPERSTORE","Superstore","DH"))</f>
        <v/>
      </c>
      <c r="O8580">
        <f>IF($B8580="","",IFERROR(VLOOKUP($B8580,Mapping!$A:$C,2,0),"Not Mapped"))</f>
        <v/>
      </c>
      <c r="P8580">
        <f>IF($B8580="","",IFERROR(VLOOKUP($B8580,Mapping!$A:$C,3,0),"Not Mapped"))</f>
        <v/>
      </c>
      <c r="Q8580">
        <f>IF($B8580="","",IF(COUNTIF(Exclusions!$A:$A,$B8580)&gt;0,"Yes","No"))</f>
        <v/>
      </c>
      <c r="R8580" s="17">
        <f>IF($B8580="","",MIN(1,DAY($A8580)/IF($N8580="Superstore",Settings!$B$5,Settings!$B$4)))</f>
        <v/>
      </c>
      <c r="S8580" s="17">
        <f>IF(OR($B8580="",$G8580="",$R8580=0),"",$G8580/$R8580)</f>
        <v/>
      </c>
      <c r="T8580">
        <f>IF($S8580="","",IF($S8580&lt;Settings!$B$8,"Critical",IF($S8580&lt;Settings!$B$9,"Semi Critical","Non Critical")))</f>
        <v/>
      </c>
      <c r="U8580">
        <f>IF($B8580="","",IFERROR(VLOOKUP($O8580,Leaders!$A:$B,2,0),"Not Mapped"))</f>
        <v/>
      </c>
    </row>
    <row r="8581">
      <c r="A8581" s="16" t="n"/>
      <c r="G8581" s="17" t="n"/>
      <c r="H8581" s="17" t="n"/>
      <c r="I8581" s="17" t="n"/>
      <c r="J8581" s="17" t="n"/>
      <c r="K8581" s="17" t="n"/>
      <c r="L8581" s="17" t="n"/>
      <c r="N8581">
        <f>IF($B8581="","",IF($C8581="SUPERSTORE","Superstore","DH"))</f>
        <v/>
      </c>
      <c r="O8581">
        <f>IF($B8581="","",IFERROR(VLOOKUP($B8581,Mapping!$A:$C,2,0),"Not Mapped"))</f>
        <v/>
      </c>
      <c r="P8581">
        <f>IF($B8581="","",IFERROR(VLOOKUP($B8581,Mapping!$A:$C,3,0),"Not Mapped"))</f>
        <v/>
      </c>
      <c r="Q8581">
        <f>IF($B8581="","",IF(COUNTIF(Exclusions!$A:$A,$B8581)&gt;0,"Yes","No"))</f>
        <v/>
      </c>
      <c r="R8581" s="17">
        <f>IF($B8581="","",MIN(1,DAY($A8581)/IF($N8581="Superstore",Settings!$B$5,Settings!$B$4)))</f>
        <v/>
      </c>
      <c r="S8581" s="17">
        <f>IF(OR($B8581="",$G8581="",$R8581=0),"",$G8581/$R8581)</f>
        <v/>
      </c>
      <c r="T8581">
        <f>IF($S8581="","",IF($S8581&lt;Settings!$B$8,"Critical",IF($S8581&lt;Settings!$B$9,"Semi Critical","Non Critical")))</f>
        <v/>
      </c>
      <c r="U8581">
        <f>IF($B8581="","",IFERROR(VLOOKUP($O8581,Leaders!$A:$B,2,0),"Not Mapped"))</f>
        <v/>
      </c>
    </row>
    <row r="8582">
      <c r="A8582" s="16" t="n"/>
      <c r="G8582" s="17" t="n"/>
      <c r="H8582" s="17" t="n"/>
      <c r="I8582" s="17" t="n"/>
      <c r="J8582" s="17" t="n"/>
      <c r="K8582" s="17" t="n"/>
      <c r="L8582" s="17" t="n"/>
      <c r="N8582">
        <f>IF($B8582="","",IF($C8582="SUPERSTORE","Superstore","DH"))</f>
        <v/>
      </c>
      <c r="O8582">
        <f>IF($B8582="","",IFERROR(VLOOKUP($B8582,Mapping!$A:$C,2,0),"Not Mapped"))</f>
        <v/>
      </c>
      <c r="P8582">
        <f>IF($B8582="","",IFERROR(VLOOKUP($B8582,Mapping!$A:$C,3,0),"Not Mapped"))</f>
        <v/>
      </c>
      <c r="Q8582">
        <f>IF($B8582="","",IF(COUNTIF(Exclusions!$A:$A,$B8582)&gt;0,"Yes","No"))</f>
        <v/>
      </c>
      <c r="R8582" s="17">
        <f>IF($B8582="","",MIN(1,DAY($A8582)/IF($N8582="Superstore",Settings!$B$5,Settings!$B$4)))</f>
        <v/>
      </c>
      <c r="S8582" s="17">
        <f>IF(OR($B8582="",$G8582="",$R8582=0),"",$G8582/$R8582)</f>
        <v/>
      </c>
      <c r="T8582">
        <f>IF($S8582="","",IF($S8582&lt;Settings!$B$8,"Critical",IF($S8582&lt;Settings!$B$9,"Semi Critical","Non Critical")))</f>
        <v/>
      </c>
      <c r="U8582">
        <f>IF($B8582="","",IFERROR(VLOOKUP($O8582,Leaders!$A:$B,2,0),"Not Mapped"))</f>
        <v/>
      </c>
    </row>
    <row r="8583">
      <c r="A8583" s="16" t="n"/>
      <c r="G8583" s="17" t="n"/>
      <c r="H8583" s="17" t="n"/>
      <c r="I8583" s="17" t="n"/>
      <c r="J8583" s="17" t="n"/>
      <c r="K8583" s="17" t="n"/>
      <c r="L8583" s="17" t="n"/>
      <c r="N8583">
        <f>IF($B8583="","",IF($C8583="SUPERSTORE","Superstore","DH"))</f>
        <v/>
      </c>
      <c r="O8583">
        <f>IF($B8583="","",IFERROR(VLOOKUP($B8583,Mapping!$A:$C,2,0),"Not Mapped"))</f>
        <v/>
      </c>
      <c r="P8583">
        <f>IF($B8583="","",IFERROR(VLOOKUP($B8583,Mapping!$A:$C,3,0),"Not Mapped"))</f>
        <v/>
      </c>
      <c r="Q8583">
        <f>IF($B8583="","",IF(COUNTIF(Exclusions!$A:$A,$B8583)&gt;0,"Yes","No"))</f>
        <v/>
      </c>
      <c r="R8583" s="17">
        <f>IF($B8583="","",MIN(1,DAY($A8583)/IF($N8583="Superstore",Settings!$B$5,Settings!$B$4)))</f>
        <v/>
      </c>
      <c r="S8583" s="17">
        <f>IF(OR($B8583="",$G8583="",$R8583=0),"",$G8583/$R8583)</f>
        <v/>
      </c>
      <c r="T8583">
        <f>IF($S8583="","",IF($S8583&lt;Settings!$B$8,"Critical",IF($S8583&lt;Settings!$B$9,"Semi Critical","Non Critical")))</f>
        <v/>
      </c>
      <c r="U8583">
        <f>IF($B8583="","",IFERROR(VLOOKUP($O8583,Leaders!$A:$B,2,0),"Not Mapped"))</f>
        <v/>
      </c>
    </row>
    <row r="8584">
      <c r="A8584" s="16" t="n"/>
      <c r="G8584" s="17" t="n"/>
      <c r="H8584" s="17" t="n"/>
      <c r="I8584" s="17" t="n"/>
      <c r="J8584" s="17" t="n"/>
      <c r="K8584" s="17" t="n"/>
      <c r="L8584" s="17" t="n"/>
      <c r="N8584">
        <f>IF($B8584="","",IF($C8584="SUPERSTORE","Superstore","DH"))</f>
        <v/>
      </c>
      <c r="O8584">
        <f>IF($B8584="","",IFERROR(VLOOKUP($B8584,Mapping!$A:$C,2,0),"Not Mapped"))</f>
        <v/>
      </c>
      <c r="P8584">
        <f>IF($B8584="","",IFERROR(VLOOKUP($B8584,Mapping!$A:$C,3,0),"Not Mapped"))</f>
        <v/>
      </c>
      <c r="Q8584">
        <f>IF($B8584="","",IF(COUNTIF(Exclusions!$A:$A,$B8584)&gt;0,"Yes","No"))</f>
        <v/>
      </c>
      <c r="R8584" s="17">
        <f>IF($B8584="","",MIN(1,DAY($A8584)/IF($N8584="Superstore",Settings!$B$5,Settings!$B$4)))</f>
        <v/>
      </c>
      <c r="S8584" s="17">
        <f>IF(OR($B8584="",$G8584="",$R8584=0),"",$G8584/$R8584)</f>
        <v/>
      </c>
      <c r="T8584">
        <f>IF($S8584="","",IF($S8584&lt;Settings!$B$8,"Critical",IF($S8584&lt;Settings!$B$9,"Semi Critical","Non Critical")))</f>
        <v/>
      </c>
      <c r="U8584">
        <f>IF($B8584="","",IFERROR(VLOOKUP($O8584,Leaders!$A:$B,2,0),"Not Mapped"))</f>
        <v/>
      </c>
    </row>
    <row r="8585">
      <c r="A8585" s="16" t="n"/>
      <c r="G8585" s="17" t="n"/>
      <c r="H8585" s="17" t="n"/>
      <c r="I8585" s="17" t="n"/>
      <c r="J8585" s="17" t="n"/>
      <c r="K8585" s="17" t="n"/>
      <c r="L8585" s="17" t="n"/>
      <c r="N8585">
        <f>IF($B8585="","",IF($C8585="SUPERSTORE","Superstore","DH"))</f>
        <v/>
      </c>
      <c r="O8585">
        <f>IF($B8585="","",IFERROR(VLOOKUP($B8585,Mapping!$A:$C,2,0),"Not Mapped"))</f>
        <v/>
      </c>
      <c r="P8585">
        <f>IF($B8585="","",IFERROR(VLOOKUP($B8585,Mapping!$A:$C,3,0),"Not Mapped"))</f>
        <v/>
      </c>
      <c r="Q8585">
        <f>IF($B8585="","",IF(COUNTIF(Exclusions!$A:$A,$B8585)&gt;0,"Yes","No"))</f>
        <v/>
      </c>
      <c r="R8585" s="17">
        <f>IF($B8585="","",MIN(1,DAY($A8585)/IF($N8585="Superstore",Settings!$B$5,Settings!$B$4)))</f>
        <v/>
      </c>
      <c r="S8585" s="17">
        <f>IF(OR($B8585="",$G8585="",$R8585=0),"",$G8585/$R8585)</f>
        <v/>
      </c>
      <c r="T8585">
        <f>IF($S8585="","",IF($S8585&lt;Settings!$B$8,"Critical",IF($S8585&lt;Settings!$B$9,"Semi Critical","Non Critical")))</f>
        <v/>
      </c>
      <c r="U8585">
        <f>IF($B8585="","",IFERROR(VLOOKUP($O8585,Leaders!$A:$B,2,0),"Not Mapped"))</f>
        <v/>
      </c>
    </row>
    <row r="8586">
      <c r="A8586" s="16" t="n"/>
      <c r="G8586" s="17" t="n"/>
      <c r="H8586" s="17" t="n"/>
      <c r="I8586" s="17" t="n"/>
      <c r="J8586" s="17" t="n"/>
      <c r="K8586" s="17" t="n"/>
      <c r="L8586" s="17" t="n"/>
      <c r="N8586">
        <f>IF($B8586="","",IF($C8586="SUPERSTORE","Superstore","DH"))</f>
        <v/>
      </c>
      <c r="O8586">
        <f>IF($B8586="","",IFERROR(VLOOKUP($B8586,Mapping!$A:$C,2,0),"Not Mapped"))</f>
        <v/>
      </c>
      <c r="P8586">
        <f>IF($B8586="","",IFERROR(VLOOKUP($B8586,Mapping!$A:$C,3,0),"Not Mapped"))</f>
        <v/>
      </c>
      <c r="Q8586">
        <f>IF($B8586="","",IF(COUNTIF(Exclusions!$A:$A,$B8586)&gt;0,"Yes","No"))</f>
        <v/>
      </c>
      <c r="R8586" s="17">
        <f>IF($B8586="","",MIN(1,DAY($A8586)/IF($N8586="Superstore",Settings!$B$5,Settings!$B$4)))</f>
        <v/>
      </c>
      <c r="S8586" s="17">
        <f>IF(OR($B8586="",$G8586="",$R8586=0),"",$G8586/$R8586)</f>
        <v/>
      </c>
      <c r="T8586">
        <f>IF($S8586="","",IF($S8586&lt;Settings!$B$8,"Critical",IF($S8586&lt;Settings!$B$9,"Semi Critical","Non Critical")))</f>
        <v/>
      </c>
      <c r="U8586">
        <f>IF($B8586="","",IFERROR(VLOOKUP($O8586,Leaders!$A:$B,2,0),"Not Mapped"))</f>
        <v/>
      </c>
    </row>
    <row r="8587">
      <c r="A8587" s="16" t="n"/>
      <c r="G8587" s="17" t="n"/>
      <c r="H8587" s="17" t="n"/>
      <c r="I8587" s="17" t="n"/>
      <c r="J8587" s="17" t="n"/>
      <c r="K8587" s="17" t="n"/>
      <c r="L8587" s="17" t="n"/>
      <c r="N8587">
        <f>IF($B8587="","",IF($C8587="SUPERSTORE","Superstore","DH"))</f>
        <v/>
      </c>
      <c r="O8587">
        <f>IF($B8587="","",IFERROR(VLOOKUP($B8587,Mapping!$A:$C,2,0),"Not Mapped"))</f>
        <v/>
      </c>
      <c r="P8587">
        <f>IF($B8587="","",IFERROR(VLOOKUP($B8587,Mapping!$A:$C,3,0),"Not Mapped"))</f>
        <v/>
      </c>
      <c r="Q8587">
        <f>IF($B8587="","",IF(COUNTIF(Exclusions!$A:$A,$B8587)&gt;0,"Yes","No"))</f>
        <v/>
      </c>
      <c r="R8587" s="17">
        <f>IF($B8587="","",MIN(1,DAY($A8587)/IF($N8587="Superstore",Settings!$B$5,Settings!$B$4)))</f>
        <v/>
      </c>
      <c r="S8587" s="17">
        <f>IF(OR($B8587="",$G8587="",$R8587=0),"",$G8587/$R8587)</f>
        <v/>
      </c>
      <c r="T8587">
        <f>IF($S8587="","",IF($S8587&lt;Settings!$B$8,"Critical",IF($S8587&lt;Settings!$B$9,"Semi Critical","Non Critical")))</f>
        <v/>
      </c>
      <c r="U8587">
        <f>IF($B8587="","",IFERROR(VLOOKUP($O8587,Leaders!$A:$B,2,0),"Not Mapped"))</f>
        <v/>
      </c>
    </row>
    <row r="8588">
      <c r="A8588" s="16" t="n"/>
      <c r="G8588" s="17" t="n"/>
      <c r="H8588" s="17" t="n"/>
      <c r="I8588" s="17" t="n"/>
      <c r="J8588" s="17" t="n"/>
      <c r="K8588" s="17" t="n"/>
      <c r="L8588" s="17" t="n"/>
      <c r="N8588">
        <f>IF($B8588="","",IF($C8588="SUPERSTORE","Superstore","DH"))</f>
        <v/>
      </c>
      <c r="O8588">
        <f>IF($B8588="","",IFERROR(VLOOKUP($B8588,Mapping!$A:$C,2,0),"Not Mapped"))</f>
        <v/>
      </c>
      <c r="P8588">
        <f>IF($B8588="","",IFERROR(VLOOKUP($B8588,Mapping!$A:$C,3,0),"Not Mapped"))</f>
        <v/>
      </c>
      <c r="Q8588">
        <f>IF($B8588="","",IF(COUNTIF(Exclusions!$A:$A,$B8588)&gt;0,"Yes","No"))</f>
        <v/>
      </c>
      <c r="R8588" s="17">
        <f>IF($B8588="","",MIN(1,DAY($A8588)/IF($N8588="Superstore",Settings!$B$5,Settings!$B$4)))</f>
        <v/>
      </c>
      <c r="S8588" s="17">
        <f>IF(OR($B8588="",$G8588="",$R8588=0),"",$G8588/$R8588)</f>
        <v/>
      </c>
      <c r="T8588">
        <f>IF($S8588="","",IF($S8588&lt;Settings!$B$8,"Critical",IF($S8588&lt;Settings!$B$9,"Semi Critical","Non Critical")))</f>
        <v/>
      </c>
      <c r="U8588">
        <f>IF($B8588="","",IFERROR(VLOOKUP($O8588,Leaders!$A:$B,2,0),"Not Mapped"))</f>
        <v/>
      </c>
    </row>
    <row r="8589">
      <c r="A8589" s="16" t="n"/>
      <c r="G8589" s="17" t="n"/>
      <c r="H8589" s="17" t="n"/>
      <c r="I8589" s="17" t="n"/>
      <c r="J8589" s="17" t="n"/>
      <c r="K8589" s="17" t="n"/>
      <c r="L8589" s="17" t="n"/>
      <c r="N8589">
        <f>IF($B8589="","",IF($C8589="SUPERSTORE","Superstore","DH"))</f>
        <v/>
      </c>
      <c r="O8589">
        <f>IF($B8589="","",IFERROR(VLOOKUP($B8589,Mapping!$A:$C,2,0),"Not Mapped"))</f>
        <v/>
      </c>
      <c r="P8589">
        <f>IF($B8589="","",IFERROR(VLOOKUP($B8589,Mapping!$A:$C,3,0),"Not Mapped"))</f>
        <v/>
      </c>
      <c r="Q8589">
        <f>IF($B8589="","",IF(COUNTIF(Exclusions!$A:$A,$B8589)&gt;0,"Yes","No"))</f>
        <v/>
      </c>
      <c r="R8589" s="17">
        <f>IF($B8589="","",MIN(1,DAY($A8589)/IF($N8589="Superstore",Settings!$B$5,Settings!$B$4)))</f>
        <v/>
      </c>
      <c r="S8589" s="17">
        <f>IF(OR($B8589="",$G8589="",$R8589=0),"",$G8589/$R8589)</f>
        <v/>
      </c>
      <c r="T8589">
        <f>IF($S8589="","",IF($S8589&lt;Settings!$B$8,"Critical",IF($S8589&lt;Settings!$B$9,"Semi Critical","Non Critical")))</f>
        <v/>
      </c>
      <c r="U8589">
        <f>IF($B8589="","",IFERROR(VLOOKUP($O8589,Leaders!$A:$B,2,0),"Not Mapped"))</f>
        <v/>
      </c>
    </row>
    <row r="8590">
      <c r="A8590" s="16" t="n"/>
      <c r="G8590" s="17" t="n"/>
      <c r="H8590" s="17" t="n"/>
      <c r="I8590" s="17" t="n"/>
      <c r="J8590" s="17" t="n"/>
      <c r="K8590" s="17" t="n"/>
      <c r="L8590" s="17" t="n"/>
      <c r="N8590">
        <f>IF($B8590="","",IF($C8590="SUPERSTORE","Superstore","DH"))</f>
        <v/>
      </c>
      <c r="O8590">
        <f>IF($B8590="","",IFERROR(VLOOKUP($B8590,Mapping!$A:$C,2,0),"Not Mapped"))</f>
        <v/>
      </c>
      <c r="P8590">
        <f>IF($B8590="","",IFERROR(VLOOKUP($B8590,Mapping!$A:$C,3,0),"Not Mapped"))</f>
        <v/>
      </c>
      <c r="Q8590">
        <f>IF($B8590="","",IF(COUNTIF(Exclusions!$A:$A,$B8590)&gt;0,"Yes","No"))</f>
        <v/>
      </c>
      <c r="R8590" s="17">
        <f>IF($B8590="","",MIN(1,DAY($A8590)/IF($N8590="Superstore",Settings!$B$5,Settings!$B$4)))</f>
        <v/>
      </c>
      <c r="S8590" s="17">
        <f>IF(OR($B8590="",$G8590="",$R8590=0),"",$G8590/$R8590)</f>
        <v/>
      </c>
      <c r="T8590">
        <f>IF($S8590="","",IF($S8590&lt;Settings!$B$8,"Critical",IF($S8590&lt;Settings!$B$9,"Semi Critical","Non Critical")))</f>
        <v/>
      </c>
      <c r="U8590">
        <f>IF($B8590="","",IFERROR(VLOOKUP($O8590,Leaders!$A:$B,2,0),"Not Mapped"))</f>
        <v/>
      </c>
    </row>
    <row r="8591">
      <c r="A8591" s="16" t="n"/>
      <c r="G8591" s="17" t="n"/>
      <c r="H8591" s="17" t="n"/>
      <c r="I8591" s="17" t="n"/>
      <c r="J8591" s="17" t="n"/>
      <c r="K8591" s="17" t="n"/>
      <c r="L8591" s="17" t="n"/>
      <c r="N8591">
        <f>IF($B8591="","",IF($C8591="SUPERSTORE","Superstore","DH"))</f>
        <v/>
      </c>
      <c r="O8591">
        <f>IF($B8591="","",IFERROR(VLOOKUP($B8591,Mapping!$A:$C,2,0),"Not Mapped"))</f>
        <v/>
      </c>
      <c r="P8591">
        <f>IF($B8591="","",IFERROR(VLOOKUP($B8591,Mapping!$A:$C,3,0),"Not Mapped"))</f>
        <v/>
      </c>
      <c r="Q8591">
        <f>IF($B8591="","",IF(COUNTIF(Exclusions!$A:$A,$B8591)&gt;0,"Yes","No"))</f>
        <v/>
      </c>
      <c r="R8591" s="17">
        <f>IF($B8591="","",MIN(1,DAY($A8591)/IF($N8591="Superstore",Settings!$B$5,Settings!$B$4)))</f>
        <v/>
      </c>
      <c r="S8591" s="17">
        <f>IF(OR($B8591="",$G8591="",$R8591=0),"",$G8591/$R8591)</f>
        <v/>
      </c>
      <c r="T8591">
        <f>IF($S8591="","",IF($S8591&lt;Settings!$B$8,"Critical",IF($S8591&lt;Settings!$B$9,"Semi Critical","Non Critical")))</f>
        <v/>
      </c>
      <c r="U8591">
        <f>IF($B8591="","",IFERROR(VLOOKUP($O8591,Leaders!$A:$B,2,0),"Not Mapped"))</f>
        <v/>
      </c>
    </row>
    <row r="8592">
      <c r="A8592" s="16" t="n"/>
      <c r="G8592" s="17" t="n"/>
      <c r="H8592" s="17" t="n"/>
      <c r="I8592" s="17" t="n"/>
      <c r="J8592" s="17" t="n"/>
      <c r="K8592" s="17" t="n"/>
      <c r="L8592" s="17" t="n"/>
      <c r="N8592">
        <f>IF($B8592="","",IF($C8592="SUPERSTORE","Superstore","DH"))</f>
        <v/>
      </c>
      <c r="O8592">
        <f>IF($B8592="","",IFERROR(VLOOKUP($B8592,Mapping!$A:$C,2,0),"Not Mapped"))</f>
        <v/>
      </c>
      <c r="P8592">
        <f>IF($B8592="","",IFERROR(VLOOKUP($B8592,Mapping!$A:$C,3,0),"Not Mapped"))</f>
        <v/>
      </c>
      <c r="Q8592">
        <f>IF($B8592="","",IF(COUNTIF(Exclusions!$A:$A,$B8592)&gt;0,"Yes","No"))</f>
        <v/>
      </c>
      <c r="R8592" s="17">
        <f>IF($B8592="","",MIN(1,DAY($A8592)/IF($N8592="Superstore",Settings!$B$5,Settings!$B$4)))</f>
        <v/>
      </c>
      <c r="S8592" s="17">
        <f>IF(OR($B8592="",$G8592="",$R8592=0),"",$G8592/$R8592)</f>
        <v/>
      </c>
      <c r="T8592">
        <f>IF($S8592="","",IF($S8592&lt;Settings!$B$8,"Critical",IF($S8592&lt;Settings!$B$9,"Semi Critical","Non Critical")))</f>
        <v/>
      </c>
      <c r="U8592">
        <f>IF($B8592="","",IFERROR(VLOOKUP($O8592,Leaders!$A:$B,2,0),"Not Mapped"))</f>
        <v/>
      </c>
    </row>
    <row r="8593">
      <c r="A8593" s="16" t="n"/>
      <c r="G8593" s="17" t="n"/>
      <c r="H8593" s="17" t="n"/>
      <c r="I8593" s="17" t="n"/>
      <c r="J8593" s="17" t="n"/>
      <c r="K8593" s="17" t="n"/>
      <c r="L8593" s="17" t="n"/>
      <c r="N8593">
        <f>IF($B8593="","",IF($C8593="SUPERSTORE","Superstore","DH"))</f>
        <v/>
      </c>
      <c r="O8593">
        <f>IF($B8593="","",IFERROR(VLOOKUP($B8593,Mapping!$A:$C,2,0),"Not Mapped"))</f>
        <v/>
      </c>
      <c r="P8593">
        <f>IF($B8593="","",IFERROR(VLOOKUP($B8593,Mapping!$A:$C,3,0),"Not Mapped"))</f>
        <v/>
      </c>
      <c r="Q8593">
        <f>IF($B8593="","",IF(COUNTIF(Exclusions!$A:$A,$B8593)&gt;0,"Yes","No"))</f>
        <v/>
      </c>
      <c r="R8593" s="17">
        <f>IF($B8593="","",MIN(1,DAY($A8593)/IF($N8593="Superstore",Settings!$B$5,Settings!$B$4)))</f>
        <v/>
      </c>
      <c r="S8593" s="17">
        <f>IF(OR($B8593="",$G8593="",$R8593=0),"",$G8593/$R8593)</f>
        <v/>
      </c>
      <c r="T8593">
        <f>IF($S8593="","",IF($S8593&lt;Settings!$B$8,"Critical",IF($S8593&lt;Settings!$B$9,"Semi Critical","Non Critical")))</f>
        <v/>
      </c>
      <c r="U8593">
        <f>IF($B8593="","",IFERROR(VLOOKUP($O8593,Leaders!$A:$B,2,0),"Not Mapped"))</f>
        <v/>
      </c>
    </row>
    <row r="8594">
      <c r="A8594" s="16" t="n"/>
      <c r="G8594" s="17" t="n"/>
      <c r="H8594" s="17" t="n"/>
      <c r="I8594" s="17" t="n"/>
      <c r="J8594" s="17" t="n"/>
      <c r="K8594" s="17" t="n"/>
      <c r="L8594" s="17" t="n"/>
      <c r="N8594">
        <f>IF($B8594="","",IF($C8594="SUPERSTORE","Superstore","DH"))</f>
        <v/>
      </c>
      <c r="O8594">
        <f>IF($B8594="","",IFERROR(VLOOKUP($B8594,Mapping!$A:$C,2,0),"Not Mapped"))</f>
        <v/>
      </c>
      <c r="P8594">
        <f>IF($B8594="","",IFERROR(VLOOKUP($B8594,Mapping!$A:$C,3,0),"Not Mapped"))</f>
        <v/>
      </c>
      <c r="Q8594">
        <f>IF($B8594="","",IF(COUNTIF(Exclusions!$A:$A,$B8594)&gt;0,"Yes","No"))</f>
        <v/>
      </c>
      <c r="R8594" s="17">
        <f>IF($B8594="","",MIN(1,DAY($A8594)/IF($N8594="Superstore",Settings!$B$5,Settings!$B$4)))</f>
        <v/>
      </c>
      <c r="S8594" s="17">
        <f>IF(OR($B8594="",$G8594="",$R8594=0),"",$G8594/$R8594)</f>
        <v/>
      </c>
      <c r="T8594">
        <f>IF($S8594="","",IF($S8594&lt;Settings!$B$8,"Critical",IF($S8594&lt;Settings!$B$9,"Semi Critical","Non Critical")))</f>
        <v/>
      </c>
      <c r="U8594">
        <f>IF($B8594="","",IFERROR(VLOOKUP($O8594,Leaders!$A:$B,2,0),"Not Mapped"))</f>
        <v/>
      </c>
    </row>
    <row r="8595">
      <c r="A8595" s="16" t="n"/>
      <c r="G8595" s="17" t="n"/>
      <c r="H8595" s="17" t="n"/>
      <c r="I8595" s="17" t="n"/>
      <c r="J8595" s="17" t="n"/>
      <c r="K8595" s="17" t="n"/>
      <c r="L8595" s="17" t="n"/>
      <c r="N8595">
        <f>IF($B8595="","",IF($C8595="SUPERSTORE","Superstore","DH"))</f>
        <v/>
      </c>
      <c r="O8595">
        <f>IF($B8595="","",IFERROR(VLOOKUP($B8595,Mapping!$A:$C,2,0),"Not Mapped"))</f>
        <v/>
      </c>
      <c r="P8595">
        <f>IF($B8595="","",IFERROR(VLOOKUP($B8595,Mapping!$A:$C,3,0),"Not Mapped"))</f>
        <v/>
      </c>
      <c r="Q8595">
        <f>IF($B8595="","",IF(COUNTIF(Exclusions!$A:$A,$B8595)&gt;0,"Yes","No"))</f>
        <v/>
      </c>
      <c r="R8595" s="17">
        <f>IF($B8595="","",MIN(1,DAY($A8595)/IF($N8595="Superstore",Settings!$B$5,Settings!$B$4)))</f>
        <v/>
      </c>
      <c r="S8595" s="17">
        <f>IF(OR($B8595="",$G8595="",$R8595=0),"",$G8595/$R8595)</f>
        <v/>
      </c>
      <c r="T8595">
        <f>IF($S8595="","",IF($S8595&lt;Settings!$B$8,"Critical",IF($S8595&lt;Settings!$B$9,"Semi Critical","Non Critical")))</f>
        <v/>
      </c>
      <c r="U8595">
        <f>IF($B8595="","",IFERROR(VLOOKUP($O8595,Leaders!$A:$B,2,0),"Not Mapped"))</f>
        <v/>
      </c>
    </row>
    <row r="8596">
      <c r="A8596" s="16" t="n"/>
      <c r="G8596" s="17" t="n"/>
      <c r="H8596" s="17" t="n"/>
      <c r="I8596" s="17" t="n"/>
      <c r="J8596" s="17" t="n"/>
      <c r="K8596" s="17" t="n"/>
      <c r="L8596" s="17" t="n"/>
      <c r="N8596">
        <f>IF($B8596="","",IF($C8596="SUPERSTORE","Superstore","DH"))</f>
        <v/>
      </c>
      <c r="O8596">
        <f>IF($B8596="","",IFERROR(VLOOKUP($B8596,Mapping!$A:$C,2,0),"Not Mapped"))</f>
        <v/>
      </c>
      <c r="P8596">
        <f>IF($B8596="","",IFERROR(VLOOKUP($B8596,Mapping!$A:$C,3,0),"Not Mapped"))</f>
        <v/>
      </c>
      <c r="Q8596">
        <f>IF($B8596="","",IF(COUNTIF(Exclusions!$A:$A,$B8596)&gt;0,"Yes","No"))</f>
        <v/>
      </c>
      <c r="R8596" s="17">
        <f>IF($B8596="","",MIN(1,DAY($A8596)/IF($N8596="Superstore",Settings!$B$5,Settings!$B$4)))</f>
        <v/>
      </c>
      <c r="S8596" s="17">
        <f>IF(OR($B8596="",$G8596="",$R8596=0),"",$G8596/$R8596)</f>
        <v/>
      </c>
      <c r="T8596">
        <f>IF($S8596="","",IF($S8596&lt;Settings!$B$8,"Critical",IF($S8596&lt;Settings!$B$9,"Semi Critical","Non Critical")))</f>
        <v/>
      </c>
      <c r="U8596">
        <f>IF($B8596="","",IFERROR(VLOOKUP($O8596,Leaders!$A:$B,2,0),"Not Mapped"))</f>
        <v/>
      </c>
    </row>
    <row r="8597">
      <c r="A8597" s="16" t="n"/>
      <c r="G8597" s="17" t="n"/>
      <c r="H8597" s="17" t="n"/>
      <c r="I8597" s="17" t="n"/>
      <c r="J8597" s="17" t="n"/>
      <c r="K8597" s="17" t="n"/>
      <c r="L8597" s="17" t="n"/>
      <c r="N8597">
        <f>IF($B8597="","",IF($C8597="SUPERSTORE","Superstore","DH"))</f>
        <v/>
      </c>
      <c r="O8597">
        <f>IF($B8597="","",IFERROR(VLOOKUP($B8597,Mapping!$A:$C,2,0),"Not Mapped"))</f>
        <v/>
      </c>
      <c r="P8597">
        <f>IF($B8597="","",IFERROR(VLOOKUP($B8597,Mapping!$A:$C,3,0),"Not Mapped"))</f>
        <v/>
      </c>
      <c r="Q8597">
        <f>IF($B8597="","",IF(COUNTIF(Exclusions!$A:$A,$B8597)&gt;0,"Yes","No"))</f>
        <v/>
      </c>
      <c r="R8597" s="17">
        <f>IF($B8597="","",MIN(1,DAY($A8597)/IF($N8597="Superstore",Settings!$B$5,Settings!$B$4)))</f>
        <v/>
      </c>
      <c r="S8597" s="17">
        <f>IF(OR($B8597="",$G8597="",$R8597=0),"",$G8597/$R8597)</f>
        <v/>
      </c>
      <c r="T8597">
        <f>IF($S8597="","",IF($S8597&lt;Settings!$B$8,"Critical",IF($S8597&lt;Settings!$B$9,"Semi Critical","Non Critical")))</f>
        <v/>
      </c>
      <c r="U8597">
        <f>IF($B8597="","",IFERROR(VLOOKUP($O8597,Leaders!$A:$B,2,0),"Not Mapped"))</f>
        <v/>
      </c>
    </row>
    <row r="8598">
      <c r="A8598" s="16" t="n"/>
      <c r="G8598" s="17" t="n"/>
      <c r="H8598" s="17" t="n"/>
      <c r="I8598" s="17" t="n"/>
      <c r="J8598" s="17" t="n"/>
      <c r="K8598" s="17" t="n"/>
      <c r="L8598" s="17" t="n"/>
      <c r="N8598">
        <f>IF($B8598="","",IF($C8598="SUPERSTORE","Superstore","DH"))</f>
        <v/>
      </c>
      <c r="O8598">
        <f>IF($B8598="","",IFERROR(VLOOKUP($B8598,Mapping!$A:$C,2,0),"Not Mapped"))</f>
        <v/>
      </c>
      <c r="P8598">
        <f>IF($B8598="","",IFERROR(VLOOKUP($B8598,Mapping!$A:$C,3,0),"Not Mapped"))</f>
        <v/>
      </c>
      <c r="Q8598">
        <f>IF($B8598="","",IF(COUNTIF(Exclusions!$A:$A,$B8598)&gt;0,"Yes","No"))</f>
        <v/>
      </c>
      <c r="R8598" s="17">
        <f>IF($B8598="","",MIN(1,DAY($A8598)/IF($N8598="Superstore",Settings!$B$5,Settings!$B$4)))</f>
        <v/>
      </c>
      <c r="S8598" s="17">
        <f>IF(OR($B8598="",$G8598="",$R8598=0),"",$G8598/$R8598)</f>
        <v/>
      </c>
      <c r="T8598">
        <f>IF($S8598="","",IF($S8598&lt;Settings!$B$8,"Critical",IF($S8598&lt;Settings!$B$9,"Semi Critical","Non Critical")))</f>
        <v/>
      </c>
      <c r="U8598">
        <f>IF($B8598="","",IFERROR(VLOOKUP($O8598,Leaders!$A:$B,2,0),"Not Mapped"))</f>
        <v/>
      </c>
    </row>
    <row r="8599">
      <c r="A8599" s="16" t="n"/>
      <c r="G8599" s="17" t="n"/>
      <c r="H8599" s="17" t="n"/>
      <c r="I8599" s="17" t="n"/>
      <c r="J8599" s="17" t="n"/>
      <c r="K8599" s="17" t="n"/>
      <c r="L8599" s="17" t="n"/>
      <c r="N8599">
        <f>IF($B8599="","",IF($C8599="SUPERSTORE","Superstore","DH"))</f>
        <v/>
      </c>
      <c r="O8599">
        <f>IF($B8599="","",IFERROR(VLOOKUP($B8599,Mapping!$A:$C,2,0),"Not Mapped"))</f>
        <v/>
      </c>
      <c r="P8599">
        <f>IF($B8599="","",IFERROR(VLOOKUP($B8599,Mapping!$A:$C,3,0),"Not Mapped"))</f>
        <v/>
      </c>
      <c r="Q8599">
        <f>IF($B8599="","",IF(COUNTIF(Exclusions!$A:$A,$B8599)&gt;0,"Yes","No"))</f>
        <v/>
      </c>
      <c r="R8599" s="17">
        <f>IF($B8599="","",MIN(1,DAY($A8599)/IF($N8599="Superstore",Settings!$B$5,Settings!$B$4)))</f>
        <v/>
      </c>
      <c r="S8599" s="17">
        <f>IF(OR($B8599="",$G8599="",$R8599=0),"",$G8599/$R8599)</f>
        <v/>
      </c>
      <c r="T8599">
        <f>IF($S8599="","",IF($S8599&lt;Settings!$B$8,"Critical",IF($S8599&lt;Settings!$B$9,"Semi Critical","Non Critical")))</f>
        <v/>
      </c>
      <c r="U8599">
        <f>IF($B8599="","",IFERROR(VLOOKUP($O8599,Leaders!$A:$B,2,0),"Not Mapped"))</f>
        <v/>
      </c>
    </row>
    <row r="8600">
      <c r="A8600" s="16" t="n"/>
      <c r="G8600" s="17" t="n"/>
      <c r="H8600" s="17" t="n"/>
      <c r="I8600" s="17" t="n"/>
      <c r="J8600" s="17" t="n"/>
      <c r="K8600" s="17" t="n"/>
      <c r="L8600" s="17" t="n"/>
      <c r="N8600">
        <f>IF($B8600="","",IF($C8600="SUPERSTORE","Superstore","DH"))</f>
        <v/>
      </c>
      <c r="O8600">
        <f>IF($B8600="","",IFERROR(VLOOKUP($B8600,Mapping!$A:$C,2,0),"Not Mapped"))</f>
        <v/>
      </c>
      <c r="P8600">
        <f>IF($B8600="","",IFERROR(VLOOKUP($B8600,Mapping!$A:$C,3,0),"Not Mapped"))</f>
        <v/>
      </c>
      <c r="Q8600">
        <f>IF($B8600="","",IF(COUNTIF(Exclusions!$A:$A,$B8600)&gt;0,"Yes","No"))</f>
        <v/>
      </c>
      <c r="R8600" s="17">
        <f>IF($B8600="","",MIN(1,DAY($A8600)/IF($N8600="Superstore",Settings!$B$5,Settings!$B$4)))</f>
        <v/>
      </c>
      <c r="S8600" s="17">
        <f>IF(OR($B8600="",$G8600="",$R8600=0),"",$G8600/$R8600)</f>
        <v/>
      </c>
      <c r="T8600">
        <f>IF($S8600="","",IF($S8600&lt;Settings!$B$8,"Critical",IF($S8600&lt;Settings!$B$9,"Semi Critical","Non Critical")))</f>
        <v/>
      </c>
      <c r="U8600">
        <f>IF($B8600="","",IFERROR(VLOOKUP($O8600,Leaders!$A:$B,2,0),"Not Mapped"))</f>
        <v/>
      </c>
    </row>
    <row r="8601">
      <c r="A8601" s="16" t="n"/>
      <c r="G8601" s="17" t="n"/>
      <c r="H8601" s="17" t="n"/>
      <c r="I8601" s="17" t="n"/>
      <c r="J8601" s="17" t="n"/>
      <c r="K8601" s="17" t="n"/>
      <c r="L8601" s="17" t="n"/>
      <c r="N8601">
        <f>IF($B8601="","",IF($C8601="SUPERSTORE","Superstore","DH"))</f>
        <v/>
      </c>
      <c r="O8601">
        <f>IF($B8601="","",IFERROR(VLOOKUP($B8601,Mapping!$A:$C,2,0),"Not Mapped"))</f>
        <v/>
      </c>
      <c r="P8601">
        <f>IF($B8601="","",IFERROR(VLOOKUP($B8601,Mapping!$A:$C,3,0),"Not Mapped"))</f>
        <v/>
      </c>
      <c r="Q8601">
        <f>IF($B8601="","",IF(COUNTIF(Exclusions!$A:$A,$B8601)&gt;0,"Yes","No"))</f>
        <v/>
      </c>
      <c r="R8601" s="17">
        <f>IF($B8601="","",MIN(1,DAY($A8601)/IF($N8601="Superstore",Settings!$B$5,Settings!$B$4)))</f>
        <v/>
      </c>
      <c r="S8601" s="17">
        <f>IF(OR($B8601="",$G8601="",$R8601=0),"",$G8601/$R8601)</f>
        <v/>
      </c>
      <c r="T8601">
        <f>IF($S8601="","",IF($S8601&lt;Settings!$B$8,"Critical",IF($S8601&lt;Settings!$B$9,"Semi Critical","Non Critical")))</f>
        <v/>
      </c>
      <c r="U8601">
        <f>IF($B8601="","",IFERROR(VLOOKUP($O8601,Leaders!$A:$B,2,0),"Not Mapped"))</f>
        <v/>
      </c>
    </row>
    <row r="8602">
      <c r="A8602" s="16" t="n"/>
      <c r="G8602" s="17" t="n"/>
      <c r="H8602" s="17" t="n"/>
      <c r="I8602" s="17" t="n"/>
      <c r="J8602" s="17" t="n"/>
      <c r="K8602" s="17" t="n"/>
      <c r="L8602" s="17" t="n"/>
      <c r="N8602">
        <f>IF($B8602="","",IF($C8602="SUPERSTORE","Superstore","DH"))</f>
        <v/>
      </c>
      <c r="O8602">
        <f>IF($B8602="","",IFERROR(VLOOKUP($B8602,Mapping!$A:$C,2,0),"Not Mapped"))</f>
        <v/>
      </c>
      <c r="P8602">
        <f>IF($B8602="","",IFERROR(VLOOKUP($B8602,Mapping!$A:$C,3,0),"Not Mapped"))</f>
        <v/>
      </c>
      <c r="Q8602">
        <f>IF($B8602="","",IF(COUNTIF(Exclusions!$A:$A,$B8602)&gt;0,"Yes","No"))</f>
        <v/>
      </c>
      <c r="R8602" s="17">
        <f>IF($B8602="","",MIN(1,DAY($A8602)/IF($N8602="Superstore",Settings!$B$5,Settings!$B$4)))</f>
        <v/>
      </c>
      <c r="S8602" s="17">
        <f>IF(OR($B8602="",$G8602="",$R8602=0),"",$G8602/$R8602)</f>
        <v/>
      </c>
      <c r="T8602">
        <f>IF($S8602="","",IF($S8602&lt;Settings!$B$8,"Critical",IF($S8602&lt;Settings!$B$9,"Semi Critical","Non Critical")))</f>
        <v/>
      </c>
      <c r="U8602">
        <f>IF($B8602="","",IFERROR(VLOOKUP($O8602,Leaders!$A:$B,2,0),"Not Mapped"))</f>
        <v/>
      </c>
    </row>
    <row r="8603">
      <c r="A8603" s="16" t="n"/>
      <c r="G8603" s="17" t="n"/>
      <c r="H8603" s="17" t="n"/>
      <c r="I8603" s="17" t="n"/>
      <c r="J8603" s="17" t="n"/>
      <c r="K8603" s="17" t="n"/>
      <c r="L8603" s="17" t="n"/>
      <c r="N8603">
        <f>IF($B8603="","",IF($C8603="SUPERSTORE","Superstore","DH"))</f>
        <v/>
      </c>
      <c r="O8603">
        <f>IF($B8603="","",IFERROR(VLOOKUP($B8603,Mapping!$A:$C,2,0),"Not Mapped"))</f>
        <v/>
      </c>
      <c r="P8603">
        <f>IF($B8603="","",IFERROR(VLOOKUP($B8603,Mapping!$A:$C,3,0),"Not Mapped"))</f>
        <v/>
      </c>
      <c r="Q8603">
        <f>IF($B8603="","",IF(COUNTIF(Exclusions!$A:$A,$B8603)&gt;0,"Yes","No"))</f>
        <v/>
      </c>
      <c r="R8603" s="17">
        <f>IF($B8603="","",MIN(1,DAY($A8603)/IF($N8603="Superstore",Settings!$B$5,Settings!$B$4)))</f>
        <v/>
      </c>
      <c r="S8603" s="17">
        <f>IF(OR($B8603="",$G8603="",$R8603=0),"",$G8603/$R8603)</f>
        <v/>
      </c>
      <c r="T8603">
        <f>IF($S8603="","",IF($S8603&lt;Settings!$B$8,"Critical",IF($S8603&lt;Settings!$B$9,"Semi Critical","Non Critical")))</f>
        <v/>
      </c>
      <c r="U8603">
        <f>IF($B8603="","",IFERROR(VLOOKUP($O8603,Leaders!$A:$B,2,0),"Not Mapped"))</f>
        <v/>
      </c>
    </row>
    <row r="8604">
      <c r="A8604" s="16" t="n"/>
      <c r="G8604" s="17" t="n"/>
      <c r="H8604" s="17" t="n"/>
      <c r="I8604" s="17" t="n"/>
      <c r="J8604" s="17" t="n"/>
      <c r="K8604" s="17" t="n"/>
      <c r="L8604" s="17" t="n"/>
      <c r="N8604">
        <f>IF($B8604="","",IF($C8604="SUPERSTORE","Superstore","DH"))</f>
        <v/>
      </c>
      <c r="O8604">
        <f>IF($B8604="","",IFERROR(VLOOKUP($B8604,Mapping!$A:$C,2,0),"Not Mapped"))</f>
        <v/>
      </c>
      <c r="P8604">
        <f>IF($B8604="","",IFERROR(VLOOKUP($B8604,Mapping!$A:$C,3,0),"Not Mapped"))</f>
        <v/>
      </c>
      <c r="Q8604">
        <f>IF($B8604="","",IF(COUNTIF(Exclusions!$A:$A,$B8604)&gt;0,"Yes","No"))</f>
        <v/>
      </c>
      <c r="R8604" s="17">
        <f>IF($B8604="","",MIN(1,DAY($A8604)/IF($N8604="Superstore",Settings!$B$5,Settings!$B$4)))</f>
        <v/>
      </c>
      <c r="S8604" s="17">
        <f>IF(OR($B8604="",$G8604="",$R8604=0),"",$G8604/$R8604)</f>
        <v/>
      </c>
      <c r="T8604">
        <f>IF($S8604="","",IF($S8604&lt;Settings!$B$8,"Critical",IF($S8604&lt;Settings!$B$9,"Semi Critical","Non Critical")))</f>
        <v/>
      </c>
      <c r="U8604">
        <f>IF($B8604="","",IFERROR(VLOOKUP($O8604,Leaders!$A:$B,2,0),"Not Mapped"))</f>
        <v/>
      </c>
    </row>
    <row r="8605">
      <c r="A8605" s="16" t="n"/>
      <c r="G8605" s="17" t="n"/>
      <c r="H8605" s="17" t="n"/>
      <c r="I8605" s="17" t="n"/>
      <c r="J8605" s="17" t="n"/>
      <c r="K8605" s="17" t="n"/>
      <c r="L8605" s="17" t="n"/>
      <c r="N8605">
        <f>IF($B8605="","",IF($C8605="SUPERSTORE","Superstore","DH"))</f>
        <v/>
      </c>
      <c r="O8605">
        <f>IF($B8605="","",IFERROR(VLOOKUP($B8605,Mapping!$A:$C,2,0),"Not Mapped"))</f>
        <v/>
      </c>
      <c r="P8605">
        <f>IF($B8605="","",IFERROR(VLOOKUP($B8605,Mapping!$A:$C,3,0),"Not Mapped"))</f>
        <v/>
      </c>
      <c r="Q8605">
        <f>IF($B8605="","",IF(COUNTIF(Exclusions!$A:$A,$B8605)&gt;0,"Yes","No"))</f>
        <v/>
      </c>
      <c r="R8605" s="17">
        <f>IF($B8605="","",MIN(1,DAY($A8605)/IF($N8605="Superstore",Settings!$B$5,Settings!$B$4)))</f>
        <v/>
      </c>
      <c r="S8605" s="17">
        <f>IF(OR($B8605="",$G8605="",$R8605=0),"",$G8605/$R8605)</f>
        <v/>
      </c>
      <c r="T8605">
        <f>IF($S8605="","",IF($S8605&lt;Settings!$B$8,"Critical",IF($S8605&lt;Settings!$B$9,"Semi Critical","Non Critical")))</f>
        <v/>
      </c>
      <c r="U8605">
        <f>IF($B8605="","",IFERROR(VLOOKUP($O8605,Leaders!$A:$B,2,0),"Not Mapped"))</f>
        <v/>
      </c>
    </row>
    <row r="8606">
      <c r="A8606" s="16" t="n"/>
      <c r="G8606" s="17" t="n"/>
      <c r="H8606" s="17" t="n"/>
      <c r="I8606" s="17" t="n"/>
      <c r="J8606" s="17" t="n"/>
      <c r="K8606" s="17" t="n"/>
      <c r="L8606" s="17" t="n"/>
      <c r="N8606">
        <f>IF($B8606="","",IF($C8606="SUPERSTORE","Superstore","DH"))</f>
        <v/>
      </c>
      <c r="O8606">
        <f>IF($B8606="","",IFERROR(VLOOKUP($B8606,Mapping!$A:$C,2,0),"Not Mapped"))</f>
        <v/>
      </c>
      <c r="P8606">
        <f>IF($B8606="","",IFERROR(VLOOKUP($B8606,Mapping!$A:$C,3,0),"Not Mapped"))</f>
        <v/>
      </c>
      <c r="Q8606">
        <f>IF($B8606="","",IF(COUNTIF(Exclusions!$A:$A,$B8606)&gt;0,"Yes","No"))</f>
        <v/>
      </c>
      <c r="R8606" s="17">
        <f>IF($B8606="","",MIN(1,DAY($A8606)/IF($N8606="Superstore",Settings!$B$5,Settings!$B$4)))</f>
        <v/>
      </c>
      <c r="S8606" s="17">
        <f>IF(OR($B8606="",$G8606="",$R8606=0),"",$G8606/$R8606)</f>
        <v/>
      </c>
      <c r="T8606">
        <f>IF($S8606="","",IF($S8606&lt;Settings!$B$8,"Critical",IF($S8606&lt;Settings!$B$9,"Semi Critical","Non Critical")))</f>
        <v/>
      </c>
      <c r="U8606">
        <f>IF($B8606="","",IFERROR(VLOOKUP($O8606,Leaders!$A:$B,2,0),"Not Mapped"))</f>
        <v/>
      </c>
    </row>
    <row r="8607">
      <c r="A8607" s="16" t="n"/>
      <c r="G8607" s="17" t="n"/>
      <c r="H8607" s="17" t="n"/>
      <c r="I8607" s="17" t="n"/>
      <c r="J8607" s="17" t="n"/>
      <c r="K8607" s="17" t="n"/>
      <c r="L8607" s="17" t="n"/>
      <c r="N8607">
        <f>IF($B8607="","",IF($C8607="SUPERSTORE","Superstore","DH"))</f>
        <v/>
      </c>
      <c r="O8607">
        <f>IF($B8607="","",IFERROR(VLOOKUP($B8607,Mapping!$A:$C,2,0),"Not Mapped"))</f>
        <v/>
      </c>
      <c r="P8607">
        <f>IF($B8607="","",IFERROR(VLOOKUP($B8607,Mapping!$A:$C,3,0),"Not Mapped"))</f>
        <v/>
      </c>
      <c r="Q8607">
        <f>IF($B8607="","",IF(COUNTIF(Exclusions!$A:$A,$B8607)&gt;0,"Yes","No"))</f>
        <v/>
      </c>
      <c r="R8607" s="17">
        <f>IF($B8607="","",MIN(1,DAY($A8607)/IF($N8607="Superstore",Settings!$B$5,Settings!$B$4)))</f>
        <v/>
      </c>
      <c r="S8607" s="17">
        <f>IF(OR($B8607="",$G8607="",$R8607=0),"",$G8607/$R8607)</f>
        <v/>
      </c>
      <c r="T8607">
        <f>IF($S8607="","",IF($S8607&lt;Settings!$B$8,"Critical",IF($S8607&lt;Settings!$B$9,"Semi Critical","Non Critical")))</f>
        <v/>
      </c>
      <c r="U8607">
        <f>IF($B8607="","",IFERROR(VLOOKUP($O8607,Leaders!$A:$B,2,0),"Not Mapped"))</f>
        <v/>
      </c>
    </row>
    <row r="8608">
      <c r="A8608" s="16" t="n"/>
      <c r="G8608" s="17" t="n"/>
      <c r="H8608" s="17" t="n"/>
      <c r="I8608" s="17" t="n"/>
      <c r="J8608" s="17" t="n"/>
      <c r="K8608" s="17" t="n"/>
      <c r="L8608" s="17" t="n"/>
      <c r="N8608">
        <f>IF($B8608="","",IF($C8608="SUPERSTORE","Superstore","DH"))</f>
        <v/>
      </c>
      <c r="O8608">
        <f>IF($B8608="","",IFERROR(VLOOKUP($B8608,Mapping!$A:$C,2,0),"Not Mapped"))</f>
        <v/>
      </c>
      <c r="P8608">
        <f>IF($B8608="","",IFERROR(VLOOKUP($B8608,Mapping!$A:$C,3,0),"Not Mapped"))</f>
        <v/>
      </c>
      <c r="Q8608">
        <f>IF($B8608="","",IF(COUNTIF(Exclusions!$A:$A,$B8608)&gt;0,"Yes","No"))</f>
        <v/>
      </c>
      <c r="R8608" s="17">
        <f>IF($B8608="","",MIN(1,DAY($A8608)/IF($N8608="Superstore",Settings!$B$5,Settings!$B$4)))</f>
        <v/>
      </c>
      <c r="S8608" s="17">
        <f>IF(OR($B8608="",$G8608="",$R8608=0),"",$G8608/$R8608)</f>
        <v/>
      </c>
      <c r="T8608">
        <f>IF($S8608="","",IF($S8608&lt;Settings!$B$8,"Critical",IF($S8608&lt;Settings!$B$9,"Semi Critical","Non Critical")))</f>
        <v/>
      </c>
      <c r="U8608">
        <f>IF($B8608="","",IFERROR(VLOOKUP($O8608,Leaders!$A:$B,2,0),"Not Mapped"))</f>
        <v/>
      </c>
    </row>
    <row r="8609">
      <c r="A8609" s="16" t="n"/>
      <c r="G8609" s="17" t="n"/>
      <c r="H8609" s="17" t="n"/>
      <c r="I8609" s="17" t="n"/>
      <c r="J8609" s="17" t="n"/>
      <c r="K8609" s="17" t="n"/>
      <c r="L8609" s="17" t="n"/>
      <c r="N8609">
        <f>IF($B8609="","",IF($C8609="SUPERSTORE","Superstore","DH"))</f>
        <v/>
      </c>
      <c r="O8609">
        <f>IF($B8609="","",IFERROR(VLOOKUP($B8609,Mapping!$A:$C,2,0),"Not Mapped"))</f>
        <v/>
      </c>
      <c r="P8609">
        <f>IF($B8609="","",IFERROR(VLOOKUP($B8609,Mapping!$A:$C,3,0),"Not Mapped"))</f>
        <v/>
      </c>
      <c r="Q8609">
        <f>IF($B8609="","",IF(COUNTIF(Exclusions!$A:$A,$B8609)&gt;0,"Yes","No"))</f>
        <v/>
      </c>
      <c r="R8609" s="17">
        <f>IF($B8609="","",MIN(1,DAY($A8609)/IF($N8609="Superstore",Settings!$B$5,Settings!$B$4)))</f>
        <v/>
      </c>
      <c r="S8609" s="17">
        <f>IF(OR($B8609="",$G8609="",$R8609=0),"",$G8609/$R8609)</f>
        <v/>
      </c>
      <c r="T8609">
        <f>IF($S8609="","",IF($S8609&lt;Settings!$B$8,"Critical",IF($S8609&lt;Settings!$B$9,"Semi Critical","Non Critical")))</f>
        <v/>
      </c>
      <c r="U8609">
        <f>IF($B8609="","",IFERROR(VLOOKUP($O8609,Leaders!$A:$B,2,0),"Not Mapped"))</f>
        <v/>
      </c>
    </row>
    <row r="8610">
      <c r="A8610" s="16" t="n"/>
      <c r="G8610" s="17" t="n"/>
      <c r="H8610" s="17" t="n"/>
      <c r="I8610" s="17" t="n"/>
      <c r="J8610" s="17" t="n"/>
      <c r="K8610" s="17" t="n"/>
      <c r="L8610" s="17" t="n"/>
      <c r="N8610">
        <f>IF($B8610="","",IF($C8610="SUPERSTORE","Superstore","DH"))</f>
        <v/>
      </c>
      <c r="O8610">
        <f>IF($B8610="","",IFERROR(VLOOKUP($B8610,Mapping!$A:$C,2,0),"Not Mapped"))</f>
        <v/>
      </c>
      <c r="P8610">
        <f>IF($B8610="","",IFERROR(VLOOKUP($B8610,Mapping!$A:$C,3,0),"Not Mapped"))</f>
        <v/>
      </c>
      <c r="Q8610">
        <f>IF($B8610="","",IF(COUNTIF(Exclusions!$A:$A,$B8610)&gt;0,"Yes","No"))</f>
        <v/>
      </c>
      <c r="R8610" s="17">
        <f>IF($B8610="","",MIN(1,DAY($A8610)/IF($N8610="Superstore",Settings!$B$5,Settings!$B$4)))</f>
        <v/>
      </c>
      <c r="S8610" s="17">
        <f>IF(OR($B8610="",$G8610="",$R8610=0),"",$G8610/$R8610)</f>
        <v/>
      </c>
      <c r="T8610">
        <f>IF($S8610="","",IF($S8610&lt;Settings!$B$8,"Critical",IF($S8610&lt;Settings!$B$9,"Semi Critical","Non Critical")))</f>
        <v/>
      </c>
      <c r="U8610">
        <f>IF($B8610="","",IFERROR(VLOOKUP($O8610,Leaders!$A:$B,2,0),"Not Mapped"))</f>
        <v/>
      </c>
    </row>
    <row r="8611">
      <c r="A8611" s="16" t="n"/>
      <c r="G8611" s="17" t="n"/>
      <c r="H8611" s="17" t="n"/>
      <c r="I8611" s="17" t="n"/>
      <c r="J8611" s="17" t="n"/>
      <c r="K8611" s="17" t="n"/>
      <c r="L8611" s="17" t="n"/>
      <c r="N8611">
        <f>IF($B8611="","",IF($C8611="SUPERSTORE","Superstore","DH"))</f>
        <v/>
      </c>
      <c r="O8611">
        <f>IF($B8611="","",IFERROR(VLOOKUP($B8611,Mapping!$A:$C,2,0),"Not Mapped"))</f>
        <v/>
      </c>
      <c r="P8611">
        <f>IF($B8611="","",IFERROR(VLOOKUP($B8611,Mapping!$A:$C,3,0),"Not Mapped"))</f>
        <v/>
      </c>
      <c r="Q8611">
        <f>IF($B8611="","",IF(COUNTIF(Exclusions!$A:$A,$B8611)&gt;0,"Yes","No"))</f>
        <v/>
      </c>
      <c r="R8611" s="17">
        <f>IF($B8611="","",MIN(1,DAY($A8611)/IF($N8611="Superstore",Settings!$B$5,Settings!$B$4)))</f>
        <v/>
      </c>
      <c r="S8611" s="17">
        <f>IF(OR($B8611="",$G8611="",$R8611=0),"",$G8611/$R8611)</f>
        <v/>
      </c>
      <c r="T8611">
        <f>IF($S8611="","",IF($S8611&lt;Settings!$B$8,"Critical",IF($S8611&lt;Settings!$B$9,"Semi Critical","Non Critical")))</f>
        <v/>
      </c>
      <c r="U8611">
        <f>IF($B8611="","",IFERROR(VLOOKUP($O8611,Leaders!$A:$B,2,0),"Not Mapped"))</f>
        <v/>
      </c>
    </row>
    <row r="8612">
      <c r="A8612" s="16" t="n"/>
      <c r="G8612" s="17" t="n"/>
      <c r="H8612" s="17" t="n"/>
      <c r="I8612" s="17" t="n"/>
      <c r="J8612" s="17" t="n"/>
      <c r="K8612" s="17" t="n"/>
      <c r="L8612" s="17" t="n"/>
      <c r="N8612">
        <f>IF($B8612="","",IF($C8612="SUPERSTORE","Superstore","DH"))</f>
        <v/>
      </c>
      <c r="O8612">
        <f>IF($B8612="","",IFERROR(VLOOKUP($B8612,Mapping!$A:$C,2,0),"Not Mapped"))</f>
        <v/>
      </c>
      <c r="P8612">
        <f>IF($B8612="","",IFERROR(VLOOKUP($B8612,Mapping!$A:$C,3,0),"Not Mapped"))</f>
        <v/>
      </c>
      <c r="Q8612">
        <f>IF($B8612="","",IF(COUNTIF(Exclusions!$A:$A,$B8612)&gt;0,"Yes","No"))</f>
        <v/>
      </c>
      <c r="R8612" s="17">
        <f>IF($B8612="","",MIN(1,DAY($A8612)/IF($N8612="Superstore",Settings!$B$5,Settings!$B$4)))</f>
        <v/>
      </c>
      <c r="S8612" s="17">
        <f>IF(OR($B8612="",$G8612="",$R8612=0),"",$G8612/$R8612)</f>
        <v/>
      </c>
      <c r="T8612">
        <f>IF($S8612="","",IF($S8612&lt;Settings!$B$8,"Critical",IF($S8612&lt;Settings!$B$9,"Semi Critical","Non Critical")))</f>
        <v/>
      </c>
      <c r="U8612">
        <f>IF($B8612="","",IFERROR(VLOOKUP($O8612,Leaders!$A:$B,2,0),"Not Mapped"))</f>
        <v/>
      </c>
    </row>
    <row r="8613">
      <c r="A8613" s="16" t="n"/>
      <c r="G8613" s="17" t="n"/>
      <c r="H8613" s="17" t="n"/>
      <c r="I8613" s="17" t="n"/>
      <c r="J8613" s="17" t="n"/>
      <c r="K8613" s="17" t="n"/>
      <c r="L8613" s="17" t="n"/>
      <c r="N8613">
        <f>IF($B8613="","",IF($C8613="SUPERSTORE","Superstore","DH"))</f>
        <v/>
      </c>
      <c r="O8613">
        <f>IF($B8613="","",IFERROR(VLOOKUP($B8613,Mapping!$A:$C,2,0),"Not Mapped"))</f>
        <v/>
      </c>
      <c r="P8613">
        <f>IF($B8613="","",IFERROR(VLOOKUP($B8613,Mapping!$A:$C,3,0),"Not Mapped"))</f>
        <v/>
      </c>
      <c r="Q8613">
        <f>IF($B8613="","",IF(COUNTIF(Exclusions!$A:$A,$B8613)&gt;0,"Yes","No"))</f>
        <v/>
      </c>
      <c r="R8613" s="17">
        <f>IF($B8613="","",MIN(1,DAY($A8613)/IF($N8613="Superstore",Settings!$B$5,Settings!$B$4)))</f>
        <v/>
      </c>
      <c r="S8613" s="17">
        <f>IF(OR($B8613="",$G8613="",$R8613=0),"",$G8613/$R8613)</f>
        <v/>
      </c>
      <c r="T8613">
        <f>IF($S8613="","",IF($S8613&lt;Settings!$B$8,"Critical",IF($S8613&lt;Settings!$B$9,"Semi Critical","Non Critical")))</f>
        <v/>
      </c>
      <c r="U8613">
        <f>IF($B8613="","",IFERROR(VLOOKUP($O8613,Leaders!$A:$B,2,0),"Not Mapped"))</f>
        <v/>
      </c>
    </row>
    <row r="8614">
      <c r="A8614" s="16" t="n"/>
      <c r="G8614" s="17" t="n"/>
      <c r="H8614" s="17" t="n"/>
      <c r="I8614" s="17" t="n"/>
      <c r="J8614" s="17" t="n"/>
      <c r="K8614" s="17" t="n"/>
      <c r="L8614" s="17" t="n"/>
      <c r="N8614">
        <f>IF($B8614="","",IF($C8614="SUPERSTORE","Superstore","DH"))</f>
        <v/>
      </c>
      <c r="O8614">
        <f>IF($B8614="","",IFERROR(VLOOKUP($B8614,Mapping!$A:$C,2,0),"Not Mapped"))</f>
        <v/>
      </c>
      <c r="P8614">
        <f>IF($B8614="","",IFERROR(VLOOKUP($B8614,Mapping!$A:$C,3,0),"Not Mapped"))</f>
        <v/>
      </c>
      <c r="Q8614">
        <f>IF($B8614="","",IF(COUNTIF(Exclusions!$A:$A,$B8614)&gt;0,"Yes","No"))</f>
        <v/>
      </c>
      <c r="R8614" s="17">
        <f>IF($B8614="","",MIN(1,DAY($A8614)/IF($N8614="Superstore",Settings!$B$5,Settings!$B$4)))</f>
        <v/>
      </c>
      <c r="S8614" s="17">
        <f>IF(OR($B8614="",$G8614="",$R8614=0),"",$G8614/$R8614)</f>
        <v/>
      </c>
      <c r="T8614">
        <f>IF($S8614="","",IF($S8614&lt;Settings!$B$8,"Critical",IF($S8614&lt;Settings!$B$9,"Semi Critical","Non Critical")))</f>
        <v/>
      </c>
      <c r="U8614">
        <f>IF($B8614="","",IFERROR(VLOOKUP($O8614,Leaders!$A:$B,2,0),"Not Mapped"))</f>
        <v/>
      </c>
    </row>
    <row r="8615">
      <c r="A8615" s="16" t="n"/>
      <c r="G8615" s="17" t="n"/>
      <c r="H8615" s="17" t="n"/>
      <c r="I8615" s="17" t="n"/>
      <c r="J8615" s="17" t="n"/>
      <c r="K8615" s="17" t="n"/>
      <c r="L8615" s="17" t="n"/>
      <c r="N8615">
        <f>IF($B8615="","",IF($C8615="SUPERSTORE","Superstore","DH"))</f>
        <v/>
      </c>
      <c r="O8615">
        <f>IF($B8615="","",IFERROR(VLOOKUP($B8615,Mapping!$A:$C,2,0),"Not Mapped"))</f>
        <v/>
      </c>
      <c r="P8615">
        <f>IF($B8615="","",IFERROR(VLOOKUP($B8615,Mapping!$A:$C,3,0),"Not Mapped"))</f>
        <v/>
      </c>
      <c r="Q8615">
        <f>IF($B8615="","",IF(COUNTIF(Exclusions!$A:$A,$B8615)&gt;0,"Yes","No"))</f>
        <v/>
      </c>
      <c r="R8615" s="17">
        <f>IF($B8615="","",MIN(1,DAY($A8615)/IF($N8615="Superstore",Settings!$B$5,Settings!$B$4)))</f>
        <v/>
      </c>
      <c r="S8615" s="17">
        <f>IF(OR($B8615="",$G8615="",$R8615=0),"",$G8615/$R8615)</f>
        <v/>
      </c>
      <c r="T8615">
        <f>IF($S8615="","",IF($S8615&lt;Settings!$B$8,"Critical",IF($S8615&lt;Settings!$B$9,"Semi Critical","Non Critical")))</f>
        <v/>
      </c>
      <c r="U8615">
        <f>IF($B8615="","",IFERROR(VLOOKUP($O8615,Leaders!$A:$B,2,0),"Not Mapped"))</f>
        <v/>
      </c>
    </row>
    <row r="8616">
      <c r="A8616" s="16" t="n"/>
      <c r="G8616" s="17" t="n"/>
      <c r="H8616" s="17" t="n"/>
      <c r="I8616" s="17" t="n"/>
      <c r="J8616" s="17" t="n"/>
      <c r="K8616" s="17" t="n"/>
      <c r="L8616" s="17" t="n"/>
      <c r="N8616">
        <f>IF($B8616="","",IF($C8616="SUPERSTORE","Superstore","DH"))</f>
        <v/>
      </c>
      <c r="O8616">
        <f>IF($B8616="","",IFERROR(VLOOKUP($B8616,Mapping!$A:$C,2,0),"Not Mapped"))</f>
        <v/>
      </c>
      <c r="P8616">
        <f>IF($B8616="","",IFERROR(VLOOKUP($B8616,Mapping!$A:$C,3,0),"Not Mapped"))</f>
        <v/>
      </c>
      <c r="Q8616">
        <f>IF($B8616="","",IF(COUNTIF(Exclusions!$A:$A,$B8616)&gt;0,"Yes","No"))</f>
        <v/>
      </c>
      <c r="R8616" s="17">
        <f>IF($B8616="","",MIN(1,DAY($A8616)/IF($N8616="Superstore",Settings!$B$5,Settings!$B$4)))</f>
        <v/>
      </c>
      <c r="S8616" s="17">
        <f>IF(OR($B8616="",$G8616="",$R8616=0),"",$G8616/$R8616)</f>
        <v/>
      </c>
      <c r="T8616">
        <f>IF($S8616="","",IF($S8616&lt;Settings!$B$8,"Critical",IF($S8616&lt;Settings!$B$9,"Semi Critical","Non Critical")))</f>
        <v/>
      </c>
      <c r="U8616">
        <f>IF($B8616="","",IFERROR(VLOOKUP($O8616,Leaders!$A:$B,2,0),"Not Mapped"))</f>
        <v/>
      </c>
    </row>
    <row r="8617">
      <c r="A8617" s="16" t="n"/>
      <c r="G8617" s="17" t="n"/>
      <c r="H8617" s="17" t="n"/>
      <c r="I8617" s="17" t="n"/>
      <c r="J8617" s="17" t="n"/>
      <c r="K8617" s="17" t="n"/>
      <c r="L8617" s="17" t="n"/>
      <c r="N8617">
        <f>IF($B8617="","",IF($C8617="SUPERSTORE","Superstore","DH"))</f>
        <v/>
      </c>
      <c r="O8617">
        <f>IF($B8617="","",IFERROR(VLOOKUP($B8617,Mapping!$A:$C,2,0),"Not Mapped"))</f>
        <v/>
      </c>
      <c r="P8617">
        <f>IF($B8617="","",IFERROR(VLOOKUP($B8617,Mapping!$A:$C,3,0),"Not Mapped"))</f>
        <v/>
      </c>
      <c r="Q8617">
        <f>IF($B8617="","",IF(COUNTIF(Exclusions!$A:$A,$B8617)&gt;0,"Yes","No"))</f>
        <v/>
      </c>
      <c r="R8617" s="17">
        <f>IF($B8617="","",MIN(1,DAY($A8617)/IF($N8617="Superstore",Settings!$B$5,Settings!$B$4)))</f>
        <v/>
      </c>
      <c r="S8617" s="17">
        <f>IF(OR($B8617="",$G8617="",$R8617=0),"",$G8617/$R8617)</f>
        <v/>
      </c>
      <c r="T8617">
        <f>IF($S8617="","",IF($S8617&lt;Settings!$B$8,"Critical",IF($S8617&lt;Settings!$B$9,"Semi Critical","Non Critical")))</f>
        <v/>
      </c>
      <c r="U8617">
        <f>IF($B8617="","",IFERROR(VLOOKUP($O8617,Leaders!$A:$B,2,0),"Not Mapped"))</f>
        <v/>
      </c>
    </row>
    <row r="8618">
      <c r="A8618" s="16" t="n"/>
      <c r="G8618" s="17" t="n"/>
      <c r="H8618" s="17" t="n"/>
      <c r="I8618" s="17" t="n"/>
      <c r="J8618" s="17" t="n"/>
      <c r="K8618" s="17" t="n"/>
      <c r="L8618" s="17" t="n"/>
      <c r="N8618">
        <f>IF($B8618="","",IF($C8618="SUPERSTORE","Superstore","DH"))</f>
        <v/>
      </c>
      <c r="O8618">
        <f>IF($B8618="","",IFERROR(VLOOKUP($B8618,Mapping!$A:$C,2,0),"Not Mapped"))</f>
        <v/>
      </c>
      <c r="P8618">
        <f>IF($B8618="","",IFERROR(VLOOKUP($B8618,Mapping!$A:$C,3,0),"Not Mapped"))</f>
        <v/>
      </c>
      <c r="Q8618">
        <f>IF($B8618="","",IF(COUNTIF(Exclusions!$A:$A,$B8618)&gt;0,"Yes","No"))</f>
        <v/>
      </c>
      <c r="R8618" s="17">
        <f>IF($B8618="","",MIN(1,DAY($A8618)/IF($N8618="Superstore",Settings!$B$5,Settings!$B$4)))</f>
        <v/>
      </c>
      <c r="S8618" s="17">
        <f>IF(OR($B8618="",$G8618="",$R8618=0),"",$G8618/$R8618)</f>
        <v/>
      </c>
      <c r="T8618">
        <f>IF($S8618="","",IF($S8618&lt;Settings!$B$8,"Critical",IF($S8618&lt;Settings!$B$9,"Semi Critical","Non Critical")))</f>
        <v/>
      </c>
      <c r="U8618">
        <f>IF($B8618="","",IFERROR(VLOOKUP($O8618,Leaders!$A:$B,2,0),"Not Mapped"))</f>
        <v/>
      </c>
    </row>
    <row r="8619">
      <c r="A8619" s="16" t="n"/>
      <c r="G8619" s="17" t="n"/>
      <c r="H8619" s="17" t="n"/>
      <c r="I8619" s="17" t="n"/>
      <c r="J8619" s="17" t="n"/>
      <c r="K8619" s="17" t="n"/>
      <c r="L8619" s="17" t="n"/>
      <c r="N8619">
        <f>IF($B8619="","",IF($C8619="SUPERSTORE","Superstore","DH"))</f>
        <v/>
      </c>
      <c r="O8619">
        <f>IF($B8619="","",IFERROR(VLOOKUP($B8619,Mapping!$A:$C,2,0),"Not Mapped"))</f>
        <v/>
      </c>
      <c r="P8619">
        <f>IF($B8619="","",IFERROR(VLOOKUP($B8619,Mapping!$A:$C,3,0),"Not Mapped"))</f>
        <v/>
      </c>
      <c r="Q8619">
        <f>IF($B8619="","",IF(COUNTIF(Exclusions!$A:$A,$B8619)&gt;0,"Yes","No"))</f>
        <v/>
      </c>
      <c r="R8619" s="17">
        <f>IF($B8619="","",MIN(1,DAY($A8619)/IF($N8619="Superstore",Settings!$B$5,Settings!$B$4)))</f>
        <v/>
      </c>
      <c r="S8619" s="17">
        <f>IF(OR($B8619="",$G8619="",$R8619=0),"",$G8619/$R8619)</f>
        <v/>
      </c>
      <c r="T8619">
        <f>IF($S8619="","",IF($S8619&lt;Settings!$B$8,"Critical",IF($S8619&lt;Settings!$B$9,"Semi Critical","Non Critical")))</f>
        <v/>
      </c>
      <c r="U8619">
        <f>IF($B8619="","",IFERROR(VLOOKUP($O8619,Leaders!$A:$B,2,0),"Not Mapped"))</f>
        <v/>
      </c>
    </row>
    <row r="8620">
      <c r="A8620" s="16" t="n"/>
      <c r="G8620" s="17" t="n"/>
      <c r="H8620" s="17" t="n"/>
      <c r="I8620" s="17" t="n"/>
      <c r="J8620" s="17" t="n"/>
      <c r="K8620" s="17" t="n"/>
      <c r="L8620" s="17" t="n"/>
      <c r="N8620">
        <f>IF($B8620="","",IF($C8620="SUPERSTORE","Superstore","DH"))</f>
        <v/>
      </c>
      <c r="O8620">
        <f>IF($B8620="","",IFERROR(VLOOKUP($B8620,Mapping!$A:$C,2,0),"Not Mapped"))</f>
        <v/>
      </c>
      <c r="P8620">
        <f>IF($B8620="","",IFERROR(VLOOKUP($B8620,Mapping!$A:$C,3,0),"Not Mapped"))</f>
        <v/>
      </c>
      <c r="Q8620">
        <f>IF($B8620="","",IF(COUNTIF(Exclusions!$A:$A,$B8620)&gt;0,"Yes","No"))</f>
        <v/>
      </c>
      <c r="R8620" s="17">
        <f>IF($B8620="","",MIN(1,DAY($A8620)/IF($N8620="Superstore",Settings!$B$5,Settings!$B$4)))</f>
        <v/>
      </c>
      <c r="S8620" s="17">
        <f>IF(OR($B8620="",$G8620="",$R8620=0),"",$G8620/$R8620)</f>
        <v/>
      </c>
      <c r="T8620">
        <f>IF($S8620="","",IF($S8620&lt;Settings!$B$8,"Critical",IF($S8620&lt;Settings!$B$9,"Semi Critical","Non Critical")))</f>
        <v/>
      </c>
      <c r="U8620">
        <f>IF($B8620="","",IFERROR(VLOOKUP($O8620,Leaders!$A:$B,2,0),"Not Mapped"))</f>
        <v/>
      </c>
    </row>
    <row r="8621">
      <c r="A8621" s="16" t="n"/>
      <c r="G8621" s="17" t="n"/>
      <c r="H8621" s="17" t="n"/>
      <c r="I8621" s="17" t="n"/>
      <c r="J8621" s="17" t="n"/>
      <c r="K8621" s="17" t="n"/>
      <c r="L8621" s="17" t="n"/>
      <c r="N8621">
        <f>IF($B8621="","",IF($C8621="SUPERSTORE","Superstore","DH"))</f>
        <v/>
      </c>
      <c r="O8621">
        <f>IF($B8621="","",IFERROR(VLOOKUP($B8621,Mapping!$A:$C,2,0),"Not Mapped"))</f>
        <v/>
      </c>
      <c r="P8621">
        <f>IF($B8621="","",IFERROR(VLOOKUP($B8621,Mapping!$A:$C,3,0),"Not Mapped"))</f>
        <v/>
      </c>
      <c r="Q8621">
        <f>IF($B8621="","",IF(COUNTIF(Exclusions!$A:$A,$B8621)&gt;0,"Yes","No"))</f>
        <v/>
      </c>
      <c r="R8621" s="17">
        <f>IF($B8621="","",MIN(1,DAY($A8621)/IF($N8621="Superstore",Settings!$B$5,Settings!$B$4)))</f>
        <v/>
      </c>
      <c r="S8621" s="17">
        <f>IF(OR($B8621="",$G8621="",$R8621=0),"",$G8621/$R8621)</f>
        <v/>
      </c>
      <c r="T8621">
        <f>IF($S8621="","",IF($S8621&lt;Settings!$B$8,"Critical",IF($S8621&lt;Settings!$B$9,"Semi Critical","Non Critical")))</f>
        <v/>
      </c>
      <c r="U8621">
        <f>IF($B8621="","",IFERROR(VLOOKUP($O8621,Leaders!$A:$B,2,0),"Not Mapped"))</f>
        <v/>
      </c>
    </row>
    <row r="8622">
      <c r="A8622" s="16" t="n"/>
      <c r="G8622" s="17" t="n"/>
      <c r="H8622" s="17" t="n"/>
      <c r="I8622" s="17" t="n"/>
      <c r="J8622" s="17" t="n"/>
      <c r="K8622" s="17" t="n"/>
      <c r="L8622" s="17" t="n"/>
      <c r="N8622">
        <f>IF($B8622="","",IF($C8622="SUPERSTORE","Superstore","DH"))</f>
        <v/>
      </c>
      <c r="O8622">
        <f>IF($B8622="","",IFERROR(VLOOKUP($B8622,Mapping!$A:$C,2,0),"Not Mapped"))</f>
        <v/>
      </c>
      <c r="P8622">
        <f>IF($B8622="","",IFERROR(VLOOKUP($B8622,Mapping!$A:$C,3,0),"Not Mapped"))</f>
        <v/>
      </c>
      <c r="Q8622">
        <f>IF($B8622="","",IF(COUNTIF(Exclusions!$A:$A,$B8622)&gt;0,"Yes","No"))</f>
        <v/>
      </c>
      <c r="R8622" s="17">
        <f>IF($B8622="","",MIN(1,DAY($A8622)/IF($N8622="Superstore",Settings!$B$5,Settings!$B$4)))</f>
        <v/>
      </c>
      <c r="S8622" s="17">
        <f>IF(OR($B8622="",$G8622="",$R8622=0),"",$G8622/$R8622)</f>
        <v/>
      </c>
      <c r="T8622">
        <f>IF($S8622="","",IF($S8622&lt;Settings!$B$8,"Critical",IF($S8622&lt;Settings!$B$9,"Semi Critical","Non Critical")))</f>
        <v/>
      </c>
      <c r="U8622">
        <f>IF($B8622="","",IFERROR(VLOOKUP($O8622,Leaders!$A:$B,2,0),"Not Mapped"))</f>
        <v/>
      </c>
    </row>
    <row r="8623">
      <c r="A8623" s="16" t="n"/>
      <c r="G8623" s="17" t="n"/>
      <c r="H8623" s="17" t="n"/>
      <c r="I8623" s="17" t="n"/>
      <c r="J8623" s="17" t="n"/>
      <c r="K8623" s="17" t="n"/>
      <c r="L8623" s="17" t="n"/>
      <c r="N8623">
        <f>IF($B8623="","",IF($C8623="SUPERSTORE","Superstore","DH"))</f>
        <v/>
      </c>
      <c r="O8623">
        <f>IF($B8623="","",IFERROR(VLOOKUP($B8623,Mapping!$A:$C,2,0),"Not Mapped"))</f>
        <v/>
      </c>
      <c r="P8623">
        <f>IF($B8623="","",IFERROR(VLOOKUP($B8623,Mapping!$A:$C,3,0),"Not Mapped"))</f>
        <v/>
      </c>
      <c r="Q8623">
        <f>IF($B8623="","",IF(COUNTIF(Exclusions!$A:$A,$B8623)&gt;0,"Yes","No"))</f>
        <v/>
      </c>
      <c r="R8623" s="17">
        <f>IF($B8623="","",MIN(1,DAY($A8623)/IF($N8623="Superstore",Settings!$B$5,Settings!$B$4)))</f>
        <v/>
      </c>
      <c r="S8623" s="17">
        <f>IF(OR($B8623="",$G8623="",$R8623=0),"",$G8623/$R8623)</f>
        <v/>
      </c>
      <c r="T8623">
        <f>IF($S8623="","",IF($S8623&lt;Settings!$B$8,"Critical",IF($S8623&lt;Settings!$B$9,"Semi Critical","Non Critical")))</f>
        <v/>
      </c>
      <c r="U8623">
        <f>IF($B8623="","",IFERROR(VLOOKUP($O8623,Leaders!$A:$B,2,0),"Not Mapped"))</f>
        <v/>
      </c>
    </row>
    <row r="8624">
      <c r="A8624" s="16" t="n"/>
      <c r="G8624" s="17" t="n"/>
      <c r="H8624" s="17" t="n"/>
      <c r="I8624" s="17" t="n"/>
      <c r="J8624" s="17" t="n"/>
      <c r="K8624" s="17" t="n"/>
      <c r="L8624" s="17" t="n"/>
      <c r="N8624">
        <f>IF($B8624="","",IF($C8624="SUPERSTORE","Superstore","DH"))</f>
        <v/>
      </c>
      <c r="O8624">
        <f>IF($B8624="","",IFERROR(VLOOKUP($B8624,Mapping!$A:$C,2,0),"Not Mapped"))</f>
        <v/>
      </c>
      <c r="P8624">
        <f>IF($B8624="","",IFERROR(VLOOKUP($B8624,Mapping!$A:$C,3,0),"Not Mapped"))</f>
        <v/>
      </c>
      <c r="Q8624">
        <f>IF($B8624="","",IF(COUNTIF(Exclusions!$A:$A,$B8624)&gt;0,"Yes","No"))</f>
        <v/>
      </c>
      <c r="R8624" s="17">
        <f>IF($B8624="","",MIN(1,DAY($A8624)/IF($N8624="Superstore",Settings!$B$5,Settings!$B$4)))</f>
        <v/>
      </c>
      <c r="S8624" s="17">
        <f>IF(OR($B8624="",$G8624="",$R8624=0),"",$G8624/$R8624)</f>
        <v/>
      </c>
      <c r="T8624">
        <f>IF($S8624="","",IF($S8624&lt;Settings!$B$8,"Critical",IF($S8624&lt;Settings!$B$9,"Semi Critical","Non Critical")))</f>
        <v/>
      </c>
      <c r="U8624">
        <f>IF($B8624="","",IFERROR(VLOOKUP($O8624,Leaders!$A:$B,2,0),"Not Mapped"))</f>
        <v/>
      </c>
    </row>
    <row r="8625">
      <c r="A8625" s="16" t="n"/>
      <c r="G8625" s="17" t="n"/>
      <c r="H8625" s="17" t="n"/>
      <c r="I8625" s="17" t="n"/>
      <c r="J8625" s="17" t="n"/>
      <c r="K8625" s="17" t="n"/>
      <c r="L8625" s="17" t="n"/>
      <c r="N8625">
        <f>IF($B8625="","",IF($C8625="SUPERSTORE","Superstore","DH"))</f>
        <v/>
      </c>
      <c r="O8625">
        <f>IF($B8625="","",IFERROR(VLOOKUP($B8625,Mapping!$A:$C,2,0),"Not Mapped"))</f>
        <v/>
      </c>
      <c r="P8625">
        <f>IF($B8625="","",IFERROR(VLOOKUP($B8625,Mapping!$A:$C,3,0),"Not Mapped"))</f>
        <v/>
      </c>
      <c r="Q8625">
        <f>IF($B8625="","",IF(COUNTIF(Exclusions!$A:$A,$B8625)&gt;0,"Yes","No"))</f>
        <v/>
      </c>
      <c r="R8625" s="17">
        <f>IF($B8625="","",MIN(1,DAY($A8625)/IF($N8625="Superstore",Settings!$B$5,Settings!$B$4)))</f>
        <v/>
      </c>
      <c r="S8625" s="17">
        <f>IF(OR($B8625="",$G8625="",$R8625=0),"",$G8625/$R8625)</f>
        <v/>
      </c>
      <c r="T8625">
        <f>IF($S8625="","",IF($S8625&lt;Settings!$B$8,"Critical",IF($S8625&lt;Settings!$B$9,"Semi Critical","Non Critical")))</f>
        <v/>
      </c>
      <c r="U8625">
        <f>IF($B8625="","",IFERROR(VLOOKUP($O8625,Leaders!$A:$B,2,0),"Not Mapped"))</f>
        <v/>
      </c>
    </row>
    <row r="8626">
      <c r="A8626" s="16" t="n"/>
      <c r="G8626" s="17" t="n"/>
      <c r="H8626" s="17" t="n"/>
      <c r="I8626" s="17" t="n"/>
      <c r="J8626" s="17" t="n"/>
      <c r="K8626" s="17" t="n"/>
      <c r="L8626" s="17" t="n"/>
      <c r="N8626">
        <f>IF($B8626="","",IF($C8626="SUPERSTORE","Superstore","DH"))</f>
        <v/>
      </c>
      <c r="O8626">
        <f>IF($B8626="","",IFERROR(VLOOKUP($B8626,Mapping!$A:$C,2,0),"Not Mapped"))</f>
        <v/>
      </c>
      <c r="P8626">
        <f>IF($B8626="","",IFERROR(VLOOKUP($B8626,Mapping!$A:$C,3,0),"Not Mapped"))</f>
        <v/>
      </c>
      <c r="Q8626">
        <f>IF($B8626="","",IF(COUNTIF(Exclusions!$A:$A,$B8626)&gt;0,"Yes","No"))</f>
        <v/>
      </c>
      <c r="R8626" s="17">
        <f>IF($B8626="","",MIN(1,DAY($A8626)/IF($N8626="Superstore",Settings!$B$5,Settings!$B$4)))</f>
        <v/>
      </c>
      <c r="S8626" s="17">
        <f>IF(OR($B8626="",$G8626="",$R8626=0),"",$G8626/$R8626)</f>
        <v/>
      </c>
      <c r="T8626">
        <f>IF($S8626="","",IF($S8626&lt;Settings!$B$8,"Critical",IF($S8626&lt;Settings!$B$9,"Semi Critical","Non Critical")))</f>
        <v/>
      </c>
      <c r="U8626">
        <f>IF($B8626="","",IFERROR(VLOOKUP($O8626,Leaders!$A:$B,2,0),"Not Mapped"))</f>
        <v/>
      </c>
    </row>
    <row r="8627">
      <c r="A8627" s="16" t="n"/>
      <c r="G8627" s="17" t="n"/>
      <c r="H8627" s="17" t="n"/>
      <c r="I8627" s="17" t="n"/>
      <c r="J8627" s="17" t="n"/>
      <c r="K8627" s="17" t="n"/>
      <c r="L8627" s="17" t="n"/>
      <c r="N8627">
        <f>IF($B8627="","",IF($C8627="SUPERSTORE","Superstore","DH"))</f>
        <v/>
      </c>
      <c r="O8627">
        <f>IF($B8627="","",IFERROR(VLOOKUP($B8627,Mapping!$A:$C,2,0),"Not Mapped"))</f>
        <v/>
      </c>
      <c r="P8627">
        <f>IF($B8627="","",IFERROR(VLOOKUP($B8627,Mapping!$A:$C,3,0),"Not Mapped"))</f>
        <v/>
      </c>
      <c r="Q8627">
        <f>IF($B8627="","",IF(COUNTIF(Exclusions!$A:$A,$B8627)&gt;0,"Yes","No"))</f>
        <v/>
      </c>
      <c r="R8627" s="17">
        <f>IF($B8627="","",MIN(1,DAY($A8627)/IF($N8627="Superstore",Settings!$B$5,Settings!$B$4)))</f>
        <v/>
      </c>
      <c r="S8627" s="17">
        <f>IF(OR($B8627="",$G8627="",$R8627=0),"",$G8627/$R8627)</f>
        <v/>
      </c>
      <c r="T8627">
        <f>IF($S8627="","",IF($S8627&lt;Settings!$B$8,"Critical",IF($S8627&lt;Settings!$B$9,"Semi Critical","Non Critical")))</f>
        <v/>
      </c>
      <c r="U8627">
        <f>IF($B8627="","",IFERROR(VLOOKUP($O8627,Leaders!$A:$B,2,0),"Not Mapped"))</f>
        <v/>
      </c>
    </row>
    <row r="8628">
      <c r="A8628" s="16" t="n"/>
      <c r="G8628" s="17" t="n"/>
      <c r="H8628" s="17" t="n"/>
      <c r="I8628" s="17" t="n"/>
      <c r="J8628" s="17" t="n"/>
      <c r="K8628" s="17" t="n"/>
      <c r="L8628" s="17" t="n"/>
      <c r="N8628">
        <f>IF($B8628="","",IF($C8628="SUPERSTORE","Superstore","DH"))</f>
        <v/>
      </c>
      <c r="O8628">
        <f>IF($B8628="","",IFERROR(VLOOKUP($B8628,Mapping!$A:$C,2,0),"Not Mapped"))</f>
        <v/>
      </c>
      <c r="P8628">
        <f>IF($B8628="","",IFERROR(VLOOKUP($B8628,Mapping!$A:$C,3,0),"Not Mapped"))</f>
        <v/>
      </c>
      <c r="Q8628">
        <f>IF($B8628="","",IF(COUNTIF(Exclusions!$A:$A,$B8628)&gt;0,"Yes","No"))</f>
        <v/>
      </c>
      <c r="R8628" s="17">
        <f>IF($B8628="","",MIN(1,DAY($A8628)/IF($N8628="Superstore",Settings!$B$5,Settings!$B$4)))</f>
        <v/>
      </c>
      <c r="S8628" s="17">
        <f>IF(OR($B8628="",$G8628="",$R8628=0),"",$G8628/$R8628)</f>
        <v/>
      </c>
      <c r="T8628">
        <f>IF($S8628="","",IF($S8628&lt;Settings!$B$8,"Critical",IF($S8628&lt;Settings!$B$9,"Semi Critical","Non Critical")))</f>
        <v/>
      </c>
      <c r="U8628">
        <f>IF($B8628="","",IFERROR(VLOOKUP($O8628,Leaders!$A:$B,2,0),"Not Mapped"))</f>
        <v/>
      </c>
    </row>
    <row r="8629">
      <c r="A8629" s="16" t="n"/>
      <c r="G8629" s="17" t="n"/>
      <c r="H8629" s="17" t="n"/>
      <c r="I8629" s="17" t="n"/>
      <c r="J8629" s="17" t="n"/>
      <c r="K8629" s="17" t="n"/>
      <c r="L8629" s="17" t="n"/>
      <c r="N8629">
        <f>IF($B8629="","",IF($C8629="SUPERSTORE","Superstore","DH"))</f>
        <v/>
      </c>
      <c r="O8629">
        <f>IF($B8629="","",IFERROR(VLOOKUP($B8629,Mapping!$A:$C,2,0),"Not Mapped"))</f>
        <v/>
      </c>
      <c r="P8629">
        <f>IF($B8629="","",IFERROR(VLOOKUP($B8629,Mapping!$A:$C,3,0),"Not Mapped"))</f>
        <v/>
      </c>
      <c r="Q8629">
        <f>IF($B8629="","",IF(COUNTIF(Exclusions!$A:$A,$B8629)&gt;0,"Yes","No"))</f>
        <v/>
      </c>
      <c r="R8629" s="17">
        <f>IF($B8629="","",MIN(1,DAY($A8629)/IF($N8629="Superstore",Settings!$B$5,Settings!$B$4)))</f>
        <v/>
      </c>
      <c r="S8629" s="17">
        <f>IF(OR($B8629="",$G8629="",$R8629=0),"",$G8629/$R8629)</f>
        <v/>
      </c>
      <c r="T8629">
        <f>IF($S8629="","",IF($S8629&lt;Settings!$B$8,"Critical",IF($S8629&lt;Settings!$B$9,"Semi Critical","Non Critical")))</f>
        <v/>
      </c>
      <c r="U8629">
        <f>IF($B8629="","",IFERROR(VLOOKUP($O8629,Leaders!$A:$B,2,0),"Not Mapped"))</f>
        <v/>
      </c>
    </row>
    <row r="8630">
      <c r="A8630" s="16" t="n"/>
      <c r="G8630" s="17" t="n"/>
      <c r="H8630" s="17" t="n"/>
      <c r="I8630" s="17" t="n"/>
      <c r="J8630" s="17" t="n"/>
      <c r="K8630" s="17" t="n"/>
      <c r="L8630" s="17" t="n"/>
      <c r="N8630">
        <f>IF($B8630="","",IF($C8630="SUPERSTORE","Superstore","DH"))</f>
        <v/>
      </c>
      <c r="O8630">
        <f>IF($B8630="","",IFERROR(VLOOKUP($B8630,Mapping!$A:$C,2,0),"Not Mapped"))</f>
        <v/>
      </c>
      <c r="P8630">
        <f>IF($B8630="","",IFERROR(VLOOKUP($B8630,Mapping!$A:$C,3,0),"Not Mapped"))</f>
        <v/>
      </c>
      <c r="Q8630">
        <f>IF($B8630="","",IF(COUNTIF(Exclusions!$A:$A,$B8630)&gt;0,"Yes","No"))</f>
        <v/>
      </c>
      <c r="R8630" s="17">
        <f>IF($B8630="","",MIN(1,DAY($A8630)/IF($N8630="Superstore",Settings!$B$5,Settings!$B$4)))</f>
        <v/>
      </c>
      <c r="S8630" s="17">
        <f>IF(OR($B8630="",$G8630="",$R8630=0),"",$G8630/$R8630)</f>
        <v/>
      </c>
      <c r="T8630">
        <f>IF($S8630="","",IF($S8630&lt;Settings!$B$8,"Critical",IF($S8630&lt;Settings!$B$9,"Semi Critical","Non Critical")))</f>
        <v/>
      </c>
      <c r="U8630">
        <f>IF($B8630="","",IFERROR(VLOOKUP($O8630,Leaders!$A:$B,2,0),"Not Mapped"))</f>
        <v/>
      </c>
    </row>
    <row r="8631">
      <c r="A8631" s="16" t="n"/>
      <c r="G8631" s="17" t="n"/>
      <c r="H8631" s="17" t="n"/>
      <c r="I8631" s="17" t="n"/>
      <c r="J8631" s="17" t="n"/>
      <c r="K8631" s="17" t="n"/>
      <c r="L8631" s="17" t="n"/>
      <c r="N8631">
        <f>IF($B8631="","",IF($C8631="SUPERSTORE","Superstore","DH"))</f>
        <v/>
      </c>
      <c r="O8631">
        <f>IF($B8631="","",IFERROR(VLOOKUP($B8631,Mapping!$A:$C,2,0),"Not Mapped"))</f>
        <v/>
      </c>
      <c r="P8631">
        <f>IF($B8631="","",IFERROR(VLOOKUP($B8631,Mapping!$A:$C,3,0),"Not Mapped"))</f>
        <v/>
      </c>
      <c r="Q8631">
        <f>IF($B8631="","",IF(COUNTIF(Exclusions!$A:$A,$B8631)&gt;0,"Yes","No"))</f>
        <v/>
      </c>
      <c r="R8631" s="17">
        <f>IF($B8631="","",MIN(1,DAY($A8631)/IF($N8631="Superstore",Settings!$B$5,Settings!$B$4)))</f>
        <v/>
      </c>
      <c r="S8631" s="17">
        <f>IF(OR($B8631="",$G8631="",$R8631=0),"",$G8631/$R8631)</f>
        <v/>
      </c>
      <c r="T8631">
        <f>IF($S8631="","",IF($S8631&lt;Settings!$B$8,"Critical",IF($S8631&lt;Settings!$B$9,"Semi Critical","Non Critical")))</f>
        <v/>
      </c>
      <c r="U8631">
        <f>IF($B8631="","",IFERROR(VLOOKUP($O8631,Leaders!$A:$B,2,0),"Not Mapped"))</f>
        <v/>
      </c>
    </row>
    <row r="8632">
      <c r="A8632" s="16" t="n"/>
      <c r="G8632" s="17" t="n"/>
      <c r="H8632" s="17" t="n"/>
      <c r="I8632" s="17" t="n"/>
      <c r="J8632" s="17" t="n"/>
      <c r="K8632" s="17" t="n"/>
      <c r="L8632" s="17" t="n"/>
      <c r="N8632">
        <f>IF($B8632="","",IF($C8632="SUPERSTORE","Superstore","DH"))</f>
        <v/>
      </c>
      <c r="O8632">
        <f>IF($B8632="","",IFERROR(VLOOKUP($B8632,Mapping!$A:$C,2,0),"Not Mapped"))</f>
        <v/>
      </c>
      <c r="P8632">
        <f>IF($B8632="","",IFERROR(VLOOKUP($B8632,Mapping!$A:$C,3,0),"Not Mapped"))</f>
        <v/>
      </c>
      <c r="Q8632">
        <f>IF($B8632="","",IF(COUNTIF(Exclusions!$A:$A,$B8632)&gt;0,"Yes","No"))</f>
        <v/>
      </c>
      <c r="R8632" s="17">
        <f>IF($B8632="","",MIN(1,DAY($A8632)/IF($N8632="Superstore",Settings!$B$5,Settings!$B$4)))</f>
        <v/>
      </c>
      <c r="S8632" s="17">
        <f>IF(OR($B8632="",$G8632="",$R8632=0),"",$G8632/$R8632)</f>
        <v/>
      </c>
      <c r="T8632">
        <f>IF($S8632="","",IF($S8632&lt;Settings!$B$8,"Critical",IF($S8632&lt;Settings!$B$9,"Semi Critical","Non Critical")))</f>
        <v/>
      </c>
      <c r="U8632">
        <f>IF($B8632="","",IFERROR(VLOOKUP($O8632,Leaders!$A:$B,2,0),"Not Mapped"))</f>
        <v/>
      </c>
    </row>
    <row r="8633">
      <c r="A8633" s="16" t="n"/>
      <c r="G8633" s="17" t="n"/>
      <c r="H8633" s="17" t="n"/>
      <c r="I8633" s="17" t="n"/>
      <c r="J8633" s="17" t="n"/>
      <c r="K8633" s="17" t="n"/>
      <c r="L8633" s="17" t="n"/>
      <c r="N8633">
        <f>IF($B8633="","",IF($C8633="SUPERSTORE","Superstore","DH"))</f>
        <v/>
      </c>
      <c r="O8633">
        <f>IF($B8633="","",IFERROR(VLOOKUP($B8633,Mapping!$A:$C,2,0),"Not Mapped"))</f>
        <v/>
      </c>
      <c r="P8633">
        <f>IF($B8633="","",IFERROR(VLOOKUP($B8633,Mapping!$A:$C,3,0),"Not Mapped"))</f>
        <v/>
      </c>
      <c r="Q8633">
        <f>IF($B8633="","",IF(COUNTIF(Exclusions!$A:$A,$B8633)&gt;0,"Yes","No"))</f>
        <v/>
      </c>
      <c r="R8633" s="17">
        <f>IF($B8633="","",MIN(1,DAY($A8633)/IF($N8633="Superstore",Settings!$B$5,Settings!$B$4)))</f>
        <v/>
      </c>
      <c r="S8633" s="17">
        <f>IF(OR($B8633="",$G8633="",$R8633=0),"",$G8633/$R8633)</f>
        <v/>
      </c>
      <c r="T8633">
        <f>IF($S8633="","",IF($S8633&lt;Settings!$B$8,"Critical",IF($S8633&lt;Settings!$B$9,"Semi Critical","Non Critical")))</f>
        <v/>
      </c>
      <c r="U8633">
        <f>IF($B8633="","",IFERROR(VLOOKUP($O8633,Leaders!$A:$B,2,0),"Not Mapped"))</f>
        <v/>
      </c>
    </row>
    <row r="8634">
      <c r="A8634" s="16" t="n"/>
      <c r="G8634" s="17" t="n"/>
      <c r="H8634" s="17" t="n"/>
      <c r="I8634" s="17" t="n"/>
      <c r="J8634" s="17" t="n"/>
      <c r="K8634" s="17" t="n"/>
      <c r="L8634" s="17" t="n"/>
      <c r="N8634">
        <f>IF($B8634="","",IF($C8634="SUPERSTORE","Superstore","DH"))</f>
        <v/>
      </c>
      <c r="O8634">
        <f>IF($B8634="","",IFERROR(VLOOKUP($B8634,Mapping!$A:$C,2,0),"Not Mapped"))</f>
        <v/>
      </c>
      <c r="P8634">
        <f>IF($B8634="","",IFERROR(VLOOKUP($B8634,Mapping!$A:$C,3,0),"Not Mapped"))</f>
        <v/>
      </c>
      <c r="Q8634">
        <f>IF($B8634="","",IF(COUNTIF(Exclusions!$A:$A,$B8634)&gt;0,"Yes","No"))</f>
        <v/>
      </c>
      <c r="R8634" s="17">
        <f>IF($B8634="","",MIN(1,DAY($A8634)/IF($N8634="Superstore",Settings!$B$5,Settings!$B$4)))</f>
        <v/>
      </c>
      <c r="S8634" s="17">
        <f>IF(OR($B8634="",$G8634="",$R8634=0),"",$G8634/$R8634)</f>
        <v/>
      </c>
      <c r="T8634">
        <f>IF($S8634="","",IF($S8634&lt;Settings!$B$8,"Critical",IF($S8634&lt;Settings!$B$9,"Semi Critical","Non Critical")))</f>
        <v/>
      </c>
      <c r="U8634">
        <f>IF($B8634="","",IFERROR(VLOOKUP($O8634,Leaders!$A:$B,2,0),"Not Mapped"))</f>
        <v/>
      </c>
    </row>
    <row r="8635">
      <c r="A8635" s="16" t="n"/>
      <c r="G8635" s="17" t="n"/>
      <c r="H8635" s="17" t="n"/>
      <c r="I8635" s="17" t="n"/>
      <c r="J8635" s="17" t="n"/>
      <c r="K8635" s="17" t="n"/>
      <c r="L8635" s="17" t="n"/>
      <c r="N8635">
        <f>IF($B8635="","",IF($C8635="SUPERSTORE","Superstore","DH"))</f>
        <v/>
      </c>
      <c r="O8635">
        <f>IF($B8635="","",IFERROR(VLOOKUP($B8635,Mapping!$A:$C,2,0),"Not Mapped"))</f>
        <v/>
      </c>
      <c r="P8635">
        <f>IF($B8635="","",IFERROR(VLOOKUP($B8635,Mapping!$A:$C,3,0),"Not Mapped"))</f>
        <v/>
      </c>
      <c r="Q8635">
        <f>IF($B8635="","",IF(COUNTIF(Exclusions!$A:$A,$B8635)&gt;0,"Yes","No"))</f>
        <v/>
      </c>
      <c r="R8635" s="17">
        <f>IF($B8635="","",MIN(1,DAY($A8635)/IF($N8635="Superstore",Settings!$B$5,Settings!$B$4)))</f>
        <v/>
      </c>
      <c r="S8635" s="17">
        <f>IF(OR($B8635="",$G8635="",$R8635=0),"",$G8635/$R8635)</f>
        <v/>
      </c>
      <c r="T8635">
        <f>IF($S8635="","",IF($S8635&lt;Settings!$B$8,"Critical",IF($S8635&lt;Settings!$B$9,"Semi Critical","Non Critical")))</f>
        <v/>
      </c>
      <c r="U8635">
        <f>IF($B8635="","",IFERROR(VLOOKUP($O8635,Leaders!$A:$B,2,0),"Not Mapped"))</f>
        <v/>
      </c>
    </row>
    <row r="8636">
      <c r="A8636" s="16" t="n"/>
      <c r="G8636" s="17" t="n"/>
      <c r="H8636" s="17" t="n"/>
      <c r="I8636" s="17" t="n"/>
      <c r="J8636" s="17" t="n"/>
      <c r="K8636" s="17" t="n"/>
      <c r="L8636" s="17" t="n"/>
      <c r="N8636">
        <f>IF($B8636="","",IF($C8636="SUPERSTORE","Superstore","DH"))</f>
        <v/>
      </c>
      <c r="O8636">
        <f>IF($B8636="","",IFERROR(VLOOKUP($B8636,Mapping!$A:$C,2,0),"Not Mapped"))</f>
        <v/>
      </c>
      <c r="P8636">
        <f>IF($B8636="","",IFERROR(VLOOKUP($B8636,Mapping!$A:$C,3,0),"Not Mapped"))</f>
        <v/>
      </c>
      <c r="Q8636">
        <f>IF($B8636="","",IF(COUNTIF(Exclusions!$A:$A,$B8636)&gt;0,"Yes","No"))</f>
        <v/>
      </c>
      <c r="R8636" s="17">
        <f>IF($B8636="","",MIN(1,DAY($A8636)/IF($N8636="Superstore",Settings!$B$5,Settings!$B$4)))</f>
        <v/>
      </c>
      <c r="S8636" s="17">
        <f>IF(OR($B8636="",$G8636="",$R8636=0),"",$G8636/$R8636)</f>
        <v/>
      </c>
      <c r="T8636">
        <f>IF($S8636="","",IF($S8636&lt;Settings!$B$8,"Critical",IF($S8636&lt;Settings!$B$9,"Semi Critical","Non Critical")))</f>
        <v/>
      </c>
      <c r="U8636">
        <f>IF($B8636="","",IFERROR(VLOOKUP($O8636,Leaders!$A:$B,2,0),"Not Mapped"))</f>
        <v/>
      </c>
    </row>
    <row r="8637">
      <c r="A8637" s="16" t="n"/>
      <c r="G8637" s="17" t="n"/>
      <c r="H8637" s="17" t="n"/>
      <c r="I8637" s="17" t="n"/>
      <c r="J8637" s="17" t="n"/>
      <c r="K8637" s="17" t="n"/>
      <c r="L8637" s="17" t="n"/>
      <c r="N8637">
        <f>IF($B8637="","",IF($C8637="SUPERSTORE","Superstore","DH"))</f>
        <v/>
      </c>
      <c r="O8637">
        <f>IF($B8637="","",IFERROR(VLOOKUP($B8637,Mapping!$A:$C,2,0),"Not Mapped"))</f>
        <v/>
      </c>
      <c r="P8637">
        <f>IF($B8637="","",IFERROR(VLOOKUP($B8637,Mapping!$A:$C,3,0),"Not Mapped"))</f>
        <v/>
      </c>
      <c r="Q8637">
        <f>IF($B8637="","",IF(COUNTIF(Exclusions!$A:$A,$B8637)&gt;0,"Yes","No"))</f>
        <v/>
      </c>
      <c r="R8637" s="17">
        <f>IF($B8637="","",MIN(1,DAY($A8637)/IF($N8637="Superstore",Settings!$B$5,Settings!$B$4)))</f>
        <v/>
      </c>
      <c r="S8637" s="17">
        <f>IF(OR($B8637="",$G8637="",$R8637=0),"",$G8637/$R8637)</f>
        <v/>
      </c>
      <c r="T8637">
        <f>IF($S8637="","",IF($S8637&lt;Settings!$B$8,"Critical",IF($S8637&lt;Settings!$B$9,"Semi Critical","Non Critical")))</f>
        <v/>
      </c>
      <c r="U8637">
        <f>IF($B8637="","",IFERROR(VLOOKUP($O8637,Leaders!$A:$B,2,0),"Not Mapped"))</f>
        <v/>
      </c>
    </row>
    <row r="8638">
      <c r="A8638" s="16" t="n"/>
      <c r="G8638" s="17" t="n"/>
      <c r="H8638" s="17" t="n"/>
      <c r="I8638" s="17" t="n"/>
      <c r="J8638" s="17" t="n"/>
      <c r="K8638" s="17" t="n"/>
      <c r="L8638" s="17" t="n"/>
      <c r="N8638">
        <f>IF($B8638="","",IF($C8638="SUPERSTORE","Superstore","DH"))</f>
        <v/>
      </c>
      <c r="O8638">
        <f>IF($B8638="","",IFERROR(VLOOKUP($B8638,Mapping!$A:$C,2,0),"Not Mapped"))</f>
        <v/>
      </c>
      <c r="P8638">
        <f>IF($B8638="","",IFERROR(VLOOKUP($B8638,Mapping!$A:$C,3,0),"Not Mapped"))</f>
        <v/>
      </c>
      <c r="Q8638">
        <f>IF($B8638="","",IF(COUNTIF(Exclusions!$A:$A,$B8638)&gt;0,"Yes","No"))</f>
        <v/>
      </c>
      <c r="R8638" s="17">
        <f>IF($B8638="","",MIN(1,DAY($A8638)/IF($N8638="Superstore",Settings!$B$5,Settings!$B$4)))</f>
        <v/>
      </c>
      <c r="S8638" s="17">
        <f>IF(OR($B8638="",$G8638="",$R8638=0),"",$G8638/$R8638)</f>
        <v/>
      </c>
      <c r="T8638">
        <f>IF($S8638="","",IF($S8638&lt;Settings!$B$8,"Critical",IF($S8638&lt;Settings!$B$9,"Semi Critical","Non Critical")))</f>
        <v/>
      </c>
      <c r="U8638">
        <f>IF($B8638="","",IFERROR(VLOOKUP($O8638,Leaders!$A:$B,2,0),"Not Mapped"))</f>
        <v/>
      </c>
    </row>
    <row r="8639">
      <c r="A8639" s="16" t="n"/>
      <c r="G8639" s="17" t="n"/>
      <c r="H8639" s="17" t="n"/>
      <c r="I8639" s="17" t="n"/>
      <c r="J8639" s="17" t="n"/>
      <c r="K8639" s="17" t="n"/>
      <c r="L8639" s="17" t="n"/>
      <c r="N8639">
        <f>IF($B8639="","",IF($C8639="SUPERSTORE","Superstore","DH"))</f>
        <v/>
      </c>
      <c r="O8639">
        <f>IF($B8639="","",IFERROR(VLOOKUP($B8639,Mapping!$A:$C,2,0),"Not Mapped"))</f>
        <v/>
      </c>
      <c r="P8639">
        <f>IF($B8639="","",IFERROR(VLOOKUP($B8639,Mapping!$A:$C,3,0),"Not Mapped"))</f>
        <v/>
      </c>
      <c r="Q8639">
        <f>IF($B8639="","",IF(COUNTIF(Exclusions!$A:$A,$B8639)&gt;0,"Yes","No"))</f>
        <v/>
      </c>
      <c r="R8639" s="17">
        <f>IF($B8639="","",MIN(1,DAY($A8639)/IF($N8639="Superstore",Settings!$B$5,Settings!$B$4)))</f>
        <v/>
      </c>
      <c r="S8639" s="17">
        <f>IF(OR($B8639="",$G8639="",$R8639=0),"",$G8639/$R8639)</f>
        <v/>
      </c>
      <c r="T8639">
        <f>IF($S8639="","",IF($S8639&lt;Settings!$B$8,"Critical",IF($S8639&lt;Settings!$B$9,"Semi Critical","Non Critical")))</f>
        <v/>
      </c>
      <c r="U8639">
        <f>IF($B8639="","",IFERROR(VLOOKUP($O8639,Leaders!$A:$B,2,0),"Not Mapped"))</f>
        <v/>
      </c>
    </row>
    <row r="8640">
      <c r="A8640" s="16" t="n"/>
      <c r="G8640" s="17" t="n"/>
      <c r="H8640" s="17" t="n"/>
      <c r="I8640" s="17" t="n"/>
      <c r="J8640" s="17" t="n"/>
      <c r="K8640" s="17" t="n"/>
      <c r="L8640" s="17" t="n"/>
      <c r="N8640">
        <f>IF($B8640="","",IF($C8640="SUPERSTORE","Superstore","DH"))</f>
        <v/>
      </c>
      <c r="O8640">
        <f>IF($B8640="","",IFERROR(VLOOKUP($B8640,Mapping!$A:$C,2,0),"Not Mapped"))</f>
        <v/>
      </c>
      <c r="P8640">
        <f>IF($B8640="","",IFERROR(VLOOKUP($B8640,Mapping!$A:$C,3,0),"Not Mapped"))</f>
        <v/>
      </c>
      <c r="Q8640">
        <f>IF($B8640="","",IF(COUNTIF(Exclusions!$A:$A,$B8640)&gt;0,"Yes","No"))</f>
        <v/>
      </c>
      <c r="R8640" s="17">
        <f>IF($B8640="","",MIN(1,DAY($A8640)/IF($N8640="Superstore",Settings!$B$5,Settings!$B$4)))</f>
        <v/>
      </c>
      <c r="S8640" s="17">
        <f>IF(OR($B8640="",$G8640="",$R8640=0),"",$G8640/$R8640)</f>
        <v/>
      </c>
      <c r="T8640">
        <f>IF($S8640="","",IF($S8640&lt;Settings!$B$8,"Critical",IF($S8640&lt;Settings!$B$9,"Semi Critical","Non Critical")))</f>
        <v/>
      </c>
      <c r="U8640">
        <f>IF($B8640="","",IFERROR(VLOOKUP($O8640,Leaders!$A:$B,2,0),"Not Mapped"))</f>
        <v/>
      </c>
    </row>
    <row r="8641">
      <c r="A8641" s="16" t="n"/>
      <c r="G8641" s="17" t="n"/>
      <c r="H8641" s="17" t="n"/>
      <c r="I8641" s="17" t="n"/>
      <c r="J8641" s="17" t="n"/>
      <c r="K8641" s="17" t="n"/>
      <c r="L8641" s="17" t="n"/>
      <c r="N8641">
        <f>IF($B8641="","",IF($C8641="SUPERSTORE","Superstore","DH"))</f>
        <v/>
      </c>
      <c r="O8641">
        <f>IF($B8641="","",IFERROR(VLOOKUP($B8641,Mapping!$A:$C,2,0),"Not Mapped"))</f>
        <v/>
      </c>
      <c r="P8641">
        <f>IF($B8641="","",IFERROR(VLOOKUP($B8641,Mapping!$A:$C,3,0),"Not Mapped"))</f>
        <v/>
      </c>
      <c r="Q8641">
        <f>IF($B8641="","",IF(COUNTIF(Exclusions!$A:$A,$B8641)&gt;0,"Yes","No"))</f>
        <v/>
      </c>
      <c r="R8641" s="17">
        <f>IF($B8641="","",MIN(1,DAY($A8641)/IF($N8641="Superstore",Settings!$B$5,Settings!$B$4)))</f>
        <v/>
      </c>
      <c r="S8641" s="17">
        <f>IF(OR($B8641="",$G8641="",$R8641=0),"",$G8641/$R8641)</f>
        <v/>
      </c>
      <c r="T8641">
        <f>IF($S8641="","",IF($S8641&lt;Settings!$B$8,"Critical",IF($S8641&lt;Settings!$B$9,"Semi Critical","Non Critical")))</f>
        <v/>
      </c>
      <c r="U8641">
        <f>IF($B8641="","",IFERROR(VLOOKUP($O8641,Leaders!$A:$B,2,0),"Not Mapped"))</f>
        <v/>
      </c>
    </row>
    <row r="8642">
      <c r="A8642" s="16" t="n"/>
      <c r="G8642" s="17" t="n"/>
      <c r="H8642" s="17" t="n"/>
      <c r="I8642" s="17" t="n"/>
      <c r="J8642" s="17" t="n"/>
      <c r="K8642" s="17" t="n"/>
      <c r="L8642" s="17" t="n"/>
      <c r="N8642">
        <f>IF($B8642="","",IF($C8642="SUPERSTORE","Superstore","DH"))</f>
        <v/>
      </c>
      <c r="O8642">
        <f>IF($B8642="","",IFERROR(VLOOKUP($B8642,Mapping!$A:$C,2,0),"Not Mapped"))</f>
        <v/>
      </c>
      <c r="P8642">
        <f>IF($B8642="","",IFERROR(VLOOKUP($B8642,Mapping!$A:$C,3,0),"Not Mapped"))</f>
        <v/>
      </c>
      <c r="Q8642">
        <f>IF($B8642="","",IF(COUNTIF(Exclusions!$A:$A,$B8642)&gt;0,"Yes","No"))</f>
        <v/>
      </c>
      <c r="R8642" s="17">
        <f>IF($B8642="","",MIN(1,DAY($A8642)/IF($N8642="Superstore",Settings!$B$5,Settings!$B$4)))</f>
        <v/>
      </c>
      <c r="S8642" s="17">
        <f>IF(OR($B8642="",$G8642="",$R8642=0),"",$G8642/$R8642)</f>
        <v/>
      </c>
      <c r="T8642">
        <f>IF($S8642="","",IF($S8642&lt;Settings!$B$8,"Critical",IF($S8642&lt;Settings!$B$9,"Semi Critical","Non Critical")))</f>
        <v/>
      </c>
      <c r="U8642">
        <f>IF($B8642="","",IFERROR(VLOOKUP($O8642,Leaders!$A:$B,2,0),"Not Mapped"))</f>
        <v/>
      </c>
    </row>
    <row r="8643">
      <c r="A8643" s="16" t="n"/>
      <c r="G8643" s="17" t="n"/>
      <c r="H8643" s="17" t="n"/>
      <c r="I8643" s="17" t="n"/>
      <c r="J8643" s="17" t="n"/>
      <c r="K8643" s="17" t="n"/>
      <c r="L8643" s="17" t="n"/>
      <c r="N8643">
        <f>IF($B8643="","",IF($C8643="SUPERSTORE","Superstore","DH"))</f>
        <v/>
      </c>
      <c r="O8643">
        <f>IF($B8643="","",IFERROR(VLOOKUP($B8643,Mapping!$A:$C,2,0),"Not Mapped"))</f>
        <v/>
      </c>
      <c r="P8643">
        <f>IF($B8643="","",IFERROR(VLOOKUP($B8643,Mapping!$A:$C,3,0),"Not Mapped"))</f>
        <v/>
      </c>
      <c r="Q8643">
        <f>IF($B8643="","",IF(COUNTIF(Exclusions!$A:$A,$B8643)&gt;0,"Yes","No"))</f>
        <v/>
      </c>
      <c r="R8643" s="17">
        <f>IF($B8643="","",MIN(1,DAY($A8643)/IF($N8643="Superstore",Settings!$B$5,Settings!$B$4)))</f>
        <v/>
      </c>
      <c r="S8643" s="17">
        <f>IF(OR($B8643="",$G8643="",$R8643=0),"",$G8643/$R8643)</f>
        <v/>
      </c>
      <c r="T8643">
        <f>IF($S8643="","",IF($S8643&lt;Settings!$B$8,"Critical",IF($S8643&lt;Settings!$B$9,"Semi Critical","Non Critical")))</f>
        <v/>
      </c>
      <c r="U8643">
        <f>IF($B8643="","",IFERROR(VLOOKUP($O8643,Leaders!$A:$B,2,0),"Not Mapped"))</f>
        <v/>
      </c>
    </row>
    <row r="8644">
      <c r="A8644" s="16" t="n"/>
      <c r="G8644" s="17" t="n"/>
      <c r="H8644" s="17" t="n"/>
      <c r="I8644" s="17" t="n"/>
      <c r="J8644" s="17" t="n"/>
      <c r="K8644" s="17" t="n"/>
      <c r="L8644" s="17" t="n"/>
      <c r="N8644">
        <f>IF($B8644="","",IF($C8644="SUPERSTORE","Superstore","DH"))</f>
        <v/>
      </c>
      <c r="O8644">
        <f>IF($B8644="","",IFERROR(VLOOKUP($B8644,Mapping!$A:$C,2,0),"Not Mapped"))</f>
        <v/>
      </c>
      <c r="P8644">
        <f>IF($B8644="","",IFERROR(VLOOKUP($B8644,Mapping!$A:$C,3,0),"Not Mapped"))</f>
        <v/>
      </c>
      <c r="Q8644">
        <f>IF($B8644="","",IF(COUNTIF(Exclusions!$A:$A,$B8644)&gt;0,"Yes","No"))</f>
        <v/>
      </c>
      <c r="R8644" s="17">
        <f>IF($B8644="","",MIN(1,DAY($A8644)/IF($N8644="Superstore",Settings!$B$5,Settings!$B$4)))</f>
        <v/>
      </c>
      <c r="S8644" s="17">
        <f>IF(OR($B8644="",$G8644="",$R8644=0),"",$G8644/$R8644)</f>
        <v/>
      </c>
      <c r="T8644">
        <f>IF($S8644="","",IF($S8644&lt;Settings!$B$8,"Critical",IF($S8644&lt;Settings!$B$9,"Semi Critical","Non Critical")))</f>
        <v/>
      </c>
      <c r="U8644">
        <f>IF($B8644="","",IFERROR(VLOOKUP($O8644,Leaders!$A:$B,2,0),"Not Mapped"))</f>
        <v/>
      </c>
    </row>
    <row r="8645">
      <c r="A8645" s="16" t="n"/>
      <c r="G8645" s="17" t="n"/>
      <c r="H8645" s="17" t="n"/>
      <c r="I8645" s="17" t="n"/>
      <c r="J8645" s="17" t="n"/>
      <c r="K8645" s="17" t="n"/>
      <c r="L8645" s="17" t="n"/>
      <c r="N8645">
        <f>IF($B8645="","",IF($C8645="SUPERSTORE","Superstore","DH"))</f>
        <v/>
      </c>
      <c r="O8645">
        <f>IF($B8645="","",IFERROR(VLOOKUP($B8645,Mapping!$A:$C,2,0),"Not Mapped"))</f>
        <v/>
      </c>
      <c r="P8645">
        <f>IF($B8645="","",IFERROR(VLOOKUP($B8645,Mapping!$A:$C,3,0),"Not Mapped"))</f>
        <v/>
      </c>
      <c r="Q8645">
        <f>IF($B8645="","",IF(COUNTIF(Exclusions!$A:$A,$B8645)&gt;0,"Yes","No"))</f>
        <v/>
      </c>
      <c r="R8645" s="17">
        <f>IF($B8645="","",MIN(1,DAY($A8645)/IF($N8645="Superstore",Settings!$B$5,Settings!$B$4)))</f>
        <v/>
      </c>
      <c r="S8645" s="17">
        <f>IF(OR($B8645="",$G8645="",$R8645=0),"",$G8645/$R8645)</f>
        <v/>
      </c>
      <c r="T8645">
        <f>IF($S8645="","",IF($S8645&lt;Settings!$B$8,"Critical",IF($S8645&lt;Settings!$B$9,"Semi Critical","Non Critical")))</f>
        <v/>
      </c>
      <c r="U8645">
        <f>IF($B8645="","",IFERROR(VLOOKUP($O8645,Leaders!$A:$B,2,0),"Not Mapped"))</f>
        <v/>
      </c>
    </row>
    <row r="8646">
      <c r="A8646" s="16" t="n"/>
      <c r="G8646" s="17" t="n"/>
      <c r="H8646" s="17" t="n"/>
      <c r="I8646" s="17" t="n"/>
      <c r="J8646" s="17" t="n"/>
      <c r="K8646" s="17" t="n"/>
      <c r="L8646" s="17" t="n"/>
      <c r="N8646">
        <f>IF($B8646="","",IF($C8646="SUPERSTORE","Superstore","DH"))</f>
        <v/>
      </c>
      <c r="O8646">
        <f>IF($B8646="","",IFERROR(VLOOKUP($B8646,Mapping!$A:$C,2,0),"Not Mapped"))</f>
        <v/>
      </c>
      <c r="P8646">
        <f>IF($B8646="","",IFERROR(VLOOKUP($B8646,Mapping!$A:$C,3,0),"Not Mapped"))</f>
        <v/>
      </c>
      <c r="Q8646">
        <f>IF($B8646="","",IF(COUNTIF(Exclusions!$A:$A,$B8646)&gt;0,"Yes","No"))</f>
        <v/>
      </c>
      <c r="R8646" s="17">
        <f>IF($B8646="","",MIN(1,DAY($A8646)/IF($N8646="Superstore",Settings!$B$5,Settings!$B$4)))</f>
        <v/>
      </c>
      <c r="S8646" s="17">
        <f>IF(OR($B8646="",$G8646="",$R8646=0),"",$G8646/$R8646)</f>
        <v/>
      </c>
      <c r="T8646">
        <f>IF($S8646="","",IF($S8646&lt;Settings!$B$8,"Critical",IF($S8646&lt;Settings!$B$9,"Semi Critical","Non Critical")))</f>
        <v/>
      </c>
      <c r="U8646">
        <f>IF($B8646="","",IFERROR(VLOOKUP($O8646,Leaders!$A:$B,2,0),"Not Mapped"))</f>
        <v/>
      </c>
    </row>
    <row r="8647">
      <c r="A8647" s="16" t="n"/>
      <c r="G8647" s="17" t="n"/>
      <c r="H8647" s="17" t="n"/>
      <c r="I8647" s="17" t="n"/>
      <c r="J8647" s="17" t="n"/>
      <c r="K8647" s="17" t="n"/>
      <c r="L8647" s="17" t="n"/>
      <c r="N8647">
        <f>IF($B8647="","",IF($C8647="SUPERSTORE","Superstore","DH"))</f>
        <v/>
      </c>
      <c r="O8647">
        <f>IF($B8647="","",IFERROR(VLOOKUP($B8647,Mapping!$A:$C,2,0),"Not Mapped"))</f>
        <v/>
      </c>
      <c r="P8647">
        <f>IF($B8647="","",IFERROR(VLOOKUP($B8647,Mapping!$A:$C,3,0),"Not Mapped"))</f>
        <v/>
      </c>
      <c r="Q8647">
        <f>IF($B8647="","",IF(COUNTIF(Exclusions!$A:$A,$B8647)&gt;0,"Yes","No"))</f>
        <v/>
      </c>
      <c r="R8647" s="17">
        <f>IF($B8647="","",MIN(1,DAY($A8647)/IF($N8647="Superstore",Settings!$B$5,Settings!$B$4)))</f>
        <v/>
      </c>
      <c r="S8647" s="17">
        <f>IF(OR($B8647="",$G8647="",$R8647=0),"",$G8647/$R8647)</f>
        <v/>
      </c>
      <c r="T8647">
        <f>IF($S8647="","",IF($S8647&lt;Settings!$B$8,"Critical",IF($S8647&lt;Settings!$B$9,"Semi Critical","Non Critical")))</f>
        <v/>
      </c>
      <c r="U8647">
        <f>IF($B8647="","",IFERROR(VLOOKUP($O8647,Leaders!$A:$B,2,0),"Not Mapped"))</f>
        <v/>
      </c>
    </row>
    <row r="8648">
      <c r="A8648" s="16" t="n"/>
      <c r="G8648" s="17" t="n"/>
      <c r="H8648" s="17" t="n"/>
      <c r="I8648" s="17" t="n"/>
      <c r="J8648" s="17" t="n"/>
      <c r="K8648" s="17" t="n"/>
      <c r="L8648" s="17" t="n"/>
      <c r="N8648">
        <f>IF($B8648="","",IF($C8648="SUPERSTORE","Superstore","DH"))</f>
        <v/>
      </c>
      <c r="O8648">
        <f>IF($B8648="","",IFERROR(VLOOKUP($B8648,Mapping!$A:$C,2,0),"Not Mapped"))</f>
        <v/>
      </c>
      <c r="P8648">
        <f>IF($B8648="","",IFERROR(VLOOKUP($B8648,Mapping!$A:$C,3,0),"Not Mapped"))</f>
        <v/>
      </c>
      <c r="Q8648">
        <f>IF($B8648="","",IF(COUNTIF(Exclusions!$A:$A,$B8648)&gt;0,"Yes","No"))</f>
        <v/>
      </c>
      <c r="R8648" s="17">
        <f>IF($B8648="","",MIN(1,DAY($A8648)/IF($N8648="Superstore",Settings!$B$5,Settings!$B$4)))</f>
        <v/>
      </c>
      <c r="S8648" s="17">
        <f>IF(OR($B8648="",$G8648="",$R8648=0),"",$G8648/$R8648)</f>
        <v/>
      </c>
      <c r="T8648">
        <f>IF($S8648="","",IF($S8648&lt;Settings!$B$8,"Critical",IF($S8648&lt;Settings!$B$9,"Semi Critical","Non Critical")))</f>
        <v/>
      </c>
      <c r="U8648">
        <f>IF($B8648="","",IFERROR(VLOOKUP($O8648,Leaders!$A:$B,2,0),"Not Mapped"))</f>
        <v/>
      </c>
    </row>
    <row r="8649">
      <c r="A8649" s="16" t="n"/>
      <c r="G8649" s="17" t="n"/>
      <c r="H8649" s="17" t="n"/>
      <c r="I8649" s="17" t="n"/>
      <c r="J8649" s="17" t="n"/>
      <c r="K8649" s="17" t="n"/>
      <c r="L8649" s="17" t="n"/>
      <c r="N8649">
        <f>IF($B8649="","",IF($C8649="SUPERSTORE","Superstore","DH"))</f>
        <v/>
      </c>
      <c r="O8649">
        <f>IF($B8649="","",IFERROR(VLOOKUP($B8649,Mapping!$A:$C,2,0),"Not Mapped"))</f>
        <v/>
      </c>
      <c r="P8649">
        <f>IF($B8649="","",IFERROR(VLOOKUP($B8649,Mapping!$A:$C,3,0),"Not Mapped"))</f>
        <v/>
      </c>
      <c r="Q8649">
        <f>IF($B8649="","",IF(COUNTIF(Exclusions!$A:$A,$B8649)&gt;0,"Yes","No"))</f>
        <v/>
      </c>
      <c r="R8649" s="17">
        <f>IF($B8649="","",MIN(1,DAY($A8649)/IF($N8649="Superstore",Settings!$B$5,Settings!$B$4)))</f>
        <v/>
      </c>
      <c r="S8649" s="17">
        <f>IF(OR($B8649="",$G8649="",$R8649=0),"",$G8649/$R8649)</f>
        <v/>
      </c>
      <c r="T8649">
        <f>IF($S8649="","",IF($S8649&lt;Settings!$B$8,"Critical",IF($S8649&lt;Settings!$B$9,"Semi Critical","Non Critical")))</f>
        <v/>
      </c>
      <c r="U8649">
        <f>IF($B8649="","",IFERROR(VLOOKUP($O8649,Leaders!$A:$B,2,0),"Not Mapped"))</f>
        <v/>
      </c>
    </row>
    <row r="8650">
      <c r="A8650" s="16" t="n"/>
      <c r="G8650" s="17" t="n"/>
      <c r="H8650" s="17" t="n"/>
      <c r="I8650" s="17" t="n"/>
      <c r="J8650" s="17" t="n"/>
      <c r="K8650" s="17" t="n"/>
      <c r="L8650" s="17" t="n"/>
      <c r="N8650">
        <f>IF($B8650="","",IF($C8650="SUPERSTORE","Superstore","DH"))</f>
        <v/>
      </c>
      <c r="O8650">
        <f>IF($B8650="","",IFERROR(VLOOKUP($B8650,Mapping!$A:$C,2,0),"Not Mapped"))</f>
        <v/>
      </c>
      <c r="P8650">
        <f>IF($B8650="","",IFERROR(VLOOKUP($B8650,Mapping!$A:$C,3,0),"Not Mapped"))</f>
        <v/>
      </c>
      <c r="Q8650">
        <f>IF($B8650="","",IF(COUNTIF(Exclusions!$A:$A,$B8650)&gt;0,"Yes","No"))</f>
        <v/>
      </c>
      <c r="R8650" s="17">
        <f>IF($B8650="","",MIN(1,DAY($A8650)/IF($N8650="Superstore",Settings!$B$5,Settings!$B$4)))</f>
        <v/>
      </c>
      <c r="S8650" s="17">
        <f>IF(OR($B8650="",$G8650="",$R8650=0),"",$G8650/$R8650)</f>
        <v/>
      </c>
      <c r="T8650">
        <f>IF($S8650="","",IF($S8650&lt;Settings!$B$8,"Critical",IF($S8650&lt;Settings!$B$9,"Semi Critical","Non Critical")))</f>
        <v/>
      </c>
      <c r="U8650">
        <f>IF($B8650="","",IFERROR(VLOOKUP($O8650,Leaders!$A:$B,2,0),"Not Mapped"))</f>
        <v/>
      </c>
    </row>
    <row r="8651">
      <c r="A8651" s="16" t="n"/>
      <c r="G8651" s="17" t="n"/>
      <c r="H8651" s="17" t="n"/>
      <c r="I8651" s="17" t="n"/>
      <c r="J8651" s="17" t="n"/>
      <c r="K8651" s="17" t="n"/>
      <c r="L8651" s="17" t="n"/>
      <c r="N8651">
        <f>IF($B8651="","",IF($C8651="SUPERSTORE","Superstore","DH"))</f>
        <v/>
      </c>
      <c r="O8651">
        <f>IF($B8651="","",IFERROR(VLOOKUP($B8651,Mapping!$A:$C,2,0),"Not Mapped"))</f>
        <v/>
      </c>
      <c r="P8651">
        <f>IF($B8651="","",IFERROR(VLOOKUP($B8651,Mapping!$A:$C,3,0),"Not Mapped"))</f>
        <v/>
      </c>
      <c r="Q8651">
        <f>IF($B8651="","",IF(COUNTIF(Exclusions!$A:$A,$B8651)&gt;0,"Yes","No"))</f>
        <v/>
      </c>
      <c r="R8651" s="17">
        <f>IF($B8651="","",MIN(1,DAY($A8651)/IF($N8651="Superstore",Settings!$B$5,Settings!$B$4)))</f>
        <v/>
      </c>
      <c r="S8651" s="17">
        <f>IF(OR($B8651="",$G8651="",$R8651=0),"",$G8651/$R8651)</f>
        <v/>
      </c>
      <c r="T8651">
        <f>IF($S8651="","",IF($S8651&lt;Settings!$B$8,"Critical",IF($S8651&lt;Settings!$B$9,"Semi Critical","Non Critical")))</f>
        <v/>
      </c>
      <c r="U8651">
        <f>IF($B8651="","",IFERROR(VLOOKUP($O8651,Leaders!$A:$B,2,0),"Not Mapped"))</f>
        <v/>
      </c>
    </row>
    <row r="8652">
      <c r="A8652" s="16" t="n"/>
      <c r="G8652" s="17" t="n"/>
      <c r="H8652" s="17" t="n"/>
      <c r="I8652" s="17" t="n"/>
      <c r="J8652" s="17" t="n"/>
      <c r="K8652" s="17" t="n"/>
      <c r="L8652" s="17" t="n"/>
      <c r="N8652">
        <f>IF($B8652="","",IF($C8652="SUPERSTORE","Superstore","DH"))</f>
        <v/>
      </c>
      <c r="O8652">
        <f>IF($B8652="","",IFERROR(VLOOKUP($B8652,Mapping!$A:$C,2,0),"Not Mapped"))</f>
        <v/>
      </c>
      <c r="P8652">
        <f>IF($B8652="","",IFERROR(VLOOKUP($B8652,Mapping!$A:$C,3,0),"Not Mapped"))</f>
        <v/>
      </c>
      <c r="Q8652">
        <f>IF($B8652="","",IF(COUNTIF(Exclusions!$A:$A,$B8652)&gt;0,"Yes","No"))</f>
        <v/>
      </c>
      <c r="R8652" s="17">
        <f>IF($B8652="","",MIN(1,DAY($A8652)/IF($N8652="Superstore",Settings!$B$5,Settings!$B$4)))</f>
        <v/>
      </c>
      <c r="S8652" s="17">
        <f>IF(OR($B8652="",$G8652="",$R8652=0),"",$G8652/$R8652)</f>
        <v/>
      </c>
      <c r="T8652">
        <f>IF($S8652="","",IF($S8652&lt;Settings!$B$8,"Critical",IF($S8652&lt;Settings!$B$9,"Semi Critical","Non Critical")))</f>
        <v/>
      </c>
      <c r="U8652">
        <f>IF($B8652="","",IFERROR(VLOOKUP($O8652,Leaders!$A:$B,2,0),"Not Mapped"))</f>
        <v/>
      </c>
    </row>
    <row r="8653">
      <c r="A8653" s="16" t="n"/>
      <c r="G8653" s="17" t="n"/>
      <c r="H8653" s="17" t="n"/>
      <c r="I8653" s="17" t="n"/>
      <c r="J8653" s="17" t="n"/>
      <c r="K8653" s="17" t="n"/>
      <c r="L8653" s="17" t="n"/>
      <c r="N8653">
        <f>IF($B8653="","",IF($C8653="SUPERSTORE","Superstore","DH"))</f>
        <v/>
      </c>
      <c r="O8653">
        <f>IF($B8653="","",IFERROR(VLOOKUP($B8653,Mapping!$A:$C,2,0),"Not Mapped"))</f>
        <v/>
      </c>
      <c r="P8653">
        <f>IF($B8653="","",IFERROR(VLOOKUP($B8653,Mapping!$A:$C,3,0),"Not Mapped"))</f>
        <v/>
      </c>
      <c r="Q8653">
        <f>IF($B8653="","",IF(COUNTIF(Exclusions!$A:$A,$B8653)&gt;0,"Yes","No"))</f>
        <v/>
      </c>
      <c r="R8653" s="17">
        <f>IF($B8653="","",MIN(1,DAY($A8653)/IF($N8653="Superstore",Settings!$B$5,Settings!$B$4)))</f>
        <v/>
      </c>
      <c r="S8653" s="17">
        <f>IF(OR($B8653="",$G8653="",$R8653=0),"",$G8653/$R8653)</f>
        <v/>
      </c>
      <c r="T8653">
        <f>IF($S8653="","",IF($S8653&lt;Settings!$B$8,"Critical",IF($S8653&lt;Settings!$B$9,"Semi Critical","Non Critical")))</f>
        <v/>
      </c>
      <c r="U8653">
        <f>IF($B8653="","",IFERROR(VLOOKUP($O8653,Leaders!$A:$B,2,0),"Not Mapped"))</f>
        <v/>
      </c>
    </row>
    <row r="8654">
      <c r="A8654" s="16" t="n"/>
      <c r="G8654" s="17" t="n"/>
      <c r="H8654" s="17" t="n"/>
      <c r="I8654" s="17" t="n"/>
      <c r="J8654" s="17" t="n"/>
      <c r="K8654" s="17" t="n"/>
      <c r="L8654" s="17" t="n"/>
      <c r="N8654">
        <f>IF($B8654="","",IF($C8654="SUPERSTORE","Superstore","DH"))</f>
        <v/>
      </c>
      <c r="O8654">
        <f>IF($B8654="","",IFERROR(VLOOKUP($B8654,Mapping!$A:$C,2,0),"Not Mapped"))</f>
        <v/>
      </c>
      <c r="P8654">
        <f>IF($B8654="","",IFERROR(VLOOKUP($B8654,Mapping!$A:$C,3,0),"Not Mapped"))</f>
        <v/>
      </c>
      <c r="Q8654">
        <f>IF($B8654="","",IF(COUNTIF(Exclusions!$A:$A,$B8654)&gt;0,"Yes","No"))</f>
        <v/>
      </c>
      <c r="R8654" s="17">
        <f>IF($B8654="","",MIN(1,DAY($A8654)/IF($N8654="Superstore",Settings!$B$5,Settings!$B$4)))</f>
        <v/>
      </c>
      <c r="S8654" s="17">
        <f>IF(OR($B8654="",$G8654="",$R8654=0),"",$G8654/$R8654)</f>
        <v/>
      </c>
      <c r="T8654">
        <f>IF($S8654="","",IF($S8654&lt;Settings!$B$8,"Critical",IF($S8654&lt;Settings!$B$9,"Semi Critical","Non Critical")))</f>
        <v/>
      </c>
      <c r="U8654">
        <f>IF($B8654="","",IFERROR(VLOOKUP($O8654,Leaders!$A:$B,2,0),"Not Mapped"))</f>
        <v/>
      </c>
    </row>
    <row r="8655">
      <c r="A8655" s="16" t="n"/>
      <c r="G8655" s="17" t="n"/>
      <c r="H8655" s="17" t="n"/>
      <c r="I8655" s="17" t="n"/>
      <c r="J8655" s="17" t="n"/>
      <c r="K8655" s="17" t="n"/>
      <c r="L8655" s="17" t="n"/>
      <c r="N8655">
        <f>IF($B8655="","",IF($C8655="SUPERSTORE","Superstore","DH"))</f>
        <v/>
      </c>
      <c r="O8655">
        <f>IF($B8655="","",IFERROR(VLOOKUP($B8655,Mapping!$A:$C,2,0),"Not Mapped"))</f>
        <v/>
      </c>
      <c r="P8655">
        <f>IF($B8655="","",IFERROR(VLOOKUP($B8655,Mapping!$A:$C,3,0),"Not Mapped"))</f>
        <v/>
      </c>
      <c r="Q8655">
        <f>IF($B8655="","",IF(COUNTIF(Exclusions!$A:$A,$B8655)&gt;0,"Yes","No"))</f>
        <v/>
      </c>
      <c r="R8655" s="17">
        <f>IF($B8655="","",MIN(1,DAY($A8655)/IF($N8655="Superstore",Settings!$B$5,Settings!$B$4)))</f>
        <v/>
      </c>
      <c r="S8655" s="17">
        <f>IF(OR($B8655="",$G8655="",$R8655=0),"",$G8655/$R8655)</f>
        <v/>
      </c>
      <c r="T8655">
        <f>IF($S8655="","",IF($S8655&lt;Settings!$B$8,"Critical",IF($S8655&lt;Settings!$B$9,"Semi Critical","Non Critical")))</f>
        <v/>
      </c>
      <c r="U8655">
        <f>IF($B8655="","",IFERROR(VLOOKUP($O8655,Leaders!$A:$B,2,0),"Not Mapped"))</f>
        <v/>
      </c>
    </row>
    <row r="8656">
      <c r="A8656" s="16" t="n"/>
      <c r="G8656" s="17" t="n"/>
      <c r="H8656" s="17" t="n"/>
      <c r="I8656" s="17" t="n"/>
      <c r="J8656" s="17" t="n"/>
      <c r="K8656" s="17" t="n"/>
      <c r="L8656" s="17" t="n"/>
      <c r="N8656">
        <f>IF($B8656="","",IF($C8656="SUPERSTORE","Superstore","DH"))</f>
        <v/>
      </c>
      <c r="O8656">
        <f>IF($B8656="","",IFERROR(VLOOKUP($B8656,Mapping!$A:$C,2,0),"Not Mapped"))</f>
        <v/>
      </c>
      <c r="P8656">
        <f>IF($B8656="","",IFERROR(VLOOKUP($B8656,Mapping!$A:$C,3,0),"Not Mapped"))</f>
        <v/>
      </c>
      <c r="Q8656">
        <f>IF($B8656="","",IF(COUNTIF(Exclusions!$A:$A,$B8656)&gt;0,"Yes","No"))</f>
        <v/>
      </c>
      <c r="R8656" s="17">
        <f>IF($B8656="","",MIN(1,DAY($A8656)/IF($N8656="Superstore",Settings!$B$5,Settings!$B$4)))</f>
        <v/>
      </c>
      <c r="S8656" s="17">
        <f>IF(OR($B8656="",$G8656="",$R8656=0),"",$G8656/$R8656)</f>
        <v/>
      </c>
      <c r="T8656">
        <f>IF($S8656="","",IF($S8656&lt;Settings!$B$8,"Critical",IF($S8656&lt;Settings!$B$9,"Semi Critical","Non Critical")))</f>
        <v/>
      </c>
      <c r="U8656">
        <f>IF($B8656="","",IFERROR(VLOOKUP($O8656,Leaders!$A:$B,2,0),"Not Mapped"))</f>
        <v/>
      </c>
    </row>
    <row r="8657">
      <c r="A8657" s="16" t="n"/>
      <c r="G8657" s="17" t="n"/>
      <c r="H8657" s="17" t="n"/>
      <c r="I8657" s="17" t="n"/>
      <c r="J8657" s="17" t="n"/>
      <c r="K8657" s="17" t="n"/>
      <c r="L8657" s="17" t="n"/>
      <c r="N8657">
        <f>IF($B8657="","",IF($C8657="SUPERSTORE","Superstore","DH"))</f>
        <v/>
      </c>
      <c r="O8657">
        <f>IF($B8657="","",IFERROR(VLOOKUP($B8657,Mapping!$A:$C,2,0),"Not Mapped"))</f>
        <v/>
      </c>
      <c r="P8657">
        <f>IF($B8657="","",IFERROR(VLOOKUP($B8657,Mapping!$A:$C,3,0),"Not Mapped"))</f>
        <v/>
      </c>
      <c r="Q8657">
        <f>IF($B8657="","",IF(COUNTIF(Exclusions!$A:$A,$B8657)&gt;0,"Yes","No"))</f>
        <v/>
      </c>
      <c r="R8657" s="17">
        <f>IF($B8657="","",MIN(1,DAY($A8657)/IF($N8657="Superstore",Settings!$B$5,Settings!$B$4)))</f>
        <v/>
      </c>
      <c r="S8657" s="17">
        <f>IF(OR($B8657="",$G8657="",$R8657=0),"",$G8657/$R8657)</f>
        <v/>
      </c>
      <c r="T8657">
        <f>IF($S8657="","",IF($S8657&lt;Settings!$B$8,"Critical",IF($S8657&lt;Settings!$B$9,"Semi Critical","Non Critical")))</f>
        <v/>
      </c>
      <c r="U8657">
        <f>IF($B8657="","",IFERROR(VLOOKUP($O8657,Leaders!$A:$B,2,0),"Not Mapped"))</f>
        <v/>
      </c>
    </row>
    <row r="8658">
      <c r="A8658" s="16" t="n"/>
      <c r="G8658" s="17" t="n"/>
      <c r="H8658" s="17" t="n"/>
      <c r="I8658" s="17" t="n"/>
      <c r="J8658" s="17" t="n"/>
      <c r="K8658" s="17" t="n"/>
      <c r="L8658" s="17" t="n"/>
      <c r="N8658">
        <f>IF($B8658="","",IF($C8658="SUPERSTORE","Superstore","DH"))</f>
        <v/>
      </c>
      <c r="O8658">
        <f>IF($B8658="","",IFERROR(VLOOKUP($B8658,Mapping!$A:$C,2,0),"Not Mapped"))</f>
        <v/>
      </c>
      <c r="P8658">
        <f>IF($B8658="","",IFERROR(VLOOKUP($B8658,Mapping!$A:$C,3,0),"Not Mapped"))</f>
        <v/>
      </c>
      <c r="Q8658">
        <f>IF($B8658="","",IF(COUNTIF(Exclusions!$A:$A,$B8658)&gt;0,"Yes","No"))</f>
        <v/>
      </c>
      <c r="R8658" s="17">
        <f>IF($B8658="","",MIN(1,DAY($A8658)/IF($N8658="Superstore",Settings!$B$5,Settings!$B$4)))</f>
        <v/>
      </c>
      <c r="S8658" s="17">
        <f>IF(OR($B8658="",$G8658="",$R8658=0),"",$G8658/$R8658)</f>
        <v/>
      </c>
      <c r="T8658">
        <f>IF($S8658="","",IF($S8658&lt;Settings!$B$8,"Critical",IF($S8658&lt;Settings!$B$9,"Semi Critical","Non Critical")))</f>
        <v/>
      </c>
      <c r="U8658">
        <f>IF($B8658="","",IFERROR(VLOOKUP($O8658,Leaders!$A:$B,2,0),"Not Mapped"))</f>
        <v/>
      </c>
    </row>
    <row r="8659">
      <c r="A8659" s="16" t="n"/>
      <c r="G8659" s="17" t="n"/>
      <c r="H8659" s="17" t="n"/>
      <c r="I8659" s="17" t="n"/>
      <c r="J8659" s="17" t="n"/>
      <c r="K8659" s="17" t="n"/>
      <c r="L8659" s="17" t="n"/>
      <c r="N8659">
        <f>IF($B8659="","",IF($C8659="SUPERSTORE","Superstore","DH"))</f>
        <v/>
      </c>
      <c r="O8659">
        <f>IF($B8659="","",IFERROR(VLOOKUP($B8659,Mapping!$A:$C,2,0),"Not Mapped"))</f>
        <v/>
      </c>
      <c r="P8659">
        <f>IF($B8659="","",IFERROR(VLOOKUP($B8659,Mapping!$A:$C,3,0),"Not Mapped"))</f>
        <v/>
      </c>
      <c r="Q8659">
        <f>IF($B8659="","",IF(COUNTIF(Exclusions!$A:$A,$B8659)&gt;0,"Yes","No"))</f>
        <v/>
      </c>
      <c r="R8659" s="17">
        <f>IF($B8659="","",MIN(1,DAY($A8659)/IF($N8659="Superstore",Settings!$B$5,Settings!$B$4)))</f>
        <v/>
      </c>
      <c r="S8659" s="17">
        <f>IF(OR($B8659="",$G8659="",$R8659=0),"",$G8659/$R8659)</f>
        <v/>
      </c>
      <c r="T8659">
        <f>IF($S8659="","",IF($S8659&lt;Settings!$B$8,"Critical",IF($S8659&lt;Settings!$B$9,"Semi Critical","Non Critical")))</f>
        <v/>
      </c>
      <c r="U8659">
        <f>IF($B8659="","",IFERROR(VLOOKUP($O8659,Leaders!$A:$B,2,0),"Not Mapped"))</f>
        <v/>
      </c>
    </row>
    <row r="8660">
      <c r="A8660" s="16" t="n"/>
      <c r="G8660" s="17" t="n"/>
      <c r="H8660" s="17" t="n"/>
      <c r="I8660" s="17" t="n"/>
      <c r="J8660" s="17" t="n"/>
      <c r="K8660" s="17" t="n"/>
      <c r="L8660" s="17" t="n"/>
      <c r="N8660">
        <f>IF($B8660="","",IF($C8660="SUPERSTORE","Superstore","DH"))</f>
        <v/>
      </c>
      <c r="O8660">
        <f>IF($B8660="","",IFERROR(VLOOKUP($B8660,Mapping!$A:$C,2,0),"Not Mapped"))</f>
        <v/>
      </c>
      <c r="P8660">
        <f>IF($B8660="","",IFERROR(VLOOKUP($B8660,Mapping!$A:$C,3,0),"Not Mapped"))</f>
        <v/>
      </c>
      <c r="Q8660">
        <f>IF($B8660="","",IF(COUNTIF(Exclusions!$A:$A,$B8660)&gt;0,"Yes","No"))</f>
        <v/>
      </c>
      <c r="R8660" s="17">
        <f>IF($B8660="","",MIN(1,DAY($A8660)/IF($N8660="Superstore",Settings!$B$5,Settings!$B$4)))</f>
        <v/>
      </c>
      <c r="S8660" s="17">
        <f>IF(OR($B8660="",$G8660="",$R8660=0),"",$G8660/$R8660)</f>
        <v/>
      </c>
      <c r="T8660">
        <f>IF($S8660="","",IF($S8660&lt;Settings!$B$8,"Critical",IF($S8660&lt;Settings!$B$9,"Semi Critical","Non Critical")))</f>
        <v/>
      </c>
      <c r="U8660">
        <f>IF($B8660="","",IFERROR(VLOOKUP($O8660,Leaders!$A:$B,2,0),"Not Mapped"))</f>
        <v/>
      </c>
    </row>
    <row r="8661">
      <c r="A8661" s="16" t="n"/>
      <c r="G8661" s="17" t="n"/>
      <c r="H8661" s="17" t="n"/>
      <c r="I8661" s="17" t="n"/>
      <c r="J8661" s="17" t="n"/>
      <c r="K8661" s="17" t="n"/>
      <c r="L8661" s="17" t="n"/>
      <c r="N8661">
        <f>IF($B8661="","",IF($C8661="SUPERSTORE","Superstore","DH"))</f>
        <v/>
      </c>
      <c r="O8661">
        <f>IF($B8661="","",IFERROR(VLOOKUP($B8661,Mapping!$A:$C,2,0),"Not Mapped"))</f>
        <v/>
      </c>
      <c r="P8661">
        <f>IF($B8661="","",IFERROR(VLOOKUP($B8661,Mapping!$A:$C,3,0),"Not Mapped"))</f>
        <v/>
      </c>
      <c r="Q8661">
        <f>IF($B8661="","",IF(COUNTIF(Exclusions!$A:$A,$B8661)&gt;0,"Yes","No"))</f>
        <v/>
      </c>
      <c r="R8661" s="17">
        <f>IF($B8661="","",MIN(1,DAY($A8661)/IF($N8661="Superstore",Settings!$B$5,Settings!$B$4)))</f>
        <v/>
      </c>
      <c r="S8661" s="17">
        <f>IF(OR($B8661="",$G8661="",$R8661=0),"",$G8661/$R8661)</f>
        <v/>
      </c>
      <c r="T8661">
        <f>IF($S8661="","",IF($S8661&lt;Settings!$B$8,"Critical",IF($S8661&lt;Settings!$B$9,"Semi Critical","Non Critical")))</f>
        <v/>
      </c>
      <c r="U8661">
        <f>IF($B8661="","",IFERROR(VLOOKUP($O8661,Leaders!$A:$B,2,0),"Not Mapped"))</f>
        <v/>
      </c>
    </row>
    <row r="8662">
      <c r="A8662" s="16" t="n"/>
      <c r="G8662" s="17" t="n"/>
      <c r="H8662" s="17" t="n"/>
      <c r="I8662" s="17" t="n"/>
      <c r="J8662" s="17" t="n"/>
      <c r="K8662" s="17" t="n"/>
      <c r="L8662" s="17" t="n"/>
      <c r="N8662">
        <f>IF($B8662="","",IF($C8662="SUPERSTORE","Superstore","DH"))</f>
        <v/>
      </c>
      <c r="O8662">
        <f>IF($B8662="","",IFERROR(VLOOKUP($B8662,Mapping!$A:$C,2,0),"Not Mapped"))</f>
        <v/>
      </c>
      <c r="P8662">
        <f>IF($B8662="","",IFERROR(VLOOKUP($B8662,Mapping!$A:$C,3,0),"Not Mapped"))</f>
        <v/>
      </c>
      <c r="Q8662">
        <f>IF($B8662="","",IF(COUNTIF(Exclusions!$A:$A,$B8662)&gt;0,"Yes","No"))</f>
        <v/>
      </c>
      <c r="R8662" s="17">
        <f>IF($B8662="","",MIN(1,DAY($A8662)/IF($N8662="Superstore",Settings!$B$5,Settings!$B$4)))</f>
        <v/>
      </c>
      <c r="S8662" s="17">
        <f>IF(OR($B8662="",$G8662="",$R8662=0),"",$G8662/$R8662)</f>
        <v/>
      </c>
      <c r="T8662">
        <f>IF($S8662="","",IF($S8662&lt;Settings!$B$8,"Critical",IF($S8662&lt;Settings!$B$9,"Semi Critical","Non Critical")))</f>
        <v/>
      </c>
      <c r="U8662">
        <f>IF($B8662="","",IFERROR(VLOOKUP($O8662,Leaders!$A:$B,2,0),"Not Mapped"))</f>
        <v/>
      </c>
    </row>
    <row r="8663">
      <c r="A8663" s="16" t="n"/>
      <c r="G8663" s="17" t="n"/>
      <c r="H8663" s="17" t="n"/>
      <c r="I8663" s="17" t="n"/>
      <c r="J8663" s="17" t="n"/>
      <c r="K8663" s="17" t="n"/>
      <c r="L8663" s="17" t="n"/>
      <c r="N8663">
        <f>IF($B8663="","",IF($C8663="SUPERSTORE","Superstore","DH"))</f>
        <v/>
      </c>
      <c r="O8663">
        <f>IF($B8663="","",IFERROR(VLOOKUP($B8663,Mapping!$A:$C,2,0),"Not Mapped"))</f>
        <v/>
      </c>
      <c r="P8663">
        <f>IF($B8663="","",IFERROR(VLOOKUP($B8663,Mapping!$A:$C,3,0),"Not Mapped"))</f>
        <v/>
      </c>
      <c r="Q8663">
        <f>IF($B8663="","",IF(COUNTIF(Exclusions!$A:$A,$B8663)&gt;0,"Yes","No"))</f>
        <v/>
      </c>
      <c r="R8663" s="17">
        <f>IF($B8663="","",MIN(1,DAY($A8663)/IF($N8663="Superstore",Settings!$B$5,Settings!$B$4)))</f>
        <v/>
      </c>
      <c r="S8663" s="17">
        <f>IF(OR($B8663="",$G8663="",$R8663=0),"",$G8663/$R8663)</f>
        <v/>
      </c>
      <c r="T8663">
        <f>IF($S8663="","",IF($S8663&lt;Settings!$B$8,"Critical",IF($S8663&lt;Settings!$B$9,"Semi Critical","Non Critical")))</f>
        <v/>
      </c>
      <c r="U8663">
        <f>IF($B8663="","",IFERROR(VLOOKUP($O8663,Leaders!$A:$B,2,0),"Not Mapped"))</f>
        <v/>
      </c>
    </row>
    <row r="8664">
      <c r="A8664" s="16" t="n"/>
      <c r="G8664" s="17" t="n"/>
      <c r="H8664" s="17" t="n"/>
      <c r="I8664" s="17" t="n"/>
      <c r="J8664" s="17" t="n"/>
      <c r="K8664" s="17" t="n"/>
      <c r="L8664" s="17" t="n"/>
      <c r="N8664">
        <f>IF($B8664="","",IF($C8664="SUPERSTORE","Superstore","DH"))</f>
        <v/>
      </c>
      <c r="O8664">
        <f>IF($B8664="","",IFERROR(VLOOKUP($B8664,Mapping!$A:$C,2,0),"Not Mapped"))</f>
        <v/>
      </c>
      <c r="P8664">
        <f>IF($B8664="","",IFERROR(VLOOKUP($B8664,Mapping!$A:$C,3,0),"Not Mapped"))</f>
        <v/>
      </c>
      <c r="Q8664">
        <f>IF($B8664="","",IF(COUNTIF(Exclusions!$A:$A,$B8664)&gt;0,"Yes","No"))</f>
        <v/>
      </c>
      <c r="R8664" s="17">
        <f>IF($B8664="","",MIN(1,DAY($A8664)/IF($N8664="Superstore",Settings!$B$5,Settings!$B$4)))</f>
        <v/>
      </c>
      <c r="S8664" s="17">
        <f>IF(OR($B8664="",$G8664="",$R8664=0),"",$G8664/$R8664)</f>
        <v/>
      </c>
      <c r="T8664">
        <f>IF($S8664="","",IF($S8664&lt;Settings!$B$8,"Critical",IF($S8664&lt;Settings!$B$9,"Semi Critical","Non Critical")))</f>
        <v/>
      </c>
      <c r="U8664">
        <f>IF($B8664="","",IFERROR(VLOOKUP($O8664,Leaders!$A:$B,2,0),"Not Mapped"))</f>
        <v/>
      </c>
    </row>
    <row r="8665">
      <c r="A8665" s="16" t="n"/>
      <c r="G8665" s="17" t="n"/>
      <c r="H8665" s="17" t="n"/>
      <c r="I8665" s="17" t="n"/>
      <c r="J8665" s="17" t="n"/>
      <c r="K8665" s="17" t="n"/>
      <c r="L8665" s="17" t="n"/>
      <c r="N8665">
        <f>IF($B8665="","",IF($C8665="SUPERSTORE","Superstore","DH"))</f>
        <v/>
      </c>
      <c r="O8665">
        <f>IF($B8665="","",IFERROR(VLOOKUP($B8665,Mapping!$A:$C,2,0),"Not Mapped"))</f>
        <v/>
      </c>
      <c r="P8665">
        <f>IF($B8665="","",IFERROR(VLOOKUP($B8665,Mapping!$A:$C,3,0),"Not Mapped"))</f>
        <v/>
      </c>
      <c r="Q8665">
        <f>IF($B8665="","",IF(COUNTIF(Exclusions!$A:$A,$B8665)&gt;0,"Yes","No"))</f>
        <v/>
      </c>
      <c r="R8665" s="17">
        <f>IF($B8665="","",MIN(1,DAY($A8665)/IF($N8665="Superstore",Settings!$B$5,Settings!$B$4)))</f>
        <v/>
      </c>
      <c r="S8665" s="17">
        <f>IF(OR($B8665="",$G8665="",$R8665=0),"",$G8665/$R8665)</f>
        <v/>
      </c>
      <c r="T8665">
        <f>IF($S8665="","",IF($S8665&lt;Settings!$B$8,"Critical",IF($S8665&lt;Settings!$B$9,"Semi Critical","Non Critical")))</f>
        <v/>
      </c>
      <c r="U8665">
        <f>IF($B8665="","",IFERROR(VLOOKUP($O8665,Leaders!$A:$B,2,0),"Not Mapped"))</f>
        <v/>
      </c>
    </row>
    <row r="8666">
      <c r="A8666" s="16" t="n"/>
      <c r="G8666" s="17" t="n"/>
      <c r="H8666" s="17" t="n"/>
      <c r="I8666" s="17" t="n"/>
      <c r="J8666" s="17" t="n"/>
      <c r="K8666" s="17" t="n"/>
      <c r="L8666" s="17" t="n"/>
      <c r="N8666">
        <f>IF($B8666="","",IF($C8666="SUPERSTORE","Superstore","DH"))</f>
        <v/>
      </c>
      <c r="O8666">
        <f>IF($B8666="","",IFERROR(VLOOKUP($B8666,Mapping!$A:$C,2,0),"Not Mapped"))</f>
        <v/>
      </c>
      <c r="P8666">
        <f>IF($B8666="","",IFERROR(VLOOKUP($B8666,Mapping!$A:$C,3,0),"Not Mapped"))</f>
        <v/>
      </c>
      <c r="Q8666">
        <f>IF($B8666="","",IF(COUNTIF(Exclusions!$A:$A,$B8666)&gt;0,"Yes","No"))</f>
        <v/>
      </c>
      <c r="R8666" s="17">
        <f>IF($B8666="","",MIN(1,DAY($A8666)/IF($N8666="Superstore",Settings!$B$5,Settings!$B$4)))</f>
        <v/>
      </c>
      <c r="S8666" s="17">
        <f>IF(OR($B8666="",$G8666="",$R8666=0),"",$G8666/$R8666)</f>
        <v/>
      </c>
      <c r="T8666">
        <f>IF($S8666="","",IF($S8666&lt;Settings!$B$8,"Critical",IF($S8666&lt;Settings!$B$9,"Semi Critical","Non Critical")))</f>
        <v/>
      </c>
      <c r="U8666">
        <f>IF($B8666="","",IFERROR(VLOOKUP($O8666,Leaders!$A:$B,2,0),"Not Mapped"))</f>
        <v/>
      </c>
    </row>
    <row r="8667">
      <c r="A8667" s="16" t="n"/>
      <c r="G8667" s="17" t="n"/>
      <c r="H8667" s="17" t="n"/>
      <c r="I8667" s="17" t="n"/>
      <c r="J8667" s="17" t="n"/>
      <c r="K8667" s="17" t="n"/>
      <c r="L8667" s="17" t="n"/>
      <c r="N8667">
        <f>IF($B8667="","",IF($C8667="SUPERSTORE","Superstore","DH"))</f>
        <v/>
      </c>
      <c r="O8667">
        <f>IF($B8667="","",IFERROR(VLOOKUP($B8667,Mapping!$A:$C,2,0),"Not Mapped"))</f>
        <v/>
      </c>
      <c r="P8667">
        <f>IF($B8667="","",IFERROR(VLOOKUP($B8667,Mapping!$A:$C,3,0),"Not Mapped"))</f>
        <v/>
      </c>
      <c r="Q8667">
        <f>IF($B8667="","",IF(COUNTIF(Exclusions!$A:$A,$B8667)&gt;0,"Yes","No"))</f>
        <v/>
      </c>
      <c r="R8667" s="17">
        <f>IF($B8667="","",MIN(1,DAY($A8667)/IF($N8667="Superstore",Settings!$B$5,Settings!$B$4)))</f>
        <v/>
      </c>
      <c r="S8667" s="17">
        <f>IF(OR($B8667="",$G8667="",$R8667=0),"",$G8667/$R8667)</f>
        <v/>
      </c>
      <c r="T8667">
        <f>IF($S8667="","",IF($S8667&lt;Settings!$B$8,"Critical",IF($S8667&lt;Settings!$B$9,"Semi Critical","Non Critical")))</f>
        <v/>
      </c>
      <c r="U8667">
        <f>IF($B8667="","",IFERROR(VLOOKUP($O8667,Leaders!$A:$B,2,0),"Not Mapped"))</f>
        <v/>
      </c>
    </row>
    <row r="8668">
      <c r="A8668" s="16" t="n"/>
      <c r="G8668" s="17" t="n"/>
      <c r="H8668" s="17" t="n"/>
      <c r="I8668" s="17" t="n"/>
      <c r="J8668" s="17" t="n"/>
      <c r="K8668" s="17" t="n"/>
      <c r="L8668" s="17" t="n"/>
      <c r="N8668">
        <f>IF($B8668="","",IF($C8668="SUPERSTORE","Superstore","DH"))</f>
        <v/>
      </c>
      <c r="O8668">
        <f>IF($B8668="","",IFERROR(VLOOKUP($B8668,Mapping!$A:$C,2,0),"Not Mapped"))</f>
        <v/>
      </c>
      <c r="P8668">
        <f>IF($B8668="","",IFERROR(VLOOKUP($B8668,Mapping!$A:$C,3,0),"Not Mapped"))</f>
        <v/>
      </c>
      <c r="Q8668">
        <f>IF($B8668="","",IF(COUNTIF(Exclusions!$A:$A,$B8668)&gt;0,"Yes","No"))</f>
        <v/>
      </c>
      <c r="R8668" s="17">
        <f>IF($B8668="","",MIN(1,DAY($A8668)/IF($N8668="Superstore",Settings!$B$5,Settings!$B$4)))</f>
        <v/>
      </c>
      <c r="S8668" s="17">
        <f>IF(OR($B8668="",$G8668="",$R8668=0),"",$G8668/$R8668)</f>
        <v/>
      </c>
      <c r="T8668">
        <f>IF($S8668="","",IF($S8668&lt;Settings!$B$8,"Critical",IF($S8668&lt;Settings!$B$9,"Semi Critical","Non Critical")))</f>
        <v/>
      </c>
      <c r="U8668">
        <f>IF($B8668="","",IFERROR(VLOOKUP($O8668,Leaders!$A:$B,2,0),"Not Mapped"))</f>
        <v/>
      </c>
    </row>
    <row r="8669">
      <c r="A8669" s="16" t="n"/>
      <c r="G8669" s="17" t="n"/>
      <c r="H8669" s="17" t="n"/>
      <c r="I8669" s="17" t="n"/>
      <c r="J8669" s="17" t="n"/>
      <c r="K8669" s="17" t="n"/>
      <c r="L8669" s="17" t="n"/>
      <c r="N8669">
        <f>IF($B8669="","",IF($C8669="SUPERSTORE","Superstore","DH"))</f>
        <v/>
      </c>
      <c r="O8669">
        <f>IF($B8669="","",IFERROR(VLOOKUP($B8669,Mapping!$A:$C,2,0),"Not Mapped"))</f>
        <v/>
      </c>
      <c r="P8669">
        <f>IF($B8669="","",IFERROR(VLOOKUP($B8669,Mapping!$A:$C,3,0),"Not Mapped"))</f>
        <v/>
      </c>
      <c r="Q8669">
        <f>IF($B8669="","",IF(COUNTIF(Exclusions!$A:$A,$B8669)&gt;0,"Yes","No"))</f>
        <v/>
      </c>
      <c r="R8669" s="17">
        <f>IF($B8669="","",MIN(1,DAY($A8669)/IF($N8669="Superstore",Settings!$B$5,Settings!$B$4)))</f>
        <v/>
      </c>
      <c r="S8669" s="17">
        <f>IF(OR($B8669="",$G8669="",$R8669=0),"",$G8669/$R8669)</f>
        <v/>
      </c>
      <c r="T8669">
        <f>IF($S8669="","",IF($S8669&lt;Settings!$B$8,"Critical",IF($S8669&lt;Settings!$B$9,"Semi Critical","Non Critical")))</f>
        <v/>
      </c>
      <c r="U8669">
        <f>IF($B8669="","",IFERROR(VLOOKUP($O8669,Leaders!$A:$B,2,0),"Not Mapped"))</f>
        <v/>
      </c>
    </row>
    <row r="8670">
      <c r="A8670" s="16" t="n"/>
      <c r="G8670" s="17" t="n"/>
      <c r="H8670" s="17" t="n"/>
      <c r="I8670" s="17" t="n"/>
      <c r="J8670" s="17" t="n"/>
      <c r="K8670" s="17" t="n"/>
      <c r="L8670" s="17" t="n"/>
      <c r="N8670">
        <f>IF($B8670="","",IF($C8670="SUPERSTORE","Superstore","DH"))</f>
        <v/>
      </c>
      <c r="O8670">
        <f>IF($B8670="","",IFERROR(VLOOKUP($B8670,Mapping!$A:$C,2,0),"Not Mapped"))</f>
        <v/>
      </c>
      <c r="P8670">
        <f>IF($B8670="","",IFERROR(VLOOKUP($B8670,Mapping!$A:$C,3,0),"Not Mapped"))</f>
        <v/>
      </c>
      <c r="Q8670">
        <f>IF($B8670="","",IF(COUNTIF(Exclusions!$A:$A,$B8670)&gt;0,"Yes","No"))</f>
        <v/>
      </c>
      <c r="R8670" s="17">
        <f>IF($B8670="","",MIN(1,DAY($A8670)/IF($N8670="Superstore",Settings!$B$5,Settings!$B$4)))</f>
        <v/>
      </c>
      <c r="S8670" s="17">
        <f>IF(OR($B8670="",$G8670="",$R8670=0),"",$G8670/$R8670)</f>
        <v/>
      </c>
      <c r="T8670">
        <f>IF($S8670="","",IF($S8670&lt;Settings!$B$8,"Critical",IF($S8670&lt;Settings!$B$9,"Semi Critical","Non Critical")))</f>
        <v/>
      </c>
      <c r="U8670">
        <f>IF($B8670="","",IFERROR(VLOOKUP($O8670,Leaders!$A:$B,2,0),"Not Mapped"))</f>
        <v/>
      </c>
    </row>
    <row r="8671">
      <c r="A8671" s="16" t="n"/>
      <c r="G8671" s="17" t="n"/>
      <c r="H8671" s="17" t="n"/>
      <c r="I8671" s="17" t="n"/>
      <c r="J8671" s="17" t="n"/>
      <c r="K8671" s="17" t="n"/>
      <c r="L8671" s="17" t="n"/>
      <c r="N8671">
        <f>IF($B8671="","",IF($C8671="SUPERSTORE","Superstore","DH"))</f>
        <v/>
      </c>
      <c r="O8671">
        <f>IF($B8671="","",IFERROR(VLOOKUP($B8671,Mapping!$A:$C,2,0),"Not Mapped"))</f>
        <v/>
      </c>
      <c r="P8671">
        <f>IF($B8671="","",IFERROR(VLOOKUP($B8671,Mapping!$A:$C,3,0),"Not Mapped"))</f>
        <v/>
      </c>
      <c r="Q8671">
        <f>IF($B8671="","",IF(COUNTIF(Exclusions!$A:$A,$B8671)&gt;0,"Yes","No"))</f>
        <v/>
      </c>
      <c r="R8671" s="17">
        <f>IF($B8671="","",MIN(1,DAY($A8671)/IF($N8671="Superstore",Settings!$B$5,Settings!$B$4)))</f>
        <v/>
      </c>
      <c r="S8671" s="17">
        <f>IF(OR($B8671="",$G8671="",$R8671=0),"",$G8671/$R8671)</f>
        <v/>
      </c>
      <c r="T8671">
        <f>IF($S8671="","",IF($S8671&lt;Settings!$B$8,"Critical",IF($S8671&lt;Settings!$B$9,"Semi Critical","Non Critical")))</f>
        <v/>
      </c>
      <c r="U8671">
        <f>IF($B8671="","",IFERROR(VLOOKUP($O8671,Leaders!$A:$B,2,0),"Not Mapped"))</f>
        <v/>
      </c>
    </row>
    <row r="8672">
      <c r="A8672" s="16" t="n"/>
      <c r="G8672" s="17" t="n"/>
      <c r="H8672" s="17" t="n"/>
      <c r="I8672" s="17" t="n"/>
      <c r="J8672" s="17" t="n"/>
      <c r="K8672" s="17" t="n"/>
      <c r="L8672" s="17" t="n"/>
      <c r="N8672">
        <f>IF($B8672="","",IF($C8672="SUPERSTORE","Superstore","DH"))</f>
        <v/>
      </c>
      <c r="O8672">
        <f>IF($B8672="","",IFERROR(VLOOKUP($B8672,Mapping!$A:$C,2,0),"Not Mapped"))</f>
        <v/>
      </c>
      <c r="P8672">
        <f>IF($B8672="","",IFERROR(VLOOKUP($B8672,Mapping!$A:$C,3,0),"Not Mapped"))</f>
        <v/>
      </c>
      <c r="Q8672">
        <f>IF($B8672="","",IF(COUNTIF(Exclusions!$A:$A,$B8672)&gt;0,"Yes","No"))</f>
        <v/>
      </c>
      <c r="R8672" s="17">
        <f>IF($B8672="","",MIN(1,DAY($A8672)/IF($N8672="Superstore",Settings!$B$5,Settings!$B$4)))</f>
        <v/>
      </c>
      <c r="S8672" s="17">
        <f>IF(OR($B8672="",$G8672="",$R8672=0),"",$G8672/$R8672)</f>
        <v/>
      </c>
      <c r="T8672">
        <f>IF($S8672="","",IF($S8672&lt;Settings!$B$8,"Critical",IF($S8672&lt;Settings!$B$9,"Semi Critical","Non Critical")))</f>
        <v/>
      </c>
      <c r="U8672">
        <f>IF($B8672="","",IFERROR(VLOOKUP($O8672,Leaders!$A:$B,2,0),"Not Mapped"))</f>
        <v/>
      </c>
    </row>
    <row r="8673">
      <c r="A8673" s="16" t="n"/>
      <c r="G8673" s="17" t="n"/>
      <c r="H8673" s="17" t="n"/>
      <c r="I8673" s="17" t="n"/>
      <c r="J8673" s="17" t="n"/>
      <c r="K8673" s="17" t="n"/>
      <c r="L8673" s="17" t="n"/>
      <c r="N8673">
        <f>IF($B8673="","",IF($C8673="SUPERSTORE","Superstore","DH"))</f>
        <v/>
      </c>
      <c r="O8673">
        <f>IF($B8673="","",IFERROR(VLOOKUP($B8673,Mapping!$A:$C,2,0),"Not Mapped"))</f>
        <v/>
      </c>
      <c r="P8673">
        <f>IF($B8673="","",IFERROR(VLOOKUP($B8673,Mapping!$A:$C,3,0),"Not Mapped"))</f>
        <v/>
      </c>
      <c r="Q8673">
        <f>IF($B8673="","",IF(COUNTIF(Exclusions!$A:$A,$B8673)&gt;0,"Yes","No"))</f>
        <v/>
      </c>
      <c r="R8673" s="17">
        <f>IF($B8673="","",MIN(1,DAY($A8673)/IF($N8673="Superstore",Settings!$B$5,Settings!$B$4)))</f>
        <v/>
      </c>
      <c r="S8673" s="17">
        <f>IF(OR($B8673="",$G8673="",$R8673=0),"",$G8673/$R8673)</f>
        <v/>
      </c>
      <c r="T8673">
        <f>IF($S8673="","",IF($S8673&lt;Settings!$B$8,"Critical",IF($S8673&lt;Settings!$B$9,"Semi Critical","Non Critical")))</f>
        <v/>
      </c>
      <c r="U8673">
        <f>IF($B8673="","",IFERROR(VLOOKUP($O8673,Leaders!$A:$B,2,0),"Not Mapped"))</f>
        <v/>
      </c>
    </row>
    <row r="8674">
      <c r="A8674" s="16" t="n"/>
      <c r="G8674" s="17" t="n"/>
      <c r="H8674" s="17" t="n"/>
      <c r="I8674" s="17" t="n"/>
      <c r="J8674" s="17" t="n"/>
      <c r="K8674" s="17" t="n"/>
      <c r="L8674" s="17" t="n"/>
      <c r="N8674">
        <f>IF($B8674="","",IF($C8674="SUPERSTORE","Superstore","DH"))</f>
        <v/>
      </c>
      <c r="O8674">
        <f>IF($B8674="","",IFERROR(VLOOKUP($B8674,Mapping!$A:$C,2,0),"Not Mapped"))</f>
        <v/>
      </c>
      <c r="P8674">
        <f>IF($B8674="","",IFERROR(VLOOKUP($B8674,Mapping!$A:$C,3,0),"Not Mapped"))</f>
        <v/>
      </c>
      <c r="Q8674">
        <f>IF($B8674="","",IF(COUNTIF(Exclusions!$A:$A,$B8674)&gt;0,"Yes","No"))</f>
        <v/>
      </c>
      <c r="R8674" s="17">
        <f>IF($B8674="","",MIN(1,DAY($A8674)/IF($N8674="Superstore",Settings!$B$5,Settings!$B$4)))</f>
        <v/>
      </c>
      <c r="S8674" s="17">
        <f>IF(OR($B8674="",$G8674="",$R8674=0),"",$G8674/$R8674)</f>
        <v/>
      </c>
      <c r="T8674">
        <f>IF($S8674="","",IF($S8674&lt;Settings!$B$8,"Critical",IF($S8674&lt;Settings!$B$9,"Semi Critical","Non Critical")))</f>
        <v/>
      </c>
      <c r="U8674">
        <f>IF($B8674="","",IFERROR(VLOOKUP($O8674,Leaders!$A:$B,2,0),"Not Mapped"))</f>
        <v/>
      </c>
    </row>
    <row r="8675">
      <c r="A8675" s="16" t="n"/>
      <c r="G8675" s="17" t="n"/>
      <c r="H8675" s="17" t="n"/>
      <c r="I8675" s="17" t="n"/>
      <c r="J8675" s="17" t="n"/>
      <c r="K8675" s="17" t="n"/>
      <c r="L8675" s="17" t="n"/>
      <c r="N8675">
        <f>IF($B8675="","",IF($C8675="SUPERSTORE","Superstore","DH"))</f>
        <v/>
      </c>
      <c r="O8675">
        <f>IF($B8675="","",IFERROR(VLOOKUP($B8675,Mapping!$A:$C,2,0),"Not Mapped"))</f>
        <v/>
      </c>
      <c r="P8675">
        <f>IF($B8675="","",IFERROR(VLOOKUP($B8675,Mapping!$A:$C,3,0),"Not Mapped"))</f>
        <v/>
      </c>
      <c r="Q8675">
        <f>IF($B8675="","",IF(COUNTIF(Exclusions!$A:$A,$B8675)&gt;0,"Yes","No"))</f>
        <v/>
      </c>
      <c r="R8675" s="17">
        <f>IF($B8675="","",MIN(1,DAY($A8675)/IF($N8675="Superstore",Settings!$B$5,Settings!$B$4)))</f>
        <v/>
      </c>
      <c r="S8675" s="17">
        <f>IF(OR($B8675="",$G8675="",$R8675=0),"",$G8675/$R8675)</f>
        <v/>
      </c>
      <c r="T8675">
        <f>IF($S8675="","",IF($S8675&lt;Settings!$B$8,"Critical",IF($S8675&lt;Settings!$B$9,"Semi Critical","Non Critical")))</f>
        <v/>
      </c>
      <c r="U8675">
        <f>IF($B8675="","",IFERROR(VLOOKUP($O8675,Leaders!$A:$B,2,0),"Not Mapped"))</f>
        <v/>
      </c>
    </row>
    <row r="8676">
      <c r="A8676" s="16" t="n"/>
      <c r="G8676" s="17" t="n"/>
      <c r="H8676" s="17" t="n"/>
      <c r="I8676" s="17" t="n"/>
      <c r="J8676" s="17" t="n"/>
      <c r="K8676" s="17" t="n"/>
      <c r="L8676" s="17" t="n"/>
      <c r="N8676">
        <f>IF($B8676="","",IF($C8676="SUPERSTORE","Superstore","DH"))</f>
        <v/>
      </c>
      <c r="O8676">
        <f>IF($B8676="","",IFERROR(VLOOKUP($B8676,Mapping!$A:$C,2,0),"Not Mapped"))</f>
        <v/>
      </c>
      <c r="P8676">
        <f>IF($B8676="","",IFERROR(VLOOKUP($B8676,Mapping!$A:$C,3,0),"Not Mapped"))</f>
        <v/>
      </c>
      <c r="Q8676">
        <f>IF($B8676="","",IF(COUNTIF(Exclusions!$A:$A,$B8676)&gt;0,"Yes","No"))</f>
        <v/>
      </c>
      <c r="R8676" s="17">
        <f>IF($B8676="","",MIN(1,DAY($A8676)/IF($N8676="Superstore",Settings!$B$5,Settings!$B$4)))</f>
        <v/>
      </c>
      <c r="S8676" s="17">
        <f>IF(OR($B8676="",$G8676="",$R8676=0),"",$G8676/$R8676)</f>
        <v/>
      </c>
      <c r="T8676">
        <f>IF($S8676="","",IF($S8676&lt;Settings!$B$8,"Critical",IF($S8676&lt;Settings!$B$9,"Semi Critical","Non Critical")))</f>
        <v/>
      </c>
      <c r="U8676">
        <f>IF($B8676="","",IFERROR(VLOOKUP($O8676,Leaders!$A:$B,2,0),"Not Mapped"))</f>
        <v/>
      </c>
    </row>
    <row r="8677">
      <c r="A8677" s="16" t="n"/>
      <c r="G8677" s="17" t="n"/>
      <c r="H8677" s="17" t="n"/>
      <c r="I8677" s="17" t="n"/>
      <c r="J8677" s="17" t="n"/>
      <c r="K8677" s="17" t="n"/>
      <c r="L8677" s="17" t="n"/>
      <c r="N8677">
        <f>IF($B8677="","",IF($C8677="SUPERSTORE","Superstore","DH"))</f>
        <v/>
      </c>
      <c r="O8677">
        <f>IF($B8677="","",IFERROR(VLOOKUP($B8677,Mapping!$A:$C,2,0),"Not Mapped"))</f>
        <v/>
      </c>
      <c r="P8677">
        <f>IF($B8677="","",IFERROR(VLOOKUP($B8677,Mapping!$A:$C,3,0),"Not Mapped"))</f>
        <v/>
      </c>
      <c r="Q8677">
        <f>IF($B8677="","",IF(COUNTIF(Exclusions!$A:$A,$B8677)&gt;0,"Yes","No"))</f>
        <v/>
      </c>
      <c r="R8677" s="17">
        <f>IF($B8677="","",MIN(1,DAY($A8677)/IF($N8677="Superstore",Settings!$B$5,Settings!$B$4)))</f>
        <v/>
      </c>
      <c r="S8677" s="17">
        <f>IF(OR($B8677="",$G8677="",$R8677=0),"",$G8677/$R8677)</f>
        <v/>
      </c>
      <c r="T8677">
        <f>IF($S8677="","",IF($S8677&lt;Settings!$B$8,"Critical",IF($S8677&lt;Settings!$B$9,"Semi Critical","Non Critical")))</f>
        <v/>
      </c>
      <c r="U8677">
        <f>IF($B8677="","",IFERROR(VLOOKUP($O8677,Leaders!$A:$B,2,0),"Not Mapped"))</f>
        <v/>
      </c>
    </row>
    <row r="8678">
      <c r="A8678" s="16" t="n"/>
      <c r="G8678" s="17" t="n"/>
      <c r="H8678" s="17" t="n"/>
      <c r="I8678" s="17" t="n"/>
      <c r="J8678" s="17" t="n"/>
      <c r="K8678" s="17" t="n"/>
      <c r="L8678" s="17" t="n"/>
      <c r="N8678">
        <f>IF($B8678="","",IF($C8678="SUPERSTORE","Superstore","DH"))</f>
        <v/>
      </c>
      <c r="O8678">
        <f>IF($B8678="","",IFERROR(VLOOKUP($B8678,Mapping!$A:$C,2,0),"Not Mapped"))</f>
        <v/>
      </c>
      <c r="P8678">
        <f>IF($B8678="","",IFERROR(VLOOKUP($B8678,Mapping!$A:$C,3,0),"Not Mapped"))</f>
        <v/>
      </c>
      <c r="Q8678">
        <f>IF($B8678="","",IF(COUNTIF(Exclusions!$A:$A,$B8678)&gt;0,"Yes","No"))</f>
        <v/>
      </c>
      <c r="R8678" s="17">
        <f>IF($B8678="","",MIN(1,DAY($A8678)/IF($N8678="Superstore",Settings!$B$5,Settings!$B$4)))</f>
        <v/>
      </c>
      <c r="S8678" s="17">
        <f>IF(OR($B8678="",$G8678="",$R8678=0),"",$G8678/$R8678)</f>
        <v/>
      </c>
      <c r="T8678">
        <f>IF($S8678="","",IF($S8678&lt;Settings!$B$8,"Critical",IF($S8678&lt;Settings!$B$9,"Semi Critical","Non Critical")))</f>
        <v/>
      </c>
      <c r="U8678">
        <f>IF($B8678="","",IFERROR(VLOOKUP($O8678,Leaders!$A:$B,2,0),"Not Mapped"))</f>
        <v/>
      </c>
    </row>
    <row r="8679">
      <c r="A8679" s="16" t="n"/>
      <c r="G8679" s="17" t="n"/>
      <c r="H8679" s="17" t="n"/>
      <c r="I8679" s="17" t="n"/>
      <c r="J8679" s="17" t="n"/>
      <c r="K8679" s="17" t="n"/>
      <c r="L8679" s="17" t="n"/>
      <c r="N8679">
        <f>IF($B8679="","",IF($C8679="SUPERSTORE","Superstore","DH"))</f>
        <v/>
      </c>
      <c r="O8679">
        <f>IF($B8679="","",IFERROR(VLOOKUP($B8679,Mapping!$A:$C,2,0),"Not Mapped"))</f>
        <v/>
      </c>
      <c r="P8679">
        <f>IF($B8679="","",IFERROR(VLOOKUP($B8679,Mapping!$A:$C,3,0),"Not Mapped"))</f>
        <v/>
      </c>
      <c r="Q8679">
        <f>IF($B8679="","",IF(COUNTIF(Exclusions!$A:$A,$B8679)&gt;0,"Yes","No"))</f>
        <v/>
      </c>
      <c r="R8679" s="17">
        <f>IF($B8679="","",MIN(1,DAY($A8679)/IF($N8679="Superstore",Settings!$B$5,Settings!$B$4)))</f>
        <v/>
      </c>
      <c r="S8679" s="17">
        <f>IF(OR($B8679="",$G8679="",$R8679=0),"",$G8679/$R8679)</f>
        <v/>
      </c>
      <c r="T8679">
        <f>IF($S8679="","",IF($S8679&lt;Settings!$B$8,"Critical",IF($S8679&lt;Settings!$B$9,"Semi Critical","Non Critical")))</f>
        <v/>
      </c>
      <c r="U8679">
        <f>IF($B8679="","",IFERROR(VLOOKUP($O8679,Leaders!$A:$B,2,0),"Not Mapped"))</f>
        <v/>
      </c>
    </row>
    <row r="8680">
      <c r="A8680" s="16" t="n"/>
      <c r="G8680" s="17" t="n"/>
      <c r="H8680" s="17" t="n"/>
      <c r="I8680" s="17" t="n"/>
      <c r="J8680" s="17" t="n"/>
      <c r="K8680" s="17" t="n"/>
      <c r="L8680" s="17" t="n"/>
      <c r="N8680">
        <f>IF($B8680="","",IF($C8680="SUPERSTORE","Superstore","DH"))</f>
        <v/>
      </c>
      <c r="O8680">
        <f>IF($B8680="","",IFERROR(VLOOKUP($B8680,Mapping!$A:$C,2,0),"Not Mapped"))</f>
        <v/>
      </c>
      <c r="P8680">
        <f>IF($B8680="","",IFERROR(VLOOKUP($B8680,Mapping!$A:$C,3,0),"Not Mapped"))</f>
        <v/>
      </c>
      <c r="Q8680">
        <f>IF($B8680="","",IF(COUNTIF(Exclusions!$A:$A,$B8680)&gt;0,"Yes","No"))</f>
        <v/>
      </c>
      <c r="R8680" s="17">
        <f>IF($B8680="","",MIN(1,DAY($A8680)/IF($N8680="Superstore",Settings!$B$5,Settings!$B$4)))</f>
        <v/>
      </c>
      <c r="S8680" s="17">
        <f>IF(OR($B8680="",$G8680="",$R8680=0),"",$G8680/$R8680)</f>
        <v/>
      </c>
      <c r="T8680">
        <f>IF($S8680="","",IF($S8680&lt;Settings!$B$8,"Critical",IF($S8680&lt;Settings!$B$9,"Semi Critical","Non Critical")))</f>
        <v/>
      </c>
      <c r="U8680">
        <f>IF($B8680="","",IFERROR(VLOOKUP($O8680,Leaders!$A:$B,2,0),"Not Mapped"))</f>
        <v/>
      </c>
    </row>
    <row r="8681">
      <c r="A8681" s="16" t="n"/>
      <c r="G8681" s="17" t="n"/>
      <c r="H8681" s="17" t="n"/>
      <c r="I8681" s="17" t="n"/>
      <c r="J8681" s="17" t="n"/>
      <c r="K8681" s="17" t="n"/>
      <c r="L8681" s="17" t="n"/>
      <c r="N8681">
        <f>IF($B8681="","",IF($C8681="SUPERSTORE","Superstore","DH"))</f>
        <v/>
      </c>
      <c r="O8681">
        <f>IF($B8681="","",IFERROR(VLOOKUP($B8681,Mapping!$A:$C,2,0),"Not Mapped"))</f>
        <v/>
      </c>
      <c r="P8681">
        <f>IF($B8681="","",IFERROR(VLOOKUP($B8681,Mapping!$A:$C,3,0),"Not Mapped"))</f>
        <v/>
      </c>
      <c r="Q8681">
        <f>IF($B8681="","",IF(COUNTIF(Exclusions!$A:$A,$B8681)&gt;0,"Yes","No"))</f>
        <v/>
      </c>
      <c r="R8681" s="17">
        <f>IF($B8681="","",MIN(1,DAY($A8681)/IF($N8681="Superstore",Settings!$B$5,Settings!$B$4)))</f>
        <v/>
      </c>
      <c r="S8681" s="17">
        <f>IF(OR($B8681="",$G8681="",$R8681=0),"",$G8681/$R8681)</f>
        <v/>
      </c>
      <c r="T8681">
        <f>IF($S8681="","",IF($S8681&lt;Settings!$B$8,"Critical",IF($S8681&lt;Settings!$B$9,"Semi Critical","Non Critical")))</f>
        <v/>
      </c>
      <c r="U8681">
        <f>IF($B8681="","",IFERROR(VLOOKUP($O8681,Leaders!$A:$B,2,0),"Not Mapped"))</f>
        <v/>
      </c>
    </row>
    <row r="8682">
      <c r="A8682" s="16" t="n"/>
      <c r="G8682" s="17" t="n"/>
      <c r="H8682" s="17" t="n"/>
      <c r="I8682" s="17" t="n"/>
      <c r="J8682" s="17" t="n"/>
      <c r="K8682" s="17" t="n"/>
      <c r="L8682" s="17" t="n"/>
      <c r="N8682">
        <f>IF($B8682="","",IF($C8682="SUPERSTORE","Superstore","DH"))</f>
        <v/>
      </c>
      <c r="O8682">
        <f>IF($B8682="","",IFERROR(VLOOKUP($B8682,Mapping!$A:$C,2,0),"Not Mapped"))</f>
        <v/>
      </c>
      <c r="P8682">
        <f>IF($B8682="","",IFERROR(VLOOKUP($B8682,Mapping!$A:$C,3,0),"Not Mapped"))</f>
        <v/>
      </c>
      <c r="Q8682">
        <f>IF($B8682="","",IF(COUNTIF(Exclusions!$A:$A,$B8682)&gt;0,"Yes","No"))</f>
        <v/>
      </c>
      <c r="R8682" s="17">
        <f>IF($B8682="","",MIN(1,DAY($A8682)/IF($N8682="Superstore",Settings!$B$5,Settings!$B$4)))</f>
        <v/>
      </c>
      <c r="S8682" s="17">
        <f>IF(OR($B8682="",$G8682="",$R8682=0),"",$G8682/$R8682)</f>
        <v/>
      </c>
      <c r="T8682">
        <f>IF($S8682="","",IF($S8682&lt;Settings!$B$8,"Critical",IF($S8682&lt;Settings!$B$9,"Semi Critical","Non Critical")))</f>
        <v/>
      </c>
      <c r="U8682">
        <f>IF($B8682="","",IFERROR(VLOOKUP($O8682,Leaders!$A:$B,2,0),"Not Mapped"))</f>
        <v/>
      </c>
    </row>
    <row r="8683">
      <c r="A8683" s="16" t="n"/>
      <c r="G8683" s="17" t="n"/>
      <c r="H8683" s="17" t="n"/>
      <c r="I8683" s="17" t="n"/>
      <c r="J8683" s="17" t="n"/>
      <c r="K8683" s="17" t="n"/>
      <c r="L8683" s="17" t="n"/>
      <c r="N8683">
        <f>IF($B8683="","",IF($C8683="SUPERSTORE","Superstore","DH"))</f>
        <v/>
      </c>
      <c r="O8683">
        <f>IF($B8683="","",IFERROR(VLOOKUP($B8683,Mapping!$A:$C,2,0),"Not Mapped"))</f>
        <v/>
      </c>
      <c r="P8683">
        <f>IF($B8683="","",IFERROR(VLOOKUP($B8683,Mapping!$A:$C,3,0),"Not Mapped"))</f>
        <v/>
      </c>
      <c r="Q8683">
        <f>IF($B8683="","",IF(COUNTIF(Exclusions!$A:$A,$B8683)&gt;0,"Yes","No"))</f>
        <v/>
      </c>
      <c r="R8683" s="17">
        <f>IF($B8683="","",MIN(1,DAY($A8683)/IF($N8683="Superstore",Settings!$B$5,Settings!$B$4)))</f>
        <v/>
      </c>
      <c r="S8683" s="17">
        <f>IF(OR($B8683="",$G8683="",$R8683=0),"",$G8683/$R8683)</f>
        <v/>
      </c>
      <c r="T8683">
        <f>IF($S8683="","",IF($S8683&lt;Settings!$B$8,"Critical",IF($S8683&lt;Settings!$B$9,"Semi Critical","Non Critical")))</f>
        <v/>
      </c>
      <c r="U8683">
        <f>IF($B8683="","",IFERROR(VLOOKUP($O8683,Leaders!$A:$B,2,0),"Not Mapped"))</f>
        <v/>
      </c>
    </row>
    <row r="8684">
      <c r="A8684" s="16" t="n"/>
      <c r="G8684" s="17" t="n"/>
      <c r="H8684" s="17" t="n"/>
      <c r="I8684" s="17" t="n"/>
      <c r="J8684" s="17" t="n"/>
      <c r="K8684" s="17" t="n"/>
      <c r="L8684" s="17" t="n"/>
      <c r="N8684">
        <f>IF($B8684="","",IF($C8684="SUPERSTORE","Superstore","DH"))</f>
        <v/>
      </c>
      <c r="O8684">
        <f>IF($B8684="","",IFERROR(VLOOKUP($B8684,Mapping!$A:$C,2,0),"Not Mapped"))</f>
        <v/>
      </c>
      <c r="P8684">
        <f>IF($B8684="","",IFERROR(VLOOKUP($B8684,Mapping!$A:$C,3,0),"Not Mapped"))</f>
        <v/>
      </c>
      <c r="Q8684">
        <f>IF($B8684="","",IF(COUNTIF(Exclusions!$A:$A,$B8684)&gt;0,"Yes","No"))</f>
        <v/>
      </c>
      <c r="R8684" s="17">
        <f>IF($B8684="","",MIN(1,DAY($A8684)/IF($N8684="Superstore",Settings!$B$5,Settings!$B$4)))</f>
        <v/>
      </c>
      <c r="S8684" s="17">
        <f>IF(OR($B8684="",$G8684="",$R8684=0),"",$G8684/$R8684)</f>
        <v/>
      </c>
      <c r="T8684">
        <f>IF($S8684="","",IF($S8684&lt;Settings!$B$8,"Critical",IF($S8684&lt;Settings!$B$9,"Semi Critical","Non Critical")))</f>
        <v/>
      </c>
      <c r="U8684">
        <f>IF($B8684="","",IFERROR(VLOOKUP($O8684,Leaders!$A:$B,2,0),"Not Mapped"))</f>
        <v/>
      </c>
    </row>
    <row r="8685">
      <c r="A8685" s="16" t="n"/>
      <c r="G8685" s="17" t="n"/>
      <c r="H8685" s="17" t="n"/>
      <c r="I8685" s="17" t="n"/>
      <c r="J8685" s="17" t="n"/>
      <c r="K8685" s="17" t="n"/>
      <c r="L8685" s="17" t="n"/>
      <c r="N8685">
        <f>IF($B8685="","",IF($C8685="SUPERSTORE","Superstore","DH"))</f>
        <v/>
      </c>
      <c r="O8685">
        <f>IF($B8685="","",IFERROR(VLOOKUP($B8685,Mapping!$A:$C,2,0),"Not Mapped"))</f>
        <v/>
      </c>
      <c r="P8685">
        <f>IF($B8685="","",IFERROR(VLOOKUP($B8685,Mapping!$A:$C,3,0),"Not Mapped"))</f>
        <v/>
      </c>
      <c r="Q8685">
        <f>IF($B8685="","",IF(COUNTIF(Exclusions!$A:$A,$B8685)&gt;0,"Yes","No"))</f>
        <v/>
      </c>
      <c r="R8685" s="17">
        <f>IF($B8685="","",MIN(1,DAY($A8685)/IF($N8685="Superstore",Settings!$B$5,Settings!$B$4)))</f>
        <v/>
      </c>
      <c r="S8685" s="17">
        <f>IF(OR($B8685="",$G8685="",$R8685=0),"",$G8685/$R8685)</f>
        <v/>
      </c>
      <c r="T8685">
        <f>IF($S8685="","",IF($S8685&lt;Settings!$B$8,"Critical",IF($S8685&lt;Settings!$B$9,"Semi Critical","Non Critical")))</f>
        <v/>
      </c>
      <c r="U8685">
        <f>IF($B8685="","",IFERROR(VLOOKUP($O8685,Leaders!$A:$B,2,0),"Not Mapped"))</f>
        <v/>
      </c>
    </row>
    <row r="8686">
      <c r="A8686" s="16" t="n"/>
      <c r="G8686" s="17" t="n"/>
      <c r="H8686" s="17" t="n"/>
      <c r="I8686" s="17" t="n"/>
      <c r="J8686" s="17" t="n"/>
      <c r="K8686" s="17" t="n"/>
      <c r="L8686" s="17" t="n"/>
      <c r="N8686">
        <f>IF($B8686="","",IF($C8686="SUPERSTORE","Superstore","DH"))</f>
        <v/>
      </c>
      <c r="O8686">
        <f>IF($B8686="","",IFERROR(VLOOKUP($B8686,Mapping!$A:$C,2,0),"Not Mapped"))</f>
        <v/>
      </c>
      <c r="P8686">
        <f>IF($B8686="","",IFERROR(VLOOKUP($B8686,Mapping!$A:$C,3,0),"Not Mapped"))</f>
        <v/>
      </c>
      <c r="Q8686">
        <f>IF($B8686="","",IF(COUNTIF(Exclusions!$A:$A,$B8686)&gt;0,"Yes","No"))</f>
        <v/>
      </c>
      <c r="R8686" s="17">
        <f>IF($B8686="","",MIN(1,DAY($A8686)/IF($N8686="Superstore",Settings!$B$5,Settings!$B$4)))</f>
        <v/>
      </c>
      <c r="S8686" s="17">
        <f>IF(OR($B8686="",$G8686="",$R8686=0),"",$G8686/$R8686)</f>
        <v/>
      </c>
      <c r="T8686">
        <f>IF($S8686="","",IF($S8686&lt;Settings!$B$8,"Critical",IF($S8686&lt;Settings!$B$9,"Semi Critical","Non Critical")))</f>
        <v/>
      </c>
      <c r="U8686">
        <f>IF($B8686="","",IFERROR(VLOOKUP($O8686,Leaders!$A:$B,2,0),"Not Mapped"))</f>
        <v/>
      </c>
    </row>
    <row r="8687">
      <c r="A8687" s="16" t="n"/>
      <c r="G8687" s="17" t="n"/>
      <c r="H8687" s="17" t="n"/>
      <c r="I8687" s="17" t="n"/>
      <c r="J8687" s="17" t="n"/>
      <c r="K8687" s="17" t="n"/>
      <c r="L8687" s="17" t="n"/>
      <c r="N8687">
        <f>IF($B8687="","",IF($C8687="SUPERSTORE","Superstore","DH"))</f>
        <v/>
      </c>
      <c r="O8687">
        <f>IF($B8687="","",IFERROR(VLOOKUP($B8687,Mapping!$A:$C,2,0),"Not Mapped"))</f>
        <v/>
      </c>
      <c r="P8687">
        <f>IF($B8687="","",IFERROR(VLOOKUP($B8687,Mapping!$A:$C,3,0),"Not Mapped"))</f>
        <v/>
      </c>
      <c r="Q8687">
        <f>IF($B8687="","",IF(COUNTIF(Exclusions!$A:$A,$B8687)&gt;0,"Yes","No"))</f>
        <v/>
      </c>
      <c r="R8687" s="17">
        <f>IF($B8687="","",MIN(1,DAY($A8687)/IF($N8687="Superstore",Settings!$B$5,Settings!$B$4)))</f>
        <v/>
      </c>
      <c r="S8687" s="17">
        <f>IF(OR($B8687="",$G8687="",$R8687=0),"",$G8687/$R8687)</f>
        <v/>
      </c>
      <c r="T8687">
        <f>IF($S8687="","",IF($S8687&lt;Settings!$B$8,"Critical",IF($S8687&lt;Settings!$B$9,"Semi Critical","Non Critical")))</f>
        <v/>
      </c>
      <c r="U8687">
        <f>IF($B8687="","",IFERROR(VLOOKUP($O8687,Leaders!$A:$B,2,0),"Not Mapped"))</f>
        <v/>
      </c>
    </row>
    <row r="8688">
      <c r="A8688" s="16" t="n"/>
      <c r="G8688" s="17" t="n"/>
      <c r="H8688" s="17" t="n"/>
      <c r="I8688" s="17" t="n"/>
      <c r="J8688" s="17" t="n"/>
      <c r="K8688" s="17" t="n"/>
      <c r="L8688" s="17" t="n"/>
      <c r="N8688">
        <f>IF($B8688="","",IF($C8688="SUPERSTORE","Superstore","DH"))</f>
        <v/>
      </c>
      <c r="O8688">
        <f>IF($B8688="","",IFERROR(VLOOKUP($B8688,Mapping!$A:$C,2,0),"Not Mapped"))</f>
        <v/>
      </c>
      <c r="P8688">
        <f>IF($B8688="","",IFERROR(VLOOKUP($B8688,Mapping!$A:$C,3,0),"Not Mapped"))</f>
        <v/>
      </c>
      <c r="Q8688">
        <f>IF($B8688="","",IF(COUNTIF(Exclusions!$A:$A,$B8688)&gt;0,"Yes","No"))</f>
        <v/>
      </c>
      <c r="R8688" s="17">
        <f>IF($B8688="","",MIN(1,DAY($A8688)/IF($N8688="Superstore",Settings!$B$5,Settings!$B$4)))</f>
        <v/>
      </c>
      <c r="S8688" s="17">
        <f>IF(OR($B8688="",$G8688="",$R8688=0),"",$G8688/$R8688)</f>
        <v/>
      </c>
      <c r="T8688">
        <f>IF($S8688="","",IF($S8688&lt;Settings!$B$8,"Critical",IF($S8688&lt;Settings!$B$9,"Semi Critical","Non Critical")))</f>
        <v/>
      </c>
      <c r="U8688">
        <f>IF($B8688="","",IFERROR(VLOOKUP($O8688,Leaders!$A:$B,2,0),"Not Mapped"))</f>
        <v/>
      </c>
    </row>
    <row r="8689">
      <c r="A8689" s="16" t="n"/>
      <c r="G8689" s="17" t="n"/>
      <c r="H8689" s="17" t="n"/>
      <c r="I8689" s="17" t="n"/>
      <c r="J8689" s="17" t="n"/>
      <c r="K8689" s="17" t="n"/>
      <c r="L8689" s="17" t="n"/>
      <c r="N8689">
        <f>IF($B8689="","",IF($C8689="SUPERSTORE","Superstore","DH"))</f>
        <v/>
      </c>
      <c r="O8689">
        <f>IF($B8689="","",IFERROR(VLOOKUP($B8689,Mapping!$A:$C,2,0),"Not Mapped"))</f>
        <v/>
      </c>
      <c r="P8689">
        <f>IF($B8689="","",IFERROR(VLOOKUP($B8689,Mapping!$A:$C,3,0),"Not Mapped"))</f>
        <v/>
      </c>
      <c r="Q8689">
        <f>IF($B8689="","",IF(COUNTIF(Exclusions!$A:$A,$B8689)&gt;0,"Yes","No"))</f>
        <v/>
      </c>
      <c r="R8689" s="17">
        <f>IF($B8689="","",MIN(1,DAY($A8689)/IF($N8689="Superstore",Settings!$B$5,Settings!$B$4)))</f>
        <v/>
      </c>
      <c r="S8689" s="17">
        <f>IF(OR($B8689="",$G8689="",$R8689=0),"",$G8689/$R8689)</f>
        <v/>
      </c>
      <c r="T8689">
        <f>IF($S8689="","",IF($S8689&lt;Settings!$B$8,"Critical",IF($S8689&lt;Settings!$B$9,"Semi Critical","Non Critical")))</f>
        <v/>
      </c>
      <c r="U8689">
        <f>IF($B8689="","",IFERROR(VLOOKUP($O8689,Leaders!$A:$B,2,0),"Not Mapped"))</f>
        <v/>
      </c>
    </row>
    <row r="8690">
      <c r="A8690" s="16" t="n"/>
      <c r="G8690" s="17" t="n"/>
      <c r="H8690" s="17" t="n"/>
      <c r="I8690" s="17" t="n"/>
      <c r="J8690" s="17" t="n"/>
      <c r="K8690" s="17" t="n"/>
      <c r="L8690" s="17" t="n"/>
      <c r="N8690">
        <f>IF($B8690="","",IF($C8690="SUPERSTORE","Superstore","DH"))</f>
        <v/>
      </c>
      <c r="O8690">
        <f>IF($B8690="","",IFERROR(VLOOKUP($B8690,Mapping!$A:$C,2,0),"Not Mapped"))</f>
        <v/>
      </c>
      <c r="P8690">
        <f>IF($B8690="","",IFERROR(VLOOKUP($B8690,Mapping!$A:$C,3,0),"Not Mapped"))</f>
        <v/>
      </c>
      <c r="Q8690">
        <f>IF($B8690="","",IF(COUNTIF(Exclusions!$A:$A,$B8690)&gt;0,"Yes","No"))</f>
        <v/>
      </c>
      <c r="R8690" s="17">
        <f>IF($B8690="","",MIN(1,DAY($A8690)/IF($N8690="Superstore",Settings!$B$5,Settings!$B$4)))</f>
        <v/>
      </c>
      <c r="S8690" s="17">
        <f>IF(OR($B8690="",$G8690="",$R8690=0),"",$G8690/$R8690)</f>
        <v/>
      </c>
      <c r="T8690">
        <f>IF($S8690="","",IF($S8690&lt;Settings!$B$8,"Critical",IF($S8690&lt;Settings!$B$9,"Semi Critical","Non Critical")))</f>
        <v/>
      </c>
      <c r="U8690">
        <f>IF($B8690="","",IFERROR(VLOOKUP($O8690,Leaders!$A:$B,2,0),"Not Mapped"))</f>
        <v/>
      </c>
    </row>
    <row r="8691">
      <c r="A8691" s="16" t="n"/>
      <c r="G8691" s="17" t="n"/>
      <c r="H8691" s="17" t="n"/>
      <c r="I8691" s="17" t="n"/>
      <c r="J8691" s="17" t="n"/>
      <c r="K8691" s="17" t="n"/>
      <c r="L8691" s="17" t="n"/>
      <c r="N8691">
        <f>IF($B8691="","",IF($C8691="SUPERSTORE","Superstore","DH"))</f>
        <v/>
      </c>
      <c r="O8691">
        <f>IF($B8691="","",IFERROR(VLOOKUP($B8691,Mapping!$A:$C,2,0),"Not Mapped"))</f>
        <v/>
      </c>
      <c r="P8691">
        <f>IF($B8691="","",IFERROR(VLOOKUP($B8691,Mapping!$A:$C,3,0),"Not Mapped"))</f>
        <v/>
      </c>
      <c r="Q8691">
        <f>IF($B8691="","",IF(COUNTIF(Exclusions!$A:$A,$B8691)&gt;0,"Yes","No"))</f>
        <v/>
      </c>
      <c r="R8691" s="17">
        <f>IF($B8691="","",MIN(1,DAY($A8691)/IF($N8691="Superstore",Settings!$B$5,Settings!$B$4)))</f>
        <v/>
      </c>
      <c r="S8691" s="17">
        <f>IF(OR($B8691="",$G8691="",$R8691=0),"",$G8691/$R8691)</f>
        <v/>
      </c>
      <c r="T8691">
        <f>IF($S8691="","",IF($S8691&lt;Settings!$B$8,"Critical",IF($S8691&lt;Settings!$B$9,"Semi Critical","Non Critical")))</f>
        <v/>
      </c>
      <c r="U8691">
        <f>IF($B8691="","",IFERROR(VLOOKUP($O8691,Leaders!$A:$B,2,0),"Not Mapped"))</f>
        <v/>
      </c>
    </row>
    <row r="8692">
      <c r="A8692" s="16" t="n"/>
      <c r="G8692" s="17" t="n"/>
      <c r="H8692" s="17" t="n"/>
      <c r="I8692" s="17" t="n"/>
      <c r="J8692" s="17" t="n"/>
      <c r="K8692" s="17" t="n"/>
      <c r="L8692" s="17" t="n"/>
      <c r="N8692">
        <f>IF($B8692="","",IF($C8692="SUPERSTORE","Superstore","DH"))</f>
        <v/>
      </c>
      <c r="O8692">
        <f>IF($B8692="","",IFERROR(VLOOKUP($B8692,Mapping!$A:$C,2,0),"Not Mapped"))</f>
        <v/>
      </c>
      <c r="P8692">
        <f>IF($B8692="","",IFERROR(VLOOKUP($B8692,Mapping!$A:$C,3,0),"Not Mapped"))</f>
        <v/>
      </c>
      <c r="Q8692">
        <f>IF($B8692="","",IF(COUNTIF(Exclusions!$A:$A,$B8692)&gt;0,"Yes","No"))</f>
        <v/>
      </c>
      <c r="R8692" s="17">
        <f>IF($B8692="","",MIN(1,DAY($A8692)/IF($N8692="Superstore",Settings!$B$5,Settings!$B$4)))</f>
        <v/>
      </c>
      <c r="S8692" s="17">
        <f>IF(OR($B8692="",$G8692="",$R8692=0),"",$G8692/$R8692)</f>
        <v/>
      </c>
      <c r="T8692">
        <f>IF($S8692="","",IF($S8692&lt;Settings!$B$8,"Critical",IF($S8692&lt;Settings!$B$9,"Semi Critical","Non Critical")))</f>
        <v/>
      </c>
      <c r="U8692">
        <f>IF($B8692="","",IFERROR(VLOOKUP($O8692,Leaders!$A:$B,2,0),"Not Mapped"))</f>
        <v/>
      </c>
    </row>
    <row r="8693">
      <c r="A8693" s="16" t="n"/>
      <c r="G8693" s="17" t="n"/>
      <c r="H8693" s="17" t="n"/>
      <c r="I8693" s="17" t="n"/>
      <c r="J8693" s="17" t="n"/>
      <c r="K8693" s="17" t="n"/>
      <c r="L8693" s="17" t="n"/>
      <c r="N8693">
        <f>IF($B8693="","",IF($C8693="SUPERSTORE","Superstore","DH"))</f>
        <v/>
      </c>
      <c r="O8693">
        <f>IF($B8693="","",IFERROR(VLOOKUP($B8693,Mapping!$A:$C,2,0),"Not Mapped"))</f>
        <v/>
      </c>
      <c r="P8693">
        <f>IF($B8693="","",IFERROR(VLOOKUP($B8693,Mapping!$A:$C,3,0),"Not Mapped"))</f>
        <v/>
      </c>
      <c r="Q8693">
        <f>IF($B8693="","",IF(COUNTIF(Exclusions!$A:$A,$B8693)&gt;0,"Yes","No"))</f>
        <v/>
      </c>
      <c r="R8693" s="17">
        <f>IF($B8693="","",MIN(1,DAY($A8693)/IF($N8693="Superstore",Settings!$B$5,Settings!$B$4)))</f>
        <v/>
      </c>
      <c r="S8693" s="17">
        <f>IF(OR($B8693="",$G8693="",$R8693=0),"",$G8693/$R8693)</f>
        <v/>
      </c>
      <c r="T8693">
        <f>IF($S8693="","",IF($S8693&lt;Settings!$B$8,"Critical",IF($S8693&lt;Settings!$B$9,"Semi Critical","Non Critical")))</f>
        <v/>
      </c>
      <c r="U8693">
        <f>IF($B8693="","",IFERROR(VLOOKUP($O8693,Leaders!$A:$B,2,0),"Not Mapped"))</f>
        <v/>
      </c>
    </row>
    <row r="8694">
      <c r="A8694" s="16" t="n"/>
      <c r="G8694" s="17" t="n"/>
      <c r="H8694" s="17" t="n"/>
      <c r="I8694" s="17" t="n"/>
      <c r="J8694" s="17" t="n"/>
      <c r="K8694" s="17" t="n"/>
      <c r="L8694" s="17" t="n"/>
      <c r="N8694">
        <f>IF($B8694="","",IF($C8694="SUPERSTORE","Superstore","DH"))</f>
        <v/>
      </c>
      <c r="O8694">
        <f>IF($B8694="","",IFERROR(VLOOKUP($B8694,Mapping!$A:$C,2,0),"Not Mapped"))</f>
        <v/>
      </c>
      <c r="P8694">
        <f>IF($B8694="","",IFERROR(VLOOKUP($B8694,Mapping!$A:$C,3,0),"Not Mapped"))</f>
        <v/>
      </c>
      <c r="Q8694">
        <f>IF($B8694="","",IF(COUNTIF(Exclusions!$A:$A,$B8694)&gt;0,"Yes","No"))</f>
        <v/>
      </c>
      <c r="R8694" s="17">
        <f>IF($B8694="","",MIN(1,DAY($A8694)/IF($N8694="Superstore",Settings!$B$5,Settings!$B$4)))</f>
        <v/>
      </c>
      <c r="S8694" s="17">
        <f>IF(OR($B8694="",$G8694="",$R8694=0),"",$G8694/$R8694)</f>
        <v/>
      </c>
      <c r="T8694">
        <f>IF($S8694="","",IF($S8694&lt;Settings!$B$8,"Critical",IF($S8694&lt;Settings!$B$9,"Semi Critical","Non Critical")))</f>
        <v/>
      </c>
      <c r="U8694">
        <f>IF($B8694="","",IFERROR(VLOOKUP($O8694,Leaders!$A:$B,2,0),"Not Mapped"))</f>
        <v/>
      </c>
    </row>
    <row r="8695">
      <c r="A8695" s="16" t="n"/>
      <c r="G8695" s="17" t="n"/>
      <c r="H8695" s="17" t="n"/>
      <c r="I8695" s="17" t="n"/>
      <c r="J8695" s="17" t="n"/>
      <c r="K8695" s="17" t="n"/>
      <c r="L8695" s="17" t="n"/>
      <c r="N8695">
        <f>IF($B8695="","",IF($C8695="SUPERSTORE","Superstore","DH"))</f>
        <v/>
      </c>
      <c r="O8695">
        <f>IF($B8695="","",IFERROR(VLOOKUP($B8695,Mapping!$A:$C,2,0),"Not Mapped"))</f>
        <v/>
      </c>
      <c r="P8695">
        <f>IF($B8695="","",IFERROR(VLOOKUP($B8695,Mapping!$A:$C,3,0),"Not Mapped"))</f>
        <v/>
      </c>
      <c r="Q8695">
        <f>IF($B8695="","",IF(COUNTIF(Exclusions!$A:$A,$B8695)&gt;0,"Yes","No"))</f>
        <v/>
      </c>
      <c r="R8695" s="17">
        <f>IF($B8695="","",MIN(1,DAY($A8695)/IF($N8695="Superstore",Settings!$B$5,Settings!$B$4)))</f>
        <v/>
      </c>
      <c r="S8695" s="17">
        <f>IF(OR($B8695="",$G8695="",$R8695=0),"",$G8695/$R8695)</f>
        <v/>
      </c>
      <c r="T8695">
        <f>IF($S8695="","",IF($S8695&lt;Settings!$B$8,"Critical",IF($S8695&lt;Settings!$B$9,"Semi Critical","Non Critical")))</f>
        <v/>
      </c>
      <c r="U8695">
        <f>IF($B8695="","",IFERROR(VLOOKUP($O8695,Leaders!$A:$B,2,0),"Not Mapped"))</f>
        <v/>
      </c>
    </row>
    <row r="8696">
      <c r="A8696" s="16" t="n"/>
      <c r="G8696" s="17" t="n"/>
      <c r="H8696" s="17" t="n"/>
      <c r="I8696" s="17" t="n"/>
      <c r="J8696" s="17" t="n"/>
      <c r="K8696" s="17" t="n"/>
      <c r="L8696" s="17" t="n"/>
      <c r="N8696">
        <f>IF($B8696="","",IF($C8696="SUPERSTORE","Superstore","DH"))</f>
        <v/>
      </c>
      <c r="O8696">
        <f>IF($B8696="","",IFERROR(VLOOKUP($B8696,Mapping!$A:$C,2,0),"Not Mapped"))</f>
        <v/>
      </c>
      <c r="P8696">
        <f>IF($B8696="","",IFERROR(VLOOKUP($B8696,Mapping!$A:$C,3,0),"Not Mapped"))</f>
        <v/>
      </c>
      <c r="Q8696">
        <f>IF($B8696="","",IF(COUNTIF(Exclusions!$A:$A,$B8696)&gt;0,"Yes","No"))</f>
        <v/>
      </c>
      <c r="R8696" s="17">
        <f>IF($B8696="","",MIN(1,DAY($A8696)/IF($N8696="Superstore",Settings!$B$5,Settings!$B$4)))</f>
        <v/>
      </c>
      <c r="S8696" s="17">
        <f>IF(OR($B8696="",$G8696="",$R8696=0),"",$G8696/$R8696)</f>
        <v/>
      </c>
      <c r="T8696">
        <f>IF($S8696="","",IF($S8696&lt;Settings!$B$8,"Critical",IF($S8696&lt;Settings!$B$9,"Semi Critical","Non Critical")))</f>
        <v/>
      </c>
      <c r="U8696">
        <f>IF($B8696="","",IFERROR(VLOOKUP($O8696,Leaders!$A:$B,2,0),"Not Mapped"))</f>
        <v/>
      </c>
    </row>
    <row r="8697">
      <c r="A8697" s="16" t="n"/>
      <c r="G8697" s="17" t="n"/>
      <c r="H8697" s="17" t="n"/>
      <c r="I8697" s="17" t="n"/>
      <c r="J8697" s="17" t="n"/>
      <c r="K8697" s="17" t="n"/>
      <c r="L8697" s="17" t="n"/>
      <c r="N8697">
        <f>IF($B8697="","",IF($C8697="SUPERSTORE","Superstore","DH"))</f>
        <v/>
      </c>
      <c r="O8697">
        <f>IF($B8697="","",IFERROR(VLOOKUP($B8697,Mapping!$A:$C,2,0),"Not Mapped"))</f>
        <v/>
      </c>
      <c r="P8697">
        <f>IF($B8697="","",IFERROR(VLOOKUP($B8697,Mapping!$A:$C,3,0),"Not Mapped"))</f>
        <v/>
      </c>
      <c r="Q8697">
        <f>IF($B8697="","",IF(COUNTIF(Exclusions!$A:$A,$B8697)&gt;0,"Yes","No"))</f>
        <v/>
      </c>
      <c r="R8697" s="17">
        <f>IF($B8697="","",MIN(1,DAY($A8697)/IF($N8697="Superstore",Settings!$B$5,Settings!$B$4)))</f>
        <v/>
      </c>
      <c r="S8697" s="17">
        <f>IF(OR($B8697="",$G8697="",$R8697=0),"",$G8697/$R8697)</f>
        <v/>
      </c>
      <c r="T8697">
        <f>IF($S8697="","",IF($S8697&lt;Settings!$B$8,"Critical",IF($S8697&lt;Settings!$B$9,"Semi Critical","Non Critical")))</f>
        <v/>
      </c>
      <c r="U8697">
        <f>IF($B8697="","",IFERROR(VLOOKUP($O8697,Leaders!$A:$B,2,0),"Not Mapped"))</f>
        <v/>
      </c>
    </row>
    <row r="8698">
      <c r="A8698" s="16" t="n"/>
      <c r="G8698" s="17" t="n"/>
      <c r="H8698" s="17" t="n"/>
      <c r="I8698" s="17" t="n"/>
      <c r="J8698" s="17" t="n"/>
      <c r="K8698" s="17" t="n"/>
      <c r="L8698" s="17" t="n"/>
      <c r="N8698">
        <f>IF($B8698="","",IF($C8698="SUPERSTORE","Superstore","DH"))</f>
        <v/>
      </c>
      <c r="O8698">
        <f>IF($B8698="","",IFERROR(VLOOKUP($B8698,Mapping!$A:$C,2,0),"Not Mapped"))</f>
        <v/>
      </c>
      <c r="P8698">
        <f>IF($B8698="","",IFERROR(VLOOKUP($B8698,Mapping!$A:$C,3,0),"Not Mapped"))</f>
        <v/>
      </c>
      <c r="Q8698">
        <f>IF($B8698="","",IF(COUNTIF(Exclusions!$A:$A,$B8698)&gt;0,"Yes","No"))</f>
        <v/>
      </c>
      <c r="R8698" s="17">
        <f>IF($B8698="","",MIN(1,DAY($A8698)/IF($N8698="Superstore",Settings!$B$5,Settings!$B$4)))</f>
        <v/>
      </c>
      <c r="S8698" s="17">
        <f>IF(OR($B8698="",$G8698="",$R8698=0),"",$G8698/$R8698)</f>
        <v/>
      </c>
      <c r="T8698">
        <f>IF($S8698="","",IF($S8698&lt;Settings!$B$8,"Critical",IF($S8698&lt;Settings!$B$9,"Semi Critical","Non Critical")))</f>
        <v/>
      </c>
      <c r="U8698">
        <f>IF($B8698="","",IFERROR(VLOOKUP($O8698,Leaders!$A:$B,2,0),"Not Mapped"))</f>
        <v/>
      </c>
    </row>
    <row r="8699">
      <c r="A8699" s="16" t="n"/>
      <c r="G8699" s="17" t="n"/>
      <c r="H8699" s="17" t="n"/>
      <c r="I8699" s="17" t="n"/>
      <c r="J8699" s="17" t="n"/>
      <c r="K8699" s="17" t="n"/>
      <c r="L8699" s="17" t="n"/>
      <c r="N8699">
        <f>IF($B8699="","",IF($C8699="SUPERSTORE","Superstore","DH"))</f>
        <v/>
      </c>
      <c r="O8699">
        <f>IF($B8699="","",IFERROR(VLOOKUP($B8699,Mapping!$A:$C,2,0),"Not Mapped"))</f>
        <v/>
      </c>
      <c r="P8699">
        <f>IF($B8699="","",IFERROR(VLOOKUP($B8699,Mapping!$A:$C,3,0),"Not Mapped"))</f>
        <v/>
      </c>
      <c r="Q8699">
        <f>IF($B8699="","",IF(COUNTIF(Exclusions!$A:$A,$B8699)&gt;0,"Yes","No"))</f>
        <v/>
      </c>
      <c r="R8699" s="17">
        <f>IF($B8699="","",MIN(1,DAY($A8699)/IF($N8699="Superstore",Settings!$B$5,Settings!$B$4)))</f>
        <v/>
      </c>
      <c r="S8699" s="17">
        <f>IF(OR($B8699="",$G8699="",$R8699=0),"",$G8699/$R8699)</f>
        <v/>
      </c>
      <c r="T8699">
        <f>IF($S8699="","",IF($S8699&lt;Settings!$B$8,"Critical",IF($S8699&lt;Settings!$B$9,"Semi Critical","Non Critical")))</f>
        <v/>
      </c>
      <c r="U8699">
        <f>IF($B8699="","",IFERROR(VLOOKUP($O8699,Leaders!$A:$B,2,0),"Not Mapped"))</f>
        <v/>
      </c>
    </row>
    <row r="8700">
      <c r="A8700" s="16" t="n"/>
      <c r="G8700" s="17" t="n"/>
      <c r="H8700" s="17" t="n"/>
      <c r="I8700" s="17" t="n"/>
      <c r="J8700" s="17" t="n"/>
      <c r="K8700" s="17" t="n"/>
      <c r="L8700" s="17" t="n"/>
      <c r="N8700">
        <f>IF($B8700="","",IF($C8700="SUPERSTORE","Superstore","DH"))</f>
        <v/>
      </c>
      <c r="O8700">
        <f>IF($B8700="","",IFERROR(VLOOKUP($B8700,Mapping!$A:$C,2,0),"Not Mapped"))</f>
        <v/>
      </c>
      <c r="P8700">
        <f>IF($B8700="","",IFERROR(VLOOKUP($B8700,Mapping!$A:$C,3,0),"Not Mapped"))</f>
        <v/>
      </c>
      <c r="Q8700">
        <f>IF($B8700="","",IF(COUNTIF(Exclusions!$A:$A,$B8700)&gt;0,"Yes","No"))</f>
        <v/>
      </c>
      <c r="R8700" s="17">
        <f>IF($B8700="","",MIN(1,DAY($A8700)/IF($N8700="Superstore",Settings!$B$5,Settings!$B$4)))</f>
        <v/>
      </c>
      <c r="S8700" s="17">
        <f>IF(OR($B8700="",$G8700="",$R8700=0),"",$G8700/$R8700)</f>
        <v/>
      </c>
      <c r="T8700">
        <f>IF($S8700="","",IF($S8700&lt;Settings!$B$8,"Critical",IF($S8700&lt;Settings!$B$9,"Semi Critical","Non Critical")))</f>
        <v/>
      </c>
      <c r="U8700">
        <f>IF($B8700="","",IFERROR(VLOOKUP($O8700,Leaders!$A:$B,2,0),"Not Mapped"))</f>
        <v/>
      </c>
    </row>
    <row r="8701">
      <c r="A8701" s="16" t="n"/>
      <c r="G8701" s="17" t="n"/>
      <c r="H8701" s="17" t="n"/>
      <c r="I8701" s="17" t="n"/>
      <c r="J8701" s="17" t="n"/>
      <c r="K8701" s="17" t="n"/>
      <c r="L8701" s="17" t="n"/>
      <c r="N8701">
        <f>IF($B8701="","",IF($C8701="SUPERSTORE","Superstore","DH"))</f>
        <v/>
      </c>
      <c r="O8701">
        <f>IF($B8701="","",IFERROR(VLOOKUP($B8701,Mapping!$A:$C,2,0),"Not Mapped"))</f>
        <v/>
      </c>
      <c r="P8701">
        <f>IF($B8701="","",IFERROR(VLOOKUP($B8701,Mapping!$A:$C,3,0),"Not Mapped"))</f>
        <v/>
      </c>
      <c r="Q8701">
        <f>IF($B8701="","",IF(COUNTIF(Exclusions!$A:$A,$B8701)&gt;0,"Yes","No"))</f>
        <v/>
      </c>
      <c r="R8701" s="17">
        <f>IF($B8701="","",MIN(1,DAY($A8701)/IF($N8701="Superstore",Settings!$B$5,Settings!$B$4)))</f>
        <v/>
      </c>
      <c r="S8701" s="17">
        <f>IF(OR($B8701="",$G8701="",$R8701=0),"",$G8701/$R8701)</f>
        <v/>
      </c>
      <c r="T8701">
        <f>IF($S8701="","",IF($S8701&lt;Settings!$B$8,"Critical",IF($S8701&lt;Settings!$B$9,"Semi Critical","Non Critical")))</f>
        <v/>
      </c>
      <c r="U8701">
        <f>IF($B8701="","",IFERROR(VLOOKUP($O8701,Leaders!$A:$B,2,0),"Not Mapped"))</f>
        <v/>
      </c>
    </row>
    <row r="8702">
      <c r="A8702" s="16" t="n"/>
      <c r="G8702" s="17" t="n"/>
      <c r="H8702" s="17" t="n"/>
      <c r="I8702" s="17" t="n"/>
      <c r="J8702" s="17" t="n"/>
      <c r="K8702" s="17" t="n"/>
      <c r="L8702" s="17" t="n"/>
      <c r="N8702">
        <f>IF($B8702="","",IF($C8702="SUPERSTORE","Superstore","DH"))</f>
        <v/>
      </c>
      <c r="O8702">
        <f>IF($B8702="","",IFERROR(VLOOKUP($B8702,Mapping!$A:$C,2,0),"Not Mapped"))</f>
        <v/>
      </c>
      <c r="P8702">
        <f>IF($B8702="","",IFERROR(VLOOKUP($B8702,Mapping!$A:$C,3,0),"Not Mapped"))</f>
        <v/>
      </c>
      <c r="Q8702">
        <f>IF($B8702="","",IF(COUNTIF(Exclusions!$A:$A,$B8702)&gt;0,"Yes","No"))</f>
        <v/>
      </c>
      <c r="R8702" s="17">
        <f>IF($B8702="","",MIN(1,DAY($A8702)/IF($N8702="Superstore",Settings!$B$5,Settings!$B$4)))</f>
        <v/>
      </c>
      <c r="S8702" s="17">
        <f>IF(OR($B8702="",$G8702="",$R8702=0),"",$G8702/$R8702)</f>
        <v/>
      </c>
      <c r="T8702">
        <f>IF($S8702="","",IF($S8702&lt;Settings!$B$8,"Critical",IF($S8702&lt;Settings!$B$9,"Semi Critical","Non Critical")))</f>
        <v/>
      </c>
      <c r="U8702">
        <f>IF($B8702="","",IFERROR(VLOOKUP($O8702,Leaders!$A:$B,2,0),"Not Mapped"))</f>
        <v/>
      </c>
    </row>
    <row r="8703">
      <c r="A8703" s="16" t="n"/>
      <c r="G8703" s="17" t="n"/>
      <c r="H8703" s="17" t="n"/>
      <c r="I8703" s="17" t="n"/>
      <c r="J8703" s="17" t="n"/>
      <c r="K8703" s="17" t="n"/>
      <c r="L8703" s="17" t="n"/>
      <c r="N8703">
        <f>IF($B8703="","",IF($C8703="SUPERSTORE","Superstore","DH"))</f>
        <v/>
      </c>
      <c r="O8703">
        <f>IF($B8703="","",IFERROR(VLOOKUP($B8703,Mapping!$A:$C,2,0),"Not Mapped"))</f>
        <v/>
      </c>
      <c r="P8703">
        <f>IF($B8703="","",IFERROR(VLOOKUP($B8703,Mapping!$A:$C,3,0),"Not Mapped"))</f>
        <v/>
      </c>
      <c r="Q8703">
        <f>IF($B8703="","",IF(COUNTIF(Exclusions!$A:$A,$B8703)&gt;0,"Yes","No"))</f>
        <v/>
      </c>
      <c r="R8703" s="17">
        <f>IF($B8703="","",MIN(1,DAY($A8703)/IF($N8703="Superstore",Settings!$B$5,Settings!$B$4)))</f>
        <v/>
      </c>
      <c r="S8703" s="17">
        <f>IF(OR($B8703="",$G8703="",$R8703=0),"",$G8703/$R8703)</f>
        <v/>
      </c>
      <c r="T8703">
        <f>IF($S8703="","",IF($S8703&lt;Settings!$B$8,"Critical",IF($S8703&lt;Settings!$B$9,"Semi Critical","Non Critical")))</f>
        <v/>
      </c>
      <c r="U8703">
        <f>IF($B8703="","",IFERROR(VLOOKUP($O8703,Leaders!$A:$B,2,0),"Not Mapped"))</f>
        <v/>
      </c>
    </row>
    <row r="8704">
      <c r="A8704" s="16" t="n"/>
      <c r="G8704" s="17" t="n"/>
      <c r="H8704" s="17" t="n"/>
      <c r="I8704" s="17" t="n"/>
      <c r="J8704" s="17" t="n"/>
      <c r="K8704" s="17" t="n"/>
      <c r="L8704" s="17" t="n"/>
      <c r="N8704">
        <f>IF($B8704="","",IF($C8704="SUPERSTORE","Superstore","DH"))</f>
        <v/>
      </c>
      <c r="O8704">
        <f>IF($B8704="","",IFERROR(VLOOKUP($B8704,Mapping!$A:$C,2,0),"Not Mapped"))</f>
        <v/>
      </c>
      <c r="P8704">
        <f>IF($B8704="","",IFERROR(VLOOKUP($B8704,Mapping!$A:$C,3,0),"Not Mapped"))</f>
        <v/>
      </c>
      <c r="Q8704">
        <f>IF($B8704="","",IF(COUNTIF(Exclusions!$A:$A,$B8704)&gt;0,"Yes","No"))</f>
        <v/>
      </c>
      <c r="R8704" s="17">
        <f>IF($B8704="","",MIN(1,DAY($A8704)/IF($N8704="Superstore",Settings!$B$5,Settings!$B$4)))</f>
        <v/>
      </c>
      <c r="S8704" s="17">
        <f>IF(OR($B8704="",$G8704="",$R8704=0),"",$G8704/$R8704)</f>
        <v/>
      </c>
      <c r="T8704">
        <f>IF($S8704="","",IF($S8704&lt;Settings!$B$8,"Critical",IF($S8704&lt;Settings!$B$9,"Semi Critical","Non Critical")))</f>
        <v/>
      </c>
      <c r="U8704">
        <f>IF($B8704="","",IFERROR(VLOOKUP($O8704,Leaders!$A:$B,2,0),"Not Mapped"))</f>
        <v/>
      </c>
    </row>
    <row r="8705">
      <c r="A8705" s="16" t="n"/>
      <c r="G8705" s="17" t="n"/>
      <c r="H8705" s="17" t="n"/>
      <c r="I8705" s="17" t="n"/>
      <c r="J8705" s="17" t="n"/>
      <c r="K8705" s="17" t="n"/>
      <c r="L8705" s="17" t="n"/>
      <c r="N8705">
        <f>IF($B8705="","",IF($C8705="SUPERSTORE","Superstore","DH"))</f>
        <v/>
      </c>
      <c r="O8705">
        <f>IF($B8705="","",IFERROR(VLOOKUP($B8705,Mapping!$A:$C,2,0),"Not Mapped"))</f>
        <v/>
      </c>
      <c r="P8705">
        <f>IF($B8705="","",IFERROR(VLOOKUP($B8705,Mapping!$A:$C,3,0),"Not Mapped"))</f>
        <v/>
      </c>
      <c r="Q8705">
        <f>IF($B8705="","",IF(COUNTIF(Exclusions!$A:$A,$B8705)&gt;0,"Yes","No"))</f>
        <v/>
      </c>
      <c r="R8705" s="17">
        <f>IF($B8705="","",MIN(1,DAY($A8705)/IF($N8705="Superstore",Settings!$B$5,Settings!$B$4)))</f>
        <v/>
      </c>
      <c r="S8705" s="17">
        <f>IF(OR($B8705="",$G8705="",$R8705=0),"",$G8705/$R8705)</f>
        <v/>
      </c>
      <c r="T8705">
        <f>IF($S8705="","",IF($S8705&lt;Settings!$B$8,"Critical",IF($S8705&lt;Settings!$B$9,"Semi Critical","Non Critical")))</f>
        <v/>
      </c>
      <c r="U8705">
        <f>IF($B8705="","",IFERROR(VLOOKUP($O8705,Leaders!$A:$B,2,0),"Not Mapped"))</f>
        <v/>
      </c>
    </row>
    <row r="8706">
      <c r="A8706" s="16" t="n"/>
      <c r="G8706" s="17" t="n"/>
      <c r="H8706" s="17" t="n"/>
      <c r="I8706" s="17" t="n"/>
      <c r="J8706" s="17" t="n"/>
      <c r="K8706" s="17" t="n"/>
      <c r="L8706" s="17" t="n"/>
      <c r="N8706">
        <f>IF($B8706="","",IF($C8706="SUPERSTORE","Superstore","DH"))</f>
        <v/>
      </c>
      <c r="O8706">
        <f>IF($B8706="","",IFERROR(VLOOKUP($B8706,Mapping!$A:$C,2,0),"Not Mapped"))</f>
        <v/>
      </c>
      <c r="P8706">
        <f>IF($B8706="","",IFERROR(VLOOKUP($B8706,Mapping!$A:$C,3,0),"Not Mapped"))</f>
        <v/>
      </c>
      <c r="Q8706">
        <f>IF($B8706="","",IF(COUNTIF(Exclusions!$A:$A,$B8706)&gt;0,"Yes","No"))</f>
        <v/>
      </c>
      <c r="R8706" s="17">
        <f>IF($B8706="","",MIN(1,DAY($A8706)/IF($N8706="Superstore",Settings!$B$5,Settings!$B$4)))</f>
        <v/>
      </c>
      <c r="S8706" s="17">
        <f>IF(OR($B8706="",$G8706="",$R8706=0),"",$G8706/$R8706)</f>
        <v/>
      </c>
      <c r="T8706">
        <f>IF($S8706="","",IF($S8706&lt;Settings!$B$8,"Critical",IF($S8706&lt;Settings!$B$9,"Semi Critical","Non Critical")))</f>
        <v/>
      </c>
      <c r="U8706">
        <f>IF($B8706="","",IFERROR(VLOOKUP($O8706,Leaders!$A:$B,2,0),"Not Mapped"))</f>
        <v/>
      </c>
    </row>
    <row r="8707">
      <c r="A8707" s="16" t="n"/>
      <c r="G8707" s="17" t="n"/>
      <c r="H8707" s="17" t="n"/>
      <c r="I8707" s="17" t="n"/>
      <c r="J8707" s="17" t="n"/>
      <c r="K8707" s="17" t="n"/>
      <c r="L8707" s="17" t="n"/>
      <c r="N8707">
        <f>IF($B8707="","",IF($C8707="SUPERSTORE","Superstore","DH"))</f>
        <v/>
      </c>
      <c r="O8707">
        <f>IF($B8707="","",IFERROR(VLOOKUP($B8707,Mapping!$A:$C,2,0),"Not Mapped"))</f>
        <v/>
      </c>
      <c r="P8707">
        <f>IF($B8707="","",IFERROR(VLOOKUP($B8707,Mapping!$A:$C,3,0),"Not Mapped"))</f>
        <v/>
      </c>
      <c r="Q8707">
        <f>IF($B8707="","",IF(COUNTIF(Exclusions!$A:$A,$B8707)&gt;0,"Yes","No"))</f>
        <v/>
      </c>
      <c r="R8707" s="17">
        <f>IF($B8707="","",MIN(1,DAY($A8707)/IF($N8707="Superstore",Settings!$B$5,Settings!$B$4)))</f>
        <v/>
      </c>
      <c r="S8707" s="17">
        <f>IF(OR($B8707="",$G8707="",$R8707=0),"",$G8707/$R8707)</f>
        <v/>
      </c>
      <c r="T8707">
        <f>IF($S8707="","",IF($S8707&lt;Settings!$B$8,"Critical",IF($S8707&lt;Settings!$B$9,"Semi Critical","Non Critical")))</f>
        <v/>
      </c>
      <c r="U8707">
        <f>IF($B8707="","",IFERROR(VLOOKUP($O8707,Leaders!$A:$B,2,0),"Not Mapped"))</f>
        <v/>
      </c>
    </row>
    <row r="8708">
      <c r="A8708" s="16" t="n"/>
      <c r="G8708" s="17" t="n"/>
      <c r="H8708" s="17" t="n"/>
      <c r="I8708" s="17" t="n"/>
      <c r="J8708" s="17" t="n"/>
      <c r="K8708" s="17" t="n"/>
      <c r="L8708" s="17" t="n"/>
      <c r="N8708">
        <f>IF($B8708="","",IF($C8708="SUPERSTORE","Superstore","DH"))</f>
        <v/>
      </c>
      <c r="O8708">
        <f>IF($B8708="","",IFERROR(VLOOKUP($B8708,Mapping!$A:$C,2,0),"Not Mapped"))</f>
        <v/>
      </c>
      <c r="P8708">
        <f>IF($B8708="","",IFERROR(VLOOKUP($B8708,Mapping!$A:$C,3,0),"Not Mapped"))</f>
        <v/>
      </c>
      <c r="Q8708">
        <f>IF($B8708="","",IF(COUNTIF(Exclusions!$A:$A,$B8708)&gt;0,"Yes","No"))</f>
        <v/>
      </c>
      <c r="R8708" s="17">
        <f>IF($B8708="","",MIN(1,DAY($A8708)/IF($N8708="Superstore",Settings!$B$5,Settings!$B$4)))</f>
        <v/>
      </c>
      <c r="S8708" s="17">
        <f>IF(OR($B8708="",$G8708="",$R8708=0),"",$G8708/$R8708)</f>
        <v/>
      </c>
      <c r="T8708">
        <f>IF($S8708="","",IF($S8708&lt;Settings!$B$8,"Critical",IF($S8708&lt;Settings!$B$9,"Semi Critical","Non Critical")))</f>
        <v/>
      </c>
      <c r="U8708">
        <f>IF($B8708="","",IFERROR(VLOOKUP($O8708,Leaders!$A:$B,2,0),"Not Mapped"))</f>
        <v/>
      </c>
    </row>
    <row r="8709">
      <c r="A8709" s="16" t="n"/>
      <c r="G8709" s="17" t="n"/>
      <c r="H8709" s="17" t="n"/>
      <c r="I8709" s="17" t="n"/>
      <c r="J8709" s="17" t="n"/>
      <c r="K8709" s="17" t="n"/>
      <c r="L8709" s="17" t="n"/>
      <c r="N8709">
        <f>IF($B8709="","",IF($C8709="SUPERSTORE","Superstore","DH"))</f>
        <v/>
      </c>
      <c r="O8709">
        <f>IF($B8709="","",IFERROR(VLOOKUP($B8709,Mapping!$A:$C,2,0),"Not Mapped"))</f>
        <v/>
      </c>
      <c r="P8709">
        <f>IF($B8709="","",IFERROR(VLOOKUP($B8709,Mapping!$A:$C,3,0),"Not Mapped"))</f>
        <v/>
      </c>
      <c r="Q8709">
        <f>IF($B8709="","",IF(COUNTIF(Exclusions!$A:$A,$B8709)&gt;0,"Yes","No"))</f>
        <v/>
      </c>
      <c r="R8709" s="17">
        <f>IF($B8709="","",MIN(1,DAY($A8709)/IF($N8709="Superstore",Settings!$B$5,Settings!$B$4)))</f>
        <v/>
      </c>
      <c r="S8709" s="17">
        <f>IF(OR($B8709="",$G8709="",$R8709=0),"",$G8709/$R8709)</f>
        <v/>
      </c>
      <c r="T8709">
        <f>IF($S8709="","",IF($S8709&lt;Settings!$B$8,"Critical",IF($S8709&lt;Settings!$B$9,"Semi Critical","Non Critical")))</f>
        <v/>
      </c>
      <c r="U8709">
        <f>IF($B8709="","",IFERROR(VLOOKUP($O8709,Leaders!$A:$B,2,0),"Not Mapped"))</f>
        <v/>
      </c>
    </row>
    <row r="8710">
      <c r="A8710" s="16" t="n"/>
      <c r="G8710" s="17" t="n"/>
      <c r="H8710" s="17" t="n"/>
      <c r="I8710" s="17" t="n"/>
      <c r="J8710" s="17" t="n"/>
      <c r="K8710" s="17" t="n"/>
      <c r="L8710" s="17" t="n"/>
      <c r="N8710">
        <f>IF($B8710="","",IF($C8710="SUPERSTORE","Superstore","DH"))</f>
        <v/>
      </c>
      <c r="O8710">
        <f>IF($B8710="","",IFERROR(VLOOKUP($B8710,Mapping!$A:$C,2,0),"Not Mapped"))</f>
        <v/>
      </c>
      <c r="P8710">
        <f>IF($B8710="","",IFERROR(VLOOKUP($B8710,Mapping!$A:$C,3,0),"Not Mapped"))</f>
        <v/>
      </c>
      <c r="Q8710">
        <f>IF($B8710="","",IF(COUNTIF(Exclusions!$A:$A,$B8710)&gt;0,"Yes","No"))</f>
        <v/>
      </c>
      <c r="R8710" s="17">
        <f>IF($B8710="","",MIN(1,DAY($A8710)/IF($N8710="Superstore",Settings!$B$5,Settings!$B$4)))</f>
        <v/>
      </c>
      <c r="S8710" s="17">
        <f>IF(OR($B8710="",$G8710="",$R8710=0),"",$G8710/$R8710)</f>
        <v/>
      </c>
      <c r="T8710">
        <f>IF($S8710="","",IF($S8710&lt;Settings!$B$8,"Critical",IF($S8710&lt;Settings!$B$9,"Semi Critical","Non Critical")))</f>
        <v/>
      </c>
      <c r="U8710">
        <f>IF($B8710="","",IFERROR(VLOOKUP($O8710,Leaders!$A:$B,2,0),"Not Mapped"))</f>
        <v/>
      </c>
    </row>
    <row r="8711">
      <c r="A8711" s="16" t="n"/>
      <c r="G8711" s="17" t="n"/>
      <c r="H8711" s="17" t="n"/>
      <c r="I8711" s="17" t="n"/>
      <c r="J8711" s="17" t="n"/>
      <c r="K8711" s="17" t="n"/>
      <c r="L8711" s="17" t="n"/>
      <c r="N8711">
        <f>IF($B8711="","",IF($C8711="SUPERSTORE","Superstore","DH"))</f>
        <v/>
      </c>
      <c r="O8711">
        <f>IF($B8711="","",IFERROR(VLOOKUP($B8711,Mapping!$A:$C,2,0),"Not Mapped"))</f>
        <v/>
      </c>
      <c r="P8711">
        <f>IF($B8711="","",IFERROR(VLOOKUP($B8711,Mapping!$A:$C,3,0),"Not Mapped"))</f>
        <v/>
      </c>
      <c r="Q8711">
        <f>IF($B8711="","",IF(COUNTIF(Exclusions!$A:$A,$B8711)&gt;0,"Yes","No"))</f>
        <v/>
      </c>
      <c r="R8711" s="17">
        <f>IF($B8711="","",MIN(1,DAY($A8711)/IF($N8711="Superstore",Settings!$B$5,Settings!$B$4)))</f>
        <v/>
      </c>
      <c r="S8711" s="17">
        <f>IF(OR($B8711="",$G8711="",$R8711=0),"",$G8711/$R8711)</f>
        <v/>
      </c>
      <c r="T8711">
        <f>IF($S8711="","",IF($S8711&lt;Settings!$B$8,"Critical",IF($S8711&lt;Settings!$B$9,"Semi Critical","Non Critical")))</f>
        <v/>
      </c>
      <c r="U8711">
        <f>IF($B8711="","",IFERROR(VLOOKUP($O8711,Leaders!$A:$B,2,0),"Not Mapped"))</f>
        <v/>
      </c>
    </row>
    <row r="8712">
      <c r="A8712" s="16" t="n"/>
      <c r="G8712" s="17" t="n"/>
      <c r="H8712" s="17" t="n"/>
      <c r="I8712" s="17" t="n"/>
      <c r="J8712" s="17" t="n"/>
      <c r="K8712" s="17" t="n"/>
      <c r="L8712" s="17" t="n"/>
      <c r="N8712">
        <f>IF($B8712="","",IF($C8712="SUPERSTORE","Superstore","DH"))</f>
        <v/>
      </c>
      <c r="O8712">
        <f>IF($B8712="","",IFERROR(VLOOKUP($B8712,Mapping!$A:$C,2,0),"Not Mapped"))</f>
        <v/>
      </c>
      <c r="P8712">
        <f>IF($B8712="","",IFERROR(VLOOKUP($B8712,Mapping!$A:$C,3,0),"Not Mapped"))</f>
        <v/>
      </c>
      <c r="Q8712">
        <f>IF($B8712="","",IF(COUNTIF(Exclusions!$A:$A,$B8712)&gt;0,"Yes","No"))</f>
        <v/>
      </c>
      <c r="R8712" s="17">
        <f>IF($B8712="","",MIN(1,DAY($A8712)/IF($N8712="Superstore",Settings!$B$5,Settings!$B$4)))</f>
        <v/>
      </c>
      <c r="S8712" s="17">
        <f>IF(OR($B8712="",$G8712="",$R8712=0),"",$G8712/$R8712)</f>
        <v/>
      </c>
      <c r="T8712">
        <f>IF($S8712="","",IF($S8712&lt;Settings!$B$8,"Critical",IF($S8712&lt;Settings!$B$9,"Semi Critical","Non Critical")))</f>
        <v/>
      </c>
      <c r="U8712">
        <f>IF($B8712="","",IFERROR(VLOOKUP($O8712,Leaders!$A:$B,2,0),"Not Mapped"))</f>
        <v/>
      </c>
    </row>
    <row r="8713">
      <c r="A8713" s="16" t="n"/>
      <c r="G8713" s="17" t="n"/>
      <c r="H8713" s="17" t="n"/>
      <c r="I8713" s="17" t="n"/>
      <c r="J8713" s="17" t="n"/>
      <c r="K8713" s="17" t="n"/>
      <c r="L8713" s="17" t="n"/>
      <c r="N8713">
        <f>IF($B8713="","",IF($C8713="SUPERSTORE","Superstore","DH"))</f>
        <v/>
      </c>
      <c r="O8713">
        <f>IF($B8713="","",IFERROR(VLOOKUP($B8713,Mapping!$A:$C,2,0),"Not Mapped"))</f>
        <v/>
      </c>
      <c r="P8713">
        <f>IF($B8713="","",IFERROR(VLOOKUP($B8713,Mapping!$A:$C,3,0),"Not Mapped"))</f>
        <v/>
      </c>
      <c r="Q8713">
        <f>IF($B8713="","",IF(COUNTIF(Exclusions!$A:$A,$B8713)&gt;0,"Yes","No"))</f>
        <v/>
      </c>
      <c r="R8713" s="17">
        <f>IF($B8713="","",MIN(1,DAY($A8713)/IF($N8713="Superstore",Settings!$B$5,Settings!$B$4)))</f>
        <v/>
      </c>
      <c r="S8713" s="17">
        <f>IF(OR($B8713="",$G8713="",$R8713=0),"",$G8713/$R8713)</f>
        <v/>
      </c>
      <c r="T8713">
        <f>IF($S8713="","",IF($S8713&lt;Settings!$B$8,"Critical",IF($S8713&lt;Settings!$B$9,"Semi Critical","Non Critical")))</f>
        <v/>
      </c>
      <c r="U8713">
        <f>IF($B8713="","",IFERROR(VLOOKUP($O8713,Leaders!$A:$B,2,0),"Not Mapped"))</f>
        <v/>
      </c>
    </row>
    <row r="8714">
      <c r="A8714" s="16" t="n"/>
      <c r="G8714" s="17" t="n"/>
      <c r="H8714" s="17" t="n"/>
      <c r="I8714" s="17" t="n"/>
      <c r="J8714" s="17" t="n"/>
      <c r="K8714" s="17" t="n"/>
      <c r="L8714" s="17" t="n"/>
      <c r="N8714">
        <f>IF($B8714="","",IF($C8714="SUPERSTORE","Superstore","DH"))</f>
        <v/>
      </c>
      <c r="O8714">
        <f>IF($B8714="","",IFERROR(VLOOKUP($B8714,Mapping!$A:$C,2,0),"Not Mapped"))</f>
        <v/>
      </c>
      <c r="P8714">
        <f>IF($B8714="","",IFERROR(VLOOKUP($B8714,Mapping!$A:$C,3,0),"Not Mapped"))</f>
        <v/>
      </c>
      <c r="Q8714">
        <f>IF($B8714="","",IF(COUNTIF(Exclusions!$A:$A,$B8714)&gt;0,"Yes","No"))</f>
        <v/>
      </c>
      <c r="R8714" s="17">
        <f>IF($B8714="","",MIN(1,DAY($A8714)/IF($N8714="Superstore",Settings!$B$5,Settings!$B$4)))</f>
        <v/>
      </c>
      <c r="S8714" s="17">
        <f>IF(OR($B8714="",$G8714="",$R8714=0),"",$G8714/$R8714)</f>
        <v/>
      </c>
      <c r="T8714">
        <f>IF($S8714="","",IF($S8714&lt;Settings!$B$8,"Critical",IF($S8714&lt;Settings!$B$9,"Semi Critical","Non Critical")))</f>
        <v/>
      </c>
      <c r="U8714">
        <f>IF($B8714="","",IFERROR(VLOOKUP($O8714,Leaders!$A:$B,2,0),"Not Mapped"))</f>
        <v/>
      </c>
    </row>
    <row r="8715">
      <c r="A8715" s="16" t="n"/>
      <c r="G8715" s="17" t="n"/>
      <c r="H8715" s="17" t="n"/>
      <c r="I8715" s="17" t="n"/>
      <c r="J8715" s="17" t="n"/>
      <c r="K8715" s="17" t="n"/>
      <c r="L8715" s="17" t="n"/>
      <c r="N8715">
        <f>IF($B8715="","",IF($C8715="SUPERSTORE","Superstore","DH"))</f>
        <v/>
      </c>
      <c r="O8715">
        <f>IF($B8715="","",IFERROR(VLOOKUP($B8715,Mapping!$A:$C,2,0),"Not Mapped"))</f>
        <v/>
      </c>
      <c r="P8715">
        <f>IF($B8715="","",IFERROR(VLOOKUP($B8715,Mapping!$A:$C,3,0),"Not Mapped"))</f>
        <v/>
      </c>
      <c r="Q8715">
        <f>IF($B8715="","",IF(COUNTIF(Exclusions!$A:$A,$B8715)&gt;0,"Yes","No"))</f>
        <v/>
      </c>
      <c r="R8715" s="17">
        <f>IF($B8715="","",MIN(1,DAY($A8715)/IF($N8715="Superstore",Settings!$B$5,Settings!$B$4)))</f>
        <v/>
      </c>
      <c r="S8715" s="17">
        <f>IF(OR($B8715="",$G8715="",$R8715=0),"",$G8715/$R8715)</f>
        <v/>
      </c>
      <c r="T8715">
        <f>IF($S8715="","",IF($S8715&lt;Settings!$B$8,"Critical",IF($S8715&lt;Settings!$B$9,"Semi Critical","Non Critical")))</f>
        <v/>
      </c>
      <c r="U8715">
        <f>IF($B8715="","",IFERROR(VLOOKUP($O8715,Leaders!$A:$B,2,0),"Not Mapped"))</f>
        <v/>
      </c>
    </row>
    <row r="8716">
      <c r="A8716" s="16" t="n"/>
      <c r="G8716" s="17" t="n"/>
      <c r="H8716" s="17" t="n"/>
      <c r="I8716" s="17" t="n"/>
      <c r="J8716" s="17" t="n"/>
      <c r="K8716" s="17" t="n"/>
      <c r="L8716" s="17" t="n"/>
      <c r="N8716">
        <f>IF($B8716="","",IF($C8716="SUPERSTORE","Superstore","DH"))</f>
        <v/>
      </c>
      <c r="O8716">
        <f>IF($B8716="","",IFERROR(VLOOKUP($B8716,Mapping!$A:$C,2,0),"Not Mapped"))</f>
        <v/>
      </c>
      <c r="P8716">
        <f>IF($B8716="","",IFERROR(VLOOKUP($B8716,Mapping!$A:$C,3,0),"Not Mapped"))</f>
        <v/>
      </c>
      <c r="Q8716">
        <f>IF($B8716="","",IF(COUNTIF(Exclusions!$A:$A,$B8716)&gt;0,"Yes","No"))</f>
        <v/>
      </c>
      <c r="R8716" s="17">
        <f>IF($B8716="","",MIN(1,DAY($A8716)/IF($N8716="Superstore",Settings!$B$5,Settings!$B$4)))</f>
        <v/>
      </c>
      <c r="S8716" s="17">
        <f>IF(OR($B8716="",$G8716="",$R8716=0),"",$G8716/$R8716)</f>
        <v/>
      </c>
      <c r="T8716">
        <f>IF($S8716="","",IF($S8716&lt;Settings!$B$8,"Critical",IF($S8716&lt;Settings!$B$9,"Semi Critical","Non Critical")))</f>
        <v/>
      </c>
      <c r="U8716">
        <f>IF($B8716="","",IFERROR(VLOOKUP($O8716,Leaders!$A:$B,2,0),"Not Mapped"))</f>
        <v/>
      </c>
    </row>
    <row r="8717">
      <c r="A8717" s="16" t="n"/>
      <c r="G8717" s="17" t="n"/>
      <c r="H8717" s="17" t="n"/>
      <c r="I8717" s="17" t="n"/>
      <c r="J8717" s="17" t="n"/>
      <c r="K8717" s="17" t="n"/>
      <c r="L8717" s="17" t="n"/>
      <c r="N8717">
        <f>IF($B8717="","",IF($C8717="SUPERSTORE","Superstore","DH"))</f>
        <v/>
      </c>
      <c r="O8717">
        <f>IF($B8717="","",IFERROR(VLOOKUP($B8717,Mapping!$A:$C,2,0),"Not Mapped"))</f>
        <v/>
      </c>
      <c r="P8717">
        <f>IF($B8717="","",IFERROR(VLOOKUP($B8717,Mapping!$A:$C,3,0),"Not Mapped"))</f>
        <v/>
      </c>
      <c r="Q8717">
        <f>IF($B8717="","",IF(COUNTIF(Exclusions!$A:$A,$B8717)&gt;0,"Yes","No"))</f>
        <v/>
      </c>
      <c r="R8717" s="17">
        <f>IF($B8717="","",MIN(1,DAY($A8717)/IF($N8717="Superstore",Settings!$B$5,Settings!$B$4)))</f>
        <v/>
      </c>
      <c r="S8717" s="17">
        <f>IF(OR($B8717="",$G8717="",$R8717=0),"",$G8717/$R8717)</f>
        <v/>
      </c>
      <c r="T8717">
        <f>IF($S8717="","",IF($S8717&lt;Settings!$B$8,"Critical",IF($S8717&lt;Settings!$B$9,"Semi Critical","Non Critical")))</f>
        <v/>
      </c>
      <c r="U8717">
        <f>IF($B8717="","",IFERROR(VLOOKUP($O8717,Leaders!$A:$B,2,0),"Not Mapped"))</f>
        <v/>
      </c>
    </row>
    <row r="8718">
      <c r="A8718" s="16" t="n"/>
      <c r="G8718" s="17" t="n"/>
      <c r="H8718" s="17" t="n"/>
      <c r="I8718" s="17" t="n"/>
      <c r="J8718" s="17" t="n"/>
      <c r="K8718" s="17" t="n"/>
      <c r="L8718" s="17" t="n"/>
      <c r="N8718">
        <f>IF($B8718="","",IF($C8718="SUPERSTORE","Superstore","DH"))</f>
        <v/>
      </c>
      <c r="O8718">
        <f>IF($B8718="","",IFERROR(VLOOKUP($B8718,Mapping!$A:$C,2,0),"Not Mapped"))</f>
        <v/>
      </c>
      <c r="P8718">
        <f>IF($B8718="","",IFERROR(VLOOKUP($B8718,Mapping!$A:$C,3,0),"Not Mapped"))</f>
        <v/>
      </c>
      <c r="Q8718">
        <f>IF($B8718="","",IF(COUNTIF(Exclusions!$A:$A,$B8718)&gt;0,"Yes","No"))</f>
        <v/>
      </c>
      <c r="R8718" s="17">
        <f>IF($B8718="","",MIN(1,DAY($A8718)/IF($N8718="Superstore",Settings!$B$5,Settings!$B$4)))</f>
        <v/>
      </c>
      <c r="S8718" s="17">
        <f>IF(OR($B8718="",$G8718="",$R8718=0),"",$G8718/$R8718)</f>
        <v/>
      </c>
      <c r="T8718">
        <f>IF($S8718="","",IF($S8718&lt;Settings!$B$8,"Critical",IF($S8718&lt;Settings!$B$9,"Semi Critical","Non Critical")))</f>
        <v/>
      </c>
      <c r="U8718">
        <f>IF($B8718="","",IFERROR(VLOOKUP($O8718,Leaders!$A:$B,2,0),"Not Mapped"))</f>
        <v/>
      </c>
    </row>
    <row r="8719">
      <c r="A8719" s="16" t="n"/>
      <c r="G8719" s="17" t="n"/>
      <c r="H8719" s="17" t="n"/>
      <c r="I8719" s="17" t="n"/>
      <c r="J8719" s="17" t="n"/>
      <c r="K8719" s="17" t="n"/>
      <c r="L8719" s="17" t="n"/>
      <c r="N8719">
        <f>IF($B8719="","",IF($C8719="SUPERSTORE","Superstore","DH"))</f>
        <v/>
      </c>
      <c r="O8719">
        <f>IF($B8719="","",IFERROR(VLOOKUP($B8719,Mapping!$A:$C,2,0),"Not Mapped"))</f>
        <v/>
      </c>
      <c r="P8719">
        <f>IF($B8719="","",IFERROR(VLOOKUP($B8719,Mapping!$A:$C,3,0),"Not Mapped"))</f>
        <v/>
      </c>
      <c r="Q8719">
        <f>IF($B8719="","",IF(COUNTIF(Exclusions!$A:$A,$B8719)&gt;0,"Yes","No"))</f>
        <v/>
      </c>
      <c r="R8719" s="17">
        <f>IF($B8719="","",MIN(1,DAY($A8719)/IF($N8719="Superstore",Settings!$B$5,Settings!$B$4)))</f>
        <v/>
      </c>
      <c r="S8719" s="17">
        <f>IF(OR($B8719="",$G8719="",$R8719=0),"",$G8719/$R8719)</f>
        <v/>
      </c>
      <c r="T8719">
        <f>IF($S8719="","",IF($S8719&lt;Settings!$B$8,"Critical",IF($S8719&lt;Settings!$B$9,"Semi Critical","Non Critical")))</f>
        <v/>
      </c>
      <c r="U8719">
        <f>IF($B8719="","",IFERROR(VLOOKUP($O8719,Leaders!$A:$B,2,0),"Not Mapped"))</f>
        <v/>
      </c>
    </row>
    <row r="8720">
      <c r="A8720" s="16" t="n"/>
      <c r="G8720" s="17" t="n"/>
      <c r="H8720" s="17" t="n"/>
      <c r="I8720" s="17" t="n"/>
      <c r="J8720" s="17" t="n"/>
      <c r="K8720" s="17" t="n"/>
      <c r="L8720" s="17" t="n"/>
      <c r="N8720">
        <f>IF($B8720="","",IF($C8720="SUPERSTORE","Superstore","DH"))</f>
        <v/>
      </c>
      <c r="O8720">
        <f>IF($B8720="","",IFERROR(VLOOKUP($B8720,Mapping!$A:$C,2,0),"Not Mapped"))</f>
        <v/>
      </c>
      <c r="P8720">
        <f>IF($B8720="","",IFERROR(VLOOKUP($B8720,Mapping!$A:$C,3,0),"Not Mapped"))</f>
        <v/>
      </c>
      <c r="Q8720">
        <f>IF($B8720="","",IF(COUNTIF(Exclusions!$A:$A,$B8720)&gt;0,"Yes","No"))</f>
        <v/>
      </c>
      <c r="R8720" s="17">
        <f>IF($B8720="","",MIN(1,DAY($A8720)/IF($N8720="Superstore",Settings!$B$5,Settings!$B$4)))</f>
        <v/>
      </c>
      <c r="S8720" s="17">
        <f>IF(OR($B8720="",$G8720="",$R8720=0),"",$G8720/$R8720)</f>
        <v/>
      </c>
      <c r="T8720">
        <f>IF($S8720="","",IF($S8720&lt;Settings!$B$8,"Critical",IF($S8720&lt;Settings!$B$9,"Semi Critical","Non Critical")))</f>
        <v/>
      </c>
      <c r="U8720">
        <f>IF($B8720="","",IFERROR(VLOOKUP($O8720,Leaders!$A:$B,2,0),"Not Mapped"))</f>
        <v/>
      </c>
    </row>
    <row r="8721">
      <c r="A8721" s="16" t="n"/>
      <c r="G8721" s="17" t="n"/>
      <c r="H8721" s="17" t="n"/>
      <c r="I8721" s="17" t="n"/>
      <c r="J8721" s="17" t="n"/>
      <c r="K8721" s="17" t="n"/>
      <c r="L8721" s="17" t="n"/>
      <c r="N8721">
        <f>IF($B8721="","",IF($C8721="SUPERSTORE","Superstore","DH"))</f>
        <v/>
      </c>
      <c r="O8721">
        <f>IF($B8721="","",IFERROR(VLOOKUP($B8721,Mapping!$A:$C,2,0),"Not Mapped"))</f>
        <v/>
      </c>
      <c r="P8721">
        <f>IF($B8721="","",IFERROR(VLOOKUP($B8721,Mapping!$A:$C,3,0),"Not Mapped"))</f>
        <v/>
      </c>
      <c r="Q8721">
        <f>IF($B8721="","",IF(COUNTIF(Exclusions!$A:$A,$B8721)&gt;0,"Yes","No"))</f>
        <v/>
      </c>
      <c r="R8721" s="17">
        <f>IF($B8721="","",MIN(1,DAY($A8721)/IF($N8721="Superstore",Settings!$B$5,Settings!$B$4)))</f>
        <v/>
      </c>
      <c r="S8721" s="17">
        <f>IF(OR($B8721="",$G8721="",$R8721=0),"",$G8721/$R8721)</f>
        <v/>
      </c>
      <c r="T8721">
        <f>IF($S8721="","",IF($S8721&lt;Settings!$B$8,"Critical",IF($S8721&lt;Settings!$B$9,"Semi Critical","Non Critical")))</f>
        <v/>
      </c>
      <c r="U8721">
        <f>IF($B8721="","",IFERROR(VLOOKUP($O8721,Leaders!$A:$B,2,0),"Not Mapped"))</f>
        <v/>
      </c>
    </row>
    <row r="8722">
      <c r="A8722" s="16" t="n"/>
      <c r="G8722" s="17" t="n"/>
      <c r="H8722" s="17" t="n"/>
      <c r="I8722" s="17" t="n"/>
      <c r="J8722" s="17" t="n"/>
      <c r="K8722" s="17" t="n"/>
      <c r="L8722" s="17" t="n"/>
      <c r="N8722">
        <f>IF($B8722="","",IF($C8722="SUPERSTORE","Superstore","DH"))</f>
        <v/>
      </c>
      <c r="O8722">
        <f>IF($B8722="","",IFERROR(VLOOKUP($B8722,Mapping!$A:$C,2,0),"Not Mapped"))</f>
        <v/>
      </c>
      <c r="P8722">
        <f>IF($B8722="","",IFERROR(VLOOKUP($B8722,Mapping!$A:$C,3,0),"Not Mapped"))</f>
        <v/>
      </c>
      <c r="Q8722">
        <f>IF($B8722="","",IF(COUNTIF(Exclusions!$A:$A,$B8722)&gt;0,"Yes","No"))</f>
        <v/>
      </c>
      <c r="R8722" s="17">
        <f>IF($B8722="","",MIN(1,DAY($A8722)/IF($N8722="Superstore",Settings!$B$5,Settings!$B$4)))</f>
        <v/>
      </c>
      <c r="S8722" s="17">
        <f>IF(OR($B8722="",$G8722="",$R8722=0),"",$G8722/$R8722)</f>
        <v/>
      </c>
      <c r="T8722">
        <f>IF($S8722="","",IF($S8722&lt;Settings!$B$8,"Critical",IF($S8722&lt;Settings!$B$9,"Semi Critical","Non Critical")))</f>
        <v/>
      </c>
      <c r="U8722">
        <f>IF($B8722="","",IFERROR(VLOOKUP($O8722,Leaders!$A:$B,2,0),"Not Mapped"))</f>
        <v/>
      </c>
    </row>
    <row r="8723">
      <c r="A8723" s="16" t="n"/>
      <c r="G8723" s="17" t="n"/>
      <c r="H8723" s="17" t="n"/>
      <c r="I8723" s="17" t="n"/>
      <c r="J8723" s="17" t="n"/>
      <c r="K8723" s="17" t="n"/>
      <c r="L8723" s="17" t="n"/>
      <c r="N8723">
        <f>IF($B8723="","",IF($C8723="SUPERSTORE","Superstore","DH"))</f>
        <v/>
      </c>
      <c r="O8723">
        <f>IF($B8723="","",IFERROR(VLOOKUP($B8723,Mapping!$A:$C,2,0),"Not Mapped"))</f>
        <v/>
      </c>
      <c r="P8723">
        <f>IF($B8723="","",IFERROR(VLOOKUP($B8723,Mapping!$A:$C,3,0),"Not Mapped"))</f>
        <v/>
      </c>
      <c r="Q8723">
        <f>IF($B8723="","",IF(COUNTIF(Exclusions!$A:$A,$B8723)&gt;0,"Yes","No"))</f>
        <v/>
      </c>
      <c r="R8723" s="17">
        <f>IF($B8723="","",MIN(1,DAY($A8723)/IF($N8723="Superstore",Settings!$B$5,Settings!$B$4)))</f>
        <v/>
      </c>
      <c r="S8723" s="17">
        <f>IF(OR($B8723="",$G8723="",$R8723=0),"",$G8723/$R8723)</f>
        <v/>
      </c>
      <c r="T8723">
        <f>IF($S8723="","",IF($S8723&lt;Settings!$B$8,"Critical",IF($S8723&lt;Settings!$B$9,"Semi Critical","Non Critical")))</f>
        <v/>
      </c>
      <c r="U8723">
        <f>IF($B8723="","",IFERROR(VLOOKUP($O8723,Leaders!$A:$B,2,0),"Not Mapped"))</f>
        <v/>
      </c>
    </row>
    <row r="8724">
      <c r="A8724" s="16" t="n"/>
      <c r="G8724" s="17" t="n"/>
      <c r="H8724" s="17" t="n"/>
      <c r="I8724" s="17" t="n"/>
      <c r="J8724" s="17" t="n"/>
      <c r="K8724" s="17" t="n"/>
      <c r="L8724" s="17" t="n"/>
      <c r="N8724">
        <f>IF($B8724="","",IF($C8724="SUPERSTORE","Superstore","DH"))</f>
        <v/>
      </c>
      <c r="O8724">
        <f>IF($B8724="","",IFERROR(VLOOKUP($B8724,Mapping!$A:$C,2,0),"Not Mapped"))</f>
        <v/>
      </c>
      <c r="P8724">
        <f>IF($B8724="","",IFERROR(VLOOKUP($B8724,Mapping!$A:$C,3,0),"Not Mapped"))</f>
        <v/>
      </c>
      <c r="Q8724">
        <f>IF($B8724="","",IF(COUNTIF(Exclusions!$A:$A,$B8724)&gt;0,"Yes","No"))</f>
        <v/>
      </c>
      <c r="R8724" s="17">
        <f>IF($B8724="","",MIN(1,DAY($A8724)/IF($N8724="Superstore",Settings!$B$5,Settings!$B$4)))</f>
        <v/>
      </c>
      <c r="S8724" s="17">
        <f>IF(OR($B8724="",$G8724="",$R8724=0),"",$G8724/$R8724)</f>
        <v/>
      </c>
      <c r="T8724">
        <f>IF($S8724="","",IF($S8724&lt;Settings!$B$8,"Critical",IF($S8724&lt;Settings!$B$9,"Semi Critical","Non Critical")))</f>
        <v/>
      </c>
      <c r="U8724">
        <f>IF($B8724="","",IFERROR(VLOOKUP($O8724,Leaders!$A:$B,2,0),"Not Mapped"))</f>
        <v/>
      </c>
    </row>
    <row r="8725">
      <c r="A8725" s="16" t="n"/>
      <c r="G8725" s="17" t="n"/>
      <c r="H8725" s="17" t="n"/>
      <c r="I8725" s="17" t="n"/>
      <c r="J8725" s="17" t="n"/>
      <c r="K8725" s="17" t="n"/>
      <c r="L8725" s="17" t="n"/>
      <c r="N8725">
        <f>IF($B8725="","",IF($C8725="SUPERSTORE","Superstore","DH"))</f>
        <v/>
      </c>
      <c r="O8725">
        <f>IF($B8725="","",IFERROR(VLOOKUP($B8725,Mapping!$A:$C,2,0),"Not Mapped"))</f>
        <v/>
      </c>
      <c r="P8725">
        <f>IF($B8725="","",IFERROR(VLOOKUP($B8725,Mapping!$A:$C,3,0),"Not Mapped"))</f>
        <v/>
      </c>
      <c r="Q8725">
        <f>IF($B8725="","",IF(COUNTIF(Exclusions!$A:$A,$B8725)&gt;0,"Yes","No"))</f>
        <v/>
      </c>
      <c r="R8725" s="17">
        <f>IF($B8725="","",MIN(1,DAY($A8725)/IF($N8725="Superstore",Settings!$B$5,Settings!$B$4)))</f>
        <v/>
      </c>
      <c r="S8725" s="17">
        <f>IF(OR($B8725="",$G8725="",$R8725=0),"",$G8725/$R8725)</f>
        <v/>
      </c>
      <c r="T8725">
        <f>IF($S8725="","",IF($S8725&lt;Settings!$B$8,"Critical",IF($S8725&lt;Settings!$B$9,"Semi Critical","Non Critical")))</f>
        <v/>
      </c>
      <c r="U8725">
        <f>IF($B8725="","",IFERROR(VLOOKUP($O8725,Leaders!$A:$B,2,0),"Not Mapped"))</f>
        <v/>
      </c>
    </row>
    <row r="8726">
      <c r="A8726" s="16" t="n"/>
      <c r="G8726" s="17" t="n"/>
      <c r="H8726" s="17" t="n"/>
      <c r="I8726" s="17" t="n"/>
      <c r="J8726" s="17" t="n"/>
      <c r="K8726" s="17" t="n"/>
      <c r="L8726" s="17" t="n"/>
      <c r="N8726">
        <f>IF($B8726="","",IF($C8726="SUPERSTORE","Superstore","DH"))</f>
        <v/>
      </c>
      <c r="O8726">
        <f>IF($B8726="","",IFERROR(VLOOKUP($B8726,Mapping!$A:$C,2,0),"Not Mapped"))</f>
        <v/>
      </c>
      <c r="P8726">
        <f>IF($B8726="","",IFERROR(VLOOKUP($B8726,Mapping!$A:$C,3,0),"Not Mapped"))</f>
        <v/>
      </c>
      <c r="Q8726">
        <f>IF($B8726="","",IF(COUNTIF(Exclusions!$A:$A,$B8726)&gt;0,"Yes","No"))</f>
        <v/>
      </c>
      <c r="R8726" s="17">
        <f>IF($B8726="","",MIN(1,DAY($A8726)/IF($N8726="Superstore",Settings!$B$5,Settings!$B$4)))</f>
        <v/>
      </c>
      <c r="S8726" s="17">
        <f>IF(OR($B8726="",$G8726="",$R8726=0),"",$G8726/$R8726)</f>
        <v/>
      </c>
      <c r="T8726">
        <f>IF($S8726="","",IF($S8726&lt;Settings!$B$8,"Critical",IF($S8726&lt;Settings!$B$9,"Semi Critical","Non Critical")))</f>
        <v/>
      </c>
      <c r="U8726">
        <f>IF($B8726="","",IFERROR(VLOOKUP($O8726,Leaders!$A:$B,2,0),"Not Mapped"))</f>
        <v/>
      </c>
    </row>
    <row r="8727">
      <c r="A8727" s="16" t="n"/>
      <c r="G8727" s="17" t="n"/>
      <c r="H8727" s="17" t="n"/>
      <c r="I8727" s="17" t="n"/>
      <c r="J8727" s="17" t="n"/>
      <c r="K8727" s="17" t="n"/>
      <c r="L8727" s="17" t="n"/>
      <c r="N8727">
        <f>IF($B8727="","",IF($C8727="SUPERSTORE","Superstore","DH"))</f>
        <v/>
      </c>
      <c r="O8727">
        <f>IF($B8727="","",IFERROR(VLOOKUP($B8727,Mapping!$A:$C,2,0),"Not Mapped"))</f>
        <v/>
      </c>
      <c r="P8727">
        <f>IF($B8727="","",IFERROR(VLOOKUP($B8727,Mapping!$A:$C,3,0),"Not Mapped"))</f>
        <v/>
      </c>
      <c r="Q8727">
        <f>IF($B8727="","",IF(COUNTIF(Exclusions!$A:$A,$B8727)&gt;0,"Yes","No"))</f>
        <v/>
      </c>
      <c r="R8727" s="17">
        <f>IF($B8727="","",MIN(1,DAY($A8727)/IF($N8727="Superstore",Settings!$B$5,Settings!$B$4)))</f>
        <v/>
      </c>
      <c r="S8727" s="17">
        <f>IF(OR($B8727="",$G8727="",$R8727=0),"",$G8727/$R8727)</f>
        <v/>
      </c>
      <c r="T8727">
        <f>IF($S8727="","",IF($S8727&lt;Settings!$B$8,"Critical",IF($S8727&lt;Settings!$B$9,"Semi Critical","Non Critical")))</f>
        <v/>
      </c>
      <c r="U8727">
        <f>IF($B8727="","",IFERROR(VLOOKUP($O8727,Leaders!$A:$B,2,0),"Not Mapped"))</f>
        <v/>
      </c>
    </row>
    <row r="8728">
      <c r="A8728" s="16" t="n"/>
      <c r="G8728" s="17" t="n"/>
      <c r="H8728" s="17" t="n"/>
      <c r="I8728" s="17" t="n"/>
      <c r="J8728" s="17" t="n"/>
      <c r="K8728" s="17" t="n"/>
      <c r="L8728" s="17" t="n"/>
      <c r="N8728">
        <f>IF($B8728="","",IF($C8728="SUPERSTORE","Superstore","DH"))</f>
        <v/>
      </c>
      <c r="O8728">
        <f>IF($B8728="","",IFERROR(VLOOKUP($B8728,Mapping!$A:$C,2,0),"Not Mapped"))</f>
        <v/>
      </c>
      <c r="P8728">
        <f>IF($B8728="","",IFERROR(VLOOKUP($B8728,Mapping!$A:$C,3,0),"Not Mapped"))</f>
        <v/>
      </c>
      <c r="Q8728">
        <f>IF($B8728="","",IF(COUNTIF(Exclusions!$A:$A,$B8728)&gt;0,"Yes","No"))</f>
        <v/>
      </c>
      <c r="R8728" s="17">
        <f>IF($B8728="","",MIN(1,DAY($A8728)/IF($N8728="Superstore",Settings!$B$5,Settings!$B$4)))</f>
        <v/>
      </c>
      <c r="S8728" s="17">
        <f>IF(OR($B8728="",$G8728="",$R8728=0),"",$G8728/$R8728)</f>
        <v/>
      </c>
      <c r="T8728">
        <f>IF($S8728="","",IF($S8728&lt;Settings!$B$8,"Critical",IF($S8728&lt;Settings!$B$9,"Semi Critical","Non Critical")))</f>
        <v/>
      </c>
      <c r="U8728">
        <f>IF($B8728="","",IFERROR(VLOOKUP($O8728,Leaders!$A:$B,2,0),"Not Mapped"))</f>
        <v/>
      </c>
    </row>
    <row r="8729">
      <c r="A8729" s="16" t="n"/>
      <c r="G8729" s="17" t="n"/>
      <c r="H8729" s="17" t="n"/>
      <c r="I8729" s="17" t="n"/>
      <c r="J8729" s="17" t="n"/>
      <c r="K8729" s="17" t="n"/>
      <c r="L8729" s="17" t="n"/>
      <c r="N8729">
        <f>IF($B8729="","",IF($C8729="SUPERSTORE","Superstore","DH"))</f>
        <v/>
      </c>
      <c r="O8729">
        <f>IF($B8729="","",IFERROR(VLOOKUP($B8729,Mapping!$A:$C,2,0),"Not Mapped"))</f>
        <v/>
      </c>
      <c r="P8729">
        <f>IF($B8729="","",IFERROR(VLOOKUP($B8729,Mapping!$A:$C,3,0),"Not Mapped"))</f>
        <v/>
      </c>
      <c r="Q8729">
        <f>IF($B8729="","",IF(COUNTIF(Exclusions!$A:$A,$B8729)&gt;0,"Yes","No"))</f>
        <v/>
      </c>
      <c r="R8729" s="17">
        <f>IF($B8729="","",MIN(1,DAY($A8729)/IF($N8729="Superstore",Settings!$B$5,Settings!$B$4)))</f>
        <v/>
      </c>
      <c r="S8729" s="17">
        <f>IF(OR($B8729="",$G8729="",$R8729=0),"",$G8729/$R8729)</f>
        <v/>
      </c>
      <c r="T8729">
        <f>IF($S8729="","",IF($S8729&lt;Settings!$B$8,"Critical",IF($S8729&lt;Settings!$B$9,"Semi Critical","Non Critical")))</f>
        <v/>
      </c>
      <c r="U8729">
        <f>IF($B8729="","",IFERROR(VLOOKUP($O8729,Leaders!$A:$B,2,0),"Not Mapped"))</f>
        <v/>
      </c>
    </row>
    <row r="8730">
      <c r="A8730" s="16" t="n"/>
      <c r="G8730" s="17" t="n"/>
      <c r="H8730" s="17" t="n"/>
      <c r="I8730" s="17" t="n"/>
      <c r="J8730" s="17" t="n"/>
      <c r="K8730" s="17" t="n"/>
      <c r="L8730" s="17" t="n"/>
      <c r="N8730">
        <f>IF($B8730="","",IF($C8730="SUPERSTORE","Superstore","DH"))</f>
        <v/>
      </c>
      <c r="O8730">
        <f>IF($B8730="","",IFERROR(VLOOKUP($B8730,Mapping!$A:$C,2,0),"Not Mapped"))</f>
        <v/>
      </c>
      <c r="P8730">
        <f>IF($B8730="","",IFERROR(VLOOKUP($B8730,Mapping!$A:$C,3,0),"Not Mapped"))</f>
        <v/>
      </c>
      <c r="Q8730">
        <f>IF($B8730="","",IF(COUNTIF(Exclusions!$A:$A,$B8730)&gt;0,"Yes","No"))</f>
        <v/>
      </c>
      <c r="R8730" s="17">
        <f>IF($B8730="","",MIN(1,DAY($A8730)/IF($N8730="Superstore",Settings!$B$5,Settings!$B$4)))</f>
        <v/>
      </c>
      <c r="S8730" s="17">
        <f>IF(OR($B8730="",$G8730="",$R8730=0),"",$G8730/$R8730)</f>
        <v/>
      </c>
      <c r="T8730">
        <f>IF($S8730="","",IF($S8730&lt;Settings!$B$8,"Critical",IF($S8730&lt;Settings!$B$9,"Semi Critical","Non Critical")))</f>
        <v/>
      </c>
      <c r="U8730">
        <f>IF($B8730="","",IFERROR(VLOOKUP($O8730,Leaders!$A:$B,2,0),"Not Mapped"))</f>
        <v/>
      </c>
    </row>
    <row r="8731">
      <c r="A8731" s="16" t="n"/>
      <c r="G8731" s="17" t="n"/>
      <c r="H8731" s="17" t="n"/>
      <c r="I8731" s="17" t="n"/>
      <c r="J8731" s="17" t="n"/>
      <c r="K8731" s="17" t="n"/>
      <c r="L8731" s="17" t="n"/>
      <c r="N8731">
        <f>IF($B8731="","",IF($C8731="SUPERSTORE","Superstore","DH"))</f>
        <v/>
      </c>
      <c r="O8731">
        <f>IF($B8731="","",IFERROR(VLOOKUP($B8731,Mapping!$A:$C,2,0),"Not Mapped"))</f>
        <v/>
      </c>
      <c r="P8731">
        <f>IF($B8731="","",IFERROR(VLOOKUP($B8731,Mapping!$A:$C,3,0),"Not Mapped"))</f>
        <v/>
      </c>
      <c r="Q8731">
        <f>IF($B8731="","",IF(COUNTIF(Exclusions!$A:$A,$B8731)&gt;0,"Yes","No"))</f>
        <v/>
      </c>
      <c r="R8731" s="17">
        <f>IF($B8731="","",MIN(1,DAY($A8731)/IF($N8731="Superstore",Settings!$B$5,Settings!$B$4)))</f>
        <v/>
      </c>
      <c r="S8731" s="17">
        <f>IF(OR($B8731="",$G8731="",$R8731=0),"",$G8731/$R8731)</f>
        <v/>
      </c>
      <c r="T8731">
        <f>IF($S8731="","",IF($S8731&lt;Settings!$B$8,"Critical",IF($S8731&lt;Settings!$B$9,"Semi Critical","Non Critical")))</f>
        <v/>
      </c>
      <c r="U8731">
        <f>IF($B8731="","",IFERROR(VLOOKUP($O8731,Leaders!$A:$B,2,0),"Not Mapped"))</f>
        <v/>
      </c>
    </row>
    <row r="8732">
      <c r="A8732" s="16" t="n"/>
      <c r="G8732" s="17" t="n"/>
      <c r="H8732" s="17" t="n"/>
      <c r="I8732" s="17" t="n"/>
      <c r="J8732" s="17" t="n"/>
      <c r="K8732" s="17" t="n"/>
      <c r="L8732" s="17" t="n"/>
      <c r="N8732">
        <f>IF($B8732="","",IF($C8732="SUPERSTORE","Superstore","DH"))</f>
        <v/>
      </c>
      <c r="O8732">
        <f>IF($B8732="","",IFERROR(VLOOKUP($B8732,Mapping!$A:$C,2,0),"Not Mapped"))</f>
        <v/>
      </c>
      <c r="P8732">
        <f>IF($B8732="","",IFERROR(VLOOKUP($B8732,Mapping!$A:$C,3,0),"Not Mapped"))</f>
        <v/>
      </c>
      <c r="Q8732">
        <f>IF($B8732="","",IF(COUNTIF(Exclusions!$A:$A,$B8732)&gt;0,"Yes","No"))</f>
        <v/>
      </c>
      <c r="R8732" s="17">
        <f>IF($B8732="","",MIN(1,DAY($A8732)/IF($N8732="Superstore",Settings!$B$5,Settings!$B$4)))</f>
        <v/>
      </c>
      <c r="S8732" s="17">
        <f>IF(OR($B8732="",$G8732="",$R8732=0),"",$G8732/$R8732)</f>
        <v/>
      </c>
      <c r="T8732">
        <f>IF($S8732="","",IF($S8732&lt;Settings!$B$8,"Critical",IF($S8732&lt;Settings!$B$9,"Semi Critical","Non Critical")))</f>
        <v/>
      </c>
      <c r="U8732">
        <f>IF($B8732="","",IFERROR(VLOOKUP($O8732,Leaders!$A:$B,2,0),"Not Mapped"))</f>
        <v/>
      </c>
    </row>
    <row r="8733">
      <c r="A8733" s="16" t="n"/>
      <c r="G8733" s="17" t="n"/>
      <c r="H8733" s="17" t="n"/>
      <c r="I8733" s="17" t="n"/>
      <c r="J8733" s="17" t="n"/>
      <c r="K8733" s="17" t="n"/>
      <c r="L8733" s="17" t="n"/>
      <c r="N8733">
        <f>IF($B8733="","",IF($C8733="SUPERSTORE","Superstore","DH"))</f>
        <v/>
      </c>
      <c r="O8733">
        <f>IF($B8733="","",IFERROR(VLOOKUP($B8733,Mapping!$A:$C,2,0),"Not Mapped"))</f>
        <v/>
      </c>
      <c r="P8733">
        <f>IF($B8733="","",IFERROR(VLOOKUP($B8733,Mapping!$A:$C,3,0),"Not Mapped"))</f>
        <v/>
      </c>
      <c r="Q8733">
        <f>IF($B8733="","",IF(COUNTIF(Exclusions!$A:$A,$B8733)&gt;0,"Yes","No"))</f>
        <v/>
      </c>
      <c r="R8733" s="17">
        <f>IF($B8733="","",MIN(1,DAY($A8733)/IF($N8733="Superstore",Settings!$B$5,Settings!$B$4)))</f>
        <v/>
      </c>
      <c r="S8733" s="17">
        <f>IF(OR($B8733="",$G8733="",$R8733=0),"",$G8733/$R8733)</f>
        <v/>
      </c>
      <c r="T8733">
        <f>IF($S8733="","",IF($S8733&lt;Settings!$B$8,"Critical",IF($S8733&lt;Settings!$B$9,"Semi Critical","Non Critical")))</f>
        <v/>
      </c>
      <c r="U8733">
        <f>IF($B8733="","",IFERROR(VLOOKUP($O8733,Leaders!$A:$B,2,0),"Not Mapped"))</f>
        <v/>
      </c>
    </row>
    <row r="8734">
      <c r="A8734" s="16" t="n"/>
      <c r="G8734" s="17" t="n"/>
      <c r="H8734" s="17" t="n"/>
      <c r="I8734" s="17" t="n"/>
      <c r="J8734" s="17" t="n"/>
      <c r="K8734" s="17" t="n"/>
      <c r="L8734" s="17" t="n"/>
      <c r="N8734">
        <f>IF($B8734="","",IF($C8734="SUPERSTORE","Superstore","DH"))</f>
        <v/>
      </c>
      <c r="O8734">
        <f>IF($B8734="","",IFERROR(VLOOKUP($B8734,Mapping!$A:$C,2,0),"Not Mapped"))</f>
        <v/>
      </c>
      <c r="P8734">
        <f>IF($B8734="","",IFERROR(VLOOKUP($B8734,Mapping!$A:$C,3,0),"Not Mapped"))</f>
        <v/>
      </c>
      <c r="Q8734">
        <f>IF($B8734="","",IF(COUNTIF(Exclusions!$A:$A,$B8734)&gt;0,"Yes","No"))</f>
        <v/>
      </c>
      <c r="R8734" s="17">
        <f>IF($B8734="","",MIN(1,DAY($A8734)/IF($N8734="Superstore",Settings!$B$5,Settings!$B$4)))</f>
        <v/>
      </c>
      <c r="S8734" s="17">
        <f>IF(OR($B8734="",$G8734="",$R8734=0),"",$G8734/$R8734)</f>
        <v/>
      </c>
      <c r="T8734">
        <f>IF($S8734="","",IF($S8734&lt;Settings!$B$8,"Critical",IF($S8734&lt;Settings!$B$9,"Semi Critical","Non Critical")))</f>
        <v/>
      </c>
      <c r="U8734">
        <f>IF($B8734="","",IFERROR(VLOOKUP($O8734,Leaders!$A:$B,2,0),"Not Mapped"))</f>
        <v/>
      </c>
    </row>
    <row r="8735">
      <c r="A8735" s="16" t="n"/>
      <c r="G8735" s="17" t="n"/>
      <c r="H8735" s="17" t="n"/>
      <c r="I8735" s="17" t="n"/>
      <c r="J8735" s="17" t="n"/>
      <c r="K8735" s="17" t="n"/>
      <c r="L8735" s="17" t="n"/>
      <c r="N8735">
        <f>IF($B8735="","",IF($C8735="SUPERSTORE","Superstore","DH"))</f>
        <v/>
      </c>
      <c r="O8735">
        <f>IF($B8735="","",IFERROR(VLOOKUP($B8735,Mapping!$A:$C,2,0),"Not Mapped"))</f>
        <v/>
      </c>
      <c r="P8735">
        <f>IF($B8735="","",IFERROR(VLOOKUP($B8735,Mapping!$A:$C,3,0),"Not Mapped"))</f>
        <v/>
      </c>
      <c r="Q8735">
        <f>IF($B8735="","",IF(COUNTIF(Exclusions!$A:$A,$B8735)&gt;0,"Yes","No"))</f>
        <v/>
      </c>
      <c r="R8735" s="17">
        <f>IF($B8735="","",MIN(1,DAY($A8735)/IF($N8735="Superstore",Settings!$B$5,Settings!$B$4)))</f>
        <v/>
      </c>
      <c r="S8735" s="17">
        <f>IF(OR($B8735="",$G8735="",$R8735=0),"",$G8735/$R8735)</f>
        <v/>
      </c>
      <c r="T8735">
        <f>IF($S8735="","",IF($S8735&lt;Settings!$B$8,"Critical",IF($S8735&lt;Settings!$B$9,"Semi Critical","Non Critical")))</f>
        <v/>
      </c>
      <c r="U8735">
        <f>IF($B8735="","",IFERROR(VLOOKUP($O8735,Leaders!$A:$B,2,0),"Not Mapped"))</f>
        <v/>
      </c>
    </row>
    <row r="8736">
      <c r="A8736" s="16" t="n"/>
      <c r="G8736" s="17" t="n"/>
      <c r="H8736" s="17" t="n"/>
      <c r="I8736" s="17" t="n"/>
      <c r="J8736" s="17" t="n"/>
      <c r="K8736" s="17" t="n"/>
      <c r="L8736" s="17" t="n"/>
      <c r="N8736">
        <f>IF($B8736="","",IF($C8736="SUPERSTORE","Superstore","DH"))</f>
        <v/>
      </c>
      <c r="O8736">
        <f>IF($B8736="","",IFERROR(VLOOKUP($B8736,Mapping!$A:$C,2,0),"Not Mapped"))</f>
        <v/>
      </c>
      <c r="P8736">
        <f>IF($B8736="","",IFERROR(VLOOKUP($B8736,Mapping!$A:$C,3,0),"Not Mapped"))</f>
        <v/>
      </c>
      <c r="Q8736">
        <f>IF($B8736="","",IF(COUNTIF(Exclusions!$A:$A,$B8736)&gt;0,"Yes","No"))</f>
        <v/>
      </c>
      <c r="R8736" s="17">
        <f>IF($B8736="","",MIN(1,DAY($A8736)/IF($N8736="Superstore",Settings!$B$5,Settings!$B$4)))</f>
        <v/>
      </c>
      <c r="S8736" s="17">
        <f>IF(OR($B8736="",$G8736="",$R8736=0),"",$G8736/$R8736)</f>
        <v/>
      </c>
      <c r="T8736">
        <f>IF($S8736="","",IF($S8736&lt;Settings!$B$8,"Critical",IF($S8736&lt;Settings!$B$9,"Semi Critical","Non Critical")))</f>
        <v/>
      </c>
      <c r="U8736">
        <f>IF($B8736="","",IFERROR(VLOOKUP($O8736,Leaders!$A:$B,2,0),"Not Mapped"))</f>
        <v/>
      </c>
    </row>
    <row r="8737">
      <c r="A8737" s="16" t="n"/>
      <c r="G8737" s="17" t="n"/>
      <c r="H8737" s="17" t="n"/>
      <c r="I8737" s="17" t="n"/>
      <c r="J8737" s="17" t="n"/>
      <c r="K8737" s="17" t="n"/>
      <c r="L8737" s="17" t="n"/>
      <c r="N8737">
        <f>IF($B8737="","",IF($C8737="SUPERSTORE","Superstore","DH"))</f>
        <v/>
      </c>
      <c r="O8737">
        <f>IF($B8737="","",IFERROR(VLOOKUP($B8737,Mapping!$A:$C,2,0),"Not Mapped"))</f>
        <v/>
      </c>
      <c r="P8737">
        <f>IF($B8737="","",IFERROR(VLOOKUP($B8737,Mapping!$A:$C,3,0),"Not Mapped"))</f>
        <v/>
      </c>
      <c r="Q8737">
        <f>IF($B8737="","",IF(COUNTIF(Exclusions!$A:$A,$B8737)&gt;0,"Yes","No"))</f>
        <v/>
      </c>
      <c r="R8737" s="17">
        <f>IF($B8737="","",MIN(1,DAY($A8737)/IF($N8737="Superstore",Settings!$B$5,Settings!$B$4)))</f>
        <v/>
      </c>
      <c r="S8737" s="17">
        <f>IF(OR($B8737="",$G8737="",$R8737=0),"",$G8737/$R8737)</f>
        <v/>
      </c>
      <c r="T8737">
        <f>IF($S8737="","",IF($S8737&lt;Settings!$B$8,"Critical",IF($S8737&lt;Settings!$B$9,"Semi Critical","Non Critical")))</f>
        <v/>
      </c>
      <c r="U8737">
        <f>IF($B8737="","",IFERROR(VLOOKUP($O8737,Leaders!$A:$B,2,0),"Not Mapped"))</f>
        <v/>
      </c>
    </row>
    <row r="8738">
      <c r="A8738" s="16" t="n"/>
      <c r="G8738" s="17" t="n"/>
      <c r="H8738" s="17" t="n"/>
      <c r="I8738" s="17" t="n"/>
      <c r="J8738" s="17" t="n"/>
      <c r="K8738" s="17" t="n"/>
      <c r="L8738" s="17" t="n"/>
      <c r="N8738">
        <f>IF($B8738="","",IF($C8738="SUPERSTORE","Superstore","DH"))</f>
        <v/>
      </c>
      <c r="O8738">
        <f>IF($B8738="","",IFERROR(VLOOKUP($B8738,Mapping!$A:$C,2,0),"Not Mapped"))</f>
        <v/>
      </c>
      <c r="P8738">
        <f>IF($B8738="","",IFERROR(VLOOKUP($B8738,Mapping!$A:$C,3,0),"Not Mapped"))</f>
        <v/>
      </c>
      <c r="Q8738">
        <f>IF($B8738="","",IF(COUNTIF(Exclusions!$A:$A,$B8738)&gt;0,"Yes","No"))</f>
        <v/>
      </c>
      <c r="R8738" s="17">
        <f>IF($B8738="","",MIN(1,DAY($A8738)/IF($N8738="Superstore",Settings!$B$5,Settings!$B$4)))</f>
        <v/>
      </c>
      <c r="S8738" s="17">
        <f>IF(OR($B8738="",$G8738="",$R8738=0),"",$G8738/$R8738)</f>
        <v/>
      </c>
      <c r="T8738">
        <f>IF($S8738="","",IF($S8738&lt;Settings!$B$8,"Critical",IF($S8738&lt;Settings!$B$9,"Semi Critical","Non Critical")))</f>
        <v/>
      </c>
      <c r="U8738">
        <f>IF($B8738="","",IFERROR(VLOOKUP($O8738,Leaders!$A:$B,2,0),"Not Mapped"))</f>
        <v/>
      </c>
    </row>
    <row r="8739">
      <c r="A8739" s="16" t="n"/>
      <c r="G8739" s="17" t="n"/>
      <c r="H8739" s="17" t="n"/>
      <c r="I8739" s="17" t="n"/>
      <c r="J8739" s="17" t="n"/>
      <c r="K8739" s="17" t="n"/>
      <c r="L8739" s="17" t="n"/>
      <c r="N8739">
        <f>IF($B8739="","",IF($C8739="SUPERSTORE","Superstore","DH"))</f>
        <v/>
      </c>
      <c r="O8739">
        <f>IF($B8739="","",IFERROR(VLOOKUP($B8739,Mapping!$A:$C,2,0),"Not Mapped"))</f>
        <v/>
      </c>
      <c r="P8739">
        <f>IF($B8739="","",IFERROR(VLOOKUP($B8739,Mapping!$A:$C,3,0),"Not Mapped"))</f>
        <v/>
      </c>
      <c r="Q8739">
        <f>IF($B8739="","",IF(COUNTIF(Exclusions!$A:$A,$B8739)&gt;0,"Yes","No"))</f>
        <v/>
      </c>
      <c r="R8739" s="17">
        <f>IF($B8739="","",MIN(1,DAY($A8739)/IF($N8739="Superstore",Settings!$B$5,Settings!$B$4)))</f>
        <v/>
      </c>
      <c r="S8739" s="17">
        <f>IF(OR($B8739="",$G8739="",$R8739=0),"",$G8739/$R8739)</f>
        <v/>
      </c>
      <c r="T8739">
        <f>IF($S8739="","",IF($S8739&lt;Settings!$B$8,"Critical",IF($S8739&lt;Settings!$B$9,"Semi Critical","Non Critical")))</f>
        <v/>
      </c>
      <c r="U8739">
        <f>IF($B8739="","",IFERROR(VLOOKUP($O8739,Leaders!$A:$B,2,0),"Not Mapped"))</f>
        <v/>
      </c>
    </row>
    <row r="8740">
      <c r="A8740" s="16" t="n"/>
      <c r="G8740" s="17" t="n"/>
      <c r="H8740" s="17" t="n"/>
      <c r="I8740" s="17" t="n"/>
      <c r="J8740" s="17" t="n"/>
      <c r="K8740" s="17" t="n"/>
      <c r="L8740" s="17" t="n"/>
      <c r="N8740">
        <f>IF($B8740="","",IF($C8740="SUPERSTORE","Superstore","DH"))</f>
        <v/>
      </c>
      <c r="O8740">
        <f>IF($B8740="","",IFERROR(VLOOKUP($B8740,Mapping!$A:$C,2,0),"Not Mapped"))</f>
        <v/>
      </c>
      <c r="P8740">
        <f>IF($B8740="","",IFERROR(VLOOKUP($B8740,Mapping!$A:$C,3,0),"Not Mapped"))</f>
        <v/>
      </c>
      <c r="Q8740">
        <f>IF($B8740="","",IF(COUNTIF(Exclusions!$A:$A,$B8740)&gt;0,"Yes","No"))</f>
        <v/>
      </c>
      <c r="R8740" s="17">
        <f>IF($B8740="","",MIN(1,DAY($A8740)/IF($N8740="Superstore",Settings!$B$5,Settings!$B$4)))</f>
        <v/>
      </c>
      <c r="S8740" s="17">
        <f>IF(OR($B8740="",$G8740="",$R8740=0),"",$G8740/$R8740)</f>
        <v/>
      </c>
      <c r="T8740">
        <f>IF($S8740="","",IF($S8740&lt;Settings!$B$8,"Critical",IF($S8740&lt;Settings!$B$9,"Semi Critical","Non Critical")))</f>
        <v/>
      </c>
      <c r="U8740">
        <f>IF($B8740="","",IFERROR(VLOOKUP($O8740,Leaders!$A:$B,2,0),"Not Mapped"))</f>
        <v/>
      </c>
    </row>
    <row r="8741">
      <c r="A8741" s="16" t="n"/>
      <c r="G8741" s="17" t="n"/>
      <c r="H8741" s="17" t="n"/>
      <c r="I8741" s="17" t="n"/>
      <c r="J8741" s="17" t="n"/>
      <c r="K8741" s="17" t="n"/>
      <c r="L8741" s="17" t="n"/>
      <c r="N8741">
        <f>IF($B8741="","",IF($C8741="SUPERSTORE","Superstore","DH"))</f>
        <v/>
      </c>
      <c r="O8741">
        <f>IF($B8741="","",IFERROR(VLOOKUP($B8741,Mapping!$A:$C,2,0),"Not Mapped"))</f>
        <v/>
      </c>
      <c r="P8741">
        <f>IF($B8741="","",IFERROR(VLOOKUP($B8741,Mapping!$A:$C,3,0),"Not Mapped"))</f>
        <v/>
      </c>
      <c r="Q8741">
        <f>IF($B8741="","",IF(COUNTIF(Exclusions!$A:$A,$B8741)&gt;0,"Yes","No"))</f>
        <v/>
      </c>
      <c r="R8741" s="17">
        <f>IF($B8741="","",MIN(1,DAY($A8741)/IF($N8741="Superstore",Settings!$B$5,Settings!$B$4)))</f>
        <v/>
      </c>
      <c r="S8741" s="17">
        <f>IF(OR($B8741="",$G8741="",$R8741=0),"",$G8741/$R8741)</f>
        <v/>
      </c>
      <c r="T8741">
        <f>IF($S8741="","",IF($S8741&lt;Settings!$B$8,"Critical",IF($S8741&lt;Settings!$B$9,"Semi Critical","Non Critical")))</f>
        <v/>
      </c>
      <c r="U8741">
        <f>IF($B8741="","",IFERROR(VLOOKUP($O8741,Leaders!$A:$B,2,0),"Not Mapped"))</f>
        <v/>
      </c>
    </row>
    <row r="8742">
      <c r="A8742" s="16" t="n"/>
      <c r="G8742" s="17" t="n"/>
      <c r="H8742" s="17" t="n"/>
      <c r="I8742" s="17" t="n"/>
      <c r="J8742" s="17" t="n"/>
      <c r="K8742" s="17" t="n"/>
      <c r="L8742" s="17" t="n"/>
      <c r="N8742">
        <f>IF($B8742="","",IF($C8742="SUPERSTORE","Superstore","DH"))</f>
        <v/>
      </c>
      <c r="O8742">
        <f>IF($B8742="","",IFERROR(VLOOKUP($B8742,Mapping!$A:$C,2,0),"Not Mapped"))</f>
        <v/>
      </c>
      <c r="P8742">
        <f>IF($B8742="","",IFERROR(VLOOKUP($B8742,Mapping!$A:$C,3,0),"Not Mapped"))</f>
        <v/>
      </c>
      <c r="Q8742">
        <f>IF($B8742="","",IF(COUNTIF(Exclusions!$A:$A,$B8742)&gt;0,"Yes","No"))</f>
        <v/>
      </c>
      <c r="R8742" s="17">
        <f>IF($B8742="","",MIN(1,DAY($A8742)/IF($N8742="Superstore",Settings!$B$5,Settings!$B$4)))</f>
        <v/>
      </c>
      <c r="S8742" s="17">
        <f>IF(OR($B8742="",$G8742="",$R8742=0),"",$G8742/$R8742)</f>
        <v/>
      </c>
      <c r="T8742">
        <f>IF($S8742="","",IF($S8742&lt;Settings!$B$8,"Critical",IF($S8742&lt;Settings!$B$9,"Semi Critical","Non Critical")))</f>
        <v/>
      </c>
      <c r="U8742">
        <f>IF($B8742="","",IFERROR(VLOOKUP($O8742,Leaders!$A:$B,2,0),"Not Mapped"))</f>
        <v/>
      </c>
    </row>
    <row r="8743">
      <c r="A8743" s="16" t="n"/>
      <c r="G8743" s="17" t="n"/>
      <c r="H8743" s="17" t="n"/>
      <c r="I8743" s="17" t="n"/>
      <c r="J8743" s="17" t="n"/>
      <c r="K8743" s="17" t="n"/>
      <c r="L8743" s="17" t="n"/>
      <c r="N8743">
        <f>IF($B8743="","",IF($C8743="SUPERSTORE","Superstore","DH"))</f>
        <v/>
      </c>
      <c r="O8743">
        <f>IF($B8743="","",IFERROR(VLOOKUP($B8743,Mapping!$A:$C,2,0),"Not Mapped"))</f>
        <v/>
      </c>
      <c r="P8743">
        <f>IF($B8743="","",IFERROR(VLOOKUP($B8743,Mapping!$A:$C,3,0),"Not Mapped"))</f>
        <v/>
      </c>
      <c r="Q8743">
        <f>IF($B8743="","",IF(COUNTIF(Exclusions!$A:$A,$B8743)&gt;0,"Yes","No"))</f>
        <v/>
      </c>
      <c r="R8743" s="17">
        <f>IF($B8743="","",MIN(1,DAY($A8743)/IF($N8743="Superstore",Settings!$B$5,Settings!$B$4)))</f>
        <v/>
      </c>
      <c r="S8743" s="17">
        <f>IF(OR($B8743="",$G8743="",$R8743=0),"",$G8743/$R8743)</f>
        <v/>
      </c>
      <c r="T8743">
        <f>IF($S8743="","",IF($S8743&lt;Settings!$B$8,"Critical",IF($S8743&lt;Settings!$B$9,"Semi Critical","Non Critical")))</f>
        <v/>
      </c>
      <c r="U8743">
        <f>IF($B8743="","",IFERROR(VLOOKUP($O8743,Leaders!$A:$B,2,0),"Not Mapped"))</f>
        <v/>
      </c>
    </row>
    <row r="8744">
      <c r="A8744" s="16" t="n"/>
      <c r="G8744" s="17" t="n"/>
      <c r="H8744" s="17" t="n"/>
      <c r="I8744" s="17" t="n"/>
      <c r="J8744" s="17" t="n"/>
      <c r="K8744" s="17" t="n"/>
      <c r="L8744" s="17" t="n"/>
      <c r="N8744">
        <f>IF($B8744="","",IF($C8744="SUPERSTORE","Superstore","DH"))</f>
        <v/>
      </c>
      <c r="O8744">
        <f>IF($B8744="","",IFERROR(VLOOKUP($B8744,Mapping!$A:$C,2,0),"Not Mapped"))</f>
        <v/>
      </c>
      <c r="P8744">
        <f>IF($B8744="","",IFERROR(VLOOKUP($B8744,Mapping!$A:$C,3,0),"Not Mapped"))</f>
        <v/>
      </c>
      <c r="Q8744">
        <f>IF($B8744="","",IF(COUNTIF(Exclusions!$A:$A,$B8744)&gt;0,"Yes","No"))</f>
        <v/>
      </c>
      <c r="R8744" s="17">
        <f>IF($B8744="","",MIN(1,DAY($A8744)/IF($N8744="Superstore",Settings!$B$5,Settings!$B$4)))</f>
        <v/>
      </c>
      <c r="S8744" s="17">
        <f>IF(OR($B8744="",$G8744="",$R8744=0),"",$G8744/$R8744)</f>
        <v/>
      </c>
      <c r="T8744">
        <f>IF($S8744="","",IF($S8744&lt;Settings!$B$8,"Critical",IF($S8744&lt;Settings!$B$9,"Semi Critical","Non Critical")))</f>
        <v/>
      </c>
      <c r="U8744">
        <f>IF($B8744="","",IFERROR(VLOOKUP($O8744,Leaders!$A:$B,2,0),"Not Mapped"))</f>
        <v/>
      </c>
    </row>
    <row r="8745">
      <c r="A8745" s="16" t="n"/>
      <c r="G8745" s="17" t="n"/>
      <c r="H8745" s="17" t="n"/>
      <c r="I8745" s="17" t="n"/>
      <c r="J8745" s="17" t="n"/>
      <c r="K8745" s="17" t="n"/>
      <c r="L8745" s="17" t="n"/>
      <c r="N8745">
        <f>IF($B8745="","",IF($C8745="SUPERSTORE","Superstore","DH"))</f>
        <v/>
      </c>
      <c r="O8745">
        <f>IF($B8745="","",IFERROR(VLOOKUP($B8745,Mapping!$A:$C,2,0),"Not Mapped"))</f>
        <v/>
      </c>
      <c r="P8745">
        <f>IF($B8745="","",IFERROR(VLOOKUP($B8745,Mapping!$A:$C,3,0),"Not Mapped"))</f>
        <v/>
      </c>
      <c r="Q8745">
        <f>IF($B8745="","",IF(COUNTIF(Exclusions!$A:$A,$B8745)&gt;0,"Yes","No"))</f>
        <v/>
      </c>
      <c r="R8745" s="17">
        <f>IF($B8745="","",MIN(1,DAY($A8745)/IF($N8745="Superstore",Settings!$B$5,Settings!$B$4)))</f>
        <v/>
      </c>
      <c r="S8745" s="17">
        <f>IF(OR($B8745="",$G8745="",$R8745=0),"",$G8745/$R8745)</f>
        <v/>
      </c>
      <c r="T8745">
        <f>IF($S8745="","",IF($S8745&lt;Settings!$B$8,"Critical",IF($S8745&lt;Settings!$B$9,"Semi Critical","Non Critical")))</f>
        <v/>
      </c>
      <c r="U8745">
        <f>IF($B8745="","",IFERROR(VLOOKUP($O8745,Leaders!$A:$B,2,0),"Not Mapped"))</f>
        <v/>
      </c>
    </row>
    <row r="8746">
      <c r="A8746" s="16" t="n"/>
      <c r="G8746" s="17" t="n"/>
      <c r="H8746" s="17" t="n"/>
      <c r="I8746" s="17" t="n"/>
      <c r="J8746" s="17" t="n"/>
      <c r="K8746" s="17" t="n"/>
      <c r="L8746" s="17" t="n"/>
      <c r="N8746">
        <f>IF($B8746="","",IF($C8746="SUPERSTORE","Superstore","DH"))</f>
        <v/>
      </c>
      <c r="O8746">
        <f>IF($B8746="","",IFERROR(VLOOKUP($B8746,Mapping!$A:$C,2,0),"Not Mapped"))</f>
        <v/>
      </c>
      <c r="P8746">
        <f>IF($B8746="","",IFERROR(VLOOKUP($B8746,Mapping!$A:$C,3,0),"Not Mapped"))</f>
        <v/>
      </c>
      <c r="Q8746">
        <f>IF($B8746="","",IF(COUNTIF(Exclusions!$A:$A,$B8746)&gt;0,"Yes","No"))</f>
        <v/>
      </c>
      <c r="R8746" s="17">
        <f>IF($B8746="","",MIN(1,DAY($A8746)/IF($N8746="Superstore",Settings!$B$5,Settings!$B$4)))</f>
        <v/>
      </c>
      <c r="S8746" s="17">
        <f>IF(OR($B8746="",$G8746="",$R8746=0),"",$G8746/$R8746)</f>
        <v/>
      </c>
      <c r="T8746">
        <f>IF($S8746="","",IF($S8746&lt;Settings!$B$8,"Critical",IF($S8746&lt;Settings!$B$9,"Semi Critical","Non Critical")))</f>
        <v/>
      </c>
      <c r="U8746">
        <f>IF($B8746="","",IFERROR(VLOOKUP($O8746,Leaders!$A:$B,2,0),"Not Mapped"))</f>
        <v/>
      </c>
    </row>
    <row r="8747">
      <c r="A8747" s="16" t="n"/>
      <c r="G8747" s="17" t="n"/>
      <c r="H8747" s="17" t="n"/>
      <c r="I8747" s="17" t="n"/>
      <c r="J8747" s="17" t="n"/>
      <c r="K8747" s="17" t="n"/>
      <c r="L8747" s="17" t="n"/>
      <c r="N8747">
        <f>IF($B8747="","",IF($C8747="SUPERSTORE","Superstore","DH"))</f>
        <v/>
      </c>
      <c r="O8747">
        <f>IF($B8747="","",IFERROR(VLOOKUP($B8747,Mapping!$A:$C,2,0),"Not Mapped"))</f>
        <v/>
      </c>
      <c r="P8747">
        <f>IF($B8747="","",IFERROR(VLOOKUP($B8747,Mapping!$A:$C,3,0),"Not Mapped"))</f>
        <v/>
      </c>
      <c r="Q8747">
        <f>IF($B8747="","",IF(COUNTIF(Exclusions!$A:$A,$B8747)&gt;0,"Yes","No"))</f>
        <v/>
      </c>
      <c r="R8747" s="17">
        <f>IF($B8747="","",MIN(1,DAY($A8747)/IF($N8747="Superstore",Settings!$B$5,Settings!$B$4)))</f>
        <v/>
      </c>
      <c r="S8747" s="17">
        <f>IF(OR($B8747="",$G8747="",$R8747=0),"",$G8747/$R8747)</f>
        <v/>
      </c>
      <c r="T8747">
        <f>IF($S8747="","",IF($S8747&lt;Settings!$B$8,"Critical",IF($S8747&lt;Settings!$B$9,"Semi Critical","Non Critical")))</f>
        <v/>
      </c>
      <c r="U8747">
        <f>IF($B8747="","",IFERROR(VLOOKUP($O8747,Leaders!$A:$B,2,0),"Not Mapped"))</f>
        <v/>
      </c>
    </row>
    <row r="8748">
      <c r="A8748" s="16" t="n"/>
      <c r="G8748" s="17" t="n"/>
      <c r="H8748" s="17" t="n"/>
      <c r="I8748" s="17" t="n"/>
      <c r="J8748" s="17" t="n"/>
      <c r="K8748" s="17" t="n"/>
      <c r="L8748" s="17" t="n"/>
      <c r="N8748">
        <f>IF($B8748="","",IF($C8748="SUPERSTORE","Superstore","DH"))</f>
        <v/>
      </c>
      <c r="O8748">
        <f>IF($B8748="","",IFERROR(VLOOKUP($B8748,Mapping!$A:$C,2,0),"Not Mapped"))</f>
        <v/>
      </c>
      <c r="P8748">
        <f>IF($B8748="","",IFERROR(VLOOKUP($B8748,Mapping!$A:$C,3,0),"Not Mapped"))</f>
        <v/>
      </c>
      <c r="Q8748">
        <f>IF($B8748="","",IF(COUNTIF(Exclusions!$A:$A,$B8748)&gt;0,"Yes","No"))</f>
        <v/>
      </c>
      <c r="R8748" s="17">
        <f>IF($B8748="","",MIN(1,DAY($A8748)/IF($N8748="Superstore",Settings!$B$5,Settings!$B$4)))</f>
        <v/>
      </c>
      <c r="S8748" s="17">
        <f>IF(OR($B8748="",$G8748="",$R8748=0),"",$G8748/$R8748)</f>
        <v/>
      </c>
      <c r="T8748">
        <f>IF($S8748="","",IF($S8748&lt;Settings!$B$8,"Critical",IF($S8748&lt;Settings!$B$9,"Semi Critical","Non Critical")))</f>
        <v/>
      </c>
      <c r="U8748">
        <f>IF($B8748="","",IFERROR(VLOOKUP($O8748,Leaders!$A:$B,2,0),"Not Mapped"))</f>
        <v/>
      </c>
    </row>
    <row r="8749">
      <c r="A8749" s="16" t="n"/>
      <c r="G8749" s="17" t="n"/>
      <c r="H8749" s="17" t="n"/>
      <c r="I8749" s="17" t="n"/>
      <c r="J8749" s="17" t="n"/>
      <c r="K8749" s="17" t="n"/>
      <c r="L8749" s="17" t="n"/>
      <c r="N8749">
        <f>IF($B8749="","",IF($C8749="SUPERSTORE","Superstore","DH"))</f>
        <v/>
      </c>
      <c r="O8749">
        <f>IF($B8749="","",IFERROR(VLOOKUP($B8749,Mapping!$A:$C,2,0),"Not Mapped"))</f>
        <v/>
      </c>
      <c r="P8749">
        <f>IF($B8749="","",IFERROR(VLOOKUP($B8749,Mapping!$A:$C,3,0),"Not Mapped"))</f>
        <v/>
      </c>
      <c r="Q8749">
        <f>IF($B8749="","",IF(COUNTIF(Exclusions!$A:$A,$B8749)&gt;0,"Yes","No"))</f>
        <v/>
      </c>
      <c r="R8749" s="17">
        <f>IF($B8749="","",MIN(1,DAY($A8749)/IF($N8749="Superstore",Settings!$B$5,Settings!$B$4)))</f>
        <v/>
      </c>
      <c r="S8749" s="17">
        <f>IF(OR($B8749="",$G8749="",$R8749=0),"",$G8749/$R8749)</f>
        <v/>
      </c>
      <c r="T8749">
        <f>IF($S8749="","",IF($S8749&lt;Settings!$B$8,"Critical",IF($S8749&lt;Settings!$B$9,"Semi Critical","Non Critical")))</f>
        <v/>
      </c>
      <c r="U8749">
        <f>IF($B8749="","",IFERROR(VLOOKUP($O8749,Leaders!$A:$B,2,0),"Not Mapped"))</f>
        <v/>
      </c>
    </row>
    <row r="8750">
      <c r="A8750" s="16" t="n"/>
      <c r="G8750" s="17" t="n"/>
      <c r="H8750" s="17" t="n"/>
      <c r="I8750" s="17" t="n"/>
      <c r="J8750" s="17" t="n"/>
      <c r="K8750" s="17" t="n"/>
      <c r="L8750" s="17" t="n"/>
      <c r="N8750">
        <f>IF($B8750="","",IF($C8750="SUPERSTORE","Superstore","DH"))</f>
        <v/>
      </c>
      <c r="O8750">
        <f>IF($B8750="","",IFERROR(VLOOKUP($B8750,Mapping!$A:$C,2,0),"Not Mapped"))</f>
        <v/>
      </c>
      <c r="P8750">
        <f>IF($B8750="","",IFERROR(VLOOKUP($B8750,Mapping!$A:$C,3,0),"Not Mapped"))</f>
        <v/>
      </c>
      <c r="Q8750">
        <f>IF($B8750="","",IF(COUNTIF(Exclusions!$A:$A,$B8750)&gt;0,"Yes","No"))</f>
        <v/>
      </c>
      <c r="R8750" s="17">
        <f>IF($B8750="","",MIN(1,DAY($A8750)/IF($N8750="Superstore",Settings!$B$5,Settings!$B$4)))</f>
        <v/>
      </c>
      <c r="S8750" s="17">
        <f>IF(OR($B8750="",$G8750="",$R8750=0),"",$G8750/$R8750)</f>
        <v/>
      </c>
      <c r="T8750">
        <f>IF($S8750="","",IF($S8750&lt;Settings!$B$8,"Critical",IF($S8750&lt;Settings!$B$9,"Semi Critical","Non Critical")))</f>
        <v/>
      </c>
      <c r="U8750">
        <f>IF($B8750="","",IFERROR(VLOOKUP($O8750,Leaders!$A:$B,2,0),"Not Mapped"))</f>
        <v/>
      </c>
    </row>
    <row r="8751">
      <c r="A8751" s="16" t="n"/>
      <c r="G8751" s="17" t="n"/>
      <c r="H8751" s="17" t="n"/>
      <c r="I8751" s="17" t="n"/>
      <c r="J8751" s="17" t="n"/>
      <c r="K8751" s="17" t="n"/>
      <c r="L8751" s="17" t="n"/>
      <c r="N8751">
        <f>IF($B8751="","",IF($C8751="SUPERSTORE","Superstore","DH"))</f>
        <v/>
      </c>
      <c r="O8751">
        <f>IF($B8751="","",IFERROR(VLOOKUP($B8751,Mapping!$A:$C,2,0),"Not Mapped"))</f>
        <v/>
      </c>
      <c r="P8751">
        <f>IF($B8751="","",IFERROR(VLOOKUP($B8751,Mapping!$A:$C,3,0),"Not Mapped"))</f>
        <v/>
      </c>
      <c r="Q8751">
        <f>IF($B8751="","",IF(COUNTIF(Exclusions!$A:$A,$B8751)&gt;0,"Yes","No"))</f>
        <v/>
      </c>
      <c r="R8751" s="17">
        <f>IF($B8751="","",MIN(1,DAY($A8751)/IF($N8751="Superstore",Settings!$B$5,Settings!$B$4)))</f>
        <v/>
      </c>
      <c r="S8751" s="17">
        <f>IF(OR($B8751="",$G8751="",$R8751=0),"",$G8751/$R8751)</f>
        <v/>
      </c>
      <c r="T8751">
        <f>IF($S8751="","",IF($S8751&lt;Settings!$B$8,"Critical",IF($S8751&lt;Settings!$B$9,"Semi Critical","Non Critical")))</f>
        <v/>
      </c>
      <c r="U8751">
        <f>IF($B8751="","",IFERROR(VLOOKUP($O8751,Leaders!$A:$B,2,0),"Not Mapped"))</f>
        <v/>
      </c>
    </row>
    <row r="8752">
      <c r="A8752" s="16" t="n"/>
      <c r="G8752" s="17" t="n"/>
      <c r="H8752" s="17" t="n"/>
      <c r="I8752" s="17" t="n"/>
      <c r="J8752" s="17" t="n"/>
      <c r="K8752" s="17" t="n"/>
      <c r="L8752" s="17" t="n"/>
      <c r="N8752">
        <f>IF($B8752="","",IF($C8752="SUPERSTORE","Superstore","DH"))</f>
        <v/>
      </c>
      <c r="O8752">
        <f>IF($B8752="","",IFERROR(VLOOKUP($B8752,Mapping!$A:$C,2,0),"Not Mapped"))</f>
        <v/>
      </c>
      <c r="P8752">
        <f>IF($B8752="","",IFERROR(VLOOKUP($B8752,Mapping!$A:$C,3,0),"Not Mapped"))</f>
        <v/>
      </c>
      <c r="Q8752">
        <f>IF($B8752="","",IF(COUNTIF(Exclusions!$A:$A,$B8752)&gt;0,"Yes","No"))</f>
        <v/>
      </c>
      <c r="R8752" s="17">
        <f>IF($B8752="","",MIN(1,DAY($A8752)/IF($N8752="Superstore",Settings!$B$5,Settings!$B$4)))</f>
        <v/>
      </c>
      <c r="S8752" s="17">
        <f>IF(OR($B8752="",$G8752="",$R8752=0),"",$G8752/$R8752)</f>
        <v/>
      </c>
      <c r="T8752">
        <f>IF($S8752="","",IF($S8752&lt;Settings!$B$8,"Critical",IF($S8752&lt;Settings!$B$9,"Semi Critical","Non Critical")))</f>
        <v/>
      </c>
      <c r="U8752">
        <f>IF($B8752="","",IFERROR(VLOOKUP($O8752,Leaders!$A:$B,2,0),"Not Mapped"))</f>
        <v/>
      </c>
    </row>
    <row r="8753">
      <c r="A8753" s="16" t="n"/>
      <c r="G8753" s="17" t="n"/>
      <c r="H8753" s="17" t="n"/>
      <c r="I8753" s="17" t="n"/>
      <c r="J8753" s="17" t="n"/>
      <c r="K8753" s="17" t="n"/>
      <c r="L8753" s="17" t="n"/>
      <c r="N8753">
        <f>IF($B8753="","",IF($C8753="SUPERSTORE","Superstore","DH"))</f>
        <v/>
      </c>
      <c r="O8753">
        <f>IF($B8753="","",IFERROR(VLOOKUP($B8753,Mapping!$A:$C,2,0),"Not Mapped"))</f>
        <v/>
      </c>
      <c r="P8753">
        <f>IF($B8753="","",IFERROR(VLOOKUP($B8753,Mapping!$A:$C,3,0),"Not Mapped"))</f>
        <v/>
      </c>
      <c r="Q8753">
        <f>IF($B8753="","",IF(COUNTIF(Exclusions!$A:$A,$B8753)&gt;0,"Yes","No"))</f>
        <v/>
      </c>
      <c r="R8753" s="17">
        <f>IF($B8753="","",MIN(1,DAY($A8753)/IF($N8753="Superstore",Settings!$B$5,Settings!$B$4)))</f>
        <v/>
      </c>
      <c r="S8753" s="17">
        <f>IF(OR($B8753="",$G8753="",$R8753=0),"",$G8753/$R8753)</f>
        <v/>
      </c>
      <c r="T8753">
        <f>IF($S8753="","",IF($S8753&lt;Settings!$B$8,"Critical",IF($S8753&lt;Settings!$B$9,"Semi Critical","Non Critical")))</f>
        <v/>
      </c>
      <c r="U8753">
        <f>IF($B8753="","",IFERROR(VLOOKUP($O8753,Leaders!$A:$B,2,0),"Not Mapped"))</f>
        <v/>
      </c>
    </row>
    <row r="8754">
      <c r="A8754" s="16" t="n"/>
      <c r="G8754" s="17" t="n"/>
      <c r="H8754" s="17" t="n"/>
      <c r="I8754" s="17" t="n"/>
      <c r="J8754" s="17" t="n"/>
      <c r="K8754" s="17" t="n"/>
      <c r="L8754" s="17" t="n"/>
      <c r="N8754">
        <f>IF($B8754="","",IF($C8754="SUPERSTORE","Superstore","DH"))</f>
        <v/>
      </c>
      <c r="O8754">
        <f>IF($B8754="","",IFERROR(VLOOKUP($B8754,Mapping!$A:$C,2,0),"Not Mapped"))</f>
        <v/>
      </c>
      <c r="P8754">
        <f>IF($B8754="","",IFERROR(VLOOKUP($B8754,Mapping!$A:$C,3,0),"Not Mapped"))</f>
        <v/>
      </c>
      <c r="Q8754">
        <f>IF($B8754="","",IF(COUNTIF(Exclusions!$A:$A,$B8754)&gt;0,"Yes","No"))</f>
        <v/>
      </c>
      <c r="R8754" s="17">
        <f>IF($B8754="","",MIN(1,DAY($A8754)/IF($N8754="Superstore",Settings!$B$5,Settings!$B$4)))</f>
        <v/>
      </c>
      <c r="S8754" s="17">
        <f>IF(OR($B8754="",$G8754="",$R8754=0),"",$G8754/$R8754)</f>
        <v/>
      </c>
      <c r="T8754">
        <f>IF($S8754="","",IF($S8754&lt;Settings!$B$8,"Critical",IF($S8754&lt;Settings!$B$9,"Semi Critical","Non Critical")))</f>
        <v/>
      </c>
      <c r="U8754">
        <f>IF($B8754="","",IFERROR(VLOOKUP($O8754,Leaders!$A:$B,2,0),"Not Mapped"))</f>
        <v/>
      </c>
    </row>
    <row r="8755">
      <c r="A8755" s="16" t="n"/>
      <c r="G8755" s="17" t="n"/>
      <c r="H8755" s="17" t="n"/>
      <c r="I8755" s="17" t="n"/>
      <c r="J8755" s="17" t="n"/>
      <c r="K8755" s="17" t="n"/>
      <c r="L8755" s="17" t="n"/>
      <c r="N8755">
        <f>IF($B8755="","",IF($C8755="SUPERSTORE","Superstore","DH"))</f>
        <v/>
      </c>
      <c r="O8755">
        <f>IF($B8755="","",IFERROR(VLOOKUP($B8755,Mapping!$A:$C,2,0),"Not Mapped"))</f>
        <v/>
      </c>
      <c r="P8755">
        <f>IF($B8755="","",IFERROR(VLOOKUP($B8755,Mapping!$A:$C,3,0),"Not Mapped"))</f>
        <v/>
      </c>
      <c r="Q8755">
        <f>IF($B8755="","",IF(COUNTIF(Exclusions!$A:$A,$B8755)&gt;0,"Yes","No"))</f>
        <v/>
      </c>
      <c r="R8755" s="17">
        <f>IF($B8755="","",MIN(1,DAY($A8755)/IF($N8755="Superstore",Settings!$B$5,Settings!$B$4)))</f>
        <v/>
      </c>
      <c r="S8755" s="17">
        <f>IF(OR($B8755="",$G8755="",$R8755=0),"",$G8755/$R8755)</f>
        <v/>
      </c>
      <c r="T8755">
        <f>IF($S8755="","",IF($S8755&lt;Settings!$B$8,"Critical",IF($S8755&lt;Settings!$B$9,"Semi Critical","Non Critical")))</f>
        <v/>
      </c>
      <c r="U8755">
        <f>IF($B8755="","",IFERROR(VLOOKUP($O8755,Leaders!$A:$B,2,0),"Not Mapped"))</f>
        <v/>
      </c>
    </row>
    <row r="8756">
      <c r="A8756" s="16" t="n"/>
      <c r="G8756" s="17" t="n"/>
      <c r="H8756" s="17" t="n"/>
      <c r="I8756" s="17" t="n"/>
      <c r="J8756" s="17" t="n"/>
      <c r="K8756" s="17" t="n"/>
      <c r="L8756" s="17" t="n"/>
      <c r="N8756">
        <f>IF($B8756="","",IF($C8756="SUPERSTORE","Superstore","DH"))</f>
        <v/>
      </c>
      <c r="O8756">
        <f>IF($B8756="","",IFERROR(VLOOKUP($B8756,Mapping!$A:$C,2,0),"Not Mapped"))</f>
        <v/>
      </c>
      <c r="P8756">
        <f>IF($B8756="","",IFERROR(VLOOKUP($B8756,Mapping!$A:$C,3,0),"Not Mapped"))</f>
        <v/>
      </c>
      <c r="Q8756">
        <f>IF($B8756="","",IF(COUNTIF(Exclusions!$A:$A,$B8756)&gt;0,"Yes","No"))</f>
        <v/>
      </c>
      <c r="R8756" s="17">
        <f>IF($B8756="","",MIN(1,DAY($A8756)/IF($N8756="Superstore",Settings!$B$5,Settings!$B$4)))</f>
        <v/>
      </c>
      <c r="S8756" s="17">
        <f>IF(OR($B8756="",$G8756="",$R8756=0),"",$G8756/$R8756)</f>
        <v/>
      </c>
      <c r="T8756">
        <f>IF($S8756="","",IF($S8756&lt;Settings!$B$8,"Critical",IF($S8756&lt;Settings!$B$9,"Semi Critical","Non Critical")))</f>
        <v/>
      </c>
      <c r="U8756">
        <f>IF($B8756="","",IFERROR(VLOOKUP($O8756,Leaders!$A:$B,2,0),"Not Mapped"))</f>
        <v/>
      </c>
    </row>
    <row r="8757">
      <c r="A8757" s="16" t="n"/>
      <c r="G8757" s="17" t="n"/>
      <c r="H8757" s="17" t="n"/>
      <c r="I8757" s="17" t="n"/>
      <c r="J8757" s="17" t="n"/>
      <c r="K8757" s="17" t="n"/>
      <c r="L8757" s="17" t="n"/>
      <c r="N8757">
        <f>IF($B8757="","",IF($C8757="SUPERSTORE","Superstore","DH"))</f>
        <v/>
      </c>
      <c r="O8757">
        <f>IF($B8757="","",IFERROR(VLOOKUP($B8757,Mapping!$A:$C,2,0),"Not Mapped"))</f>
        <v/>
      </c>
      <c r="P8757">
        <f>IF($B8757="","",IFERROR(VLOOKUP($B8757,Mapping!$A:$C,3,0),"Not Mapped"))</f>
        <v/>
      </c>
      <c r="Q8757">
        <f>IF($B8757="","",IF(COUNTIF(Exclusions!$A:$A,$B8757)&gt;0,"Yes","No"))</f>
        <v/>
      </c>
      <c r="R8757" s="17">
        <f>IF($B8757="","",MIN(1,DAY($A8757)/IF($N8757="Superstore",Settings!$B$5,Settings!$B$4)))</f>
        <v/>
      </c>
      <c r="S8757" s="17">
        <f>IF(OR($B8757="",$G8757="",$R8757=0),"",$G8757/$R8757)</f>
        <v/>
      </c>
      <c r="T8757">
        <f>IF($S8757="","",IF($S8757&lt;Settings!$B$8,"Critical",IF($S8757&lt;Settings!$B$9,"Semi Critical","Non Critical")))</f>
        <v/>
      </c>
      <c r="U8757">
        <f>IF($B8757="","",IFERROR(VLOOKUP($O8757,Leaders!$A:$B,2,0),"Not Mapped"))</f>
        <v/>
      </c>
    </row>
    <row r="8758">
      <c r="A8758" s="16" t="n"/>
      <c r="G8758" s="17" t="n"/>
      <c r="H8758" s="17" t="n"/>
      <c r="I8758" s="17" t="n"/>
      <c r="J8758" s="17" t="n"/>
      <c r="K8758" s="17" t="n"/>
      <c r="L8758" s="17" t="n"/>
      <c r="N8758">
        <f>IF($B8758="","",IF($C8758="SUPERSTORE","Superstore","DH"))</f>
        <v/>
      </c>
      <c r="O8758">
        <f>IF($B8758="","",IFERROR(VLOOKUP($B8758,Mapping!$A:$C,2,0),"Not Mapped"))</f>
        <v/>
      </c>
      <c r="P8758">
        <f>IF($B8758="","",IFERROR(VLOOKUP($B8758,Mapping!$A:$C,3,0),"Not Mapped"))</f>
        <v/>
      </c>
      <c r="Q8758">
        <f>IF($B8758="","",IF(COUNTIF(Exclusions!$A:$A,$B8758)&gt;0,"Yes","No"))</f>
        <v/>
      </c>
      <c r="R8758" s="17">
        <f>IF($B8758="","",MIN(1,DAY($A8758)/IF($N8758="Superstore",Settings!$B$5,Settings!$B$4)))</f>
        <v/>
      </c>
      <c r="S8758" s="17">
        <f>IF(OR($B8758="",$G8758="",$R8758=0),"",$G8758/$R8758)</f>
        <v/>
      </c>
      <c r="T8758">
        <f>IF($S8758="","",IF($S8758&lt;Settings!$B$8,"Critical",IF($S8758&lt;Settings!$B$9,"Semi Critical","Non Critical")))</f>
        <v/>
      </c>
      <c r="U8758">
        <f>IF($B8758="","",IFERROR(VLOOKUP($O8758,Leaders!$A:$B,2,0),"Not Mapped"))</f>
        <v/>
      </c>
    </row>
    <row r="8759">
      <c r="A8759" s="16" t="n"/>
      <c r="G8759" s="17" t="n"/>
      <c r="H8759" s="17" t="n"/>
      <c r="I8759" s="17" t="n"/>
      <c r="J8759" s="17" t="n"/>
      <c r="K8759" s="17" t="n"/>
      <c r="L8759" s="17" t="n"/>
      <c r="N8759">
        <f>IF($B8759="","",IF($C8759="SUPERSTORE","Superstore","DH"))</f>
        <v/>
      </c>
      <c r="O8759">
        <f>IF($B8759="","",IFERROR(VLOOKUP($B8759,Mapping!$A:$C,2,0),"Not Mapped"))</f>
        <v/>
      </c>
      <c r="P8759">
        <f>IF($B8759="","",IFERROR(VLOOKUP($B8759,Mapping!$A:$C,3,0),"Not Mapped"))</f>
        <v/>
      </c>
      <c r="Q8759">
        <f>IF($B8759="","",IF(COUNTIF(Exclusions!$A:$A,$B8759)&gt;0,"Yes","No"))</f>
        <v/>
      </c>
      <c r="R8759" s="17">
        <f>IF($B8759="","",MIN(1,DAY($A8759)/IF($N8759="Superstore",Settings!$B$5,Settings!$B$4)))</f>
        <v/>
      </c>
      <c r="S8759" s="17">
        <f>IF(OR($B8759="",$G8759="",$R8759=0),"",$G8759/$R8759)</f>
        <v/>
      </c>
      <c r="T8759">
        <f>IF($S8759="","",IF($S8759&lt;Settings!$B$8,"Critical",IF($S8759&lt;Settings!$B$9,"Semi Critical","Non Critical")))</f>
        <v/>
      </c>
      <c r="U8759">
        <f>IF($B8759="","",IFERROR(VLOOKUP($O8759,Leaders!$A:$B,2,0),"Not Mapped"))</f>
        <v/>
      </c>
    </row>
    <row r="8760">
      <c r="A8760" s="16" t="n"/>
      <c r="G8760" s="17" t="n"/>
      <c r="H8760" s="17" t="n"/>
      <c r="I8760" s="17" t="n"/>
      <c r="J8760" s="17" t="n"/>
      <c r="K8760" s="17" t="n"/>
      <c r="L8760" s="17" t="n"/>
      <c r="N8760">
        <f>IF($B8760="","",IF($C8760="SUPERSTORE","Superstore","DH"))</f>
        <v/>
      </c>
      <c r="O8760">
        <f>IF($B8760="","",IFERROR(VLOOKUP($B8760,Mapping!$A:$C,2,0),"Not Mapped"))</f>
        <v/>
      </c>
      <c r="P8760">
        <f>IF($B8760="","",IFERROR(VLOOKUP($B8760,Mapping!$A:$C,3,0),"Not Mapped"))</f>
        <v/>
      </c>
      <c r="Q8760">
        <f>IF($B8760="","",IF(COUNTIF(Exclusions!$A:$A,$B8760)&gt;0,"Yes","No"))</f>
        <v/>
      </c>
      <c r="R8760" s="17">
        <f>IF($B8760="","",MIN(1,DAY($A8760)/IF($N8760="Superstore",Settings!$B$5,Settings!$B$4)))</f>
        <v/>
      </c>
      <c r="S8760" s="17">
        <f>IF(OR($B8760="",$G8760="",$R8760=0),"",$G8760/$R8760)</f>
        <v/>
      </c>
      <c r="T8760">
        <f>IF($S8760="","",IF($S8760&lt;Settings!$B$8,"Critical",IF($S8760&lt;Settings!$B$9,"Semi Critical","Non Critical")))</f>
        <v/>
      </c>
      <c r="U8760">
        <f>IF($B8760="","",IFERROR(VLOOKUP($O8760,Leaders!$A:$B,2,0),"Not Mapped"))</f>
        <v/>
      </c>
    </row>
    <row r="8761">
      <c r="A8761" s="16" t="n"/>
      <c r="G8761" s="17" t="n"/>
      <c r="H8761" s="17" t="n"/>
      <c r="I8761" s="17" t="n"/>
      <c r="J8761" s="17" t="n"/>
      <c r="K8761" s="17" t="n"/>
      <c r="L8761" s="17" t="n"/>
      <c r="N8761">
        <f>IF($B8761="","",IF($C8761="SUPERSTORE","Superstore","DH"))</f>
        <v/>
      </c>
      <c r="O8761">
        <f>IF($B8761="","",IFERROR(VLOOKUP($B8761,Mapping!$A:$C,2,0),"Not Mapped"))</f>
        <v/>
      </c>
      <c r="P8761">
        <f>IF($B8761="","",IFERROR(VLOOKUP($B8761,Mapping!$A:$C,3,0),"Not Mapped"))</f>
        <v/>
      </c>
      <c r="Q8761">
        <f>IF($B8761="","",IF(COUNTIF(Exclusions!$A:$A,$B8761)&gt;0,"Yes","No"))</f>
        <v/>
      </c>
      <c r="R8761" s="17">
        <f>IF($B8761="","",MIN(1,DAY($A8761)/IF($N8761="Superstore",Settings!$B$5,Settings!$B$4)))</f>
        <v/>
      </c>
      <c r="S8761" s="17">
        <f>IF(OR($B8761="",$G8761="",$R8761=0),"",$G8761/$R8761)</f>
        <v/>
      </c>
      <c r="T8761">
        <f>IF($S8761="","",IF($S8761&lt;Settings!$B$8,"Critical",IF($S8761&lt;Settings!$B$9,"Semi Critical","Non Critical")))</f>
        <v/>
      </c>
      <c r="U8761">
        <f>IF($B8761="","",IFERROR(VLOOKUP($O8761,Leaders!$A:$B,2,0),"Not Mapped"))</f>
        <v/>
      </c>
    </row>
    <row r="8762">
      <c r="A8762" s="16" t="n"/>
      <c r="G8762" s="17" t="n"/>
      <c r="H8762" s="17" t="n"/>
      <c r="I8762" s="17" t="n"/>
      <c r="J8762" s="17" t="n"/>
      <c r="K8762" s="17" t="n"/>
      <c r="L8762" s="17" t="n"/>
      <c r="N8762">
        <f>IF($B8762="","",IF($C8762="SUPERSTORE","Superstore","DH"))</f>
        <v/>
      </c>
      <c r="O8762">
        <f>IF($B8762="","",IFERROR(VLOOKUP($B8762,Mapping!$A:$C,2,0),"Not Mapped"))</f>
        <v/>
      </c>
      <c r="P8762">
        <f>IF($B8762="","",IFERROR(VLOOKUP($B8762,Mapping!$A:$C,3,0),"Not Mapped"))</f>
        <v/>
      </c>
      <c r="Q8762">
        <f>IF($B8762="","",IF(COUNTIF(Exclusions!$A:$A,$B8762)&gt;0,"Yes","No"))</f>
        <v/>
      </c>
      <c r="R8762" s="17">
        <f>IF($B8762="","",MIN(1,DAY($A8762)/IF($N8762="Superstore",Settings!$B$5,Settings!$B$4)))</f>
        <v/>
      </c>
      <c r="S8762" s="17">
        <f>IF(OR($B8762="",$G8762="",$R8762=0),"",$G8762/$R8762)</f>
        <v/>
      </c>
      <c r="T8762">
        <f>IF($S8762="","",IF($S8762&lt;Settings!$B$8,"Critical",IF($S8762&lt;Settings!$B$9,"Semi Critical","Non Critical")))</f>
        <v/>
      </c>
      <c r="U8762">
        <f>IF($B8762="","",IFERROR(VLOOKUP($O8762,Leaders!$A:$B,2,0),"Not Mapped"))</f>
        <v/>
      </c>
    </row>
    <row r="8763">
      <c r="A8763" s="16" t="n"/>
      <c r="G8763" s="17" t="n"/>
      <c r="H8763" s="17" t="n"/>
      <c r="I8763" s="17" t="n"/>
      <c r="J8763" s="17" t="n"/>
      <c r="K8763" s="17" t="n"/>
      <c r="L8763" s="17" t="n"/>
      <c r="N8763">
        <f>IF($B8763="","",IF($C8763="SUPERSTORE","Superstore","DH"))</f>
        <v/>
      </c>
      <c r="O8763">
        <f>IF($B8763="","",IFERROR(VLOOKUP($B8763,Mapping!$A:$C,2,0),"Not Mapped"))</f>
        <v/>
      </c>
      <c r="P8763">
        <f>IF($B8763="","",IFERROR(VLOOKUP($B8763,Mapping!$A:$C,3,0),"Not Mapped"))</f>
        <v/>
      </c>
      <c r="Q8763">
        <f>IF($B8763="","",IF(COUNTIF(Exclusions!$A:$A,$B8763)&gt;0,"Yes","No"))</f>
        <v/>
      </c>
      <c r="R8763" s="17">
        <f>IF($B8763="","",MIN(1,DAY($A8763)/IF($N8763="Superstore",Settings!$B$5,Settings!$B$4)))</f>
        <v/>
      </c>
      <c r="S8763" s="17">
        <f>IF(OR($B8763="",$G8763="",$R8763=0),"",$G8763/$R8763)</f>
        <v/>
      </c>
      <c r="T8763">
        <f>IF($S8763="","",IF($S8763&lt;Settings!$B$8,"Critical",IF($S8763&lt;Settings!$B$9,"Semi Critical","Non Critical")))</f>
        <v/>
      </c>
      <c r="U8763">
        <f>IF($B8763="","",IFERROR(VLOOKUP($O8763,Leaders!$A:$B,2,0),"Not Mapped"))</f>
        <v/>
      </c>
    </row>
    <row r="8764">
      <c r="A8764" s="16" t="n"/>
      <c r="G8764" s="17" t="n"/>
      <c r="H8764" s="17" t="n"/>
      <c r="I8764" s="17" t="n"/>
      <c r="J8764" s="17" t="n"/>
      <c r="K8764" s="17" t="n"/>
      <c r="L8764" s="17" t="n"/>
      <c r="N8764">
        <f>IF($B8764="","",IF($C8764="SUPERSTORE","Superstore","DH"))</f>
        <v/>
      </c>
      <c r="O8764">
        <f>IF($B8764="","",IFERROR(VLOOKUP($B8764,Mapping!$A:$C,2,0),"Not Mapped"))</f>
        <v/>
      </c>
      <c r="P8764">
        <f>IF($B8764="","",IFERROR(VLOOKUP($B8764,Mapping!$A:$C,3,0),"Not Mapped"))</f>
        <v/>
      </c>
      <c r="Q8764">
        <f>IF($B8764="","",IF(COUNTIF(Exclusions!$A:$A,$B8764)&gt;0,"Yes","No"))</f>
        <v/>
      </c>
      <c r="R8764" s="17">
        <f>IF($B8764="","",MIN(1,DAY($A8764)/IF($N8764="Superstore",Settings!$B$5,Settings!$B$4)))</f>
        <v/>
      </c>
      <c r="S8764" s="17">
        <f>IF(OR($B8764="",$G8764="",$R8764=0),"",$G8764/$R8764)</f>
        <v/>
      </c>
      <c r="T8764">
        <f>IF($S8764="","",IF($S8764&lt;Settings!$B$8,"Critical",IF($S8764&lt;Settings!$B$9,"Semi Critical","Non Critical")))</f>
        <v/>
      </c>
      <c r="U8764">
        <f>IF($B8764="","",IFERROR(VLOOKUP($O8764,Leaders!$A:$B,2,0),"Not Mapped"))</f>
        <v/>
      </c>
    </row>
    <row r="8765">
      <c r="A8765" s="16" t="n"/>
      <c r="G8765" s="17" t="n"/>
      <c r="H8765" s="17" t="n"/>
      <c r="I8765" s="17" t="n"/>
      <c r="J8765" s="17" t="n"/>
      <c r="K8765" s="17" t="n"/>
      <c r="L8765" s="17" t="n"/>
      <c r="N8765">
        <f>IF($B8765="","",IF($C8765="SUPERSTORE","Superstore","DH"))</f>
        <v/>
      </c>
      <c r="O8765">
        <f>IF($B8765="","",IFERROR(VLOOKUP($B8765,Mapping!$A:$C,2,0),"Not Mapped"))</f>
        <v/>
      </c>
      <c r="P8765">
        <f>IF($B8765="","",IFERROR(VLOOKUP($B8765,Mapping!$A:$C,3,0),"Not Mapped"))</f>
        <v/>
      </c>
      <c r="Q8765">
        <f>IF($B8765="","",IF(COUNTIF(Exclusions!$A:$A,$B8765)&gt;0,"Yes","No"))</f>
        <v/>
      </c>
      <c r="R8765" s="17">
        <f>IF($B8765="","",MIN(1,DAY($A8765)/IF($N8765="Superstore",Settings!$B$5,Settings!$B$4)))</f>
        <v/>
      </c>
      <c r="S8765" s="17">
        <f>IF(OR($B8765="",$G8765="",$R8765=0),"",$G8765/$R8765)</f>
        <v/>
      </c>
      <c r="T8765">
        <f>IF($S8765="","",IF($S8765&lt;Settings!$B$8,"Critical",IF($S8765&lt;Settings!$B$9,"Semi Critical","Non Critical")))</f>
        <v/>
      </c>
      <c r="U8765">
        <f>IF($B8765="","",IFERROR(VLOOKUP($O8765,Leaders!$A:$B,2,0),"Not Mapped"))</f>
        <v/>
      </c>
    </row>
    <row r="8766">
      <c r="A8766" s="16" t="n"/>
      <c r="G8766" s="17" t="n"/>
      <c r="H8766" s="17" t="n"/>
      <c r="I8766" s="17" t="n"/>
      <c r="J8766" s="17" t="n"/>
      <c r="K8766" s="17" t="n"/>
      <c r="L8766" s="17" t="n"/>
      <c r="N8766">
        <f>IF($B8766="","",IF($C8766="SUPERSTORE","Superstore","DH"))</f>
        <v/>
      </c>
      <c r="O8766">
        <f>IF($B8766="","",IFERROR(VLOOKUP($B8766,Mapping!$A:$C,2,0),"Not Mapped"))</f>
        <v/>
      </c>
      <c r="P8766">
        <f>IF($B8766="","",IFERROR(VLOOKUP($B8766,Mapping!$A:$C,3,0),"Not Mapped"))</f>
        <v/>
      </c>
      <c r="Q8766">
        <f>IF($B8766="","",IF(COUNTIF(Exclusions!$A:$A,$B8766)&gt;0,"Yes","No"))</f>
        <v/>
      </c>
      <c r="R8766" s="17">
        <f>IF($B8766="","",MIN(1,DAY($A8766)/IF($N8766="Superstore",Settings!$B$5,Settings!$B$4)))</f>
        <v/>
      </c>
      <c r="S8766" s="17">
        <f>IF(OR($B8766="",$G8766="",$R8766=0),"",$G8766/$R8766)</f>
        <v/>
      </c>
      <c r="T8766">
        <f>IF($S8766="","",IF($S8766&lt;Settings!$B$8,"Critical",IF($S8766&lt;Settings!$B$9,"Semi Critical","Non Critical")))</f>
        <v/>
      </c>
      <c r="U8766">
        <f>IF($B8766="","",IFERROR(VLOOKUP($O8766,Leaders!$A:$B,2,0),"Not Mapped"))</f>
        <v/>
      </c>
    </row>
    <row r="8767">
      <c r="A8767" s="16" t="n"/>
      <c r="G8767" s="17" t="n"/>
      <c r="H8767" s="17" t="n"/>
      <c r="I8767" s="17" t="n"/>
      <c r="J8767" s="17" t="n"/>
      <c r="K8767" s="17" t="n"/>
      <c r="L8767" s="17" t="n"/>
      <c r="N8767">
        <f>IF($B8767="","",IF($C8767="SUPERSTORE","Superstore","DH"))</f>
        <v/>
      </c>
      <c r="O8767">
        <f>IF($B8767="","",IFERROR(VLOOKUP($B8767,Mapping!$A:$C,2,0),"Not Mapped"))</f>
        <v/>
      </c>
      <c r="P8767">
        <f>IF($B8767="","",IFERROR(VLOOKUP($B8767,Mapping!$A:$C,3,0),"Not Mapped"))</f>
        <v/>
      </c>
      <c r="Q8767">
        <f>IF($B8767="","",IF(COUNTIF(Exclusions!$A:$A,$B8767)&gt;0,"Yes","No"))</f>
        <v/>
      </c>
      <c r="R8767" s="17">
        <f>IF($B8767="","",MIN(1,DAY($A8767)/IF($N8767="Superstore",Settings!$B$5,Settings!$B$4)))</f>
        <v/>
      </c>
      <c r="S8767" s="17">
        <f>IF(OR($B8767="",$G8767="",$R8767=0),"",$G8767/$R8767)</f>
        <v/>
      </c>
      <c r="T8767">
        <f>IF($S8767="","",IF($S8767&lt;Settings!$B$8,"Critical",IF($S8767&lt;Settings!$B$9,"Semi Critical","Non Critical")))</f>
        <v/>
      </c>
      <c r="U8767">
        <f>IF($B8767="","",IFERROR(VLOOKUP($O8767,Leaders!$A:$B,2,0),"Not Mapped"))</f>
        <v/>
      </c>
    </row>
    <row r="8768">
      <c r="A8768" s="16" t="n"/>
      <c r="G8768" s="17" t="n"/>
      <c r="H8768" s="17" t="n"/>
      <c r="I8768" s="17" t="n"/>
      <c r="J8768" s="17" t="n"/>
      <c r="K8768" s="17" t="n"/>
      <c r="L8768" s="17" t="n"/>
      <c r="N8768">
        <f>IF($B8768="","",IF($C8768="SUPERSTORE","Superstore","DH"))</f>
        <v/>
      </c>
      <c r="O8768">
        <f>IF($B8768="","",IFERROR(VLOOKUP($B8768,Mapping!$A:$C,2,0),"Not Mapped"))</f>
        <v/>
      </c>
      <c r="P8768">
        <f>IF($B8768="","",IFERROR(VLOOKUP($B8768,Mapping!$A:$C,3,0),"Not Mapped"))</f>
        <v/>
      </c>
      <c r="Q8768">
        <f>IF($B8768="","",IF(COUNTIF(Exclusions!$A:$A,$B8768)&gt;0,"Yes","No"))</f>
        <v/>
      </c>
      <c r="R8768" s="17">
        <f>IF($B8768="","",MIN(1,DAY($A8768)/IF($N8768="Superstore",Settings!$B$5,Settings!$B$4)))</f>
        <v/>
      </c>
      <c r="S8768" s="17">
        <f>IF(OR($B8768="",$G8768="",$R8768=0),"",$G8768/$R8768)</f>
        <v/>
      </c>
      <c r="T8768">
        <f>IF($S8768="","",IF($S8768&lt;Settings!$B$8,"Critical",IF($S8768&lt;Settings!$B$9,"Semi Critical","Non Critical")))</f>
        <v/>
      </c>
      <c r="U8768">
        <f>IF($B8768="","",IFERROR(VLOOKUP($O8768,Leaders!$A:$B,2,0),"Not Mapped"))</f>
        <v/>
      </c>
    </row>
    <row r="8769">
      <c r="A8769" s="16" t="n"/>
      <c r="G8769" s="17" t="n"/>
      <c r="H8769" s="17" t="n"/>
      <c r="I8769" s="17" t="n"/>
      <c r="J8769" s="17" t="n"/>
      <c r="K8769" s="17" t="n"/>
      <c r="L8769" s="17" t="n"/>
      <c r="N8769">
        <f>IF($B8769="","",IF($C8769="SUPERSTORE","Superstore","DH"))</f>
        <v/>
      </c>
      <c r="O8769">
        <f>IF($B8769="","",IFERROR(VLOOKUP($B8769,Mapping!$A:$C,2,0),"Not Mapped"))</f>
        <v/>
      </c>
      <c r="P8769">
        <f>IF($B8769="","",IFERROR(VLOOKUP($B8769,Mapping!$A:$C,3,0),"Not Mapped"))</f>
        <v/>
      </c>
      <c r="Q8769">
        <f>IF($B8769="","",IF(COUNTIF(Exclusions!$A:$A,$B8769)&gt;0,"Yes","No"))</f>
        <v/>
      </c>
      <c r="R8769" s="17">
        <f>IF($B8769="","",MIN(1,DAY($A8769)/IF($N8769="Superstore",Settings!$B$5,Settings!$B$4)))</f>
        <v/>
      </c>
      <c r="S8769" s="17">
        <f>IF(OR($B8769="",$G8769="",$R8769=0),"",$G8769/$R8769)</f>
        <v/>
      </c>
      <c r="T8769">
        <f>IF($S8769="","",IF($S8769&lt;Settings!$B$8,"Critical",IF($S8769&lt;Settings!$B$9,"Semi Critical","Non Critical")))</f>
        <v/>
      </c>
      <c r="U8769">
        <f>IF($B8769="","",IFERROR(VLOOKUP($O8769,Leaders!$A:$B,2,0),"Not Mapped"))</f>
        <v/>
      </c>
    </row>
    <row r="8770">
      <c r="A8770" s="16" t="n"/>
      <c r="G8770" s="17" t="n"/>
      <c r="H8770" s="17" t="n"/>
      <c r="I8770" s="17" t="n"/>
      <c r="J8770" s="17" t="n"/>
      <c r="K8770" s="17" t="n"/>
      <c r="L8770" s="17" t="n"/>
      <c r="N8770">
        <f>IF($B8770="","",IF($C8770="SUPERSTORE","Superstore","DH"))</f>
        <v/>
      </c>
      <c r="O8770">
        <f>IF($B8770="","",IFERROR(VLOOKUP($B8770,Mapping!$A:$C,2,0),"Not Mapped"))</f>
        <v/>
      </c>
      <c r="P8770">
        <f>IF($B8770="","",IFERROR(VLOOKUP($B8770,Mapping!$A:$C,3,0),"Not Mapped"))</f>
        <v/>
      </c>
      <c r="Q8770">
        <f>IF($B8770="","",IF(COUNTIF(Exclusions!$A:$A,$B8770)&gt;0,"Yes","No"))</f>
        <v/>
      </c>
      <c r="R8770" s="17">
        <f>IF($B8770="","",MIN(1,DAY($A8770)/IF($N8770="Superstore",Settings!$B$5,Settings!$B$4)))</f>
        <v/>
      </c>
      <c r="S8770" s="17">
        <f>IF(OR($B8770="",$G8770="",$R8770=0),"",$G8770/$R8770)</f>
        <v/>
      </c>
      <c r="T8770">
        <f>IF($S8770="","",IF($S8770&lt;Settings!$B$8,"Critical",IF($S8770&lt;Settings!$B$9,"Semi Critical","Non Critical")))</f>
        <v/>
      </c>
      <c r="U8770">
        <f>IF($B8770="","",IFERROR(VLOOKUP($O8770,Leaders!$A:$B,2,0),"Not Mapped"))</f>
        <v/>
      </c>
    </row>
    <row r="8771">
      <c r="A8771" s="16" t="n"/>
      <c r="G8771" s="17" t="n"/>
      <c r="H8771" s="17" t="n"/>
      <c r="I8771" s="17" t="n"/>
      <c r="J8771" s="17" t="n"/>
      <c r="K8771" s="17" t="n"/>
      <c r="L8771" s="17" t="n"/>
      <c r="N8771">
        <f>IF($B8771="","",IF($C8771="SUPERSTORE","Superstore","DH"))</f>
        <v/>
      </c>
      <c r="O8771">
        <f>IF($B8771="","",IFERROR(VLOOKUP($B8771,Mapping!$A:$C,2,0),"Not Mapped"))</f>
        <v/>
      </c>
      <c r="P8771">
        <f>IF($B8771="","",IFERROR(VLOOKUP($B8771,Mapping!$A:$C,3,0),"Not Mapped"))</f>
        <v/>
      </c>
      <c r="Q8771">
        <f>IF($B8771="","",IF(COUNTIF(Exclusions!$A:$A,$B8771)&gt;0,"Yes","No"))</f>
        <v/>
      </c>
      <c r="R8771" s="17">
        <f>IF($B8771="","",MIN(1,DAY($A8771)/IF($N8771="Superstore",Settings!$B$5,Settings!$B$4)))</f>
        <v/>
      </c>
      <c r="S8771" s="17">
        <f>IF(OR($B8771="",$G8771="",$R8771=0),"",$G8771/$R8771)</f>
        <v/>
      </c>
      <c r="T8771">
        <f>IF($S8771="","",IF($S8771&lt;Settings!$B$8,"Critical",IF($S8771&lt;Settings!$B$9,"Semi Critical","Non Critical")))</f>
        <v/>
      </c>
      <c r="U8771">
        <f>IF($B8771="","",IFERROR(VLOOKUP($O8771,Leaders!$A:$B,2,0),"Not Mapped"))</f>
        <v/>
      </c>
    </row>
    <row r="8772">
      <c r="A8772" s="16" t="n"/>
      <c r="G8772" s="17" t="n"/>
      <c r="H8772" s="17" t="n"/>
      <c r="I8772" s="17" t="n"/>
      <c r="J8772" s="17" t="n"/>
      <c r="K8772" s="17" t="n"/>
      <c r="L8772" s="17" t="n"/>
      <c r="N8772">
        <f>IF($B8772="","",IF($C8772="SUPERSTORE","Superstore","DH"))</f>
        <v/>
      </c>
      <c r="O8772">
        <f>IF($B8772="","",IFERROR(VLOOKUP($B8772,Mapping!$A:$C,2,0),"Not Mapped"))</f>
        <v/>
      </c>
      <c r="P8772">
        <f>IF($B8772="","",IFERROR(VLOOKUP($B8772,Mapping!$A:$C,3,0),"Not Mapped"))</f>
        <v/>
      </c>
      <c r="Q8772">
        <f>IF($B8772="","",IF(COUNTIF(Exclusions!$A:$A,$B8772)&gt;0,"Yes","No"))</f>
        <v/>
      </c>
      <c r="R8772" s="17">
        <f>IF($B8772="","",MIN(1,DAY($A8772)/IF($N8772="Superstore",Settings!$B$5,Settings!$B$4)))</f>
        <v/>
      </c>
      <c r="S8772" s="17">
        <f>IF(OR($B8772="",$G8772="",$R8772=0),"",$G8772/$R8772)</f>
        <v/>
      </c>
      <c r="T8772">
        <f>IF($S8772="","",IF($S8772&lt;Settings!$B$8,"Critical",IF($S8772&lt;Settings!$B$9,"Semi Critical","Non Critical")))</f>
        <v/>
      </c>
      <c r="U8772">
        <f>IF($B8772="","",IFERROR(VLOOKUP($O8772,Leaders!$A:$B,2,0),"Not Mapped"))</f>
        <v/>
      </c>
    </row>
    <row r="8773">
      <c r="A8773" s="16" t="n"/>
      <c r="G8773" s="17" t="n"/>
      <c r="H8773" s="17" t="n"/>
      <c r="I8773" s="17" t="n"/>
      <c r="J8773" s="17" t="n"/>
      <c r="K8773" s="17" t="n"/>
      <c r="L8773" s="17" t="n"/>
      <c r="N8773">
        <f>IF($B8773="","",IF($C8773="SUPERSTORE","Superstore","DH"))</f>
        <v/>
      </c>
      <c r="O8773">
        <f>IF($B8773="","",IFERROR(VLOOKUP($B8773,Mapping!$A:$C,2,0),"Not Mapped"))</f>
        <v/>
      </c>
      <c r="P8773">
        <f>IF($B8773="","",IFERROR(VLOOKUP($B8773,Mapping!$A:$C,3,0),"Not Mapped"))</f>
        <v/>
      </c>
      <c r="Q8773">
        <f>IF($B8773="","",IF(COUNTIF(Exclusions!$A:$A,$B8773)&gt;0,"Yes","No"))</f>
        <v/>
      </c>
      <c r="R8773" s="17">
        <f>IF($B8773="","",MIN(1,DAY($A8773)/IF($N8773="Superstore",Settings!$B$5,Settings!$B$4)))</f>
        <v/>
      </c>
      <c r="S8773" s="17">
        <f>IF(OR($B8773="",$G8773="",$R8773=0),"",$G8773/$R8773)</f>
        <v/>
      </c>
      <c r="T8773">
        <f>IF($S8773="","",IF($S8773&lt;Settings!$B$8,"Critical",IF($S8773&lt;Settings!$B$9,"Semi Critical","Non Critical")))</f>
        <v/>
      </c>
      <c r="U8773">
        <f>IF($B8773="","",IFERROR(VLOOKUP($O8773,Leaders!$A:$B,2,0),"Not Mapped"))</f>
        <v/>
      </c>
    </row>
    <row r="8774">
      <c r="A8774" s="16" t="n"/>
      <c r="G8774" s="17" t="n"/>
      <c r="H8774" s="17" t="n"/>
      <c r="I8774" s="17" t="n"/>
      <c r="J8774" s="17" t="n"/>
      <c r="K8774" s="17" t="n"/>
      <c r="L8774" s="17" t="n"/>
      <c r="N8774">
        <f>IF($B8774="","",IF($C8774="SUPERSTORE","Superstore","DH"))</f>
        <v/>
      </c>
      <c r="O8774">
        <f>IF($B8774="","",IFERROR(VLOOKUP($B8774,Mapping!$A:$C,2,0),"Not Mapped"))</f>
        <v/>
      </c>
      <c r="P8774">
        <f>IF($B8774="","",IFERROR(VLOOKUP($B8774,Mapping!$A:$C,3,0),"Not Mapped"))</f>
        <v/>
      </c>
      <c r="Q8774">
        <f>IF($B8774="","",IF(COUNTIF(Exclusions!$A:$A,$B8774)&gt;0,"Yes","No"))</f>
        <v/>
      </c>
      <c r="R8774" s="17">
        <f>IF($B8774="","",MIN(1,DAY($A8774)/IF($N8774="Superstore",Settings!$B$5,Settings!$B$4)))</f>
        <v/>
      </c>
      <c r="S8774" s="17">
        <f>IF(OR($B8774="",$G8774="",$R8774=0),"",$G8774/$R8774)</f>
        <v/>
      </c>
      <c r="T8774">
        <f>IF($S8774="","",IF($S8774&lt;Settings!$B$8,"Critical",IF($S8774&lt;Settings!$B$9,"Semi Critical","Non Critical")))</f>
        <v/>
      </c>
      <c r="U8774">
        <f>IF($B8774="","",IFERROR(VLOOKUP($O8774,Leaders!$A:$B,2,0),"Not Mapped"))</f>
        <v/>
      </c>
    </row>
    <row r="8775">
      <c r="A8775" s="16" t="n"/>
      <c r="G8775" s="17" t="n"/>
      <c r="H8775" s="17" t="n"/>
      <c r="I8775" s="17" t="n"/>
      <c r="J8775" s="17" t="n"/>
      <c r="K8775" s="17" t="n"/>
      <c r="L8775" s="17" t="n"/>
      <c r="N8775">
        <f>IF($B8775="","",IF($C8775="SUPERSTORE","Superstore","DH"))</f>
        <v/>
      </c>
      <c r="O8775">
        <f>IF($B8775="","",IFERROR(VLOOKUP($B8775,Mapping!$A:$C,2,0),"Not Mapped"))</f>
        <v/>
      </c>
      <c r="P8775">
        <f>IF($B8775="","",IFERROR(VLOOKUP($B8775,Mapping!$A:$C,3,0),"Not Mapped"))</f>
        <v/>
      </c>
      <c r="Q8775">
        <f>IF($B8775="","",IF(COUNTIF(Exclusions!$A:$A,$B8775)&gt;0,"Yes","No"))</f>
        <v/>
      </c>
      <c r="R8775" s="17">
        <f>IF($B8775="","",MIN(1,DAY($A8775)/IF($N8775="Superstore",Settings!$B$5,Settings!$B$4)))</f>
        <v/>
      </c>
      <c r="S8775" s="17">
        <f>IF(OR($B8775="",$G8775="",$R8775=0),"",$G8775/$R8775)</f>
        <v/>
      </c>
      <c r="T8775">
        <f>IF($S8775="","",IF($S8775&lt;Settings!$B$8,"Critical",IF($S8775&lt;Settings!$B$9,"Semi Critical","Non Critical")))</f>
        <v/>
      </c>
      <c r="U8775">
        <f>IF($B8775="","",IFERROR(VLOOKUP($O8775,Leaders!$A:$B,2,0),"Not Mapped"))</f>
        <v/>
      </c>
    </row>
    <row r="8776">
      <c r="A8776" s="16" t="n"/>
      <c r="G8776" s="17" t="n"/>
      <c r="H8776" s="17" t="n"/>
      <c r="I8776" s="17" t="n"/>
      <c r="J8776" s="17" t="n"/>
      <c r="K8776" s="17" t="n"/>
      <c r="L8776" s="17" t="n"/>
      <c r="N8776">
        <f>IF($B8776="","",IF($C8776="SUPERSTORE","Superstore","DH"))</f>
        <v/>
      </c>
      <c r="O8776">
        <f>IF($B8776="","",IFERROR(VLOOKUP($B8776,Mapping!$A:$C,2,0),"Not Mapped"))</f>
        <v/>
      </c>
      <c r="P8776">
        <f>IF($B8776="","",IFERROR(VLOOKUP($B8776,Mapping!$A:$C,3,0),"Not Mapped"))</f>
        <v/>
      </c>
      <c r="Q8776">
        <f>IF($B8776="","",IF(COUNTIF(Exclusions!$A:$A,$B8776)&gt;0,"Yes","No"))</f>
        <v/>
      </c>
      <c r="R8776" s="17">
        <f>IF($B8776="","",MIN(1,DAY($A8776)/IF($N8776="Superstore",Settings!$B$5,Settings!$B$4)))</f>
        <v/>
      </c>
      <c r="S8776" s="17">
        <f>IF(OR($B8776="",$G8776="",$R8776=0),"",$G8776/$R8776)</f>
        <v/>
      </c>
      <c r="T8776">
        <f>IF($S8776="","",IF($S8776&lt;Settings!$B$8,"Critical",IF($S8776&lt;Settings!$B$9,"Semi Critical","Non Critical")))</f>
        <v/>
      </c>
      <c r="U8776">
        <f>IF($B8776="","",IFERROR(VLOOKUP($O8776,Leaders!$A:$B,2,0),"Not Mapped"))</f>
        <v/>
      </c>
    </row>
    <row r="8777">
      <c r="A8777" s="16" t="n"/>
      <c r="G8777" s="17" t="n"/>
      <c r="H8777" s="17" t="n"/>
      <c r="I8777" s="17" t="n"/>
      <c r="J8777" s="17" t="n"/>
      <c r="K8777" s="17" t="n"/>
      <c r="L8777" s="17" t="n"/>
      <c r="N8777">
        <f>IF($B8777="","",IF($C8777="SUPERSTORE","Superstore","DH"))</f>
        <v/>
      </c>
      <c r="O8777">
        <f>IF($B8777="","",IFERROR(VLOOKUP($B8777,Mapping!$A:$C,2,0),"Not Mapped"))</f>
        <v/>
      </c>
      <c r="P8777">
        <f>IF($B8777="","",IFERROR(VLOOKUP($B8777,Mapping!$A:$C,3,0),"Not Mapped"))</f>
        <v/>
      </c>
      <c r="Q8777">
        <f>IF($B8777="","",IF(COUNTIF(Exclusions!$A:$A,$B8777)&gt;0,"Yes","No"))</f>
        <v/>
      </c>
      <c r="R8777" s="17">
        <f>IF($B8777="","",MIN(1,DAY($A8777)/IF($N8777="Superstore",Settings!$B$5,Settings!$B$4)))</f>
        <v/>
      </c>
      <c r="S8777" s="17">
        <f>IF(OR($B8777="",$G8777="",$R8777=0),"",$G8777/$R8777)</f>
        <v/>
      </c>
      <c r="T8777">
        <f>IF($S8777="","",IF($S8777&lt;Settings!$B$8,"Critical",IF($S8777&lt;Settings!$B$9,"Semi Critical","Non Critical")))</f>
        <v/>
      </c>
      <c r="U8777">
        <f>IF($B8777="","",IFERROR(VLOOKUP($O8777,Leaders!$A:$B,2,0),"Not Mapped"))</f>
        <v/>
      </c>
    </row>
    <row r="8778">
      <c r="A8778" s="16" t="n"/>
      <c r="G8778" s="17" t="n"/>
      <c r="H8778" s="17" t="n"/>
      <c r="I8778" s="17" t="n"/>
      <c r="J8778" s="17" t="n"/>
      <c r="K8778" s="17" t="n"/>
      <c r="L8778" s="17" t="n"/>
      <c r="N8778">
        <f>IF($B8778="","",IF($C8778="SUPERSTORE","Superstore","DH"))</f>
        <v/>
      </c>
      <c r="O8778">
        <f>IF($B8778="","",IFERROR(VLOOKUP($B8778,Mapping!$A:$C,2,0),"Not Mapped"))</f>
        <v/>
      </c>
      <c r="P8778">
        <f>IF($B8778="","",IFERROR(VLOOKUP($B8778,Mapping!$A:$C,3,0),"Not Mapped"))</f>
        <v/>
      </c>
      <c r="Q8778">
        <f>IF($B8778="","",IF(COUNTIF(Exclusions!$A:$A,$B8778)&gt;0,"Yes","No"))</f>
        <v/>
      </c>
      <c r="R8778" s="17">
        <f>IF($B8778="","",MIN(1,DAY($A8778)/IF($N8778="Superstore",Settings!$B$5,Settings!$B$4)))</f>
        <v/>
      </c>
      <c r="S8778" s="17">
        <f>IF(OR($B8778="",$G8778="",$R8778=0),"",$G8778/$R8778)</f>
        <v/>
      </c>
      <c r="T8778">
        <f>IF($S8778="","",IF($S8778&lt;Settings!$B$8,"Critical",IF($S8778&lt;Settings!$B$9,"Semi Critical","Non Critical")))</f>
        <v/>
      </c>
      <c r="U8778">
        <f>IF($B8778="","",IFERROR(VLOOKUP($O8778,Leaders!$A:$B,2,0),"Not Mapped"))</f>
        <v/>
      </c>
    </row>
    <row r="8779">
      <c r="A8779" s="16" t="n"/>
      <c r="G8779" s="17" t="n"/>
      <c r="H8779" s="17" t="n"/>
      <c r="I8779" s="17" t="n"/>
      <c r="J8779" s="17" t="n"/>
      <c r="K8779" s="17" t="n"/>
      <c r="L8779" s="17" t="n"/>
      <c r="N8779">
        <f>IF($B8779="","",IF($C8779="SUPERSTORE","Superstore","DH"))</f>
        <v/>
      </c>
      <c r="O8779">
        <f>IF($B8779="","",IFERROR(VLOOKUP($B8779,Mapping!$A:$C,2,0),"Not Mapped"))</f>
        <v/>
      </c>
      <c r="P8779">
        <f>IF($B8779="","",IFERROR(VLOOKUP($B8779,Mapping!$A:$C,3,0),"Not Mapped"))</f>
        <v/>
      </c>
      <c r="Q8779">
        <f>IF($B8779="","",IF(COUNTIF(Exclusions!$A:$A,$B8779)&gt;0,"Yes","No"))</f>
        <v/>
      </c>
      <c r="R8779" s="17">
        <f>IF($B8779="","",MIN(1,DAY($A8779)/IF($N8779="Superstore",Settings!$B$5,Settings!$B$4)))</f>
        <v/>
      </c>
      <c r="S8779" s="17">
        <f>IF(OR($B8779="",$G8779="",$R8779=0),"",$G8779/$R8779)</f>
        <v/>
      </c>
      <c r="T8779">
        <f>IF($S8779="","",IF($S8779&lt;Settings!$B$8,"Critical",IF($S8779&lt;Settings!$B$9,"Semi Critical","Non Critical")))</f>
        <v/>
      </c>
      <c r="U8779">
        <f>IF($B8779="","",IFERROR(VLOOKUP($O8779,Leaders!$A:$B,2,0),"Not Mapped"))</f>
        <v/>
      </c>
    </row>
    <row r="8780">
      <c r="A8780" s="16" t="n"/>
      <c r="G8780" s="17" t="n"/>
      <c r="H8780" s="17" t="n"/>
      <c r="I8780" s="17" t="n"/>
      <c r="J8780" s="17" t="n"/>
      <c r="K8780" s="17" t="n"/>
      <c r="L8780" s="17" t="n"/>
      <c r="N8780">
        <f>IF($B8780="","",IF($C8780="SUPERSTORE","Superstore","DH"))</f>
        <v/>
      </c>
      <c r="O8780">
        <f>IF($B8780="","",IFERROR(VLOOKUP($B8780,Mapping!$A:$C,2,0),"Not Mapped"))</f>
        <v/>
      </c>
      <c r="P8780">
        <f>IF($B8780="","",IFERROR(VLOOKUP($B8780,Mapping!$A:$C,3,0),"Not Mapped"))</f>
        <v/>
      </c>
      <c r="Q8780">
        <f>IF($B8780="","",IF(COUNTIF(Exclusions!$A:$A,$B8780)&gt;0,"Yes","No"))</f>
        <v/>
      </c>
      <c r="R8780" s="17">
        <f>IF($B8780="","",MIN(1,DAY($A8780)/IF($N8780="Superstore",Settings!$B$5,Settings!$B$4)))</f>
        <v/>
      </c>
      <c r="S8780" s="17">
        <f>IF(OR($B8780="",$G8780="",$R8780=0),"",$G8780/$R8780)</f>
        <v/>
      </c>
      <c r="T8780">
        <f>IF($S8780="","",IF($S8780&lt;Settings!$B$8,"Critical",IF($S8780&lt;Settings!$B$9,"Semi Critical","Non Critical")))</f>
        <v/>
      </c>
      <c r="U8780">
        <f>IF($B8780="","",IFERROR(VLOOKUP($O8780,Leaders!$A:$B,2,0),"Not Mapped"))</f>
        <v/>
      </c>
    </row>
    <row r="8781">
      <c r="A8781" s="16" t="n"/>
      <c r="G8781" s="17" t="n"/>
      <c r="H8781" s="17" t="n"/>
      <c r="I8781" s="17" t="n"/>
      <c r="J8781" s="17" t="n"/>
      <c r="K8781" s="17" t="n"/>
      <c r="L8781" s="17" t="n"/>
      <c r="N8781">
        <f>IF($B8781="","",IF($C8781="SUPERSTORE","Superstore","DH"))</f>
        <v/>
      </c>
      <c r="O8781">
        <f>IF($B8781="","",IFERROR(VLOOKUP($B8781,Mapping!$A:$C,2,0),"Not Mapped"))</f>
        <v/>
      </c>
      <c r="P8781">
        <f>IF($B8781="","",IFERROR(VLOOKUP($B8781,Mapping!$A:$C,3,0),"Not Mapped"))</f>
        <v/>
      </c>
      <c r="Q8781">
        <f>IF($B8781="","",IF(COUNTIF(Exclusions!$A:$A,$B8781)&gt;0,"Yes","No"))</f>
        <v/>
      </c>
      <c r="R8781" s="17">
        <f>IF($B8781="","",MIN(1,DAY($A8781)/IF($N8781="Superstore",Settings!$B$5,Settings!$B$4)))</f>
        <v/>
      </c>
      <c r="S8781" s="17">
        <f>IF(OR($B8781="",$G8781="",$R8781=0),"",$G8781/$R8781)</f>
        <v/>
      </c>
      <c r="T8781">
        <f>IF($S8781="","",IF($S8781&lt;Settings!$B$8,"Critical",IF($S8781&lt;Settings!$B$9,"Semi Critical","Non Critical")))</f>
        <v/>
      </c>
      <c r="U8781">
        <f>IF($B8781="","",IFERROR(VLOOKUP($O8781,Leaders!$A:$B,2,0),"Not Mapped"))</f>
        <v/>
      </c>
    </row>
    <row r="8782">
      <c r="A8782" s="16" t="n"/>
      <c r="G8782" s="17" t="n"/>
      <c r="H8782" s="17" t="n"/>
      <c r="I8782" s="17" t="n"/>
      <c r="J8782" s="17" t="n"/>
      <c r="K8782" s="17" t="n"/>
      <c r="L8782" s="17" t="n"/>
      <c r="N8782">
        <f>IF($B8782="","",IF($C8782="SUPERSTORE","Superstore","DH"))</f>
        <v/>
      </c>
      <c r="O8782">
        <f>IF($B8782="","",IFERROR(VLOOKUP($B8782,Mapping!$A:$C,2,0),"Not Mapped"))</f>
        <v/>
      </c>
      <c r="P8782">
        <f>IF($B8782="","",IFERROR(VLOOKUP($B8782,Mapping!$A:$C,3,0),"Not Mapped"))</f>
        <v/>
      </c>
      <c r="Q8782">
        <f>IF($B8782="","",IF(COUNTIF(Exclusions!$A:$A,$B8782)&gt;0,"Yes","No"))</f>
        <v/>
      </c>
      <c r="R8782" s="17">
        <f>IF($B8782="","",MIN(1,DAY($A8782)/IF($N8782="Superstore",Settings!$B$5,Settings!$B$4)))</f>
        <v/>
      </c>
      <c r="S8782" s="17">
        <f>IF(OR($B8782="",$G8782="",$R8782=0),"",$G8782/$R8782)</f>
        <v/>
      </c>
      <c r="T8782">
        <f>IF($S8782="","",IF($S8782&lt;Settings!$B$8,"Critical",IF($S8782&lt;Settings!$B$9,"Semi Critical","Non Critical")))</f>
        <v/>
      </c>
      <c r="U8782">
        <f>IF($B8782="","",IFERROR(VLOOKUP($O8782,Leaders!$A:$B,2,0),"Not Mapped"))</f>
        <v/>
      </c>
    </row>
    <row r="8783">
      <c r="A8783" s="16" t="n"/>
      <c r="G8783" s="17" t="n"/>
      <c r="H8783" s="17" t="n"/>
      <c r="I8783" s="17" t="n"/>
      <c r="J8783" s="17" t="n"/>
      <c r="K8783" s="17" t="n"/>
      <c r="L8783" s="17" t="n"/>
      <c r="N8783">
        <f>IF($B8783="","",IF($C8783="SUPERSTORE","Superstore","DH"))</f>
        <v/>
      </c>
      <c r="O8783">
        <f>IF($B8783="","",IFERROR(VLOOKUP($B8783,Mapping!$A:$C,2,0),"Not Mapped"))</f>
        <v/>
      </c>
      <c r="P8783">
        <f>IF($B8783="","",IFERROR(VLOOKUP($B8783,Mapping!$A:$C,3,0),"Not Mapped"))</f>
        <v/>
      </c>
      <c r="Q8783">
        <f>IF($B8783="","",IF(COUNTIF(Exclusions!$A:$A,$B8783)&gt;0,"Yes","No"))</f>
        <v/>
      </c>
      <c r="R8783" s="17">
        <f>IF($B8783="","",MIN(1,DAY($A8783)/IF($N8783="Superstore",Settings!$B$5,Settings!$B$4)))</f>
        <v/>
      </c>
      <c r="S8783" s="17">
        <f>IF(OR($B8783="",$G8783="",$R8783=0),"",$G8783/$R8783)</f>
        <v/>
      </c>
      <c r="T8783">
        <f>IF($S8783="","",IF($S8783&lt;Settings!$B$8,"Critical",IF($S8783&lt;Settings!$B$9,"Semi Critical","Non Critical")))</f>
        <v/>
      </c>
      <c r="U8783">
        <f>IF($B8783="","",IFERROR(VLOOKUP($O8783,Leaders!$A:$B,2,0),"Not Mapped"))</f>
        <v/>
      </c>
    </row>
    <row r="8784">
      <c r="A8784" s="16" t="n"/>
      <c r="G8784" s="17" t="n"/>
      <c r="H8784" s="17" t="n"/>
      <c r="I8784" s="17" t="n"/>
      <c r="J8784" s="17" t="n"/>
      <c r="K8784" s="17" t="n"/>
      <c r="L8784" s="17" t="n"/>
      <c r="N8784">
        <f>IF($B8784="","",IF($C8784="SUPERSTORE","Superstore","DH"))</f>
        <v/>
      </c>
      <c r="O8784">
        <f>IF($B8784="","",IFERROR(VLOOKUP($B8784,Mapping!$A:$C,2,0),"Not Mapped"))</f>
        <v/>
      </c>
      <c r="P8784">
        <f>IF($B8784="","",IFERROR(VLOOKUP($B8784,Mapping!$A:$C,3,0),"Not Mapped"))</f>
        <v/>
      </c>
      <c r="Q8784">
        <f>IF($B8784="","",IF(COUNTIF(Exclusions!$A:$A,$B8784)&gt;0,"Yes","No"))</f>
        <v/>
      </c>
      <c r="R8784" s="17">
        <f>IF($B8784="","",MIN(1,DAY($A8784)/IF($N8784="Superstore",Settings!$B$5,Settings!$B$4)))</f>
        <v/>
      </c>
      <c r="S8784" s="17">
        <f>IF(OR($B8784="",$G8784="",$R8784=0),"",$G8784/$R8784)</f>
        <v/>
      </c>
      <c r="T8784">
        <f>IF($S8784="","",IF($S8784&lt;Settings!$B$8,"Critical",IF($S8784&lt;Settings!$B$9,"Semi Critical","Non Critical")))</f>
        <v/>
      </c>
      <c r="U8784">
        <f>IF($B8784="","",IFERROR(VLOOKUP($O8784,Leaders!$A:$B,2,0),"Not Mapped"))</f>
        <v/>
      </c>
    </row>
    <row r="8785">
      <c r="A8785" s="16" t="n"/>
      <c r="G8785" s="17" t="n"/>
      <c r="H8785" s="17" t="n"/>
      <c r="I8785" s="17" t="n"/>
      <c r="J8785" s="17" t="n"/>
      <c r="K8785" s="17" t="n"/>
      <c r="L8785" s="17" t="n"/>
      <c r="N8785">
        <f>IF($B8785="","",IF($C8785="SUPERSTORE","Superstore","DH"))</f>
        <v/>
      </c>
      <c r="O8785">
        <f>IF($B8785="","",IFERROR(VLOOKUP($B8785,Mapping!$A:$C,2,0),"Not Mapped"))</f>
        <v/>
      </c>
      <c r="P8785">
        <f>IF($B8785="","",IFERROR(VLOOKUP($B8785,Mapping!$A:$C,3,0),"Not Mapped"))</f>
        <v/>
      </c>
      <c r="Q8785">
        <f>IF($B8785="","",IF(COUNTIF(Exclusions!$A:$A,$B8785)&gt;0,"Yes","No"))</f>
        <v/>
      </c>
      <c r="R8785" s="17">
        <f>IF($B8785="","",MIN(1,DAY($A8785)/IF($N8785="Superstore",Settings!$B$5,Settings!$B$4)))</f>
        <v/>
      </c>
      <c r="S8785" s="17">
        <f>IF(OR($B8785="",$G8785="",$R8785=0),"",$G8785/$R8785)</f>
        <v/>
      </c>
      <c r="T8785">
        <f>IF($S8785="","",IF($S8785&lt;Settings!$B$8,"Critical",IF($S8785&lt;Settings!$B$9,"Semi Critical","Non Critical")))</f>
        <v/>
      </c>
      <c r="U8785">
        <f>IF($B8785="","",IFERROR(VLOOKUP($O8785,Leaders!$A:$B,2,0),"Not Mapped"))</f>
        <v/>
      </c>
    </row>
    <row r="8786">
      <c r="A8786" s="16" t="n"/>
      <c r="G8786" s="17" t="n"/>
      <c r="H8786" s="17" t="n"/>
      <c r="I8786" s="17" t="n"/>
      <c r="J8786" s="17" t="n"/>
      <c r="K8786" s="17" t="n"/>
      <c r="L8786" s="17" t="n"/>
      <c r="N8786">
        <f>IF($B8786="","",IF($C8786="SUPERSTORE","Superstore","DH"))</f>
        <v/>
      </c>
      <c r="O8786">
        <f>IF($B8786="","",IFERROR(VLOOKUP($B8786,Mapping!$A:$C,2,0),"Not Mapped"))</f>
        <v/>
      </c>
      <c r="P8786">
        <f>IF($B8786="","",IFERROR(VLOOKUP($B8786,Mapping!$A:$C,3,0),"Not Mapped"))</f>
        <v/>
      </c>
      <c r="Q8786">
        <f>IF($B8786="","",IF(COUNTIF(Exclusions!$A:$A,$B8786)&gt;0,"Yes","No"))</f>
        <v/>
      </c>
      <c r="R8786" s="17">
        <f>IF($B8786="","",MIN(1,DAY($A8786)/IF($N8786="Superstore",Settings!$B$5,Settings!$B$4)))</f>
        <v/>
      </c>
      <c r="S8786" s="17">
        <f>IF(OR($B8786="",$G8786="",$R8786=0),"",$G8786/$R8786)</f>
        <v/>
      </c>
      <c r="T8786">
        <f>IF($S8786="","",IF($S8786&lt;Settings!$B$8,"Critical",IF($S8786&lt;Settings!$B$9,"Semi Critical","Non Critical")))</f>
        <v/>
      </c>
      <c r="U8786">
        <f>IF($B8786="","",IFERROR(VLOOKUP($O8786,Leaders!$A:$B,2,0),"Not Mapped"))</f>
        <v/>
      </c>
    </row>
    <row r="8787">
      <c r="A8787" s="16" t="n"/>
      <c r="G8787" s="17" t="n"/>
      <c r="H8787" s="17" t="n"/>
      <c r="I8787" s="17" t="n"/>
      <c r="J8787" s="17" t="n"/>
      <c r="K8787" s="17" t="n"/>
      <c r="L8787" s="17" t="n"/>
      <c r="N8787">
        <f>IF($B8787="","",IF($C8787="SUPERSTORE","Superstore","DH"))</f>
        <v/>
      </c>
      <c r="O8787">
        <f>IF($B8787="","",IFERROR(VLOOKUP($B8787,Mapping!$A:$C,2,0),"Not Mapped"))</f>
        <v/>
      </c>
      <c r="P8787">
        <f>IF($B8787="","",IFERROR(VLOOKUP($B8787,Mapping!$A:$C,3,0),"Not Mapped"))</f>
        <v/>
      </c>
      <c r="Q8787">
        <f>IF($B8787="","",IF(COUNTIF(Exclusions!$A:$A,$B8787)&gt;0,"Yes","No"))</f>
        <v/>
      </c>
      <c r="R8787" s="17">
        <f>IF($B8787="","",MIN(1,DAY($A8787)/IF($N8787="Superstore",Settings!$B$5,Settings!$B$4)))</f>
        <v/>
      </c>
      <c r="S8787" s="17">
        <f>IF(OR($B8787="",$G8787="",$R8787=0),"",$G8787/$R8787)</f>
        <v/>
      </c>
      <c r="T8787">
        <f>IF($S8787="","",IF($S8787&lt;Settings!$B$8,"Critical",IF($S8787&lt;Settings!$B$9,"Semi Critical","Non Critical")))</f>
        <v/>
      </c>
      <c r="U8787">
        <f>IF($B8787="","",IFERROR(VLOOKUP($O8787,Leaders!$A:$B,2,0),"Not Mapped"))</f>
        <v/>
      </c>
    </row>
    <row r="8788">
      <c r="A8788" s="16" t="n"/>
      <c r="G8788" s="17" t="n"/>
      <c r="H8788" s="17" t="n"/>
      <c r="I8788" s="17" t="n"/>
      <c r="J8788" s="17" t="n"/>
      <c r="K8788" s="17" t="n"/>
      <c r="L8788" s="17" t="n"/>
      <c r="N8788">
        <f>IF($B8788="","",IF($C8788="SUPERSTORE","Superstore","DH"))</f>
        <v/>
      </c>
      <c r="O8788">
        <f>IF($B8788="","",IFERROR(VLOOKUP($B8788,Mapping!$A:$C,2,0),"Not Mapped"))</f>
        <v/>
      </c>
      <c r="P8788">
        <f>IF($B8788="","",IFERROR(VLOOKUP($B8788,Mapping!$A:$C,3,0),"Not Mapped"))</f>
        <v/>
      </c>
      <c r="Q8788">
        <f>IF($B8788="","",IF(COUNTIF(Exclusions!$A:$A,$B8788)&gt;0,"Yes","No"))</f>
        <v/>
      </c>
      <c r="R8788" s="17">
        <f>IF($B8788="","",MIN(1,DAY($A8788)/IF($N8788="Superstore",Settings!$B$5,Settings!$B$4)))</f>
        <v/>
      </c>
      <c r="S8788" s="17">
        <f>IF(OR($B8788="",$G8788="",$R8788=0),"",$G8788/$R8788)</f>
        <v/>
      </c>
      <c r="T8788">
        <f>IF($S8788="","",IF($S8788&lt;Settings!$B$8,"Critical",IF($S8788&lt;Settings!$B$9,"Semi Critical","Non Critical")))</f>
        <v/>
      </c>
      <c r="U8788">
        <f>IF($B8788="","",IFERROR(VLOOKUP($O8788,Leaders!$A:$B,2,0),"Not Mapped"))</f>
        <v/>
      </c>
    </row>
    <row r="8789">
      <c r="A8789" s="16" t="n"/>
      <c r="G8789" s="17" t="n"/>
      <c r="H8789" s="17" t="n"/>
      <c r="I8789" s="17" t="n"/>
      <c r="J8789" s="17" t="n"/>
      <c r="K8789" s="17" t="n"/>
      <c r="L8789" s="17" t="n"/>
      <c r="N8789">
        <f>IF($B8789="","",IF($C8789="SUPERSTORE","Superstore","DH"))</f>
        <v/>
      </c>
      <c r="O8789">
        <f>IF($B8789="","",IFERROR(VLOOKUP($B8789,Mapping!$A:$C,2,0),"Not Mapped"))</f>
        <v/>
      </c>
      <c r="P8789">
        <f>IF($B8789="","",IFERROR(VLOOKUP($B8789,Mapping!$A:$C,3,0),"Not Mapped"))</f>
        <v/>
      </c>
      <c r="Q8789">
        <f>IF($B8789="","",IF(COUNTIF(Exclusions!$A:$A,$B8789)&gt;0,"Yes","No"))</f>
        <v/>
      </c>
      <c r="R8789" s="17">
        <f>IF($B8789="","",MIN(1,DAY($A8789)/IF($N8789="Superstore",Settings!$B$5,Settings!$B$4)))</f>
        <v/>
      </c>
      <c r="S8789" s="17">
        <f>IF(OR($B8789="",$G8789="",$R8789=0),"",$G8789/$R8789)</f>
        <v/>
      </c>
      <c r="T8789">
        <f>IF($S8789="","",IF($S8789&lt;Settings!$B$8,"Critical",IF($S8789&lt;Settings!$B$9,"Semi Critical","Non Critical")))</f>
        <v/>
      </c>
      <c r="U8789">
        <f>IF($B8789="","",IFERROR(VLOOKUP($O8789,Leaders!$A:$B,2,0),"Not Mapped"))</f>
        <v/>
      </c>
    </row>
    <row r="8790">
      <c r="A8790" s="16" t="n"/>
      <c r="G8790" s="17" t="n"/>
      <c r="H8790" s="17" t="n"/>
      <c r="I8790" s="17" t="n"/>
      <c r="J8790" s="17" t="n"/>
      <c r="K8790" s="17" t="n"/>
      <c r="L8790" s="17" t="n"/>
      <c r="N8790">
        <f>IF($B8790="","",IF($C8790="SUPERSTORE","Superstore","DH"))</f>
        <v/>
      </c>
      <c r="O8790">
        <f>IF($B8790="","",IFERROR(VLOOKUP($B8790,Mapping!$A:$C,2,0),"Not Mapped"))</f>
        <v/>
      </c>
      <c r="P8790">
        <f>IF($B8790="","",IFERROR(VLOOKUP($B8790,Mapping!$A:$C,3,0),"Not Mapped"))</f>
        <v/>
      </c>
      <c r="Q8790">
        <f>IF($B8790="","",IF(COUNTIF(Exclusions!$A:$A,$B8790)&gt;0,"Yes","No"))</f>
        <v/>
      </c>
      <c r="R8790" s="17">
        <f>IF($B8790="","",MIN(1,DAY($A8790)/IF($N8790="Superstore",Settings!$B$5,Settings!$B$4)))</f>
        <v/>
      </c>
      <c r="S8790" s="17">
        <f>IF(OR($B8790="",$G8790="",$R8790=0),"",$G8790/$R8790)</f>
        <v/>
      </c>
      <c r="T8790">
        <f>IF($S8790="","",IF($S8790&lt;Settings!$B$8,"Critical",IF($S8790&lt;Settings!$B$9,"Semi Critical","Non Critical")))</f>
        <v/>
      </c>
      <c r="U8790">
        <f>IF($B8790="","",IFERROR(VLOOKUP($O8790,Leaders!$A:$B,2,0),"Not Mapped"))</f>
        <v/>
      </c>
    </row>
    <row r="8791">
      <c r="A8791" s="16" t="n"/>
      <c r="G8791" s="17" t="n"/>
      <c r="H8791" s="17" t="n"/>
      <c r="I8791" s="17" t="n"/>
      <c r="J8791" s="17" t="n"/>
      <c r="K8791" s="17" t="n"/>
      <c r="L8791" s="17" t="n"/>
      <c r="N8791">
        <f>IF($B8791="","",IF($C8791="SUPERSTORE","Superstore","DH"))</f>
        <v/>
      </c>
      <c r="O8791">
        <f>IF($B8791="","",IFERROR(VLOOKUP($B8791,Mapping!$A:$C,2,0),"Not Mapped"))</f>
        <v/>
      </c>
      <c r="P8791">
        <f>IF($B8791="","",IFERROR(VLOOKUP($B8791,Mapping!$A:$C,3,0),"Not Mapped"))</f>
        <v/>
      </c>
      <c r="Q8791">
        <f>IF($B8791="","",IF(COUNTIF(Exclusions!$A:$A,$B8791)&gt;0,"Yes","No"))</f>
        <v/>
      </c>
      <c r="R8791" s="17">
        <f>IF($B8791="","",MIN(1,DAY($A8791)/IF($N8791="Superstore",Settings!$B$5,Settings!$B$4)))</f>
        <v/>
      </c>
      <c r="S8791" s="17">
        <f>IF(OR($B8791="",$G8791="",$R8791=0),"",$G8791/$R8791)</f>
        <v/>
      </c>
      <c r="T8791">
        <f>IF($S8791="","",IF($S8791&lt;Settings!$B$8,"Critical",IF($S8791&lt;Settings!$B$9,"Semi Critical","Non Critical")))</f>
        <v/>
      </c>
      <c r="U8791">
        <f>IF($B8791="","",IFERROR(VLOOKUP($O8791,Leaders!$A:$B,2,0),"Not Mapped"))</f>
        <v/>
      </c>
    </row>
    <row r="8792">
      <c r="A8792" s="16" t="n"/>
      <c r="G8792" s="17" t="n"/>
      <c r="H8792" s="17" t="n"/>
      <c r="I8792" s="17" t="n"/>
      <c r="J8792" s="17" t="n"/>
      <c r="K8792" s="17" t="n"/>
      <c r="L8792" s="17" t="n"/>
      <c r="N8792">
        <f>IF($B8792="","",IF($C8792="SUPERSTORE","Superstore","DH"))</f>
        <v/>
      </c>
      <c r="O8792">
        <f>IF($B8792="","",IFERROR(VLOOKUP($B8792,Mapping!$A:$C,2,0),"Not Mapped"))</f>
        <v/>
      </c>
      <c r="P8792">
        <f>IF($B8792="","",IFERROR(VLOOKUP($B8792,Mapping!$A:$C,3,0),"Not Mapped"))</f>
        <v/>
      </c>
      <c r="Q8792">
        <f>IF($B8792="","",IF(COUNTIF(Exclusions!$A:$A,$B8792)&gt;0,"Yes","No"))</f>
        <v/>
      </c>
      <c r="R8792" s="17">
        <f>IF($B8792="","",MIN(1,DAY($A8792)/IF($N8792="Superstore",Settings!$B$5,Settings!$B$4)))</f>
        <v/>
      </c>
      <c r="S8792" s="17">
        <f>IF(OR($B8792="",$G8792="",$R8792=0),"",$G8792/$R8792)</f>
        <v/>
      </c>
      <c r="T8792">
        <f>IF($S8792="","",IF($S8792&lt;Settings!$B$8,"Critical",IF($S8792&lt;Settings!$B$9,"Semi Critical","Non Critical")))</f>
        <v/>
      </c>
      <c r="U8792">
        <f>IF($B8792="","",IFERROR(VLOOKUP($O8792,Leaders!$A:$B,2,0),"Not Mapped"))</f>
        <v/>
      </c>
    </row>
    <row r="8793">
      <c r="A8793" s="16" t="n"/>
      <c r="G8793" s="17" t="n"/>
      <c r="H8793" s="17" t="n"/>
      <c r="I8793" s="17" t="n"/>
      <c r="J8793" s="17" t="n"/>
      <c r="K8793" s="17" t="n"/>
      <c r="L8793" s="17" t="n"/>
      <c r="N8793">
        <f>IF($B8793="","",IF($C8793="SUPERSTORE","Superstore","DH"))</f>
        <v/>
      </c>
      <c r="O8793">
        <f>IF($B8793="","",IFERROR(VLOOKUP($B8793,Mapping!$A:$C,2,0),"Not Mapped"))</f>
        <v/>
      </c>
      <c r="P8793">
        <f>IF($B8793="","",IFERROR(VLOOKUP($B8793,Mapping!$A:$C,3,0),"Not Mapped"))</f>
        <v/>
      </c>
      <c r="Q8793">
        <f>IF($B8793="","",IF(COUNTIF(Exclusions!$A:$A,$B8793)&gt;0,"Yes","No"))</f>
        <v/>
      </c>
      <c r="R8793" s="17">
        <f>IF($B8793="","",MIN(1,DAY($A8793)/IF($N8793="Superstore",Settings!$B$5,Settings!$B$4)))</f>
        <v/>
      </c>
      <c r="S8793" s="17">
        <f>IF(OR($B8793="",$G8793="",$R8793=0),"",$G8793/$R8793)</f>
        <v/>
      </c>
      <c r="T8793">
        <f>IF($S8793="","",IF($S8793&lt;Settings!$B$8,"Critical",IF($S8793&lt;Settings!$B$9,"Semi Critical","Non Critical")))</f>
        <v/>
      </c>
      <c r="U8793">
        <f>IF($B8793="","",IFERROR(VLOOKUP($O8793,Leaders!$A:$B,2,0),"Not Mapped"))</f>
        <v/>
      </c>
    </row>
    <row r="8794">
      <c r="A8794" s="16" t="n"/>
      <c r="G8794" s="17" t="n"/>
      <c r="H8794" s="17" t="n"/>
      <c r="I8794" s="17" t="n"/>
      <c r="J8794" s="17" t="n"/>
      <c r="K8794" s="17" t="n"/>
      <c r="L8794" s="17" t="n"/>
      <c r="N8794">
        <f>IF($B8794="","",IF($C8794="SUPERSTORE","Superstore","DH"))</f>
        <v/>
      </c>
      <c r="O8794">
        <f>IF($B8794="","",IFERROR(VLOOKUP($B8794,Mapping!$A:$C,2,0),"Not Mapped"))</f>
        <v/>
      </c>
      <c r="P8794">
        <f>IF($B8794="","",IFERROR(VLOOKUP($B8794,Mapping!$A:$C,3,0),"Not Mapped"))</f>
        <v/>
      </c>
      <c r="Q8794">
        <f>IF($B8794="","",IF(COUNTIF(Exclusions!$A:$A,$B8794)&gt;0,"Yes","No"))</f>
        <v/>
      </c>
      <c r="R8794" s="17">
        <f>IF($B8794="","",MIN(1,DAY($A8794)/IF($N8794="Superstore",Settings!$B$5,Settings!$B$4)))</f>
        <v/>
      </c>
      <c r="S8794" s="17">
        <f>IF(OR($B8794="",$G8794="",$R8794=0),"",$G8794/$R8794)</f>
        <v/>
      </c>
      <c r="T8794">
        <f>IF($S8794="","",IF($S8794&lt;Settings!$B$8,"Critical",IF($S8794&lt;Settings!$B$9,"Semi Critical","Non Critical")))</f>
        <v/>
      </c>
      <c r="U8794">
        <f>IF($B8794="","",IFERROR(VLOOKUP($O8794,Leaders!$A:$B,2,0),"Not Mapped"))</f>
        <v/>
      </c>
    </row>
    <row r="8795">
      <c r="A8795" s="16" t="n"/>
      <c r="G8795" s="17" t="n"/>
      <c r="H8795" s="17" t="n"/>
      <c r="I8795" s="17" t="n"/>
      <c r="J8795" s="17" t="n"/>
      <c r="K8795" s="17" t="n"/>
      <c r="L8795" s="17" t="n"/>
      <c r="N8795">
        <f>IF($B8795="","",IF($C8795="SUPERSTORE","Superstore","DH"))</f>
        <v/>
      </c>
      <c r="O8795">
        <f>IF($B8795="","",IFERROR(VLOOKUP($B8795,Mapping!$A:$C,2,0),"Not Mapped"))</f>
        <v/>
      </c>
      <c r="P8795">
        <f>IF($B8795="","",IFERROR(VLOOKUP($B8795,Mapping!$A:$C,3,0),"Not Mapped"))</f>
        <v/>
      </c>
      <c r="Q8795">
        <f>IF($B8795="","",IF(COUNTIF(Exclusions!$A:$A,$B8795)&gt;0,"Yes","No"))</f>
        <v/>
      </c>
      <c r="R8795" s="17">
        <f>IF($B8795="","",MIN(1,DAY($A8795)/IF($N8795="Superstore",Settings!$B$5,Settings!$B$4)))</f>
        <v/>
      </c>
      <c r="S8795" s="17">
        <f>IF(OR($B8795="",$G8795="",$R8795=0),"",$G8795/$R8795)</f>
        <v/>
      </c>
      <c r="T8795">
        <f>IF($S8795="","",IF($S8795&lt;Settings!$B$8,"Critical",IF($S8795&lt;Settings!$B$9,"Semi Critical","Non Critical")))</f>
        <v/>
      </c>
      <c r="U8795">
        <f>IF($B8795="","",IFERROR(VLOOKUP($O8795,Leaders!$A:$B,2,0),"Not Mapped"))</f>
        <v/>
      </c>
    </row>
    <row r="8796">
      <c r="A8796" s="16" t="n"/>
      <c r="G8796" s="17" t="n"/>
      <c r="H8796" s="17" t="n"/>
      <c r="I8796" s="17" t="n"/>
      <c r="J8796" s="17" t="n"/>
      <c r="K8796" s="17" t="n"/>
      <c r="L8796" s="17" t="n"/>
      <c r="N8796">
        <f>IF($B8796="","",IF($C8796="SUPERSTORE","Superstore","DH"))</f>
        <v/>
      </c>
      <c r="O8796">
        <f>IF($B8796="","",IFERROR(VLOOKUP($B8796,Mapping!$A:$C,2,0),"Not Mapped"))</f>
        <v/>
      </c>
      <c r="P8796">
        <f>IF($B8796="","",IFERROR(VLOOKUP($B8796,Mapping!$A:$C,3,0),"Not Mapped"))</f>
        <v/>
      </c>
      <c r="Q8796">
        <f>IF($B8796="","",IF(COUNTIF(Exclusions!$A:$A,$B8796)&gt;0,"Yes","No"))</f>
        <v/>
      </c>
      <c r="R8796" s="17">
        <f>IF($B8796="","",MIN(1,DAY($A8796)/IF($N8796="Superstore",Settings!$B$5,Settings!$B$4)))</f>
        <v/>
      </c>
      <c r="S8796" s="17">
        <f>IF(OR($B8796="",$G8796="",$R8796=0),"",$G8796/$R8796)</f>
        <v/>
      </c>
      <c r="T8796">
        <f>IF($S8796="","",IF($S8796&lt;Settings!$B$8,"Critical",IF($S8796&lt;Settings!$B$9,"Semi Critical","Non Critical")))</f>
        <v/>
      </c>
      <c r="U8796">
        <f>IF($B8796="","",IFERROR(VLOOKUP($O8796,Leaders!$A:$B,2,0),"Not Mapped"))</f>
        <v/>
      </c>
    </row>
    <row r="8797">
      <c r="A8797" s="16" t="n"/>
      <c r="G8797" s="17" t="n"/>
      <c r="H8797" s="17" t="n"/>
      <c r="I8797" s="17" t="n"/>
      <c r="J8797" s="17" t="n"/>
      <c r="K8797" s="17" t="n"/>
      <c r="L8797" s="17" t="n"/>
      <c r="N8797">
        <f>IF($B8797="","",IF($C8797="SUPERSTORE","Superstore","DH"))</f>
        <v/>
      </c>
      <c r="O8797">
        <f>IF($B8797="","",IFERROR(VLOOKUP($B8797,Mapping!$A:$C,2,0),"Not Mapped"))</f>
        <v/>
      </c>
      <c r="P8797">
        <f>IF($B8797="","",IFERROR(VLOOKUP($B8797,Mapping!$A:$C,3,0),"Not Mapped"))</f>
        <v/>
      </c>
      <c r="Q8797">
        <f>IF($B8797="","",IF(COUNTIF(Exclusions!$A:$A,$B8797)&gt;0,"Yes","No"))</f>
        <v/>
      </c>
      <c r="R8797" s="17">
        <f>IF($B8797="","",MIN(1,DAY($A8797)/IF($N8797="Superstore",Settings!$B$5,Settings!$B$4)))</f>
        <v/>
      </c>
      <c r="S8797" s="17">
        <f>IF(OR($B8797="",$G8797="",$R8797=0),"",$G8797/$R8797)</f>
        <v/>
      </c>
      <c r="T8797">
        <f>IF($S8797="","",IF($S8797&lt;Settings!$B$8,"Critical",IF($S8797&lt;Settings!$B$9,"Semi Critical","Non Critical")))</f>
        <v/>
      </c>
      <c r="U8797">
        <f>IF($B8797="","",IFERROR(VLOOKUP($O8797,Leaders!$A:$B,2,0),"Not Mapped"))</f>
        <v/>
      </c>
    </row>
    <row r="8798">
      <c r="A8798" s="16" t="n"/>
      <c r="G8798" s="17" t="n"/>
      <c r="H8798" s="17" t="n"/>
      <c r="I8798" s="17" t="n"/>
      <c r="J8798" s="17" t="n"/>
      <c r="K8798" s="17" t="n"/>
      <c r="L8798" s="17" t="n"/>
      <c r="N8798">
        <f>IF($B8798="","",IF($C8798="SUPERSTORE","Superstore","DH"))</f>
        <v/>
      </c>
      <c r="O8798">
        <f>IF($B8798="","",IFERROR(VLOOKUP($B8798,Mapping!$A:$C,2,0),"Not Mapped"))</f>
        <v/>
      </c>
      <c r="P8798">
        <f>IF($B8798="","",IFERROR(VLOOKUP($B8798,Mapping!$A:$C,3,0),"Not Mapped"))</f>
        <v/>
      </c>
      <c r="Q8798">
        <f>IF($B8798="","",IF(COUNTIF(Exclusions!$A:$A,$B8798)&gt;0,"Yes","No"))</f>
        <v/>
      </c>
      <c r="R8798" s="17">
        <f>IF($B8798="","",MIN(1,DAY($A8798)/IF($N8798="Superstore",Settings!$B$5,Settings!$B$4)))</f>
        <v/>
      </c>
      <c r="S8798" s="17">
        <f>IF(OR($B8798="",$G8798="",$R8798=0),"",$G8798/$R8798)</f>
        <v/>
      </c>
      <c r="T8798">
        <f>IF($S8798="","",IF($S8798&lt;Settings!$B$8,"Critical",IF($S8798&lt;Settings!$B$9,"Semi Critical","Non Critical")))</f>
        <v/>
      </c>
      <c r="U8798">
        <f>IF($B8798="","",IFERROR(VLOOKUP($O8798,Leaders!$A:$B,2,0),"Not Mapped"))</f>
        <v/>
      </c>
    </row>
    <row r="8799">
      <c r="A8799" s="16" t="n"/>
      <c r="G8799" s="17" t="n"/>
      <c r="H8799" s="17" t="n"/>
      <c r="I8799" s="17" t="n"/>
      <c r="J8799" s="17" t="n"/>
      <c r="K8799" s="17" t="n"/>
      <c r="L8799" s="17" t="n"/>
      <c r="N8799">
        <f>IF($B8799="","",IF($C8799="SUPERSTORE","Superstore","DH"))</f>
        <v/>
      </c>
      <c r="O8799">
        <f>IF($B8799="","",IFERROR(VLOOKUP($B8799,Mapping!$A:$C,2,0),"Not Mapped"))</f>
        <v/>
      </c>
      <c r="P8799">
        <f>IF($B8799="","",IFERROR(VLOOKUP($B8799,Mapping!$A:$C,3,0),"Not Mapped"))</f>
        <v/>
      </c>
      <c r="Q8799">
        <f>IF($B8799="","",IF(COUNTIF(Exclusions!$A:$A,$B8799)&gt;0,"Yes","No"))</f>
        <v/>
      </c>
      <c r="R8799" s="17">
        <f>IF($B8799="","",MIN(1,DAY($A8799)/IF($N8799="Superstore",Settings!$B$5,Settings!$B$4)))</f>
        <v/>
      </c>
      <c r="S8799" s="17">
        <f>IF(OR($B8799="",$G8799="",$R8799=0),"",$G8799/$R8799)</f>
        <v/>
      </c>
      <c r="T8799">
        <f>IF($S8799="","",IF($S8799&lt;Settings!$B$8,"Critical",IF($S8799&lt;Settings!$B$9,"Semi Critical","Non Critical")))</f>
        <v/>
      </c>
      <c r="U8799">
        <f>IF($B8799="","",IFERROR(VLOOKUP($O8799,Leaders!$A:$B,2,0),"Not Mapped"))</f>
        <v/>
      </c>
    </row>
    <row r="8800">
      <c r="A8800" s="16" t="n"/>
      <c r="G8800" s="17" t="n"/>
      <c r="H8800" s="17" t="n"/>
      <c r="I8800" s="17" t="n"/>
      <c r="J8800" s="17" t="n"/>
      <c r="K8800" s="17" t="n"/>
      <c r="L8800" s="17" t="n"/>
      <c r="N8800">
        <f>IF($B8800="","",IF($C8800="SUPERSTORE","Superstore","DH"))</f>
        <v/>
      </c>
      <c r="O8800">
        <f>IF($B8800="","",IFERROR(VLOOKUP($B8800,Mapping!$A:$C,2,0),"Not Mapped"))</f>
        <v/>
      </c>
      <c r="P8800">
        <f>IF($B8800="","",IFERROR(VLOOKUP($B8800,Mapping!$A:$C,3,0),"Not Mapped"))</f>
        <v/>
      </c>
      <c r="Q8800">
        <f>IF($B8800="","",IF(COUNTIF(Exclusions!$A:$A,$B8800)&gt;0,"Yes","No"))</f>
        <v/>
      </c>
      <c r="R8800" s="17">
        <f>IF($B8800="","",MIN(1,DAY($A8800)/IF($N8800="Superstore",Settings!$B$5,Settings!$B$4)))</f>
        <v/>
      </c>
      <c r="S8800" s="17">
        <f>IF(OR($B8800="",$G8800="",$R8800=0),"",$G8800/$R8800)</f>
        <v/>
      </c>
      <c r="T8800">
        <f>IF($S8800="","",IF($S8800&lt;Settings!$B$8,"Critical",IF($S8800&lt;Settings!$B$9,"Semi Critical","Non Critical")))</f>
        <v/>
      </c>
      <c r="U8800">
        <f>IF($B8800="","",IFERROR(VLOOKUP($O8800,Leaders!$A:$B,2,0),"Not Mapped"))</f>
        <v/>
      </c>
    </row>
    <row r="8801">
      <c r="A8801" s="16" t="n"/>
      <c r="G8801" s="17" t="n"/>
      <c r="H8801" s="17" t="n"/>
      <c r="I8801" s="17" t="n"/>
      <c r="J8801" s="17" t="n"/>
      <c r="K8801" s="17" t="n"/>
      <c r="L8801" s="17" t="n"/>
      <c r="N8801">
        <f>IF($B8801="","",IF($C8801="SUPERSTORE","Superstore","DH"))</f>
        <v/>
      </c>
      <c r="O8801">
        <f>IF($B8801="","",IFERROR(VLOOKUP($B8801,Mapping!$A:$C,2,0),"Not Mapped"))</f>
        <v/>
      </c>
      <c r="P8801">
        <f>IF($B8801="","",IFERROR(VLOOKUP($B8801,Mapping!$A:$C,3,0),"Not Mapped"))</f>
        <v/>
      </c>
      <c r="Q8801">
        <f>IF($B8801="","",IF(COUNTIF(Exclusions!$A:$A,$B8801)&gt;0,"Yes","No"))</f>
        <v/>
      </c>
      <c r="R8801" s="17">
        <f>IF($B8801="","",MIN(1,DAY($A8801)/IF($N8801="Superstore",Settings!$B$5,Settings!$B$4)))</f>
        <v/>
      </c>
      <c r="S8801" s="17">
        <f>IF(OR($B8801="",$G8801="",$R8801=0),"",$G8801/$R8801)</f>
        <v/>
      </c>
      <c r="T8801">
        <f>IF($S8801="","",IF($S8801&lt;Settings!$B$8,"Critical",IF($S8801&lt;Settings!$B$9,"Semi Critical","Non Critical")))</f>
        <v/>
      </c>
      <c r="U8801">
        <f>IF($B8801="","",IFERROR(VLOOKUP($O8801,Leaders!$A:$B,2,0),"Not Mapped"))</f>
        <v/>
      </c>
    </row>
    <row r="8802">
      <c r="A8802" s="16" t="n"/>
      <c r="G8802" s="17" t="n"/>
      <c r="H8802" s="17" t="n"/>
      <c r="I8802" s="17" t="n"/>
      <c r="J8802" s="17" t="n"/>
      <c r="K8802" s="17" t="n"/>
      <c r="L8802" s="17" t="n"/>
      <c r="N8802">
        <f>IF($B8802="","",IF($C8802="SUPERSTORE","Superstore","DH"))</f>
        <v/>
      </c>
      <c r="O8802">
        <f>IF($B8802="","",IFERROR(VLOOKUP($B8802,Mapping!$A:$C,2,0),"Not Mapped"))</f>
        <v/>
      </c>
      <c r="P8802">
        <f>IF($B8802="","",IFERROR(VLOOKUP($B8802,Mapping!$A:$C,3,0),"Not Mapped"))</f>
        <v/>
      </c>
      <c r="Q8802">
        <f>IF($B8802="","",IF(COUNTIF(Exclusions!$A:$A,$B8802)&gt;0,"Yes","No"))</f>
        <v/>
      </c>
      <c r="R8802" s="17">
        <f>IF($B8802="","",MIN(1,DAY($A8802)/IF($N8802="Superstore",Settings!$B$5,Settings!$B$4)))</f>
        <v/>
      </c>
      <c r="S8802" s="17">
        <f>IF(OR($B8802="",$G8802="",$R8802=0),"",$G8802/$R8802)</f>
        <v/>
      </c>
      <c r="T8802">
        <f>IF($S8802="","",IF($S8802&lt;Settings!$B$8,"Critical",IF($S8802&lt;Settings!$B$9,"Semi Critical","Non Critical")))</f>
        <v/>
      </c>
      <c r="U8802">
        <f>IF($B8802="","",IFERROR(VLOOKUP($O8802,Leaders!$A:$B,2,0),"Not Mapped"))</f>
        <v/>
      </c>
    </row>
    <row r="8803">
      <c r="A8803" s="16" t="n"/>
      <c r="G8803" s="17" t="n"/>
      <c r="H8803" s="17" t="n"/>
      <c r="I8803" s="17" t="n"/>
      <c r="J8803" s="17" t="n"/>
      <c r="K8803" s="17" t="n"/>
      <c r="L8803" s="17" t="n"/>
      <c r="N8803">
        <f>IF($B8803="","",IF($C8803="SUPERSTORE","Superstore","DH"))</f>
        <v/>
      </c>
      <c r="O8803">
        <f>IF($B8803="","",IFERROR(VLOOKUP($B8803,Mapping!$A:$C,2,0),"Not Mapped"))</f>
        <v/>
      </c>
      <c r="P8803">
        <f>IF($B8803="","",IFERROR(VLOOKUP($B8803,Mapping!$A:$C,3,0),"Not Mapped"))</f>
        <v/>
      </c>
      <c r="Q8803">
        <f>IF($B8803="","",IF(COUNTIF(Exclusions!$A:$A,$B8803)&gt;0,"Yes","No"))</f>
        <v/>
      </c>
      <c r="R8803" s="17">
        <f>IF($B8803="","",MIN(1,DAY($A8803)/IF($N8803="Superstore",Settings!$B$5,Settings!$B$4)))</f>
        <v/>
      </c>
      <c r="S8803" s="17">
        <f>IF(OR($B8803="",$G8803="",$R8803=0),"",$G8803/$R8803)</f>
        <v/>
      </c>
      <c r="T8803">
        <f>IF($S8803="","",IF($S8803&lt;Settings!$B$8,"Critical",IF($S8803&lt;Settings!$B$9,"Semi Critical","Non Critical")))</f>
        <v/>
      </c>
      <c r="U8803">
        <f>IF($B8803="","",IFERROR(VLOOKUP($O8803,Leaders!$A:$B,2,0),"Not Mapped"))</f>
        <v/>
      </c>
    </row>
    <row r="8804">
      <c r="A8804" s="16" t="n"/>
      <c r="G8804" s="17" t="n"/>
      <c r="H8804" s="17" t="n"/>
      <c r="I8804" s="17" t="n"/>
      <c r="J8804" s="17" t="n"/>
      <c r="K8804" s="17" t="n"/>
      <c r="L8804" s="17" t="n"/>
      <c r="N8804">
        <f>IF($B8804="","",IF($C8804="SUPERSTORE","Superstore","DH"))</f>
        <v/>
      </c>
      <c r="O8804">
        <f>IF($B8804="","",IFERROR(VLOOKUP($B8804,Mapping!$A:$C,2,0),"Not Mapped"))</f>
        <v/>
      </c>
      <c r="P8804">
        <f>IF($B8804="","",IFERROR(VLOOKUP($B8804,Mapping!$A:$C,3,0),"Not Mapped"))</f>
        <v/>
      </c>
      <c r="Q8804">
        <f>IF($B8804="","",IF(COUNTIF(Exclusions!$A:$A,$B8804)&gt;0,"Yes","No"))</f>
        <v/>
      </c>
      <c r="R8804" s="17">
        <f>IF($B8804="","",MIN(1,DAY($A8804)/IF($N8804="Superstore",Settings!$B$5,Settings!$B$4)))</f>
        <v/>
      </c>
      <c r="S8804" s="17">
        <f>IF(OR($B8804="",$G8804="",$R8804=0),"",$G8804/$R8804)</f>
        <v/>
      </c>
      <c r="T8804">
        <f>IF($S8804="","",IF($S8804&lt;Settings!$B$8,"Critical",IF($S8804&lt;Settings!$B$9,"Semi Critical","Non Critical")))</f>
        <v/>
      </c>
      <c r="U8804">
        <f>IF($B8804="","",IFERROR(VLOOKUP($O8804,Leaders!$A:$B,2,0),"Not Mapped"))</f>
        <v/>
      </c>
    </row>
    <row r="8805">
      <c r="A8805" s="16" t="n"/>
      <c r="G8805" s="17" t="n"/>
      <c r="H8805" s="17" t="n"/>
      <c r="I8805" s="17" t="n"/>
      <c r="J8805" s="17" t="n"/>
      <c r="K8805" s="17" t="n"/>
      <c r="L8805" s="17" t="n"/>
      <c r="N8805">
        <f>IF($B8805="","",IF($C8805="SUPERSTORE","Superstore","DH"))</f>
        <v/>
      </c>
      <c r="O8805">
        <f>IF($B8805="","",IFERROR(VLOOKUP($B8805,Mapping!$A:$C,2,0),"Not Mapped"))</f>
        <v/>
      </c>
      <c r="P8805">
        <f>IF($B8805="","",IFERROR(VLOOKUP($B8805,Mapping!$A:$C,3,0),"Not Mapped"))</f>
        <v/>
      </c>
      <c r="Q8805">
        <f>IF($B8805="","",IF(COUNTIF(Exclusions!$A:$A,$B8805)&gt;0,"Yes","No"))</f>
        <v/>
      </c>
      <c r="R8805" s="17">
        <f>IF($B8805="","",MIN(1,DAY($A8805)/IF($N8805="Superstore",Settings!$B$5,Settings!$B$4)))</f>
        <v/>
      </c>
      <c r="S8805" s="17">
        <f>IF(OR($B8805="",$G8805="",$R8805=0),"",$G8805/$R8805)</f>
        <v/>
      </c>
      <c r="T8805">
        <f>IF($S8805="","",IF($S8805&lt;Settings!$B$8,"Critical",IF($S8805&lt;Settings!$B$9,"Semi Critical","Non Critical")))</f>
        <v/>
      </c>
      <c r="U8805">
        <f>IF($B8805="","",IFERROR(VLOOKUP($O8805,Leaders!$A:$B,2,0),"Not Mapped"))</f>
        <v/>
      </c>
    </row>
    <row r="8806">
      <c r="A8806" s="16" t="n"/>
      <c r="G8806" s="17" t="n"/>
      <c r="H8806" s="17" t="n"/>
      <c r="I8806" s="17" t="n"/>
      <c r="J8806" s="17" t="n"/>
      <c r="K8806" s="17" t="n"/>
      <c r="L8806" s="17" t="n"/>
      <c r="N8806">
        <f>IF($B8806="","",IF($C8806="SUPERSTORE","Superstore","DH"))</f>
        <v/>
      </c>
      <c r="O8806">
        <f>IF($B8806="","",IFERROR(VLOOKUP($B8806,Mapping!$A:$C,2,0),"Not Mapped"))</f>
        <v/>
      </c>
      <c r="P8806">
        <f>IF($B8806="","",IFERROR(VLOOKUP($B8806,Mapping!$A:$C,3,0),"Not Mapped"))</f>
        <v/>
      </c>
      <c r="Q8806">
        <f>IF($B8806="","",IF(COUNTIF(Exclusions!$A:$A,$B8806)&gt;0,"Yes","No"))</f>
        <v/>
      </c>
      <c r="R8806" s="17">
        <f>IF($B8806="","",MIN(1,DAY($A8806)/IF($N8806="Superstore",Settings!$B$5,Settings!$B$4)))</f>
        <v/>
      </c>
      <c r="S8806" s="17">
        <f>IF(OR($B8806="",$G8806="",$R8806=0),"",$G8806/$R8806)</f>
        <v/>
      </c>
      <c r="T8806">
        <f>IF($S8806="","",IF($S8806&lt;Settings!$B$8,"Critical",IF($S8806&lt;Settings!$B$9,"Semi Critical","Non Critical")))</f>
        <v/>
      </c>
      <c r="U8806">
        <f>IF($B8806="","",IFERROR(VLOOKUP($O8806,Leaders!$A:$B,2,0),"Not Mapped"))</f>
        <v/>
      </c>
    </row>
    <row r="8807">
      <c r="A8807" s="16" t="n"/>
      <c r="G8807" s="17" t="n"/>
      <c r="H8807" s="17" t="n"/>
      <c r="I8807" s="17" t="n"/>
      <c r="J8807" s="17" t="n"/>
      <c r="K8807" s="17" t="n"/>
      <c r="L8807" s="17" t="n"/>
      <c r="N8807">
        <f>IF($B8807="","",IF($C8807="SUPERSTORE","Superstore","DH"))</f>
        <v/>
      </c>
      <c r="O8807">
        <f>IF($B8807="","",IFERROR(VLOOKUP($B8807,Mapping!$A:$C,2,0),"Not Mapped"))</f>
        <v/>
      </c>
      <c r="P8807">
        <f>IF($B8807="","",IFERROR(VLOOKUP($B8807,Mapping!$A:$C,3,0),"Not Mapped"))</f>
        <v/>
      </c>
      <c r="Q8807">
        <f>IF($B8807="","",IF(COUNTIF(Exclusions!$A:$A,$B8807)&gt;0,"Yes","No"))</f>
        <v/>
      </c>
      <c r="R8807" s="17">
        <f>IF($B8807="","",MIN(1,DAY($A8807)/IF($N8807="Superstore",Settings!$B$5,Settings!$B$4)))</f>
        <v/>
      </c>
      <c r="S8807" s="17">
        <f>IF(OR($B8807="",$G8807="",$R8807=0),"",$G8807/$R8807)</f>
        <v/>
      </c>
      <c r="T8807">
        <f>IF($S8807="","",IF($S8807&lt;Settings!$B$8,"Critical",IF($S8807&lt;Settings!$B$9,"Semi Critical","Non Critical")))</f>
        <v/>
      </c>
      <c r="U8807">
        <f>IF($B8807="","",IFERROR(VLOOKUP($O8807,Leaders!$A:$B,2,0),"Not Mapped"))</f>
        <v/>
      </c>
    </row>
    <row r="8808">
      <c r="A8808" s="16" t="n"/>
      <c r="G8808" s="17" t="n"/>
      <c r="H8808" s="17" t="n"/>
      <c r="I8808" s="17" t="n"/>
      <c r="J8808" s="17" t="n"/>
      <c r="K8808" s="17" t="n"/>
      <c r="L8808" s="17" t="n"/>
      <c r="N8808">
        <f>IF($B8808="","",IF($C8808="SUPERSTORE","Superstore","DH"))</f>
        <v/>
      </c>
      <c r="O8808">
        <f>IF($B8808="","",IFERROR(VLOOKUP($B8808,Mapping!$A:$C,2,0),"Not Mapped"))</f>
        <v/>
      </c>
      <c r="P8808">
        <f>IF($B8808="","",IFERROR(VLOOKUP($B8808,Mapping!$A:$C,3,0),"Not Mapped"))</f>
        <v/>
      </c>
      <c r="Q8808">
        <f>IF($B8808="","",IF(COUNTIF(Exclusions!$A:$A,$B8808)&gt;0,"Yes","No"))</f>
        <v/>
      </c>
      <c r="R8808" s="17">
        <f>IF($B8808="","",MIN(1,DAY($A8808)/IF($N8808="Superstore",Settings!$B$5,Settings!$B$4)))</f>
        <v/>
      </c>
      <c r="S8808" s="17">
        <f>IF(OR($B8808="",$G8808="",$R8808=0),"",$G8808/$R8808)</f>
        <v/>
      </c>
      <c r="T8808">
        <f>IF($S8808="","",IF($S8808&lt;Settings!$B$8,"Critical",IF($S8808&lt;Settings!$B$9,"Semi Critical","Non Critical")))</f>
        <v/>
      </c>
      <c r="U8808">
        <f>IF($B8808="","",IFERROR(VLOOKUP($O8808,Leaders!$A:$B,2,0),"Not Mapped"))</f>
        <v/>
      </c>
    </row>
    <row r="8809">
      <c r="A8809" s="16" t="n"/>
      <c r="G8809" s="17" t="n"/>
      <c r="H8809" s="17" t="n"/>
      <c r="I8809" s="17" t="n"/>
      <c r="J8809" s="17" t="n"/>
      <c r="K8809" s="17" t="n"/>
      <c r="L8809" s="17" t="n"/>
      <c r="N8809">
        <f>IF($B8809="","",IF($C8809="SUPERSTORE","Superstore","DH"))</f>
        <v/>
      </c>
      <c r="O8809">
        <f>IF($B8809="","",IFERROR(VLOOKUP($B8809,Mapping!$A:$C,2,0),"Not Mapped"))</f>
        <v/>
      </c>
      <c r="P8809">
        <f>IF($B8809="","",IFERROR(VLOOKUP($B8809,Mapping!$A:$C,3,0),"Not Mapped"))</f>
        <v/>
      </c>
      <c r="Q8809">
        <f>IF($B8809="","",IF(COUNTIF(Exclusions!$A:$A,$B8809)&gt;0,"Yes","No"))</f>
        <v/>
      </c>
      <c r="R8809" s="17">
        <f>IF($B8809="","",MIN(1,DAY($A8809)/IF($N8809="Superstore",Settings!$B$5,Settings!$B$4)))</f>
        <v/>
      </c>
      <c r="S8809" s="17">
        <f>IF(OR($B8809="",$G8809="",$R8809=0),"",$G8809/$R8809)</f>
        <v/>
      </c>
      <c r="T8809">
        <f>IF($S8809="","",IF($S8809&lt;Settings!$B$8,"Critical",IF($S8809&lt;Settings!$B$9,"Semi Critical","Non Critical")))</f>
        <v/>
      </c>
      <c r="U8809">
        <f>IF($B8809="","",IFERROR(VLOOKUP($O8809,Leaders!$A:$B,2,0),"Not Mapped"))</f>
        <v/>
      </c>
    </row>
    <row r="8810">
      <c r="A8810" s="16" t="n"/>
      <c r="G8810" s="17" t="n"/>
      <c r="H8810" s="17" t="n"/>
      <c r="I8810" s="17" t="n"/>
      <c r="J8810" s="17" t="n"/>
      <c r="K8810" s="17" t="n"/>
      <c r="L8810" s="17" t="n"/>
      <c r="N8810">
        <f>IF($B8810="","",IF($C8810="SUPERSTORE","Superstore","DH"))</f>
        <v/>
      </c>
      <c r="O8810">
        <f>IF($B8810="","",IFERROR(VLOOKUP($B8810,Mapping!$A:$C,2,0),"Not Mapped"))</f>
        <v/>
      </c>
      <c r="P8810">
        <f>IF($B8810="","",IFERROR(VLOOKUP($B8810,Mapping!$A:$C,3,0),"Not Mapped"))</f>
        <v/>
      </c>
      <c r="Q8810">
        <f>IF($B8810="","",IF(COUNTIF(Exclusions!$A:$A,$B8810)&gt;0,"Yes","No"))</f>
        <v/>
      </c>
      <c r="R8810" s="17">
        <f>IF($B8810="","",MIN(1,DAY($A8810)/IF($N8810="Superstore",Settings!$B$5,Settings!$B$4)))</f>
        <v/>
      </c>
      <c r="S8810" s="17">
        <f>IF(OR($B8810="",$G8810="",$R8810=0),"",$G8810/$R8810)</f>
        <v/>
      </c>
      <c r="T8810">
        <f>IF($S8810="","",IF($S8810&lt;Settings!$B$8,"Critical",IF($S8810&lt;Settings!$B$9,"Semi Critical","Non Critical")))</f>
        <v/>
      </c>
      <c r="U8810">
        <f>IF($B8810="","",IFERROR(VLOOKUP($O8810,Leaders!$A:$B,2,0),"Not Mapped"))</f>
        <v/>
      </c>
    </row>
    <row r="8811">
      <c r="A8811" s="16" t="n"/>
      <c r="G8811" s="17" t="n"/>
      <c r="H8811" s="17" t="n"/>
      <c r="I8811" s="17" t="n"/>
      <c r="J8811" s="17" t="n"/>
      <c r="K8811" s="17" t="n"/>
      <c r="L8811" s="17" t="n"/>
      <c r="N8811">
        <f>IF($B8811="","",IF($C8811="SUPERSTORE","Superstore","DH"))</f>
        <v/>
      </c>
      <c r="O8811">
        <f>IF($B8811="","",IFERROR(VLOOKUP($B8811,Mapping!$A:$C,2,0),"Not Mapped"))</f>
        <v/>
      </c>
      <c r="P8811">
        <f>IF($B8811="","",IFERROR(VLOOKUP($B8811,Mapping!$A:$C,3,0),"Not Mapped"))</f>
        <v/>
      </c>
      <c r="Q8811">
        <f>IF($B8811="","",IF(COUNTIF(Exclusions!$A:$A,$B8811)&gt;0,"Yes","No"))</f>
        <v/>
      </c>
      <c r="R8811" s="17">
        <f>IF($B8811="","",MIN(1,DAY($A8811)/IF($N8811="Superstore",Settings!$B$5,Settings!$B$4)))</f>
        <v/>
      </c>
      <c r="S8811" s="17">
        <f>IF(OR($B8811="",$G8811="",$R8811=0),"",$G8811/$R8811)</f>
        <v/>
      </c>
      <c r="T8811">
        <f>IF($S8811="","",IF($S8811&lt;Settings!$B$8,"Critical",IF($S8811&lt;Settings!$B$9,"Semi Critical","Non Critical")))</f>
        <v/>
      </c>
      <c r="U8811">
        <f>IF($B8811="","",IFERROR(VLOOKUP($O8811,Leaders!$A:$B,2,0),"Not Mapped"))</f>
        <v/>
      </c>
    </row>
    <row r="8812">
      <c r="A8812" s="16" t="n"/>
      <c r="G8812" s="17" t="n"/>
      <c r="H8812" s="17" t="n"/>
      <c r="I8812" s="17" t="n"/>
      <c r="J8812" s="17" t="n"/>
      <c r="K8812" s="17" t="n"/>
      <c r="L8812" s="17" t="n"/>
      <c r="N8812">
        <f>IF($B8812="","",IF($C8812="SUPERSTORE","Superstore","DH"))</f>
        <v/>
      </c>
      <c r="O8812">
        <f>IF($B8812="","",IFERROR(VLOOKUP($B8812,Mapping!$A:$C,2,0),"Not Mapped"))</f>
        <v/>
      </c>
      <c r="P8812">
        <f>IF($B8812="","",IFERROR(VLOOKUP($B8812,Mapping!$A:$C,3,0),"Not Mapped"))</f>
        <v/>
      </c>
      <c r="Q8812">
        <f>IF($B8812="","",IF(COUNTIF(Exclusions!$A:$A,$B8812)&gt;0,"Yes","No"))</f>
        <v/>
      </c>
      <c r="R8812" s="17">
        <f>IF($B8812="","",MIN(1,DAY($A8812)/IF($N8812="Superstore",Settings!$B$5,Settings!$B$4)))</f>
        <v/>
      </c>
      <c r="S8812" s="17">
        <f>IF(OR($B8812="",$G8812="",$R8812=0),"",$G8812/$R8812)</f>
        <v/>
      </c>
      <c r="T8812">
        <f>IF($S8812="","",IF($S8812&lt;Settings!$B$8,"Critical",IF($S8812&lt;Settings!$B$9,"Semi Critical","Non Critical")))</f>
        <v/>
      </c>
      <c r="U8812">
        <f>IF($B8812="","",IFERROR(VLOOKUP($O8812,Leaders!$A:$B,2,0),"Not Mapped"))</f>
        <v/>
      </c>
    </row>
    <row r="8813">
      <c r="A8813" s="16" t="n"/>
      <c r="G8813" s="17" t="n"/>
      <c r="H8813" s="17" t="n"/>
      <c r="I8813" s="17" t="n"/>
      <c r="J8813" s="17" t="n"/>
      <c r="K8813" s="17" t="n"/>
      <c r="L8813" s="17" t="n"/>
      <c r="N8813">
        <f>IF($B8813="","",IF($C8813="SUPERSTORE","Superstore","DH"))</f>
        <v/>
      </c>
      <c r="O8813">
        <f>IF($B8813="","",IFERROR(VLOOKUP($B8813,Mapping!$A:$C,2,0),"Not Mapped"))</f>
        <v/>
      </c>
      <c r="P8813">
        <f>IF($B8813="","",IFERROR(VLOOKUP($B8813,Mapping!$A:$C,3,0),"Not Mapped"))</f>
        <v/>
      </c>
      <c r="Q8813">
        <f>IF($B8813="","",IF(COUNTIF(Exclusions!$A:$A,$B8813)&gt;0,"Yes","No"))</f>
        <v/>
      </c>
      <c r="R8813" s="17">
        <f>IF($B8813="","",MIN(1,DAY($A8813)/IF($N8813="Superstore",Settings!$B$5,Settings!$B$4)))</f>
        <v/>
      </c>
      <c r="S8813" s="17">
        <f>IF(OR($B8813="",$G8813="",$R8813=0),"",$G8813/$R8813)</f>
        <v/>
      </c>
      <c r="T8813">
        <f>IF($S8813="","",IF($S8813&lt;Settings!$B$8,"Critical",IF($S8813&lt;Settings!$B$9,"Semi Critical","Non Critical")))</f>
        <v/>
      </c>
      <c r="U8813">
        <f>IF($B8813="","",IFERROR(VLOOKUP($O8813,Leaders!$A:$B,2,0),"Not Mapped"))</f>
        <v/>
      </c>
    </row>
    <row r="8814">
      <c r="A8814" s="16" t="n"/>
      <c r="G8814" s="17" t="n"/>
      <c r="H8814" s="17" t="n"/>
      <c r="I8814" s="17" t="n"/>
      <c r="J8814" s="17" t="n"/>
      <c r="K8814" s="17" t="n"/>
      <c r="L8814" s="17" t="n"/>
      <c r="N8814">
        <f>IF($B8814="","",IF($C8814="SUPERSTORE","Superstore","DH"))</f>
        <v/>
      </c>
      <c r="O8814">
        <f>IF($B8814="","",IFERROR(VLOOKUP($B8814,Mapping!$A:$C,2,0),"Not Mapped"))</f>
        <v/>
      </c>
      <c r="P8814">
        <f>IF($B8814="","",IFERROR(VLOOKUP($B8814,Mapping!$A:$C,3,0),"Not Mapped"))</f>
        <v/>
      </c>
      <c r="Q8814">
        <f>IF($B8814="","",IF(COUNTIF(Exclusions!$A:$A,$B8814)&gt;0,"Yes","No"))</f>
        <v/>
      </c>
      <c r="R8814" s="17">
        <f>IF($B8814="","",MIN(1,DAY($A8814)/IF($N8814="Superstore",Settings!$B$5,Settings!$B$4)))</f>
        <v/>
      </c>
      <c r="S8814" s="17">
        <f>IF(OR($B8814="",$G8814="",$R8814=0),"",$G8814/$R8814)</f>
        <v/>
      </c>
      <c r="T8814">
        <f>IF($S8814="","",IF($S8814&lt;Settings!$B$8,"Critical",IF($S8814&lt;Settings!$B$9,"Semi Critical","Non Critical")))</f>
        <v/>
      </c>
      <c r="U8814">
        <f>IF($B8814="","",IFERROR(VLOOKUP($O8814,Leaders!$A:$B,2,0),"Not Mapped"))</f>
        <v/>
      </c>
    </row>
    <row r="8815">
      <c r="A8815" s="16" t="n"/>
      <c r="G8815" s="17" t="n"/>
      <c r="H8815" s="17" t="n"/>
      <c r="I8815" s="17" t="n"/>
      <c r="J8815" s="17" t="n"/>
      <c r="K8815" s="17" t="n"/>
      <c r="L8815" s="17" t="n"/>
      <c r="N8815">
        <f>IF($B8815="","",IF($C8815="SUPERSTORE","Superstore","DH"))</f>
        <v/>
      </c>
      <c r="O8815">
        <f>IF($B8815="","",IFERROR(VLOOKUP($B8815,Mapping!$A:$C,2,0),"Not Mapped"))</f>
        <v/>
      </c>
      <c r="P8815">
        <f>IF($B8815="","",IFERROR(VLOOKUP($B8815,Mapping!$A:$C,3,0),"Not Mapped"))</f>
        <v/>
      </c>
      <c r="Q8815">
        <f>IF($B8815="","",IF(COUNTIF(Exclusions!$A:$A,$B8815)&gt;0,"Yes","No"))</f>
        <v/>
      </c>
      <c r="R8815" s="17">
        <f>IF($B8815="","",MIN(1,DAY($A8815)/IF($N8815="Superstore",Settings!$B$5,Settings!$B$4)))</f>
        <v/>
      </c>
      <c r="S8815" s="17">
        <f>IF(OR($B8815="",$G8815="",$R8815=0),"",$G8815/$R8815)</f>
        <v/>
      </c>
      <c r="T8815">
        <f>IF($S8815="","",IF($S8815&lt;Settings!$B$8,"Critical",IF($S8815&lt;Settings!$B$9,"Semi Critical","Non Critical")))</f>
        <v/>
      </c>
      <c r="U8815">
        <f>IF($B8815="","",IFERROR(VLOOKUP($O8815,Leaders!$A:$B,2,0),"Not Mapped"))</f>
        <v/>
      </c>
    </row>
    <row r="8816">
      <c r="A8816" s="16" t="n"/>
      <c r="G8816" s="17" t="n"/>
      <c r="H8816" s="17" t="n"/>
      <c r="I8816" s="17" t="n"/>
      <c r="J8816" s="17" t="n"/>
      <c r="K8816" s="17" t="n"/>
      <c r="L8816" s="17" t="n"/>
      <c r="N8816">
        <f>IF($B8816="","",IF($C8816="SUPERSTORE","Superstore","DH"))</f>
        <v/>
      </c>
      <c r="O8816">
        <f>IF($B8816="","",IFERROR(VLOOKUP($B8816,Mapping!$A:$C,2,0),"Not Mapped"))</f>
        <v/>
      </c>
      <c r="P8816">
        <f>IF($B8816="","",IFERROR(VLOOKUP($B8816,Mapping!$A:$C,3,0),"Not Mapped"))</f>
        <v/>
      </c>
      <c r="Q8816">
        <f>IF($B8816="","",IF(COUNTIF(Exclusions!$A:$A,$B8816)&gt;0,"Yes","No"))</f>
        <v/>
      </c>
      <c r="R8816" s="17">
        <f>IF($B8816="","",MIN(1,DAY($A8816)/IF($N8816="Superstore",Settings!$B$5,Settings!$B$4)))</f>
        <v/>
      </c>
      <c r="S8816" s="17">
        <f>IF(OR($B8816="",$G8816="",$R8816=0),"",$G8816/$R8816)</f>
        <v/>
      </c>
      <c r="T8816">
        <f>IF($S8816="","",IF($S8816&lt;Settings!$B$8,"Critical",IF($S8816&lt;Settings!$B$9,"Semi Critical","Non Critical")))</f>
        <v/>
      </c>
      <c r="U8816">
        <f>IF($B8816="","",IFERROR(VLOOKUP($O8816,Leaders!$A:$B,2,0),"Not Mapped"))</f>
        <v/>
      </c>
    </row>
    <row r="8817">
      <c r="A8817" s="16" t="n"/>
      <c r="G8817" s="17" t="n"/>
      <c r="H8817" s="17" t="n"/>
      <c r="I8817" s="17" t="n"/>
      <c r="J8817" s="17" t="n"/>
      <c r="K8817" s="17" t="n"/>
      <c r="L8817" s="17" t="n"/>
      <c r="N8817">
        <f>IF($B8817="","",IF($C8817="SUPERSTORE","Superstore","DH"))</f>
        <v/>
      </c>
      <c r="O8817">
        <f>IF($B8817="","",IFERROR(VLOOKUP($B8817,Mapping!$A:$C,2,0),"Not Mapped"))</f>
        <v/>
      </c>
      <c r="P8817">
        <f>IF($B8817="","",IFERROR(VLOOKUP($B8817,Mapping!$A:$C,3,0),"Not Mapped"))</f>
        <v/>
      </c>
      <c r="Q8817">
        <f>IF($B8817="","",IF(COUNTIF(Exclusions!$A:$A,$B8817)&gt;0,"Yes","No"))</f>
        <v/>
      </c>
      <c r="R8817" s="17">
        <f>IF($B8817="","",MIN(1,DAY($A8817)/IF($N8817="Superstore",Settings!$B$5,Settings!$B$4)))</f>
        <v/>
      </c>
      <c r="S8817" s="17">
        <f>IF(OR($B8817="",$G8817="",$R8817=0),"",$G8817/$R8817)</f>
        <v/>
      </c>
      <c r="T8817">
        <f>IF($S8817="","",IF($S8817&lt;Settings!$B$8,"Critical",IF($S8817&lt;Settings!$B$9,"Semi Critical","Non Critical")))</f>
        <v/>
      </c>
      <c r="U8817">
        <f>IF($B8817="","",IFERROR(VLOOKUP($O8817,Leaders!$A:$B,2,0),"Not Mapped"))</f>
        <v/>
      </c>
    </row>
    <row r="8818">
      <c r="A8818" s="16" t="n"/>
      <c r="G8818" s="17" t="n"/>
      <c r="H8818" s="17" t="n"/>
      <c r="I8818" s="17" t="n"/>
      <c r="J8818" s="17" t="n"/>
      <c r="K8818" s="17" t="n"/>
      <c r="L8818" s="17" t="n"/>
      <c r="N8818">
        <f>IF($B8818="","",IF($C8818="SUPERSTORE","Superstore","DH"))</f>
        <v/>
      </c>
      <c r="O8818">
        <f>IF($B8818="","",IFERROR(VLOOKUP($B8818,Mapping!$A:$C,2,0),"Not Mapped"))</f>
        <v/>
      </c>
      <c r="P8818">
        <f>IF($B8818="","",IFERROR(VLOOKUP($B8818,Mapping!$A:$C,3,0),"Not Mapped"))</f>
        <v/>
      </c>
      <c r="Q8818">
        <f>IF($B8818="","",IF(COUNTIF(Exclusions!$A:$A,$B8818)&gt;0,"Yes","No"))</f>
        <v/>
      </c>
      <c r="R8818" s="17">
        <f>IF($B8818="","",MIN(1,DAY($A8818)/IF($N8818="Superstore",Settings!$B$5,Settings!$B$4)))</f>
        <v/>
      </c>
      <c r="S8818" s="17">
        <f>IF(OR($B8818="",$G8818="",$R8818=0),"",$G8818/$R8818)</f>
        <v/>
      </c>
      <c r="T8818">
        <f>IF($S8818="","",IF($S8818&lt;Settings!$B$8,"Critical",IF($S8818&lt;Settings!$B$9,"Semi Critical","Non Critical")))</f>
        <v/>
      </c>
      <c r="U8818">
        <f>IF($B8818="","",IFERROR(VLOOKUP($O8818,Leaders!$A:$B,2,0),"Not Mapped"))</f>
        <v/>
      </c>
    </row>
    <row r="8819">
      <c r="A8819" s="16" t="n"/>
      <c r="G8819" s="17" t="n"/>
      <c r="H8819" s="17" t="n"/>
      <c r="I8819" s="17" t="n"/>
      <c r="J8819" s="17" t="n"/>
      <c r="K8819" s="17" t="n"/>
      <c r="L8819" s="17" t="n"/>
      <c r="N8819">
        <f>IF($B8819="","",IF($C8819="SUPERSTORE","Superstore","DH"))</f>
        <v/>
      </c>
      <c r="O8819">
        <f>IF($B8819="","",IFERROR(VLOOKUP($B8819,Mapping!$A:$C,2,0),"Not Mapped"))</f>
        <v/>
      </c>
      <c r="P8819">
        <f>IF($B8819="","",IFERROR(VLOOKUP($B8819,Mapping!$A:$C,3,0),"Not Mapped"))</f>
        <v/>
      </c>
      <c r="Q8819">
        <f>IF($B8819="","",IF(COUNTIF(Exclusions!$A:$A,$B8819)&gt;0,"Yes","No"))</f>
        <v/>
      </c>
      <c r="R8819" s="17">
        <f>IF($B8819="","",MIN(1,DAY($A8819)/IF($N8819="Superstore",Settings!$B$5,Settings!$B$4)))</f>
        <v/>
      </c>
      <c r="S8819" s="17">
        <f>IF(OR($B8819="",$G8819="",$R8819=0),"",$G8819/$R8819)</f>
        <v/>
      </c>
      <c r="T8819">
        <f>IF($S8819="","",IF($S8819&lt;Settings!$B$8,"Critical",IF($S8819&lt;Settings!$B$9,"Semi Critical","Non Critical")))</f>
        <v/>
      </c>
      <c r="U8819">
        <f>IF($B8819="","",IFERROR(VLOOKUP($O8819,Leaders!$A:$B,2,0),"Not Mapped"))</f>
        <v/>
      </c>
    </row>
    <row r="8820">
      <c r="A8820" s="16" t="n"/>
      <c r="G8820" s="17" t="n"/>
      <c r="H8820" s="17" t="n"/>
      <c r="I8820" s="17" t="n"/>
      <c r="J8820" s="17" t="n"/>
      <c r="K8820" s="17" t="n"/>
      <c r="L8820" s="17" t="n"/>
      <c r="N8820">
        <f>IF($B8820="","",IF($C8820="SUPERSTORE","Superstore","DH"))</f>
        <v/>
      </c>
      <c r="O8820">
        <f>IF($B8820="","",IFERROR(VLOOKUP($B8820,Mapping!$A:$C,2,0),"Not Mapped"))</f>
        <v/>
      </c>
      <c r="P8820">
        <f>IF($B8820="","",IFERROR(VLOOKUP($B8820,Mapping!$A:$C,3,0),"Not Mapped"))</f>
        <v/>
      </c>
      <c r="Q8820">
        <f>IF($B8820="","",IF(COUNTIF(Exclusions!$A:$A,$B8820)&gt;0,"Yes","No"))</f>
        <v/>
      </c>
      <c r="R8820" s="17">
        <f>IF($B8820="","",MIN(1,DAY($A8820)/IF($N8820="Superstore",Settings!$B$5,Settings!$B$4)))</f>
        <v/>
      </c>
      <c r="S8820" s="17">
        <f>IF(OR($B8820="",$G8820="",$R8820=0),"",$G8820/$R8820)</f>
        <v/>
      </c>
      <c r="T8820">
        <f>IF($S8820="","",IF($S8820&lt;Settings!$B$8,"Critical",IF($S8820&lt;Settings!$B$9,"Semi Critical","Non Critical")))</f>
        <v/>
      </c>
      <c r="U8820">
        <f>IF($B8820="","",IFERROR(VLOOKUP($O8820,Leaders!$A:$B,2,0),"Not Mapped"))</f>
        <v/>
      </c>
    </row>
    <row r="8821">
      <c r="A8821" s="16" t="n"/>
      <c r="G8821" s="17" t="n"/>
      <c r="H8821" s="17" t="n"/>
      <c r="I8821" s="17" t="n"/>
      <c r="J8821" s="17" t="n"/>
      <c r="K8821" s="17" t="n"/>
      <c r="L8821" s="17" t="n"/>
      <c r="N8821">
        <f>IF($B8821="","",IF($C8821="SUPERSTORE","Superstore","DH"))</f>
        <v/>
      </c>
      <c r="O8821">
        <f>IF($B8821="","",IFERROR(VLOOKUP($B8821,Mapping!$A:$C,2,0),"Not Mapped"))</f>
        <v/>
      </c>
      <c r="P8821">
        <f>IF($B8821="","",IFERROR(VLOOKUP($B8821,Mapping!$A:$C,3,0),"Not Mapped"))</f>
        <v/>
      </c>
      <c r="Q8821">
        <f>IF($B8821="","",IF(COUNTIF(Exclusions!$A:$A,$B8821)&gt;0,"Yes","No"))</f>
        <v/>
      </c>
      <c r="R8821" s="17">
        <f>IF($B8821="","",MIN(1,DAY($A8821)/IF($N8821="Superstore",Settings!$B$5,Settings!$B$4)))</f>
        <v/>
      </c>
      <c r="S8821" s="17">
        <f>IF(OR($B8821="",$G8821="",$R8821=0),"",$G8821/$R8821)</f>
        <v/>
      </c>
      <c r="T8821">
        <f>IF($S8821="","",IF($S8821&lt;Settings!$B$8,"Critical",IF($S8821&lt;Settings!$B$9,"Semi Critical","Non Critical")))</f>
        <v/>
      </c>
      <c r="U8821">
        <f>IF($B8821="","",IFERROR(VLOOKUP($O8821,Leaders!$A:$B,2,0),"Not Mapped"))</f>
        <v/>
      </c>
    </row>
    <row r="8822">
      <c r="A8822" s="16" t="n"/>
      <c r="G8822" s="17" t="n"/>
      <c r="H8822" s="17" t="n"/>
      <c r="I8822" s="17" t="n"/>
      <c r="J8822" s="17" t="n"/>
      <c r="K8822" s="17" t="n"/>
      <c r="L8822" s="17" t="n"/>
      <c r="N8822">
        <f>IF($B8822="","",IF($C8822="SUPERSTORE","Superstore","DH"))</f>
        <v/>
      </c>
      <c r="O8822">
        <f>IF($B8822="","",IFERROR(VLOOKUP($B8822,Mapping!$A:$C,2,0),"Not Mapped"))</f>
        <v/>
      </c>
      <c r="P8822">
        <f>IF($B8822="","",IFERROR(VLOOKUP($B8822,Mapping!$A:$C,3,0),"Not Mapped"))</f>
        <v/>
      </c>
      <c r="Q8822">
        <f>IF($B8822="","",IF(COUNTIF(Exclusions!$A:$A,$B8822)&gt;0,"Yes","No"))</f>
        <v/>
      </c>
      <c r="R8822" s="17">
        <f>IF($B8822="","",MIN(1,DAY($A8822)/IF($N8822="Superstore",Settings!$B$5,Settings!$B$4)))</f>
        <v/>
      </c>
      <c r="S8822" s="17">
        <f>IF(OR($B8822="",$G8822="",$R8822=0),"",$G8822/$R8822)</f>
        <v/>
      </c>
      <c r="T8822">
        <f>IF($S8822="","",IF($S8822&lt;Settings!$B$8,"Critical",IF($S8822&lt;Settings!$B$9,"Semi Critical","Non Critical")))</f>
        <v/>
      </c>
      <c r="U8822">
        <f>IF($B8822="","",IFERROR(VLOOKUP($O8822,Leaders!$A:$B,2,0),"Not Mapped"))</f>
        <v/>
      </c>
    </row>
    <row r="8823">
      <c r="A8823" s="16" t="n"/>
      <c r="G8823" s="17" t="n"/>
      <c r="H8823" s="17" t="n"/>
      <c r="I8823" s="17" t="n"/>
      <c r="J8823" s="17" t="n"/>
      <c r="K8823" s="17" t="n"/>
      <c r="L8823" s="17" t="n"/>
      <c r="N8823">
        <f>IF($B8823="","",IF($C8823="SUPERSTORE","Superstore","DH"))</f>
        <v/>
      </c>
      <c r="O8823">
        <f>IF($B8823="","",IFERROR(VLOOKUP($B8823,Mapping!$A:$C,2,0),"Not Mapped"))</f>
        <v/>
      </c>
      <c r="P8823">
        <f>IF($B8823="","",IFERROR(VLOOKUP($B8823,Mapping!$A:$C,3,0),"Not Mapped"))</f>
        <v/>
      </c>
      <c r="Q8823">
        <f>IF($B8823="","",IF(COUNTIF(Exclusions!$A:$A,$B8823)&gt;0,"Yes","No"))</f>
        <v/>
      </c>
      <c r="R8823" s="17">
        <f>IF($B8823="","",MIN(1,DAY($A8823)/IF($N8823="Superstore",Settings!$B$5,Settings!$B$4)))</f>
        <v/>
      </c>
      <c r="S8823" s="17">
        <f>IF(OR($B8823="",$G8823="",$R8823=0),"",$G8823/$R8823)</f>
        <v/>
      </c>
      <c r="T8823">
        <f>IF($S8823="","",IF($S8823&lt;Settings!$B$8,"Critical",IF($S8823&lt;Settings!$B$9,"Semi Critical","Non Critical")))</f>
        <v/>
      </c>
      <c r="U8823">
        <f>IF($B8823="","",IFERROR(VLOOKUP($O8823,Leaders!$A:$B,2,0),"Not Mapped"))</f>
        <v/>
      </c>
    </row>
    <row r="8824">
      <c r="A8824" s="16" t="n"/>
      <c r="G8824" s="17" t="n"/>
      <c r="H8824" s="17" t="n"/>
      <c r="I8824" s="17" t="n"/>
      <c r="J8824" s="17" t="n"/>
      <c r="K8824" s="17" t="n"/>
      <c r="L8824" s="17" t="n"/>
      <c r="N8824">
        <f>IF($B8824="","",IF($C8824="SUPERSTORE","Superstore","DH"))</f>
        <v/>
      </c>
      <c r="O8824">
        <f>IF($B8824="","",IFERROR(VLOOKUP($B8824,Mapping!$A:$C,2,0),"Not Mapped"))</f>
        <v/>
      </c>
      <c r="P8824">
        <f>IF($B8824="","",IFERROR(VLOOKUP($B8824,Mapping!$A:$C,3,0),"Not Mapped"))</f>
        <v/>
      </c>
      <c r="Q8824">
        <f>IF($B8824="","",IF(COUNTIF(Exclusions!$A:$A,$B8824)&gt;0,"Yes","No"))</f>
        <v/>
      </c>
      <c r="R8824" s="17">
        <f>IF($B8824="","",MIN(1,DAY($A8824)/IF($N8824="Superstore",Settings!$B$5,Settings!$B$4)))</f>
        <v/>
      </c>
      <c r="S8824" s="17">
        <f>IF(OR($B8824="",$G8824="",$R8824=0),"",$G8824/$R8824)</f>
        <v/>
      </c>
      <c r="T8824">
        <f>IF($S8824="","",IF($S8824&lt;Settings!$B$8,"Critical",IF($S8824&lt;Settings!$B$9,"Semi Critical","Non Critical")))</f>
        <v/>
      </c>
      <c r="U8824">
        <f>IF($B8824="","",IFERROR(VLOOKUP($O8824,Leaders!$A:$B,2,0),"Not Mapped"))</f>
        <v/>
      </c>
    </row>
    <row r="8825">
      <c r="A8825" s="16" t="n"/>
      <c r="G8825" s="17" t="n"/>
      <c r="H8825" s="17" t="n"/>
      <c r="I8825" s="17" t="n"/>
      <c r="J8825" s="17" t="n"/>
      <c r="K8825" s="17" t="n"/>
      <c r="L8825" s="17" t="n"/>
      <c r="N8825">
        <f>IF($B8825="","",IF($C8825="SUPERSTORE","Superstore","DH"))</f>
        <v/>
      </c>
      <c r="O8825">
        <f>IF($B8825="","",IFERROR(VLOOKUP($B8825,Mapping!$A:$C,2,0),"Not Mapped"))</f>
        <v/>
      </c>
      <c r="P8825">
        <f>IF($B8825="","",IFERROR(VLOOKUP($B8825,Mapping!$A:$C,3,0),"Not Mapped"))</f>
        <v/>
      </c>
      <c r="Q8825">
        <f>IF($B8825="","",IF(COUNTIF(Exclusions!$A:$A,$B8825)&gt;0,"Yes","No"))</f>
        <v/>
      </c>
      <c r="R8825" s="17">
        <f>IF($B8825="","",MIN(1,DAY($A8825)/IF($N8825="Superstore",Settings!$B$5,Settings!$B$4)))</f>
        <v/>
      </c>
      <c r="S8825" s="17">
        <f>IF(OR($B8825="",$G8825="",$R8825=0),"",$G8825/$R8825)</f>
        <v/>
      </c>
      <c r="T8825">
        <f>IF($S8825="","",IF($S8825&lt;Settings!$B$8,"Critical",IF($S8825&lt;Settings!$B$9,"Semi Critical","Non Critical")))</f>
        <v/>
      </c>
      <c r="U8825">
        <f>IF($B8825="","",IFERROR(VLOOKUP($O8825,Leaders!$A:$B,2,0),"Not Mapped"))</f>
        <v/>
      </c>
    </row>
    <row r="8826">
      <c r="A8826" s="16" t="n"/>
      <c r="G8826" s="17" t="n"/>
      <c r="H8826" s="17" t="n"/>
      <c r="I8826" s="17" t="n"/>
      <c r="J8826" s="17" t="n"/>
      <c r="K8826" s="17" t="n"/>
      <c r="L8826" s="17" t="n"/>
      <c r="N8826">
        <f>IF($B8826="","",IF($C8826="SUPERSTORE","Superstore","DH"))</f>
        <v/>
      </c>
      <c r="O8826">
        <f>IF($B8826="","",IFERROR(VLOOKUP($B8826,Mapping!$A:$C,2,0),"Not Mapped"))</f>
        <v/>
      </c>
      <c r="P8826">
        <f>IF($B8826="","",IFERROR(VLOOKUP($B8826,Mapping!$A:$C,3,0),"Not Mapped"))</f>
        <v/>
      </c>
      <c r="Q8826">
        <f>IF($B8826="","",IF(COUNTIF(Exclusions!$A:$A,$B8826)&gt;0,"Yes","No"))</f>
        <v/>
      </c>
      <c r="R8826" s="17">
        <f>IF($B8826="","",MIN(1,DAY($A8826)/IF($N8826="Superstore",Settings!$B$5,Settings!$B$4)))</f>
        <v/>
      </c>
      <c r="S8826" s="17">
        <f>IF(OR($B8826="",$G8826="",$R8826=0),"",$G8826/$R8826)</f>
        <v/>
      </c>
      <c r="T8826">
        <f>IF($S8826="","",IF($S8826&lt;Settings!$B$8,"Critical",IF($S8826&lt;Settings!$B$9,"Semi Critical","Non Critical")))</f>
        <v/>
      </c>
      <c r="U8826">
        <f>IF($B8826="","",IFERROR(VLOOKUP($O8826,Leaders!$A:$B,2,0),"Not Mapped"))</f>
        <v/>
      </c>
    </row>
    <row r="8827">
      <c r="A8827" s="16" t="n"/>
      <c r="G8827" s="17" t="n"/>
      <c r="H8827" s="17" t="n"/>
      <c r="I8827" s="17" t="n"/>
      <c r="J8827" s="17" t="n"/>
      <c r="K8827" s="17" t="n"/>
      <c r="L8827" s="17" t="n"/>
      <c r="N8827">
        <f>IF($B8827="","",IF($C8827="SUPERSTORE","Superstore","DH"))</f>
        <v/>
      </c>
      <c r="O8827">
        <f>IF($B8827="","",IFERROR(VLOOKUP($B8827,Mapping!$A:$C,2,0),"Not Mapped"))</f>
        <v/>
      </c>
      <c r="P8827">
        <f>IF($B8827="","",IFERROR(VLOOKUP($B8827,Mapping!$A:$C,3,0),"Not Mapped"))</f>
        <v/>
      </c>
      <c r="Q8827">
        <f>IF($B8827="","",IF(COUNTIF(Exclusions!$A:$A,$B8827)&gt;0,"Yes","No"))</f>
        <v/>
      </c>
      <c r="R8827" s="17">
        <f>IF($B8827="","",MIN(1,DAY($A8827)/IF($N8827="Superstore",Settings!$B$5,Settings!$B$4)))</f>
        <v/>
      </c>
      <c r="S8827" s="17">
        <f>IF(OR($B8827="",$G8827="",$R8827=0),"",$G8827/$R8827)</f>
        <v/>
      </c>
      <c r="T8827">
        <f>IF($S8827="","",IF($S8827&lt;Settings!$B$8,"Critical",IF($S8827&lt;Settings!$B$9,"Semi Critical","Non Critical")))</f>
        <v/>
      </c>
      <c r="U8827">
        <f>IF($B8827="","",IFERROR(VLOOKUP($O8827,Leaders!$A:$B,2,0),"Not Mapped"))</f>
        <v/>
      </c>
    </row>
    <row r="8828">
      <c r="A8828" s="16" t="n"/>
      <c r="G8828" s="17" t="n"/>
      <c r="H8828" s="17" t="n"/>
      <c r="I8828" s="17" t="n"/>
      <c r="J8828" s="17" t="n"/>
      <c r="K8828" s="17" t="n"/>
      <c r="L8828" s="17" t="n"/>
      <c r="N8828">
        <f>IF($B8828="","",IF($C8828="SUPERSTORE","Superstore","DH"))</f>
        <v/>
      </c>
      <c r="O8828">
        <f>IF($B8828="","",IFERROR(VLOOKUP($B8828,Mapping!$A:$C,2,0),"Not Mapped"))</f>
        <v/>
      </c>
      <c r="P8828">
        <f>IF($B8828="","",IFERROR(VLOOKUP($B8828,Mapping!$A:$C,3,0),"Not Mapped"))</f>
        <v/>
      </c>
      <c r="Q8828">
        <f>IF($B8828="","",IF(COUNTIF(Exclusions!$A:$A,$B8828)&gt;0,"Yes","No"))</f>
        <v/>
      </c>
      <c r="R8828" s="17">
        <f>IF($B8828="","",MIN(1,DAY($A8828)/IF($N8828="Superstore",Settings!$B$5,Settings!$B$4)))</f>
        <v/>
      </c>
      <c r="S8828" s="17">
        <f>IF(OR($B8828="",$G8828="",$R8828=0),"",$G8828/$R8828)</f>
        <v/>
      </c>
      <c r="T8828">
        <f>IF($S8828="","",IF($S8828&lt;Settings!$B$8,"Critical",IF($S8828&lt;Settings!$B$9,"Semi Critical","Non Critical")))</f>
        <v/>
      </c>
      <c r="U8828">
        <f>IF($B8828="","",IFERROR(VLOOKUP($O8828,Leaders!$A:$B,2,0),"Not Mapped"))</f>
        <v/>
      </c>
    </row>
    <row r="8829">
      <c r="A8829" s="16" t="n"/>
      <c r="G8829" s="17" t="n"/>
      <c r="H8829" s="17" t="n"/>
      <c r="I8829" s="17" t="n"/>
      <c r="J8829" s="17" t="n"/>
      <c r="K8829" s="17" t="n"/>
      <c r="L8829" s="17" t="n"/>
      <c r="N8829">
        <f>IF($B8829="","",IF($C8829="SUPERSTORE","Superstore","DH"))</f>
        <v/>
      </c>
      <c r="O8829">
        <f>IF($B8829="","",IFERROR(VLOOKUP($B8829,Mapping!$A:$C,2,0),"Not Mapped"))</f>
        <v/>
      </c>
      <c r="P8829">
        <f>IF($B8829="","",IFERROR(VLOOKUP($B8829,Mapping!$A:$C,3,0),"Not Mapped"))</f>
        <v/>
      </c>
      <c r="Q8829">
        <f>IF($B8829="","",IF(COUNTIF(Exclusions!$A:$A,$B8829)&gt;0,"Yes","No"))</f>
        <v/>
      </c>
      <c r="R8829" s="17">
        <f>IF($B8829="","",MIN(1,DAY($A8829)/IF($N8829="Superstore",Settings!$B$5,Settings!$B$4)))</f>
        <v/>
      </c>
      <c r="S8829" s="17">
        <f>IF(OR($B8829="",$G8829="",$R8829=0),"",$G8829/$R8829)</f>
        <v/>
      </c>
      <c r="T8829">
        <f>IF($S8829="","",IF($S8829&lt;Settings!$B$8,"Critical",IF($S8829&lt;Settings!$B$9,"Semi Critical","Non Critical")))</f>
        <v/>
      </c>
      <c r="U8829">
        <f>IF($B8829="","",IFERROR(VLOOKUP($O8829,Leaders!$A:$B,2,0),"Not Mapped"))</f>
        <v/>
      </c>
    </row>
    <row r="8830">
      <c r="A8830" s="16" t="n"/>
      <c r="G8830" s="17" t="n"/>
      <c r="H8830" s="17" t="n"/>
      <c r="I8830" s="17" t="n"/>
      <c r="J8830" s="17" t="n"/>
      <c r="K8830" s="17" t="n"/>
      <c r="L8830" s="17" t="n"/>
      <c r="N8830">
        <f>IF($B8830="","",IF($C8830="SUPERSTORE","Superstore","DH"))</f>
        <v/>
      </c>
      <c r="O8830">
        <f>IF($B8830="","",IFERROR(VLOOKUP($B8830,Mapping!$A:$C,2,0),"Not Mapped"))</f>
        <v/>
      </c>
      <c r="P8830">
        <f>IF($B8830="","",IFERROR(VLOOKUP($B8830,Mapping!$A:$C,3,0),"Not Mapped"))</f>
        <v/>
      </c>
      <c r="Q8830">
        <f>IF($B8830="","",IF(COUNTIF(Exclusions!$A:$A,$B8830)&gt;0,"Yes","No"))</f>
        <v/>
      </c>
      <c r="R8830" s="17">
        <f>IF($B8830="","",MIN(1,DAY($A8830)/IF($N8830="Superstore",Settings!$B$5,Settings!$B$4)))</f>
        <v/>
      </c>
      <c r="S8830" s="17">
        <f>IF(OR($B8830="",$G8830="",$R8830=0),"",$G8830/$R8830)</f>
        <v/>
      </c>
      <c r="T8830">
        <f>IF($S8830="","",IF($S8830&lt;Settings!$B$8,"Critical",IF($S8830&lt;Settings!$B$9,"Semi Critical","Non Critical")))</f>
        <v/>
      </c>
      <c r="U8830">
        <f>IF($B8830="","",IFERROR(VLOOKUP($O8830,Leaders!$A:$B,2,0),"Not Mapped"))</f>
        <v/>
      </c>
    </row>
    <row r="8831">
      <c r="A8831" s="16" t="n"/>
      <c r="G8831" s="17" t="n"/>
      <c r="H8831" s="17" t="n"/>
      <c r="I8831" s="17" t="n"/>
      <c r="J8831" s="17" t="n"/>
      <c r="K8831" s="17" t="n"/>
      <c r="L8831" s="17" t="n"/>
      <c r="N8831">
        <f>IF($B8831="","",IF($C8831="SUPERSTORE","Superstore","DH"))</f>
        <v/>
      </c>
      <c r="O8831">
        <f>IF($B8831="","",IFERROR(VLOOKUP($B8831,Mapping!$A:$C,2,0),"Not Mapped"))</f>
        <v/>
      </c>
      <c r="P8831">
        <f>IF($B8831="","",IFERROR(VLOOKUP($B8831,Mapping!$A:$C,3,0),"Not Mapped"))</f>
        <v/>
      </c>
      <c r="Q8831">
        <f>IF($B8831="","",IF(COUNTIF(Exclusions!$A:$A,$B8831)&gt;0,"Yes","No"))</f>
        <v/>
      </c>
      <c r="R8831" s="17">
        <f>IF($B8831="","",MIN(1,DAY($A8831)/IF($N8831="Superstore",Settings!$B$5,Settings!$B$4)))</f>
        <v/>
      </c>
      <c r="S8831" s="17">
        <f>IF(OR($B8831="",$G8831="",$R8831=0),"",$G8831/$R8831)</f>
        <v/>
      </c>
      <c r="T8831">
        <f>IF($S8831="","",IF($S8831&lt;Settings!$B$8,"Critical",IF($S8831&lt;Settings!$B$9,"Semi Critical","Non Critical")))</f>
        <v/>
      </c>
      <c r="U8831">
        <f>IF($B8831="","",IFERROR(VLOOKUP($O8831,Leaders!$A:$B,2,0),"Not Mapped"))</f>
        <v/>
      </c>
    </row>
    <row r="8832">
      <c r="A8832" s="16" t="n"/>
      <c r="G8832" s="17" t="n"/>
      <c r="H8832" s="17" t="n"/>
      <c r="I8832" s="17" t="n"/>
      <c r="J8832" s="17" t="n"/>
      <c r="K8832" s="17" t="n"/>
      <c r="L8832" s="17" t="n"/>
      <c r="N8832">
        <f>IF($B8832="","",IF($C8832="SUPERSTORE","Superstore","DH"))</f>
        <v/>
      </c>
      <c r="O8832">
        <f>IF($B8832="","",IFERROR(VLOOKUP($B8832,Mapping!$A:$C,2,0),"Not Mapped"))</f>
        <v/>
      </c>
      <c r="P8832">
        <f>IF($B8832="","",IFERROR(VLOOKUP($B8832,Mapping!$A:$C,3,0),"Not Mapped"))</f>
        <v/>
      </c>
      <c r="Q8832">
        <f>IF($B8832="","",IF(COUNTIF(Exclusions!$A:$A,$B8832)&gt;0,"Yes","No"))</f>
        <v/>
      </c>
      <c r="R8832" s="17">
        <f>IF($B8832="","",MIN(1,DAY($A8832)/IF($N8832="Superstore",Settings!$B$5,Settings!$B$4)))</f>
        <v/>
      </c>
      <c r="S8832" s="17">
        <f>IF(OR($B8832="",$G8832="",$R8832=0),"",$G8832/$R8832)</f>
        <v/>
      </c>
      <c r="T8832">
        <f>IF($S8832="","",IF($S8832&lt;Settings!$B$8,"Critical",IF($S8832&lt;Settings!$B$9,"Semi Critical","Non Critical")))</f>
        <v/>
      </c>
      <c r="U8832">
        <f>IF($B8832="","",IFERROR(VLOOKUP($O8832,Leaders!$A:$B,2,0),"Not Mapped"))</f>
        <v/>
      </c>
    </row>
    <row r="8833">
      <c r="A8833" s="16" t="n"/>
      <c r="G8833" s="17" t="n"/>
      <c r="H8833" s="17" t="n"/>
      <c r="I8833" s="17" t="n"/>
      <c r="J8833" s="17" t="n"/>
      <c r="K8833" s="17" t="n"/>
      <c r="L8833" s="17" t="n"/>
      <c r="N8833">
        <f>IF($B8833="","",IF($C8833="SUPERSTORE","Superstore","DH"))</f>
        <v/>
      </c>
      <c r="O8833">
        <f>IF($B8833="","",IFERROR(VLOOKUP($B8833,Mapping!$A:$C,2,0),"Not Mapped"))</f>
        <v/>
      </c>
      <c r="P8833">
        <f>IF($B8833="","",IFERROR(VLOOKUP($B8833,Mapping!$A:$C,3,0),"Not Mapped"))</f>
        <v/>
      </c>
      <c r="Q8833">
        <f>IF($B8833="","",IF(COUNTIF(Exclusions!$A:$A,$B8833)&gt;0,"Yes","No"))</f>
        <v/>
      </c>
      <c r="R8833" s="17">
        <f>IF($B8833="","",MIN(1,DAY($A8833)/IF($N8833="Superstore",Settings!$B$5,Settings!$B$4)))</f>
        <v/>
      </c>
      <c r="S8833" s="17">
        <f>IF(OR($B8833="",$G8833="",$R8833=0),"",$G8833/$R8833)</f>
        <v/>
      </c>
      <c r="T8833">
        <f>IF($S8833="","",IF($S8833&lt;Settings!$B$8,"Critical",IF($S8833&lt;Settings!$B$9,"Semi Critical","Non Critical")))</f>
        <v/>
      </c>
      <c r="U8833">
        <f>IF($B8833="","",IFERROR(VLOOKUP($O8833,Leaders!$A:$B,2,0),"Not Mapped"))</f>
        <v/>
      </c>
    </row>
    <row r="8834">
      <c r="A8834" s="16" t="n"/>
      <c r="G8834" s="17" t="n"/>
      <c r="H8834" s="17" t="n"/>
      <c r="I8834" s="17" t="n"/>
      <c r="J8834" s="17" t="n"/>
      <c r="K8834" s="17" t="n"/>
      <c r="L8834" s="17" t="n"/>
      <c r="N8834">
        <f>IF($B8834="","",IF($C8834="SUPERSTORE","Superstore","DH"))</f>
        <v/>
      </c>
      <c r="O8834">
        <f>IF($B8834="","",IFERROR(VLOOKUP($B8834,Mapping!$A:$C,2,0),"Not Mapped"))</f>
        <v/>
      </c>
      <c r="P8834">
        <f>IF($B8834="","",IFERROR(VLOOKUP($B8834,Mapping!$A:$C,3,0),"Not Mapped"))</f>
        <v/>
      </c>
      <c r="Q8834">
        <f>IF($B8834="","",IF(COUNTIF(Exclusions!$A:$A,$B8834)&gt;0,"Yes","No"))</f>
        <v/>
      </c>
      <c r="R8834" s="17">
        <f>IF($B8834="","",MIN(1,DAY($A8834)/IF($N8834="Superstore",Settings!$B$5,Settings!$B$4)))</f>
        <v/>
      </c>
      <c r="S8834" s="17">
        <f>IF(OR($B8834="",$G8834="",$R8834=0),"",$G8834/$R8834)</f>
        <v/>
      </c>
      <c r="T8834">
        <f>IF($S8834="","",IF($S8834&lt;Settings!$B$8,"Critical",IF($S8834&lt;Settings!$B$9,"Semi Critical","Non Critical")))</f>
        <v/>
      </c>
      <c r="U8834">
        <f>IF($B8834="","",IFERROR(VLOOKUP($O8834,Leaders!$A:$B,2,0),"Not Mapped"))</f>
        <v/>
      </c>
    </row>
    <row r="8835">
      <c r="A8835" s="16" t="n"/>
      <c r="G8835" s="17" t="n"/>
      <c r="H8835" s="17" t="n"/>
      <c r="I8835" s="17" t="n"/>
      <c r="J8835" s="17" t="n"/>
      <c r="K8835" s="17" t="n"/>
      <c r="L8835" s="17" t="n"/>
      <c r="N8835">
        <f>IF($B8835="","",IF($C8835="SUPERSTORE","Superstore","DH"))</f>
        <v/>
      </c>
      <c r="O8835">
        <f>IF($B8835="","",IFERROR(VLOOKUP($B8835,Mapping!$A:$C,2,0),"Not Mapped"))</f>
        <v/>
      </c>
      <c r="P8835">
        <f>IF($B8835="","",IFERROR(VLOOKUP($B8835,Mapping!$A:$C,3,0),"Not Mapped"))</f>
        <v/>
      </c>
      <c r="Q8835">
        <f>IF($B8835="","",IF(COUNTIF(Exclusions!$A:$A,$B8835)&gt;0,"Yes","No"))</f>
        <v/>
      </c>
      <c r="R8835" s="17">
        <f>IF($B8835="","",MIN(1,DAY($A8835)/IF($N8835="Superstore",Settings!$B$5,Settings!$B$4)))</f>
        <v/>
      </c>
      <c r="S8835" s="17">
        <f>IF(OR($B8835="",$G8835="",$R8835=0),"",$G8835/$R8835)</f>
        <v/>
      </c>
      <c r="T8835">
        <f>IF($S8835="","",IF($S8835&lt;Settings!$B$8,"Critical",IF($S8835&lt;Settings!$B$9,"Semi Critical","Non Critical")))</f>
        <v/>
      </c>
      <c r="U8835">
        <f>IF($B8835="","",IFERROR(VLOOKUP($O8835,Leaders!$A:$B,2,0),"Not Mapped"))</f>
        <v/>
      </c>
    </row>
    <row r="8836">
      <c r="A8836" s="16" t="n"/>
      <c r="G8836" s="17" t="n"/>
      <c r="H8836" s="17" t="n"/>
      <c r="I8836" s="17" t="n"/>
      <c r="J8836" s="17" t="n"/>
      <c r="K8836" s="17" t="n"/>
      <c r="L8836" s="17" t="n"/>
      <c r="N8836">
        <f>IF($B8836="","",IF($C8836="SUPERSTORE","Superstore","DH"))</f>
        <v/>
      </c>
      <c r="O8836">
        <f>IF($B8836="","",IFERROR(VLOOKUP($B8836,Mapping!$A:$C,2,0),"Not Mapped"))</f>
        <v/>
      </c>
      <c r="P8836">
        <f>IF($B8836="","",IFERROR(VLOOKUP($B8836,Mapping!$A:$C,3,0),"Not Mapped"))</f>
        <v/>
      </c>
      <c r="Q8836">
        <f>IF($B8836="","",IF(COUNTIF(Exclusions!$A:$A,$B8836)&gt;0,"Yes","No"))</f>
        <v/>
      </c>
      <c r="R8836" s="17">
        <f>IF($B8836="","",MIN(1,DAY($A8836)/IF($N8836="Superstore",Settings!$B$5,Settings!$B$4)))</f>
        <v/>
      </c>
      <c r="S8836" s="17">
        <f>IF(OR($B8836="",$G8836="",$R8836=0),"",$G8836/$R8836)</f>
        <v/>
      </c>
      <c r="T8836">
        <f>IF($S8836="","",IF($S8836&lt;Settings!$B$8,"Critical",IF($S8836&lt;Settings!$B$9,"Semi Critical","Non Critical")))</f>
        <v/>
      </c>
      <c r="U8836">
        <f>IF($B8836="","",IFERROR(VLOOKUP($O8836,Leaders!$A:$B,2,0),"Not Mapped"))</f>
        <v/>
      </c>
    </row>
    <row r="8837">
      <c r="A8837" s="16" t="n"/>
      <c r="G8837" s="17" t="n"/>
      <c r="H8837" s="17" t="n"/>
      <c r="I8837" s="17" t="n"/>
      <c r="J8837" s="17" t="n"/>
      <c r="K8837" s="17" t="n"/>
      <c r="L8837" s="17" t="n"/>
      <c r="N8837">
        <f>IF($B8837="","",IF($C8837="SUPERSTORE","Superstore","DH"))</f>
        <v/>
      </c>
      <c r="O8837">
        <f>IF($B8837="","",IFERROR(VLOOKUP($B8837,Mapping!$A:$C,2,0),"Not Mapped"))</f>
        <v/>
      </c>
      <c r="P8837">
        <f>IF($B8837="","",IFERROR(VLOOKUP($B8837,Mapping!$A:$C,3,0),"Not Mapped"))</f>
        <v/>
      </c>
      <c r="Q8837">
        <f>IF($B8837="","",IF(COUNTIF(Exclusions!$A:$A,$B8837)&gt;0,"Yes","No"))</f>
        <v/>
      </c>
      <c r="R8837" s="17">
        <f>IF($B8837="","",MIN(1,DAY($A8837)/IF($N8837="Superstore",Settings!$B$5,Settings!$B$4)))</f>
        <v/>
      </c>
      <c r="S8837" s="17">
        <f>IF(OR($B8837="",$G8837="",$R8837=0),"",$G8837/$R8837)</f>
        <v/>
      </c>
      <c r="T8837">
        <f>IF($S8837="","",IF($S8837&lt;Settings!$B$8,"Critical",IF($S8837&lt;Settings!$B$9,"Semi Critical","Non Critical")))</f>
        <v/>
      </c>
      <c r="U8837">
        <f>IF($B8837="","",IFERROR(VLOOKUP($O8837,Leaders!$A:$B,2,0),"Not Mapped"))</f>
        <v/>
      </c>
    </row>
    <row r="8838">
      <c r="A8838" s="16" t="n"/>
      <c r="G8838" s="17" t="n"/>
      <c r="H8838" s="17" t="n"/>
      <c r="I8838" s="17" t="n"/>
      <c r="J8838" s="17" t="n"/>
      <c r="K8838" s="17" t="n"/>
      <c r="L8838" s="17" t="n"/>
      <c r="N8838">
        <f>IF($B8838="","",IF($C8838="SUPERSTORE","Superstore","DH"))</f>
        <v/>
      </c>
      <c r="O8838">
        <f>IF($B8838="","",IFERROR(VLOOKUP($B8838,Mapping!$A:$C,2,0),"Not Mapped"))</f>
        <v/>
      </c>
      <c r="P8838">
        <f>IF($B8838="","",IFERROR(VLOOKUP($B8838,Mapping!$A:$C,3,0),"Not Mapped"))</f>
        <v/>
      </c>
      <c r="Q8838">
        <f>IF($B8838="","",IF(COUNTIF(Exclusions!$A:$A,$B8838)&gt;0,"Yes","No"))</f>
        <v/>
      </c>
      <c r="R8838" s="17">
        <f>IF($B8838="","",MIN(1,DAY($A8838)/IF($N8838="Superstore",Settings!$B$5,Settings!$B$4)))</f>
        <v/>
      </c>
      <c r="S8838" s="17">
        <f>IF(OR($B8838="",$G8838="",$R8838=0),"",$G8838/$R8838)</f>
        <v/>
      </c>
      <c r="T8838">
        <f>IF($S8838="","",IF($S8838&lt;Settings!$B$8,"Critical",IF($S8838&lt;Settings!$B$9,"Semi Critical","Non Critical")))</f>
        <v/>
      </c>
      <c r="U8838">
        <f>IF($B8838="","",IFERROR(VLOOKUP($O8838,Leaders!$A:$B,2,0),"Not Mapped"))</f>
        <v/>
      </c>
    </row>
    <row r="8839">
      <c r="A8839" s="16" t="n"/>
      <c r="G8839" s="17" t="n"/>
      <c r="H8839" s="17" t="n"/>
      <c r="I8839" s="17" t="n"/>
      <c r="J8839" s="17" t="n"/>
      <c r="K8839" s="17" t="n"/>
      <c r="L8839" s="17" t="n"/>
      <c r="N8839">
        <f>IF($B8839="","",IF($C8839="SUPERSTORE","Superstore","DH"))</f>
        <v/>
      </c>
      <c r="O8839">
        <f>IF($B8839="","",IFERROR(VLOOKUP($B8839,Mapping!$A:$C,2,0),"Not Mapped"))</f>
        <v/>
      </c>
      <c r="P8839">
        <f>IF($B8839="","",IFERROR(VLOOKUP($B8839,Mapping!$A:$C,3,0),"Not Mapped"))</f>
        <v/>
      </c>
      <c r="Q8839">
        <f>IF($B8839="","",IF(COUNTIF(Exclusions!$A:$A,$B8839)&gt;0,"Yes","No"))</f>
        <v/>
      </c>
      <c r="R8839" s="17">
        <f>IF($B8839="","",MIN(1,DAY($A8839)/IF($N8839="Superstore",Settings!$B$5,Settings!$B$4)))</f>
        <v/>
      </c>
      <c r="S8839" s="17">
        <f>IF(OR($B8839="",$G8839="",$R8839=0),"",$G8839/$R8839)</f>
        <v/>
      </c>
      <c r="T8839">
        <f>IF($S8839="","",IF($S8839&lt;Settings!$B$8,"Critical",IF($S8839&lt;Settings!$B$9,"Semi Critical","Non Critical")))</f>
        <v/>
      </c>
      <c r="U8839">
        <f>IF($B8839="","",IFERROR(VLOOKUP($O8839,Leaders!$A:$B,2,0),"Not Mapped"))</f>
        <v/>
      </c>
    </row>
    <row r="8840">
      <c r="A8840" s="16" t="n"/>
      <c r="G8840" s="17" t="n"/>
      <c r="H8840" s="17" t="n"/>
      <c r="I8840" s="17" t="n"/>
      <c r="J8840" s="17" t="n"/>
      <c r="K8840" s="17" t="n"/>
      <c r="L8840" s="17" t="n"/>
      <c r="N8840">
        <f>IF($B8840="","",IF($C8840="SUPERSTORE","Superstore","DH"))</f>
        <v/>
      </c>
      <c r="O8840">
        <f>IF($B8840="","",IFERROR(VLOOKUP($B8840,Mapping!$A:$C,2,0),"Not Mapped"))</f>
        <v/>
      </c>
      <c r="P8840">
        <f>IF($B8840="","",IFERROR(VLOOKUP($B8840,Mapping!$A:$C,3,0),"Not Mapped"))</f>
        <v/>
      </c>
      <c r="Q8840">
        <f>IF($B8840="","",IF(COUNTIF(Exclusions!$A:$A,$B8840)&gt;0,"Yes","No"))</f>
        <v/>
      </c>
      <c r="R8840" s="17">
        <f>IF($B8840="","",MIN(1,DAY($A8840)/IF($N8840="Superstore",Settings!$B$5,Settings!$B$4)))</f>
        <v/>
      </c>
      <c r="S8840" s="17">
        <f>IF(OR($B8840="",$G8840="",$R8840=0),"",$G8840/$R8840)</f>
        <v/>
      </c>
      <c r="T8840">
        <f>IF($S8840="","",IF($S8840&lt;Settings!$B$8,"Critical",IF($S8840&lt;Settings!$B$9,"Semi Critical","Non Critical")))</f>
        <v/>
      </c>
      <c r="U8840">
        <f>IF($B8840="","",IFERROR(VLOOKUP($O8840,Leaders!$A:$B,2,0),"Not Mapped"))</f>
        <v/>
      </c>
    </row>
    <row r="8841">
      <c r="A8841" s="16" t="n"/>
      <c r="G8841" s="17" t="n"/>
      <c r="H8841" s="17" t="n"/>
      <c r="I8841" s="17" t="n"/>
      <c r="J8841" s="17" t="n"/>
      <c r="K8841" s="17" t="n"/>
      <c r="L8841" s="17" t="n"/>
      <c r="N8841">
        <f>IF($B8841="","",IF($C8841="SUPERSTORE","Superstore","DH"))</f>
        <v/>
      </c>
      <c r="O8841">
        <f>IF($B8841="","",IFERROR(VLOOKUP($B8841,Mapping!$A:$C,2,0),"Not Mapped"))</f>
        <v/>
      </c>
      <c r="P8841">
        <f>IF($B8841="","",IFERROR(VLOOKUP($B8841,Mapping!$A:$C,3,0),"Not Mapped"))</f>
        <v/>
      </c>
      <c r="Q8841">
        <f>IF($B8841="","",IF(COUNTIF(Exclusions!$A:$A,$B8841)&gt;0,"Yes","No"))</f>
        <v/>
      </c>
      <c r="R8841" s="17">
        <f>IF($B8841="","",MIN(1,DAY($A8841)/IF($N8841="Superstore",Settings!$B$5,Settings!$B$4)))</f>
        <v/>
      </c>
      <c r="S8841" s="17">
        <f>IF(OR($B8841="",$G8841="",$R8841=0),"",$G8841/$R8841)</f>
        <v/>
      </c>
      <c r="T8841">
        <f>IF($S8841="","",IF($S8841&lt;Settings!$B$8,"Critical",IF($S8841&lt;Settings!$B$9,"Semi Critical","Non Critical")))</f>
        <v/>
      </c>
      <c r="U8841">
        <f>IF($B8841="","",IFERROR(VLOOKUP($O8841,Leaders!$A:$B,2,0),"Not Mapped"))</f>
        <v/>
      </c>
    </row>
    <row r="8842">
      <c r="A8842" s="16" t="n"/>
      <c r="G8842" s="17" t="n"/>
      <c r="H8842" s="17" t="n"/>
      <c r="I8842" s="17" t="n"/>
      <c r="J8842" s="17" t="n"/>
      <c r="K8842" s="17" t="n"/>
      <c r="L8842" s="17" t="n"/>
      <c r="N8842">
        <f>IF($B8842="","",IF($C8842="SUPERSTORE","Superstore","DH"))</f>
        <v/>
      </c>
      <c r="O8842">
        <f>IF($B8842="","",IFERROR(VLOOKUP($B8842,Mapping!$A:$C,2,0),"Not Mapped"))</f>
        <v/>
      </c>
      <c r="P8842">
        <f>IF($B8842="","",IFERROR(VLOOKUP($B8842,Mapping!$A:$C,3,0),"Not Mapped"))</f>
        <v/>
      </c>
      <c r="Q8842">
        <f>IF($B8842="","",IF(COUNTIF(Exclusions!$A:$A,$B8842)&gt;0,"Yes","No"))</f>
        <v/>
      </c>
      <c r="R8842" s="17">
        <f>IF($B8842="","",MIN(1,DAY($A8842)/IF($N8842="Superstore",Settings!$B$5,Settings!$B$4)))</f>
        <v/>
      </c>
      <c r="S8842" s="17">
        <f>IF(OR($B8842="",$G8842="",$R8842=0),"",$G8842/$R8842)</f>
        <v/>
      </c>
      <c r="T8842">
        <f>IF($S8842="","",IF($S8842&lt;Settings!$B$8,"Critical",IF($S8842&lt;Settings!$B$9,"Semi Critical","Non Critical")))</f>
        <v/>
      </c>
      <c r="U8842">
        <f>IF($B8842="","",IFERROR(VLOOKUP($O8842,Leaders!$A:$B,2,0),"Not Mapped"))</f>
        <v/>
      </c>
    </row>
    <row r="8843">
      <c r="A8843" s="16" t="n"/>
      <c r="G8843" s="17" t="n"/>
      <c r="H8843" s="17" t="n"/>
      <c r="I8843" s="17" t="n"/>
      <c r="J8843" s="17" t="n"/>
      <c r="K8843" s="17" t="n"/>
      <c r="L8843" s="17" t="n"/>
      <c r="N8843">
        <f>IF($B8843="","",IF($C8843="SUPERSTORE","Superstore","DH"))</f>
        <v/>
      </c>
      <c r="O8843">
        <f>IF($B8843="","",IFERROR(VLOOKUP($B8843,Mapping!$A:$C,2,0),"Not Mapped"))</f>
        <v/>
      </c>
      <c r="P8843">
        <f>IF($B8843="","",IFERROR(VLOOKUP($B8843,Mapping!$A:$C,3,0),"Not Mapped"))</f>
        <v/>
      </c>
      <c r="Q8843">
        <f>IF($B8843="","",IF(COUNTIF(Exclusions!$A:$A,$B8843)&gt;0,"Yes","No"))</f>
        <v/>
      </c>
      <c r="R8843" s="17">
        <f>IF($B8843="","",MIN(1,DAY($A8843)/IF($N8843="Superstore",Settings!$B$5,Settings!$B$4)))</f>
        <v/>
      </c>
      <c r="S8843" s="17">
        <f>IF(OR($B8843="",$G8843="",$R8843=0),"",$G8843/$R8843)</f>
        <v/>
      </c>
      <c r="T8843">
        <f>IF($S8843="","",IF($S8843&lt;Settings!$B$8,"Critical",IF($S8843&lt;Settings!$B$9,"Semi Critical","Non Critical")))</f>
        <v/>
      </c>
      <c r="U8843">
        <f>IF($B8843="","",IFERROR(VLOOKUP($O8843,Leaders!$A:$B,2,0),"Not Mapped"))</f>
        <v/>
      </c>
    </row>
    <row r="8844">
      <c r="A8844" s="16" t="n"/>
      <c r="G8844" s="17" t="n"/>
      <c r="H8844" s="17" t="n"/>
      <c r="I8844" s="17" t="n"/>
      <c r="J8844" s="17" t="n"/>
      <c r="K8844" s="17" t="n"/>
      <c r="L8844" s="17" t="n"/>
      <c r="N8844">
        <f>IF($B8844="","",IF($C8844="SUPERSTORE","Superstore","DH"))</f>
        <v/>
      </c>
      <c r="O8844">
        <f>IF($B8844="","",IFERROR(VLOOKUP($B8844,Mapping!$A:$C,2,0),"Not Mapped"))</f>
        <v/>
      </c>
      <c r="P8844">
        <f>IF($B8844="","",IFERROR(VLOOKUP($B8844,Mapping!$A:$C,3,0),"Not Mapped"))</f>
        <v/>
      </c>
      <c r="Q8844">
        <f>IF($B8844="","",IF(COUNTIF(Exclusions!$A:$A,$B8844)&gt;0,"Yes","No"))</f>
        <v/>
      </c>
      <c r="R8844" s="17">
        <f>IF($B8844="","",MIN(1,DAY($A8844)/IF($N8844="Superstore",Settings!$B$5,Settings!$B$4)))</f>
        <v/>
      </c>
      <c r="S8844" s="17">
        <f>IF(OR($B8844="",$G8844="",$R8844=0),"",$G8844/$R8844)</f>
        <v/>
      </c>
      <c r="T8844">
        <f>IF($S8844="","",IF($S8844&lt;Settings!$B$8,"Critical",IF($S8844&lt;Settings!$B$9,"Semi Critical","Non Critical")))</f>
        <v/>
      </c>
      <c r="U8844">
        <f>IF($B8844="","",IFERROR(VLOOKUP($O8844,Leaders!$A:$B,2,0),"Not Mapped"))</f>
        <v/>
      </c>
    </row>
    <row r="8845">
      <c r="A8845" s="16" t="n"/>
      <c r="G8845" s="17" t="n"/>
      <c r="H8845" s="17" t="n"/>
      <c r="I8845" s="17" t="n"/>
      <c r="J8845" s="17" t="n"/>
      <c r="K8845" s="17" t="n"/>
      <c r="L8845" s="17" t="n"/>
      <c r="N8845">
        <f>IF($B8845="","",IF($C8845="SUPERSTORE","Superstore","DH"))</f>
        <v/>
      </c>
      <c r="O8845">
        <f>IF($B8845="","",IFERROR(VLOOKUP($B8845,Mapping!$A:$C,2,0),"Not Mapped"))</f>
        <v/>
      </c>
      <c r="P8845">
        <f>IF($B8845="","",IFERROR(VLOOKUP($B8845,Mapping!$A:$C,3,0),"Not Mapped"))</f>
        <v/>
      </c>
      <c r="Q8845">
        <f>IF($B8845="","",IF(COUNTIF(Exclusions!$A:$A,$B8845)&gt;0,"Yes","No"))</f>
        <v/>
      </c>
      <c r="R8845" s="17">
        <f>IF($B8845="","",MIN(1,DAY($A8845)/IF($N8845="Superstore",Settings!$B$5,Settings!$B$4)))</f>
        <v/>
      </c>
      <c r="S8845" s="17">
        <f>IF(OR($B8845="",$G8845="",$R8845=0),"",$G8845/$R8845)</f>
        <v/>
      </c>
      <c r="T8845">
        <f>IF($S8845="","",IF($S8845&lt;Settings!$B$8,"Critical",IF($S8845&lt;Settings!$B$9,"Semi Critical","Non Critical")))</f>
        <v/>
      </c>
      <c r="U8845">
        <f>IF($B8845="","",IFERROR(VLOOKUP($O8845,Leaders!$A:$B,2,0),"Not Mapped"))</f>
        <v/>
      </c>
    </row>
    <row r="8846">
      <c r="A8846" s="16" t="n"/>
      <c r="G8846" s="17" t="n"/>
      <c r="H8846" s="17" t="n"/>
      <c r="I8846" s="17" t="n"/>
      <c r="J8846" s="17" t="n"/>
      <c r="K8846" s="17" t="n"/>
      <c r="L8846" s="17" t="n"/>
      <c r="N8846">
        <f>IF($B8846="","",IF($C8846="SUPERSTORE","Superstore","DH"))</f>
        <v/>
      </c>
      <c r="O8846">
        <f>IF($B8846="","",IFERROR(VLOOKUP($B8846,Mapping!$A:$C,2,0),"Not Mapped"))</f>
        <v/>
      </c>
      <c r="P8846">
        <f>IF($B8846="","",IFERROR(VLOOKUP($B8846,Mapping!$A:$C,3,0),"Not Mapped"))</f>
        <v/>
      </c>
      <c r="Q8846">
        <f>IF($B8846="","",IF(COUNTIF(Exclusions!$A:$A,$B8846)&gt;0,"Yes","No"))</f>
        <v/>
      </c>
      <c r="R8846" s="17">
        <f>IF($B8846="","",MIN(1,DAY($A8846)/IF($N8846="Superstore",Settings!$B$5,Settings!$B$4)))</f>
        <v/>
      </c>
      <c r="S8846" s="17">
        <f>IF(OR($B8846="",$G8846="",$R8846=0),"",$G8846/$R8846)</f>
        <v/>
      </c>
      <c r="T8846">
        <f>IF($S8846="","",IF($S8846&lt;Settings!$B$8,"Critical",IF($S8846&lt;Settings!$B$9,"Semi Critical","Non Critical")))</f>
        <v/>
      </c>
      <c r="U8846">
        <f>IF($B8846="","",IFERROR(VLOOKUP($O8846,Leaders!$A:$B,2,0),"Not Mapped"))</f>
        <v/>
      </c>
    </row>
    <row r="8847">
      <c r="A8847" s="16" t="n"/>
      <c r="G8847" s="17" t="n"/>
      <c r="H8847" s="17" t="n"/>
      <c r="I8847" s="17" t="n"/>
      <c r="J8847" s="17" t="n"/>
      <c r="K8847" s="17" t="n"/>
      <c r="L8847" s="17" t="n"/>
      <c r="N8847">
        <f>IF($B8847="","",IF($C8847="SUPERSTORE","Superstore","DH"))</f>
        <v/>
      </c>
      <c r="O8847">
        <f>IF($B8847="","",IFERROR(VLOOKUP($B8847,Mapping!$A:$C,2,0),"Not Mapped"))</f>
        <v/>
      </c>
      <c r="P8847">
        <f>IF($B8847="","",IFERROR(VLOOKUP($B8847,Mapping!$A:$C,3,0),"Not Mapped"))</f>
        <v/>
      </c>
      <c r="Q8847">
        <f>IF($B8847="","",IF(COUNTIF(Exclusions!$A:$A,$B8847)&gt;0,"Yes","No"))</f>
        <v/>
      </c>
      <c r="R8847" s="17">
        <f>IF($B8847="","",MIN(1,DAY($A8847)/IF($N8847="Superstore",Settings!$B$5,Settings!$B$4)))</f>
        <v/>
      </c>
      <c r="S8847" s="17">
        <f>IF(OR($B8847="",$G8847="",$R8847=0),"",$G8847/$R8847)</f>
        <v/>
      </c>
      <c r="T8847">
        <f>IF($S8847="","",IF($S8847&lt;Settings!$B$8,"Critical",IF($S8847&lt;Settings!$B$9,"Semi Critical","Non Critical")))</f>
        <v/>
      </c>
      <c r="U8847">
        <f>IF($B8847="","",IFERROR(VLOOKUP($O8847,Leaders!$A:$B,2,0),"Not Mapped"))</f>
        <v/>
      </c>
    </row>
    <row r="8848">
      <c r="A8848" s="16" t="n"/>
      <c r="G8848" s="17" t="n"/>
      <c r="H8848" s="17" t="n"/>
      <c r="I8848" s="17" t="n"/>
      <c r="J8848" s="17" t="n"/>
      <c r="K8848" s="17" t="n"/>
      <c r="L8848" s="17" t="n"/>
      <c r="N8848">
        <f>IF($B8848="","",IF($C8848="SUPERSTORE","Superstore","DH"))</f>
        <v/>
      </c>
      <c r="O8848">
        <f>IF($B8848="","",IFERROR(VLOOKUP($B8848,Mapping!$A:$C,2,0),"Not Mapped"))</f>
        <v/>
      </c>
      <c r="P8848">
        <f>IF($B8848="","",IFERROR(VLOOKUP($B8848,Mapping!$A:$C,3,0),"Not Mapped"))</f>
        <v/>
      </c>
      <c r="Q8848">
        <f>IF($B8848="","",IF(COUNTIF(Exclusions!$A:$A,$B8848)&gt;0,"Yes","No"))</f>
        <v/>
      </c>
      <c r="R8848" s="17">
        <f>IF($B8848="","",MIN(1,DAY($A8848)/IF($N8848="Superstore",Settings!$B$5,Settings!$B$4)))</f>
        <v/>
      </c>
      <c r="S8848" s="17">
        <f>IF(OR($B8848="",$G8848="",$R8848=0),"",$G8848/$R8848)</f>
        <v/>
      </c>
      <c r="T8848">
        <f>IF($S8848="","",IF($S8848&lt;Settings!$B$8,"Critical",IF($S8848&lt;Settings!$B$9,"Semi Critical","Non Critical")))</f>
        <v/>
      </c>
      <c r="U8848">
        <f>IF($B8848="","",IFERROR(VLOOKUP($O8848,Leaders!$A:$B,2,0),"Not Mapped"))</f>
        <v/>
      </c>
    </row>
    <row r="8849">
      <c r="A8849" s="16" t="n"/>
      <c r="G8849" s="17" t="n"/>
      <c r="H8849" s="17" t="n"/>
      <c r="I8849" s="17" t="n"/>
      <c r="J8849" s="17" t="n"/>
      <c r="K8849" s="17" t="n"/>
      <c r="L8849" s="17" t="n"/>
      <c r="N8849">
        <f>IF($B8849="","",IF($C8849="SUPERSTORE","Superstore","DH"))</f>
        <v/>
      </c>
      <c r="O8849">
        <f>IF($B8849="","",IFERROR(VLOOKUP($B8849,Mapping!$A:$C,2,0),"Not Mapped"))</f>
        <v/>
      </c>
      <c r="P8849">
        <f>IF($B8849="","",IFERROR(VLOOKUP($B8849,Mapping!$A:$C,3,0),"Not Mapped"))</f>
        <v/>
      </c>
      <c r="Q8849">
        <f>IF($B8849="","",IF(COUNTIF(Exclusions!$A:$A,$B8849)&gt;0,"Yes","No"))</f>
        <v/>
      </c>
      <c r="R8849" s="17">
        <f>IF($B8849="","",MIN(1,DAY($A8849)/IF($N8849="Superstore",Settings!$B$5,Settings!$B$4)))</f>
        <v/>
      </c>
      <c r="S8849" s="17">
        <f>IF(OR($B8849="",$G8849="",$R8849=0),"",$G8849/$R8849)</f>
        <v/>
      </c>
      <c r="T8849">
        <f>IF($S8849="","",IF($S8849&lt;Settings!$B$8,"Critical",IF($S8849&lt;Settings!$B$9,"Semi Critical","Non Critical")))</f>
        <v/>
      </c>
      <c r="U8849">
        <f>IF($B8849="","",IFERROR(VLOOKUP($O8849,Leaders!$A:$B,2,0),"Not Mapped"))</f>
        <v/>
      </c>
    </row>
    <row r="8850">
      <c r="A8850" s="16" t="n"/>
      <c r="G8850" s="17" t="n"/>
      <c r="H8850" s="17" t="n"/>
      <c r="I8850" s="17" t="n"/>
      <c r="J8850" s="17" t="n"/>
      <c r="K8850" s="17" t="n"/>
      <c r="L8850" s="17" t="n"/>
      <c r="N8850">
        <f>IF($B8850="","",IF($C8850="SUPERSTORE","Superstore","DH"))</f>
        <v/>
      </c>
      <c r="O8850">
        <f>IF($B8850="","",IFERROR(VLOOKUP($B8850,Mapping!$A:$C,2,0),"Not Mapped"))</f>
        <v/>
      </c>
      <c r="P8850">
        <f>IF($B8850="","",IFERROR(VLOOKUP($B8850,Mapping!$A:$C,3,0),"Not Mapped"))</f>
        <v/>
      </c>
      <c r="Q8850">
        <f>IF($B8850="","",IF(COUNTIF(Exclusions!$A:$A,$B8850)&gt;0,"Yes","No"))</f>
        <v/>
      </c>
      <c r="R8850" s="17">
        <f>IF($B8850="","",MIN(1,DAY($A8850)/IF($N8850="Superstore",Settings!$B$5,Settings!$B$4)))</f>
        <v/>
      </c>
      <c r="S8850" s="17">
        <f>IF(OR($B8850="",$G8850="",$R8850=0),"",$G8850/$R8850)</f>
        <v/>
      </c>
      <c r="T8850">
        <f>IF($S8850="","",IF($S8850&lt;Settings!$B$8,"Critical",IF($S8850&lt;Settings!$B$9,"Semi Critical","Non Critical")))</f>
        <v/>
      </c>
      <c r="U8850">
        <f>IF($B8850="","",IFERROR(VLOOKUP($O8850,Leaders!$A:$B,2,0),"Not Mapped"))</f>
        <v/>
      </c>
    </row>
    <row r="8851">
      <c r="A8851" s="16" t="n"/>
      <c r="G8851" s="17" t="n"/>
      <c r="H8851" s="17" t="n"/>
      <c r="I8851" s="17" t="n"/>
      <c r="J8851" s="17" t="n"/>
      <c r="K8851" s="17" t="n"/>
      <c r="L8851" s="17" t="n"/>
      <c r="N8851">
        <f>IF($B8851="","",IF($C8851="SUPERSTORE","Superstore","DH"))</f>
        <v/>
      </c>
      <c r="O8851">
        <f>IF($B8851="","",IFERROR(VLOOKUP($B8851,Mapping!$A:$C,2,0),"Not Mapped"))</f>
        <v/>
      </c>
      <c r="P8851">
        <f>IF($B8851="","",IFERROR(VLOOKUP($B8851,Mapping!$A:$C,3,0),"Not Mapped"))</f>
        <v/>
      </c>
      <c r="Q8851">
        <f>IF($B8851="","",IF(COUNTIF(Exclusions!$A:$A,$B8851)&gt;0,"Yes","No"))</f>
        <v/>
      </c>
      <c r="R8851" s="17">
        <f>IF($B8851="","",MIN(1,DAY($A8851)/IF($N8851="Superstore",Settings!$B$5,Settings!$B$4)))</f>
        <v/>
      </c>
      <c r="S8851" s="17">
        <f>IF(OR($B8851="",$G8851="",$R8851=0),"",$G8851/$R8851)</f>
        <v/>
      </c>
      <c r="T8851">
        <f>IF($S8851="","",IF($S8851&lt;Settings!$B$8,"Critical",IF($S8851&lt;Settings!$B$9,"Semi Critical","Non Critical")))</f>
        <v/>
      </c>
      <c r="U8851">
        <f>IF($B8851="","",IFERROR(VLOOKUP($O8851,Leaders!$A:$B,2,0),"Not Mapped"))</f>
        <v/>
      </c>
    </row>
    <row r="8852">
      <c r="A8852" s="16" t="n"/>
      <c r="G8852" s="17" t="n"/>
      <c r="H8852" s="17" t="n"/>
      <c r="I8852" s="17" t="n"/>
      <c r="J8852" s="17" t="n"/>
      <c r="K8852" s="17" t="n"/>
      <c r="L8852" s="17" t="n"/>
      <c r="N8852">
        <f>IF($B8852="","",IF($C8852="SUPERSTORE","Superstore","DH"))</f>
        <v/>
      </c>
      <c r="O8852">
        <f>IF($B8852="","",IFERROR(VLOOKUP($B8852,Mapping!$A:$C,2,0),"Not Mapped"))</f>
        <v/>
      </c>
      <c r="P8852">
        <f>IF($B8852="","",IFERROR(VLOOKUP($B8852,Mapping!$A:$C,3,0),"Not Mapped"))</f>
        <v/>
      </c>
      <c r="Q8852">
        <f>IF($B8852="","",IF(COUNTIF(Exclusions!$A:$A,$B8852)&gt;0,"Yes","No"))</f>
        <v/>
      </c>
      <c r="R8852" s="17">
        <f>IF($B8852="","",MIN(1,DAY($A8852)/IF($N8852="Superstore",Settings!$B$5,Settings!$B$4)))</f>
        <v/>
      </c>
      <c r="S8852" s="17">
        <f>IF(OR($B8852="",$G8852="",$R8852=0),"",$G8852/$R8852)</f>
        <v/>
      </c>
      <c r="T8852">
        <f>IF($S8852="","",IF($S8852&lt;Settings!$B$8,"Critical",IF($S8852&lt;Settings!$B$9,"Semi Critical","Non Critical")))</f>
        <v/>
      </c>
      <c r="U8852">
        <f>IF($B8852="","",IFERROR(VLOOKUP($O8852,Leaders!$A:$B,2,0),"Not Mapped"))</f>
        <v/>
      </c>
    </row>
    <row r="8853">
      <c r="A8853" s="16" t="n"/>
      <c r="G8853" s="17" t="n"/>
      <c r="H8853" s="17" t="n"/>
      <c r="I8853" s="17" t="n"/>
      <c r="J8853" s="17" t="n"/>
      <c r="K8853" s="17" t="n"/>
      <c r="L8853" s="17" t="n"/>
      <c r="N8853">
        <f>IF($B8853="","",IF($C8853="SUPERSTORE","Superstore","DH"))</f>
        <v/>
      </c>
      <c r="O8853">
        <f>IF($B8853="","",IFERROR(VLOOKUP($B8853,Mapping!$A:$C,2,0),"Not Mapped"))</f>
        <v/>
      </c>
      <c r="P8853">
        <f>IF($B8853="","",IFERROR(VLOOKUP($B8853,Mapping!$A:$C,3,0),"Not Mapped"))</f>
        <v/>
      </c>
      <c r="Q8853">
        <f>IF($B8853="","",IF(COUNTIF(Exclusions!$A:$A,$B8853)&gt;0,"Yes","No"))</f>
        <v/>
      </c>
      <c r="R8853" s="17">
        <f>IF($B8853="","",MIN(1,DAY($A8853)/IF($N8853="Superstore",Settings!$B$5,Settings!$B$4)))</f>
        <v/>
      </c>
      <c r="S8853" s="17">
        <f>IF(OR($B8853="",$G8853="",$R8853=0),"",$G8853/$R8853)</f>
        <v/>
      </c>
      <c r="T8853">
        <f>IF($S8853="","",IF($S8853&lt;Settings!$B$8,"Critical",IF($S8853&lt;Settings!$B$9,"Semi Critical","Non Critical")))</f>
        <v/>
      </c>
      <c r="U8853">
        <f>IF($B8853="","",IFERROR(VLOOKUP($O8853,Leaders!$A:$B,2,0),"Not Mapped"))</f>
        <v/>
      </c>
    </row>
    <row r="8854">
      <c r="A8854" s="16" t="n"/>
      <c r="G8854" s="17" t="n"/>
      <c r="H8854" s="17" t="n"/>
      <c r="I8854" s="17" t="n"/>
      <c r="J8854" s="17" t="n"/>
      <c r="K8854" s="17" t="n"/>
      <c r="L8854" s="17" t="n"/>
      <c r="N8854">
        <f>IF($B8854="","",IF($C8854="SUPERSTORE","Superstore","DH"))</f>
        <v/>
      </c>
      <c r="O8854">
        <f>IF($B8854="","",IFERROR(VLOOKUP($B8854,Mapping!$A:$C,2,0),"Not Mapped"))</f>
        <v/>
      </c>
      <c r="P8854">
        <f>IF($B8854="","",IFERROR(VLOOKUP($B8854,Mapping!$A:$C,3,0),"Not Mapped"))</f>
        <v/>
      </c>
      <c r="Q8854">
        <f>IF($B8854="","",IF(COUNTIF(Exclusions!$A:$A,$B8854)&gt;0,"Yes","No"))</f>
        <v/>
      </c>
      <c r="R8854" s="17">
        <f>IF($B8854="","",MIN(1,DAY($A8854)/IF($N8854="Superstore",Settings!$B$5,Settings!$B$4)))</f>
        <v/>
      </c>
      <c r="S8854" s="17">
        <f>IF(OR($B8854="",$G8854="",$R8854=0),"",$G8854/$R8854)</f>
        <v/>
      </c>
      <c r="T8854">
        <f>IF($S8854="","",IF($S8854&lt;Settings!$B$8,"Critical",IF($S8854&lt;Settings!$B$9,"Semi Critical","Non Critical")))</f>
        <v/>
      </c>
      <c r="U8854">
        <f>IF($B8854="","",IFERROR(VLOOKUP($O8854,Leaders!$A:$B,2,0),"Not Mapped"))</f>
        <v/>
      </c>
    </row>
    <row r="8855">
      <c r="A8855" s="16" t="n"/>
      <c r="G8855" s="17" t="n"/>
      <c r="H8855" s="17" t="n"/>
      <c r="I8855" s="17" t="n"/>
      <c r="J8855" s="17" t="n"/>
      <c r="K8855" s="17" t="n"/>
      <c r="L8855" s="17" t="n"/>
      <c r="N8855">
        <f>IF($B8855="","",IF($C8855="SUPERSTORE","Superstore","DH"))</f>
        <v/>
      </c>
      <c r="O8855">
        <f>IF($B8855="","",IFERROR(VLOOKUP($B8855,Mapping!$A:$C,2,0),"Not Mapped"))</f>
        <v/>
      </c>
      <c r="P8855">
        <f>IF($B8855="","",IFERROR(VLOOKUP($B8855,Mapping!$A:$C,3,0),"Not Mapped"))</f>
        <v/>
      </c>
      <c r="Q8855">
        <f>IF($B8855="","",IF(COUNTIF(Exclusions!$A:$A,$B8855)&gt;0,"Yes","No"))</f>
        <v/>
      </c>
      <c r="R8855" s="17">
        <f>IF($B8855="","",MIN(1,DAY($A8855)/IF($N8855="Superstore",Settings!$B$5,Settings!$B$4)))</f>
        <v/>
      </c>
      <c r="S8855" s="17">
        <f>IF(OR($B8855="",$G8855="",$R8855=0),"",$G8855/$R8855)</f>
        <v/>
      </c>
      <c r="T8855">
        <f>IF($S8855="","",IF($S8855&lt;Settings!$B$8,"Critical",IF($S8855&lt;Settings!$B$9,"Semi Critical","Non Critical")))</f>
        <v/>
      </c>
      <c r="U8855">
        <f>IF($B8855="","",IFERROR(VLOOKUP($O8855,Leaders!$A:$B,2,0),"Not Mapped"))</f>
        <v/>
      </c>
    </row>
    <row r="8856">
      <c r="A8856" s="16" t="n"/>
      <c r="G8856" s="17" t="n"/>
      <c r="H8856" s="17" t="n"/>
      <c r="I8856" s="17" t="n"/>
      <c r="J8856" s="17" t="n"/>
      <c r="K8856" s="17" t="n"/>
      <c r="L8856" s="17" t="n"/>
      <c r="N8856">
        <f>IF($B8856="","",IF($C8856="SUPERSTORE","Superstore","DH"))</f>
        <v/>
      </c>
      <c r="O8856">
        <f>IF($B8856="","",IFERROR(VLOOKUP($B8856,Mapping!$A:$C,2,0),"Not Mapped"))</f>
        <v/>
      </c>
      <c r="P8856">
        <f>IF($B8856="","",IFERROR(VLOOKUP($B8856,Mapping!$A:$C,3,0),"Not Mapped"))</f>
        <v/>
      </c>
      <c r="Q8856">
        <f>IF($B8856="","",IF(COUNTIF(Exclusions!$A:$A,$B8856)&gt;0,"Yes","No"))</f>
        <v/>
      </c>
      <c r="R8856" s="17">
        <f>IF($B8856="","",MIN(1,DAY($A8856)/IF($N8856="Superstore",Settings!$B$5,Settings!$B$4)))</f>
        <v/>
      </c>
      <c r="S8856" s="17">
        <f>IF(OR($B8856="",$G8856="",$R8856=0),"",$G8856/$R8856)</f>
        <v/>
      </c>
      <c r="T8856">
        <f>IF($S8856="","",IF($S8856&lt;Settings!$B$8,"Critical",IF($S8856&lt;Settings!$B$9,"Semi Critical","Non Critical")))</f>
        <v/>
      </c>
      <c r="U8856">
        <f>IF($B8856="","",IFERROR(VLOOKUP($O8856,Leaders!$A:$B,2,0),"Not Mapped"))</f>
        <v/>
      </c>
    </row>
    <row r="8857">
      <c r="A8857" s="16" t="n"/>
      <c r="G8857" s="17" t="n"/>
      <c r="H8857" s="17" t="n"/>
      <c r="I8857" s="17" t="n"/>
      <c r="J8857" s="17" t="n"/>
      <c r="K8857" s="17" t="n"/>
      <c r="L8857" s="17" t="n"/>
      <c r="N8857">
        <f>IF($B8857="","",IF($C8857="SUPERSTORE","Superstore","DH"))</f>
        <v/>
      </c>
      <c r="O8857">
        <f>IF($B8857="","",IFERROR(VLOOKUP($B8857,Mapping!$A:$C,2,0),"Not Mapped"))</f>
        <v/>
      </c>
      <c r="P8857">
        <f>IF($B8857="","",IFERROR(VLOOKUP($B8857,Mapping!$A:$C,3,0),"Not Mapped"))</f>
        <v/>
      </c>
      <c r="Q8857">
        <f>IF($B8857="","",IF(COUNTIF(Exclusions!$A:$A,$B8857)&gt;0,"Yes","No"))</f>
        <v/>
      </c>
      <c r="R8857" s="17">
        <f>IF($B8857="","",MIN(1,DAY($A8857)/IF($N8857="Superstore",Settings!$B$5,Settings!$B$4)))</f>
        <v/>
      </c>
      <c r="S8857" s="17">
        <f>IF(OR($B8857="",$G8857="",$R8857=0),"",$G8857/$R8857)</f>
        <v/>
      </c>
      <c r="T8857">
        <f>IF($S8857="","",IF($S8857&lt;Settings!$B$8,"Critical",IF($S8857&lt;Settings!$B$9,"Semi Critical","Non Critical")))</f>
        <v/>
      </c>
      <c r="U8857">
        <f>IF($B8857="","",IFERROR(VLOOKUP($O8857,Leaders!$A:$B,2,0),"Not Mapped"))</f>
        <v/>
      </c>
    </row>
    <row r="8858">
      <c r="A8858" s="16" t="n"/>
      <c r="G8858" s="17" t="n"/>
      <c r="H8858" s="17" t="n"/>
      <c r="I8858" s="17" t="n"/>
      <c r="J8858" s="17" t="n"/>
      <c r="K8858" s="17" t="n"/>
      <c r="L8858" s="17" t="n"/>
      <c r="N8858">
        <f>IF($B8858="","",IF($C8858="SUPERSTORE","Superstore","DH"))</f>
        <v/>
      </c>
      <c r="O8858">
        <f>IF($B8858="","",IFERROR(VLOOKUP($B8858,Mapping!$A:$C,2,0),"Not Mapped"))</f>
        <v/>
      </c>
      <c r="P8858">
        <f>IF($B8858="","",IFERROR(VLOOKUP($B8858,Mapping!$A:$C,3,0),"Not Mapped"))</f>
        <v/>
      </c>
      <c r="Q8858">
        <f>IF($B8858="","",IF(COUNTIF(Exclusions!$A:$A,$B8858)&gt;0,"Yes","No"))</f>
        <v/>
      </c>
      <c r="R8858" s="17">
        <f>IF($B8858="","",MIN(1,DAY($A8858)/IF($N8858="Superstore",Settings!$B$5,Settings!$B$4)))</f>
        <v/>
      </c>
      <c r="S8858" s="17">
        <f>IF(OR($B8858="",$G8858="",$R8858=0),"",$G8858/$R8858)</f>
        <v/>
      </c>
      <c r="T8858">
        <f>IF($S8858="","",IF($S8858&lt;Settings!$B$8,"Critical",IF($S8858&lt;Settings!$B$9,"Semi Critical","Non Critical")))</f>
        <v/>
      </c>
      <c r="U8858">
        <f>IF($B8858="","",IFERROR(VLOOKUP($O8858,Leaders!$A:$B,2,0),"Not Mapped"))</f>
        <v/>
      </c>
    </row>
    <row r="8859">
      <c r="A8859" s="16" t="n"/>
      <c r="G8859" s="17" t="n"/>
      <c r="H8859" s="17" t="n"/>
      <c r="I8859" s="17" t="n"/>
      <c r="J8859" s="17" t="n"/>
      <c r="K8859" s="17" t="n"/>
      <c r="L8859" s="17" t="n"/>
      <c r="N8859">
        <f>IF($B8859="","",IF($C8859="SUPERSTORE","Superstore","DH"))</f>
        <v/>
      </c>
      <c r="O8859">
        <f>IF($B8859="","",IFERROR(VLOOKUP($B8859,Mapping!$A:$C,2,0),"Not Mapped"))</f>
        <v/>
      </c>
      <c r="P8859">
        <f>IF($B8859="","",IFERROR(VLOOKUP($B8859,Mapping!$A:$C,3,0),"Not Mapped"))</f>
        <v/>
      </c>
      <c r="Q8859">
        <f>IF($B8859="","",IF(COUNTIF(Exclusions!$A:$A,$B8859)&gt;0,"Yes","No"))</f>
        <v/>
      </c>
      <c r="R8859" s="17">
        <f>IF($B8859="","",MIN(1,DAY($A8859)/IF($N8859="Superstore",Settings!$B$5,Settings!$B$4)))</f>
        <v/>
      </c>
      <c r="S8859" s="17">
        <f>IF(OR($B8859="",$G8859="",$R8859=0),"",$G8859/$R8859)</f>
        <v/>
      </c>
      <c r="T8859">
        <f>IF($S8859="","",IF($S8859&lt;Settings!$B$8,"Critical",IF($S8859&lt;Settings!$B$9,"Semi Critical","Non Critical")))</f>
        <v/>
      </c>
      <c r="U8859">
        <f>IF($B8859="","",IFERROR(VLOOKUP($O8859,Leaders!$A:$B,2,0),"Not Mapped"))</f>
        <v/>
      </c>
    </row>
    <row r="8860">
      <c r="A8860" s="16" t="n"/>
      <c r="G8860" s="17" t="n"/>
      <c r="H8860" s="17" t="n"/>
      <c r="I8860" s="17" t="n"/>
      <c r="J8860" s="17" t="n"/>
      <c r="K8860" s="17" t="n"/>
      <c r="L8860" s="17" t="n"/>
      <c r="N8860">
        <f>IF($B8860="","",IF($C8860="SUPERSTORE","Superstore","DH"))</f>
        <v/>
      </c>
      <c r="O8860">
        <f>IF($B8860="","",IFERROR(VLOOKUP($B8860,Mapping!$A:$C,2,0),"Not Mapped"))</f>
        <v/>
      </c>
      <c r="P8860">
        <f>IF($B8860="","",IFERROR(VLOOKUP($B8860,Mapping!$A:$C,3,0),"Not Mapped"))</f>
        <v/>
      </c>
      <c r="Q8860">
        <f>IF($B8860="","",IF(COUNTIF(Exclusions!$A:$A,$B8860)&gt;0,"Yes","No"))</f>
        <v/>
      </c>
      <c r="R8860" s="17">
        <f>IF($B8860="","",MIN(1,DAY($A8860)/IF($N8860="Superstore",Settings!$B$5,Settings!$B$4)))</f>
        <v/>
      </c>
      <c r="S8860" s="17">
        <f>IF(OR($B8860="",$G8860="",$R8860=0),"",$G8860/$R8860)</f>
        <v/>
      </c>
      <c r="T8860">
        <f>IF($S8860="","",IF($S8860&lt;Settings!$B$8,"Critical",IF($S8860&lt;Settings!$B$9,"Semi Critical","Non Critical")))</f>
        <v/>
      </c>
      <c r="U8860">
        <f>IF($B8860="","",IFERROR(VLOOKUP($O8860,Leaders!$A:$B,2,0),"Not Mapped"))</f>
        <v/>
      </c>
    </row>
    <row r="8861">
      <c r="A8861" s="16" t="n"/>
      <c r="G8861" s="17" t="n"/>
      <c r="H8861" s="17" t="n"/>
      <c r="I8861" s="17" t="n"/>
      <c r="J8861" s="17" t="n"/>
      <c r="K8861" s="17" t="n"/>
      <c r="L8861" s="17" t="n"/>
      <c r="N8861">
        <f>IF($B8861="","",IF($C8861="SUPERSTORE","Superstore","DH"))</f>
        <v/>
      </c>
      <c r="O8861">
        <f>IF($B8861="","",IFERROR(VLOOKUP($B8861,Mapping!$A:$C,2,0),"Not Mapped"))</f>
        <v/>
      </c>
      <c r="P8861">
        <f>IF($B8861="","",IFERROR(VLOOKUP($B8861,Mapping!$A:$C,3,0),"Not Mapped"))</f>
        <v/>
      </c>
      <c r="Q8861">
        <f>IF($B8861="","",IF(COUNTIF(Exclusions!$A:$A,$B8861)&gt;0,"Yes","No"))</f>
        <v/>
      </c>
      <c r="R8861" s="17">
        <f>IF($B8861="","",MIN(1,DAY($A8861)/IF($N8861="Superstore",Settings!$B$5,Settings!$B$4)))</f>
        <v/>
      </c>
      <c r="S8861" s="17">
        <f>IF(OR($B8861="",$G8861="",$R8861=0),"",$G8861/$R8861)</f>
        <v/>
      </c>
      <c r="T8861">
        <f>IF($S8861="","",IF($S8861&lt;Settings!$B$8,"Critical",IF($S8861&lt;Settings!$B$9,"Semi Critical","Non Critical")))</f>
        <v/>
      </c>
      <c r="U8861">
        <f>IF($B8861="","",IFERROR(VLOOKUP($O8861,Leaders!$A:$B,2,0),"Not Mapped"))</f>
        <v/>
      </c>
    </row>
    <row r="8862">
      <c r="A8862" s="16" t="n"/>
      <c r="G8862" s="17" t="n"/>
      <c r="H8862" s="17" t="n"/>
      <c r="I8862" s="17" t="n"/>
      <c r="J8862" s="17" t="n"/>
      <c r="K8862" s="17" t="n"/>
      <c r="L8862" s="17" t="n"/>
      <c r="N8862">
        <f>IF($B8862="","",IF($C8862="SUPERSTORE","Superstore","DH"))</f>
        <v/>
      </c>
      <c r="O8862">
        <f>IF($B8862="","",IFERROR(VLOOKUP($B8862,Mapping!$A:$C,2,0),"Not Mapped"))</f>
        <v/>
      </c>
      <c r="P8862">
        <f>IF($B8862="","",IFERROR(VLOOKUP($B8862,Mapping!$A:$C,3,0),"Not Mapped"))</f>
        <v/>
      </c>
      <c r="Q8862">
        <f>IF($B8862="","",IF(COUNTIF(Exclusions!$A:$A,$B8862)&gt;0,"Yes","No"))</f>
        <v/>
      </c>
      <c r="R8862" s="17">
        <f>IF($B8862="","",MIN(1,DAY($A8862)/IF($N8862="Superstore",Settings!$B$5,Settings!$B$4)))</f>
        <v/>
      </c>
      <c r="S8862" s="17">
        <f>IF(OR($B8862="",$G8862="",$R8862=0),"",$G8862/$R8862)</f>
        <v/>
      </c>
      <c r="T8862">
        <f>IF($S8862="","",IF($S8862&lt;Settings!$B$8,"Critical",IF($S8862&lt;Settings!$B$9,"Semi Critical","Non Critical")))</f>
        <v/>
      </c>
      <c r="U8862">
        <f>IF($B8862="","",IFERROR(VLOOKUP($O8862,Leaders!$A:$B,2,0),"Not Mapped"))</f>
        <v/>
      </c>
    </row>
    <row r="8863">
      <c r="A8863" s="16" t="n"/>
      <c r="G8863" s="17" t="n"/>
      <c r="H8863" s="17" t="n"/>
      <c r="I8863" s="17" t="n"/>
      <c r="J8863" s="17" t="n"/>
      <c r="K8863" s="17" t="n"/>
      <c r="L8863" s="17" t="n"/>
      <c r="N8863">
        <f>IF($B8863="","",IF($C8863="SUPERSTORE","Superstore","DH"))</f>
        <v/>
      </c>
      <c r="O8863">
        <f>IF($B8863="","",IFERROR(VLOOKUP($B8863,Mapping!$A:$C,2,0),"Not Mapped"))</f>
        <v/>
      </c>
      <c r="P8863">
        <f>IF($B8863="","",IFERROR(VLOOKUP($B8863,Mapping!$A:$C,3,0),"Not Mapped"))</f>
        <v/>
      </c>
      <c r="Q8863">
        <f>IF($B8863="","",IF(COUNTIF(Exclusions!$A:$A,$B8863)&gt;0,"Yes","No"))</f>
        <v/>
      </c>
      <c r="R8863" s="17">
        <f>IF($B8863="","",MIN(1,DAY($A8863)/IF($N8863="Superstore",Settings!$B$5,Settings!$B$4)))</f>
        <v/>
      </c>
      <c r="S8863" s="17">
        <f>IF(OR($B8863="",$G8863="",$R8863=0),"",$G8863/$R8863)</f>
        <v/>
      </c>
      <c r="T8863">
        <f>IF($S8863="","",IF($S8863&lt;Settings!$B$8,"Critical",IF($S8863&lt;Settings!$B$9,"Semi Critical","Non Critical")))</f>
        <v/>
      </c>
      <c r="U8863">
        <f>IF($B8863="","",IFERROR(VLOOKUP($O8863,Leaders!$A:$B,2,0),"Not Mapped"))</f>
        <v/>
      </c>
    </row>
    <row r="8864">
      <c r="A8864" s="16" t="n"/>
      <c r="G8864" s="17" t="n"/>
      <c r="H8864" s="17" t="n"/>
      <c r="I8864" s="17" t="n"/>
      <c r="J8864" s="17" t="n"/>
      <c r="K8864" s="17" t="n"/>
      <c r="L8864" s="17" t="n"/>
      <c r="N8864">
        <f>IF($B8864="","",IF($C8864="SUPERSTORE","Superstore","DH"))</f>
        <v/>
      </c>
      <c r="O8864">
        <f>IF($B8864="","",IFERROR(VLOOKUP($B8864,Mapping!$A:$C,2,0),"Not Mapped"))</f>
        <v/>
      </c>
      <c r="P8864">
        <f>IF($B8864="","",IFERROR(VLOOKUP($B8864,Mapping!$A:$C,3,0),"Not Mapped"))</f>
        <v/>
      </c>
      <c r="Q8864">
        <f>IF($B8864="","",IF(COUNTIF(Exclusions!$A:$A,$B8864)&gt;0,"Yes","No"))</f>
        <v/>
      </c>
      <c r="R8864" s="17">
        <f>IF($B8864="","",MIN(1,DAY($A8864)/IF($N8864="Superstore",Settings!$B$5,Settings!$B$4)))</f>
        <v/>
      </c>
      <c r="S8864" s="17">
        <f>IF(OR($B8864="",$G8864="",$R8864=0),"",$G8864/$R8864)</f>
        <v/>
      </c>
      <c r="T8864">
        <f>IF($S8864="","",IF($S8864&lt;Settings!$B$8,"Critical",IF($S8864&lt;Settings!$B$9,"Semi Critical","Non Critical")))</f>
        <v/>
      </c>
      <c r="U8864">
        <f>IF($B8864="","",IFERROR(VLOOKUP($O8864,Leaders!$A:$B,2,0),"Not Mapped"))</f>
        <v/>
      </c>
    </row>
    <row r="8865">
      <c r="A8865" s="16" t="n"/>
      <c r="G8865" s="17" t="n"/>
      <c r="H8865" s="17" t="n"/>
      <c r="I8865" s="17" t="n"/>
      <c r="J8865" s="17" t="n"/>
      <c r="K8865" s="17" t="n"/>
      <c r="L8865" s="17" t="n"/>
      <c r="N8865">
        <f>IF($B8865="","",IF($C8865="SUPERSTORE","Superstore","DH"))</f>
        <v/>
      </c>
      <c r="O8865">
        <f>IF($B8865="","",IFERROR(VLOOKUP($B8865,Mapping!$A:$C,2,0),"Not Mapped"))</f>
        <v/>
      </c>
      <c r="P8865">
        <f>IF($B8865="","",IFERROR(VLOOKUP($B8865,Mapping!$A:$C,3,0),"Not Mapped"))</f>
        <v/>
      </c>
      <c r="Q8865">
        <f>IF($B8865="","",IF(COUNTIF(Exclusions!$A:$A,$B8865)&gt;0,"Yes","No"))</f>
        <v/>
      </c>
      <c r="R8865" s="17">
        <f>IF($B8865="","",MIN(1,DAY($A8865)/IF($N8865="Superstore",Settings!$B$5,Settings!$B$4)))</f>
        <v/>
      </c>
      <c r="S8865" s="17">
        <f>IF(OR($B8865="",$G8865="",$R8865=0),"",$G8865/$R8865)</f>
        <v/>
      </c>
      <c r="T8865">
        <f>IF($S8865="","",IF($S8865&lt;Settings!$B$8,"Critical",IF($S8865&lt;Settings!$B$9,"Semi Critical","Non Critical")))</f>
        <v/>
      </c>
      <c r="U8865">
        <f>IF($B8865="","",IFERROR(VLOOKUP($O8865,Leaders!$A:$B,2,0),"Not Mapped"))</f>
        <v/>
      </c>
    </row>
    <row r="8866">
      <c r="A8866" s="16" t="n"/>
      <c r="G8866" s="17" t="n"/>
      <c r="H8866" s="17" t="n"/>
      <c r="I8866" s="17" t="n"/>
      <c r="J8866" s="17" t="n"/>
      <c r="K8866" s="17" t="n"/>
      <c r="L8866" s="17" t="n"/>
      <c r="N8866">
        <f>IF($B8866="","",IF($C8866="SUPERSTORE","Superstore","DH"))</f>
        <v/>
      </c>
      <c r="O8866">
        <f>IF($B8866="","",IFERROR(VLOOKUP($B8866,Mapping!$A:$C,2,0),"Not Mapped"))</f>
        <v/>
      </c>
      <c r="P8866">
        <f>IF($B8866="","",IFERROR(VLOOKUP($B8866,Mapping!$A:$C,3,0),"Not Mapped"))</f>
        <v/>
      </c>
      <c r="Q8866">
        <f>IF($B8866="","",IF(COUNTIF(Exclusions!$A:$A,$B8866)&gt;0,"Yes","No"))</f>
        <v/>
      </c>
      <c r="R8866" s="17">
        <f>IF($B8866="","",MIN(1,DAY($A8866)/IF($N8866="Superstore",Settings!$B$5,Settings!$B$4)))</f>
        <v/>
      </c>
      <c r="S8866" s="17">
        <f>IF(OR($B8866="",$G8866="",$R8866=0),"",$G8866/$R8866)</f>
        <v/>
      </c>
      <c r="T8866">
        <f>IF($S8866="","",IF($S8866&lt;Settings!$B$8,"Critical",IF($S8866&lt;Settings!$B$9,"Semi Critical","Non Critical")))</f>
        <v/>
      </c>
      <c r="U8866">
        <f>IF($B8866="","",IFERROR(VLOOKUP($O8866,Leaders!$A:$B,2,0),"Not Mapped"))</f>
        <v/>
      </c>
    </row>
    <row r="8867">
      <c r="A8867" s="16" t="n"/>
      <c r="G8867" s="17" t="n"/>
      <c r="H8867" s="17" t="n"/>
      <c r="I8867" s="17" t="n"/>
      <c r="J8867" s="17" t="n"/>
      <c r="K8867" s="17" t="n"/>
      <c r="L8867" s="17" t="n"/>
      <c r="N8867">
        <f>IF($B8867="","",IF($C8867="SUPERSTORE","Superstore","DH"))</f>
        <v/>
      </c>
      <c r="O8867">
        <f>IF($B8867="","",IFERROR(VLOOKUP($B8867,Mapping!$A:$C,2,0),"Not Mapped"))</f>
        <v/>
      </c>
      <c r="P8867">
        <f>IF($B8867="","",IFERROR(VLOOKUP($B8867,Mapping!$A:$C,3,0),"Not Mapped"))</f>
        <v/>
      </c>
      <c r="Q8867">
        <f>IF($B8867="","",IF(COUNTIF(Exclusions!$A:$A,$B8867)&gt;0,"Yes","No"))</f>
        <v/>
      </c>
      <c r="R8867" s="17">
        <f>IF($B8867="","",MIN(1,DAY($A8867)/IF($N8867="Superstore",Settings!$B$5,Settings!$B$4)))</f>
        <v/>
      </c>
      <c r="S8867" s="17">
        <f>IF(OR($B8867="",$G8867="",$R8867=0),"",$G8867/$R8867)</f>
        <v/>
      </c>
      <c r="T8867">
        <f>IF($S8867="","",IF($S8867&lt;Settings!$B$8,"Critical",IF($S8867&lt;Settings!$B$9,"Semi Critical","Non Critical")))</f>
        <v/>
      </c>
      <c r="U8867">
        <f>IF($B8867="","",IFERROR(VLOOKUP($O8867,Leaders!$A:$B,2,0),"Not Mapped"))</f>
        <v/>
      </c>
    </row>
    <row r="8868">
      <c r="A8868" s="16" t="n"/>
      <c r="G8868" s="17" t="n"/>
      <c r="H8868" s="17" t="n"/>
      <c r="I8868" s="17" t="n"/>
      <c r="J8868" s="17" t="n"/>
      <c r="K8868" s="17" t="n"/>
      <c r="L8868" s="17" t="n"/>
      <c r="N8868">
        <f>IF($B8868="","",IF($C8868="SUPERSTORE","Superstore","DH"))</f>
        <v/>
      </c>
      <c r="O8868">
        <f>IF($B8868="","",IFERROR(VLOOKUP($B8868,Mapping!$A:$C,2,0),"Not Mapped"))</f>
        <v/>
      </c>
      <c r="P8868">
        <f>IF($B8868="","",IFERROR(VLOOKUP($B8868,Mapping!$A:$C,3,0),"Not Mapped"))</f>
        <v/>
      </c>
      <c r="Q8868">
        <f>IF($B8868="","",IF(COUNTIF(Exclusions!$A:$A,$B8868)&gt;0,"Yes","No"))</f>
        <v/>
      </c>
      <c r="R8868" s="17">
        <f>IF($B8868="","",MIN(1,DAY($A8868)/IF($N8868="Superstore",Settings!$B$5,Settings!$B$4)))</f>
        <v/>
      </c>
      <c r="S8868" s="17">
        <f>IF(OR($B8868="",$G8868="",$R8868=0),"",$G8868/$R8868)</f>
        <v/>
      </c>
      <c r="T8868">
        <f>IF($S8868="","",IF($S8868&lt;Settings!$B$8,"Critical",IF($S8868&lt;Settings!$B$9,"Semi Critical","Non Critical")))</f>
        <v/>
      </c>
      <c r="U8868">
        <f>IF($B8868="","",IFERROR(VLOOKUP($O8868,Leaders!$A:$B,2,0),"Not Mapped"))</f>
        <v/>
      </c>
    </row>
    <row r="8869">
      <c r="A8869" s="16" t="n"/>
      <c r="G8869" s="17" t="n"/>
      <c r="H8869" s="17" t="n"/>
      <c r="I8869" s="17" t="n"/>
      <c r="J8869" s="17" t="n"/>
      <c r="K8869" s="17" t="n"/>
      <c r="L8869" s="17" t="n"/>
      <c r="N8869">
        <f>IF($B8869="","",IF($C8869="SUPERSTORE","Superstore","DH"))</f>
        <v/>
      </c>
      <c r="O8869">
        <f>IF($B8869="","",IFERROR(VLOOKUP($B8869,Mapping!$A:$C,2,0),"Not Mapped"))</f>
        <v/>
      </c>
      <c r="P8869">
        <f>IF($B8869="","",IFERROR(VLOOKUP($B8869,Mapping!$A:$C,3,0),"Not Mapped"))</f>
        <v/>
      </c>
      <c r="Q8869">
        <f>IF($B8869="","",IF(COUNTIF(Exclusions!$A:$A,$B8869)&gt;0,"Yes","No"))</f>
        <v/>
      </c>
      <c r="R8869" s="17">
        <f>IF($B8869="","",MIN(1,DAY($A8869)/IF($N8869="Superstore",Settings!$B$5,Settings!$B$4)))</f>
        <v/>
      </c>
      <c r="S8869" s="17">
        <f>IF(OR($B8869="",$G8869="",$R8869=0),"",$G8869/$R8869)</f>
        <v/>
      </c>
      <c r="T8869">
        <f>IF($S8869="","",IF($S8869&lt;Settings!$B$8,"Critical",IF($S8869&lt;Settings!$B$9,"Semi Critical","Non Critical")))</f>
        <v/>
      </c>
      <c r="U8869">
        <f>IF($B8869="","",IFERROR(VLOOKUP($O8869,Leaders!$A:$B,2,0),"Not Mapped"))</f>
        <v/>
      </c>
    </row>
    <row r="8870">
      <c r="A8870" s="16" t="n"/>
      <c r="G8870" s="17" t="n"/>
      <c r="H8870" s="17" t="n"/>
      <c r="I8870" s="17" t="n"/>
      <c r="J8870" s="17" t="n"/>
      <c r="K8870" s="17" t="n"/>
      <c r="L8870" s="17" t="n"/>
      <c r="N8870">
        <f>IF($B8870="","",IF($C8870="SUPERSTORE","Superstore","DH"))</f>
        <v/>
      </c>
      <c r="O8870">
        <f>IF($B8870="","",IFERROR(VLOOKUP($B8870,Mapping!$A:$C,2,0),"Not Mapped"))</f>
        <v/>
      </c>
      <c r="P8870">
        <f>IF($B8870="","",IFERROR(VLOOKUP($B8870,Mapping!$A:$C,3,0),"Not Mapped"))</f>
        <v/>
      </c>
      <c r="Q8870">
        <f>IF($B8870="","",IF(COUNTIF(Exclusions!$A:$A,$B8870)&gt;0,"Yes","No"))</f>
        <v/>
      </c>
      <c r="R8870" s="17">
        <f>IF($B8870="","",MIN(1,DAY($A8870)/IF($N8870="Superstore",Settings!$B$5,Settings!$B$4)))</f>
        <v/>
      </c>
      <c r="S8870" s="17">
        <f>IF(OR($B8870="",$G8870="",$R8870=0),"",$G8870/$R8870)</f>
        <v/>
      </c>
      <c r="T8870">
        <f>IF($S8870="","",IF($S8870&lt;Settings!$B$8,"Critical",IF($S8870&lt;Settings!$B$9,"Semi Critical","Non Critical")))</f>
        <v/>
      </c>
      <c r="U8870">
        <f>IF($B8870="","",IFERROR(VLOOKUP($O8870,Leaders!$A:$B,2,0),"Not Mapped"))</f>
        <v/>
      </c>
    </row>
    <row r="8871">
      <c r="A8871" s="16" t="n"/>
      <c r="G8871" s="17" t="n"/>
      <c r="H8871" s="17" t="n"/>
      <c r="I8871" s="17" t="n"/>
      <c r="J8871" s="17" t="n"/>
      <c r="K8871" s="17" t="n"/>
      <c r="L8871" s="17" t="n"/>
      <c r="N8871">
        <f>IF($B8871="","",IF($C8871="SUPERSTORE","Superstore","DH"))</f>
        <v/>
      </c>
      <c r="O8871">
        <f>IF($B8871="","",IFERROR(VLOOKUP($B8871,Mapping!$A:$C,2,0),"Not Mapped"))</f>
        <v/>
      </c>
      <c r="P8871">
        <f>IF($B8871="","",IFERROR(VLOOKUP($B8871,Mapping!$A:$C,3,0),"Not Mapped"))</f>
        <v/>
      </c>
      <c r="Q8871">
        <f>IF($B8871="","",IF(COUNTIF(Exclusions!$A:$A,$B8871)&gt;0,"Yes","No"))</f>
        <v/>
      </c>
      <c r="R8871" s="17">
        <f>IF($B8871="","",MIN(1,DAY($A8871)/IF($N8871="Superstore",Settings!$B$5,Settings!$B$4)))</f>
        <v/>
      </c>
      <c r="S8871" s="17">
        <f>IF(OR($B8871="",$G8871="",$R8871=0),"",$G8871/$R8871)</f>
        <v/>
      </c>
      <c r="T8871">
        <f>IF($S8871="","",IF($S8871&lt;Settings!$B$8,"Critical",IF($S8871&lt;Settings!$B$9,"Semi Critical","Non Critical")))</f>
        <v/>
      </c>
      <c r="U8871">
        <f>IF($B8871="","",IFERROR(VLOOKUP($O8871,Leaders!$A:$B,2,0),"Not Mapped"))</f>
        <v/>
      </c>
    </row>
    <row r="8872">
      <c r="A8872" s="16" t="n"/>
      <c r="G8872" s="17" t="n"/>
      <c r="H8872" s="17" t="n"/>
      <c r="I8872" s="17" t="n"/>
      <c r="J8872" s="17" t="n"/>
      <c r="K8872" s="17" t="n"/>
      <c r="L8872" s="17" t="n"/>
      <c r="N8872">
        <f>IF($B8872="","",IF($C8872="SUPERSTORE","Superstore","DH"))</f>
        <v/>
      </c>
      <c r="O8872">
        <f>IF($B8872="","",IFERROR(VLOOKUP($B8872,Mapping!$A:$C,2,0),"Not Mapped"))</f>
        <v/>
      </c>
      <c r="P8872">
        <f>IF($B8872="","",IFERROR(VLOOKUP($B8872,Mapping!$A:$C,3,0),"Not Mapped"))</f>
        <v/>
      </c>
      <c r="Q8872">
        <f>IF($B8872="","",IF(COUNTIF(Exclusions!$A:$A,$B8872)&gt;0,"Yes","No"))</f>
        <v/>
      </c>
      <c r="R8872" s="17">
        <f>IF($B8872="","",MIN(1,DAY($A8872)/IF($N8872="Superstore",Settings!$B$5,Settings!$B$4)))</f>
        <v/>
      </c>
      <c r="S8872" s="17">
        <f>IF(OR($B8872="",$G8872="",$R8872=0),"",$G8872/$R8872)</f>
        <v/>
      </c>
      <c r="T8872">
        <f>IF($S8872="","",IF($S8872&lt;Settings!$B$8,"Critical",IF($S8872&lt;Settings!$B$9,"Semi Critical","Non Critical")))</f>
        <v/>
      </c>
      <c r="U8872">
        <f>IF($B8872="","",IFERROR(VLOOKUP($O8872,Leaders!$A:$B,2,0),"Not Mapped"))</f>
        <v/>
      </c>
    </row>
    <row r="8873">
      <c r="A8873" s="16" t="n"/>
      <c r="G8873" s="17" t="n"/>
      <c r="H8873" s="17" t="n"/>
      <c r="I8873" s="17" t="n"/>
      <c r="J8873" s="17" t="n"/>
      <c r="K8873" s="17" t="n"/>
      <c r="L8873" s="17" t="n"/>
      <c r="N8873">
        <f>IF($B8873="","",IF($C8873="SUPERSTORE","Superstore","DH"))</f>
        <v/>
      </c>
      <c r="O8873">
        <f>IF($B8873="","",IFERROR(VLOOKUP($B8873,Mapping!$A:$C,2,0),"Not Mapped"))</f>
        <v/>
      </c>
      <c r="P8873">
        <f>IF($B8873="","",IFERROR(VLOOKUP($B8873,Mapping!$A:$C,3,0),"Not Mapped"))</f>
        <v/>
      </c>
      <c r="Q8873">
        <f>IF($B8873="","",IF(COUNTIF(Exclusions!$A:$A,$B8873)&gt;0,"Yes","No"))</f>
        <v/>
      </c>
      <c r="R8873" s="17">
        <f>IF($B8873="","",MIN(1,DAY($A8873)/IF($N8873="Superstore",Settings!$B$5,Settings!$B$4)))</f>
        <v/>
      </c>
      <c r="S8873" s="17">
        <f>IF(OR($B8873="",$G8873="",$R8873=0),"",$G8873/$R8873)</f>
        <v/>
      </c>
      <c r="T8873">
        <f>IF($S8873="","",IF($S8873&lt;Settings!$B$8,"Critical",IF($S8873&lt;Settings!$B$9,"Semi Critical","Non Critical")))</f>
        <v/>
      </c>
      <c r="U8873">
        <f>IF($B8873="","",IFERROR(VLOOKUP($O8873,Leaders!$A:$B,2,0),"Not Mapped"))</f>
        <v/>
      </c>
    </row>
    <row r="8874">
      <c r="A8874" s="16" t="n"/>
      <c r="G8874" s="17" t="n"/>
      <c r="H8874" s="17" t="n"/>
      <c r="I8874" s="17" t="n"/>
      <c r="J8874" s="17" t="n"/>
      <c r="K8874" s="17" t="n"/>
      <c r="L8874" s="17" t="n"/>
      <c r="N8874">
        <f>IF($B8874="","",IF($C8874="SUPERSTORE","Superstore","DH"))</f>
        <v/>
      </c>
      <c r="O8874">
        <f>IF($B8874="","",IFERROR(VLOOKUP($B8874,Mapping!$A:$C,2,0),"Not Mapped"))</f>
        <v/>
      </c>
      <c r="P8874">
        <f>IF($B8874="","",IFERROR(VLOOKUP($B8874,Mapping!$A:$C,3,0),"Not Mapped"))</f>
        <v/>
      </c>
      <c r="Q8874">
        <f>IF($B8874="","",IF(COUNTIF(Exclusions!$A:$A,$B8874)&gt;0,"Yes","No"))</f>
        <v/>
      </c>
      <c r="R8874" s="17">
        <f>IF($B8874="","",MIN(1,DAY($A8874)/IF($N8874="Superstore",Settings!$B$5,Settings!$B$4)))</f>
        <v/>
      </c>
      <c r="S8874" s="17">
        <f>IF(OR($B8874="",$G8874="",$R8874=0),"",$G8874/$R8874)</f>
        <v/>
      </c>
      <c r="T8874">
        <f>IF($S8874="","",IF($S8874&lt;Settings!$B$8,"Critical",IF($S8874&lt;Settings!$B$9,"Semi Critical","Non Critical")))</f>
        <v/>
      </c>
      <c r="U8874">
        <f>IF($B8874="","",IFERROR(VLOOKUP($O8874,Leaders!$A:$B,2,0),"Not Mapped"))</f>
        <v/>
      </c>
    </row>
    <row r="8875">
      <c r="A8875" s="16" t="n"/>
      <c r="G8875" s="17" t="n"/>
      <c r="H8875" s="17" t="n"/>
      <c r="I8875" s="17" t="n"/>
      <c r="J8875" s="17" t="n"/>
      <c r="K8875" s="17" t="n"/>
      <c r="L8875" s="17" t="n"/>
      <c r="N8875">
        <f>IF($B8875="","",IF($C8875="SUPERSTORE","Superstore","DH"))</f>
        <v/>
      </c>
      <c r="O8875">
        <f>IF($B8875="","",IFERROR(VLOOKUP($B8875,Mapping!$A:$C,2,0),"Not Mapped"))</f>
        <v/>
      </c>
      <c r="P8875">
        <f>IF($B8875="","",IFERROR(VLOOKUP($B8875,Mapping!$A:$C,3,0),"Not Mapped"))</f>
        <v/>
      </c>
      <c r="Q8875">
        <f>IF($B8875="","",IF(COUNTIF(Exclusions!$A:$A,$B8875)&gt;0,"Yes","No"))</f>
        <v/>
      </c>
      <c r="R8875" s="17">
        <f>IF($B8875="","",MIN(1,DAY($A8875)/IF($N8875="Superstore",Settings!$B$5,Settings!$B$4)))</f>
        <v/>
      </c>
      <c r="S8875" s="17">
        <f>IF(OR($B8875="",$G8875="",$R8875=0),"",$G8875/$R8875)</f>
        <v/>
      </c>
      <c r="T8875">
        <f>IF($S8875="","",IF($S8875&lt;Settings!$B$8,"Critical",IF($S8875&lt;Settings!$B$9,"Semi Critical","Non Critical")))</f>
        <v/>
      </c>
      <c r="U8875">
        <f>IF($B8875="","",IFERROR(VLOOKUP($O8875,Leaders!$A:$B,2,0),"Not Mapped"))</f>
        <v/>
      </c>
    </row>
    <row r="8876">
      <c r="A8876" s="16" t="n"/>
      <c r="G8876" s="17" t="n"/>
      <c r="H8876" s="17" t="n"/>
      <c r="I8876" s="17" t="n"/>
      <c r="J8876" s="17" t="n"/>
      <c r="K8876" s="17" t="n"/>
      <c r="L8876" s="17" t="n"/>
      <c r="N8876">
        <f>IF($B8876="","",IF($C8876="SUPERSTORE","Superstore","DH"))</f>
        <v/>
      </c>
      <c r="O8876">
        <f>IF($B8876="","",IFERROR(VLOOKUP($B8876,Mapping!$A:$C,2,0),"Not Mapped"))</f>
        <v/>
      </c>
      <c r="P8876">
        <f>IF($B8876="","",IFERROR(VLOOKUP($B8876,Mapping!$A:$C,3,0),"Not Mapped"))</f>
        <v/>
      </c>
      <c r="Q8876">
        <f>IF($B8876="","",IF(COUNTIF(Exclusions!$A:$A,$B8876)&gt;0,"Yes","No"))</f>
        <v/>
      </c>
      <c r="R8876" s="17">
        <f>IF($B8876="","",MIN(1,DAY($A8876)/IF($N8876="Superstore",Settings!$B$5,Settings!$B$4)))</f>
        <v/>
      </c>
      <c r="S8876" s="17">
        <f>IF(OR($B8876="",$G8876="",$R8876=0),"",$G8876/$R8876)</f>
        <v/>
      </c>
      <c r="T8876">
        <f>IF($S8876="","",IF($S8876&lt;Settings!$B$8,"Critical",IF($S8876&lt;Settings!$B$9,"Semi Critical","Non Critical")))</f>
        <v/>
      </c>
      <c r="U8876">
        <f>IF($B8876="","",IFERROR(VLOOKUP($O8876,Leaders!$A:$B,2,0),"Not Mapped"))</f>
        <v/>
      </c>
    </row>
    <row r="8877">
      <c r="A8877" s="16" t="n"/>
      <c r="G8877" s="17" t="n"/>
      <c r="H8877" s="17" t="n"/>
      <c r="I8877" s="17" t="n"/>
      <c r="J8877" s="17" t="n"/>
      <c r="K8877" s="17" t="n"/>
      <c r="L8877" s="17" t="n"/>
      <c r="N8877">
        <f>IF($B8877="","",IF($C8877="SUPERSTORE","Superstore","DH"))</f>
        <v/>
      </c>
      <c r="O8877">
        <f>IF($B8877="","",IFERROR(VLOOKUP($B8877,Mapping!$A:$C,2,0),"Not Mapped"))</f>
        <v/>
      </c>
      <c r="P8877">
        <f>IF($B8877="","",IFERROR(VLOOKUP($B8877,Mapping!$A:$C,3,0),"Not Mapped"))</f>
        <v/>
      </c>
      <c r="Q8877">
        <f>IF($B8877="","",IF(COUNTIF(Exclusions!$A:$A,$B8877)&gt;0,"Yes","No"))</f>
        <v/>
      </c>
      <c r="R8877" s="17">
        <f>IF($B8877="","",MIN(1,DAY($A8877)/IF($N8877="Superstore",Settings!$B$5,Settings!$B$4)))</f>
        <v/>
      </c>
      <c r="S8877" s="17">
        <f>IF(OR($B8877="",$G8877="",$R8877=0),"",$G8877/$R8877)</f>
        <v/>
      </c>
      <c r="T8877">
        <f>IF($S8877="","",IF($S8877&lt;Settings!$B$8,"Critical",IF($S8877&lt;Settings!$B$9,"Semi Critical","Non Critical")))</f>
        <v/>
      </c>
      <c r="U8877">
        <f>IF($B8877="","",IFERROR(VLOOKUP($O8877,Leaders!$A:$B,2,0),"Not Mapped"))</f>
        <v/>
      </c>
    </row>
    <row r="8878">
      <c r="A8878" s="16" t="n"/>
      <c r="G8878" s="17" t="n"/>
      <c r="H8878" s="17" t="n"/>
      <c r="I8878" s="17" t="n"/>
      <c r="J8878" s="17" t="n"/>
      <c r="K8878" s="17" t="n"/>
      <c r="L8878" s="17" t="n"/>
      <c r="N8878">
        <f>IF($B8878="","",IF($C8878="SUPERSTORE","Superstore","DH"))</f>
        <v/>
      </c>
      <c r="O8878">
        <f>IF($B8878="","",IFERROR(VLOOKUP($B8878,Mapping!$A:$C,2,0),"Not Mapped"))</f>
        <v/>
      </c>
      <c r="P8878">
        <f>IF($B8878="","",IFERROR(VLOOKUP($B8878,Mapping!$A:$C,3,0),"Not Mapped"))</f>
        <v/>
      </c>
      <c r="Q8878">
        <f>IF($B8878="","",IF(COUNTIF(Exclusions!$A:$A,$B8878)&gt;0,"Yes","No"))</f>
        <v/>
      </c>
      <c r="R8878" s="17">
        <f>IF($B8878="","",MIN(1,DAY($A8878)/IF($N8878="Superstore",Settings!$B$5,Settings!$B$4)))</f>
        <v/>
      </c>
      <c r="S8878" s="17">
        <f>IF(OR($B8878="",$G8878="",$R8878=0),"",$G8878/$R8878)</f>
        <v/>
      </c>
      <c r="T8878">
        <f>IF($S8878="","",IF($S8878&lt;Settings!$B$8,"Critical",IF($S8878&lt;Settings!$B$9,"Semi Critical","Non Critical")))</f>
        <v/>
      </c>
      <c r="U8878">
        <f>IF($B8878="","",IFERROR(VLOOKUP($O8878,Leaders!$A:$B,2,0),"Not Mapped"))</f>
        <v/>
      </c>
    </row>
    <row r="8879">
      <c r="A8879" s="16" t="n"/>
      <c r="G8879" s="17" t="n"/>
      <c r="H8879" s="17" t="n"/>
      <c r="I8879" s="17" t="n"/>
      <c r="J8879" s="17" t="n"/>
      <c r="K8879" s="17" t="n"/>
      <c r="L8879" s="17" t="n"/>
      <c r="N8879">
        <f>IF($B8879="","",IF($C8879="SUPERSTORE","Superstore","DH"))</f>
        <v/>
      </c>
      <c r="O8879">
        <f>IF($B8879="","",IFERROR(VLOOKUP($B8879,Mapping!$A:$C,2,0),"Not Mapped"))</f>
        <v/>
      </c>
      <c r="P8879">
        <f>IF($B8879="","",IFERROR(VLOOKUP($B8879,Mapping!$A:$C,3,0),"Not Mapped"))</f>
        <v/>
      </c>
      <c r="Q8879">
        <f>IF($B8879="","",IF(COUNTIF(Exclusions!$A:$A,$B8879)&gt;0,"Yes","No"))</f>
        <v/>
      </c>
      <c r="R8879" s="17">
        <f>IF($B8879="","",MIN(1,DAY($A8879)/IF($N8879="Superstore",Settings!$B$5,Settings!$B$4)))</f>
        <v/>
      </c>
      <c r="S8879" s="17">
        <f>IF(OR($B8879="",$G8879="",$R8879=0),"",$G8879/$R8879)</f>
        <v/>
      </c>
      <c r="T8879">
        <f>IF($S8879="","",IF($S8879&lt;Settings!$B$8,"Critical",IF($S8879&lt;Settings!$B$9,"Semi Critical","Non Critical")))</f>
        <v/>
      </c>
      <c r="U8879">
        <f>IF($B8879="","",IFERROR(VLOOKUP($O8879,Leaders!$A:$B,2,0),"Not Mapped"))</f>
        <v/>
      </c>
    </row>
    <row r="8880">
      <c r="A8880" s="16" t="n"/>
      <c r="G8880" s="17" t="n"/>
      <c r="H8880" s="17" t="n"/>
      <c r="I8880" s="17" t="n"/>
      <c r="J8880" s="17" t="n"/>
      <c r="K8880" s="17" t="n"/>
      <c r="L8880" s="17" t="n"/>
      <c r="N8880">
        <f>IF($B8880="","",IF($C8880="SUPERSTORE","Superstore","DH"))</f>
        <v/>
      </c>
      <c r="O8880">
        <f>IF($B8880="","",IFERROR(VLOOKUP($B8880,Mapping!$A:$C,2,0),"Not Mapped"))</f>
        <v/>
      </c>
      <c r="P8880">
        <f>IF($B8880="","",IFERROR(VLOOKUP($B8880,Mapping!$A:$C,3,0),"Not Mapped"))</f>
        <v/>
      </c>
      <c r="Q8880">
        <f>IF($B8880="","",IF(COUNTIF(Exclusions!$A:$A,$B8880)&gt;0,"Yes","No"))</f>
        <v/>
      </c>
      <c r="R8880" s="17">
        <f>IF($B8880="","",MIN(1,DAY($A8880)/IF($N8880="Superstore",Settings!$B$5,Settings!$B$4)))</f>
        <v/>
      </c>
      <c r="S8880" s="17">
        <f>IF(OR($B8880="",$G8880="",$R8880=0),"",$G8880/$R8880)</f>
        <v/>
      </c>
      <c r="T8880">
        <f>IF($S8880="","",IF($S8880&lt;Settings!$B$8,"Critical",IF($S8880&lt;Settings!$B$9,"Semi Critical","Non Critical")))</f>
        <v/>
      </c>
      <c r="U8880">
        <f>IF($B8880="","",IFERROR(VLOOKUP($O8880,Leaders!$A:$B,2,0),"Not Mapped"))</f>
        <v/>
      </c>
    </row>
    <row r="8881">
      <c r="A8881" s="16" t="n"/>
      <c r="G8881" s="17" t="n"/>
      <c r="H8881" s="17" t="n"/>
      <c r="I8881" s="17" t="n"/>
      <c r="J8881" s="17" t="n"/>
      <c r="K8881" s="17" t="n"/>
      <c r="L8881" s="17" t="n"/>
      <c r="N8881">
        <f>IF($B8881="","",IF($C8881="SUPERSTORE","Superstore","DH"))</f>
        <v/>
      </c>
      <c r="O8881">
        <f>IF($B8881="","",IFERROR(VLOOKUP($B8881,Mapping!$A:$C,2,0),"Not Mapped"))</f>
        <v/>
      </c>
      <c r="P8881">
        <f>IF($B8881="","",IFERROR(VLOOKUP($B8881,Mapping!$A:$C,3,0),"Not Mapped"))</f>
        <v/>
      </c>
      <c r="Q8881">
        <f>IF($B8881="","",IF(COUNTIF(Exclusions!$A:$A,$B8881)&gt;0,"Yes","No"))</f>
        <v/>
      </c>
      <c r="R8881" s="17">
        <f>IF($B8881="","",MIN(1,DAY($A8881)/IF($N8881="Superstore",Settings!$B$5,Settings!$B$4)))</f>
        <v/>
      </c>
      <c r="S8881" s="17">
        <f>IF(OR($B8881="",$G8881="",$R8881=0),"",$G8881/$R8881)</f>
        <v/>
      </c>
      <c r="T8881">
        <f>IF($S8881="","",IF($S8881&lt;Settings!$B$8,"Critical",IF($S8881&lt;Settings!$B$9,"Semi Critical","Non Critical")))</f>
        <v/>
      </c>
      <c r="U8881">
        <f>IF($B8881="","",IFERROR(VLOOKUP($O8881,Leaders!$A:$B,2,0),"Not Mapped"))</f>
        <v/>
      </c>
    </row>
    <row r="8882">
      <c r="A8882" s="16" t="n"/>
      <c r="G8882" s="17" t="n"/>
      <c r="H8882" s="17" t="n"/>
      <c r="I8882" s="17" t="n"/>
      <c r="J8882" s="17" t="n"/>
      <c r="K8882" s="17" t="n"/>
      <c r="L8882" s="17" t="n"/>
      <c r="N8882">
        <f>IF($B8882="","",IF($C8882="SUPERSTORE","Superstore","DH"))</f>
        <v/>
      </c>
      <c r="O8882">
        <f>IF($B8882="","",IFERROR(VLOOKUP($B8882,Mapping!$A:$C,2,0),"Not Mapped"))</f>
        <v/>
      </c>
      <c r="P8882">
        <f>IF($B8882="","",IFERROR(VLOOKUP($B8882,Mapping!$A:$C,3,0),"Not Mapped"))</f>
        <v/>
      </c>
      <c r="Q8882">
        <f>IF($B8882="","",IF(COUNTIF(Exclusions!$A:$A,$B8882)&gt;0,"Yes","No"))</f>
        <v/>
      </c>
      <c r="R8882" s="17">
        <f>IF($B8882="","",MIN(1,DAY($A8882)/IF($N8882="Superstore",Settings!$B$5,Settings!$B$4)))</f>
        <v/>
      </c>
      <c r="S8882" s="17">
        <f>IF(OR($B8882="",$G8882="",$R8882=0),"",$G8882/$R8882)</f>
        <v/>
      </c>
      <c r="T8882">
        <f>IF($S8882="","",IF($S8882&lt;Settings!$B$8,"Critical",IF($S8882&lt;Settings!$B$9,"Semi Critical","Non Critical")))</f>
        <v/>
      </c>
      <c r="U8882">
        <f>IF($B8882="","",IFERROR(VLOOKUP($O8882,Leaders!$A:$B,2,0),"Not Mapped"))</f>
        <v/>
      </c>
    </row>
    <row r="8883">
      <c r="A8883" s="16" t="n"/>
      <c r="G8883" s="17" t="n"/>
      <c r="H8883" s="17" t="n"/>
      <c r="I8883" s="17" t="n"/>
      <c r="J8883" s="17" t="n"/>
      <c r="K8883" s="17" t="n"/>
      <c r="L8883" s="17" t="n"/>
      <c r="N8883">
        <f>IF($B8883="","",IF($C8883="SUPERSTORE","Superstore","DH"))</f>
        <v/>
      </c>
      <c r="O8883">
        <f>IF($B8883="","",IFERROR(VLOOKUP($B8883,Mapping!$A:$C,2,0),"Not Mapped"))</f>
        <v/>
      </c>
      <c r="P8883">
        <f>IF($B8883="","",IFERROR(VLOOKUP($B8883,Mapping!$A:$C,3,0),"Not Mapped"))</f>
        <v/>
      </c>
      <c r="Q8883">
        <f>IF($B8883="","",IF(COUNTIF(Exclusions!$A:$A,$B8883)&gt;0,"Yes","No"))</f>
        <v/>
      </c>
      <c r="R8883" s="17">
        <f>IF($B8883="","",MIN(1,DAY($A8883)/IF($N8883="Superstore",Settings!$B$5,Settings!$B$4)))</f>
        <v/>
      </c>
      <c r="S8883" s="17">
        <f>IF(OR($B8883="",$G8883="",$R8883=0),"",$G8883/$R8883)</f>
        <v/>
      </c>
      <c r="T8883">
        <f>IF($S8883="","",IF($S8883&lt;Settings!$B$8,"Critical",IF($S8883&lt;Settings!$B$9,"Semi Critical","Non Critical")))</f>
        <v/>
      </c>
      <c r="U8883">
        <f>IF($B8883="","",IFERROR(VLOOKUP($O8883,Leaders!$A:$B,2,0),"Not Mapped"))</f>
        <v/>
      </c>
    </row>
    <row r="8884">
      <c r="A8884" s="16" t="n"/>
      <c r="G8884" s="17" t="n"/>
      <c r="H8884" s="17" t="n"/>
      <c r="I8884" s="17" t="n"/>
      <c r="J8884" s="17" t="n"/>
      <c r="K8884" s="17" t="n"/>
      <c r="L8884" s="17" t="n"/>
      <c r="N8884">
        <f>IF($B8884="","",IF($C8884="SUPERSTORE","Superstore","DH"))</f>
        <v/>
      </c>
      <c r="O8884">
        <f>IF($B8884="","",IFERROR(VLOOKUP($B8884,Mapping!$A:$C,2,0),"Not Mapped"))</f>
        <v/>
      </c>
      <c r="P8884">
        <f>IF($B8884="","",IFERROR(VLOOKUP($B8884,Mapping!$A:$C,3,0),"Not Mapped"))</f>
        <v/>
      </c>
      <c r="Q8884">
        <f>IF($B8884="","",IF(COUNTIF(Exclusions!$A:$A,$B8884)&gt;0,"Yes","No"))</f>
        <v/>
      </c>
      <c r="R8884" s="17">
        <f>IF($B8884="","",MIN(1,DAY($A8884)/IF($N8884="Superstore",Settings!$B$5,Settings!$B$4)))</f>
        <v/>
      </c>
      <c r="S8884" s="17">
        <f>IF(OR($B8884="",$G8884="",$R8884=0),"",$G8884/$R8884)</f>
        <v/>
      </c>
      <c r="T8884">
        <f>IF($S8884="","",IF($S8884&lt;Settings!$B$8,"Critical",IF($S8884&lt;Settings!$B$9,"Semi Critical","Non Critical")))</f>
        <v/>
      </c>
      <c r="U8884">
        <f>IF($B8884="","",IFERROR(VLOOKUP($O8884,Leaders!$A:$B,2,0),"Not Mapped"))</f>
        <v/>
      </c>
    </row>
    <row r="8885">
      <c r="A8885" s="16" t="n"/>
      <c r="G8885" s="17" t="n"/>
      <c r="H8885" s="17" t="n"/>
      <c r="I8885" s="17" t="n"/>
      <c r="J8885" s="17" t="n"/>
      <c r="K8885" s="17" t="n"/>
      <c r="L8885" s="17" t="n"/>
      <c r="N8885">
        <f>IF($B8885="","",IF($C8885="SUPERSTORE","Superstore","DH"))</f>
        <v/>
      </c>
      <c r="O8885">
        <f>IF($B8885="","",IFERROR(VLOOKUP($B8885,Mapping!$A:$C,2,0),"Not Mapped"))</f>
        <v/>
      </c>
      <c r="P8885">
        <f>IF($B8885="","",IFERROR(VLOOKUP($B8885,Mapping!$A:$C,3,0),"Not Mapped"))</f>
        <v/>
      </c>
      <c r="Q8885">
        <f>IF($B8885="","",IF(COUNTIF(Exclusions!$A:$A,$B8885)&gt;0,"Yes","No"))</f>
        <v/>
      </c>
      <c r="R8885" s="17">
        <f>IF($B8885="","",MIN(1,DAY($A8885)/IF($N8885="Superstore",Settings!$B$5,Settings!$B$4)))</f>
        <v/>
      </c>
      <c r="S8885" s="17">
        <f>IF(OR($B8885="",$G8885="",$R8885=0),"",$G8885/$R8885)</f>
        <v/>
      </c>
      <c r="T8885">
        <f>IF($S8885="","",IF($S8885&lt;Settings!$B$8,"Critical",IF($S8885&lt;Settings!$B$9,"Semi Critical","Non Critical")))</f>
        <v/>
      </c>
      <c r="U8885">
        <f>IF($B8885="","",IFERROR(VLOOKUP($O8885,Leaders!$A:$B,2,0),"Not Mapped"))</f>
        <v/>
      </c>
    </row>
    <row r="8886">
      <c r="A8886" s="16" t="n"/>
      <c r="G8886" s="17" t="n"/>
      <c r="H8886" s="17" t="n"/>
      <c r="I8886" s="17" t="n"/>
      <c r="J8886" s="17" t="n"/>
      <c r="K8886" s="17" t="n"/>
      <c r="L8886" s="17" t="n"/>
      <c r="N8886">
        <f>IF($B8886="","",IF($C8886="SUPERSTORE","Superstore","DH"))</f>
        <v/>
      </c>
      <c r="O8886">
        <f>IF($B8886="","",IFERROR(VLOOKUP($B8886,Mapping!$A:$C,2,0),"Not Mapped"))</f>
        <v/>
      </c>
      <c r="P8886">
        <f>IF($B8886="","",IFERROR(VLOOKUP($B8886,Mapping!$A:$C,3,0),"Not Mapped"))</f>
        <v/>
      </c>
      <c r="Q8886">
        <f>IF($B8886="","",IF(COUNTIF(Exclusions!$A:$A,$B8886)&gt;0,"Yes","No"))</f>
        <v/>
      </c>
      <c r="R8886" s="17">
        <f>IF($B8886="","",MIN(1,DAY($A8886)/IF($N8886="Superstore",Settings!$B$5,Settings!$B$4)))</f>
        <v/>
      </c>
      <c r="S8886" s="17">
        <f>IF(OR($B8886="",$G8886="",$R8886=0),"",$G8886/$R8886)</f>
        <v/>
      </c>
      <c r="T8886">
        <f>IF($S8886="","",IF($S8886&lt;Settings!$B$8,"Critical",IF($S8886&lt;Settings!$B$9,"Semi Critical","Non Critical")))</f>
        <v/>
      </c>
      <c r="U8886">
        <f>IF($B8886="","",IFERROR(VLOOKUP($O8886,Leaders!$A:$B,2,0),"Not Mapped"))</f>
        <v/>
      </c>
    </row>
    <row r="8887">
      <c r="A8887" s="16" t="n"/>
      <c r="G8887" s="17" t="n"/>
      <c r="H8887" s="17" t="n"/>
      <c r="I8887" s="17" t="n"/>
      <c r="J8887" s="17" t="n"/>
      <c r="K8887" s="17" t="n"/>
      <c r="L8887" s="17" t="n"/>
      <c r="N8887">
        <f>IF($B8887="","",IF($C8887="SUPERSTORE","Superstore","DH"))</f>
        <v/>
      </c>
      <c r="O8887">
        <f>IF($B8887="","",IFERROR(VLOOKUP($B8887,Mapping!$A:$C,2,0),"Not Mapped"))</f>
        <v/>
      </c>
      <c r="P8887">
        <f>IF($B8887="","",IFERROR(VLOOKUP($B8887,Mapping!$A:$C,3,0),"Not Mapped"))</f>
        <v/>
      </c>
      <c r="Q8887">
        <f>IF($B8887="","",IF(COUNTIF(Exclusions!$A:$A,$B8887)&gt;0,"Yes","No"))</f>
        <v/>
      </c>
      <c r="R8887" s="17">
        <f>IF($B8887="","",MIN(1,DAY($A8887)/IF($N8887="Superstore",Settings!$B$5,Settings!$B$4)))</f>
        <v/>
      </c>
      <c r="S8887" s="17">
        <f>IF(OR($B8887="",$G8887="",$R8887=0),"",$G8887/$R8887)</f>
        <v/>
      </c>
      <c r="T8887">
        <f>IF($S8887="","",IF($S8887&lt;Settings!$B$8,"Critical",IF($S8887&lt;Settings!$B$9,"Semi Critical","Non Critical")))</f>
        <v/>
      </c>
      <c r="U8887">
        <f>IF($B8887="","",IFERROR(VLOOKUP($O8887,Leaders!$A:$B,2,0),"Not Mapped"))</f>
        <v/>
      </c>
    </row>
    <row r="8888">
      <c r="A8888" s="16" t="n"/>
      <c r="G8888" s="17" t="n"/>
      <c r="H8888" s="17" t="n"/>
      <c r="I8888" s="17" t="n"/>
      <c r="J8888" s="17" t="n"/>
      <c r="K8888" s="17" t="n"/>
      <c r="L8888" s="17" t="n"/>
      <c r="N8888">
        <f>IF($B8888="","",IF($C8888="SUPERSTORE","Superstore","DH"))</f>
        <v/>
      </c>
      <c r="O8888">
        <f>IF($B8888="","",IFERROR(VLOOKUP($B8888,Mapping!$A:$C,2,0),"Not Mapped"))</f>
        <v/>
      </c>
      <c r="P8888">
        <f>IF($B8888="","",IFERROR(VLOOKUP($B8888,Mapping!$A:$C,3,0),"Not Mapped"))</f>
        <v/>
      </c>
      <c r="Q8888">
        <f>IF($B8888="","",IF(COUNTIF(Exclusions!$A:$A,$B8888)&gt;0,"Yes","No"))</f>
        <v/>
      </c>
      <c r="R8888" s="17">
        <f>IF($B8888="","",MIN(1,DAY($A8888)/IF($N8888="Superstore",Settings!$B$5,Settings!$B$4)))</f>
        <v/>
      </c>
      <c r="S8888" s="17">
        <f>IF(OR($B8888="",$G8888="",$R8888=0),"",$G8888/$R8888)</f>
        <v/>
      </c>
      <c r="T8888">
        <f>IF($S8888="","",IF($S8888&lt;Settings!$B$8,"Critical",IF($S8888&lt;Settings!$B$9,"Semi Critical","Non Critical")))</f>
        <v/>
      </c>
      <c r="U8888">
        <f>IF($B8888="","",IFERROR(VLOOKUP($O8888,Leaders!$A:$B,2,0),"Not Mapped"))</f>
        <v/>
      </c>
    </row>
    <row r="8889">
      <c r="A8889" s="16" t="n"/>
      <c r="G8889" s="17" t="n"/>
      <c r="H8889" s="17" t="n"/>
      <c r="I8889" s="17" t="n"/>
      <c r="J8889" s="17" t="n"/>
      <c r="K8889" s="17" t="n"/>
      <c r="L8889" s="17" t="n"/>
      <c r="N8889">
        <f>IF($B8889="","",IF($C8889="SUPERSTORE","Superstore","DH"))</f>
        <v/>
      </c>
      <c r="O8889">
        <f>IF($B8889="","",IFERROR(VLOOKUP($B8889,Mapping!$A:$C,2,0),"Not Mapped"))</f>
        <v/>
      </c>
      <c r="P8889">
        <f>IF($B8889="","",IFERROR(VLOOKUP($B8889,Mapping!$A:$C,3,0),"Not Mapped"))</f>
        <v/>
      </c>
      <c r="Q8889">
        <f>IF($B8889="","",IF(COUNTIF(Exclusions!$A:$A,$B8889)&gt;0,"Yes","No"))</f>
        <v/>
      </c>
      <c r="R8889" s="17">
        <f>IF($B8889="","",MIN(1,DAY($A8889)/IF($N8889="Superstore",Settings!$B$5,Settings!$B$4)))</f>
        <v/>
      </c>
      <c r="S8889" s="17">
        <f>IF(OR($B8889="",$G8889="",$R8889=0),"",$G8889/$R8889)</f>
        <v/>
      </c>
      <c r="T8889">
        <f>IF($S8889="","",IF($S8889&lt;Settings!$B$8,"Critical",IF($S8889&lt;Settings!$B$9,"Semi Critical","Non Critical")))</f>
        <v/>
      </c>
      <c r="U8889">
        <f>IF($B8889="","",IFERROR(VLOOKUP($O8889,Leaders!$A:$B,2,0),"Not Mapped"))</f>
        <v/>
      </c>
    </row>
    <row r="8890">
      <c r="A8890" s="16" t="n"/>
      <c r="G8890" s="17" t="n"/>
      <c r="H8890" s="17" t="n"/>
      <c r="I8890" s="17" t="n"/>
      <c r="J8890" s="17" t="n"/>
      <c r="K8890" s="17" t="n"/>
      <c r="L8890" s="17" t="n"/>
      <c r="N8890">
        <f>IF($B8890="","",IF($C8890="SUPERSTORE","Superstore","DH"))</f>
        <v/>
      </c>
      <c r="O8890">
        <f>IF($B8890="","",IFERROR(VLOOKUP($B8890,Mapping!$A:$C,2,0),"Not Mapped"))</f>
        <v/>
      </c>
      <c r="P8890">
        <f>IF($B8890="","",IFERROR(VLOOKUP($B8890,Mapping!$A:$C,3,0),"Not Mapped"))</f>
        <v/>
      </c>
      <c r="Q8890">
        <f>IF($B8890="","",IF(COUNTIF(Exclusions!$A:$A,$B8890)&gt;0,"Yes","No"))</f>
        <v/>
      </c>
      <c r="R8890" s="17">
        <f>IF($B8890="","",MIN(1,DAY($A8890)/IF($N8890="Superstore",Settings!$B$5,Settings!$B$4)))</f>
        <v/>
      </c>
      <c r="S8890" s="17">
        <f>IF(OR($B8890="",$G8890="",$R8890=0),"",$G8890/$R8890)</f>
        <v/>
      </c>
      <c r="T8890">
        <f>IF($S8890="","",IF($S8890&lt;Settings!$B$8,"Critical",IF($S8890&lt;Settings!$B$9,"Semi Critical","Non Critical")))</f>
        <v/>
      </c>
      <c r="U8890">
        <f>IF($B8890="","",IFERROR(VLOOKUP($O8890,Leaders!$A:$B,2,0),"Not Mapped"))</f>
        <v/>
      </c>
    </row>
    <row r="8891">
      <c r="A8891" s="16" t="n"/>
      <c r="G8891" s="17" t="n"/>
      <c r="H8891" s="17" t="n"/>
      <c r="I8891" s="17" t="n"/>
      <c r="J8891" s="17" t="n"/>
      <c r="K8891" s="17" t="n"/>
      <c r="L8891" s="17" t="n"/>
      <c r="N8891">
        <f>IF($B8891="","",IF($C8891="SUPERSTORE","Superstore","DH"))</f>
        <v/>
      </c>
      <c r="O8891">
        <f>IF($B8891="","",IFERROR(VLOOKUP($B8891,Mapping!$A:$C,2,0),"Not Mapped"))</f>
        <v/>
      </c>
      <c r="P8891">
        <f>IF($B8891="","",IFERROR(VLOOKUP($B8891,Mapping!$A:$C,3,0),"Not Mapped"))</f>
        <v/>
      </c>
      <c r="Q8891">
        <f>IF($B8891="","",IF(COUNTIF(Exclusions!$A:$A,$B8891)&gt;0,"Yes","No"))</f>
        <v/>
      </c>
      <c r="R8891" s="17">
        <f>IF($B8891="","",MIN(1,DAY($A8891)/IF($N8891="Superstore",Settings!$B$5,Settings!$B$4)))</f>
        <v/>
      </c>
      <c r="S8891" s="17">
        <f>IF(OR($B8891="",$G8891="",$R8891=0),"",$G8891/$R8891)</f>
        <v/>
      </c>
      <c r="T8891">
        <f>IF($S8891="","",IF($S8891&lt;Settings!$B$8,"Critical",IF($S8891&lt;Settings!$B$9,"Semi Critical","Non Critical")))</f>
        <v/>
      </c>
      <c r="U8891">
        <f>IF($B8891="","",IFERROR(VLOOKUP($O8891,Leaders!$A:$B,2,0),"Not Mapped"))</f>
        <v/>
      </c>
    </row>
    <row r="8892">
      <c r="A8892" s="16" t="n"/>
      <c r="G8892" s="17" t="n"/>
      <c r="H8892" s="17" t="n"/>
      <c r="I8892" s="17" t="n"/>
      <c r="J8892" s="17" t="n"/>
      <c r="K8892" s="17" t="n"/>
      <c r="L8892" s="17" t="n"/>
      <c r="N8892">
        <f>IF($B8892="","",IF($C8892="SUPERSTORE","Superstore","DH"))</f>
        <v/>
      </c>
      <c r="O8892">
        <f>IF($B8892="","",IFERROR(VLOOKUP($B8892,Mapping!$A:$C,2,0),"Not Mapped"))</f>
        <v/>
      </c>
      <c r="P8892">
        <f>IF($B8892="","",IFERROR(VLOOKUP($B8892,Mapping!$A:$C,3,0),"Not Mapped"))</f>
        <v/>
      </c>
      <c r="Q8892">
        <f>IF($B8892="","",IF(COUNTIF(Exclusions!$A:$A,$B8892)&gt;0,"Yes","No"))</f>
        <v/>
      </c>
      <c r="R8892" s="17">
        <f>IF($B8892="","",MIN(1,DAY($A8892)/IF($N8892="Superstore",Settings!$B$5,Settings!$B$4)))</f>
        <v/>
      </c>
      <c r="S8892" s="17">
        <f>IF(OR($B8892="",$G8892="",$R8892=0),"",$G8892/$R8892)</f>
        <v/>
      </c>
      <c r="T8892">
        <f>IF($S8892="","",IF($S8892&lt;Settings!$B$8,"Critical",IF($S8892&lt;Settings!$B$9,"Semi Critical","Non Critical")))</f>
        <v/>
      </c>
      <c r="U8892">
        <f>IF($B8892="","",IFERROR(VLOOKUP($O8892,Leaders!$A:$B,2,0),"Not Mapped"))</f>
        <v/>
      </c>
    </row>
    <row r="8893">
      <c r="A8893" s="16" t="n"/>
      <c r="G8893" s="17" t="n"/>
      <c r="H8893" s="17" t="n"/>
      <c r="I8893" s="17" t="n"/>
      <c r="J8893" s="17" t="n"/>
      <c r="K8893" s="17" t="n"/>
      <c r="L8893" s="17" t="n"/>
      <c r="N8893">
        <f>IF($B8893="","",IF($C8893="SUPERSTORE","Superstore","DH"))</f>
        <v/>
      </c>
      <c r="O8893">
        <f>IF($B8893="","",IFERROR(VLOOKUP($B8893,Mapping!$A:$C,2,0),"Not Mapped"))</f>
        <v/>
      </c>
      <c r="P8893">
        <f>IF($B8893="","",IFERROR(VLOOKUP($B8893,Mapping!$A:$C,3,0),"Not Mapped"))</f>
        <v/>
      </c>
      <c r="Q8893">
        <f>IF($B8893="","",IF(COUNTIF(Exclusions!$A:$A,$B8893)&gt;0,"Yes","No"))</f>
        <v/>
      </c>
      <c r="R8893" s="17">
        <f>IF($B8893="","",MIN(1,DAY($A8893)/IF($N8893="Superstore",Settings!$B$5,Settings!$B$4)))</f>
        <v/>
      </c>
      <c r="S8893" s="17">
        <f>IF(OR($B8893="",$G8893="",$R8893=0),"",$G8893/$R8893)</f>
        <v/>
      </c>
      <c r="T8893">
        <f>IF($S8893="","",IF($S8893&lt;Settings!$B$8,"Critical",IF($S8893&lt;Settings!$B$9,"Semi Critical","Non Critical")))</f>
        <v/>
      </c>
      <c r="U8893">
        <f>IF($B8893="","",IFERROR(VLOOKUP($O8893,Leaders!$A:$B,2,0),"Not Mapped"))</f>
        <v/>
      </c>
    </row>
    <row r="8894">
      <c r="A8894" s="16" t="n"/>
      <c r="G8894" s="17" t="n"/>
      <c r="H8894" s="17" t="n"/>
      <c r="I8894" s="17" t="n"/>
      <c r="J8894" s="17" t="n"/>
      <c r="K8894" s="17" t="n"/>
      <c r="L8894" s="17" t="n"/>
      <c r="N8894">
        <f>IF($B8894="","",IF($C8894="SUPERSTORE","Superstore","DH"))</f>
        <v/>
      </c>
      <c r="O8894">
        <f>IF($B8894="","",IFERROR(VLOOKUP($B8894,Mapping!$A:$C,2,0),"Not Mapped"))</f>
        <v/>
      </c>
      <c r="P8894">
        <f>IF($B8894="","",IFERROR(VLOOKUP($B8894,Mapping!$A:$C,3,0),"Not Mapped"))</f>
        <v/>
      </c>
      <c r="Q8894">
        <f>IF($B8894="","",IF(COUNTIF(Exclusions!$A:$A,$B8894)&gt;0,"Yes","No"))</f>
        <v/>
      </c>
      <c r="R8894" s="17">
        <f>IF($B8894="","",MIN(1,DAY($A8894)/IF($N8894="Superstore",Settings!$B$5,Settings!$B$4)))</f>
        <v/>
      </c>
      <c r="S8894" s="17">
        <f>IF(OR($B8894="",$G8894="",$R8894=0),"",$G8894/$R8894)</f>
        <v/>
      </c>
      <c r="T8894">
        <f>IF($S8894="","",IF($S8894&lt;Settings!$B$8,"Critical",IF($S8894&lt;Settings!$B$9,"Semi Critical","Non Critical")))</f>
        <v/>
      </c>
      <c r="U8894">
        <f>IF($B8894="","",IFERROR(VLOOKUP($O8894,Leaders!$A:$B,2,0),"Not Mapped"))</f>
        <v/>
      </c>
    </row>
    <row r="8895">
      <c r="A8895" s="16" t="n"/>
      <c r="G8895" s="17" t="n"/>
      <c r="H8895" s="17" t="n"/>
      <c r="I8895" s="17" t="n"/>
      <c r="J8895" s="17" t="n"/>
      <c r="K8895" s="17" t="n"/>
      <c r="L8895" s="17" t="n"/>
      <c r="N8895">
        <f>IF($B8895="","",IF($C8895="SUPERSTORE","Superstore","DH"))</f>
        <v/>
      </c>
      <c r="O8895">
        <f>IF($B8895="","",IFERROR(VLOOKUP($B8895,Mapping!$A:$C,2,0),"Not Mapped"))</f>
        <v/>
      </c>
      <c r="P8895">
        <f>IF($B8895="","",IFERROR(VLOOKUP($B8895,Mapping!$A:$C,3,0),"Not Mapped"))</f>
        <v/>
      </c>
      <c r="Q8895">
        <f>IF($B8895="","",IF(COUNTIF(Exclusions!$A:$A,$B8895)&gt;0,"Yes","No"))</f>
        <v/>
      </c>
      <c r="R8895" s="17">
        <f>IF($B8895="","",MIN(1,DAY($A8895)/IF($N8895="Superstore",Settings!$B$5,Settings!$B$4)))</f>
        <v/>
      </c>
      <c r="S8895" s="17">
        <f>IF(OR($B8895="",$G8895="",$R8895=0),"",$G8895/$R8895)</f>
        <v/>
      </c>
      <c r="T8895">
        <f>IF($S8895="","",IF($S8895&lt;Settings!$B$8,"Critical",IF($S8895&lt;Settings!$B$9,"Semi Critical","Non Critical")))</f>
        <v/>
      </c>
      <c r="U8895">
        <f>IF($B8895="","",IFERROR(VLOOKUP($O8895,Leaders!$A:$B,2,0),"Not Mapped"))</f>
        <v/>
      </c>
    </row>
    <row r="8896">
      <c r="A8896" s="16" t="n"/>
      <c r="G8896" s="17" t="n"/>
      <c r="H8896" s="17" t="n"/>
      <c r="I8896" s="17" t="n"/>
      <c r="J8896" s="17" t="n"/>
      <c r="K8896" s="17" t="n"/>
      <c r="L8896" s="17" t="n"/>
      <c r="N8896">
        <f>IF($B8896="","",IF($C8896="SUPERSTORE","Superstore","DH"))</f>
        <v/>
      </c>
      <c r="O8896">
        <f>IF($B8896="","",IFERROR(VLOOKUP($B8896,Mapping!$A:$C,2,0),"Not Mapped"))</f>
        <v/>
      </c>
      <c r="P8896">
        <f>IF($B8896="","",IFERROR(VLOOKUP($B8896,Mapping!$A:$C,3,0),"Not Mapped"))</f>
        <v/>
      </c>
      <c r="Q8896">
        <f>IF($B8896="","",IF(COUNTIF(Exclusions!$A:$A,$B8896)&gt;0,"Yes","No"))</f>
        <v/>
      </c>
      <c r="R8896" s="17">
        <f>IF($B8896="","",MIN(1,DAY($A8896)/IF($N8896="Superstore",Settings!$B$5,Settings!$B$4)))</f>
        <v/>
      </c>
      <c r="S8896" s="17">
        <f>IF(OR($B8896="",$G8896="",$R8896=0),"",$G8896/$R8896)</f>
        <v/>
      </c>
      <c r="T8896">
        <f>IF($S8896="","",IF($S8896&lt;Settings!$B$8,"Critical",IF($S8896&lt;Settings!$B$9,"Semi Critical","Non Critical")))</f>
        <v/>
      </c>
      <c r="U8896">
        <f>IF($B8896="","",IFERROR(VLOOKUP($O8896,Leaders!$A:$B,2,0),"Not Mapped"))</f>
        <v/>
      </c>
    </row>
    <row r="8897">
      <c r="A8897" s="16" t="n"/>
      <c r="G8897" s="17" t="n"/>
      <c r="H8897" s="17" t="n"/>
      <c r="I8897" s="17" t="n"/>
      <c r="J8897" s="17" t="n"/>
      <c r="K8897" s="17" t="n"/>
      <c r="L8897" s="17" t="n"/>
      <c r="N8897">
        <f>IF($B8897="","",IF($C8897="SUPERSTORE","Superstore","DH"))</f>
        <v/>
      </c>
      <c r="O8897">
        <f>IF($B8897="","",IFERROR(VLOOKUP($B8897,Mapping!$A:$C,2,0),"Not Mapped"))</f>
        <v/>
      </c>
      <c r="P8897">
        <f>IF($B8897="","",IFERROR(VLOOKUP($B8897,Mapping!$A:$C,3,0),"Not Mapped"))</f>
        <v/>
      </c>
      <c r="Q8897">
        <f>IF($B8897="","",IF(COUNTIF(Exclusions!$A:$A,$B8897)&gt;0,"Yes","No"))</f>
        <v/>
      </c>
      <c r="R8897" s="17">
        <f>IF($B8897="","",MIN(1,DAY($A8897)/IF($N8897="Superstore",Settings!$B$5,Settings!$B$4)))</f>
        <v/>
      </c>
      <c r="S8897" s="17">
        <f>IF(OR($B8897="",$G8897="",$R8897=0),"",$G8897/$R8897)</f>
        <v/>
      </c>
      <c r="T8897">
        <f>IF($S8897="","",IF($S8897&lt;Settings!$B$8,"Critical",IF($S8897&lt;Settings!$B$9,"Semi Critical","Non Critical")))</f>
        <v/>
      </c>
      <c r="U8897">
        <f>IF($B8897="","",IFERROR(VLOOKUP($O8897,Leaders!$A:$B,2,0),"Not Mapped"))</f>
        <v/>
      </c>
    </row>
    <row r="8898">
      <c r="A8898" s="16" t="n"/>
      <c r="G8898" s="17" t="n"/>
      <c r="H8898" s="17" t="n"/>
      <c r="I8898" s="17" t="n"/>
      <c r="J8898" s="17" t="n"/>
      <c r="K8898" s="17" t="n"/>
      <c r="L8898" s="17" t="n"/>
      <c r="N8898">
        <f>IF($B8898="","",IF($C8898="SUPERSTORE","Superstore","DH"))</f>
        <v/>
      </c>
      <c r="O8898">
        <f>IF($B8898="","",IFERROR(VLOOKUP($B8898,Mapping!$A:$C,2,0),"Not Mapped"))</f>
        <v/>
      </c>
      <c r="P8898">
        <f>IF($B8898="","",IFERROR(VLOOKUP($B8898,Mapping!$A:$C,3,0),"Not Mapped"))</f>
        <v/>
      </c>
      <c r="Q8898">
        <f>IF($B8898="","",IF(COUNTIF(Exclusions!$A:$A,$B8898)&gt;0,"Yes","No"))</f>
        <v/>
      </c>
      <c r="R8898" s="17">
        <f>IF($B8898="","",MIN(1,DAY($A8898)/IF($N8898="Superstore",Settings!$B$5,Settings!$B$4)))</f>
        <v/>
      </c>
      <c r="S8898" s="17">
        <f>IF(OR($B8898="",$G8898="",$R8898=0),"",$G8898/$R8898)</f>
        <v/>
      </c>
      <c r="T8898">
        <f>IF($S8898="","",IF($S8898&lt;Settings!$B$8,"Critical",IF($S8898&lt;Settings!$B$9,"Semi Critical","Non Critical")))</f>
        <v/>
      </c>
      <c r="U8898">
        <f>IF($B8898="","",IFERROR(VLOOKUP($O8898,Leaders!$A:$B,2,0),"Not Mapped"))</f>
        <v/>
      </c>
    </row>
    <row r="8899">
      <c r="A8899" s="16" t="n"/>
      <c r="G8899" s="17" t="n"/>
      <c r="H8899" s="17" t="n"/>
      <c r="I8899" s="17" t="n"/>
      <c r="J8899" s="17" t="n"/>
      <c r="K8899" s="17" t="n"/>
      <c r="L8899" s="17" t="n"/>
      <c r="N8899">
        <f>IF($B8899="","",IF($C8899="SUPERSTORE","Superstore","DH"))</f>
        <v/>
      </c>
      <c r="O8899">
        <f>IF($B8899="","",IFERROR(VLOOKUP($B8899,Mapping!$A:$C,2,0),"Not Mapped"))</f>
        <v/>
      </c>
      <c r="P8899">
        <f>IF($B8899="","",IFERROR(VLOOKUP($B8899,Mapping!$A:$C,3,0),"Not Mapped"))</f>
        <v/>
      </c>
      <c r="Q8899">
        <f>IF($B8899="","",IF(COUNTIF(Exclusions!$A:$A,$B8899)&gt;0,"Yes","No"))</f>
        <v/>
      </c>
      <c r="R8899" s="17">
        <f>IF($B8899="","",MIN(1,DAY($A8899)/IF($N8899="Superstore",Settings!$B$5,Settings!$B$4)))</f>
        <v/>
      </c>
      <c r="S8899" s="17">
        <f>IF(OR($B8899="",$G8899="",$R8899=0),"",$G8899/$R8899)</f>
        <v/>
      </c>
      <c r="T8899">
        <f>IF($S8899="","",IF($S8899&lt;Settings!$B$8,"Critical",IF($S8899&lt;Settings!$B$9,"Semi Critical","Non Critical")))</f>
        <v/>
      </c>
      <c r="U8899">
        <f>IF($B8899="","",IFERROR(VLOOKUP($O8899,Leaders!$A:$B,2,0),"Not Mapped"))</f>
        <v/>
      </c>
    </row>
    <row r="8900">
      <c r="A8900" s="16" t="n"/>
      <c r="G8900" s="17" t="n"/>
      <c r="H8900" s="17" t="n"/>
      <c r="I8900" s="17" t="n"/>
      <c r="J8900" s="17" t="n"/>
      <c r="K8900" s="17" t="n"/>
      <c r="L8900" s="17" t="n"/>
      <c r="N8900">
        <f>IF($B8900="","",IF($C8900="SUPERSTORE","Superstore","DH"))</f>
        <v/>
      </c>
      <c r="O8900">
        <f>IF($B8900="","",IFERROR(VLOOKUP($B8900,Mapping!$A:$C,2,0),"Not Mapped"))</f>
        <v/>
      </c>
      <c r="P8900">
        <f>IF($B8900="","",IFERROR(VLOOKUP($B8900,Mapping!$A:$C,3,0),"Not Mapped"))</f>
        <v/>
      </c>
      <c r="Q8900">
        <f>IF($B8900="","",IF(COUNTIF(Exclusions!$A:$A,$B8900)&gt;0,"Yes","No"))</f>
        <v/>
      </c>
      <c r="R8900" s="17">
        <f>IF($B8900="","",MIN(1,DAY($A8900)/IF($N8900="Superstore",Settings!$B$5,Settings!$B$4)))</f>
        <v/>
      </c>
      <c r="S8900" s="17">
        <f>IF(OR($B8900="",$G8900="",$R8900=0),"",$G8900/$R8900)</f>
        <v/>
      </c>
      <c r="T8900">
        <f>IF($S8900="","",IF($S8900&lt;Settings!$B$8,"Critical",IF($S8900&lt;Settings!$B$9,"Semi Critical","Non Critical")))</f>
        <v/>
      </c>
      <c r="U8900">
        <f>IF($B8900="","",IFERROR(VLOOKUP($O8900,Leaders!$A:$B,2,0),"Not Mapped"))</f>
        <v/>
      </c>
    </row>
    <row r="8901">
      <c r="A8901" s="16" t="n"/>
      <c r="G8901" s="17" t="n"/>
      <c r="H8901" s="17" t="n"/>
      <c r="I8901" s="17" t="n"/>
      <c r="J8901" s="17" t="n"/>
      <c r="K8901" s="17" t="n"/>
      <c r="L8901" s="17" t="n"/>
      <c r="N8901">
        <f>IF($B8901="","",IF($C8901="SUPERSTORE","Superstore","DH"))</f>
        <v/>
      </c>
      <c r="O8901">
        <f>IF($B8901="","",IFERROR(VLOOKUP($B8901,Mapping!$A:$C,2,0),"Not Mapped"))</f>
        <v/>
      </c>
      <c r="P8901">
        <f>IF($B8901="","",IFERROR(VLOOKUP($B8901,Mapping!$A:$C,3,0),"Not Mapped"))</f>
        <v/>
      </c>
      <c r="Q8901">
        <f>IF($B8901="","",IF(COUNTIF(Exclusions!$A:$A,$B8901)&gt;0,"Yes","No"))</f>
        <v/>
      </c>
      <c r="R8901" s="17">
        <f>IF($B8901="","",MIN(1,DAY($A8901)/IF($N8901="Superstore",Settings!$B$5,Settings!$B$4)))</f>
        <v/>
      </c>
      <c r="S8901" s="17">
        <f>IF(OR($B8901="",$G8901="",$R8901=0),"",$G8901/$R8901)</f>
        <v/>
      </c>
      <c r="T8901">
        <f>IF($S8901="","",IF($S8901&lt;Settings!$B$8,"Critical",IF($S8901&lt;Settings!$B$9,"Semi Critical","Non Critical")))</f>
        <v/>
      </c>
      <c r="U8901">
        <f>IF($B8901="","",IFERROR(VLOOKUP($O8901,Leaders!$A:$B,2,0),"Not Mapped"))</f>
        <v/>
      </c>
    </row>
    <row r="8902">
      <c r="A8902" s="16" t="n"/>
      <c r="G8902" s="17" t="n"/>
      <c r="H8902" s="17" t="n"/>
      <c r="I8902" s="17" t="n"/>
      <c r="J8902" s="17" t="n"/>
      <c r="K8902" s="17" t="n"/>
      <c r="L8902" s="17" t="n"/>
      <c r="N8902">
        <f>IF($B8902="","",IF($C8902="SUPERSTORE","Superstore","DH"))</f>
        <v/>
      </c>
      <c r="O8902">
        <f>IF($B8902="","",IFERROR(VLOOKUP($B8902,Mapping!$A:$C,2,0),"Not Mapped"))</f>
        <v/>
      </c>
      <c r="P8902">
        <f>IF($B8902="","",IFERROR(VLOOKUP($B8902,Mapping!$A:$C,3,0),"Not Mapped"))</f>
        <v/>
      </c>
      <c r="Q8902">
        <f>IF($B8902="","",IF(COUNTIF(Exclusions!$A:$A,$B8902)&gt;0,"Yes","No"))</f>
        <v/>
      </c>
      <c r="R8902" s="17">
        <f>IF($B8902="","",MIN(1,DAY($A8902)/IF($N8902="Superstore",Settings!$B$5,Settings!$B$4)))</f>
        <v/>
      </c>
      <c r="S8902" s="17">
        <f>IF(OR($B8902="",$G8902="",$R8902=0),"",$G8902/$R8902)</f>
        <v/>
      </c>
      <c r="T8902">
        <f>IF($S8902="","",IF($S8902&lt;Settings!$B$8,"Critical",IF($S8902&lt;Settings!$B$9,"Semi Critical","Non Critical")))</f>
        <v/>
      </c>
      <c r="U8902">
        <f>IF($B8902="","",IFERROR(VLOOKUP($O8902,Leaders!$A:$B,2,0),"Not Mapped"))</f>
        <v/>
      </c>
    </row>
    <row r="8903">
      <c r="A8903" s="16" t="n"/>
      <c r="G8903" s="17" t="n"/>
      <c r="H8903" s="17" t="n"/>
      <c r="I8903" s="17" t="n"/>
      <c r="J8903" s="17" t="n"/>
      <c r="K8903" s="17" t="n"/>
      <c r="L8903" s="17" t="n"/>
      <c r="N8903">
        <f>IF($B8903="","",IF($C8903="SUPERSTORE","Superstore","DH"))</f>
        <v/>
      </c>
      <c r="O8903">
        <f>IF($B8903="","",IFERROR(VLOOKUP($B8903,Mapping!$A:$C,2,0),"Not Mapped"))</f>
        <v/>
      </c>
      <c r="P8903">
        <f>IF($B8903="","",IFERROR(VLOOKUP($B8903,Mapping!$A:$C,3,0),"Not Mapped"))</f>
        <v/>
      </c>
      <c r="Q8903">
        <f>IF($B8903="","",IF(COUNTIF(Exclusions!$A:$A,$B8903)&gt;0,"Yes","No"))</f>
        <v/>
      </c>
      <c r="R8903" s="17">
        <f>IF($B8903="","",MIN(1,DAY($A8903)/IF($N8903="Superstore",Settings!$B$5,Settings!$B$4)))</f>
        <v/>
      </c>
      <c r="S8903" s="17">
        <f>IF(OR($B8903="",$G8903="",$R8903=0),"",$G8903/$R8903)</f>
        <v/>
      </c>
      <c r="T8903">
        <f>IF($S8903="","",IF($S8903&lt;Settings!$B$8,"Critical",IF($S8903&lt;Settings!$B$9,"Semi Critical","Non Critical")))</f>
        <v/>
      </c>
      <c r="U8903">
        <f>IF($B8903="","",IFERROR(VLOOKUP($O8903,Leaders!$A:$B,2,0),"Not Mapped"))</f>
        <v/>
      </c>
    </row>
    <row r="8904">
      <c r="A8904" s="16" t="n"/>
      <c r="G8904" s="17" t="n"/>
      <c r="H8904" s="17" t="n"/>
      <c r="I8904" s="17" t="n"/>
      <c r="J8904" s="17" t="n"/>
      <c r="K8904" s="17" t="n"/>
      <c r="L8904" s="17" t="n"/>
      <c r="N8904">
        <f>IF($B8904="","",IF($C8904="SUPERSTORE","Superstore","DH"))</f>
        <v/>
      </c>
      <c r="O8904">
        <f>IF($B8904="","",IFERROR(VLOOKUP($B8904,Mapping!$A:$C,2,0),"Not Mapped"))</f>
        <v/>
      </c>
      <c r="P8904">
        <f>IF($B8904="","",IFERROR(VLOOKUP($B8904,Mapping!$A:$C,3,0),"Not Mapped"))</f>
        <v/>
      </c>
      <c r="Q8904">
        <f>IF($B8904="","",IF(COUNTIF(Exclusions!$A:$A,$B8904)&gt;0,"Yes","No"))</f>
        <v/>
      </c>
      <c r="R8904" s="17">
        <f>IF($B8904="","",MIN(1,DAY($A8904)/IF($N8904="Superstore",Settings!$B$5,Settings!$B$4)))</f>
        <v/>
      </c>
      <c r="S8904" s="17">
        <f>IF(OR($B8904="",$G8904="",$R8904=0),"",$G8904/$R8904)</f>
        <v/>
      </c>
      <c r="T8904">
        <f>IF($S8904="","",IF($S8904&lt;Settings!$B$8,"Critical",IF($S8904&lt;Settings!$B$9,"Semi Critical","Non Critical")))</f>
        <v/>
      </c>
      <c r="U8904">
        <f>IF($B8904="","",IFERROR(VLOOKUP($O8904,Leaders!$A:$B,2,0),"Not Mapped"))</f>
        <v/>
      </c>
    </row>
    <row r="8905">
      <c r="A8905" s="16" t="n"/>
      <c r="G8905" s="17" t="n"/>
      <c r="H8905" s="17" t="n"/>
      <c r="I8905" s="17" t="n"/>
      <c r="J8905" s="17" t="n"/>
      <c r="K8905" s="17" t="n"/>
      <c r="L8905" s="17" t="n"/>
      <c r="N8905">
        <f>IF($B8905="","",IF($C8905="SUPERSTORE","Superstore","DH"))</f>
        <v/>
      </c>
      <c r="O8905">
        <f>IF($B8905="","",IFERROR(VLOOKUP($B8905,Mapping!$A:$C,2,0),"Not Mapped"))</f>
        <v/>
      </c>
      <c r="P8905">
        <f>IF($B8905="","",IFERROR(VLOOKUP($B8905,Mapping!$A:$C,3,0),"Not Mapped"))</f>
        <v/>
      </c>
      <c r="Q8905">
        <f>IF($B8905="","",IF(COUNTIF(Exclusions!$A:$A,$B8905)&gt;0,"Yes","No"))</f>
        <v/>
      </c>
      <c r="R8905" s="17">
        <f>IF($B8905="","",MIN(1,DAY($A8905)/IF($N8905="Superstore",Settings!$B$5,Settings!$B$4)))</f>
        <v/>
      </c>
      <c r="S8905" s="17">
        <f>IF(OR($B8905="",$G8905="",$R8905=0),"",$G8905/$R8905)</f>
        <v/>
      </c>
      <c r="T8905">
        <f>IF($S8905="","",IF($S8905&lt;Settings!$B$8,"Critical",IF($S8905&lt;Settings!$B$9,"Semi Critical","Non Critical")))</f>
        <v/>
      </c>
      <c r="U8905">
        <f>IF($B8905="","",IFERROR(VLOOKUP($O8905,Leaders!$A:$B,2,0),"Not Mapped"))</f>
        <v/>
      </c>
    </row>
    <row r="8906">
      <c r="A8906" s="16" t="n"/>
      <c r="G8906" s="17" t="n"/>
      <c r="H8906" s="17" t="n"/>
      <c r="I8906" s="17" t="n"/>
      <c r="J8906" s="17" t="n"/>
      <c r="K8906" s="17" t="n"/>
      <c r="L8906" s="17" t="n"/>
      <c r="N8906">
        <f>IF($B8906="","",IF($C8906="SUPERSTORE","Superstore","DH"))</f>
        <v/>
      </c>
      <c r="O8906">
        <f>IF($B8906="","",IFERROR(VLOOKUP($B8906,Mapping!$A:$C,2,0),"Not Mapped"))</f>
        <v/>
      </c>
      <c r="P8906">
        <f>IF($B8906="","",IFERROR(VLOOKUP($B8906,Mapping!$A:$C,3,0),"Not Mapped"))</f>
        <v/>
      </c>
      <c r="Q8906">
        <f>IF($B8906="","",IF(COUNTIF(Exclusions!$A:$A,$B8906)&gt;0,"Yes","No"))</f>
        <v/>
      </c>
      <c r="R8906" s="17">
        <f>IF($B8906="","",MIN(1,DAY($A8906)/IF($N8906="Superstore",Settings!$B$5,Settings!$B$4)))</f>
        <v/>
      </c>
      <c r="S8906" s="17">
        <f>IF(OR($B8906="",$G8906="",$R8906=0),"",$G8906/$R8906)</f>
        <v/>
      </c>
      <c r="T8906">
        <f>IF($S8906="","",IF($S8906&lt;Settings!$B$8,"Critical",IF($S8906&lt;Settings!$B$9,"Semi Critical","Non Critical")))</f>
        <v/>
      </c>
      <c r="U8906">
        <f>IF($B8906="","",IFERROR(VLOOKUP($O8906,Leaders!$A:$B,2,0),"Not Mapped"))</f>
        <v/>
      </c>
    </row>
    <row r="8907">
      <c r="A8907" s="16" t="n"/>
      <c r="G8907" s="17" t="n"/>
      <c r="H8907" s="17" t="n"/>
      <c r="I8907" s="17" t="n"/>
      <c r="J8907" s="17" t="n"/>
      <c r="K8907" s="17" t="n"/>
      <c r="L8907" s="17" t="n"/>
      <c r="N8907">
        <f>IF($B8907="","",IF($C8907="SUPERSTORE","Superstore","DH"))</f>
        <v/>
      </c>
      <c r="O8907">
        <f>IF($B8907="","",IFERROR(VLOOKUP($B8907,Mapping!$A:$C,2,0),"Not Mapped"))</f>
        <v/>
      </c>
      <c r="P8907">
        <f>IF($B8907="","",IFERROR(VLOOKUP($B8907,Mapping!$A:$C,3,0),"Not Mapped"))</f>
        <v/>
      </c>
      <c r="Q8907">
        <f>IF($B8907="","",IF(COUNTIF(Exclusions!$A:$A,$B8907)&gt;0,"Yes","No"))</f>
        <v/>
      </c>
      <c r="R8907" s="17">
        <f>IF($B8907="","",MIN(1,DAY($A8907)/IF($N8907="Superstore",Settings!$B$5,Settings!$B$4)))</f>
        <v/>
      </c>
      <c r="S8907" s="17">
        <f>IF(OR($B8907="",$G8907="",$R8907=0),"",$G8907/$R8907)</f>
        <v/>
      </c>
      <c r="T8907">
        <f>IF($S8907="","",IF($S8907&lt;Settings!$B$8,"Critical",IF($S8907&lt;Settings!$B$9,"Semi Critical","Non Critical")))</f>
        <v/>
      </c>
      <c r="U8907">
        <f>IF($B8907="","",IFERROR(VLOOKUP($O8907,Leaders!$A:$B,2,0),"Not Mapped"))</f>
        <v/>
      </c>
    </row>
    <row r="8908">
      <c r="A8908" s="16" t="n"/>
      <c r="G8908" s="17" t="n"/>
      <c r="H8908" s="17" t="n"/>
      <c r="I8908" s="17" t="n"/>
      <c r="J8908" s="17" t="n"/>
      <c r="K8908" s="17" t="n"/>
      <c r="L8908" s="17" t="n"/>
      <c r="N8908">
        <f>IF($B8908="","",IF($C8908="SUPERSTORE","Superstore","DH"))</f>
        <v/>
      </c>
      <c r="O8908">
        <f>IF($B8908="","",IFERROR(VLOOKUP($B8908,Mapping!$A:$C,2,0),"Not Mapped"))</f>
        <v/>
      </c>
      <c r="P8908">
        <f>IF($B8908="","",IFERROR(VLOOKUP($B8908,Mapping!$A:$C,3,0),"Not Mapped"))</f>
        <v/>
      </c>
      <c r="Q8908">
        <f>IF($B8908="","",IF(COUNTIF(Exclusions!$A:$A,$B8908)&gt;0,"Yes","No"))</f>
        <v/>
      </c>
      <c r="R8908" s="17">
        <f>IF($B8908="","",MIN(1,DAY($A8908)/IF($N8908="Superstore",Settings!$B$5,Settings!$B$4)))</f>
        <v/>
      </c>
      <c r="S8908" s="17">
        <f>IF(OR($B8908="",$G8908="",$R8908=0),"",$G8908/$R8908)</f>
        <v/>
      </c>
      <c r="T8908">
        <f>IF($S8908="","",IF($S8908&lt;Settings!$B$8,"Critical",IF($S8908&lt;Settings!$B$9,"Semi Critical","Non Critical")))</f>
        <v/>
      </c>
      <c r="U8908">
        <f>IF($B8908="","",IFERROR(VLOOKUP($O8908,Leaders!$A:$B,2,0),"Not Mapped"))</f>
        <v/>
      </c>
    </row>
    <row r="8909">
      <c r="A8909" s="16" t="n"/>
      <c r="G8909" s="17" t="n"/>
      <c r="H8909" s="17" t="n"/>
      <c r="I8909" s="17" t="n"/>
      <c r="J8909" s="17" t="n"/>
      <c r="K8909" s="17" t="n"/>
      <c r="L8909" s="17" t="n"/>
      <c r="N8909">
        <f>IF($B8909="","",IF($C8909="SUPERSTORE","Superstore","DH"))</f>
        <v/>
      </c>
      <c r="O8909">
        <f>IF($B8909="","",IFERROR(VLOOKUP($B8909,Mapping!$A:$C,2,0),"Not Mapped"))</f>
        <v/>
      </c>
      <c r="P8909">
        <f>IF($B8909="","",IFERROR(VLOOKUP($B8909,Mapping!$A:$C,3,0),"Not Mapped"))</f>
        <v/>
      </c>
      <c r="Q8909">
        <f>IF($B8909="","",IF(COUNTIF(Exclusions!$A:$A,$B8909)&gt;0,"Yes","No"))</f>
        <v/>
      </c>
      <c r="R8909" s="17">
        <f>IF($B8909="","",MIN(1,DAY($A8909)/IF($N8909="Superstore",Settings!$B$5,Settings!$B$4)))</f>
        <v/>
      </c>
      <c r="S8909" s="17">
        <f>IF(OR($B8909="",$G8909="",$R8909=0),"",$G8909/$R8909)</f>
        <v/>
      </c>
      <c r="T8909">
        <f>IF($S8909="","",IF($S8909&lt;Settings!$B$8,"Critical",IF($S8909&lt;Settings!$B$9,"Semi Critical","Non Critical")))</f>
        <v/>
      </c>
      <c r="U8909">
        <f>IF($B8909="","",IFERROR(VLOOKUP($O8909,Leaders!$A:$B,2,0),"Not Mapped"))</f>
        <v/>
      </c>
    </row>
    <row r="8910">
      <c r="A8910" s="16" t="n"/>
      <c r="G8910" s="17" t="n"/>
      <c r="H8910" s="17" t="n"/>
      <c r="I8910" s="17" t="n"/>
      <c r="J8910" s="17" t="n"/>
      <c r="K8910" s="17" t="n"/>
      <c r="L8910" s="17" t="n"/>
      <c r="N8910">
        <f>IF($B8910="","",IF($C8910="SUPERSTORE","Superstore","DH"))</f>
        <v/>
      </c>
      <c r="O8910">
        <f>IF($B8910="","",IFERROR(VLOOKUP($B8910,Mapping!$A:$C,2,0),"Not Mapped"))</f>
        <v/>
      </c>
      <c r="P8910">
        <f>IF($B8910="","",IFERROR(VLOOKUP($B8910,Mapping!$A:$C,3,0),"Not Mapped"))</f>
        <v/>
      </c>
      <c r="Q8910">
        <f>IF($B8910="","",IF(COUNTIF(Exclusions!$A:$A,$B8910)&gt;0,"Yes","No"))</f>
        <v/>
      </c>
      <c r="R8910" s="17">
        <f>IF($B8910="","",MIN(1,DAY($A8910)/IF($N8910="Superstore",Settings!$B$5,Settings!$B$4)))</f>
        <v/>
      </c>
      <c r="S8910" s="17">
        <f>IF(OR($B8910="",$G8910="",$R8910=0),"",$G8910/$R8910)</f>
        <v/>
      </c>
      <c r="T8910">
        <f>IF($S8910="","",IF($S8910&lt;Settings!$B$8,"Critical",IF($S8910&lt;Settings!$B$9,"Semi Critical","Non Critical")))</f>
        <v/>
      </c>
      <c r="U8910">
        <f>IF($B8910="","",IFERROR(VLOOKUP($O8910,Leaders!$A:$B,2,0),"Not Mapped"))</f>
        <v/>
      </c>
    </row>
    <row r="8911">
      <c r="A8911" s="16" t="n"/>
      <c r="G8911" s="17" t="n"/>
      <c r="H8911" s="17" t="n"/>
      <c r="I8911" s="17" t="n"/>
      <c r="J8911" s="17" t="n"/>
      <c r="K8911" s="17" t="n"/>
      <c r="L8911" s="17" t="n"/>
      <c r="N8911">
        <f>IF($B8911="","",IF($C8911="SUPERSTORE","Superstore","DH"))</f>
        <v/>
      </c>
      <c r="O8911">
        <f>IF($B8911="","",IFERROR(VLOOKUP($B8911,Mapping!$A:$C,2,0),"Not Mapped"))</f>
        <v/>
      </c>
      <c r="P8911">
        <f>IF($B8911="","",IFERROR(VLOOKUP($B8911,Mapping!$A:$C,3,0),"Not Mapped"))</f>
        <v/>
      </c>
      <c r="Q8911">
        <f>IF($B8911="","",IF(COUNTIF(Exclusions!$A:$A,$B8911)&gt;0,"Yes","No"))</f>
        <v/>
      </c>
      <c r="R8911" s="17">
        <f>IF($B8911="","",MIN(1,DAY($A8911)/IF($N8911="Superstore",Settings!$B$5,Settings!$B$4)))</f>
        <v/>
      </c>
      <c r="S8911" s="17">
        <f>IF(OR($B8911="",$G8911="",$R8911=0),"",$G8911/$R8911)</f>
        <v/>
      </c>
      <c r="T8911">
        <f>IF($S8911="","",IF($S8911&lt;Settings!$B$8,"Critical",IF($S8911&lt;Settings!$B$9,"Semi Critical","Non Critical")))</f>
        <v/>
      </c>
      <c r="U8911">
        <f>IF($B8911="","",IFERROR(VLOOKUP($O8911,Leaders!$A:$B,2,0),"Not Mapped"))</f>
        <v/>
      </c>
    </row>
    <row r="8912">
      <c r="A8912" s="16" t="n"/>
      <c r="G8912" s="17" t="n"/>
      <c r="H8912" s="17" t="n"/>
      <c r="I8912" s="17" t="n"/>
      <c r="J8912" s="17" t="n"/>
      <c r="K8912" s="17" t="n"/>
      <c r="L8912" s="17" t="n"/>
      <c r="N8912">
        <f>IF($B8912="","",IF($C8912="SUPERSTORE","Superstore","DH"))</f>
        <v/>
      </c>
      <c r="O8912">
        <f>IF($B8912="","",IFERROR(VLOOKUP($B8912,Mapping!$A:$C,2,0),"Not Mapped"))</f>
        <v/>
      </c>
      <c r="P8912">
        <f>IF($B8912="","",IFERROR(VLOOKUP($B8912,Mapping!$A:$C,3,0),"Not Mapped"))</f>
        <v/>
      </c>
      <c r="Q8912">
        <f>IF($B8912="","",IF(COUNTIF(Exclusions!$A:$A,$B8912)&gt;0,"Yes","No"))</f>
        <v/>
      </c>
      <c r="R8912" s="17">
        <f>IF($B8912="","",MIN(1,DAY($A8912)/IF($N8912="Superstore",Settings!$B$5,Settings!$B$4)))</f>
        <v/>
      </c>
      <c r="S8912" s="17">
        <f>IF(OR($B8912="",$G8912="",$R8912=0),"",$G8912/$R8912)</f>
        <v/>
      </c>
      <c r="T8912">
        <f>IF($S8912="","",IF($S8912&lt;Settings!$B$8,"Critical",IF($S8912&lt;Settings!$B$9,"Semi Critical","Non Critical")))</f>
        <v/>
      </c>
      <c r="U8912">
        <f>IF($B8912="","",IFERROR(VLOOKUP($O8912,Leaders!$A:$B,2,0),"Not Mapped"))</f>
        <v/>
      </c>
    </row>
    <row r="8913">
      <c r="A8913" s="16" t="n"/>
      <c r="G8913" s="17" t="n"/>
      <c r="H8913" s="17" t="n"/>
      <c r="I8913" s="17" t="n"/>
      <c r="J8913" s="17" t="n"/>
      <c r="K8913" s="17" t="n"/>
      <c r="L8913" s="17" t="n"/>
      <c r="N8913">
        <f>IF($B8913="","",IF($C8913="SUPERSTORE","Superstore","DH"))</f>
        <v/>
      </c>
      <c r="O8913">
        <f>IF($B8913="","",IFERROR(VLOOKUP($B8913,Mapping!$A:$C,2,0),"Not Mapped"))</f>
        <v/>
      </c>
      <c r="P8913">
        <f>IF($B8913="","",IFERROR(VLOOKUP($B8913,Mapping!$A:$C,3,0),"Not Mapped"))</f>
        <v/>
      </c>
      <c r="Q8913">
        <f>IF($B8913="","",IF(COUNTIF(Exclusions!$A:$A,$B8913)&gt;0,"Yes","No"))</f>
        <v/>
      </c>
      <c r="R8913" s="17">
        <f>IF($B8913="","",MIN(1,DAY($A8913)/IF($N8913="Superstore",Settings!$B$5,Settings!$B$4)))</f>
        <v/>
      </c>
      <c r="S8913" s="17">
        <f>IF(OR($B8913="",$G8913="",$R8913=0),"",$G8913/$R8913)</f>
        <v/>
      </c>
      <c r="T8913">
        <f>IF($S8913="","",IF($S8913&lt;Settings!$B$8,"Critical",IF($S8913&lt;Settings!$B$9,"Semi Critical","Non Critical")))</f>
        <v/>
      </c>
      <c r="U8913">
        <f>IF($B8913="","",IFERROR(VLOOKUP($O8913,Leaders!$A:$B,2,0),"Not Mapped"))</f>
        <v/>
      </c>
    </row>
    <row r="8914">
      <c r="A8914" s="16" t="n"/>
      <c r="G8914" s="17" t="n"/>
      <c r="H8914" s="17" t="n"/>
      <c r="I8914" s="17" t="n"/>
      <c r="J8914" s="17" t="n"/>
      <c r="K8914" s="17" t="n"/>
      <c r="L8914" s="17" t="n"/>
      <c r="N8914">
        <f>IF($B8914="","",IF($C8914="SUPERSTORE","Superstore","DH"))</f>
        <v/>
      </c>
      <c r="O8914">
        <f>IF($B8914="","",IFERROR(VLOOKUP($B8914,Mapping!$A:$C,2,0),"Not Mapped"))</f>
        <v/>
      </c>
      <c r="P8914">
        <f>IF($B8914="","",IFERROR(VLOOKUP($B8914,Mapping!$A:$C,3,0),"Not Mapped"))</f>
        <v/>
      </c>
      <c r="Q8914">
        <f>IF($B8914="","",IF(COUNTIF(Exclusions!$A:$A,$B8914)&gt;0,"Yes","No"))</f>
        <v/>
      </c>
      <c r="R8914" s="17">
        <f>IF($B8914="","",MIN(1,DAY($A8914)/IF($N8914="Superstore",Settings!$B$5,Settings!$B$4)))</f>
        <v/>
      </c>
      <c r="S8914" s="17">
        <f>IF(OR($B8914="",$G8914="",$R8914=0),"",$G8914/$R8914)</f>
        <v/>
      </c>
      <c r="T8914">
        <f>IF($S8914="","",IF($S8914&lt;Settings!$B$8,"Critical",IF($S8914&lt;Settings!$B$9,"Semi Critical","Non Critical")))</f>
        <v/>
      </c>
      <c r="U8914">
        <f>IF($B8914="","",IFERROR(VLOOKUP($O8914,Leaders!$A:$B,2,0),"Not Mapped"))</f>
        <v/>
      </c>
    </row>
    <row r="8915">
      <c r="A8915" s="16" t="n"/>
      <c r="G8915" s="17" t="n"/>
      <c r="H8915" s="17" t="n"/>
      <c r="I8915" s="17" t="n"/>
      <c r="J8915" s="17" t="n"/>
      <c r="K8915" s="17" t="n"/>
      <c r="L8915" s="17" t="n"/>
      <c r="N8915">
        <f>IF($B8915="","",IF($C8915="SUPERSTORE","Superstore","DH"))</f>
        <v/>
      </c>
      <c r="O8915">
        <f>IF($B8915="","",IFERROR(VLOOKUP($B8915,Mapping!$A:$C,2,0),"Not Mapped"))</f>
        <v/>
      </c>
      <c r="P8915">
        <f>IF($B8915="","",IFERROR(VLOOKUP($B8915,Mapping!$A:$C,3,0),"Not Mapped"))</f>
        <v/>
      </c>
      <c r="Q8915">
        <f>IF($B8915="","",IF(COUNTIF(Exclusions!$A:$A,$B8915)&gt;0,"Yes","No"))</f>
        <v/>
      </c>
      <c r="R8915" s="17">
        <f>IF($B8915="","",MIN(1,DAY($A8915)/IF($N8915="Superstore",Settings!$B$5,Settings!$B$4)))</f>
        <v/>
      </c>
      <c r="S8915" s="17">
        <f>IF(OR($B8915="",$G8915="",$R8915=0),"",$G8915/$R8915)</f>
        <v/>
      </c>
      <c r="T8915">
        <f>IF($S8915="","",IF($S8915&lt;Settings!$B$8,"Critical",IF($S8915&lt;Settings!$B$9,"Semi Critical","Non Critical")))</f>
        <v/>
      </c>
      <c r="U8915">
        <f>IF($B8915="","",IFERROR(VLOOKUP($O8915,Leaders!$A:$B,2,0),"Not Mapped"))</f>
        <v/>
      </c>
    </row>
    <row r="8916">
      <c r="A8916" s="16" t="n"/>
      <c r="G8916" s="17" t="n"/>
      <c r="H8916" s="17" t="n"/>
      <c r="I8916" s="17" t="n"/>
      <c r="J8916" s="17" t="n"/>
      <c r="K8916" s="17" t="n"/>
      <c r="L8916" s="17" t="n"/>
      <c r="N8916">
        <f>IF($B8916="","",IF($C8916="SUPERSTORE","Superstore","DH"))</f>
        <v/>
      </c>
      <c r="O8916">
        <f>IF($B8916="","",IFERROR(VLOOKUP($B8916,Mapping!$A:$C,2,0),"Not Mapped"))</f>
        <v/>
      </c>
      <c r="P8916">
        <f>IF($B8916="","",IFERROR(VLOOKUP($B8916,Mapping!$A:$C,3,0),"Not Mapped"))</f>
        <v/>
      </c>
      <c r="Q8916">
        <f>IF($B8916="","",IF(COUNTIF(Exclusions!$A:$A,$B8916)&gt;0,"Yes","No"))</f>
        <v/>
      </c>
      <c r="R8916" s="17">
        <f>IF($B8916="","",MIN(1,DAY($A8916)/IF($N8916="Superstore",Settings!$B$5,Settings!$B$4)))</f>
        <v/>
      </c>
      <c r="S8916" s="17">
        <f>IF(OR($B8916="",$G8916="",$R8916=0),"",$G8916/$R8916)</f>
        <v/>
      </c>
      <c r="T8916">
        <f>IF($S8916="","",IF($S8916&lt;Settings!$B$8,"Critical",IF($S8916&lt;Settings!$B$9,"Semi Critical","Non Critical")))</f>
        <v/>
      </c>
      <c r="U8916">
        <f>IF($B8916="","",IFERROR(VLOOKUP($O8916,Leaders!$A:$B,2,0),"Not Mapped"))</f>
        <v/>
      </c>
    </row>
    <row r="8917">
      <c r="A8917" s="16" t="n"/>
      <c r="G8917" s="17" t="n"/>
      <c r="H8917" s="17" t="n"/>
      <c r="I8917" s="17" t="n"/>
      <c r="J8917" s="17" t="n"/>
      <c r="K8917" s="17" t="n"/>
      <c r="L8917" s="17" t="n"/>
      <c r="N8917">
        <f>IF($B8917="","",IF($C8917="SUPERSTORE","Superstore","DH"))</f>
        <v/>
      </c>
      <c r="O8917">
        <f>IF($B8917="","",IFERROR(VLOOKUP($B8917,Mapping!$A:$C,2,0),"Not Mapped"))</f>
        <v/>
      </c>
      <c r="P8917">
        <f>IF($B8917="","",IFERROR(VLOOKUP($B8917,Mapping!$A:$C,3,0),"Not Mapped"))</f>
        <v/>
      </c>
      <c r="Q8917">
        <f>IF($B8917="","",IF(COUNTIF(Exclusions!$A:$A,$B8917)&gt;0,"Yes","No"))</f>
        <v/>
      </c>
      <c r="R8917" s="17">
        <f>IF($B8917="","",MIN(1,DAY($A8917)/IF($N8917="Superstore",Settings!$B$5,Settings!$B$4)))</f>
        <v/>
      </c>
      <c r="S8917" s="17">
        <f>IF(OR($B8917="",$G8917="",$R8917=0),"",$G8917/$R8917)</f>
        <v/>
      </c>
      <c r="T8917">
        <f>IF($S8917="","",IF($S8917&lt;Settings!$B$8,"Critical",IF($S8917&lt;Settings!$B$9,"Semi Critical","Non Critical")))</f>
        <v/>
      </c>
      <c r="U8917">
        <f>IF($B8917="","",IFERROR(VLOOKUP($O8917,Leaders!$A:$B,2,0),"Not Mapped"))</f>
        <v/>
      </c>
    </row>
    <row r="8918">
      <c r="A8918" s="16" t="n"/>
      <c r="G8918" s="17" t="n"/>
      <c r="H8918" s="17" t="n"/>
      <c r="I8918" s="17" t="n"/>
      <c r="J8918" s="17" t="n"/>
      <c r="K8918" s="17" t="n"/>
      <c r="L8918" s="17" t="n"/>
      <c r="N8918">
        <f>IF($B8918="","",IF($C8918="SUPERSTORE","Superstore","DH"))</f>
        <v/>
      </c>
      <c r="O8918">
        <f>IF($B8918="","",IFERROR(VLOOKUP($B8918,Mapping!$A:$C,2,0),"Not Mapped"))</f>
        <v/>
      </c>
      <c r="P8918">
        <f>IF($B8918="","",IFERROR(VLOOKUP($B8918,Mapping!$A:$C,3,0),"Not Mapped"))</f>
        <v/>
      </c>
      <c r="Q8918">
        <f>IF($B8918="","",IF(COUNTIF(Exclusions!$A:$A,$B8918)&gt;0,"Yes","No"))</f>
        <v/>
      </c>
      <c r="R8918" s="17">
        <f>IF($B8918="","",MIN(1,DAY($A8918)/IF($N8918="Superstore",Settings!$B$5,Settings!$B$4)))</f>
        <v/>
      </c>
      <c r="S8918" s="17">
        <f>IF(OR($B8918="",$G8918="",$R8918=0),"",$G8918/$R8918)</f>
        <v/>
      </c>
      <c r="T8918">
        <f>IF($S8918="","",IF($S8918&lt;Settings!$B$8,"Critical",IF($S8918&lt;Settings!$B$9,"Semi Critical","Non Critical")))</f>
        <v/>
      </c>
      <c r="U8918">
        <f>IF($B8918="","",IFERROR(VLOOKUP($O8918,Leaders!$A:$B,2,0),"Not Mapped"))</f>
        <v/>
      </c>
    </row>
    <row r="8919">
      <c r="A8919" s="16" t="n"/>
      <c r="G8919" s="17" t="n"/>
      <c r="H8919" s="17" t="n"/>
      <c r="I8919" s="17" t="n"/>
      <c r="J8919" s="17" t="n"/>
      <c r="K8919" s="17" t="n"/>
      <c r="L8919" s="17" t="n"/>
      <c r="N8919">
        <f>IF($B8919="","",IF($C8919="SUPERSTORE","Superstore","DH"))</f>
        <v/>
      </c>
      <c r="O8919">
        <f>IF($B8919="","",IFERROR(VLOOKUP($B8919,Mapping!$A:$C,2,0),"Not Mapped"))</f>
        <v/>
      </c>
      <c r="P8919">
        <f>IF($B8919="","",IFERROR(VLOOKUP($B8919,Mapping!$A:$C,3,0),"Not Mapped"))</f>
        <v/>
      </c>
      <c r="Q8919">
        <f>IF($B8919="","",IF(COUNTIF(Exclusions!$A:$A,$B8919)&gt;0,"Yes","No"))</f>
        <v/>
      </c>
      <c r="R8919" s="17">
        <f>IF($B8919="","",MIN(1,DAY($A8919)/IF($N8919="Superstore",Settings!$B$5,Settings!$B$4)))</f>
        <v/>
      </c>
      <c r="S8919" s="17">
        <f>IF(OR($B8919="",$G8919="",$R8919=0),"",$G8919/$R8919)</f>
        <v/>
      </c>
      <c r="T8919">
        <f>IF($S8919="","",IF($S8919&lt;Settings!$B$8,"Critical",IF($S8919&lt;Settings!$B$9,"Semi Critical","Non Critical")))</f>
        <v/>
      </c>
      <c r="U8919">
        <f>IF($B8919="","",IFERROR(VLOOKUP($O8919,Leaders!$A:$B,2,0),"Not Mapped"))</f>
        <v/>
      </c>
    </row>
    <row r="8920">
      <c r="A8920" s="16" t="n"/>
      <c r="G8920" s="17" t="n"/>
      <c r="H8920" s="17" t="n"/>
      <c r="I8920" s="17" t="n"/>
      <c r="J8920" s="17" t="n"/>
      <c r="K8920" s="17" t="n"/>
      <c r="L8920" s="17" t="n"/>
      <c r="N8920">
        <f>IF($B8920="","",IF($C8920="SUPERSTORE","Superstore","DH"))</f>
        <v/>
      </c>
      <c r="O8920">
        <f>IF($B8920="","",IFERROR(VLOOKUP($B8920,Mapping!$A:$C,2,0),"Not Mapped"))</f>
        <v/>
      </c>
      <c r="P8920">
        <f>IF($B8920="","",IFERROR(VLOOKUP($B8920,Mapping!$A:$C,3,0),"Not Mapped"))</f>
        <v/>
      </c>
      <c r="Q8920">
        <f>IF($B8920="","",IF(COUNTIF(Exclusions!$A:$A,$B8920)&gt;0,"Yes","No"))</f>
        <v/>
      </c>
      <c r="R8920" s="17">
        <f>IF($B8920="","",MIN(1,DAY($A8920)/IF($N8920="Superstore",Settings!$B$5,Settings!$B$4)))</f>
        <v/>
      </c>
      <c r="S8920" s="17">
        <f>IF(OR($B8920="",$G8920="",$R8920=0),"",$G8920/$R8920)</f>
        <v/>
      </c>
      <c r="T8920">
        <f>IF($S8920="","",IF($S8920&lt;Settings!$B$8,"Critical",IF($S8920&lt;Settings!$B$9,"Semi Critical","Non Critical")))</f>
        <v/>
      </c>
      <c r="U8920">
        <f>IF($B8920="","",IFERROR(VLOOKUP($O8920,Leaders!$A:$B,2,0),"Not Mapped"))</f>
        <v/>
      </c>
    </row>
    <row r="8921">
      <c r="A8921" s="16" t="n"/>
      <c r="G8921" s="17" t="n"/>
      <c r="H8921" s="17" t="n"/>
      <c r="I8921" s="17" t="n"/>
      <c r="J8921" s="17" t="n"/>
      <c r="K8921" s="17" t="n"/>
      <c r="L8921" s="17" t="n"/>
      <c r="N8921">
        <f>IF($B8921="","",IF($C8921="SUPERSTORE","Superstore","DH"))</f>
        <v/>
      </c>
      <c r="O8921">
        <f>IF($B8921="","",IFERROR(VLOOKUP($B8921,Mapping!$A:$C,2,0),"Not Mapped"))</f>
        <v/>
      </c>
      <c r="P8921">
        <f>IF($B8921="","",IFERROR(VLOOKUP($B8921,Mapping!$A:$C,3,0),"Not Mapped"))</f>
        <v/>
      </c>
      <c r="Q8921">
        <f>IF($B8921="","",IF(COUNTIF(Exclusions!$A:$A,$B8921)&gt;0,"Yes","No"))</f>
        <v/>
      </c>
      <c r="R8921" s="17">
        <f>IF($B8921="","",MIN(1,DAY($A8921)/IF($N8921="Superstore",Settings!$B$5,Settings!$B$4)))</f>
        <v/>
      </c>
      <c r="S8921" s="17">
        <f>IF(OR($B8921="",$G8921="",$R8921=0),"",$G8921/$R8921)</f>
        <v/>
      </c>
      <c r="T8921">
        <f>IF($S8921="","",IF($S8921&lt;Settings!$B$8,"Critical",IF($S8921&lt;Settings!$B$9,"Semi Critical","Non Critical")))</f>
        <v/>
      </c>
      <c r="U8921">
        <f>IF($B8921="","",IFERROR(VLOOKUP($O8921,Leaders!$A:$B,2,0),"Not Mapped"))</f>
        <v/>
      </c>
    </row>
    <row r="8922">
      <c r="A8922" s="16" t="n"/>
      <c r="G8922" s="17" t="n"/>
      <c r="H8922" s="17" t="n"/>
      <c r="I8922" s="17" t="n"/>
      <c r="J8922" s="17" t="n"/>
      <c r="K8922" s="17" t="n"/>
      <c r="L8922" s="17" t="n"/>
      <c r="N8922">
        <f>IF($B8922="","",IF($C8922="SUPERSTORE","Superstore","DH"))</f>
        <v/>
      </c>
      <c r="O8922">
        <f>IF($B8922="","",IFERROR(VLOOKUP($B8922,Mapping!$A:$C,2,0),"Not Mapped"))</f>
        <v/>
      </c>
      <c r="P8922">
        <f>IF($B8922="","",IFERROR(VLOOKUP($B8922,Mapping!$A:$C,3,0),"Not Mapped"))</f>
        <v/>
      </c>
      <c r="Q8922">
        <f>IF($B8922="","",IF(COUNTIF(Exclusions!$A:$A,$B8922)&gt;0,"Yes","No"))</f>
        <v/>
      </c>
      <c r="R8922" s="17">
        <f>IF($B8922="","",MIN(1,DAY($A8922)/IF($N8922="Superstore",Settings!$B$5,Settings!$B$4)))</f>
        <v/>
      </c>
      <c r="S8922" s="17">
        <f>IF(OR($B8922="",$G8922="",$R8922=0),"",$G8922/$R8922)</f>
        <v/>
      </c>
      <c r="T8922">
        <f>IF($S8922="","",IF($S8922&lt;Settings!$B$8,"Critical",IF($S8922&lt;Settings!$B$9,"Semi Critical","Non Critical")))</f>
        <v/>
      </c>
      <c r="U8922">
        <f>IF($B8922="","",IFERROR(VLOOKUP($O8922,Leaders!$A:$B,2,0),"Not Mapped"))</f>
        <v/>
      </c>
    </row>
    <row r="8923">
      <c r="A8923" s="16" t="n"/>
      <c r="G8923" s="17" t="n"/>
      <c r="H8923" s="17" t="n"/>
      <c r="I8923" s="17" t="n"/>
      <c r="J8923" s="17" t="n"/>
      <c r="K8923" s="17" t="n"/>
      <c r="L8923" s="17" t="n"/>
      <c r="N8923">
        <f>IF($B8923="","",IF($C8923="SUPERSTORE","Superstore","DH"))</f>
        <v/>
      </c>
      <c r="O8923">
        <f>IF($B8923="","",IFERROR(VLOOKUP($B8923,Mapping!$A:$C,2,0),"Not Mapped"))</f>
        <v/>
      </c>
      <c r="P8923">
        <f>IF($B8923="","",IFERROR(VLOOKUP($B8923,Mapping!$A:$C,3,0),"Not Mapped"))</f>
        <v/>
      </c>
      <c r="Q8923">
        <f>IF($B8923="","",IF(COUNTIF(Exclusions!$A:$A,$B8923)&gt;0,"Yes","No"))</f>
        <v/>
      </c>
      <c r="R8923" s="17">
        <f>IF($B8923="","",MIN(1,DAY($A8923)/IF($N8923="Superstore",Settings!$B$5,Settings!$B$4)))</f>
        <v/>
      </c>
      <c r="S8923" s="17">
        <f>IF(OR($B8923="",$G8923="",$R8923=0),"",$G8923/$R8923)</f>
        <v/>
      </c>
      <c r="T8923">
        <f>IF($S8923="","",IF($S8923&lt;Settings!$B$8,"Critical",IF($S8923&lt;Settings!$B$9,"Semi Critical","Non Critical")))</f>
        <v/>
      </c>
      <c r="U8923">
        <f>IF($B8923="","",IFERROR(VLOOKUP($O8923,Leaders!$A:$B,2,0),"Not Mapped"))</f>
        <v/>
      </c>
    </row>
    <row r="8924">
      <c r="A8924" s="16" t="n"/>
      <c r="G8924" s="17" t="n"/>
      <c r="H8924" s="17" t="n"/>
      <c r="I8924" s="17" t="n"/>
      <c r="J8924" s="17" t="n"/>
      <c r="K8924" s="17" t="n"/>
      <c r="L8924" s="17" t="n"/>
      <c r="N8924">
        <f>IF($B8924="","",IF($C8924="SUPERSTORE","Superstore","DH"))</f>
        <v/>
      </c>
      <c r="O8924">
        <f>IF($B8924="","",IFERROR(VLOOKUP($B8924,Mapping!$A:$C,2,0),"Not Mapped"))</f>
        <v/>
      </c>
      <c r="P8924">
        <f>IF($B8924="","",IFERROR(VLOOKUP($B8924,Mapping!$A:$C,3,0),"Not Mapped"))</f>
        <v/>
      </c>
      <c r="Q8924">
        <f>IF($B8924="","",IF(COUNTIF(Exclusions!$A:$A,$B8924)&gt;0,"Yes","No"))</f>
        <v/>
      </c>
      <c r="R8924" s="17">
        <f>IF($B8924="","",MIN(1,DAY($A8924)/IF($N8924="Superstore",Settings!$B$5,Settings!$B$4)))</f>
        <v/>
      </c>
      <c r="S8924" s="17">
        <f>IF(OR($B8924="",$G8924="",$R8924=0),"",$G8924/$R8924)</f>
        <v/>
      </c>
      <c r="T8924">
        <f>IF($S8924="","",IF($S8924&lt;Settings!$B$8,"Critical",IF($S8924&lt;Settings!$B$9,"Semi Critical","Non Critical")))</f>
        <v/>
      </c>
      <c r="U8924">
        <f>IF($B8924="","",IFERROR(VLOOKUP($O8924,Leaders!$A:$B,2,0),"Not Mapped"))</f>
        <v/>
      </c>
    </row>
    <row r="8925">
      <c r="A8925" s="16" t="n"/>
      <c r="G8925" s="17" t="n"/>
      <c r="H8925" s="17" t="n"/>
      <c r="I8925" s="17" t="n"/>
      <c r="J8925" s="17" t="n"/>
      <c r="K8925" s="17" t="n"/>
      <c r="L8925" s="17" t="n"/>
      <c r="N8925">
        <f>IF($B8925="","",IF($C8925="SUPERSTORE","Superstore","DH"))</f>
        <v/>
      </c>
      <c r="O8925">
        <f>IF($B8925="","",IFERROR(VLOOKUP($B8925,Mapping!$A:$C,2,0),"Not Mapped"))</f>
        <v/>
      </c>
      <c r="P8925">
        <f>IF($B8925="","",IFERROR(VLOOKUP($B8925,Mapping!$A:$C,3,0),"Not Mapped"))</f>
        <v/>
      </c>
      <c r="Q8925">
        <f>IF($B8925="","",IF(COUNTIF(Exclusions!$A:$A,$B8925)&gt;0,"Yes","No"))</f>
        <v/>
      </c>
      <c r="R8925" s="17">
        <f>IF($B8925="","",MIN(1,DAY($A8925)/IF($N8925="Superstore",Settings!$B$5,Settings!$B$4)))</f>
        <v/>
      </c>
      <c r="S8925" s="17">
        <f>IF(OR($B8925="",$G8925="",$R8925=0),"",$G8925/$R8925)</f>
        <v/>
      </c>
      <c r="T8925">
        <f>IF($S8925="","",IF($S8925&lt;Settings!$B$8,"Critical",IF($S8925&lt;Settings!$B$9,"Semi Critical","Non Critical")))</f>
        <v/>
      </c>
      <c r="U8925">
        <f>IF($B8925="","",IFERROR(VLOOKUP($O8925,Leaders!$A:$B,2,0),"Not Mapped"))</f>
        <v/>
      </c>
    </row>
    <row r="8926">
      <c r="A8926" s="16" t="n"/>
      <c r="G8926" s="17" t="n"/>
      <c r="H8926" s="17" t="n"/>
      <c r="I8926" s="17" t="n"/>
      <c r="J8926" s="17" t="n"/>
      <c r="K8926" s="17" t="n"/>
      <c r="L8926" s="17" t="n"/>
      <c r="N8926">
        <f>IF($B8926="","",IF($C8926="SUPERSTORE","Superstore","DH"))</f>
        <v/>
      </c>
      <c r="O8926">
        <f>IF($B8926="","",IFERROR(VLOOKUP($B8926,Mapping!$A:$C,2,0),"Not Mapped"))</f>
        <v/>
      </c>
      <c r="P8926">
        <f>IF($B8926="","",IFERROR(VLOOKUP($B8926,Mapping!$A:$C,3,0),"Not Mapped"))</f>
        <v/>
      </c>
      <c r="Q8926">
        <f>IF($B8926="","",IF(COUNTIF(Exclusions!$A:$A,$B8926)&gt;0,"Yes","No"))</f>
        <v/>
      </c>
      <c r="R8926" s="17">
        <f>IF($B8926="","",MIN(1,DAY($A8926)/IF($N8926="Superstore",Settings!$B$5,Settings!$B$4)))</f>
        <v/>
      </c>
      <c r="S8926" s="17">
        <f>IF(OR($B8926="",$G8926="",$R8926=0),"",$G8926/$R8926)</f>
        <v/>
      </c>
      <c r="T8926">
        <f>IF($S8926="","",IF($S8926&lt;Settings!$B$8,"Critical",IF($S8926&lt;Settings!$B$9,"Semi Critical","Non Critical")))</f>
        <v/>
      </c>
      <c r="U8926">
        <f>IF($B8926="","",IFERROR(VLOOKUP($O8926,Leaders!$A:$B,2,0),"Not Mapped"))</f>
        <v/>
      </c>
    </row>
    <row r="8927">
      <c r="A8927" s="16" t="n"/>
      <c r="G8927" s="17" t="n"/>
      <c r="H8927" s="17" t="n"/>
      <c r="I8927" s="17" t="n"/>
      <c r="J8927" s="17" t="n"/>
      <c r="K8927" s="17" t="n"/>
      <c r="L8927" s="17" t="n"/>
      <c r="N8927">
        <f>IF($B8927="","",IF($C8927="SUPERSTORE","Superstore","DH"))</f>
        <v/>
      </c>
      <c r="O8927">
        <f>IF($B8927="","",IFERROR(VLOOKUP($B8927,Mapping!$A:$C,2,0),"Not Mapped"))</f>
        <v/>
      </c>
      <c r="P8927">
        <f>IF($B8927="","",IFERROR(VLOOKUP($B8927,Mapping!$A:$C,3,0),"Not Mapped"))</f>
        <v/>
      </c>
      <c r="Q8927">
        <f>IF($B8927="","",IF(COUNTIF(Exclusions!$A:$A,$B8927)&gt;0,"Yes","No"))</f>
        <v/>
      </c>
      <c r="R8927" s="17">
        <f>IF($B8927="","",MIN(1,DAY($A8927)/IF($N8927="Superstore",Settings!$B$5,Settings!$B$4)))</f>
        <v/>
      </c>
      <c r="S8927" s="17">
        <f>IF(OR($B8927="",$G8927="",$R8927=0),"",$G8927/$R8927)</f>
        <v/>
      </c>
      <c r="T8927">
        <f>IF($S8927="","",IF($S8927&lt;Settings!$B$8,"Critical",IF($S8927&lt;Settings!$B$9,"Semi Critical","Non Critical")))</f>
        <v/>
      </c>
      <c r="U8927">
        <f>IF($B8927="","",IFERROR(VLOOKUP($O8927,Leaders!$A:$B,2,0),"Not Mapped"))</f>
        <v/>
      </c>
    </row>
    <row r="8928">
      <c r="A8928" s="16" t="n"/>
      <c r="G8928" s="17" t="n"/>
      <c r="H8928" s="17" t="n"/>
      <c r="I8928" s="17" t="n"/>
      <c r="J8928" s="17" t="n"/>
      <c r="K8928" s="17" t="n"/>
      <c r="L8928" s="17" t="n"/>
      <c r="N8928">
        <f>IF($B8928="","",IF($C8928="SUPERSTORE","Superstore","DH"))</f>
        <v/>
      </c>
      <c r="O8928">
        <f>IF($B8928="","",IFERROR(VLOOKUP($B8928,Mapping!$A:$C,2,0),"Not Mapped"))</f>
        <v/>
      </c>
      <c r="P8928">
        <f>IF($B8928="","",IFERROR(VLOOKUP($B8928,Mapping!$A:$C,3,0),"Not Mapped"))</f>
        <v/>
      </c>
      <c r="Q8928">
        <f>IF($B8928="","",IF(COUNTIF(Exclusions!$A:$A,$B8928)&gt;0,"Yes","No"))</f>
        <v/>
      </c>
      <c r="R8928" s="17">
        <f>IF($B8928="","",MIN(1,DAY($A8928)/IF($N8928="Superstore",Settings!$B$5,Settings!$B$4)))</f>
        <v/>
      </c>
      <c r="S8928" s="17">
        <f>IF(OR($B8928="",$G8928="",$R8928=0),"",$G8928/$R8928)</f>
        <v/>
      </c>
      <c r="T8928">
        <f>IF($S8928="","",IF($S8928&lt;Settings!$B$8,"Critical",IF($S8928&lt;Settings!$B$9,"Semi Critical","Non Critical")))</f>
        <v/>
      </c>
      <c r="U8928">
        <f>IF($B8928="","",IFERROR(VLOOKUP($O8928,Leaders!$A:$B,2,0),"Not Mapped"))</f>
        <v/>
      </c>
    </row>
    <row r="8929">
      <c r="A8929" s="16" t="n"/>
      <c r="G8929" s="17" t="n"/>
      <c r="H8929" s="17" t="n"/>
      <c r="I8929" s="17" t="n"/>
      <c r="J8929" s="17" t="n"/>
      <c r="K8929" s="17" t="n"/>
      <c r="L8929" s="17" t="n"/>
      <c r="N8929">
        <f>IF($B8929="","",IF($C8929="SUPERSTORE","Superstore","DH"))</f>
        <v/>
      </c>
      <c r="O8929">
        <f>IF($B8929="","",IFERROR(VLOOKUP($B8929,Mapping!$A:$C,2,0),"Not Mapped"))</f>
        <v/>
      </c>
      <c r="P8929">
        <f>IF($B8929="","",IFERROR(VLOOKUP($B8929,Mapping!$A:$C,3,0),"Not Mapped"))</f>
        <v/>
      </c>
      <c r="Q8929">
        <f>IF($B8929="","",IF(COUNTIF(Exclusions!$A:$A,$B8929)&gt;0,"Yes","No"))</f>
        <v/>
      </c>
      <c r="R8929" s="17">
        <f>IF($B8929="","",MIN(1,DAY($A8929)/IF($N8929="Superstore",Settings!$B$5,Settings!$B$4)))</f>
        <v/>
      </c>
      <c r="S8929" s="17">
        <f>IF(OR($B8929="",$G8929="",$R8929=0),"",$G8929/$R8929)</f>
        <v/>
      </c>
      <c r="T8929">
        <f>IF($S8929="","",IF($S8929&lt;Settings!$B$8,"Critical",IF($S8929&lt;Settings!$B$9,"Semi Critical","Non Critical")))</f>
        <v/>
      </c>
      <c r="U8929">
        <f>IF($B8929="","",IFERROR(VLOOKUP($O8929,Leaders!$A:$B,2,0),"Not Mapped"))</f>
        <v/>
      </c>
    </row>
    <row r="8930">
      <c r="A8930" s="16" t="n"/>
      <c r="G8930" s="17" t="n"/>
      <c r="H8930" s="17" t="n"/>
      <c r="I8930" s="17" t="n"/>
      <c r="J8930" s="17" t="n"/>
      <c r="K8930" s="17" t="n"/>
      <c r="L8930" s="17" t="n"/>
      <c r="N8930">
        <f>IF($B8930="","",IF($C8930="SUPERSTORE","Superstore","DH"))</f>
        <v/>
      </c>
      <c r="O8930">
        <f>IF($B8930="","",IFERROR(VLOOKUP($B8930,Mapping!$A:$C,2,0),"Not Mapped"))</f>
        <v/>
      </c>
      <c r="P8930">
        <f>IF($B8930="","",IFERROR(VLOOKUP($B8930,Mapping!$A:$C,3,0),"Not Mapped"))</f>
        <v/>
      </c>
      <c r="Q8930">
        <f>IF($B8930="","",IF(COUNTIF(Exclusions!$A:$A,$B8930)&gt;0,"Yes","No"))</f>
        <v/>
      </c>
      <c r="R8930" s="17">
        <f>IF($B8930="","",MIN(1,DAY($A8930)/IF($N8930="Superstore",Settings!$B$5,Settings!$B$4)))</f>
        <v/>
      </c>
      <c r="S8930" s="17">
        <f>IF(OR($B8930="",$G8930="",$R8930=0),"",$G8930/$R8930)</f>
        <v/>
      </c>
      <c r="T8930">
        <f>IF($S8930="","",IF($S8930&lt;Settings!$B$8,"Critical",IF($S8930&lt;Settings!$B$9,"Semi Critical","Non Critical")))</f>
        <v/>
      </c>
      <c r="U8930">
        <f>IF($B8930="","",IFERROR(VLOOKUP($O8930,Leaders!$A:$B,2,0),"Not Mapped"))</f>
        <v/>
      </c>
    </row>
    <row r="8931">
      <c r="A8931" s="16" t="n"/>
      <c r="G8931" s="17" t="n"/>
      <c r="H8931" s="17" t="n"/>
      <c r="I8931" s="17" t="n"/>
      <c r="J8931" s="17" t="n"/>
      <c r="K8931" s="17" t="n"/>
      <c r="L8931" s="17" t="n"/>
      <c r="N8931">
        <f>IF($B8931="","",IF($C8931="SUPERSTORE","Superstore","DH"))</f>
        <v/>
      </c>
      <c r="O8931">
        <f>IF($B8931="","",IFERROR(VLOOKUP($B8931,Mapping!$A:$C,2,0),"Not Mapped"))</f>
        <v/>
      </c>
      <c r="P8931">
        <f>IF($B8931="","",IFERROR(VLOOKUP($B8931,Mapping!$A:$C,3,0),"Not Mapped"))</f>
        <v/>
      </c>
      <c r="Q8931">
        <f>IF($B8931="","",IF(COUNTIF(Exclusions!$A:$A,$B8931)&gt;0,"Yes","No"))</f>
        <v/>
      </c>
      <c r="R8931" s="17">
        <f>IF($B8931="","",MIN(1,DAY($A8931)/IF($N8931="Superstore",Settings!$B$5,Settings!$B$4)))</f>
        <v/>
      </c>
      <c r="S8931" s="17">
        <f>IF(OR($B8931="",$G8931="",$R8931=0),"",$G8931/$R8931)</f>
        <v/>
      </c>
      <c r="T8931">
        <f>IF($S8931="","",IF($S8931&lt;Settings!$B$8,"Critical",IF($S8931&lt;Settings!$B$9,"Semi Critical","Non Critical")))</f>
        <v/>
      </c>
      <c r="U8931">
        <f>IF($B8931="","",IFERROR(VLOOKUP($O8931,Leaders!$A:$B,2,0),"Not Mapped"))</f>
        <v/>
      </c>
    </row>
    <row r="8932">
      <c r="A8932" s="16" t="n"/>
      <c r="G8932" s="17" t="n"/>
      <c r="H8932" s="17" t="n"/>
      <c r="I8932" s="17" t="n"/>
      <c r="J8932" s="17" t="n"/>
      <c r="K8932" s="17" t="n"/>
      <c r="L8932" s="17" t="n"/>
      <c r="N8932">
        <f>IF($B8932="","",IF($C8932="SUPERSTORE","Superstore","DH"))</f>
        <v/>
      </c>
      <c r="O8932">
        <f>IF($B8932="","",IFERROR(VLOOKUP($B8932,Mapping!$A:$C,2,0),"Not Mapped"))</f>
        <v/>
      </c>
      <c r="P8932">
        <f>IF($B8932="","",IFERROR(VLOOKUP($B8932,Mapping!$A:$C,3,0),"Not Mapped"))</f>
        <v/>
      </c>
      <c r="Q8932">
        <f>IF($B8932="","",IF(COUNTIF(Exclusions!$A:$A,$B8932)&gt;0,"Yes","No"))</f>
        <v/>
      </c>
      <c r="R8932" s="17">
        <f>IF($B8932="","",MIN(1,DAY($A8932)/IF($N8932="Superstore",Settings!$B$5,Settings!$B$4)))</f>
        <v/>
      </c>
      <c r="S8932" s="17">
        <f>IF(OR($B8932="",$G8932="",$R8932=0),"",$G8932/$R8932)</f>
        <v/>
      </c>
      <c r="T8932">
        <f>IF($S8932="","",IF($S8932&lt;Settings!$B$8,"Critical",IF($S8932&lt;Settings!$B$9,"Semi Critical","Non Critical")))</f>
        <v/>
      </c>
      <c r="U8932">
        <f>IF($B8932="","",IFERROR(VLOOKUP($O8932,Leaders!$A:$B,2,0),"Not Mapped"))</f>
        <v/>
      </c>
    </row>
    <row r="8933">
      <c r="A8933" s="16" t="n"/>
      <c r="G8933" s="17" t="n"/>
      <c r="H8933" s="17" t="n"/>
      <c r="I8933" s="17" t="n"/>
      <c r="J8933" s="17" t="n"/>
      <c r="K8933" s="17" t="n"/>
      <c r="L8933" s="17" t="n"/>
      <c r="N8933">
        <f>IF($B8933="","",IF($C8933="SUPERSTORE","Superstore","DH"))</f>
        <v/>
      </c>
      <c r="O8933">
        <f>IF($B8933="","",IFERROR(VLOOKUP($B8933,Mapping!$A:$C,2,0),"Not Mapped"))</f>
        <v/>
      </c>
      <c r="P8933">
        <f>IF($B8933="","",IFERROR(VLOOKUP($B8933,Mapping!$A:$C,3,0),"Not Mapped"))</f>
        <v/>
      </c>
      <c r="Q8933">
        <f>IF($B8933="","",IF(COUNTIF(Exclusions!$A:$A,$B8933)&gt;0,"Yes","No"))</f>
        <v/>
      </c>
      <c r="R8933" s="17">
        <f>IF($B8933="","",MIN(1,DAY($A8933)/IF($N8933="Superstore",Settings!$B$5,Settings!$B$4)))</f>
        <v/>
      </c>
      <c r="S8933" s="17">
        <f>IF(OR($B8933="",$G8933="",$R8933=0),"",$G8933/$R8933)</f>
        <v/>
      </c>
      <c r="T8933">
        <f>IF($S8933="","",IF($S8933&lt;Settings!$B$8,"Critical",IF($S8933&lt;Settings!$B$9,"Semi Critical","Non Critical")))</f>
        <v/>
      </c>
      <c r="U8933">
        <f>IF($B8933="","",IFERROR(VLOOKUP($O8933,Leaders!$A:$B,2,0),"Not Mapped"))</f>
        <v/>
      </c>
    </row>
    <row r="8934">
      <c r="A8934" s="16" t="n"/>
      <c r="G8934" s="17" t="n"/>
      <c r="H8934" s="17" t="n"/>
      <c r="I8934" s="17" t="n"/>
      <c r="J8934" s="17" t="n"/>
      <c r="K8934" s="17" t="n"/>
      <c r="L8934" s="17" t="n"/>
      <c r="N8934">
        <f>IF($B8934="","",IF($C8934="SUPERSTORE","Superstore","DH"))</f>
        <v/>
      </c>
      <c r="O8934">
        <f>IF($B8934="","",IFERROR(VLOOKUP($B8934,Mapping!$A:$C,2,0),"Not Mapped"))</f>
        <v/>
      </c>
      <c r="P8934">
        <f>IF($B8934="","",IFERROR(VLOOKUP($B8934,Mapping!$A:$C,3,0),"Not Mapped"))</f>
        <v/>
      </c>
      <c r="Q8934">
        <f>IF($B8934="","",IF(COUNTIF(Exclusions!$A:$A,$B8934)&gt;0,"Yes","No"))</f>
        <v/>
      </c>
      <c r="R8934" s="17">
        <f>IF($B8934="","",MIN(1,DAY($A8934)/IF($N8934="Superstore",Settings!$B$5,Settings!$B$4)))</f>
        <v/>
      </c>
      <c r="S8934" s="17">
        <f>IF(OR($B8934="",$G8934="",$R8934=0),"",$G8934/$R8934)</f>
        <v/>
      </c>
      <c r="T8934">
        <f>IF($S8934="","",IF($S8934&lt;Settings!$B$8,"Critical",IF($S8934&lt;Settings!$B$9,"Semi Critical","Non Critical")))</f>
        <v/>
      </c>
      <c r="U8934">
        <f>IF($B8934="","",IFERROR(VLOOKUP($O8934,Leaders!$A:$B,2,0),"Not Mapped"))</f>
        <v/>
      </c>
    </row>
    <row r="8935">
      <c r="A8935" s="16" t="n"/>
      <c r="G8935" s="17" t="n"/>
      <c r="H8935" s="17" t="n"/>
      <c r="I8935" s="17" t="n"/>
      <c r="J8935" s="17" t="n"/>
      <c r="K8935" s="17" t="n"/>
      <c r="L8935" s="17" t="n"/>
      <c r="N8935">
        <f>IF($B8935="","",IF($C8935="SUPERSTORE","Superstore","DH"))</f>
        <v/>
      </c>
      <c r="O8935">
        <f>IF($B8935="","",IFERROR(VLOOKUP($B8935,Mapping!$A:$C,2,0),"Not Mapped"))</f>
        <v/>
      </c>
      <c r="P8935">
        <f>IF($B8935="","",IFERROR(VLOOKUP($B8935,Mapping!$A:$C,3,0),"Not Mapped"))</f>
        <v/>
      </c>
      <c r="Q8935">
        <f>IF($B8935="","",IF(COUNTIF(Exclusions!$A:$A,$B8935)&gt;0,"Yes","No"))</f>
        <v/>
      </c>
      <c r="R8935" s="17">
        <f>IF($B8935="","",MIN(1,DAY($A8935)/IF($N8935="Superstore",Settings!$B$5,Settings!$B$4)))</f>
        <v/>
      </c>
      <c r="S8935" s="17">
        <f>IF(OR($B8935="",$G8935="",$R8935=0),"",$G8935/$R8935)</f>
        <v/>
      </c>
      <c r="T8935">
        <f>IF($S8935="","",IF($S8935&lt;Settings!$B$8,"Critical",IF($S8935&lt;Settings!$B$9,"Semi Critical","Non Critical")))</f>
        <v/>
      </c>
      <c r="U8935">
        <f>IF($B8935="","",IFERROR(VLOOKUP($O8935,Leaders!$A:$B,2,0),"Not Mapped"))</f>
        <v/>
      </c>
    </row>
    <row r="8936">
      <c r="A8936" s="16" t="n"/>
      <c r="G8936" s="17" t="n"/>
      <c r="H8936" s="17" t="n"/>
      <c r="I8936" s="17" t="n"/>
      <c r="J8936" s="17" t="n"/>
      <c r="K8936" s="17" t="n"/>
      <c r="L8936" s="17" t="n"/>
      <c r="N8936">
        <f>IF($B8936="","",IF($C8936="SUPERSTORE","Superstore","DH"))</f>
        <v/>
      </c>
      <c r="O8936">
        <f>IF($B8936="","",IFERROR(VLOOKUP($B8936,Mapping!$A:$C,2,0),"Not Mapped"))</f>
        <v/>
      </c>
      <c r="P8936">
        <f>IF($B8936="","",IFERROR(VLOOKUP($B8936,Mapping!$A:$C,3,0),"Not Mapped"))</f>
        <v/>
      </c>
      <c r="Q8936">
        <f>IF($B8936="","",IF(COUNTIF(Exclusions!$A:$A,$B8936)&gt;0,"Yes","No"))</f>
        <v/>
      </c>
      <c r="R8936" s="17">
        <f>IF($B8936="","",MIN(1,DAY($A8936)/IF($N8936="Superstore",Settings!$B$5,Settings!$B$4)))</f>
        <v/>
      </c>
      <c r="S8936" s="17">
        <f>IF(OR($B8936="",$G8936="",$R8936=0),"",$G8936/$R8936)</f>
        <v/>
      </c>
      <c r="T8936">
        <f>IF($S8936="","",IF($S8936&lt;Settings!$B$8,"Critical",IF($S8936&lt;Settings!$B$9,"Semi Critical","Non Critical")))</f>
        <v/>
      </c>
      <c r="U8936">
        <f>IF($B8936="","",IFERROR(VLOOKUP($O8936,Leaders!$A:$B,2,0),"Not Mapped"))</f>
        <v/>
      </c>
    </row>
    <row r="8937">
      <c r="A8937" s="16" t="n"/>
      <c r="G8937" s="17" t="n"/>
      <c r="H8937" s="17" t="n"/>
      <c r="I8937" s="17" t="n"/>
      <c r="J8937" s="17" t="n"/>
      <c r="K8937" s="17" t="n"/>
      <c r="L8937" s="17" t="n"/>
      <c r="N8937">
        <f>IF($B8937="","",IF($C8937="SUPERSTORE","Superstore","DH"))</f>
        <v/>
      </c>
      <c r="O8937">
        <f>IF($B8937="","",IFERROR(VLOOKUP($B8937,Mapping!$A:$C,2,0),"Not Mapped"))</f>
        <v/>
      </c>
      <c r="P8937">
        <f>IF($B8937="","",IFERROR(VLOOKUP($B8937,Mapping!$A:$C,3,0),"Not Mapped"))</f>
        <v/>
      </c>
      <c r="Q8937">
        <f>IF($B8937="","",IF(COUNTIF(Exclusions!$A:$A,$B8937)&gt;0,"Yes","No"))</f>
        <v/>
      </c>
      <c r="R8937" s="17">
        <f>IF($B8937="","",MIN(1,DAY($A8937)/IF($N8937="Superstore",Settings!$B$5,Settings!$B$4)))</f>
        <v/>
      </c>
      <c r="S8937" s="17">
        <f>IF(OR($B8937="",$G8937="",$R8937=0),"",$G8937/$R8937)</f>
        <v/>
      </c>
      <c r="T8937">
        <f>IF($S8937="","",IF($S8937&lt;Settings!$B$8,"Critical",IF($S8937&lt;Settings!$B$9,"Semi Critical","Non Critical")))</f>
        <v/>
      </c>
      <c r="U8937">
        <f>IF($B8937="","",IFERROR(VLOOKUP($O8937,Leaders!$A:$B,2,0),"Not Mapped"))</f>
        <v/>
      </c>
    </row>
    <row r="8938">
      <c r="A8938" s="16" t="n"/>
      <c r="G8938" s="17" t="n"/>
      <c r="H8938" s="17" t="n"/>
      <c r="I8938" s="17" t="n"/>
      <c r="J8938" s="17" t="n"/>
      <c r="K8938" s="17" t="n"/>
      <c r="L8938" s="17" t="n"/>
      <c r="N8938">
        <f>IF($B8938="","",IF($C8938="SUPERSTORE","Superstore","DH"))</f>
        <v/>
      </c>
      <c r="O8938">
        <f>IF($B8938="","",IFERROR(VLOOKUP($B8938,Mapping!$A:$C,2,0),"Not Mapped"))</f>
        <v/>
      </c>
      <c r="P8938">
        <f>IF($B8938="","",IFERROR(VLOOKUP($B8938,Mapping!$A:$C,3,0),"Not Mapped"))</f>
        <v/>
      </c>
      <c r="Q8938">
        <f>IF($B8938="","",IF(COUNTIF(Exclusions!$A:$A,$B8938)&gt;0,"Yes","No"))</f>
        <v/>
      </c>
      <c r="R8938" s="17">
        <f>IF($B8938="","",MIN(1,DAY($A8938)/IF($N8938="Superstore",Settings!$B$5,Settings!$B$4)))</f>
        <v/>
      </c>
      <c r="S8938" s="17">
        <f>IF(OR($B8938="",$G8938="",$R8938=0),"",$G8938/$R8938)</f>
        <v/>
      </c>
      <c r="T8938">
        <f>IF($S8938="","",IF($S8938&lt;Settings!$B$8,"Critical",IF($S8938&lt;Settings!$B$9,"Semi Critical","Non Critical")))</f>
        <v/>
      </c>
      <c r="U8938">
        <f>IF($B8938="","",IFERROR(VLOOKUP($O8938,Leaders!$A:$B,2,0),"Not Mapped"))</f>
        <v/>
      </c>
    </row>
    <row r="8939">
      <c r="A8939" s="16" t="n"/>
      <c r="G8939" s="17" t="n"/>
      <c r="H8939" s="17" t="n"/>
      <c r="I8939" s="17" t="n"/>
      <c r="J8939" s="17" t="n"/>
      <c r="K8939" s="17" t="n"/>
      <c r="L8939" s="17" t="n"/>
      <c r="N8939">
        <f>IF($B8939="","",IF($C8939="SUPERSTORE","Superstore","DH"))</f>
        <v/>
      </c>
      <c r="O8939">
        <f>IF($B8939="","",IFERROR(VLOOKUP($B8939,Mapping!$A:$C,2,0),"Not Mapped"))</f>
        <v/>
      </c>
      <c r="P8939">
        <f>IF($B8939="","",IFERROR(VLOOKUP($B8939,Mapping!$A:$C,3,0),"Not Mapped"))</f>
        <v/>
      </c>
      <c r="Q8939">
        <f>IF($B8939="","",IF(COUNTIF(Exclusions!$A:$A,$B8939)&gt;0,"Yes","No"))</f>
        <v/>
      </c>
      <c r="R8939" s="17">
        <f>IF($B8939="","",MIN(1,DAY($A8939)/IF($N8939="Superstore",Settings!$B$5,Settings!$B$4)))</f>
        <v/>
      </c>
      <c r="S8939" s="17">
        <f>IF(OR($B8939="",$G8939="",$R8939=0),"",$G8939/$R8939)</f>
        <v/>
      </c>
      <c r="T8939">
        <f>IF($S8939="","",IF($S8939&lt;Settings!$B$8,"Critical",IF($S8939&lt;Settings!$B$9,"Semi Critical","Non Critical")))</f>
        <v/>
      </c>
      <c r="U8939">
        <f>IF($B8939="","",IFERROR(VLOOKUP($O8939,Leaders!$A:$B,2,0),"Not Mapped"))</f>
        <v/>
      </c>
    </row>
    <row r="8940">
      <c r="A8940" s="16" t="n"/>
      <c r="G8940" s="17" t="n"/>
      <c r="H8940" s="17" t="n"/>
      <c r="I8940" s="17" t="n"/>
      <c r="J8940" s="17" t="n"/>
      <c r="K8940" s="17" t="n"/>
      <c r="L8940" s="17" t="n"/>
      <c r="N8940">
        <f>IF($B8940="","",IF($C8940="SUPERSTORE","Superstore","DH"))</f>
        <v/>
      </c>
      <c r="O8940">
        <f>IF($B8940="","",IFERROR(VLOOKUP($B8940,Mapping!$A:$C,2,0),"Not Mapped"))</f>
        <v/>
      </c>
      <c r="P8940">
        <f>IF($B8940="","",IFERROR(VLOOKUP($B8940,Mapping!$A:$C,3,0),"Not Mapped"))</f>
        <v/>
      </c>
      <c r="Q8940">
        <f>IF($B8940="","",IF(COUNTIF(Exclusions!$A:$A,$B8940)&gt;0,"Yes","No"))</f>
        <v/>
      </c>
      <c r="R8940" s="17">
        <f>IF($B8940="","",MIN(1,DAY($A8940)/IF($N8940="Superstore",Settings!$B$5,Settings!$B$4)))</f>
        <v/>
      </c>
      <c r="S8940" s="17">
        <f>IF(OR($B8940="",$G8940="",$R8940=0),"",$G8940/$R8940)</f>
        <v/>
      </c>
      <c r="T8940">
        <f>IF($S8940="","",IF($S8940&lt;Settings!$B$8,"Critical",IF($S8940&lt;Settings!$B$9,"Semi Critical","Non Critical")))</f>
        <v/>
      </c>
      <c r="U8940">
        <f>IF($B8940="","",IFERROR(VLOOKUP($O8940,Leaders!$A:$B,2,0),"Not Mapped"))</f>
        <v/>
      </c>
    </row>
    <row r="8941">
      <c r="A8941" s="16" t="n"/>
      <c r="G8941" s="17" t="n"/>
      <c r="H8941" s="17" t="n"/>
      <c r="I8941" s="17" t="n"/>
      <c r="J8941" s="17" t="n"/>
      <c r="K8941" s="17" t="n"/>
      <c r="L8941" s="17" t="n"/>
      <c r="N8941">
        <f>IF($B8941="","",IF($C8941="SUPERSTORE","Superstore","DH"))</f>
        <v/>
      </c>
      <c r="O8941">
        <f>IF($B8941="","",IFERROR(VLOOKUP($B8941,Mapping!$A:$C,2,0),"Not Mapped"))</f>
        <v/>
      </c>
      <c r="P8941">
        <f>IF($B8941="","",IFERROR(VLOOKUP($B8941,Mapping!$A:$C,3,0),"Not Mapped"))</f>
        <v/>
      </c>
      <c r="Q8941">
        <f>IF($B8941="","",IF(COUNTIF(Exclusions!$A:$A,$B8941)&gt;0,"Yes","No"))</f>
        <v/>
      </c>
      <c r="R8941" s="17">
        <f>IF($B8941="","",MIN(1,DAY($A8941)/IF($N8941="Superstore",Settings!$B$5,Settings!$B$4)))</f>
        <v/>
      </c>
      <c r="S8941" s="17">
        <f>IF(OR($B8941="",$G8941="",$R8941=0),"",$G8941/$R8941)</f>
        <v/>
      </c>
      <c r="T8941">
        <f>IF($S8941="","",IF($S8941&lt;Settings!$B$8,"Critical",IF($S8941&lt;Settings!$B$9,"Semi Critical","Non Critical")))</f>
        <v/>
      </c>
      <c r="U8941">
        <f>IF($B8941="","",IFERROR(VLOOKUP($O8941,Leaders!$A:$B,2,0),"Not Mapped"))</f>
        <v/>
      </c>
    </row>
    <row r="8942">
      <c r="A8942" s="16" t="n"/>
      <c r="G8942" s="17" t="n"/>
      <c r="H8942" s="17" t="n"/>
      <c r="I8942" s="17" t="n"/>
      <c r="J8942" s="17" t="n"/>
      <c r="K8942" s="17" t="n"/>
      <c r="L8942" s="17" t="n"/>
      <c r="N8942">
        <f>IF($B8942="","",IF($C8942="SUPERSTORE","Superstore","DH"))</f>
        <v/>
      </c>
      <c r="O8942">
        <f>IF($B8942="","",IFERROR(VLOOKUP($B8942,Mapping!$A:$C,2,0),"Not Mapped"))</f>
        <v/>
      </c>
      <c r="P8942">
        <f>IF($B8942="","",IFERROR(VLOOKUP($B8942,Mapping!$A:$C,3,0),"Not Mapped"))</f>
        <v/>
      </c>
      <c r="Q8942">
        <f>IF($B8942="","",IF(COUNTIF(Exclusions!$A:$A,$B8942)&gt;0,"Yes","No"))</f>
        <v/>
      </c>
      <c r="R8942" s="17">
        <f>IF($B8942="","",MIN(1,DAY($A8942)/IF($N8942="Superstore",Settings!$B$5,Settings!$B$4)))</f>
        <v/>
      </c>
      <c r="S8942" s="17">
        <f>IF(OR($B8942="",$G8942="",$R8942=0),"",$G8942/$R8942)</f>
        <v/>
      </c>
      <c r="T8942">
        <f>IF($S8942="","",IF($S8942&lt;Settings!$B$8,"Critical",IF($S8942&lt;Settings!$B$9,"Semi Critical","Non Critical")))</f>
        <v/>
      </c>
      <c r="U8942">
        <f>IF($B8942="","",IFERROR(VLOOKUP($O8942,Leaders!$A:$B,2,0),"Not Mapped"))</f>
        <v/>
      </c>
    </row>
    <row r="8943">
      <c r="A8943" s="16" t="n"/>
      <c r="G8943" s="17" t="n"/>
      <c r="H8943" s="17" t="n"/>
      <c r="I8943" s="17" t="n"/>
      <c r="J8943" s="17" t="n"/>
      <c r="K8943" s="17" t="n"/>
      <c r="L8943" s="17" t="n"/>
      <c r="N8943">
        <f>IF($B8943="","",IF($C8943="SUPERSTORE","Superstore","DH"))</f>
        <v/>
      </c>
      <c r="O8943">
        <f>IF($B8943="","",IFERROR(VLOOKUP($B8943,Mapping!$A:$C,2,0),"Not Mapped"))</f>
        <v/>
      </c>
      <c r="P8943">
        <f>IF($B8943="","",IFERROR(VLOOKUP($B8943,Mapping!$A:$C,3,0),"Not Mapped"))</f>
        <v/>
      </c>
      <c r="Q8943">
        <f>IF($B8943="","",IF(COUNTIF(Exclusions!$A:$A,$B8943)&gt;0,"Yes","No"))</f>
        <v/>
      </c>
      <c r="R8943" s="17">
        <f>IF($B8943="","",MIN(1,DAY($A8943)/IF($N8943="Superstore",Settings!$B$5,Settings!$B$4)))</f>
        <v/>
      </c>
      <c r="S8943" s="17">
        <f>IF(OR($B8943="",$G8943="",$R8943=0),"",$G8943/$R8943)</f>
        <v/>
      </c>
      <c r="T8943">
        <f>IF($S8943="","",IF($S8943&lt;Settings!$B$8,"Critical",IF($S8943&lt;Settings!$B$9,"Semi Critical","Non Critical")))</f>
        <v/>
      </c>
      <c r="U8943">
        <f>IF($B8943="","",IFERROR(VLOOKUP($O8943,Leaders!$A:$B,2,0),"Not Mapped"))</f>
        <v/>
      </c>
    </row>
    <row r="8944">
      <c r="A8944" s="16" t="n"/>
      <c r="G8944" s="17" t="n"/>
      <c r="H8944" s="17" t="n"/>
      <c r="I8944" s="17" t="n"/>
      <c r="J8944" s="17" t="n"/>
      <c r="K8944" s="17" t="n"/>
      <c r="L8944" s="17" t="n"/>
      <c r="N8944">
        <f>IF($B8944="","",IF($C8944="SUPERSTORE","Superstore","DH"))</f>
        <v/>
      </c>
      <c r="O8944">
        <f>IF($B8944="","",IFERROR(VLOOKUP($B8944,Mapping!$A:$C,2,0),"Not Mapped"))</f>
        <v/>
      </c>
      <c r="P8944">
        <f>IF($B8944="","",IFERROR(VLOOKUP($B8944,Mapping!$A:$C,3,0),"Not Mapped"))</f>
        <v/>
      </c>
      <c r="Q8944">
        <f>IF($B8944="","",IF(COUNTIF(Exclusions!$A:$A,$B8944)&gt;0,"Yes","No"))</f>
        <v/>
      </c>
      <c r="R8944" s="17">
        <f>IF($B8944="","",MIN(1,DAY($A8944)/IF($N8944="Superstore",Settings!$B$5,Settings!$B$4)))</f>
        <v/>
      </c>
      <c r="S8944" s="17">
        <f>IF(OR($B8944="",$G8944="",$R8944=0),"",$G8944/$R8944)</f>
        <v/>
      </c>
      <c r="T8944">
        <f>IF($S8944="","",IF($S8944&lt;Settings!$B$8,"Critical",IF($S8944&lt;Settings!$B$9,"Semi Critical","Non Critical")))</f>
        <v/>
      </c>
      <c r="U8944">
        <f>IF($B8944="","",IFERROR(VLOOKUP($O8944,Leaders!$A:$B,2,0),"Not Mapped"))</f>
        <v/>
      </c>
    </row>
    <row r="8945">
      <c r="A8945" s="16" t="n"/>
      <c r="G8945" s="17" t="n"/>
      <c r="H8945" s="17" t="n"/>
      <c r="I8945" s="17" t="n"/>
      <c r="J8945" s="17" t="n"/>
      <c r="K8945" s="17" t="n"/>
      <c r="L8945" s="17" t="n"/>
      <c r="N8945">
        <f>IF($B8945="","",IF($C8945="SUPERSTORE","Superstore","DH"))</f>
        <v/>
      </c>
      <c r="O8945">
        <f>IF($B8945="","",IFERROR(VLOOKUP($B8945,Mapping!$A:$C,2,0),"Not Mapped"))</f>
        <v/>
      </c>
      <c r="P8945">
        <f>IF($B8945="","",IFERROR(VLOOKUP($B8945,Mapping!$A:$C,3,0),"Not Mapped"))</f>
        <v/>
      </c>
      <c r="Q8945">
        <f>IF($B8945="","",IF(COUNTIF(Exclusions!$A:$A,$B8945)&gt;0,"Yes","No"))</f>
        <v/>
      </c>
      <c r="R8945" s="17">
        <f>IF($B8945="","",MIN(1,DAY($A8945)/IF($N8945="Superstore",Settings!$B$5,Settings!$B$4)))</f>
        <v/>
      </c>
      <c r="S8945" s="17">
        <f>IF(OR($B8945="",$G8945="",$R8945=0),"",$G8945/$R8945)</f>
        <v/>
      </c>
      <c r="T8945">
        <f>IF($S8945="","",IF($S8945&lt;Settings!$B$8,"Critical",IF($S8945&lt;Settings!$B$9,"Semi Critical","Non Critical")))</f>
        <v/>
      </c>
      <c r="U8945">
        <f>IF($B8945="","",IFERROR(VLOOKUP($O8945,Leaders!$A:$B,2,0),"Not Mapped"))</f>
        <v/>
      </c>
    </row>
    <row r="8946">
      <c r="A8946" s="16" t="n"/>
      <c r="G8946" s="17" t="n"/>
      <c r="H8946" s="17" t="n"/>
      <c r="I8946" s="17" t="n"/>
      <c r="J8946" s="17" t="n"/>
      <c r="K8946" s="17" t="n"/>
      <c r="L8946" s="17" t="n"/>
      <c r="N8946">
        <f>IF($B8946="","",IF($C8946="SUPERSTORE","Superstore","DH"))</f>
        <v/>
      </c>
      <c r="O8946">
        <f>IF($B8946="","",IFERROR(VLOOKUP($B8946,Mapping!$A:$C,2,0),"Not Mapped"))</f>
        <v/>
      </c>
      <c r="P8946">
        <f>IF($B8946="","",IFERROR(VLOOKUP($B8946,Mapping!$A:$C,3,0),"Not Mapped"))</f>
        <v/>
      </c>
      <c r="Q8946">
        <f>IF($B8946="","",IF(COUNTIF(Exclusions!$A:$A,$B8946)&gt;0,"Yes","No"))</f>
        <v/>
      </c>
      <c r="R8946" s="17">
        <f>IF($B8946="","",MIN(1,DAY($A8946)/IF($N8946="Superstore",Settings!$B$5,Settings!$B$4)))</f>
        <v/>
      </c>
      <c r="S8946" s="17">
        <f>IF(OR($B8946="",$G8946="",$R8946=0),"",$G8946/$R8946)</f>
        <v/>
      </c>
      <c r="T8946">
        <f>IF($S8946="","",IF($S8946&lt;Settings!$B$8,"Critical",IF($S8946&lt;Settings!$B$9,"Semi Critical","Non Critical")))</f>
        <v/>
      </c>
      <c r="U8946">
        <f>IF($B8946="","",IFERROR(VLOOKUP($O8946,Leaders!$A:$B,2,0),"Not Mapped"))</f>
        <v/>
      </c>
    </row>
    <row r="8947">
      <c r="A8947" s="16" t="n"/>
      <c r="G8947" s="17" t="n"/>
      <c r="H8947" s="17" t="n"/>
      <c r="I8947" s="17" t="n"/>
      <c r="J8947" s="17" t="n"/>
      <c r="K8947" s="17" t="n"/>
      <c r="L8947" s="17" t="n"/>
      <c r="N8947">
        <f>IF($B8947="","",IF($C8947="SUPERSTORE","Superstore","DH"))</f>
        <v/>
      </c>
      <c r="O8947">
        <f>IF($B8947="","",IFERROR(VLOOKUP($B8947,Mapping!$A:$C,2,0),"Not Mapped"))</f>
        <v/>
      </c>
      <c r="P8947">
        <f>IF($B8947="","",IFERROR(VLOOKUP($B8947,Mapping!$A:$C,3,0),"Not Mapped"))</f>
        <v/>
      </c>
      <c r="Q8947">
        <f>IF($B8947="","",IF(COUNTIF(Exclusions!$A:$A,$B8947)&gt;0,"Yes","No"))</f>
        <v/>
      </c>
      <c r="R8947" s="17">
        <f>IF($B8947="","",MIN(1,DAY($A8947)/IF($N8947="Superstore",Settings!$B$5,Settings!$B$4)))</f>
        <v/>
      </c>
      <c r="S8947" s="17">
        <f>IF(OR($B8947="",$G8947="",$R8947=0),"",$G8947/$R8947)</f>
        <v/>
      </c>
      <c r="T8947">
        <f>IF($S8947="","",IF($S8947&lt;Settings!$B$8,"Critical",IF($S8947&lt;Settings!$B$9,"Semi Critical","Non Critical")))</f>
        <v/>
      </c>
      <c r="U8947">
        <f>IF($B8947="","",IFERROR(VLOOKUP($O8947,Leaders!$A:$B,2,0),"Not Mapped"))</f>
        <v/>
      </c>
    </row>
    <row r="8948">
      <c r="A8948" s="16" t="n"/>
      <c r="G8948" s="17" t="n"/>
      <c r="H8948" s="17" t="n"/>
      <c r="I8948" s="17" t="n"/>
      <c r="J8948" s="17" t="n"/>
      <c r="K8948" s="17" t="n"/>
      <c r="L8948" s="17" t="n"/>
      <c r="N8948">
        <f>IF($B8948="","",IF($C8948="SUPERSTORE","Superstore","DH"))</f>
        <v/>
      </c>
      <c r="O8948">
        <f>IF($B8948="","",IFERROR(VLOOKUP($B8948,Mapping!$A:$C,2,0),"Not Mapped"))</f>
        <v/>
      </c>
      <c r="P8948">
        <f>IF($B8948="","",IFERROR(VLOOKUP($B8948,Mapping!$A:$C,3,0),"Not Mapped"))</f>
        <v/>
      </c>
      <c r="Q8948">
        <f>IF($B8948="","",IF(COUNTIF(Exclusions!$A:$A,$B8948)&gt;0,"Yes","No"))</f>
        <v/>
      </c>
      <c r="R8948" s="17">
        <f>IF($B8948="","",MIN(1,DAY($A8948)/IF($N8948="Superstore",Settings!$B$5,Settings!$B$4)))</f>
        <v/>
      </c>
      <c r="S8948" s="17">
        <f>IF(OR($B8948="",$G8948="",$R8948=0),"",$G8948/$R8948)</f>
        <v/>
      </c>
      <c r="T8948">
        <f>IF($S8948="","",IF($S8948&lt;Settings!$B$8,"Critical",IF($S8948&lt;Settings!$B$9,"Semi Critical","Non Critical")))</f>
        <v/>
      </c>
      <c r="U8948">
        <f>IF($B8948="","",IFERROR(VLOOKUP($O8948,Leaders!$A:$B,2,0),"Not Mapped"))</f>
        <v/>
      </c>
    </row>
    <row r="8949">
      <c r="A8949" s="16" t="n"/>
      <c r="G8949" s="17" t="n"/>
      <c r="H8949" s="17" t="n"/>
      <c r="I8949" s="17" t="n"/>
      <c r="J8949" s="17" t="n"/>
      <c r="K8949" s="17" t="n"/>
      <c r="L8949" s="17" t="n"/>
      <c r="N8949">
        <f>IF($B8949="","",IF($C8949="SUPERSTORE","Superstore","DH"))</f>
        <v/>
      </c>
      <c r="O8949">
        <f>IF($B8949="","",IFERROR(VLOOKUP($B8949,Mapping!$A:$C,2,0),"Not Mapped"))</f>
        <v/>
      </c>
      <c r="P8949">
        <f>IF($B8949="","",IFERROR(VLOOKUP($B8949,Mapping!$A:$C,3,0),"Not Mapped"))</f>
        <v/>
      </c>
      <c r="Q8949">
        <f>IF($B8949="","",IF(COUNTIF(Exclusions!$A:$A,$B8949)&gt;0,"Yes","No"))</f>
        <v/>
      </c>
      <c r="R8949" s="17">
        <f>IF($B8949="","",MIN(1,DAY($A8949)/IF($N8949="Superstore",Settings!$B$5,Settings!$B$4)))</f>
        <v/>
      </c>
      <c r="S8949" s="17">
        <f>IF(OR($B8949="",$G8949="",$R8949=0),"",$G8949/$R8949)</f>
        <v/>
      </c>
      <c r="T8949">
        <f>IF($S8949="","",IF($S8949&lt;Settings!$B$8,"Critical",IF($S8949&lt;Settings!$B$9,"Semi Critical","Non Critical")))</f>
        <v/>
      </c>
      <c r="U8949">
        <f>IF($B8949="","",IFERROR(VLOOKUP($O8949,Leaders!$A:$B,2,0),"Not Mapped"))</f>
        <v/>
      </c>
    </row>
    <row r="8950">
      <c r="A8950" s="16" t="n"/>
      <c r="G8950" s="17" t="n"/>
      <c r="H8950" s="17" t="n"/>
      <c r="I8950" s="17" t="n"/>
      <c r="J8950" s="17" t="n"/>
      <c r="K8950" s="17" t="n"/>
      <c r="L8950" s="17" t="n"/>
      <c r="N8950">
        <f>IF($B8950="","",IF($C8950="SUPERSTORE","Superstore","DH"))</f>
        <v/>
      </c>
      <c r="O8950">
        <f>IF($B8950="","",IFERROR(VLOOKUP($B8950,Mapping!$A:$C,2,0),"Not Mapped"))</f>
        <v/>
      </c>
      <c r="P8950">
        <f>IF($B8950="","",IFERROR(VLOOKUP($B8950,Mapping!$A:$C,3,0),"Not Mapped"))</f>
        <v/>
      </c>
      <c r="Q8950">
        <f>IF($B8950="","",IF(COUNTIF(Exclusions!$A:$A,$B8950)&gt;0,"Yes","No"))</f>
        <v/>
      </c>
      <c r="R8950" s="17">
        <f>IF($B8950="","",MIN(1,DAY($A8950)/IF($N8950="Superstore",Settings!$B$5,Settings!$B$4)))</f>
        <v/>
      </c>
      <c r="S8950" s="17">
        <f>IF(OR($B8950="",$G8950="",$R8950=0),"",$G8950/$R8950)</f>
        <v/>
      </c>
      <c r="T8950">
        <f>IF($S8950="","",IF($S8950&lt;Settings!$B$8,"Critical",IF($S8950&lt;Settings!$B$9,"Semi Critical","Non Critical")))</f>
        <v/>
      </c>
      <c r="U8950">
        <f>IF($B8950="","",IFERROR(VLOOKUP($O8950,Leaders!$A:$B,2,0),"Not Mapped"))</f>
        <v/>
      </c>
    </row>
    <row r="8951">
      <c r="A8951" s="16" t="n"/>
      <c r="G8951" s="17" t="n"/>
      <c r="H8951" s="17" t="n"/>
      <c r="I8951" s="17" t="n"/>
      <c r="J8951" s="17" t="n"/>
      <c r="K8951" s="17" t="n"/>
      <c r="L8951" s="17" t="n"/>
      <c r="N8951">
        <f>IF($B8951="","",IF($C8951="SUPERSTORE","Superstore","DH"))</f>
        <v/>
      </c>
      <c r="O8951">
        <f>IF($B8951="","",IFERROR(VLOOKUP($B8951,Mapping!$A:$C,2,0),"Not Mapped"))</f>
        <v/>
      </c>
      <c r="P8951">
        <f>IF($B8951="","",IFERROR(VLOOKUP($B8951,Mapping!$A:$C,3,0),"Not Mapped"))</f>
        <v/>
      </c>
      <c r="Q8951">
        <f>IF($B8951="","",IF(COUNTIF(Exclusions!$A:$A,$B8951)&gt;0,"Yes","No"))</f>
        <v/>
      </c>
      <c r="R8951" s="17">
        <f>IF($B8951="","",MIN(1,DAY($A8951)/IF($N8951="Superstore",Settings!$B$5,Settings!$B$4)))</f>
        <v/>
      </c>
      <c r="S8951" s="17">
        <f>IF(OR($B8951="",$G8951="",$R8951=0),"",$G8951/$R8951)</f>
        <v/>
      </c>
      <c r="T8951">
        <f>IF($S8951="","",IF($S8951&lt;Settings!$B$8,"Critical",IF($S8951&lt;Settings!$B$9,"Semi Critical","Non Critical")))</f>
        <v/>
      </c>
      <c r="U8951">
        <f>IF($B8951="","",IFERROR(VLOOKUP($O8951,Leaders!$A:$B,2,0),"Not Mapped"))</f>
        <v/>
      </c>
    </row>
    <row r="8952">
      <c r="A8952" s="16" t="n"/>
      <c r="G8952" s="17" t="n"/>
      <c r="H8952" s="17" t="n"/>
      <c r="I8952" s="17" t="n"/>
      <c r="J8952" s="17" t="n"/>
      <c r="K8952" s="17" t="n"/>
      <c r="L8952" s="17" t="n"/>
      <c r="N8952">
        <f>IF($B8952="","",IF($C8952="SUPERSTORE","Superstore","DH"))</f>
        <v/>
      </c>
      <c r="O8952">
        <f>IF($B8952="","",IFERROR(VLOOKUP($B8952,Mapping!$A:$C,2,0),"Not Mapped"))</f>
        <v/>
      </c>
      <c r="P8952">
        <f>IF($B8952="","",IFERROR(VLOOKUP($B8952,Mapping!$A:$C,3,0),"Not Mapped"))</f>
        <v/>
      </c>
      <c r="Q8952">
        <f>IF($B8952="","",IF(COUNTIF(Exclusions!$A:$A,$B8952)&gt;0,"Yes","No"))</f>
        <v/>
      </c>
      <c r="R8952" s="17">
        <f>IF($B8952="","",MIN(1,DAY($A8952)/IF($N8952="Superstore",Settings!$B$5,Settings!$B$4)))</f>
        <v/>
      </c>
      <c r="S8952" s="17">
        <f>IF(OR($B8952="",$G8952="",$R8952=0),"",$G8952/$R8952)</f>
        <v/>
      </c>
      <c r="T8952">
        <f>IF($S8952="","",IF($S8952&lt;Settings!$B$8,"Critical",IF($S8952&lt;Settings!$B$9,"Semi Critical","Non Critical")))</f>
        <v/>
      </c>
      <c r="U8952">
        <f>IF($B8952="","",IFERROR(VLOOKUP($O8952,Leaders!$A:$B,2,0),"Not Mapped"))</f>
        <v/>
      </c>
    </row>
    <row r="8953">
      <c r="A8953" s="16" t="n"/>
      <c r="G8953" s="17" t="n"/>
      <c r="H8953" s="17" t="n"/>
      <c r="I8953" s="17" t="n"/>
      <c r="J8953" s="17" t="n"/>
      <c r="K8953" s="17" t="n"/>
      <c r="L8953" s="17" t="n"/>
      <c r="N8953">
        <f>IF($B8953="","",IF($C8953="SUPERSTORE","Superstore","DH"))</f>
        <v/>
      </c>
      <c r="O8953">
        <f>IF($B8953="","",IFERROR(VLOOKUP($B8953,Mapping!$A:$C,2,0),"Not Mapped"))</f>
        <v/>
      </c>
      <c r="P8953">
        <f>IF($B8953="","",IFERROR(VLOOKUP($B8953,Mapping!$A:$C,3,0),"Not Mapped"))</f>
        <v/>
      </c>
      <c r="Q8953">
        <f>IF($B8953="","",IF(COUNTIF(Exclusions!$A:$A,$B8953)&gt;0,"Yes","No"))</f>
        <v/>
      </c>
      <c r="R8953" s="17">
        <f>IF($B8953="","",MIN(1,DAY($A8953)/IF($N8953="Superstore",Settings!$B$5,Settings!$B$4)))</f>
        <v/>
      </c>
      <c r="S8953" s="17">
        <f>IF(OR($B8953="",$G8953="",$R8953=0),"",$G8953/$R8953)</f>
        <v/>
      </c>
      <c r="T8953">
        <f>IF($S8953="","",IF($S8953&lt;Settings!$B$8,"Critical",IF($S8953&lt;Settings!$B$9,"Semi Critical","Non Critical")))</f>
        <v/>
      </c>
      <c r="U8953">
        <f>IF($B8953="","",IFERROR(VLOOKUP($O8953,Leaders!$A:$B,2,0),"Not Mapped"))</f>
        <v/>
      </c>
    </row>
    <row r="8954">
      <c r="A8954" s="16" t="n"/>
      <c r="G8954" s="17" t="n"/>
      <c r="H8954" s="17" t="n"/>
      <c r="I8954" s="17" t="n"/>
      <c r="J8954" s="17" t="n"/>
      <c r="K8954" s="17" t="n"/>
      <c r="L8954" s="17" t="n"/>
      <c r="N8954">
        <f>IF($B8954="","",IF($C8954="SUPERSTORE","Superstore","DH"))</f>
        <v/>
      </c>
      <c r="O8954">
        <f>IF($B8954="","",IFERROR(VLOOKUP($B8954,Mapping!$A:$C,2,0),"Not Mapped"))</f>
        <v/>
      </c>
      <c r="P8954">
        <f>IF($B8954="","",IFERROR(VLOOKUP($B8954,Mapping!$A:$C,3,0),"Not Mapped"))</f>
        <v/>
      </c>
      <c r="Q8954">
        <f>IF($B8954="","",IF(COUNTIF(Exclusions!$A:$A,$B8954)&gt;0,"Yes","No"))</f>
        <v/>
      </c>
      <c r="R8954" s="17">
        <f>IF($B8954="","",MIN(1,DAY($A8954)/IF($N8954="Superstore",Settings!$B$5,Settings!$B$4)))</f>
        <v/>
      </c>
      <c r="S8954" s="17">
        <f>IF(OR($B8954="",$G8954="",$R8954=0),"",$G8954/$R8954)</f>
        <v/>
      </c>
      <c r="T8954">
        <f>IF($S8954="","",IF($S8954&lt;Settings!$B$8,"Critical",IF($S8954&lt;Settings!$B$9,"Semi Critical","Non Critical")))</f>
        <v/>
      </c>
      <c r="U8954">
        <f>IF($B8954="","",IFERROR(VLOOKUP($O8954,Leaders!$A:$B,2,0),"Not Mapped"))</f>
        <v/>
      </c>
    </row>
    <row r="8955">
      <c r="A8955" s="16" t="n"/>
      <c r="G8955" s="17" t="n"/>
      <c r="H8955" s="17" t="n"/>
      <c r="I8955" s="17" t="n"/>
      <c r="J8955" s="17" t="n"/>
      <c r="K8955" s="17" t="n"/>
      <c r="L8955" s="17" t="n"/>
      <c r="N8955">
        <f>IF($B8955="","",IF($C8955="SUPERSTORE","Superstore","DH"))</f>
        <v/>
      </c>
      <c r="O8955">
        <f>IF($B8955="","",IFERROR(VLOOKUP($B8955,Mapping!$A:$C,2,0),"Not Mapped"))</f>
        <v/>
      </c>
      <c r="P8955">
        <f>IF($B8955="","",IFERROR(VLOOKUP($B8955,Mapping!$A:$C,3,0),"Not Mapped"))</f>
        <v/>
      </c>
      <c r="Q8955">
        <f>IF($B8955="","",IF(COUNTIF(Exclusions!$A:$A,$B8955)&gt;0,"Yes","No"))</f>
        <v/>
      </c>
      <c r="R8955" s="17">
        <f>IF($B8955="","",MIN(1,DAY($A8955)/IF($N8955="Superstore",Settings!$B$5,Settings!$B$4)))</f>
        <v/>
      </c>
      <c r="S8955" s="17">
        <f>IF(OR($B8955="",$G8955="",$R8955=0),"",$G8955/$R8955)</f>
        <v/>
      </c>
      <c r="T8955">
        <f>IF($S8955="","",IF($S8955&lt;Settings!$B$8,"Critical",IF($S8955&lt;Settings!$B$9,"Semi Critical","Non Critical")))</f>
        <v/>
      </c>
      <c r="U8955">
        <f>IF($B8955="","",IFERROR(VLOOKUP($O8955,Leaders!$A:$B,2,0),"Not Mapped"))</f>
        <v/>
      </c>
    </row>
    <row r="8956">
      <c r="A8956" s="16" t="n"/>
      <c r="G8956" s="17" t="n"/>
      <c r="H8956" s="17" t="n"/>
      <c r="I8956" s="17" t="n"/>
      <c r="J8956" s="17" t="n"/>
      <c r="K8956" s="17" t="n"/>
      <c r="L8956" s="17" t="n"/>
      <c r="N8956">
        <f>IF($B8956="","",IF($C8956="SUPERSTORE","Superstore","DH"))</f>
        <v/>
      </c>
      <c r="O8956">
        <f>IF($B8956="","",IFERROR(VLOOKUP($B8956,Mapping!$A:$C,2,0),"Not Mapped"))</f>
        <v/>
      </c>
      <c r="P8956">
        <f>IF($B8956="","",IFERROR(VLOOKUP($B8956,Mapping!$A:$C,3,0),"Not Mapped"))</f>
        <v/>
      </c>
      <c r="Q8956">
        <f>IF($B8956="","",IF(COUNTIF(Exclusions!$A:$A,$B8956)&gt;0,"Yes","No"))</f>
        <v/>
      </c>
      <c r="R8956" s="17">
        <f>IF($B8956="","",MIN(1,DAY($A8956)/IF($N8956="Superstore",Settings!$B$5,Settings!$B$4)))</f>
        <v/>
      </c>
      <c r="S8956" s="17">
        <f>IF(OR($B8956="",$G8956="",$R8956=0),"",$G8956/$R8956)</f>
        <v/>
      </c>
      <c r="T8956">
        <f>IF($S8956="","",IF($S8956&lt;Settings!$B$8,"Critical",IF($S8956&lt;Settings!$B$9,"Semi Critical","Non Critical")))</f>
        <v/>
      </c>
      <c r="U8956">
        <f>IF($B8956="","",IFERROR(VLOOKUP($O8956,Leaders!$A:$B,2,0),"Not Mapped"))</f>
        <v/>
      </c>
    </row>
    <row r="8957">
      <c r="A8957" s="16" t="n"/>
      <c r="G8957" s="17" t="n"/>
      <c r="H8957" s="17" t="n"/>
      <c r="I8957" s="17" t="n"/>
      <c r="J8957" s="17" t="n"/>
      <c r="K8957" s="17" t="n"/>
      <c r="L8957" s="17" t="n"/>
      <c r="N8957">
        <f>IF($B8957="","",IF($C8957="SUPERSTORE","Superstore","DH"))</f>
        <v/>
      </c>
      <c r="O8957">
        <f>IF($B8957="","",IFERROR(VLOOKUP($B8957,Mapping!$A:$C,2,0),"Not Mapped"))</f>
        <v/>
      </c>
      <c r="P8957">
        <f>IF($B8957="","",IFERROR(VLOOKUP($B8957,Mapping!$A:$C,3,0),"Not Mapped"))</f>
        <v/>
      </c>
      <c r="Q8957">
        <f>IF($B8957="","",IF(COUNTIF(Exclusions!$A:$A,$B8957)&gt;0,"Yes","No"))</f>
        <v/>
      </c>
      <c r="R8957" s="17">
        <f>IF($B8957="","",MIN(1,DAY($A8957)/IF($N8957="Superstore",Settings!$B$5,Settings!$B$4)))</f>
        <v/>
      </c>
      <c r="S8957" s="17">
        <f>IF(OR($B8957="",$G8957="",$R8957=0),"",$G8957/$R8957)</f>
        <v/>
      </c>
      <c r="T8957">
        <f>IF($S8957="","",IF($S8957&lt;Settings!$B$8,"Critical",IF($S8957&lt;Settings!$B$9,"Semi Critical","Non Critical")))</f>
        <v/>
      </c>
      <c r="U8957">
        <f>IF($B8957="","",IFERROR(VLOOKUP($O8957,Leaders!$A:$B,2,0),"Not Mapped"))</f>
        <v/>
      </c>
    </row>
    <row r="8958">
      <c r="A8958" s="16" t="n"/>
      <c r="G8958" s="17" t="n"/>
      <c r="H8958" s="17" t="n"/>
      <c r="I8958" s="17" t="n"/>
      <c r="J8958" s="17" t="n"/>
      <c r="K8958" s="17" t="n"/>
      <c r="L8958" s="17" t="n"/>
      <c r="N8958">
        <f>IF($B8958="","",IF($C8958="SUPERSTORE","Superstore","DH"))</f>
        <v/>
      </c>
      <c r="O8958">
        <f>IF($B8958="","",IFERROR(VLOOKUP($B8958,Mapping!$A:$C,2,0),"Not Mapped"))</f>
        <v/>
      </c>
      <c r="P8958">
        <f>IF($B8958="","",IFERROR(VLOOKUP($B8958,Mapping!$A:$C,3,0),"Not Mapped"))</f>
        <v/>
      </c>
      <c r="Q8958">
        <f>IF($B8958="","",IF(COUNTIF(Exclusions!$A:$A,$B8958)&gt;0,"Yes","No"))</f>
        <v/>
      </c>
      <c r="R8958" s="17">
        <f>IF($B8958="","",MIN(1,DAY($A8958)/IF($N8958="Superstore",Settings!$B$5,Settings!$B$4)))</f>
        <v/>
      </c>
      <c r="S8958" s="17">
        <f>IF(OR($B8958="",$G8958="",$R8958=0),"",$G8958/$R8958)</f>
        <v/>
      </c>
      <c r="T8958">
        <f>IF($S8958="","",IF($S8958&lt;Settings!$B$8,"Critical",IF($S8958&lt;Settings!$B$9,"Semi Critical","Non Critical")))</f>
        <v/>
      </c>
      <c r="U8958">
        <f>IF($B8958="","",IFERROR(VLOOKUP($O8958,Leaders!$A:$B,2,0),"Not Mapped"))</f>
        <v/>
      </c>
    </row>
    <row r="8959">
      <c r="A8959" s="16" t="n"/>
      <c r="G8959" s="17" t="n"/>
      <c r="H8959" s="17" t="n"/>
      <c r="I8959" s="17" t="n"/>
      <c r="J8959" s="17" t="n"/>
      <c r="K8959" s="17" t="n"/>
      <c r="L8959" s="17" t="n"/>
      <c r="N8959">
        <f>IF($B8959="","",IF($C8959="SUPERSTORE","Superstore","DH"))</f>
        <v/>
      </c>
      <c r="O8959">
        <f>IF($B8959="","",IFERROR(VLOOKUP($B8959,Mapping!$A:$C,2,0),"Not Mapped"))</f>
        <v/>
      </c>
      <c r="P8959">
        <f>IF($B8959="","",IFERROR(VLOOKUP($B8959,Mapping!$A:$C,3,0),"Not Mapped"))</f>
        <v/>
      </c>
      <c r="Q8959">
        <f>IF($B8959="","",IF(COUNTIF(Exclusions!$A:$A,$B8959)&gt;0,"Yes","No"))</f>
        <v/>
      </c>
      <c r="R8959" s="17">
        <f>IF($B8959="","",MIN(1,DAY($A8959)/IF($N8959="Superstore",Settings!$B$5,Settings!$B$4)))</f>
        <v/>
      </c>
      <c r="S8959" s="17">
        <f>IF(OR($B8959="",$G8959="",$R8959=0),"",$G8959/$R8959)</f>
        <v/>
      </c>
      <c r="T8959">
        <f>IF($S8959="","",IF($S8959&lt;Settings!$B$8,"Critical",IF($S8959&lt;Settings!$B$9,"Semi Critical","Non Critical")))</f>
        <v/>
      </c>
      <c r="U8959">
        <f>IF($B8959="","",IFERROR(VLOOKUP($O8959,Leaders!$A:$B,2,0),"Not Mapped"))</f>
        <v/>
      </c>
    </row>
    <row r="8960">
      <c r="A8960" s="16" t="n"/>
      <c r="G8960" s="17" t="n"/>
      <c r="H8960" s="17" t="n"/>
      <c r="I8960" s="17" t="n"/>
      <c r="J8960" s="17" t="n"/>
      <c r="K8960" s="17" t="n"/>
      <c r="L8960" s="17" t="n"/>
      <c r="N8960">
        <f>IF($B8960="","",IF($C8960="SUPERSTORE","Superstore","DH"))</f>
        <v/>
      </c>
      <c r="O8960">
        <f>IF($B8960="","",IFERROR(VLOOKUP($B8960,Mapping!$A:$C,2,0),"Not Mapped"))</f>
        <v/>
      </c>
      <c r="P8960">
        <f>IF($B8960="","",IFERROR(VLOOKUP($B8960,Mapping!$A:$C,3,0),"Not Mapped"))</f>
        <v/>
      </c>
      <c r="Q8960">
        <f>IF($B8960="","",IF(COUNTIF(Exclusions!$A:$A,$B8960)&gt;0,"Yes","No"))</f>
        <v/>
      </c>
      <c r="R8960" s="17">
        <f>IF($B8960="","",MIN(1,DAY($A8960)/IF($N8960="Superstore",Settings!$B$5,Settings!$B$4)))</f>
        <v/>
      </c>
      <c r="S8960" s="17">
        <f>IF(OR($B8960="",$G8960="",$R8960=0),"",$G8960/$R8960)</f>
        <v/>
      </c>
      <c r="T8960">
        <f>IF($S8960="","",IF($S8960&lt;Settings!$B$8,"Critical",IF($S8960&lt;Settings!$B$9,"Semi Critical","Non Critical")))</f>
        <v/>
      </c>
      <c r="U8960">
        <f>IF($B8960="","",IFERROR(VLOOKUP($O8960,Leaders!$A:$B,2,0),"Not Mapped"))</f>
        <v/>
      </c>
    </row>
    <row r="8961">
      <c r="A8961" s="16" t="n"/>
      <c r="G8961" s="17" t="n"/>
      <c r="H8961" s="17" t="n"/>
      <c r="I8961" s="17" t="n"/>
      <c r="J8961" s="17" t="n"/>
      <c r="K8961" s="17" t="n"/>
      <c r="L8961" s="17" t="n"/>
      <c r="N8961">
        <f>IF($B8961="","",IF($C8961="SUPERSTORE","Superstore","DH"))</f>
        <v/>
      </c>
      <c r="O8961">
        <f>IF($B8961="","",IFERROR(VLOOKUP($B8961,Mapping!$A:$C,2,0),"Not Mapped"))</f>
        <v/>
      </c>
      <c r="P8961">
        <f>IF($B8961="","",IFERROR(VLOOKUP($B8961,Mapping!$A:$C,3,0),"Not Mapped"))</f>
        <v/>
      </c>
      <c r="Q8961">
        <f>IF($B8961="","",IF(COUNTIF(Exclusions!$A:$A,$B8961)&gt;0,"Yes","No"))</f>
        <v/>
      </c>
      <c r="R8961" s="17">
        <f>IF($B8961="","",MIN(1,DAY($A8961)/IF($N8961="Superstore",Settings!$B$5,Settings!$B$4)))</f>
        <v/>
      </c>
      <c r="S8961" s="17">
        <f>IF(OR($B8961="",$G8961="",$R8961=0),"",$G8961/$R8961)</f>
        <v/>
      </c>
      <c r="T8961">
        <f>IF($S8961="","",IF($S8961&lt;Settings!$B$8,"Critical",IF($S8961&lt;Settings!$B$9,"Semi Critical","Non Critical")))</f>
        <v/>
      </c>
      <c r="U8961">
        <f>IF($B8961="","",IFERROR(VLOOKUP($O8961,Leaders!$A:$B,2,0),"Not Mapped"))</f>
        <v/>
      </c>
    </row>
    <row r="8962">
      <c r="A8962" s="16" t="n"/>
      <c r="G8962" s="17" t="n"/>
      <c r="H8962" s="17" t="n"/>
      <c r="I8962" s="17" t="n"/>
      <c r="J8962" s="17" t="n"/>
      <c r="K8962" s="17" t="n"/>
      <c r="L8962" s="17" t="n"/>
      <c r="N8962">
        <f>IF($B8962="","",IF($C8962="SUPERSTORE","Superstore","DH"))</f>
        <v/>
      </c>
      <c r="O8962">
        <f>IF($B8962="","",IFERROR(VLOOKUP($B8962,Mapping!$A:$C,2,0),"Not Mapped"))</f>
        <v/>
      </c>
      <c r="P8962">
        <f>IF($B8962="","",IFERROR(VLOOKUP($B8962,Mapping!$A:$C,3,0),"Not Mapped"))</f>
        <v/>
      </c>
      <c r="Q8962">
        <f>IF($B8962="","",IF(COUNTIF(Exclusions!$A:$A,$B8962)&gt;0,"Yes","No"))</f>
        <v/>
      </c>
      <c r="R8962" s="17">
        <f>IF($B8962="","",MIN(1,DAY($A8962)/IF($N8962="Superstore",Settings!$B$5,Settings!$B$4)))</f>
        <v/>
      </c>
      <c r="S8962" s="17">
        <f>IF(OR($B8962="",$G8962="",$R8962=0),"",$G8962/$R8962)</f>
        <v/>
      </c>
      <c r="T8962">
        <f>IF($S8962="","",IF($S8962&lt;Settings!$B$8,"Critical",IF($S8962&lt;Settings!$B$9,"Semi Critical","Non Critical")))</f>
        <v/>
      </c>
      <c r="U8962">
        <f>IF($B8962="","",IFERROR(VLOOKUP($O8962,Leaders!$A:$B,2,0),"Not Mapped"))</f>
        <v/>
      </c>
    </row>
    <row r="8963">
      <c r="A8963" s="16" t="n"/>
      <c r="G8963" s="17" t="n"/>
      <c r="H8963" s="17" t="n"/>
      <c r="I8963" s="17" t="n"/>
      <c r="J8963" s="17" t="n"/>
      <c r="K8963" s="17" t="n"/>
      <c r="L8963" s="17" t="n"/>
      <c r="N8963">
        <f>IF($B8963="","",IF($C8963="SUPERSTORE","Superstore","DH"))</f>
        <v/>
      </c>
      <c r="O8963">
        <f>IF($B8963="","",IFERROR(VLOOKUP($B8963,Mapping!$A:$C,2,0),"Not Mapped"))</f>
        <v/>
      </c>
      <c r="P8963">
        <f>IF($B8963="","",IFERROR(VLOOKUP($B8963,Mapping!$A:$C,3,0),"Not Mapped"))</f>
        <v/>
      </c>
      <c r="Q8963">
        <f>IF($B8963="","",IF(COUNTIF(Exclusions!$A:$A,$B8963)&gt;0,"Yes","No"))</f>
        <v/>
      </c>
      <c r="R8963" s="17">
        <f>IF($B8963="","",MIN(1,DAY($A8963)/IF($N8963="Superstore",Settings!$B$5,Settings!$B$4)))</f>
        <v/>
      </c>
      <c r="S8963" s="17">
        <f>IF(OR($B8963="",$G8963="",$R8963=0),"",$G8963/$R8963)</f>
        <v/>
      </c>
      <c r="T8963">
        <f>IF($S8963="","",IF($S8963&lt;Settings!$B$8,"Critical",IF($S8963&lt;Settings!$B$9,"Semi Critical","Non Critical")))</f>
        <v/>
      </c>
      <c r="U8963">
        <f>IF($B8963="","",IFERROR(VLOOKUP($O8963,Leaders!$A:$B,2,0),"Not Mapped"))</f>
        <v/>
      </c>
    </row>
    <row r="8964">
      <c r="A8964" s="16" t="n"/>
      <c r="G8964" s="17" t="n"/>
      <c r="H8964" s="17" t="n"/>
      <c r="I8964" s="17" t="n"/>
      <c r="J8964" s="17" t="n"/>
      <c r="K8964" s="17" t="n"/>
      <c r="L8964" s="17" t="n"/>
      <c r="N8964">
        <f>IF($B8964="","",IF($C8964="SUPERSTORE","Superstore","DH"))</f>
        <v/>
      </c>
      <c r="O8964">
        <f>IF($B8964="","",IFERROR(VLOOKUP($B8964,Mapping!$A:$C,2,0),"Not Mapped"))</f>
        <v/>
      </c>
      <c r="P8964">
        <f>IF($B8964="","",IFERROR(VLOOKUP($B8964,Mapping!$A:$C,3,0),"Not Mapped"))</f>
        <v/>
      </c>
      <c r="Q8964">
        <f>IF($B8964="","",IF(COUNTIF(Exclusions!$A:$A,$B8964)&gt;0,"Yes","No"))</f>
        <v/>
      </c>
      <c r="R8964" s="17">
        <f>IF($B8964="","",MIN(1,DAY($A8964)/IF($N8964="Superstore",Settings!$B$5,Settings!$B$4)))</f>
        <v/>
      </c>
      <c r="S8964" s="17">
        <f>IF(OR($B8964="",$G8964="",$R8964=0),"",$G8964/$R8964)</f>
        <v/>
      </c>
      <c r="T8964">
        <f>IF($S8964="","",IF($S8964&lt;Settings!$B$8,"Critical",IF($S8964&lt;Settings!$B$9,"Semi Critical","Non Critical")))</f>
        <v/>
      </c>
      <c r="U8964">
        <f>IF($B8964="","",IFERROR(VLOOKUP($O8964,Leaders!$A:$B,2,0),"Not Mapped"))</f>
        <v/>
      </c>
    </row>
    <row r="8965">
      <c r="A8965" s="16" t="n"/>
      <c r="G8965" s="17" t="n"/>
      <c r="H8965" s="17" t="n"/>
      <c r="I8965" s="17" t="n"/>
      <c r="J8965" s="17" t="n"/>
      <c r="K8965" s="17" t="n"/>
      <c r="L8965" s="17" t="n"/>
      <c r="N8965">
        <f>IF($B8965="","",IF($C8965="SUPERSTORE","Superstore","DH"))</f>
        <v/>
      </c>
      <c r="O8965">
        <f>IF($B8965="","",IFERROR(VLOOKUP($B8965,Mapping!$A:$C,2,0),"Not Mapped"))</f>
        <v/>
      </c>
      <c r="P8965">
        <f>IF($B8965="","",IFERROR(VLOOKUP($B8965,Mapping!$A:$C,3,0),"Not Mapped"))</f>
        <v/>
      </c>
      <c r="Q8965">
        <f>IF($B8965="","",IF(COUNTIF(Exclusions!$A:$A,$B8965)&gt;0,"Yes","No"))</f>
        <v/>
      </c>
      <c r="R8965" s="17">
        <f>IF($B8965="","",MIN(1,DAY($A8965)/IF($N8965="Superstore",Settings!$B$5,Settings!$B$4)))</f>
        <v/>
      </c>
      <c r="S8965" s="17">
        <f>IF(OR($B8965="",$G8965="",$R8965=0),"",$G8965/$R8965)</f>
        <v/>
      </c>
      <c r="T8965">
        <f>IF($S8965="","",IF($S8965&lt;Settings!$B$8,"Critical",IF($S8965&lt;Settings!$B$9,"Semi Critical","Non Critical")))</f>
        <v/>
      </c>
      <c r="U8965">
        <f>IF($B8965="","",IFERROR(VLOOKUP($O8965,Leaders!$A:$B,2,0),"Not Mapped"))</f>
        <v/>
      </c>
    </row>
    <row r="8966">
      <c r="A8966" s="16" t="n"/>
      <c r="G8966" s="17" t="n"/>
      <c r="H8966" s="17" t="n"/>
      <c r="I8966" s="17" t="n"/>
      <c r="J8966" s="17" t="n"/>
      <c r="K8966" s="17" t="n"/>
      <c r="L8966" s="17" t="n"/>
      <c r="N8966">
        <f>IF($B8966="","",IF($C8966="SUPERSTORE","Superstore","DH"))</f>
        <v/>
      </c>
      <c r="O8966">
        <f>IF($B8966="","",IFERROR(VLOOKUP($B8966,Mapping!$A:$C,2,0),"Not Mapped"))</f>
        <v/>
      </c>
      <c r="P8966">
        <f>IF($B8966="","",IFERROR(VLOOKUP($B8966,Mapping!$A:$C,3,0),"Not Mapped"))</f>
        <v/>
      </c>
      <c r="Q8966">
        <f>IF($B8966="","",IF(COUNTIF(Exclusions!$A:$A,$B8966)&gt;0,"Yes","No"))</f>
        <v/>
      </c>
      <c r="R8966" s="17">
        <f>IF($B8966="","",MIN(1,DAY($A8966)/IF($N8966="Superstore",Settings!$B$5,Settings!$B$4)))</f>
        <v/>
      </c>
      <c r="S8966" s="17">
        <f>IF(OR($B8966="",$G8966="",$R8966=0),"",$G8966/$R8966)</f>
        <v/>
      </c>
      <c r="T8966">
        <f>IF($S8966="","",IF($S8966&lt;Settings!$B$8,"Critical",IF($S8966&lt;Settings!$B$9,"Semi Critical","Non Critical")))</f>
        <v/>
      </c>
      <c r="U8966">
        <f>IF($B8966="","",IFERROR(VLOOKUP($O8966,Leaders!$A:$B,2,0),"Not Mapped"))</f>
        <v/>
      </c>
    </row>
    <row r="8967">
      <c r="A8967" s="16" t="n"/>
      <c r="G8967" s="17" t="n"/>
      <c r="H8967" s="17" t="n"/>
      <c r="I8967" s="17" t="n"/>
      <c r="J8967" s="17" t="n"/>
      <c r="K8967" s="17" t="n"/>
      <c r="L8967" s="17" t="n"/>
      <c r="N8967">
        <f>IF($B8967="","",IF($C8967="SUPERSTORE","Superstore","DH"))</f>
        <v/>
      </c>
      <c r="O8967">
        <f>IF($B8967="","",IFERROR(VLOOKUP($B8967,Mapping!$A:$C,2,0),"Not Mapped"))</f>
        <v/>
      </c>
      <c r="P8967">
        <f>IF($B8967="","",IFERROR(VLOOKUP($B8967,Mapping!$A:$C,3,0),"Not Mapped"))</f>
        <v/>
      </c>
      <c r="Q8967">
        <f>IF($B8967="","",IF(COUNTIF(Exclusions!$A:$A,$B8967)&gt;0,"Yes","No"))</f>
        <v/>
      </c>
      <c r="R8967" s="17">
        <f>IF($B8967="","",MIN(1,DAY($A8967)/IF($N8967="Superstore",Settings!$B$5,Settings!$B$4)))</f>
        <v/>
      </c>
      <c r="S8967" s="17">
        <f>IF(OR($B8967="",$G8967="",$R8967=0),"",$G8967/$R8967)</f>
        <v/>
      </c>
      <c r="T8967">
        <f>IF($S8967="","",IF($S8967&lt;Settings!$B$8,"Critical",IF($S8967&lt;Settings!$B$9,"Semi Critical","Non Critical")))</f>
        <v/>
      </c>
      <c r="U8967">
        <f>IF($B8967="","",IFERROR(VLOOKUP($O8967,Leaders!$A:$B,2,0),"Not Mapped"))</f>
        <v/>
      </c>
    </row>
    <row r="8968">
      <c r="A8968" s="16" t="n"/>
      <c r="G8968" s="17" t="n"/>
      <c r="H8968" s="17" t="n"/>
      <c r="I8968" s="17" t="n"/>
      <c r="J8968" s="17" t="n"/>
      <c r="K8968" s="17" t="n"/>
      <c r="L8968" s="17" t="n"/>
      <c r="N8968">
        <f>IF($B8968="","",IF($C8968="SUPERSTORE","Superstore","DH"))</f>
        <v/>
      </c>
      <c r="O8968">
        <f>IF($B8968="","",IFERROR(VLOOKUP($B8968,Mapping!$A:$C,2,0),"Not Mapped"))</f>
        <v/>
      </c>
      <c r="P8968">
        <f>IF($B8968="","",IFERROR(VLOOKUP($B8968,Mapping!$A:$C,3,0),"Not Mapped"))</f>
        <v/>
      </c>
      <c r="Q8968">
        <f>IF($B8968="","",IF(COUNTIF(Exclusions!$A:$A,$B8968)&gt;0,"Yes","No"))</f>
        <v/>
      </c>
      <c r="R8968" s="17">
        <f>IF($B8968="","",MIN(1,DAY($A8968)/IF($N8968="Superstore",Settings!$B$5,Settings!$B$4)))</f>
        <v/>
      </c>
      <c r="S8968" s="17">
        <f>IF(OR($B8968="",$G8968="",$R8968=0),"",$G8968/$R8968)</f>
        <v/>
      </c>
      <c r="T8968">
        <f>IF($S8968="","",IF($S8968&lt;Settings!$B$8,"Critical",IF($S8968&lt;Settings!$B$9,"Semi Critical","Non Critical")))</f>
        <v/>
      </c>
      <c r="U8968">
        <f>IF($B8968="","",IFERROR(VLOOKUP($O8968,Leaders!$A:$B,2,0),"Not Mapped"))</f>
        <v/>
      </c>
    </row>
    <row r="8969">
      <c r="A8969" s="16" t="n"/>
      <c r="G8969" s="17" t="n"/>
      <c r="H8969" s="17" t="n"/>
      <c r="I8969" s="17" t="n"/>
      <c r="J8969" s="17" t="n"/>
      <c r="K8969" s="17" t="n"/>
      <c r="L8969" s="17" t="n"/>
      <c r="N8969">
        <f>IF($B8969="","",IF($C8969="SUPERSTORE","Superstore","DH"))</f>
        <v/>
      </c>
      <c r="O8969">
        <f>IF($B8969="","",IFERROR(VLOOKUP($B8969,Mapping!$A:$C,2,0),"Not Mapped"))</f>
        <v/>
      </c>
      <c r="P8969">
        <f>IF($B8969="","",IFERROR(VLOOKUP($B8969,Mapping!$A:$C,3,0),"Not Mapped"))</f>
        <v/>
      </c>
      <c r="Q8969">
        <f>IF($B8969="","",IF(COUNTIF(Exclusions!$A:$A,$B8969)&gt;0,"Yes","No"))</f>
        <v/>
      </c>
      <c r="R8969" s="17">
        <f>IF($B8969="","",MIN(1,DAY($A8969)/IF($N8969="Superstore",Settings!$B$5,Settings!$B$4)))</f>
        <v/>
      </c>
      <c r="S8969" s="17">
        <f>IF(OR($B8969="",$G8969="",$R8969=0),"",$G8969/$R8969)</f>
        <v/>
      </c>
      <c r="T8969">
        <f>IF($S8969="","",IF($S8969&lt;Settings!$B$8,"Critical",IF($S8969&lt;Settings!$B$9,"Semi Critical","Non Critical")))</f>
        <v/>
      </c>
      <c r="U8969">
        <f>IF($B8969="","",IFERROR(VLOOKUP($O8969,Leaders!$A:$B,2,0),"Not Mapped"))</f>
        <v/>
      </c>
    </row>
    <row r="8970">
      <c r="A8970" s="16" t="n"/>
      <c r="G8970" s="17" t="n"/>
      <c r="H8970" s="17" t="n"/>
      <c r="I8970" s="17" t="n"/>
      <c r="J8970" s="17" t="n"/>
      <c r="K8970" s="17" t="n"/>
      <c r="L8970" s="17" t="n"/>
      <c r="N8970">
        <f>IF($B8970="","",IF($C8970="SUPERSTORE","Superstore","DH"))</f>
        <v/>
      </c>
      <c r="O8970">
        <f>IF($B8970="","",IFERROR(VLOOKUP($B8970,Mapping!$A:$C,2,0),"Not Mapped"))</f>
        <v/>
      </c>
      <c r="P8970">
        <f>IF($B8970="","",IFERROR(VLOOKUP($B8970,Mapping!$A:$C,3,0),"Not Mapped"))</f>
        <v/>
      </c>
      <c r="Q8970">
        <f>IF($B8970="","",IF(COUNTIF(Exclusions!$A:$A,$B8970)&gt;0,"Yes","No"))</f>
        <v/>
      </c>
      <c r="R8970" s="17">
        <f>IF($B8970="","",MIN(1,DAY($A8970)/IF($N8970="Superstore",Settings!$B$5,Settings!$B$4)))</f>
        <v/>
      </c>
      <c r="S8970" s="17">
        <f>IF(OR($B8970="",$G8970="",$R8970=0),"",$G8970/$R8970)</f>
        <v/>
      </c>
      <c r="T8970">
        <f>IF($S8970="","",IF($S8970&lt;Settings!$B$8,"Critical",IF($S8970&lt;Settings!$B$9,"Semi Critical","Non Critical")))</f>
        <v/>
      </c>
      <c r="U8970">
        <f>IF($B8970="","",IFERROR(VLOOKUP($O8970,Leaders!$A:$B,2,0),"Not Mapped"))</f>
        <v/>
      </c>
    </row>
    <row r="8971">
      <c r="A8971" s="16" t="n"/>
      <c r="G8971" s="17" t="n"/>
      <c r="H8971" s="17" t="n"/>
      <c r="I8971" s="17" t="n"/>
      <c r="J8971" s="17" t="n"/>
      <c r="K8971" s="17" t="n"/>
      <c r="L8971" s="17" t="n"/>
      <c r="N8971">
        <f>IF($B8971="","",IF($C8971="SUPERSTORE","Superstore","DH"))</f>
        <v/>
      </c>
      <c r="O8971">
        <f>IF($B8971="","",IFERROR(VLOOKUP($B8971,Mapping!$A:$C,2,0),"Not Mapped"))</f>
        <v/>
      </c>
      <c r="P8971">
        <f>IF($B8971="","",IFERROR(VLOOKUP($B8971,Mapping!$A:$C,3,0),"Not Mapped"))</f>
        <v/>
      </c>
      <c r="Q8971">
        <f>IF($B8971="","",IF(COUNTIF(Exclusions!$A:$A,$B8971)&gt;0,"Yes","No"))</f>
        <v/>
      </c>
      <c r="R8971" s="17">
        <f>IF($B8971="","",MIN(1,DAY($A8971)/IF($N8971="Superstore",Settings!$B$5,Settings!$B$4)))</f>
        <v/>
      </c>
      <c r="S8971" s="17">
        <f>IF(OR($B8971="",$G8971="",$R8971=0),"",$G8971/$R8971)</f>
        <v/>
      </c>
      <c r="T8971">
        <f>IF($S8971="","",IF($S8971&lt;Settings!$B$8,"Critical",IF($S8971&lt;Settings!$B$9,"Semi Critical","Non Critical")))</f>
        <v/>
      </c>
      <c r="U8971">
        <f>IF($B8971="","",IFERROR(VLOOKUP($O8971,Leaders!$A:$B,2,0),"Not Mapped"))</f>
        <v/>
      </c>
    </row>
    <row r="8972">
      <c r="A8972" s="16" t="n"/>
      <c r="G8972" s="17" t="n"/>
      <c r="H8972" s="17" t="n"/>
      <c r="I8972" s="17" t="n"/>
      <c r="J8972" s="17" t="n"/>
      <c r="K8972" s="17" t="n"/>
      <c r="L8972" s="17" t="n"/>
      <c r="N8972">
        <f>IF($B8972="","",IF($C8972="SUPERSTORE","Superstore","DH"))</f>
        <v/>
      </c>
      <c r="O8972">
        <f>IF($B8972="","",IFERROR(VLOOKUP($B8972,Mapping!$A:$C,2,0),"Not Mapped"))</f>
        <v/>
      </c>
      <c r="P8972">
        <f>IF($B8972="","",IFERROR(VLOOKUP($B8972,Mapping!$A:$C,3,0),"Not Mapped"))</f>
        <v/>
      </c>
      <c r="Q8972">
        <f>IF($B8972="","",IF(COUNTIF(Exclusions!$A:$A,$B8972)&gt;0,"Yes","No"))</f>
        <v/>
      </c>
      <c r="R8972" s="17">
        <f>IF($B8972="","",MIN(1,DAY($A8972)/IF($N8972="Superstore",Settings!$B$5,Settings!$B$4)))</f>
        <v/>
      </c>
      <c r="S8972" s="17">
        <f>IF(OR($B8972="",$G8972="",$R8972=0),"",$G8972/$R8972)</f>
        <v/>
      </c>
      <c r="T8972">
        <f>IF($S8972="","",IF($S8972&lt;Settings!$B$8,"Critical",IF($S8972&lt;Settings!$B$9,"Semi Critical","Non Critical")))</f>
        <v/>
      </c>
      <c r="U8972">
        <f>IF($B8972="","",IFERROR(VLOOKUP($O8972,Leaders!$A:$B,2,0),"Not Mapped"))</f>
        <v/>
      </c>
    </row>
    <row r="8973">
      <c r="A8973" s="16" t="n"/>
      <c r="G8973" s="17" t="n"/>
      <c r="H8973" s="17" t="n"/>
      <c r="I8973" s="17" t="n"/>
      <c r="J8973" s="17" t="n"/>
      <c r="K8973" s="17" t="n"/>
      <c r="L8973" s="17" t="n"/>
      <c r="N8973">
        <f>IF($B8973="","",IF($C8973="SUPERSTORE","Superstore","DH"))</f>
        <v/>
      </c>
      <c r="O8973">
        <f>IF($B8973="","",IFERROR(VLOOKUP($B8973,Mapping!$A:$C,2,0),"Not Mapped"))</f>
        <v/>
      </c>
      <c r="P8973">
        <f>IF($B8973="","",IFERROR(VLOOKUP($B8973,Mapping!$A:$C,3,0),"Not Mapped"))</f>
        <v/>
      </c>
      <c r="Q8973">
        <f>IF($B8973="","",IF(COUNTIF(Exclusions!$A:$A,$B8973)&gt;0,"Yes","No"))</f>
        <v/>
      </c>
      <c r="R8973" s="17">
        <f>IF($B8973="","",MIN(1,DAY($A8973)/IF($N8973="Superstore",Settings!$B$5,Settings!$B$4)))</f>
        <v/>
      </c>
      <c r="S8973" s="17">
        <f>IF(OR($B8973="",$G8973="",$R8973=0),"",$G8973/$R8973)</f>
        <v/>
      </c>
      <c r="T8973">
        <f>IF($S8973="","",IF($S8973&lt;Settings!$B$8,"Critical",IF($S8973&lt;Settings!$B$9,"Semi Critical","Non Critical")))</f>
        <v/>
      </c>
      <c r="U8973">
        <f>IF($B8973="","",IFERROR(VLOOKUP($O8973,Leaders!$A:$B,2,0),"Not Mapped"))</f>
        <v/>
      </c>
    </row>
    <row r="8974">
      <c r="A8974" s="16" t="n"/>
      <c r="G8974" s="17" t="n"/>
      <c r="H8974" s="17" t="n"/>
      <c r="I8974" s="17" t="n"/>
      <c r="J8974" s="17" t="n"/>
      <c r="K8974" s="17" t="n"/>
      <c r="L8974" s="17" t="n"/>
      <c r="N8974">
        <f>IF($B8974="","",IF($C8974="SUPERSTORE","Superstore","DH"))</f>
        <v/>
      </c>
      <c r="O8974">
        <f>IF($B8974="","",IFERROR(VLOOKUP($B8974,Mapping!$A:$C,2,0),"Not Mapped"))</f>
        <v/>
      </c>
      <c r="P8974">
        <f>IF($B8974="","",IFERROR(VLOOKUP($B8974,Mapping!$A:$C,3,0),"Not Mapped"))</f>
        <v/>
      </c>
      <c r="Q8974">
        <f>IF($B8974="","",IF(COUNTIF(Exclusions!$A:$A,$B8974)&gt;0,"Yes","No"))</f>
        <v/>
      </c>
      <c r="R8974" s="17">
        <f>IF($B8974="","",MIN(1,DAY($A8974)/IF($N8974="Superstore",Settings!$B$5,Settings!$B$4)))</f>
        <v/>
      </c>
      <c r="S8974" s="17">
        <f>IF(OR($B8974="",$G8974="",$R8974=0),"",$G8974/$R8974)</f>
        <v/>
      </c>
      <c r="T8974">
        <f>IF($S8974="","",IF($S8974&lt;Settings!$B$8,"Critical",IF($S8974&lt;Settings!$B$9,"Semi Critical","Non Critical")))</f>
        <v/>
      </c>
      <c r="U8974">
        <f>IF($B8974="","",IFERROR(VLOOKUP($O8974,Leaders!$A:$B,2,0),"Not Mapped"))</f>
        <v/>
      </c>
    </row>
    <row r="8975">
      <c r="A8975" s="16" t="n"/>
      <c r="G8975" s="17" t="n"/>
      <c r="H8975" s="17" t="n"/>
      <c r="I8975" s="17" t="n"/>
      <c r="J8975" s="17" t="n"/>
      <c r="K8975" s="17" t="n"/>
      <c r="L8975" s="17" t="n"/>
      <c r="N8975">
        <f>IF($B8975="","",IF($C8975="SUPERSTORE","Superstore","DH"))</f>
        <v/>
      </c>
      <c r="O8975">
        <f>IF($B8975="","",IFERROR(VLOOKUP($B8975,Mapping!$A:$C,2,0),"Not Mapped"))</f>
        <v/>
      </c>
      <c r="P8975">
        <f>IF($B8975="","",IFERROR(VLOOKUP($B8975,Mapping!$A:$C,3,0),"Not Mapped"))</f>
        <v/>
      </c>
      <c r="Q8975">
        <f>IF($B8975="","",IF(COUNTIF(Exclusions!$A:$A,$B8975)&gt;0,"Yes","No"))</f>
        <v/>
      </c>
      <c r="R8975" s="17">
        <f>IF($B8975="","",MIN(1,DAY($A8975)/IF($N8975="Superstore",Settings!$B$5,Settings!$B$4)))</f>
        <v/>
      </c>
      <c r="S8975" s="17">
        <f>IF(OR($B8975="",$G8975="",$R8975=0),"",$G8975/$R8975)</f>
        <v/>
      </c>
      <c r="T8975">
        <f>IF($S8975="","",IF($S8975&lt;Settings!$B$8,"Critical",IF($S8975&lt;Settings!$B$9,"Semi Critical","Non Critical")))</f>
        <v/>
      </c>
      <c r="U8975">
        <f>IF($B8975="","",IFERROR(VLOOKUP($O8975,Leaders!$A:$B,2,0),"Not Mapped"))</f>
        <v/>
      </c>
    </row>
    <row r="8976">
      <c r="A8976" s="16" t="n"/>
      <c r="G8976" s="17" t="n"/>
      <c r="H8976" s="17" t="n"/>
      <c r="I8976" s="17" t="n"/>
      <c r="J8976" s="17" t="n"/>
      <c r="K8976" s="17" t="n"/>
      <c r="L8976" s="17" t="n"/>
      <c r="N8976">
        <f>IF($B8976="","",IF($C8976="SUPERSTORE","Superstore","DH"))</f>
        <v/>
      </c>
      <c r="O8976">
        <f>IF($B8976="","",IFERROR(VLOOKUP($B8976,Mapping!$A:$C,2,0),"Not Mapped"))</f>
        <v/>
      </c>
      <c r="P8976">
        <f>IF($B8976="","",IFERROR(VLOOKUP($B8976,Mapping!$A:$C,3,0),"Not Mapped"))</f>
        <v/>
      </c>
      <c r="Q8976">
        <f>IF($B8976="","",IF(COUNTIF(Exclusions!$A:$A,$B8976)&gt;0,"Yes","No"))</f>
        <v/>
      </c>
      <c r="R8976" s="17">
        <f>IF($B8976="","",MIN(1,DAY($A8976)/IF($N8976="Superstore",Settings!$B$5,Settings!$B$4)))</f>
        <v/>
      </c>
      <c r="S8976" s="17">
        <f>IF(OR($B8976="",$G8976="",$R8976=0),"",$G8976/$R8976)</f>
        <v/>
      </c>
      <c r="T8976">
        <f>IF($S8976="","",IF($S8976&lt;Settings!$B$8,"Critical",IF($S8976&lt;Settings!$B$9,"Semi Critical","Non Critical")))</f>
        <v/>
      </c>
      <c r="U8976">
        <f>IF($B8976="","",IFERROR(VLOOKUP($O8976,Leaders!$A:$B,2,0),"Not Mapped"))</f>
        <v/>
      </c>
    </row>
    <row r="8977">
      <c r="A8977" s="16" t="n"/>
      <c r="G8977" s="17" t="n"/>
      <c r="H8977" s="17" t="n"/>
      <c r="I8977" s="17" t="n"/>
      <c r="J8977" s="17" t="n"/>
      <c r="K8977" s="17" t="n"/>
      <c r="L8977" s="17" t="n"/>
      <c r="N8977">
        <f>IF($B8977="","",IF($C8977="SUPERSTORE","Superstore","DH"))</f>
        <v/>
      </c>
      <c r="O8977">
        <f>IF($B8977="","",IFERROR(VLOOKUP($B8977,Mapping!$A:$C,2,0),"Not Mapped"))</f>
        <v/>
      </c>
      <c r="P8977">
        <f>IF($B8977="","",IFERROR(VLOOKUP($B8977,Mapping!$A:$C,3,0),"Not Mapped"))</f>
        <v/>
      </c>
      <c r="Q8977">
        <f>IF($B8977="","",IF(COUNTIF(Exclusions!$A:$A,$B8977)&gt;0,"Yes","No"))</f>
        <v/>
      </c>
      <c r="R8977" s="17">
        <f>IF($B8977="","",MIN(1,DAY($A8977)/IF($N8977="Superstore",Settings!$B$5,Settings!$B$4)))</f>
        <v/>
      </c>
      <c r="S8977" s="17">
        <f>IF(OR($B8977="",$G8977="",$R8977=0),"",$G8977/$R8977)</f>
        <v/>
      </c>
      <c r="T8977">
        <f>IF($S8977="","",IF($S8977&lt;Settings!$B$8,"Critical",IF($S8977&lt;Settings!$B$9,"Semi Critical","Non Critical")))</f>
        <v/>
      </c>
      <c r="U8977">
        <f>IF($B8977="","",IFERROR(VLOOKUP($O8977,Leaders!$A:$B,2,0),"Not Mapped"))</f>
        <v/>
      </c>
    </row>
    <row r="8978">
      <c r="A8978" s="16" t="n"/>
      <c r="G8978" s="17" t="n"/>
      <c r="H8978" s="17" t="n"/>
      <c r="I8978" s="17" t="n"/>
      <c r="J8978" s="17" t="n"/>
      <c r="K8978" s="17" t="n"/>
      <c r="L8978" s="17" t="n"/>
      <c r="N8978">
        <f>IF($B8978="","",IF($C8978="SUPERSTORE","Superstore","DH"))</f>
        <v/>
      </c>
      <c r="O8978">
        <f>IF($B8978="","",IFERROR(VLOOKUP($B8978,Mapping!$A:$C,2,0),"Not Mapped"))</f>
        <v/>
      </c>
      <c r="P8978">
        <f>IF($B8978="","",IFERROR(VLOOKUP($B8978,Mapping!$A:$C,3,0),"Not Mapped"))</f>
        <v/>
      </c>
      <c r="Q8978">
        <f>IF($B8978="","",IF(COUNTIF(Exclusions!$A:$A,$B8978)&gt;0,"Yes","No"))</f>
        <v/>
      </c>
      <c r="R8978" s="17">
        <f>IF($B8978="","",MIN(1,DAY($A8978)/IF($N8978="Superstore",Settings!$B$5,Settings!$B$4)))</f>
        <v/>
      </c>
      <c r="S8978" s="17">
        <f>IF(OR($B8978="",$G8978="",$R8978=0),"",$G8978/$R8978)</f>
        <v/>
      </c>
      <c r="T8978">
        <f>IF($S8978="","",IF($S8978&lt;Settings!$B$8,"Critical",IF($S8978&lt;Settings!$B$9,"Semi Critical","Non Critical")))</f>
        <v/>
      </c>
      <c r="U8978">
        <f>IF($B8978="","",IFERROR(VLOOKUP($O8978,Leaders!$A:$B,2,0),"Not Mapped"))</f>
        <v/>
      </c>
    </row>
    <row r="8979">
      <c r="A8979" s="16" t="n"/>
      <c r="G8979" s="17" t="n"/>
      <c r="H8979" s="17" t="n"/>
      <c r="I8979" s="17" t="n"/>
      <c r="J8979" s="17" t="n"/>
      <c r="K8979" s="17" t="n"/>
      <c r="L8979" s="17" t="n"/>
      <c r="N8979">
        <f>IF($B8979="","",IF($C8979="SUPERSTORE","Superstore","DH"))</f>
        <v/>
      </c>
      <c r="O8979">
        <f>IF($B8979="","",IFERROR(VLOOKUP($B8979,Mapping!$A:$C,2,0),"Not Mapped"))</f>
        <v/>
      </c>
      <c r="P8979">
        <f>IF($B8979="","",IFERROR(VLOOKUP($B8979,Mapping!$A:$C,3,0),"Not Mapped"))</f>
        <v/>
      </c>
      <c r="Q8979">
        <f>IF($B8979="","",IF(COUNTIF(Exclusions!$A:$A,$B8979)&gt;0,"Yes","No"))</f>
        <v/>
      </c>
      <c r="R8979" s="17">
        <f>IF($B8979="","",MIN(1,DAY($A8979)/IF($N8979="Superstore",Settings!$B$5,Settings!$B$4)))</f>
        <v/>
      </c>
      <c r="S8979" s="17">
        <f>IF(OR($B8979="",$G8979="",$R8979=0),"",$G8979/$R8979)</f>
        <v/>
      </c>
      <c r="T8979">
        <f>IF($S8979="","",IF($S8979&lt;Settings!$B$8,"Critical",IF($S8979&lt;Settings!$B$9,"Semi Critical","Non Critical")))</f>
        <v/>
      </c>
      <c r="U8979">
        <f>IF($B8979="","",IFERROR(VLOOKUP($O8979,Leaders!$A:$B,2,0),"Not Mapped"))</f>
        <v/>
      </c>
    </row>
    <row r="8980">
      <c r="A8980" s="16" t="n"/>
      <c r="G8980" s="17" t="n"/>
      <c r="H8980" s="17" t="n"/>
      <c r="I8980" s="17" t="n"/>
      <c r="J8980" s="17" t="n"/>
      <c r="K8980" s="17" t="n"/>
      <c r="L8980" s="17" t="n"/>
      <c r="N8980">
        <f>IF($B8980="","",IF($C8980="SUPERSTORE","Superstore","DH"))</f>
        <v/>
      </c>
      <c r="O8980">
        <f>IF($B8980="","",IFERROR(VLOOKUP($B8980,Mapping!$A:$C,2,0),"Not Mapped"))</f>
        <v/>
      </c>
      <c r="P8980">
        <f>IF($B8980="","",IFERROR(VLOOKUP($B8980,Mapping!$A:$C,3,0),"Not Mapped"))</f>
        <v/>
      </c>
      <c r="Q8980">
        <f>IF($B8980="","",IF(COUNTIF(Exclusions!$A:$A,$B8980)&gt;0,"Yes","No"))</f>
        <v/>
      </c>
      <c r="R8980" s="17">
        <f>IF($B8980="","",MIN(1,DAY($A8980)/IF($N8980="Superstore",Settings!$B$5,Settings!$B$4)))</f>
        <v/>
      </c>
      <c r="S8980" s="17">
        <f>IF(OR($B8980="",$G8980="",$R8980=0),"",$G8980/$R8980)</f>
        <v/>
      </c>
      <c r="T8980">
        <f>IF($S8980="","",IF($S8980&lt;Settings!$B$8,"Critical",IF($S8980&lt;Settings!$B$9,"Semi Critical","Non Critical")))</f>
        <v/>
      </c>
      <c r="U8980">
        <f>IF($B8980="","",IFERROR(VLOOKUP($O8980,Leaders!$A:$B,2,0),"Not Mapped"))</f>
        <v/>
      </c>
    </row>
    <row r="8981">
      <c r="A8981" s="16" t="n"/>
      <c r="G8981" s="17" t="n"/>
      <c r="H8981" s="17" t="n"/>
      <c r="I8981" s="17" t="n"/>
      <c r="J8981" s="17" t="n"/>
      <c r="K8981" s="17" t="n"/>
      <c r="L8981" s="17" t="n"/>
      <c r="N8981">
        <f>IF($B8981="","",IF($C8981="SUPERSTORE","Superstore","DH"))</f>
        <v/>
      </c>
      <c r="O8981">
        <f>IF($B8981="","",IFERROR(VLOOKUP($B8981,Mapping!$A:$C,2,0),"Not Mapped"))</f>
        <v/>
      </c>
      <c r="P8981">
        <f>IF($B8981="","",IFERROR(VLOOKUP($B8981,Mapping!$A:$C,3,0),"Not Mapped"))</f>
        <v/>
      </c>
      <c r="Q8981">
        <f>IF($B8981="","",IF(COUNTIF(Exclusions!$A:$A,$B8981)&gt;0,"Yes","No"))</f>
        <v/>
      </c>
      <c r="R8981" s="17">
        <f>IF($B8981="","",MIN(1,DAY($A8981)/IF($N8981="Superstore",Settings!$B$5,Settings!$B$4)))</f>
        <v/>
      </c>
      <c r="S8981" s="17">
        <f>IF(OR($B8981="",$G8981="",$R8981=0),"",$G8981/$R8981)</f>
        <v/>
      </c>
      <c r="T8981">
        <f>IF($S8981="","",IF($S8981&lt;Settings!$B$8,"Critical",IF($S8981&lt;Settings!$B$9,"Semi Critical","Non Critical")))</f>
        <v/>
      </c>
      <c r="U8981">
        <f>IF($B8981="","",IFERROR(VLOOKUP($O8981,Leaders!$A:$B,2,0),"Not Mapped"))</f>
        <v/>
      </c>
    </row>
    <row r="8982">
      <c r="A8982" s="16" t="n"/>
      <c r="G8982" s="17" t="n"/>
      <c r="H8982" s="17" t="n"/>
      <c r="I8982" s="17" t="n"/>
      <c r="J8982" s="17" t="n"/>
      <c r="K8982" s="17" t="n"/>
      <c r="L8982" s="17" t="n"/>
      <c r="N8982">
        <f>IF($B8982="","",IF($C8982="SUPERSTORE","Superstore","DH"))</f>
        <v/>
      </c>
      <c r="O8982">
        <f>IF($B8982="","",IFERROR(VLOOKUP($B8982,Mapping!$A:$C,2,0),"Not Mapped"))</f>
        <v/>
      </c>
      <c r="P8982">
        <f>IF($B8982="","",IFERROR(VLOOKUP($B8982,Mapping!$A:$C,3,0),"Not Mapped"))</f>
        <v/>
      </c>
      <c r="Q8982">
        <f>IF($B8982="","",IF(COUNTIF(Exclusions!$A:$A,$B8982)&gt;0,"Yes","No"))</f>
        <v/>
      </c>
      <c r="R8982" s="17">
        <f>IF($B8982="","",MIN(1,DAY($A8982)/IF($N8982="Superstore",Settings!$B$5,Settings!$B$4)))</f>
        <v/>
      </c>
      <c r="S8982" s="17">
        <f>IF(OR($B8982="",$G8982="",$R8982=0),"",$G8982/$R8982)</f>
        <v/>
      </c>
      <c r="T8982">
        <f>IF($S8982="","",IF($S8982&lt;Settings!$B$8,"Critical",IF($S8982&lt;Settings!$B$9,"Semi Critical","Non Critical")))</f>
        <v/>
      </c>
      <c r="U8982">
        <f>IF($B8982="","",IFERROR(VLOOKUP($O8982,Leaders!$A:$B,2,0),"Not Mapped"))</f>
        <v/>
      </c>
    </row>
    <row r="8983">
      <c r="A8983" s="16" t="n"/>
      <c r="G8983" s="17" t="n"/>
      <c r="H8983" s="17" t="n"/>
      <c r="I8983" s="17" t="n"/>
      <c r="J8983" s="17" t="n"/>
      <c r="K8983" s="17" t="n"/>
      <c r="L8983" s="17" t="n"/>
      <c r="N8983">
        <f>IF($B8983="","",IF($C8983="SUPERSTORE","Superstore","DH"))</f>
        <v/>
      </c>
      <c r="O8983">
        <f>IF($B8983="","",IFERROR(VLOOKUP($B8983,Mapping!$A:$C,2,0),"Not Mapped"))</f>
        <v/>
      </c>
      <c r="P8983">
        <f>IF($B8983="","",IFERROR(VLOOKUP($B8983,Mapping!$A:$C,3,0),"Not Mapped"))</f>
        <v/>
      </c>
      <c r="Q8983">
        <f>IF($B8983="","",IF(COUNTIF(Exclusions!$A:$A,$B8983)&gt;0,"Yes","No"))</f>
        <v/>
      </c>
      <c r="R8983" s="17">
        <f>IF($B8983="","",MIN(1,DAY($A8983)/IF($N8983="Superstore",Settings!$B$5,Settings!$B$4)))</f>
        <v/>
      </c>
      <c r="S8983" s="17">
        <f>IF(OR($B8983="",$G8983="",$R8983=0),"",$G8983/$R8983)</f>
        <v/>
      </c>
      <c r="T8983">
        <f>IF($S8983="","",IF($S8983&lt;Settings!$B$8,"Critical",IF($S8983&lt;Settings!$B$9,"Semi Critical","Non Critical")))</f>
        <v/>
      </c>
      <c r="U8983">
        <f>IF($B8983="","",IFERROR(VLOOKUP($O8983,Leaders!$A:$B,2,0),"Not Mapped"))</f>
        <v/>
      </c>
    </row>
    <row r="8984">
      <c r="A8984" s="16" t="n"/>
      <c r="G8984" s="17" t="n"/>
      <c r="H8984" s="17" t="n"/>
      <c r="I8984" s="17" t="n"/>
      <c r="J8984" s="17" t="n"/>
      <c r="K8984" s="17" t="n"/>
      <c r="L8984" s="17" t="n"/>
      <c r="N8984">
        <f>IF($B8984="","",IF($C8984="SUPERSTORE","Superstore","DH"))</f>
        <v/>
      </c>
      <c r="O8984">
        <f>IF($B8984="","",IFERROR(VLOOKUP($B8984,Mapping!$A:$C,2,0),"Not Mapped"))</f>
        <v/>
      </c>
      <c r="P8984">
        <f>IF($B8984="","",IFERROR(VLOOKUP($B8984,Mapping!$A:$C,3,0),"Not Mapped"))</f>
        <v/>
      </c>
      <c r="Q8984">
        <f>IF($B8984="","",IF(COUNTIF(Exclusions!$A:$A,$B8984)&gt;0,"Yes","No"))</f>
        <v/>
      </c>
      <c r="R8984" s="17">
        <f>IF($B8984="","",MIN(1,DAY($A8984)/IF($N8984="Superstore",Settings!$B$5,Settings!$B$4)))</f>
        <v/>
      </c>
      <c r="S8984" s="17">
        <f>IF(OR($B8984="",$G8984="",$R8984=0),"",$G8984/$R8984)</f>
        <v/>
      </c>
      <c r="T8984">
        <f>IF($S8984="","",IF($S8984&lt;Settings!$B$8,"Critical",IF($S8984&lt;Settings!$B$9,"Semi Critical","Non Critical")))</f>
        <v/>
      </c>
      <c r="U8984">
        <f>IF($B8984="","",IFERROR(VLOOKUP($O8984,Leaders!$A:$B,2,0),"Not Mapped"))</f>
        <v/>
      </c>
    </row>
    <row r="8985">
      <c r="A8985" s="16" t="n"/>
      <c r="G8985" s="17" t="n"/>
      <c r="H8985" s="17" t="n"/>
      <c r="I8985" s="17" t="n"/>
      <c r="J8985" s="17" t="n"/>
      <c r="K8985" s="17" t="n"/>
      <c r="L8985" s="17" t="n"/>
      <c r="N8985">
        <f>IF($B8985="","",IF($C8985="SUPERSTORE","Superstore","DH"))</f>
        <v/>
      </c>
      <c r="O8985">
        <f>IF($B8985="","",IFERROR(VLOOKUP($B8985,Mapping!$A:$C,2,0),"Not Mapped"))</f>
        <v/>
      </c>
      <c r="P8985">
        <f>IF($B8985="","",IFERROR(VLOOKUP($B8985,Mapping!$A:$C,3,0),"Not Mapped"))</f>
        <v/>
      </c>
      <c r="Q8985">
        <f>IF($B8985="","",IF(COUNTIF(Exclusions!$A:$A,$B8985)&gt;0,"Yes","No"))</f>
        <v/>
      </c>
      <c r="R8985" s="17">
        <f>IF($B8985="","",MIN(1,DAY($A8985)/IF($N8985="Superstore",Settings!$B$5,Settings!$B$4)))</f>
        <v/>
      </c>
      <c r="S8985" s="17">
        <f>IF(OR($B8985="",$G8985="",$R8985=0),"",$G8985/$R8985)</f>
        <v/>
      </c>
      <c r="T8985">
        <f>IF($S8985="","",IF($S8985&lt;Settings!$B$8,"Critical",IF($S8985&lt;Settings!$B$9,"Semi Critical","Non Critical")))</f>
        <v/>
      </c>
      <c r="U8985">
        <f>IF($B8985="","",IFERROR(VLOOKUP($O8985,Leaders!$A:$B,2,0),"Not Mapped"))</f>
        <v/>
      </c>
    </row>
    <row r="8986">
      <c r="A8986" s="16" t="n"/>
      <c r="G8986" s="17" t="n"/>
      <c r="H8986" s="17" t="n"/>
      <c r="I8986" s="17" t="n"/>
      <c r="J8986" s="17" t="n"/>
      <c r="K8986" s="17" t="n"/>
      <c r="L8986" s="17" t="n"/>
      <c r="N8986">
        <f>IF($B8986="","",IF($C8986="SUPERSTORE","Superstore","DH"))</f>
        <v/>
      </c>
      <c r="O8986">
        <f>IF($B8986="","",IFERROR(VLOOKUP($B8986,Mapping!$A:$C,2,0),"Not Mapped"))</f>
        <v/>
      </c>
      <c r="P8986">
        <f>IF($B8986="","",IFERROR(VLOOKUP($B8986,Mapping!$A:$C,3,0),"Not Mapped"))</f>
        <v/>
      </c>
      <c r="Q8986">
        <f>IF($B8986="","",IF(COUNTIF(Exclusions!$A:$A,$B8986)&gt;0,"Yes","No"))</f>
        <v/>
      </c>
      <c r="R8986" s="17">
        <f>IF($B8986="","",MIN(1,DAY($A8986)/IF($N8986="Superstore",Settings!$B$5,Settings!$B$4)))</f>
        <v/>
      </c>
      <c r="S8986" s="17">
        <f>IF(OR($B8986="",$G8986="",$R8986=0),"",$G8986/$R8986)</f>
        <v/>
      </c>
      <c r="T8986">
        <f>IF($S8986="","",IF($S8986&lt;Settings!$B$8,"Critical",IF($S8986&lt;Settings!$B$9,"Semi Critical","Non Critical")))</f>
        <v/>
      </c>
      <c r="U8986">
        <f>IF($B8986="","",IFERROR(VLOOKUP($O8986,Leaders!$A:$B,2,0),"Not Mapped"))</f>
        <v/>
      </c>
    </row>
    <row r="8987">
      <c r="A8987" s="16" t="n"/>
      <c r="G8987" s="17" t="n"/>
      <c r="H8987" s="17" t="n"/>
      <c r="I8987" s="17" t="n"/>
      <c r="J8987" s="17" t="n"/>
      <c r="K8987" s="17" t="n"/>
      <c r="L8987" s="17" t="n"/>
      <c r="N8987">
        <f>IF($B8987="","",IF($C8987="SUPERSTORE","Superstore","DH"))</f>
        <v/>
      </c>
      <c r="O8987">
        <f>IF($B8987="","",IFERROR(VLOOKUP($B8987,Mapping!$A:$C,2,0),"Not Mapped"))</f>
        <v/>
      </c>
      <c r="P8987">
        <f>IF($B8987="","",IFERROR(VLOOKUP($B8987,Mapping!$A:$C,3,0),"Not Mapped"))</f>
        <v/>
      </c>
      <c r="Q8987">
        <f>IF($B8987="","",IF(COUNTIF(Exclusions!$A:$A,$B8987)&gt;0,"Yes","No"))</f>
        <v/>
      </c>
      <c r="R8987" s="17">
        <f>IF($B8987="","",MIN(1,DAY($A8987)/IF($N8987="Superstore",Settings!$B$5,Settings!$B$4)))</f>
        <v/>
      </c>
      <c r="S8987" s="17">
        <f>IF(OR($B8987="",$G8987="",$R8987=0),"",$G8987/$R8987)</f>
        <v/>
      </c>
      <c r="T8987">
        <f>IF($S8987="","",IF($S8987&lt;Settings!$B$8,"Critical",IF($S8987&lt;Settings!$B$9,"Semi Critical","Non Critical")))</f>
        <v/>
      </c>
      <c r="U8987">
        <f>IF($B8987="","",IFERROR(VLOOKUP($O8987,Leaders!$A:$B,2,0),"Not Mapped"))</f>
        <v/>
      </c>
    </row>
    <row r="8988">
      <c r="A8988" s="16" t="n"/>
      <c r="G8988" s="17" t="n"/>
      <c r="H8988" s="17" t="n"/>
      <c r="I8988" s="17" t="n"/>
      <c r="J8988" s="17" t="n"/>
      <c r="K8988" s="17" t="n"/>
      <c r="L8988" s="17" t="n"/>
      <c r="N8988">
        <f>IF($B8988="","",IF($C8988="SUPERSTORE","Superstore","DH"))</f>
        <v/>
      </c>
      <c r="O8988">
        <f>IF($B8988="","",IFERROR(VLOOKUP($B8988,Mapping!$A:$C,2,0),"Not Mapped"))</f>
        <v/>
      </c>
      <c r="P8988">
        <f>IF($B8988="","",IFERROR(VLOOKUP($B8988,Mapping!$A:$C,3,0),"Not Mapped"))</f>
        <v/>
      </c>
      <c r="Q8988">
        <f>IF($B8988="","",IF(COUNTIF(Exclusions!$A:$A,$B8988)&gt;0,"Yes","No"))</f>
        <v/>
      </c>
      <c r="R8988" s="17">
        <f>IF($B8988="","",MIN(1,DAY($A8988)/IF($N8988="Superstore",Settings!$B$5,Settings!$B$4)))</f>
        <v/>
      </c>
      <c r="S8988" s="17">
        <f>IF(OR($B8988="",$G8988="",$R8988=0),"",$G8988/$R8988)</f>
        <v/>
      </c>
      <c r="T8988">
        <f>IF($S8988="","",IF($S8988&lt;Settings!$B$8,"Critical",IF($S8988&lt;Settings!$B$9,"Semi Critical","Non Critical")))</f>
        <v/>
      </c>
      <c r="U8988">
        <f>IF($B8988="","",IFERROR(VLOOKUP($O8988,Leaders!$A:$B,2,0),"Not Mapped"))</f>
        <v/>
      </c>
    </row>
    <row r="8989">
      <c r="A8989" s="16" t="n"/>
      <c r="G8989" s="17" t="n"/>
      <c r="H8989" s="17" t="n"/>
      <c r="I8989" s="17" t="n"/>
      <c r="J8989" s="17" t="n"/>
      <c r="K8989" s="17" t="n"/>
      <c r="L8989" s="17" t="n"/>
      <c r="N8989">
        <f>IF($B8989="","",IF($C8989="SUPERSTORE","Superstore","DH"))</f>
        <v/>
      </c>
      <c r="O8989">
        <f>IF($B8989="","",IFERROR(VLOOKUP($B8989,Mapping!$A:$C,2,0),"Not Mapped"))</f>
        <v/>
      </c>
      <c r="P8989">
        <f>IF($B8989="","",IFERROR(VLOOKUP($B8989,Mapping!$A:$C,3,0),"Not Mapped"))</f>
        <v/>
      </c>
      <c r="Q8989">
        <f>IF($B8989="","",IF(COUNTIF(Exclusions!$A:$A,$B8989)&gt;0,"Yes","No"))</f>
        <v/>
      </c>
      <c r="R8989" s="17">
        <f>IF($B8989="","",MIN(1,DAY($A8989)/IF($N8989="Superstore",Settings!$B$5,Settings!$B$4)))</f>
        <v/>
      </c>
      <c r="S8989" s="17">
        <f>IF(OR($B8989="",$G8989="",$R8989=0),"",$G8989/$R8989)</f>
        <v/>
      </c>
      <c r="T8989">
        <f>IF($S8989="","",IF($S8989&lt;Settings!$B$8,"Critical",IF($S8989&lt;Settings!$B$9,"Semi Critical","Non Critical")))</f>
        <v/>
      </c>
      <c r="U8989">
        <f>IF($B8989="","",IFERROR(VLOOKUP($O8989,Leaders!$A:$B,2,0),"Not Mapped"))</f>
        <v/>
      </c>
    </row>
    <row r="8990">
      <c r="A8990" s="16" t="n"/>
      <c r="G8990" s="17" t="n"/>
      <c r="H8990" s="17" t="n"/>
      <c r="I8990" s="17" t="n"/>
      <c r="J8990" s="17" t="n"/>
      <c r="K8990" s="17" t="n"/>
      <c r="L8990" s="17" t="n"/>
      <c r="N8990">
        <f>IF($B8990="","",IF($C8990="SUPERSTORE","Superstore","DH"))</f>
        <v/>
      </c>
      <c r="O8990">
        <f>IF($B8990="","",IFERROR(VLOOKUP($B8990,Mapping!$A:$C,2,0),"Not Mapped"))</f>
        <v/>
      </c>
      <c r="P8990">
        <f>IF($B8990="","",IFERROR(VLOOKUP($B8990,Mapping!$A:$C,3,0),"Not Mapped"))</f>
        <v/>
      </c>
      <c r="Q8990">
        <f>IF($B8990="","",IF(COUNTIF(Exclusions!$A:$A,$B8990)&gt;0,"Yes","No"))</f>
        <v/>
      </c>
      <c r="R8990" s="17">
        <f>IF($B8990="","",MIN(1,DAY($A8990)/IF($N8990="Superstore",Settings!$B$5,Settings!$B$4)))</f>
        <v/>
      </c>
      <c r="S8990" s="17">
        <f>IF(OR($B8990="",$G8990="",$R8990=0),"",$G8990/$R8990)</f>
        <v/>
      </c>
      <c r="T8990">
        <f>IF($S8990="","",IF($S8990&lt;Settings!$B$8,"Critical",IF($S8990&lt;Settings!$B$9,"Semi Critical","Non Critical")))</f>
        <v/>
      </c>
      <c r="U8990">
        <f>IF($B8990="","",IFERROR(VLOOKUP($O8990,Leaders!$A:$B,2,0),"Not Mapped"))</f>
        <v/>
      </c>
    </row>
    <row r="8991">
      <c r="A8991" s="16" t="n"/>
      <c r="G8991" s="17" t="n"/>
      <c r="H8991" s="17" t="n"/>
      <c r="I8991" s="17" t="n"/>
      <c r="J8991" s="17" t="n"/>
      <c r="K8991" s="17" t="n"/>
      <c r="L8991" s="17" t="n"/>
      <c r="N8991">
        <f>IF($B8991="","",IF($C8991="SUPERSTORE","Superstore","DH"))</f>
        <v/>
      </c>
      <c r="O8991">
        <f>IF($B8991="","",IFERROR(VLOOKUP($B8991,Mapping!$A:$C,2,0),"Not Mapped"))</f>
        <v/>
      </c>
      <c r="P8991">
        <f>IF($B8991="","",IFERROR(VLOOKUP($B8991,Mapping!$A:$C,3,0),"Not Mapped"))</f>
        <v/>
      </c>
      <c r="Q8991">
        <f>IF($B8991="","",IF(COUNTIF(Exclusions!$A:$A,$B8991)&gt;0,"Yes","No"))</f>
        <v/>
      </c>
      <c r="R8991" s="17">
        <f>IF($B8991="","",MIN(1,DAY($A8991)/IF($N8991="Superstore",Settings!$B$5,Settings!$B$4)))</f>
        <v/>
      </c>
      <c r="S8991" s="17">
        <f>IF(OR($B8991="",$G8991="",$R8991=0),"",$G8991/$R8991)</f>
        <v/>
      </c>
      <c r="T8991">
        <f>IF($S8991="","",IF($S8991&lt;Settings!$B$8,"Critical",IF($S8991&lt;Settings!$B$9,"Semi Critical","Non Critical")))</f>
        <v/>
      </c>
      <c r="U8991">
        <f>IF($B8991="","",IFERROR(VLOOKUP($O8991,Leaders!$A:$B,2,0),"Not Mapped"))</f>
        <v/>
      </c>
    </row>
    <row r="8992">
      <c r="A8992" s="16" t="n"/>
      <c r="G8992" s="17" t="n"/>
      <c r="H8992" s="17" t="n"/>
      <c r="I8992" s="17" t="n"/>
      <c r="J8992" s="17" t="n"/>
      <c r="K8992" s="17" t="n"/>
      <c r="L8992" s="17" t="n"/>
      <c r="N8992">
        <f>IF($B8992="","",IF($C8992="SUPERSTORE","Superstore","DH"))</f>
        <v/>
      </c>
      <c r="O8992">
        <f>IF($B8992="","",IFERROR(VLOOKUP($B8992,Mapping!$A:$C,2,0),"Not Mapped"))</f>
        <v/>
      </c>
      <c r="P8992">
        <f>IF($B8992="","",IFERROR(VLOOKUP($B8992,Mapping!$A:$C,3,0),"Not Mapped"))</f>
        <v/>
      </c>
      <c r="Q8992">
        <f>IF($B8992="","",IF(COUNTIF(Exclusions!$A:$A,$B8992)&gt;0,"Yes","No"))</f>
        <v/>
      </c>
      <c r="R8992" s="17">
        <f>IF($B8992="","",MIN(1,DAY($A8992)/IF($N8992="Superstore",Settings!$B$5,Settings!$B$4)))</f>
        <v/>
      </c>
      <c r="S8992" s="17">
        <f>IF(OR($B8992="",$G8992="",$R8992=0),"",$G8992/$R8992)</f>
        <v/>
      </c>
      <c r="T8992">
        <f>IF($S8992="","",IF($S8992&lt;Settings!$B$8,"Critical",IF($S8992&lt;Settings!$B$9,"Semi Critical","Non Critical")))</f>
        <v/>
      </c>
      <c r="U8992">
        <f>IF($B8992="","",IFERROR(VLOOKUP($O8992,Leaders!$A:$B,2,0),"Not Mapped"))</f>
        <v/>
      </c>
    </row>
    <row r="8993">
      <c r="A8993" s="16" t="n"/>
      <c r="G8993" s="17" t="n"/>
      <c r="H8993" s="17" t="n"/>
      <c r="I8993" s="17" t="n"/>
      <c r="J8993" s="17" t="n"/>
      <c r="K8993" s="17" t="n"/>
      <c r="L8993" s="17" t="n"/>
      <c r="N8993">
        <f>IF($B8993="","",IF($C8993="SUPERSTORE","Superstore","DH"))</f>
        <v/>
      </c>
      <c r="O8993">
        <f>IF($B8993="","",IFERROR(VLOOKUP($B8993,Mapping!$A:$C,2,0),"Not Mapped"))</f>
        <v/>
      </c>
      <c r="P8993">
        <f>IF($B8993="","",IFERROR(VLOOKUP($B8993,Mapping!$A:$C,3,0),"Not Mapped"))</f>
        <v/>
      </c>
      <c r="Q8993">
        <f>IF($B8993="","",IF(COUNTIF(Exclusions!$A:$A,$B8993)&gt;0,"Yes","No"))</f>
        <v/>
      </c>
      <c r="R8993" s="17">
        <f>IF($B8993="","",MIN(1,DAY($A8993)/IF($N8993="Superstore",Settings!$B$5,Settings!$B$4)))</f>
        <v/>
      </c>
      <c r="S8993" s="17">
        <f>IF(OR($B8993="",$G8993="",$R8993=0),"",$G8993/$R8993)</f>
        <v/>
      </c>
      <c r="T8993">
        <f>IF($S8993="","",IF($S8993&lt;Settings!$B$8,"Critical",IF($S8993&lt;Settings!$B$9,"Semi Critical","Non Critical")))</f>
        <v/>
      </c>
      <c r="U8993">
        <f>IF($B8993="","",IFERROR(VLOOKUP($O8993,Leaders!$A:$B,2,0),"Not Mapped"))</f>
        <v/>
      </c>
    </row>
    <row r="8994">
      <c r="A8994" s="16" t="n"/>
      <c r="G8994" s="17" t="n"/>
      <c r="H8994" s="17" t="n"/>
      <c r="I8994" s="17" t="n"/>
      <c r="J8994" s="17" t="n"/>
      <c r="K8994" s="17" t="n"/>
      <c r="L8994" s="17" t="n"/>
      <c r="N8994">
        <f>IF($B8994="","",IF($C8994="SUPERSTORE","Superstore","DH"))</f>
        <v/>
      </c>
      <c r="O8994">
        <f>IF($B8994="","",IFERROR(VLOOKUP($B8994,Mapping!$A:$C,2,0),"Not Mapped"))</f>
        <v/>
      </c>
      <c r="P8994">
        <f>IF($B8994="","",IFERROR(VLOOKUP($B8994,Mapping!$A:$C,3,0),"Not Mapped"))</f>
        <v/>
      </c>
      <c r="Q8994">
        <f>IF($B8994="","",IF(COUNTIF(Exclusions!$A:$A,$B8994)&gt;0,"Yes","No"))</f>
        <v/>
      </c>
      <c r="R8994" s="17">
        <f>IF($B8994="","",MIN(1,DAY($A8994)/IF($N8994="Superstore",Settings!$B$5,Settings!$B$4)))</f>
        <v/>
      </c>
      <c r="S8994" s="17">
        <f>IF(OR($B8994="",$G8994="",$R8994=0),"",$G8994/$R8994)</f>
        <v/>
      </c>
      <c r="T8994">
        <f>IF($S8994="","",IF($S8994&lt;Settings!$B$8,"Critical",IF($S8994&lt;Settings!$B$9,"Semi Critical","Non Critical")))</f>
        <v/>
      </c>
      <c r="U8994">
        <f>IF($B8994="","",IFERROR(VLOOKUP($O8994,Leaders!$A:$B,2,0),"Not Mapped"))</f>
        <v/>
      </c>
    </row>
    <row r="8995">
      <c r="A8995" s="16" t="n"/>
      <c r="G8995" s="17" t="n"/>
      <c r="H8995" s="17" t="n"/>
      <c r="I8995" s="17" t="n"/>
      <c r="J8995" s="17" t="n"/>
      <c r="K8995" s="17" t="n"/>
      <c r="L8995" s="17" t="n"/>
      <c r="N8995">
        <f>IF($B8995="","",IF($C8995="SUPERSTORE","Superstore","DH"))</f>
        <v/>
      </c>
      <c r="O8995">
        <f>IF($B8995="","",IFERROR(VLOOKUP($B8995,Mapping!$A:$C,2,0),"Not Mapped"))</f>
        <v/>
      </c>
      <c r="P8995">
        <f>IF($B8995="","",IFERROR(VLOOKUP($B8995,Mapping!$A:$C,3,0),"Not Mapped"))</f>
        <v/>
      </c>
      <c r="Q8995">
        <f>IF($B8995="","",IF(COUNTIF(Exclusions!$A:$A,$B8995)&gt;0,"Yes","No"))</f>
        <v/>
      </c>
      <c r="R8995" s="17">
        <f>IF($B8995="","",MIN(1,DAY($A8995)/IF($N8995="Superstore",Settings!$B$5,Settings!$B$4)))</f>
        <v/>
      </c>
      <c r="S8995" s="17">
        <f>IF(OR($B8995="",$G8995="",$R8995=0),"",$G8995/$R8995)</f>
        <v/>
      </c>
      <c r="T8995">
        <f>IF($S8995="","",IF($S8995&lt;Settings!$B$8,"Critical",IF($S8995&lt;Settings!$B$9,"Semi Critical","Non Critical")))</f>
        <v/>
      </c>
      <c r="U8995">
        <f>IF($B8995="","",IFERROR(VLOOKUP($O8995,Leaders!$A:$B,2,0),"Not Mapped"))</f>
        <v/>
      </c>
    </row>
    <row r="8996">
      <c r="A8996" s="16" t="n"/>
      <c r="G8996" s="17" t="n"/>
      <c r="H8996" s="17" t="n"/>
      <c r="I8996" s="17" t="n"/>
      <c r="J8996" s="17" t="n"/>
      <c r="K8996" s="17" t="n"/>
      <c r="L8996" s="17" t="n"/>
      <c r="N8996">
        <f>IF($B8996="","",IF($C8996="SUPERSTORE","Superstore","DH"))</f>
        <v/>
      </c>
      <c r="O8996">
        <f>IF($B8996="","",IFERROR(VLOOKUP($B8996,Mapping!$A:$C,2,0),"Not Mapped"))</f>
        <v/>
      </c>
      <c r="P8996">
        <f>IF($B8996="","",IFERROR(VLOOKUP($B8996,Mapping!$A:$C,3,0),"Not Mapped"))</f>
        <v/>
      </c>
      <c r="Q8996">
        <f>IF($B8996="","",IF(COUNTIF(Exclusions!$A:$A,$B8996)&gt;0,"Yes","No"))</f>
        <v/>
      </c>
      <c r="R8996" s="17">
        <f>IF($B8996="","",MIN(1,DAY($A8996)/IF($N8996="Superstore",Settings!$B$5,Settings!$B$4)))</f>
        <v/>
      </c>
      <c r="S8996" s="17">
        <f>IF(OR($B8996="",$G8996="",$R8996=0),"",$G8996/$R8996)</f>
        <v/>
      </c>
      <c r="T8996">
        <f>IF($S8996="","",IF($S8996&lt;Settings!$B$8,"Critical",IF($S8996&lt;Settings!$B$9,"Semi Critical","Non Critical")))</f>
        <v/>
      </c>
      <c r="U8996">
        <f>IF($B8996="","",IFERROR(VLOOKUP($O8996,Leaders!$A:$B,2,0),"Not Mapped"))</f>
        <v/>
      </c>
    </row>
    <row r="8997">
      <c r="A8997" s="16" t="n"/>
      <c r="G8997" s="17" t="n"/>
      <c r="H8997" s="17" t="n"/>
      <c r="I8997" s="17" t="n"/>
      <c r="J8997" s="17" t="n"/>
      <c r="K8997" s="17" t="n"/>
      <c r="L8997" s="17" t="n"/>
      <c r="N8997">
        <f>IF($B8997="","",IF($C8997="SUPERSTORE","Superstore","DH"))</f>
        <v/>
      </c>
      <c r="O8997">
        <f>IF($B8997="","",IFERROR(VLOOKUP($B8997,Mapping!$A:$C,2,0),"Not Mapped"))</f>
        <v/>
      </c>
      <c r="P8997">
        <f>IF($B8997="","",IFERROR(VLOOKUP($B8997,Mapping!$A:$C,3,0),"Not Mapped"))</f>
        <v/>
      </c>
      <c r="Q8997">
        <f>IF($B8997="","",IF(COUNTIF(Exclusions!$A:$A,$B8997)&gt;0,"Yes","No"))</f>
        <v/>
      </c>
      <c r="R8997" s="17">
        <f>IF($B8997="","",MIN(1,DAY($A8997)/IF($N8997="Superstore",Settings!$B$5,Settings!$B$4)))</f>
        <v/>
      </c>
      <c r="S8997" s="17">
        <f>IF(OR($B8997="",$G8997="",$R8997=0),"",$G8997/$R8997)</f>
        <v/>
      </c>
      <c r="T8997">
        <f>IF($S8997="","",IF($S8997&lt;Settings!$B$8,"Critical",IF($S8997&lt;Settings!$B$9,"Semi Critical","Non Critical")))</f>
        <v/>
      </c>
      <c r="U8997">
        <f>IF($B8997="","",IFERROR(VLOOKUP($O8997,Leaders!$A:$B,2,0),"Not Mapped"))</f>
        <v/>
      </c>
    </row>
    <row r="8998">
      <c r="A8998" s="16" t="n"/>
      <c r="G8998" s="17" t="n"/>
      <c r="H8998" s="17" t="n"/>
      <c r="I8998" s="17" t="n"/>
      <c r="J8998" s="17" t="n"/>
      <c r="K8998" s="17" t="n"/>
      <c r="L8998" s="17" t="n"/>
      <c r="N8998">
        <f>IF($B8998="","",IF($C8998="SUPERSTORE","Superstore","DH"))</f>
        <v/>
      </c>
      <c r="O8998">
        <f>IF($B8998="","",IFERROR(VLOOKUP($B8998,Mapping!$A:$C,2,0),"Not Mapped"))</f>
        <v/>
      </c>
      <c r="P8998">
        <f>IF($B8998="","",IFERROR(VLOOKUP($B8998,Mapping!$A:$C,3,0),"Not Mapped"))</f>
        <v/>
      </c>
      <c r="Q8998">
        <f>IF($B8998="","",IF(COUNTIF(Exclusions!$A:$A,$B8998)&gt;0,"Yes","No"))</f>
        <v/>
      </c>
      <c r="R8998" s="17">
        <f>IF($B8998="","",MIN(1,DAY($A8998)/IF($N8998="Superstore",Settings!$B$5,Settings!$B$4)))</f>
        <v/>
      </c>
      <c r="S8998" s="17">
        <f>IF(OR($B8998="",$G8998="",$R8998=0),"",$G8998/$R8998)</f>
        <v/>
      </c>
      <c r="T8998">
        <f>IF($S8998="","",IF($S8998&lt;Settings!$B$8,"Critical",IF($S8998&lt;Settings!$B$9,"Semi Critical","Non Critical")))</f>
        <v/>
      </c>
      <c r="U8998">
        <f>IF($B8998="","",IFERROR(VLOOKUP($O8998,Leaders!$A:$B,2,0),"Not Mapped"))</f>
        <v/>
      </c>
    </row>
    <row r="8999">
      <c r="A8999" s="16" t="n"/>
      <c r="G8999" s="17" t="n"/>
      <c r="H8999" s="17" t="n"/>
      <c r="I8999" s="17" t="n"/>
      <c r="J8999" s="17" t="n"/>
      <c r="K8999" s="17" t="n"/>
      <c r="L8999" s="17" t="n"/>
      <c r="N8999">
        <f>IF($B8999="","",IF($C8999="SUPERSTORE","Superstore","DH"))</f>
        <v/>
      </c>
      <c r="O8999">
        <f>IF($B8999="","",IFERROR(VLOOKUP($B8999,Mapping!$A:$C,2,0),"Not Mapped"))</f>
        <v/>
      </c>
      <c r="P8999">
        <f>IF($B8999="","",IFERROR(VLOOKUP($B8999,Mapping!$A:$C,3,0),"Not Mapped"))</f>
        <v/>
      </c>
      <c r="Q8999">
        <f>IF($B8999="","",IF(COUNTIF(Exclusions!$A:$A,$B8999)&gt;0,"Yes","No"))</f>
        <v/>
      </c>
      <c r="R8999" s="17">
        <f>IF($B8999="","",MIN(1,DAY($A8999)/IF($N8999="Superstore",Settings!$B$5,Settings!$B$4)))</f>
        <v/>
      </c>
      <c r="S8999" s="17">
        <f>IF(OR($B8999="",$G8999="",$R8999=0),"",$G8999/$R8999)</f>
        <v/>
      </c>
      <c r="T8999">
        <f>IF($S8999="","",IF($S8999&lt;Settings!$B$8,"Critical",IF($S8999&lt;Settings!$B$9,"Semi Critical","Non Critical")))</f>
        <v/>
      </c>
      <c r="U8999">
        <f>IF($B8999="","",IFERROR(VLOOKUP($O8999,Leaders!$A:$B,2,0),"Not Mapped"))</f>
        <v/>
      </c>
    </row>
    <row r="9000">
      <c r="A9000" s="16" t="n"/>
      <c r="G9000" s="17" t="n"/>
      <c r="H9000" s="17" t="n"/>
      <c r="I9000" s="17" t="n"/>
      <c r="J9000" s="17" t="n"/>
      <c r="K9000" s="17" t="n"/>
      <c r="L9000" s="17" t="n"/>
      <c r="N9000">
        <f>IF($B9000="","",IF($C9000="SUPERSTORE","Superstore","DH"))</f>
        <v/>
      </c>
      <c r="O9000">
        <f>IF($B9000="","",IFERROR(VLOOKUP($B9000,Mapping!$A:$C,2,0),"Not Mapped"))</f>
        <v/>
      </c>
      <c r="P9000">
        <f>IF($B9000="","",IFERROR(VLOOKUP($B9000,Mapping!$A:$C,3,0),"Not Mapped"))</f>
        <v/>
      </c>
      <c r="Q9000">
        <f>IF($B9000="","",IF(COUNTIF(Exclusions!$A:$A,$B9000)&gt;0,"Yes","No"))</f>
        <v/>
      </c>
      <c r="R9000" s="17">
        <f>IF($B9000="","",MIN(1,DAY($A9000)/IF($N9000="Superstore",Settings!$B$5,Settings!$B$4)))</f>
        <v/>
      </c>
      <c r="S9000" s="17">
        <f>IF(OR($B9000="",$G9000="",$R9000=0),"",$G9000/$R9000)</f>
        <v/>
      </c>
      <c r="T9000">
        <f>IF($S9000="","",IF($S9000&lt;Settings!$B$8,"Critical",IF($S9000&lt;Settings!$B$9,"Semi Critical","Non Critical")))</f>
        <v/>
      </c>
      <c r="U9000">
        <f>IF($B9000="","",IFERROR(VLOOKUP($O9000,Leaders!$A:$B,2,0),"Not Mapped"))</f>
        <v/>
      </c>
    </row>
    <row r="9001">
      <c r="A9001" s="16" t="n"/>
      <c r="G9001" s="17" t="n"/>
      <c r="H9001" s="17" t="n"/>
      <c r="I9001" s="17" t="n"/>
      <c r="J9001" s="17" t="n"/>
      <c r="K9001" s="17" t="n"/>
      <c r="L9001" s="17" t="n"/>
      <c r="N9001">
        <f>IF($B9001="","",IF($C9001="SUPERSTORE","Superstore","DH"))</f>
        <v/>
      </c>
      <c r="O9001">
        <f>IF($B9001="","",IFERROR(VLOOKUP($B9001,Mapping!$A:$C,2,0),"Not Mapped"))</f>
        <v/>
      </c>
      <c r="P9001">
        <f>IF($B9001="","",IFERROR(VLOOKUP($B9001,Mapping!$A:$C,3,0),"Not Mapped"))</f>
        <v/>
      </c>
      <c r="Q9001">
        <f>IF($B9001="","",IF(COUNTIF(Exclusions!$A:$A,$B9001)&gt;0,"Yes","No"))</f>
        <v/>
      </c>
      <c r="R9001" s="17">
        <f>IF($B9001="","",MIN(1,DAY($A9001)/IF($N9001="Superstore",Settings!$B$5,Settings!$B$4)))</f>
        <v/>
      </c>
      <c r="S9001" s="17">
        <f>IF(OR($B9001="",$G9001="",$R9001=0),"",$G9001/$R9001)</f>
        <v/>
      </c>
      <c r="T9001">
        <f>IF($S9001="","",IF($S9001&lt;Settings!$B$8,"Critical",IF($S9001&lt;Settings!$B$9,"Semi Critical","Non Critical")))</f>
        <v/>
      </c>
      <c r="U9001">
        <f>IF($B9001="","",IFERROR(VLOOKUP($O9001,Leaders!$A:$B,2,0),"Not Mapped"))</f>
        <v/>
      </c>
    </row>
    <row r="9002">
      <c r="A9002" s="16" t="n"/>
      <c r="G9002" s="17" t="n"/>
      <c r="H9002" s="17" t="n"/>
      <c r="I9002" s="17" t="n"/>
      <c r="J9002" s="17" t="n"/>
      <c r="K9002" s="17" t="n"/>
      <c r="L9002" s="17" t="n"/>
      <c r="N9002">
        <f>IF($B9002="","",IF($C9002="SUPERSTORE","Superstore","DH"))</f>
        <v/>
      </c>
      <c r="O9002">
        <f>IF($B9002="","",IFERROR(VLOOKUP($B9002,Mapping!$A:$C,2,0),"Not Mapped"))</f>
        <v/>
      </c>
      <c r="P9002">
        <f>IF($B9002="","",IFERROR(VLOOKUP($B9002,Mapping!$A:$C,3,0),"Not Mapped"))</f>
        <v/>
      </c>
      <c r="Q9002">
        <f>IF($B9002="","",IF(COUNTIF(Exclusions!$A:$A,$B9002)&gt;0,"Yes","No"))</f>
        <v/>
      </c>
      <c r="R9002" s="17">
        <f>IF($B9002="","",MIN(1,DAY($A9002)/IF($N9002="Superstore",Settings!$B$5,Settings!$B$4)))</f>
        <v/>
      </c>
      <c r="S9002" s="17">
        <f>IF(OR($B9002="",$G9002="",$R9002=0),"",$G9002/$R9002)</f>
        <v/>
      </c>
      <c r="T9002">
        <f>IF($S9002="","",IF($S9002&lt;Settings!$B$8,"Critical",IF($S9002&lt;Settings!$B$9,"Semi Critical","Non Critical")))</f>
        <v/>
      </c>
      <c r="U9002">
        <f>IF($B9002="","",IFERROR(VLOOKUP($O9002,Leaders!$A:$B,2,0),"Not Mapped"))</f>
        <v/>
      </c>
    </row>
    <row r="9003">
      <c r="A9003" s="16" t="n"/>
      <c r="G9003" s="17" t="n"/>
      <c r="H9003" s="17" t="n"/>
      <c r="I9003" s="17" t="n"/>
      <c r="J9003" s="17" t="n"/>
      <c r="K9003" s="17" t="n"/>
      <c r="L9003" s="17" t="n"/>
      <c r="N9003">
        <f>IF($B9003="","",IF($C9003="SUPERSTORE","Superstore","DH"))</f>
        <v/>
      </c>
      <c r="O9003">
        <f>IF($B9003="","",IFERROR(VLOOKUP($B9003,Mapping!$A:$C,2,0),"Not Mapped"))</f>
        <v/>
      </c>
      <c r="P9003">
        <f>IF($B9003="","",IFERROR(VLOOKUP($B9003,Mapping!$A:$C,3,0),"Not Mapped"))</f>
        <v/>
      </c>
      <c r="Q9003">
        <f>IF($B9003="","",IF(COUNTIF(Exclusions!$A:$A,$B9003)&gt;0,"Yes","No"))</f>
        <v/>
      </c>
      <c r="R9003" s="17">
        <f>IF($B9003="","",MIN(1,DAY($A9003)/IF($N9003="Superstore",Settings!$B$5,Settings!$B$4)))</f>
        <v/>
      </c>
      <c r="S9003" s="17">
        <f>IF(OR($B9003="",$G9003="",$R9003=0),"",$G9003/$R9003)</f>
        <v/>
      </c>
      <c r="T9003">
        <f>IF($S9003="","",IF($S9003&lt;Settings!$B$8,"Critical",IF($S9003&lt;Settings!$B$9,"Semi Critical","Non Critical")))</f>
        <v/>
      </c>
      <c r="U9003">
        <f>IF($B9003="","",IFERROR(VLOOKUP($O9003,Leaders!$A:$B,2,0),"Not Mapped"))</f>
        <v/>
      </c>
    </row>
    <row r="9004">
      <c r="A9004" s="16" t="n"/>
      <c r="G9004" s="17" t="n"/>
      <c r="H9004" s="17" t="n"/>
      <c r="I9004" s="17" t="n"/>
      <c r="J9004" s="17" t="n"/>
      <c r="K9004" s="17" t="n"/>
      <c r="L9004" s="17" t="n"/>
      <c r="N9004">
        <f>IF($B9004="","",IF($C9004="SUPERSTORE","Superstore","DH"))</f>
        <v/>
      </c>
      <c r="O9004">
        <f>IF($B9004="","",IFERROR(VLOOKUP($B9004,Mapping!$A:$C,2,0),"Not Mapped"))</f>
        <v/>
      </c>
      <c r="P9004">
        <f>IF($B9004="","",IFERROR(VLOOKUP($B9004,Mapping!$A:$C,3,0),"Not Mapped"))</f>
        <v/>
      </c>
      <c r="Q9004">
        <f>IF($B9004="","",IF(COUNTIF(Exclusions!$A:$A,$B9004)&gt;0,"Yes","No"))</f>
        <v/>
      </c>
      <c r="R9004" s="17">
        <f>IF($B9004="","",MIN(1,DAY($A9004)/IF($N9004="Superstore",Settings!$B$5,Settings!$B$4)))</f>
        <v/>
      </c>
      <c r="S9004" s="17">
        <f>IF(OR($B9004="",$G9004="",$R9004=0),"",$G9004/$R9004)</f>
        <v/>
      </c>
      <c r="T9004">
        <f>IF($S9004="","",IF($S9004&lt;Settings!$B$8,"Critical",IF($S9004&lt;Settings!$B$9,"Semi Critical","Non Critical")))</f>
        <v/>
      </c>
      <c r="U9004">
        <f>IF($B9004="","",IFERROR(VLOOKUP($O9004,Leaders!$A:$B,2,0),"Not Mapped"))</f>
        <v/>
      </c>
    </row>
    <row r="9005">
      <c r="A9005" s="16" t="n"/>
      <c r="G9005" s="17" t="n"/>
      <c r="H9005" s="17" t="n"/>
      <c r="I9005" s="17" t="n"/>
      <c r="J9005" s="17" t="n"/>
      <c r="K9005" s="17" t="n"/>
      <c r="L9005" s="17" t="n"/>
      <c r="N9005">
        <f>IF($B9005="","",IF($C9005="SUPERSTORE","Superstore","DH"))</f>
        <v/>
      </c>
      <c r="O9005">
        <f>IF($B9005="","",IFERROR(VLOOKUP($B9005,Mapping!$A:$C,2,0),"Not Mapped"))</f>
        <v/>
      </c>
      <c r="P9005">
        <f>IF($B9005="","",IFERROR(VLOOKUP($B9005,Mapping!$A:$C,3,0),"Not Mapped"))</f>
        <v/>
      </c>
      <c r="Q9005">
        <f>IF($B9005="","",IF(COUNTIF(Exclusions!$A:$A,$B9005)&gt;0,"Yes","No"))</f>
        <v/>
      </c>
      <c r="R9005" s="17">
        <f>IF($B9005="","",MIN(1,DAY($A9005)/IF($N9005="Superstore",Settings!$B$5,Settings!$B$4)))</f>
        <v/>
      </c>
      <c r="S9005" s="17">
        <f>IF(OR($B9005="",$G9005="",$R9005=0),"",$G9005/$R9005)</f>
        <v/>
      </c>
      <c r="T9005">
        <f>IF($S9005="","",IF($S9005&lt;Settings!$B$8,"Critical",IF($S9005&lt;Settings!$B$9,"Semi Critical","Non Critical")))</f>
        <v/>
      </c>
      <c r="U9005">
        <f>IF($B9005="","",IFERROR(VLOOKUP($O9005,Leaders!$A:$B,2,0),"Not Mapped"))</f>
        <v/>
      </c>
    </row>
    <row r="9006">
      <c r="A9006" s="16" t="n"/>
      <c r="G9006" s="17" t="n"/>
      <c r="H9006" s="17" t="n"/>
      <c r="I9006" s="17" t="n"/>
      <c r="J9006" s="17" t="n"/>
      <c r="K9006" s="17" t="n"/>
      <c r="L9006" s="17" t="n"/>
      <c r="N9006">
        <f>IF($B9006="","",IF($C9006="SUPERSTORE","Superstore","DH"))</f>
        <v/>
      </c>
      <c r="O9006">
        <f>IF($B9006="","",IFERROR(VLOOKUP($B9006,Mapping!$A:$C,2,0),"Not Mapped"))</f>
        <v/>
      </c>
      <c r="P9006">
        <f>IF($B9006="","",IFERROR(VLOOKUP($B9006,Mapping!$A:$C,3,0),"Not Mapped"))</f>
        <v/>
      </c>
      <c r="Q9006">
        <f>IF($B9006="","",IF(COUNTIF(Exclusions!$A:$A,$B9006)&gt;0,"Yes","No"))</f>
        <v/>
      </c>
      <c r="R9006" s="17">
        <f>IF($B9006="","",MIN(1,DAY($A9006)/IF($N9006="Superstore",Settings!$B$5,Settings!$B$4)))</f>
        <v/>
      </c>
      <c r="S9006" s="17">
        <f>IF(OR($B9006="",$G9006="",$R9006=0),"",$G9006/$R9006)</f>
        <v/>
      </c>
      <c r="T9006">
        <f>IF($S9006="","",IF($S9006&lt;Settings!$B$8,"Critical",IF($S9006&lt;Settings!$B$9,"Semi Critical","Non Critical")))</f>
        <v/>
      </c>
      <c r="U9006">
        <f>IF($B9006="","",IFERROR(VLOOKUP($O9006,Leaders!$A:$B,2,0),"Not Mapped"))</f>
        <v/>
      </c>
    </row>
    <row r="9007">
      <c r="A9007" s="16" t="n"/>
      <c r="G9007" s="17" t="n"/>
      <c r="H9007" s="17" t="n"/>
      <c r="I9007" s="17" t="n"/>
      <c r="J9007" s="17" t="n"/>
      <c r="K9007" s="17" t="n"/>
      <c r="L9007" s="17" t="n"/>
      <c r="N9007">
        <f>IF($B9007="","",IF($C9007="SUPERSTORE","Superstore","DH"))</f>
        <v/>
      </c>
      <c r="O9007">
        <f>IF($B9007="","",IFERROR(VLOOKUP($B9007,Mapping!$A:$C,2,0),"Not Mapped"))</f>
        <v/>
      </c>
      <c r="P9007">
        <f>IF($B9007="","",IFERROR(VLOOKUP($B9007,Mapping!$A:$C,3,0),"Not Mapped"))</f>
        <v/>
      </c>
      <c r="Q9007">
        <f>IF($B9007="","",IF(COUNTIF(Exclusions!$A:$A,$B9007)&gt;0,"Yes","No"))</f>
        <v/>
      </c>
      <c r="R9007" s="17">
        <f>IF($B9007="","",MIN(1,DAY($A9007)/IF($N9007="Superstore",Settings!$B$5,Settings!$B$4)))</f>
        <v/>
      </c>
      <c r="S9007" s="17">
        <f>IF(OR($B9007="",$G9007="",$R9007=0),"",$G9007/$R9007)</f>
        <v/>
      </c>
      <c r="T9007">
        <f>IF($S9007="","",IF($S9007&lt;Settings!$B$8,"Critical",IF($S9007&lt;Settings!$B$9,"Semi Critical","Non Critical")))</f>
        <v/>
      </c>
      <c r="U9007">
        <f>IF($B9007="","",IFERROR(VLOOKUP($O9007,Leaders!$A:$B,2,0),"Not Mapped"))</f>
        <v/>
      </c>
    </row>
    <row r="9008">
      <c r="A9008" s="16" t="n"/>
      <c r="G9008" s="17" t="n"/>
      <c r="H9008" s="17" t="n"/>
      <c r="I9008" s="17" t="n"/>
      <c r="J9008" s="17" t="n"/>
      <c r="K9008" s="17" t="n"/>
      <c r="L9008" s="17" t="n"/>
      <c r="N9008">
        <f>IF($B9008="","",IF($C9008="SUPERSTORE","Superstore","DH"))</f>
        <v/>
      </c>
      <c r="O9008">
        <f>IF($B9008="","",IFERROR(VLOOKUP($B9008,Mapping!$A:$C,2,0),"Not Mapped"))</f>
        <v/>
      </c>
      <c r="P9008">
        <f>IF($B9008="","",IFERROR(VLOOKUP($B9008,Mapping!$A:$C,3,0),"Not Mapped"))</f>
        <v/>
      </c>
      <c r="Q9008">
        <f>IF($B9008="","",IF(COUNTIF(Exclusions!$A:$A,$B9008)&gt;0,"Yes","No"))</f>
        <v/>
      </c>
      <c r="R9008" s="17">
        <f>IF($B9008="","",MIN(1,DAY($A9008)/IF($N9008="Superstore",Settings!$B$5,Settings!$B$4)))</f>
        <v/>
      </c>
      <c r="S9008" s="17">
        <f>IF(OR($B9008="",$G9008="",$R9008=0),"",$G9008/$R9008)</f>
        <v/>
      </c>
      <c r="T9008">
        <f>IF($S9008="","",IF($S9008&lt;Settings!$B$8,"Critical",IF($S9008&lt;Settings!$B$9,"Semi Critical","Non Critical")))</f>
        <v/>
      </c>
      <c r="U9008">
        <f>IF($B9008="","",IFERROR(VLOOKUP($O9008,Leaders!$A:$B,2,0),"Not Mapped"))</f>
        <v/>
      </c>
    </row>
    <row r="9009">
      <c r="A9009" s="16" t="n"/>
      <c r="G9009" s="17" t="n"/>
      <c r="H9009" s="17" t="n"/>
      <c r="I9009" s="17" t="n"/>
      <c r="J9009" s="17" t="n"/>
      <c r="K9009" s="17" t="n"/>
      <c r="L9009" s="17" t="n"/>
      <c r="N9009">
        <f>IF($B9009="","",IF($C9009="SUPERSTORE","Superstore","DH"))</f>
        <v/>
      </c>
      <c r="O9009">
        <f>IF($B9009="","",IFERROR(VLOOKUP($B9009,Mapping!$A:$C,2,0),"Not Mapped"))</f>
        <v/>
      </c>
      <c r="P9009">
        <f>IF($B9009="","",IFERROR(VLOOKUP($B9009,Mapping!$A:$C,3,0),"Not Mapped"))</f>
        <v/>
      </c>
      <c r="Q9009">
        <f>IF($B9009="","",IF(COUNTIF(Exclusions!$A:$A,$B9009)&gt;0,"Yes","No"))</f>
        <v/>
      </c>
      <c r="R9009" s="17">
        <f>IF($B9009="","",MIN(1,DAY($A9009)/IF($N9009="Superstore",Settings!$B$5,Settings!$B$4)))</f>
        <v/>
      </c>
      <c r="S9009" s="17">
        <f>IF(OR($B9009="",$G9009="",$R9009=0),"",$G9009/$R9009)</f>
        <v/>
      </c>
      <c r="T9009">
        <f>IF($S9009="","",IF($S9009&lt;Settings!$B$8,"Critical",IF($S9009&lt;Settings!$B$9,"Semi Critical","Non Critical")))</f>
        <v/>
      </c>
      <c r="U9009">
        <f>IF($B9009="","",IFERROR(VLOOKUP($O9009,Leaders!$A:$B,2,0),"Not Mapped"))</f>
        <v/>
      </c>
    </row>
    <row r="9010">
      <c r="A9010" s="16" t="n"/>
      <c r="G9010" s="17" t="n"/>
      <c r="H9010" s="17" t="n"/>
      <c r="I9010" s="17" t="n"/>
      <c r="J9010" s="17" t="n"/>
      <c r="K9010" s="17" t="n"/>
      <c r="L9010" s="17" t="n"/>
      <c r="N9010">
        <f>IF($B9010="","",IF($C9010="SUPERSTORE","Superstore","DH"))</f>
        <v/>
      </c>
      <c r="O9010">
        <f>IF($B9010="","",IFERROR(VLOOKUP($B9010,Mapping!$A:$C,2,0),"Not Mapped"))</f>
        <v/>
      </c>
      <c r="P9010">
        <f>IF($B9010="","",IFERROR(VLOOKUP($B9010,Mapping!$A:$C,3,0),"Not Mapped"))</f>
        <v/>
      </c>
      <c r="Q9010">
        <f>IF($B9010="","",IF(COUNTIF(Exclusions!$A:$A,$B9010)&gt;0,"Yes","No"))</f>
        <v/>
      </c>
      <c r="R9010" s="17">
        <f>IF($B9010="","",MIN(1,DAY($A9010)/IF($N9010="Superstore",Settings!$B$5,Settings!$B$4)))</f>
        <v/>
      </c>
      <c r="S9010" s="17">
        <f>IF(OR($B9010="",$G9010="",$R9010=0),"",$G9010/$R9010)</f>
        <v/>
      </c>
      <c r="T9010">
        <f>IF($S9010="","",IF($S9010&lt;Settings!$B$8,"Critical",IF($S9010&lt;Settings!$B$9,"Semi Critical","Non Critical")))</f>
        <v/>
      </c>
      <c r="U9010">
        <f>IF($B9010="","",IFERROR(VLOOKUP($O9010,Leaders!$A:$B,2,0),"Not Mapped"))</f>
        <v/>
      </c>
    </row>
    <row r="9011">
      <c r="A9011" s="16" t="n"/>
      <c r="G9011" s="17" t="n"/>
      <c r="H9011" s="17" t="n"/>
      <c r="I9011" s="17" t="n"/>
      <c r="J9011" s="17" t="n"/>
      <c r="K9011" s="17" t="n"/>
      <c r="L9011" s="17" t="n"/>
      <c r="N9011">
        <f>IF($B9011="","",IF($C9011="SUPERSTORE","Superstore","DH"))</f>
        <v/>
      </c>
      <c r="O9011">
        <f>IF($B9011="","",IFERROR(VLOOKUP($B9011,Mapping!$A:$C,2,0),"Not Mapped"))</f>
        <v/>
      </c>
      <c r="P9011">
        <f>IF($B9011="","",IFERROR(VLOOKUP($B9011,Mapping!$A:$C,3,0),"Not Mapped"))</f>
        <v/>
      </c>
      <c r="Q9011">
        <f>IF($B9011="","",IF(COUNTIF(Exclusions!$A:$A,$B9011)&gt;0,"Yes","No"))</f>
        <v/>
      </c>
      <c r="R9011" s="17">
        <f>IF($B9011="","",MIN(1,DAY($A9011)/IF($N9011="Superstore",Settings!$B$5,Settings!$B$4)))</f>
        <v/>
      </c>
      <c r="S9011" s="17">
        <f>IF(OR($B9011="",$G9011="",$R9011=0),"",$G9011/$R9011)</f>
        <v/>
      </c>
      <c r="T9011">
        <f>IF($S9011="","",IF($S9011&lt;Settings!$B$8,"Critical",IF($S9011&lt;Settings!$B$9,"Semi Critical","Non Critical")))</f>
        <v/>
      </c>
      <c r="U9011">
        <f>IF($B9011="","",IFERROR(VLOOKUP($O9011,Leaders!$A:$B,2,0),"Not Mapped"))</f>
        <v/>
      </c>
    </row>
    <row r="9012">
      <c r="A9012" s="16" t="n"/>
      <c r="G9012" s="17" t="n"/>
      <c r="H9012" s="17" t="n"/>
      <c r="I9012" s="17" t="n"/>
      <c r="J9012" s="17" t="n"/>
      <c r="K9012" s="17" t="n"/>
      <c r="L9012" s="17" t="n"/>
      <c r="N9012">
        <f>IF($B9012="","",IF($C9012="SUPERSTORE","Superstore","DH"))</f>
        <v/>
      </c>
      <c r="O9012">
        <f>IF($B9012="","",IFERROR(VLOOKUP($B9012,Mapping!$A:$C,2,0),"Not Mapped"))</f>
        <v/>
      </c>
      <c r="P9012">
        <f>IF($B9012="","",IFERROR(VLOOKUP($B9012,Mapping!$A:$C,3,0),"Not Mapped"))</f>
        <v/>
      </c>
      <c r="Q9012">
        <f>IF($B9012="","",IF(COUNTIF(Exclusions!$A:$A,$B9012)&gt;0,"Yes","No"))</f>
        <v/>
      </c>
      <c r="R9012" s="17">
        <f>IF($B9012="","",MIN(1,DAY($A9012)/IF($N9012="Superstore",Settings!$B$5,Settings!$B$4)))</f>
        <v/>
      </c>
      <c r="S9012" s="17">
        <f>IF(OR($B9012="",$G9012="",$R9012=0),"",$G9012/$R9012)</f>
        <v/>
      </c>
      <c r="T9012">
        <f>IF($S9012="","",IF($S9012&lt;Settings!$B$8,"Critical",IF($S9012&lt;Settings!$B$9,"Semi Critical","Non Critical")))</f>
        <v/>
      </c>
      <c r="U9012">
        <f>IF($B9012="","",IFERROR(VLOOKUP($O9012,Leaders!$A:$B,2,0),"Not Mapped"))</f>
        <v/>
      </c>
    </row>
    <row r="9013">
      <c r="A9013" s="16" t="n"/>
      <c r="G9013" s="17" t="n"/>
      <c r="H9013" s="17" t="n"/>
      <c r="I9013" s="17" t="n"/>
      <c r="J9013" s="17" t="n"/>
      <c r="K9013" s="17" t="n"/>
      <c r="L9013" s="17" t="n"/>
      <c r="N9013">
        <f>IF($B9013="","",IF($C9013="SUPERSTORE","Superstore","DH"))</f>
        <v/>
      </c>
      <c r="O9013">
        <f>IF($B9013="","",IFERROR(VLOOKUP($B9013,Mapping!$A:$C,2,0),"Not Mapped"))</f>
        <v/>
      </c>
      <c r="P9013">
        <f>IF($B9013="","",IFERROR(VLOOKUP($B9013,Mapping!$A:$C,3,0),"Not Mapped"))</f>
        <v/>
      </c>
      <c r="Q9013">
        <f>IF($B9013="","",IF(COUNTIF(Exclusions!$A:$A,$B9013)&gt;0,"Yes","No"))</f>
        <v/>
      </c>
      <c r="R9013" s="17">
        <f>IF($B9013="","",MIN(1,DAY($A9013)/IF($N9013="Superstore",Settings!$B$5,Settings!$B$4)))</f>
        <v/>
      </c>
      <c r="S9013" s="17">
        <f>IF(OR($B9013="",$G9013="",$R9013=0),"",$G9013/$R9013)</f>
        <v/>
      </c>
      <c r="T9013">
        <f>IF($S9013="","",IF($S9013&lt;Settings!$B$8,"Critical",IF($S9013&lt;Settings!$B$9,"Semi Critical","Non Critical")))</f>
        <v/>
      </c>
      <c r="U9013">
        <f>IF($B9013="","",IFERROR(VLOOKUP($O9013,Leaders!$A:$B,2,0),"Not Mapped"))</f>
        <v/>
      </c>
    </row>
    <row r="9014">
      <c r="A9014" s="16" t="n"/>
      <c r="G9014" s="17" t="n"/>
      <c r="H9014" s="17" t="n"/>
      <c r="I9014" s="17" t="n"/>
      <c r="J9014" s="17" t="n"/>
      <c r="K9014" s="17" t="n"/>
      <c r="L9014" s="17" t="n"/>
      <c r="N9014">
        <f>IF($B9014="","",IF($C9014="SUPERSTORE","Superstore","DH"))</f>
        <v/>
      </c>
      <c r="O9014">
        <f>IF($B9014="","",IFERROR(VLOOKUP($B9014,Mapping!$A:$C,2,0),"Not Mapped"))</f>
        <v/>
      </c>
      <c r="P9014">
        <f>IF($B9014="","",IFERROR(VLOOKUP($B9014,Mapping!$A:$C,3,0),"Not Mapped"))</f>
        <v/>
      </c>
      <c r="Q9014">
        <f>IF($B9014="","",IF(COUNTIF(Exclusions!$A:$A,$B9014)&gt;0,"Yes","No"))</f>
        <v/>
      </c>
      <c r="R9014" s="17">
        <f>IF($B9014="","",MIN(1,DAY($A9014)/IF($N9014="Superstore",Settings!$B$5,Settings!$B$4)))</f>
        <v/>
      </c>
      <c r="S9014" s="17">
        <f>IF(OR($B9014="",$G9014="",$R9014=0),"",$G9014/$R9014)</f>
        <v/>
      </c>
      <c r="T9014">
        <f>IF($S9014="","",IF($S9014&lt;Settings!$B$8,"Critical",IF($S9014&lt;Settings!$B$9,"Semi Critical","Non Critical")))</f>
        <v/>
      </c>
      <c r="U9014">
        <f>IF($B9014="","",IFERROR(VLOOKUP($O9014,Leaders!$A:$B,2,0),"Not Mapped"))</f>
        <v/>
      </c>
    </row>
    <row r="9015">
      <c r="A9015" s="16" t="n"/>
      <c r="G9015" s="17" t="n"/>
      <c r="H9015" s="17" t="n"/>
      <c r="I9015" s="17" t="n"/>
      <c r="J9015" s="17" t="n"/>
      <c r="K9015" s="17" t="n"/>
      <c r="L9015" s="17" t="n"/>
      <c r="N9015">
        <f>IF($B9015="","",IF($C9015="SUPERSTORE","Superstore","DH"))</f>
        <v/>
      </c>
      <c r="O9015">
        <f>IF($B9015="","",IFERROR(VLOOKUP($B9015,Mapping!$A:$C,2,0),"Not Mapped"))</f>
        <v/>
      </c>
      <c r="P9015">
        <f>IF($B9015="","",IFERROR(VLOOKUP($B9015,Mapping!$A:$C,3,0),"Not Mapped"))</f>
        <v/>
      </c>
      <c r="Q9015">
        <f>IF($B9015="","",IF(COUNTIF(Exclusions!$A:$A,$B9015)&gt;0,"Yes","No"))</f>
        <v/>
      </c>
      <c r="R9015" s="17">
        <f>IF($B9015="","",MIN(1,DAY($A9015)/IF($N9015="Superstore",Settings!$B$5,Settings!$B$4)))</f>
        <v/>
      </c>
      <c r="S9015" s="17">
        <f>IF(OR($B9015="",$G9015="",$R9015=0),"",$G9015/$R9015)</f>
        <v/>
      </c>
      <c r="T9015">
        <f>IF($S9015="","",IF($S9015&lt;Settings!$B$8,"Critical",IF($S9015&lt;Settings!$B$9,"Semi Critical","Non Critical")))</f>
        <v/>
      </c>
      <c r="U9015">
        <f>IF($B9015="","",IFERROR(VLOOKUP($O9015,Leaders!$A:$B,2,0),"Not Mapped"))</f>
        <v/>
      </c>
    </row>
    <row r="9016">
      <c r="A9016" s="16" t="n"/>
      <c r="G9016" s="17" t="n"/>
      <c r="H9016" s="17" t="n"/>
      <c r="I9016" s="17" t="n"/>
      <c r="J9016" s="17" t="n"/>
      <c r="K9016" s="17" t="n"/>
      <c r="L9016" s="17" t="n"/>
      <c r="N9016">
        <f>IF($B9016="","",IF($C9016="SUPERSTORE","Superstore","DH"))</f>
        <v/>
      </c>
      <c r="O9016">
        <f>IF($B9016="","",IFERROR(VLOOKUP($B9016,Mapping!$A:$C,2,0),"Not Mapped"))</f>
        <v/>
      </c>
      <c r="P9016">
        <f>IF($B9016="","",IFERROR(VLOOKUP($B9016,Mapping!$A:$C,3,0),"Not Mapped"))</f>
        <v/>
      </c>
      <c r="Q9016">
        <f>IF($B9016="","",IF(COUNTIF(Exclusions!$A:$A,$B9016)&gt;0,"Yes","No"))</f>
        <v/>
      </c>
      <c r="R9016" s="17">
        <f>IF($B9016="","",MIN(1,DAY($A9016)/IF($N9016="Superstore",Settings!$B$5,Settings!$B$4)))</f>
        <v/>
      </c>
      <c r="S9016" s="17">
        <f>IF(OR($B9016="",$G9016="",$R9016=0),"",$G9016/$R9016)</f>
        <v/>
      </c>
      <c r="T9016">
        <f>IF($S9016="","",IF($S9016&lt;Settings!$B$8,"Critical",IF($S9016&lt;Settings!$B$9,"Semi Critical","Non Critical")))</f>
        <v/>
      </c>
      <c r="U9016">
        <f>IF($B9016="","",IFERROR(VLOOKUP($O9016,Leaders!$A:$B,2,0),"Not Mapped"))</f>
        <v/>
      </c>
    </row>
    <row r="9017">
      <c r="A9017" s="16" t="n"/>
      <c r="G9017" s="17" t="n"/>
      <c r="H9017" s="17" t="n"/>
      <c r="I9017" s="17" t="n"/>
      <c r="J9017" s="17" t="n"/>
      <c r="K9017" s="17" t="n"/>
      <c r="L9017" s="17" t="n"/>
      <c r="N9017">
        <f>IF($B9017="","",IF($C9017="SUPERSTORE","Superstore","DH"))</f>
        <v/>
      </c>
      <c r="O9017">
        <f>IF($B9017="","",IFERROR(VLOOKUP($B9017,Mapping!$A:$C,2,0),"Not Mapped"))</f>
        <v/>
      </c>
      <c r="P9017">
        <f>IF($B9017="","",IFERROR(VLOOKUP($B9017,Mapping!$A:$C,3,0),"Not Mapped"))</f>
        <v/>
      </c>
      <c r="Q9017">
        <f>IF($B9017="","",IF(COUNTIF(Exclusions!$A:$A,$B9017)&gt;0,"Yes","No"))</f>
        <v/>
      </c>
      <c r="R9017" s="17">
        <f>IF($B9017="","",MIN(1,DAY($A9017)/IF($N9017="Superstore",Settings!$B$5,Settings!$B$4)))</f>
        <v/>
      </c>
      <c r="S9017" s="17">
        <f>IF(OR($B9017="",$G9017="",$R9017=0),"",$G9017/$R9017)</f>
        <v/>
      </c>
      <c r="T9017">
        <f>IF($S9017="","",IF($S9017&lt;Settings!$B$8,"Critical",IF($S9017&lt;Settings!$B$9,"Semi Critical","Non Critical")))</f>
        <v/>
      </c>
      <c r="U9017">
        <f>IF($B9017="","",IFERROR(VLOOKUP($O9017,Leaders!$A:$B,2,0),"Not Mapped"))</f>
        <v/>
      </c>
    </row>
    <row r="9018">
      <c r="A9018" s="16" t="n"/>
      <c r="G9018" s="17" t="n"/>
      <c r="H9018" s="17" t="n"/>
      <c r="I9018" s="17" t="n"/>
      <c r="J9018" s="17" t="n"/>
      <c r="K9018" s="17" t="n"/>
      <c r="L9018" s="17" t="n"/>
      <c r="N9018">
        <f>IF($B9018="","",IF($C9018="SUPERSTORE","Superstore","DH"))</f>
        <v/>
      </c>
      <c r="O9018">
        <f>IF($B9018="","",IFERROR(VLOOKUP($B9018,Mapping!$A:$C,2,0),"Not Mapped"))</f>
        <v/>
      </c>
      <c r="P9018">
        <f>IF($B9018="","",IFERROR(VLOOKUP($B9018,Mapping!$A:$C,3,0),"Not Mapped"))</f>
        <v/>
      </c>
      <c r="Q9018">
        <f>IF($B9018="","",IF(COUNTIF(Exclusions!$A:$A,$B9018)&gt;0,"Yes","No"))</f>
        <v/>
      </c>
      <c r="R9018" s="17">
        <f>IF($B9018="","",MIN(1,DAY($A9018)/IF($N9018="Superstore",Settings!$B$5,Settings!$B$4)))</f>
        <v/>
      </c>
      <c r="S9018" s="17">
        <f>IF(OR($B9018="",$G9018="",$R9018=0),"",$G9018/$R9018)</f>
        <v/>
      </c>
      <c r="T9018">
        <f>IF($S9018="","",IF($S9018&lt;Settings!$B$8,"Critical",IF($S9018&lt;Settings!$B$9,"Semi Critical","Non Critical")))</f>
        <v/>
      </c>
      <c r="U9018">
        <f>IF($B9018="","",IFERROR(VLOOKUP($O9018,Leaders!$A:$B,2,0),"Not Mapped"))</f>
        <v/>
      </c>
    </row>
    <row r="9019">
      <c r="A9019" s="16" t="n"/>
      <c r="G9019" s="17" t="n"/>
      <c r="H9019" s="17" t="n"/>
      <c r="I9019" s="17" t="n"/>
      <c r="J9019" s="17" t="n"/>
      <c r="K9019" s="17" t="n"/>
      <c r="L9019" s="17" t="n"/>
      <c r="N9019">
        <f>IF($B9019="","",IF($C9019="SUPERSTORE","Superstore","DH"))</f>
        <v/>
      </c>
      <c r="O9019">
        <f>IF($B9019="","",IFERROR(VLOOKUP($B9019,Mapping!$A:$C,2,0),"Not Mapped"))</f>
        <v/>
      </c>
      <c r="P9019">
        <f>IF($B9019="","",IFERROR(VLOOKUP($B9019,Mapping!$A:$C,3,0),"Not Mapped"))</f>
        <v/>
      </c>
      <c r="Q9019">
        <f>IF($B9019="","",IF(COUNTIF(Exclusions!$A:$A,$B9019)&gt;0,"Yes","No"))</f>
        <v/>
      </c>
      <c r="R9019" s="17">
        <f>IF($B9019="","",MIN(1,DAY($A9019)/IF($N9019="Superstore",Settings!$B$5,Settings!$B$4)))</f>
        <v/>
      </c>
      <c r="S9019" s="17">
        <f>IF(OR($B9019="",$G9019="",$R9019=0),"",$G9019/$R9019)</f>
        <v/>
      </c>
      <c r="T9019">
        <f>IF($S9019="","",IF($S9019&lt;Settings!$B$8,"Critical",IF($S9019&lt;Settings!$B$9,"Semi Critical","Non Critical")))</f>
        <v/>
      </c>
      <c r="U9019">
        <f>IF($B9019="","",IFERROR(VLOOKUP($O9019,Leaders!$A:$B,2,0),"Not Mapped"))</f>
        <v/>
      </c>
    </row>
    <row r="9020">
      <c r="A9020" s="16" t="n"/>
      <c r="G9020" s="17" t="n"/>
      <c r="H9020" s="17" t="n"/>
      <c r="I9020" s="17" t="n"/>
      <c r="J9020" s="17" t="n"/>
      <c r="K9020" s="17" t="n"/>
      <c r="L9020" s="17" t="n"/>
      <c r="N9020">
        <f>IF($B9020="","",IF($C9020="SUPERSTORE","Superstore","DH"))</f>
        <v/>
      </c>
      <c r="O9020">
        <f>IF($B9020="","",IFERROR(VLOOKUP($B9020,Mapping!$A:$C,2,0),"Not Mapped"))</f>
        <v/>
      </c>
      <c r="P9020">
        <f>IF($B9020="","",IFERROR(VLOOKUP($B9020,Mapping!$A:$C,3,0),"Not Mapped"))</f>
        <v/>
      </c>
      <c r="Q9020">
        <f>IF($B9020="","",IF(COUNTIF(Exclusions!$A:$A,$B9020)&gt;0,"Yes","No"))</f>
        <v/>
      </c>
      <c r="R9020" s="17">
        <f>IF($B9020="","",MIN(1,DAY($A9020)/IF($N9020="Superstore",Settings!$B$5,Settings!$B$4)))</f>
        <v/>
      </c>
      <c r="S9020" s="17">
        <f>IF(OR($B9020="",$G9020="",$R9020=0),"",$G9020/$R9020)</f>
        <v/>
      </c>
      <c r="T9020">
        <f>IF($S9020="","",IF($S9020&lt;Settings!$B$8,"Critical",IF($S9020&lt;Settings!$B$9,"Semi Critical","Non Critical")))</f>
        <v/>
      </c>
      <c r="U9020">
        <f>IF($B9020="","",IFERROR(VLOOKUP($O9020,Leaders!$A:$B,2,0),"Not Mapped"))</f>
        <v/>
      </c>
    </row>
    <row r="9021">
      <c r="A9021" s="16" t="n"/>
      <c r="G9021" s="17" t="n"/>
      <c r="H9021" s="17" t="n"/>
      <c r="I9021" s="17" t="n"/>
      <c r="J9021" s="17" t="n"/>
      <c r="K9021" s="17" t="n"/>
      <c r="L9021" s="17" t="n"/>
      <c r="N9021">
        <f>IF($B9021="","",IF($C9021="SUPERSTORE","Superstore","DH"))</f>
        <v/>
      </c>
      <c r="O9021">
        <f>IF($B9021="","",IFERROR(VLOOKUP($B9021,Mapping!$A:$C,2,0),"Not Mapped"))</f>
        <v/>
      </c>
      <c r="P9021">
        <f>IF($B9021="","",IFERROR(VLOOKUP($B9021,Mapping!$A:$C,3,0),"Not Mapped"))</f>
        <v/>
      </c>
      <c r="Q9021">
        <f>IF($B9021="","",IF(COUNTIF(Exclusions!$A:$A,$B9021)&gt;0,"Yes","No"))</f>
        <v/>
      </c>
      <c r="R9021" s="17">
        <f>IF($B9021="","",MIN(1,DAY($A9021)/IF($N9021="Superstore",Settings!$B$5,Settings!$B$4)))</f>
        <v/>
      </c>
      <c r="S9021" s="17">
        <f>IF(OR($B9021="",$G9021="",$R9021=0),"",$G9021/$R9021)</f>
        <v/>
      </c>
      <c r="T9021">
        <f>IF($S9021="","",IF($S9021&lt;Settings!$B$8,"Critical",IF($S9021&lt;Settings!$B$9,"Semi Critical","Non Critical")))</f>
        <v/>
      </c>
      <c r="U9021">
        <f>IF($B9021="","",IFERROR(VLOOKUP($O9021,Leaders!$A:$B,2,0),"Not Mapped"))</f>
        <v/>
      </c>
    </row>
    <row r="9022">
      <c r="A9022" s="16" t="n"/>
      <c r="G9022" s="17" t="n"/>
      <c r="H9022" s="17" t="n"/>
      <c r="I9022" s="17" t="n"/>
      <c r="J9022" s="17" t="n"/>
      <c r="K9022" s="17" t="n"/>
      <c r="L9022" s="17" t="n"/>
      <c r="N9022">
        <f>IF($B9022="","",IF($C9022="SUPERSTORE","Superstore","DH"))</f>
        <v/>
      </c>
      <c r="O9022">
        <f>IF($B9022="","",IFERROR(VLOOKUP($B9022,Mapping!$A:$C,2,0),"Not Mapped"))</f>
        <v/>
      </c>
      <c r="P9022">
        <f>IF($B9022="","",IFERROR(VLOOKUP($B9022,Mapping!$A:$C,3,0),"Not Mapped"))</f>
        <v/>
      </c>
      <c r="Q9022">
        <f>IF($B9022="","",IF(COUNTIF(Exclusions!$A:$A,$B9022)&gt;0,"Yes","No"))</f>
        <v/>
      </c>
      <c r="R9022" s="17">
        <f>IF($B9022="","",MIN(1,DAY($A9022)/IF($N9022="Superstore",Settings!$B$5,Settings!$B$4)))</f>
        <v/>
      </c>
      <c r="S9022" s="17">
        <f>IF(OR($B9022="",$G9022="",$R9022=0),"",$G9022/$R9022)</f>
        <v/>
      </c>
      <c r="T9022">
        <f>IF($S9022="","",IF($S9022&lt;Settings!$B$8,"Critical",IF($S9022&lt;Settings!$B$9,"Semi Critical","Non Critical")))</f>
        <v/>
      </c>
      <c r="U9022">
        <f>IF($B9022="","",IFERROR(VLOOKUP($O9022,Leaders!$A:$B,2,0),"Not Mapped"))</f>
        <v/>
      </c>
    </row>
    <row r="9023">
      <c r="A9023" s="16" t="n"/>
      <c r="G9023" s="17" t="n"/>
      <c r="H9023" s="17" t="n"/>
      <c r="I9023" s="17" t="n"/>
      <c r="J9023" s="17" t="n"/>
      <c r="K9023" s="17" t="n"/>
      <c r="L9023" s="17" t="n"/>
      <c r="N9023">
        <f>IF($B9023="","",IF($C9023="SUPERSTORE","Superstore","DH"))</f>
        <v/>
      </c>
      <c r="O9023">
        <f>IF($B9023="","",IFERROR(VLOOKUP($B9023,Mapping!$A:$C,2,0),"Not Mapped"))</f>
        <v/>
      </c>
      <c r="P9023">
        <f>IF($B9023="","",IFERROR(VLOOKUP($B9023,Mapping!$A:$C,3,0),"Not Mapped"))</f>
        <v/>
      </c>
      <c r="Q9023">
        <f>IF($B9023="","",IF(COUNTIF(Exclusions!$A:$A,$B9023)&gt;0,"Yes","No"))</f>
        <v/>
      </c>
      <c r="R9023" s="17">
        <f>IF($B9023="","",MIN(1,DAY($A9023)/IF($N9023="Superstore",Settings!$B$5,Settings!$B$4)))</f>
        <v/>
      </c>
      <c r="S9023" s="17">
        <f>IF(OR($B9023="",$G9023="",$R9023=0),"",$G9023/$R9023)</f>
        <v/>
      </c>
      <c r="T9023">
        <f>IF($S9023="","",IF($S9023&lt;Settings!$B$8,"Critical",IF($S9023&lt;Settings!$B$9,"Semi Critical","Non Critical")))</f>
        <v/>
      </c>
      <c r="U9023">
        <f>IF($B9023="","",IFERROR(VLOOKUP($O9023,Leaders!$A:$B,2,0),"Not Mapped"))</f>
        <v/>
      </c>
    </row>
    <row r="9024">
      <c r="A9024" s="16" t="n"/>
      <c r="G9024" s="17" t="n"/>
      <c r="H9024" s="17" t="n"/>
      <c r="I9024" s="17" t="n"/>
      <c r="J9024" s="17" t="n"/>
      <c r="K9024" s="17" t="n"/>
      <c r="L9024" s="17" t="n"/>
      <c r="N9024">
        <f>IF($B9024="","",IF($C9024="SUPERSTORE","Superstore","DH"))</f>
        <v/>
      </c>
      <c r="O9024">
        <f>IF($B9024="","",IFERROR(VLOOKUP($B9024,Mapping!$A:$C,2,0),"Not Mapped"))</f>
        <v/>
      </c>
      <c r="P9024">
        <f>IF($B9024="","",IFERROR(VLOOKUP($B9024,Mapping!$A:$C,3,0),"Not Mapped"))</f>
        <v/>
      </c>
      <c r="Q9024">
        <f>IF($B9024="","",IF(COUNTIF(Exclusions!$A:$A,$B9024)&gt;0,"Yes","No"))</f>
        <v/>
      </c>
      <c r="R9024" s="17">
        <f>IF($B9024="","",MIN(1,DAY($A9024)/IF($N9024="Superstore",Settings!$B$5,Settings!$B$4)))</f>
        <v/>
      </c>
      <c r="S9024" s="17">
        <f>IF(OR($B9024="",$G9024="",$R9024=0),"",$G9024/$R9024)</f>
        <v/>
      </c>
      <c r="T9024">
        <f>IF($S9024="","",IF($S9024&lt;Settings!$B$8,"Critical",IF($S9024&lt;Settings!$B$9,"Semi Critical","Non Critical")))</f>
        <v/>
      </c>
      <c r="U9024">
        <f>IF($B9024="","",IFERROR(VLOOKUP($O9024,Leaders!$A:$B,2,0),"Not Mapped"))</f>
        <v/>
      </c>
    </row>
    <row r="9025">
      <c r="A9025" s="16" t="n"/>
      <c r="G9025" s="17" t="n"/>
      <c r="H9025" s="17" t="n"/>
      <c r="I9025" s="17" t="n"/>
      <c r="J9025" s="17" t="n"/>
      <c r="K9025" s="17" t="n"/>
      <c r="L9025" s="17" t="n"/>
      <c r="N9025">
        <f>IF($B9025="","",IF($C9025="SUPERSTORE","Superstore","DH"))</f>
        <v/>
      </c>
      <c r="O9025">
        <f>IF($B9025="","",IFERROR(VLOOKUP($B9025,Mapping!$A:$C,2,0),"Not Mapped"))</f>
        <v/>
      </c>
      <c r="P9025">
        <f>IF($B9025="","",IFERROR(VLOOKUP($B9025,Mapping!$A:$C,3,0),"Not Mapped"))</f>
        <v/>
      </c>
      <c r="Q9025">
        <f>IF($B9025="","",IF(COUNTIF(Exclusions!$A:$A,$B9025)&gt;0,"Yes","No"))</f>
        <v/>
      </c>
      <c r="R9025" s="17">
        <f>IF($B9025="","",MIN(1,DAY($A9025)/IF($N9025="Superstore",Settings!$B$5,Settings!$B$4)))</f>
        <v/>
      </c>
      <c r="S9025" s="17">
        <f>IF(OR($B9025="",$G9025="",$R9025=0),"",$G9025/$R9025)</f>
        <v/>
      </c>
      <c r="T9025">
        <f>IF($S9025="","",IF($S9025&lt;Settings!$B$8,"Critical",IF($S9025&lt;Settings!$B$9,"Semi Critical","Non Critical")))</f>
        <v/>
      </c>
      <c r="U9025">
        <f>IF($B9025="","",IFERROR(VLOOKUP($O9025,Leaders!$A:$B,2,0),"Not Mapped"))</f>
        <v/>
      </c>
    </row>
    <row r="9026">
      <c r="A9026" s="16" t="n"/>
      <c r="G9026" s="17" t="n"/>
      <c r="H9026" s="17" t="n"/>
      <c r="I9026" s="17" t="n"/>
      <c r="J9026" s="17" t="n"/>
      <c r="K9026" s="17" t="n"/>
      <c r="L9026" s="17" t="n"/>
      <c r="N9026">
        <f>IF($B9026="","",IF($C9026="SUPERSTORE","Superstore","DH"))</f>
        <v/>
      </c>
      <c r="O9026">
        <f>IF($B9026="","",IFERROR(VLOOKUP($B9026,Mapping!$A:$C,2,0),"Not Mapped"))</f>
        <v/>
      </c>
      <c r="P9026">
        <f>IF($B9026="","",IFERROR(VLOOKUP($B9026,Mapping!$A:$C,3,0),"Not Mapped"))</f>
        <v/>
      </c>
      <c r="Q9026">
        <f>IF($B9026="","",IF(COUNTIF(Exclusions!$A:$A,$B9026)&gt;0,"Yes","No"))</f>
        <v/>
      </c>
      <c r="R9026" s="17">
        <f>IF($B9026="","",MIN(1,DAY($A9026)/IF($N9026="Superstore",Settings!$B$5,Settings!$B$4)))</f>
        <v/>
      </c>
      <c r="S9026" s="17">
        <f>IF(OR($B9026="",$G9026="",$R9026=0),"",$G9026/$R9026)</f>
        <v/>
      </c>
      <c r="T9026">
        <f>IF($S9026="","",IF($S9026&lt;Settings!$B$8,"Critical",IF($S9026&lt;Settings!$B$9,"Semi Critical","Non Critical")))</f>
        <v/>
      </c>
      <c r="U9026">
        <f>IF($B9026="","",IFERROR(VLOOKUP($O9026,Leaders!$A:$B,2,0),"Not Mapped"))</f>
        <v/>
      </c>
    </row>
    <row r="9027">
      <c r="A9027" s="16" t="n"/>
      <c r="G9027" s="17" t="n"/>
      <c r="H9027" s="17" t="n"/>
      <c r="I9027" s="17" t="n"/>
      <c r="J9027" s="17" t="n"/>
      <c r="K9027" s="17" t="n"/>
      <c r="L9027" s="17" t="n"/>
      <c r="N9027">
        <f>IF($B9027="","",IF($C9027="SUPERSTORE","Superstore","DH"))</f>
        <v/>
      </c>
      <c r="O9027">
        <f>IF($B9027="","",IFERROR(VLOOKUP($B9027,Mapping!$A:$C,2,0),"Not Mapped"))</f>
        <v/>
      </c>
      <c r="P9027">
        <f>IF($B9027="","",IFERROR(VLOOKUP($B9027,Mapping!$A:$C,3,0),"Not Mapped"))</f>
        <v/>
      </c>
      <c r="Q9027">
        <f>IF($B9027="","",IF(COUNTIF(Exclusions!$A:$A,$B9027)&gt;0,"Yes","No"))</f>
        <v/>
      </c>
      <c r="R9027" s="17">
        <f>IF($B9027="","",MIN(1,DAY($A9027)/IF($N9027="Superstore",Settings!$B$5,Settings!$B$4)))</f>
        <v/>
      </c>
      <c r="S9027" s="17">
        <f>IF(OR($B9027="",$G9027="",$R9027=0),"",$G9027/$R9027)</f>
        <v/>
      </c>
      <c r="T9027">
        <f>IF($S9027="","",IF($S9027&lt;Settings!$B$8,"Critical",IF($S9027&lt;Settings!$B$9,"Semi Critical","Non Critical")))</f>
        <v/>
      </c>
      <c r="U9027">
        <f>IF($B9027="","",IFERROR(VLOOKUP($O9027,Leaders!$A:$B,2,0),"Not Mapped"))</f>
        <v/>
      </c>
    </row>
    <row r="9028">
      <c r="A9028" s="16" t="n"/>
      <c r="G9028" s="17" t="n"/>
      <c r="H9028" s="17" t="n"/>
      <c r="I9028" s="17" t="n"/>
      <c r="J9028" s="17" t="n"/>
      <c r="K9028" s="17" t="n"/>
      <c r="L9028" s="17" t="n"/>
      <c r="N9028">
        <f>IF($B9028="","",IF($C9028="SUPERSTORE","Superstore","DH"))</f>
        <v/>
      </c>
      <c r="O9028">
        <f>IF($B9028="","",IFERROR(VLOOKUP($B9028,Mapping!$A:$C,2,0),"Not Mapped"))</f>
        <v/>
      </c>
      <c r="P9028">
        <f>IF($B9028="","",IFERROR(VLOOKUP($B9028,Mapping!$A:$C,3,0),"Not Mapped"))</f>
        <v/>
      </c>
      <c r="Q9028">
        <f>IF($B9028="","",IF(COUNTIF(Exclusions!$A:$A,$B9028)&gt;0,"Yes","No"))</f>
        <v/>
      </c>
      <c r="R9028" s="17">
        <f>IF($B9028="","",MIN(1,DAY($A9028)/IF($N9028="Superstore",Settings!$B$5,Settings!$B$4)))</f>
        <v/>
      </c>
      <c r="S9028" s="17">
        <f>IF(OR($B9028="",$G9028="",$R9028=0),"",$G9028/$R9028)</f>
        <v/>
      </c>
      <c r="T9028">
        <f>IF($S9028="","",IF($S9028&lt;Settings!$B$8,"Critical",IF($S9028&lt;Settings!$B$9,"Semi Critical","Non Critical")))</f>
        <v/>
      </c>
      <c r="U9028">
        <f>IF($B9028="","",IFERROR(VLOOKUP($O9028,Leaders!$A:$B,2,0),"Not Mapped"))</f>
        <v/>
      </c>
    </row>
    <row r="9029">
      <c r="A9029" s="16" t="n"/>
      <c r="G9029" s="17" t="n"/>
      <c r="H9029" s="17" t="n"/>
      <c r="I9029" s="17" t="n"/>
      <c r="J9029" s="17" t="n"/>
      <c r="K9029" s="17" t="n"/>
      <c r="L9029" s="17" t="n"/>
      <c r="N9029">
        <f>IF($B9029="","",IF($C9029="SUPERSTORE","Superstore","DH"))</f>
        <v/>
      </c>
      <c r="O9029">
        <f>IF($B9029="","",IFERROR(VLOOKUP($B9029,Mapping!$A:$C,2,0),"Not Mapped"))</f>
        <v/>
      </c>
      <c r="P9029">
        <f>IF($B9029="","",IFERROR(VLOOKUP($B9029,Mapping!$A:$C,3,0),"Not Mapped"))</f>
        <v/>
      </c>
      <c r="Q9029">
        <f>IF($B9029="","",IF(COUNTIF(Exclusions!$A:$A,$B9029)&gt;0,"Yes","No"))</f>
        <v/>
      </c>
      <c r="R9029" s="17">
        <f>IF($B9029="","",MIN(1,DAY($A9029)/IF($N9029="Superstore",Settings!$B$5,Settings!$B$4)))</f>
        <v/>
      </c>
      <c r="S9029" s="17">
        <f>IF(OR($B9029="",$G9029="",$R9029=0),"",$G9029/$R9029)</f>
        <v/>
      </c>
      <c r="T9029">
        <f>IF($S9029="","",IF($S9029&lt;Settings!$B$8,"Critical",IF($S9029&lt;Settings!$B$9,"Semi Critical","Non Critical")))</f>
        <v/>
      </c>
      <c r="U9029">
        <f>IF($B9029="","",IFERROR(VLOOKUP($O9029,Leaders!$A:$B,2,0),"Not Mapped"))</f>
        <v/>
      </c>
    </row>
    <row r="9030">
      <c r="A9030" s="16" t="n"/>
      <c r="G9030" s="17" t="n"/>
      <c r="H9030" s="17" t="n"/>
      <c r="I9030" s="17" t="n"/>
      <c r="J9030" s="17" t="n"/>
      <c r="K9030" s="17" t="n"/>
      <c r="L9030" s="17" t="n"/>
      <c r="N9030">
        <f>IF($B9030="","",IF($C9030="SUPERSTORE","Superstore","DH"))</f>
        <v/>
      </c>
      <c r="O9030">
        <f>IF($B9030="","",IFERROR(VLOOKUP($B9030,Mapping!$A:$C,2,0),"Not Mapped"))</f>
        <v/>
      </c>
      <c r="P9030">
        <f>IF($B9030="","",IFERROR(VLOOKUP($B9030,Mapping!$A:$C,3,0),"Not Mapped"))</f>
        <v/>
      </c>
      <c r="Q9030">
        <f>IF($B9030="","",IF(COUNTIF(Exclusions!$A:$A,$B9030)&gt;0,"Yes","No"))</f>
        <v/>
      </c>
      <c r="R9030" s="17">
        <f>IF($B9030="","",MIN(1,DAY($A9030)/IF($N9030="Superstore",Settings!$B$5,Settings!$B$4)))</f>
        <v/>
      </c>
      <c r="S9030" s="17">
        <f>IF(OR($B9030="",$G9030="",$R9030=0),"",$G9030/$R9030)</f>
        <v/>
      </c>
      <c r="T9030">
        <f>IF($S9030="","",IF($S9030&lt;Settings!$B$8,"Critical",IF($S9030&lt;Settings!$B$9,"Semi Critical","Non Critical")))</f>
        <v/>
      </c>
      <c r="U9030">
        <f>IF($B9030="","",IFERROR(VLOOKUP($O9030,Leaders!$A:$B,2,0),"Not Mapped"))</f>
        <v/>
      </c>
    </row>
    <row r="9031">
      <c r="A9031" s="16" t="n"/>
      <c r="G9031" s="17" t="n"/>
      <c r="H9031" s="17" t="n"/>
      <c r="I9031" s="17" t="n"/>
      <c r="J9031" s="17" t="n"/>
      <c r="K9031" s="17" t="n"/>
      <c r="L9031" s="17" t="n"/>
      <c r="N9031">
        <f>IF($B9031="","",IF($C9031="SUPERSTORE","Superstore","DH"))</f>
        <v/>
      </c>
      <c r="O9031">
        <f>IF($B9031="","",IFERROR(VLOOKUP($B9031,Mapping!$A:$C,2,0),"Not Mapped"))</f>
        <v/>
      </c>
      <c r="P9031">
        <f>IF($B9031="","",IFERROR(VLOOKUP($B9031,Mapping!$A:$C,3,0),"Not Mapped"))</f>
        <v/>
      </c>
      <c r="Q9031">
        <f>IF($B9031="","",IF(COUNTIF(Exclusions!$A:$A,$B9031)&gt;0,"Yes","No"))</f>
        <v/>
      </c>
      <c r="R9031" s="17">
        <f>IF($B9031="","",MIN(1,DAY($A9031)/IF($N9031="Superstore",Settings!$B$5,Settings!$B$4)))</f>
        <v/>
      </c>
      <c r="S9031" s="17">
        <f>IF(OR($B9031="",$G9031="",$R9031=0),"",$G9031/$R9031)</f>
        <v/>
      </c>
      <c r="T9031">
        <f>IF($S9031="","",IF($S9031&lt;Settings!$B$8,"Critical",IF($S9031&lt;Settings!$B$9,"Semi Critical","Non Critical")))</f>
        <v/>
      </c>
      <c r="U9031">
        <f>IF($B9031="","",IFERROR(VLOOKUP($O9031,Leaders!$A:$B,2,0),"Not Mapped"))</f>
        <v/>
      </c>
    </row>
    <row r="9032">
      <c r="A9032" s="16" t="n"/>
      <c r="G9032" s="17" t="n"/>
      <c r="H9032" s="17" t="n"/>
      <c r="I9032" s="17" t="n"/>
      <c r="J9032" s="17" t="n"/>
      <c r="K9032" s="17" t="n"/>
      <c r="L9032" s="17" t="n"/>
      <c r="N9032">
        <f>IF($B9032="","",IF($C9032="SUPERSTORE","Superstore","DH"))</f>
        <v/>
      </c>
      <c r="O9032">
        <f>IF($B9032="","",IFERROR(VLOOKUP($B9032,Mapping!$A:$C,2,0),"Not Mapped"))</f>
        <v/>
      </c>
      <c r="P9032">
        <f>IF($B9032="","",IFERROR(VLOOKUP($B9032,Mapping!$A:$C,3,0),"Not Mapped"))</f>
        <v/>
      </c>
      <c r="Q9032">
        <f>IF($B9032="","",IF(COUNTIF(Exclusions!$A:$A,$B9032)&gt;0,"Yes","No"))</f>
        <v/>
      </c>
      <c r="R9032" s="17">
        <f>IF($B9032="","",MIN(1,DAY($A9032)/IF($N9032="Superstore",Settings!$B$5,Settings!$B$4)))</f>
        <v/>
      </c>
      <c r="S9032" s="17">
        <f>IF(OR($B9032="",$G9032="",$R9032=0),"",$G9032/$R9032)</f>
        <v/>
      </c>
      <c r="T9032">
        <f>IF($S9032="","",IF($S9032&lt;Settings!$B$8,"Critical",IF($S9032&lt;Settings!$B$9,"Semi Critical","Non Critical")))</f>
        <v/>
      </c>
      <c r="U9032">
        <f>IF($B9032="","",IFERROR(VLOOKUP($O9032,Leaders!$A:$B,2,0),"Not Mapped"))</f>
        <v/>
      </c>
    </row>
    <row r="9033">
      <c r="A9033" s="16" t="n"/>
      <c r="G9033" s="17" t="n"/>
      <c r="H9033" s="17" t="n"/>
      <c r="I9033" s="17" t="n"/>
      <c r="J9033" s="17" t="n"/>
      <c r="K9033" s="17" t="n"/>
      <c r="L9033" s="17" t="n"/>
      <c r="N9033">
        <f>IF($B9033="","",IF($C9033="SUPERSTORE","Superstore","DH"))</f>
        <v/>
      </c>
      <c r="O9033">
        <f>IF($B9033="","",IFERROR(VLOOKUP($B9033,Mapping!$A:$C,2,0),"Not Mapped"))</f>
        <v/>
      </c>
      <c r="P9033">
        <f>IF($B9033="","",IFERROR(VLOOKUP($B9033,Mapping!$A:$C,3,0),"Not Mapped"))</f>
        <v/>
      </c>
      <c r="Q9033">
        <f>IF($B9033="","",IF(COUNTIF(Exclusions!$A:$A,$B9033)&gt;0,"Yes","No"))</f>
        <v/>
      </c>
      <c r="R9033" s="17">
        <f>IF($B9033="","",MIN(1,DAY($A9033)/IF($N9033="Superstore",Settings!$B$5,Settings!$B$4)))</f>
        <v/>
      </c>
      <c r="S9033" s="17">
        <f>IF(OR($B9033="",$G9033="",$R9033=0),"",$G9033/$R9033)</f>
        <v/>
      </c>
      <c r="T9033">
        <f>IF($S9033="","",IF($S9033&lt;Settings!$B$8,"Critical",IF($S9033&lt;Settings!$B$9,"Semi Critical","Non Critical")))</f>
        <v/>
      </c>
      <c r="U9033">
        <f>IF($B9033="","",IFERROR(VLOOKUP($O9033,Leaders!$A:$B,2,0),"Not Mapped"))</f>
        <v/>
      </c>
    </row>
    <row r="9034">
      <c r="A9034" s="16" t="n"/>
      <c r="G9034" s="17" t="n"/>
      <c r="H9034" s="17" t="n"/>
      <c r="I9034" s="17" t="n"/>
      <c r="J9034" s="17" t="n"/>
      <c r="K9034" s="17" t="n"/>
      <c r="L9034" s="17" t="n"/>
      <c r="N9034">
        <f>IF($B9034="","",IF($C9034="SUPERSTORE","Superstore","DH"))</f>
        <v/>
      </c>
      <c r="O9034">
        <f>IF($B9034="","",IFERROR(VLOOKUP($B9034,Mapping!$A:$C,2,0),"Not Mapped"))</f>
        <v/>
      </c>
      <c r="P9034">
        <f>IF($B9034="","",IFERROR(VLOOKUP($B9034,Mapping!$A:$C,3,0),"Not Mapped"))</f>
        <v/>
      </c>
      <c r="Q9034">
        <f>IF($B9034="","",IF(COUNTIF(Exclusions!$A:$A,$B9034)&gt;0,"Yes","No"))</f>
        <v/>
      </c>
      <c r="R9034" s="17">
        <f>IF($B9034="","",MIN(1,DAY($A9034)/IF($N9034="Superstore",Settings!$B$5,Settings!$B$4)))</f>
        <v/>
      </c>
      <c r="S9034" s="17">
        <f>IF(OR($B9034="",$G9034="",$R9034=0),"",$G9034/$R9034)</f>
        <v/>
      </c>
      <c r="T9034">
        <f>IF($S9034="","",IF($S9034&lt;Settings!$B$8,"Critical",IF($S9034&lt;Settings!$B$9,"Semi Critical","Non Critical")))</f>
        <v/>
      </c>
      <c r="U9034">
        <f>IF($B9034="","",IFERROR(VLOOKUP($O9034,Leaders!$A:$B,2,0),"Not Mapped"))</f>
        <v/>
      </c>
    </row>
    <row r="9035">
      <c r="A9035" s="16" t="n"/>
      <c r="G9035" s="17" t="n"/>
      <c r="H9035" s="17" t="n"/>
      <c r="I9035" s="17" t="n"/>
      <c r="J9035" s="17" t="n"/>
      <c r="K9035" s="17" t="n"/>
      <c r="L9035" s="17" t="n"/>
      <c r="N9035">
        <f>IF($B9035="","",IF($C9035="SUPERSTORE","Superstore","DH"))</f>
        <v/>
      </c>
      <c r="O9035">
        <f>IF($B9035="","",IFERROR(VLOOKUP($B9035,Mapping!$A:$C,2,0),"Not Mapped"))</f>
        <v/>
      </c>
      <c r="P9035">
        <f>IF($B9035="","",IFERROR(VLOOKUP($B9035,Mapping!$A:$C,3,0),"Not Mapped"))</f>
        <v/>
      </c>
      <c r="Q9035">
        <f>IF($B9035="","",IF(COUNTIF(Exclusions!$A:$A,$B9035)&gt;0,"Yes","No"))</f>
        <v/>
      </c>
      <c r="R9035" s="17">
        <f>IF($B9035="","",MIN(1,DAY($A9035)/IF($N9035="Superstore",Settings!$B$5,Settings!$B$4)))</f>
        <v/>
      </c>
      <c r="S9035" s="17">
        <f>IF(OR($B9035="",$G9035="",$R9035=0),"",$G9035/$R9035)</f>
        <v/>
      </c>
      <c r="T9035">
        <f>IF($S9035="","",IF($S9035&lt;Settings!$B$8,"Critical",IF($S9035&lt;Settings!$B$9,"Semi Critical","Non Critical")))</f>
        <v/>
      </c>
      <c r="U9035">
        <f>IF($B9035="","",IFERROR(VLOOKUP($O9035,Leaders!$A:$B,2,0),"Not Mapped"))</f>
        <v/>
      </c>
    </row>
    <row r="9036">
      <c r="A9036" s="16" t="n"/>
      <c r="G9036" s="17" t="n"/>
      <c r="H9036" s="17" t="n"/>
      <c r="I9036" s="17" t="n"/>
      <c r="J9036" s="17" t="n"/>
      <c r="K9036" s="17" t="n"/>
      <c r="L9036" s="17" t="n"/>
      <c r="N9036">
        <f>IF($B9036="","",IF($C9036="SUPERSTORE","Superstore","DH"))</f>
        <v/>
      </c>
      <c r="O9036">
        <f>IF($B9036="","",IFERROR(VLOOKUP($B9036,Mapping!$A:$C,2,0),"Not Mapped"))</f>
        <v/>
      </c>
      <c r="P9036">
        <f>IF($B9036="","",IFERROR(VLOOKUP($B9036,Mapping!$A:$C,3,0),"Not Mapped"))</f>
        <v/>
      </c>
      <c r="Q9036">
        <f>IF($B9036="","",IF(COUNTIF(Exclusions!$A:$A,$B9036)&gt;0,"Yes","No"))</f>
        <v/>
      </c>
      <c r="R9036" s="17">
        <f>IF($B9036="","",MIN(1,DAY($A9036)/IF($N9036="Superstore",Settings!$B$5,Settings!$B$4)))</f>
        <v/>
      </c>
      <c r="S9036" s="17">
        <f>IF(OR($B9036="",$G9036="",$R9036=0),"",$G9036/$R9036)</f>
        <v/>
      </c>
      <c r="T9036">
        <f>IF($S9036="","",IF($S9036&lt;Settings!$B$8,"Critical",IF($S9036&lt;Settings!$B$9,"Semi Critical","Non Critical")))</f>
        <v/>
      </c>
      <c r="U9036">
        <f>IF($B9036="","",IFERROR(VLOOKUP($O9036,Leaders!$A:$B,2,0),"Not Mapped"))</f>
        <v/>
      </c>
    </row>
    <row r="9037">
      <c r="A9037" s="16" t="n"/>
      <c r="G9037" s="17" t="n"/>
      <c r="H9037" s="17" t="n"/>
      <c r="I9037" s="17" t="n"/>
      <c r="J9037" s="17" t="n"/>
      <c r="K9037" s="17" t="n"/>
      <c r="L9037" s="17" t="n"/>
      <c r="N9037">
        <f>IF($B9037="","",IF($C9037="SUPERSTORE","Superstore","DH"))</f>
        <v/>
      </c>
      <c r="O9037">
        <f>IF($B9037="","",IFERROR(VLOOKUP($B9037,Mapping!$A:$C,2,0),"Not Mapped"))</f>
        <v/>
      </c>
      <c r="P9037">
        <f>IF($B9037="","",IFERROR(VLOOKUP($B9037,Mapping!$A:$C,3,0),"Not Mapped"))</f>
        <v/>
      </c>
      <c r="Q9037">
        <f>IF($B9037="","",IF(COUNTIF(Exclusions!$A:$A,$B9037)&gt;0,"Yes","No"))</f>
        <v/>
      </c>
      <c r="R9037" s="17">
        <f>IF($B9037="","",MIN(1,DAY($A9037)/IF($N9037="Superstore",Settings!$B$5,Settings!$B$4)))</f>
        <v/>
      </c>
      <c r="S9037" s="17">
        <f>IF(OR($B9037="",$G9037="",$R9037=0),"",$G9037/$R9037)</f>
        <v/>
      </c>
      <c r="T9037">
        <f>IF($S9037="","",IF($S9037&lt;Settings!$B$8,"Critical",IF($S9037&lt;Settings!$B$9,"Semi Critical","Non Critical")))</f>
        <v/>
      </c>
      <c r="U9037">
        <f>IF($B9037="","",IFERROR(VLOOKUP($O9037,Leaders!$A:$B,2,0),"Not Mapped"))</f>
        <v/>
      </c>
    </row>
    <row r="9038">
      <c r="A9038" s="16" t="n"/>
      <c r="G9038" s="17" t="n"/>
      <c r="H9038" s="17" t="n"/>
      <c r="I9038" s="17" t="n"/>
      <c r="J9038" s="17" t="n"/>
      <c r="K9038" s="17" t="n"/>
      <c r="L9038" s="17" t="n"/>
      <c r="N9038">
        <f>IF($B9038="","",IF($C9038="SUPERSTORE","Superstore","DH"))</f>
        <v/>
      </c>
      <c r="O9038">
        <f>IF($B9038="","",IFERROR(VLOOKUP($B9038,Mapping!$A:$C,2,0),"Not Mapped"))</f>
        <v/>
      </c>
      <c r="P9038">
        <f>IF($B9038="","",IFERROR(VLOOKUP($B9038,Mapping!$A:$C,3,0),"Not Mapped"))</f>
        <v/>
      </c>
      <c r="Q9038">
        <f>IF($B9038="","",IF(COUNTIF(Exclusions!$A:$A,$B9038)&gt;0,"Yes","No"))</f>
        <v/>
      </c>
      <c r="R9038" s="17">
        <f>IF($B9038="","",MIN(1,DAY($A9038)/IF($N9038="Superstore",Settings!$B$5,Settings!$B$4)))</f>
        <v/>
      </c>
      <c r="S9038" s="17">
        <f>IF(OR($B9038="",$G9038="",$R9038=0),"",$G9038/$R9038)</f>
        <v/>
      </c>
      <c r="T9038">
        <f>IF($S9038="","",IF($S9038&lt;Settings!$B$8,"Critical",IF($S9038&lt;Settings!$B$9,"Semi Critical","Non Critical")))</f>
        <v/>
      </c>
      <c r="U9038">
        <f>IF($B9038="","",IFERROR(VLOOKUP($O9038,Leaders!$A:$B,2,0),"Not Mapped"))</f>
        <v/>
      </c>
    </row>
    <row r="9039">
      <c r="A9039" s="16" t="n"/>
      <c r="G9039" s="17" t="n"/>
      <c r="H9039" s="17" t="n"/>
      <c r="I9039" s="17" t="n"/>
      <c r="J9039" s="17" t="n"/>
      <c r="K9039" s="17" t="n"/>
      <c r="L9039" s="17" t="n"/>
      <c r="N9039">
        <f>IF($B9039="","",IF($C9039="SUPERSTORE","Superstore","DH"))</f>
        <v/>
      </c>
      <c r="O9039">
        <f>IF($B9039="","",IFERROR(VLOOKUP($B9039,Mapping!$A:$C,2,0),"Not Mapped"))</f>
        <v/>
      </c>
      <c r="P9039">
        <f>IF($B9039="","",IFERROR(VLOOKUP($B9039,Mapping!$A:$C,3,0),"Not Mapped"))</f>
        <v/>
      </c>
      <c r="Q9039">
        <f>IF($B9039="","",IF(COUNTIF(Exclusions!$A:$A,$B9039)&gt;0,"Yes","No"))</f>
        <v/>
      </c>
      <c r="R9039" s="17">
        <f>IF($B9039="","",MIN(1,DAY($A9039)/IF($N9039="Superstore",Settings!$B$5,Settings!$B$4)))</f>
        <v/>
      </c>
      <c r="S9039" s="17">
        <f>IF(OR($B9039="",$G9039="",$R9039=0),"",$G9039/$R9039)</f>
        <v/>
      </c>
      <c r="T9039">
        <f>IF($S9039="","",IF($S9039&lt;Settings!$B$8,"Critical",IF($S9039&lt;Settings!$B$9,"Semi Critical","Non Critical")))</f>
        <v/>
      </c>
      <c r="U9039">
        <f>IF($B9039="","",IFERROR(VLOOKUP($O9039,Leaders!$A:$B,2,0),"Not Mapped"))</f>
        <v/>
      </c>
    </row>
    <row r="9040">
      <c r="A9040" s="16" t="n"/>
      <c r="G9040" s="17" t="n"/>
      <c r="H9040" s="17" t="n"/>
      <c r="I9040" s="17" t="n"/>
      <c r="J9040" s="17" t="n"/>
      <c r="K9040" s="17" t="n"/>
      <c r="L9040" s="17" t="n"/>
      <c r="N9040">
        <f>IF($B9040="","",IF($C9040="SUPERSTORE","Superstore","DH"))</f>
        <v/>
      </c>
      <c r="O9040">
        <f>IF($B9040="","",IFERROR(VLOOKUP($B9040,Mapping!$A:$C,2,0),"Not Mapped"))</f>
        <v/>
      </c>
      <c r="P9040">
        <f>IF($B9040="","",IFERROR(VLOOKUP($B9040,Mapping!$A:$C,3,0),"Not Mapped"))</f>
        <v/>
      </c>
      <c r="Q9040">
        <f>IF($B9040="","",IF(COUNTIF(Exclusions!$A:$A,$B9040)&gt;0,"Yes","No"))</f>
        <v/>
      </c>
      <c r="R9040" s="17">
        <f>IF($B9040="","",MIN(1,DAY($A9040)/IF($N9040="Superstore",Settings!$B$5,Settings!$B$4)))</f>
        <v/>
      </c>
      <c r="S9040" s="17">
        <f>IF(OR($B9040="",$G9040="",$R9040=0),"",$G9040/$R9040)</f>
        <v/>
      </c>
      <c r="T9040">
        <f>IF($S9040="","",IF($S9040&lt;Settings!$B$8,"Critical",IF($S9040&lt;Settings!$B$9,"Semi Critical","Non Critical")))</f>
        <v/>
      </c>
      <c r="U9040">
        <f>IF($B9040="","",IFERROR(VLOOKUP($O9040,Leaders!$A:$B,2,0),"Not Mapped"))</f>
        <v/>
      </c>
    </row>
    <row r="9041">
      <c r="A9041" s="16" t="n"/>
      <c r="G9041" s="17" t="n"/>
      <c r="H9041" s="17" t="n"/>
      <c r="I9041" s="17" t="n"/>
      <c r="J9041" s="17" t="n"/>
      <c r="K9041" s="17" t="n"/>
      <c r="L9041" s="17" t="n"/>
      <c r="N9041">
        <f>IF($B9041="","",IF($C9041="SUPERSTORE","Superstore","DH"))</f>
        <v/>
      </c>
      <c r="O9041">
        <f>IF($B9041="","",IFERROR(VLOOKUP($B9041,Mapping!$A:$C,2,0),"Not Mapped"))</f>
        <v/>
      </c>
      <c r="P9041">
        <f>IF($B9041="","",IFERROR(VLOOKUP($B9041,Mapping!$A:$C,3,0),"Not Mapped"))</f>
        <v/>
      </c>
      <c r="Q9041">
        <f>IF($B9041="","",IF(COUNTIF(Exclusions!$A:$A,$B9041)&gt;0,"Yes","No"))</f>
        <v/>
      </c>
      <c r="R9041" s="17">
        <f>IF($B9041="","",MIN(1,DAY($A9041)/IF($N9041="Superstore",Settings!$B$5,Settings!$B$4)))</f>
        <v/>
      </c>
      <c r="S9041" s="17">
        <f>IF(OR($B9041="",$G9041="",$R9041=0),"",$G9041/$R9041)</f>
        <v/>
      </c>
      <c r="T9041">
        <f>IF($S9041="","",IF($S9041&lt;Settings!$B$8,"Critical",IF($S9041&lt;Settings!$B$9,"Semi Critical","Non Critical")))</f>
        <v/>
      </c>
      <c r="U9041">
        <f>IF($B9041="","",IFERROR(VLOOKUP($O9041,Leaders!$A:$B,2,0),"Not Mapped"))</f>
        <v/>
      </c>
    </row>
    <row r="9042">
      <c r="A9042" s="16" t="n"/>
      <c r="G9042" s="17" t="n"/>
      <c r="H9042" s="17" t="n"/>
      <c r="I9042" s="17" t="n"/>
      <c r="J9042" s="17" t="n"/>
      <c r="K9042" s="17" t="n"/>
      <c r="L9042" s="17" t="n"/>
      <c r="N9042">
        <f>IF($B9042="","",IF($C9042="SUPERSTORE","Superstore","DH"))</f>
        <v/>
      </c>
      <c r="O9042">
        <f>IF($B9042="","",IFERROR(VLOOKUP($B9042,Mapping!$A:$C,2,0),"Not Mapped"))</f>
        <v/>
      </c>
      <c r="P9042">
        <f>IF($B9042="","",IFERROR(VLOOKUP($B9042,Mapping!$A:$C,3,0),"Not Mapped"))</f>
        <v/>
      </c>
      <c r="Q9042">
        <f>IF($B9042="","",IF(COUNTIF(Exclusions!$A:$A,$B9042)&gt;0,"Yes","No"))</f>
        <v/>
      </c>
      <c r="R9042" s="17">
        <f>IF($B9042="","",MIN(1,DAY($A9042)/IF($N9042="Superstore",Settings!$B$5,Settings!$B$4)))</f>
        <v/>
      </c>
      <c r="S9042" s="17">
        <f>IF(OR($B9042="",$G9042="",$R9042=0),"",$G9042/$R9042)</f>
        <v/>
      </c>
      <c r="T9042">
        <f>IF($S9042="","",IF($S9042&lt;Settings!$B$8,"Critical",IF($S9042&lt;Settings!$B$9,"Semi Critical","Non Critical")))</f>
        <v/>
      </c>
      <c r="U9042">
        <f>IF($B9042="","",IFERROR(VLOOKUP($O9042,Leaders!$A:$B,2,0),"Not Mapped"))</f>
        <v/>
      </c>
    </row>
    <row r="9043">
      <c r="A9043" s="16" t="n"/>
      <c r="G9043" s="17" t="n"/>
      <c r="H9043" s="17" t="n"/>
      <c r="I9043" s="17" t="n"/>
      <c r="J9043" s="17" t="n"/>
      <c r="K9043" s="17" t="n"/>
      <c r="L9043" s="17" t="n"/>
      <c r="N9043">
        <f>IF($B9043="","",IF($C9043="SUPERSTORE","Superstore","DH"))</f>
        <v/>
      </c>
      <c r="O9043">
        <f>IF($B9043="","",IFERROR(VLOOKUP($B9043,Mapping!$A:$C,2,0),"Not Mapped"))</f>
        <v/>
      </c>
      <c r="P9043">
        <f>IF($B9043="","",IFERROR(VLOOKUP($B9043,Mapping!$A:$C,3,0),"Not Mapped"))</f>
        <v/>
      </c>
      <c r="Q9043">
        <f>IF($B9043="","",IF(COUNTIF(Exclusions!$A:$A,$B9043)&gt;0,"Yes","No"))</f>
        <v/>
      </c>
      <c r="R9043" s="17">
        <f>IF($B9043="","",MIN(1,DAY($A9043)/IF($N9043="Superstore",Settings!$B$5,Settings!$B$4)))</f>
        <v/>
      </c>
      <c r="S9043" s="17">
        <f>IF(OR($B9043="",$G9043="",$R9043=0),"",$G9043/$R9043)</f>
        <v/>
      </c>
      <c r="T9043">
        <f>IF($S9043="","",IF($S9043&lt;Settings!$B$8,"Critical",IF($S9043&lt;Settings!$B$9,"Semi Critical","Non Critical")))</f>
        <v/>
      </c>
      <c r="U9043">
        <f>IF($B9043="","",IFERROR(VLOOKUP($O9043,Leaders!$A:$B,2,0),"Not Mapped"))</f>
        <v/>
      </c>
    </row>
    <row r="9044">
      <c r="A9044" s="16" t="n"/>
      <c r="G9044" s="17" t="n"/>
      <c r="H9044" s="17" t="n"/>
      <c r="I9044" s="17" t="n"/>
      <c r="J9044" s="17" t="n"/>
      <c r="K9044" s="17" t="n"/>
      <c r="L9044" s="17" t="n"/>
      <c r="N9044">
        <f>IF($B9044="","",IF($C9044="SUPERSTORE","Superstore","DH"))</f>
        <v/>
      </c>
      <c r="O9044">
        <f>IF($B9044="","",IFERROR(VLOOKUP($B9044,Mapping!$A:$C,2,0),"Not Mapped"))</f>
        <v/>
      </c>
      <c r="P9044">
        <f>IF($B9044="","",IFERROR(VLOOKUP($B9044,Mapping!$A:$C,3,0),"Not Mapped"))</f>
        <v/>
      </c>
      <c r="Q9044">
        <f>IF($B9044="","",IF(COUNTIF(Exclusions!$A:$A,$B9044)&gt;0,"Yes","No"))</f>
        <v/>
      </c>
      <c r="R9044" s="17">
        <f>IF($B9044="","",MIN(1,DAY($A9044)/IF($N9044="Superstore",Settings!$B$5,Settings!$B$4)))</f>
        <v/>
      </c>
      <c r="S9044" s="17">
        <f>IF(OR($B9044="",$G9044="",$R9044=0),"",$G9044/$R9044)</f>
        <v/>
      </c>
      <c r="T9044">
        <f>IF($S9044="","",IF($S9044&lt;Settings!$B$8,"Critical",IF($S9044&lt;Settings!$B$9,"Semi Critical","Non Critical")))</f>
        <v/>
      </c>
      <c r="U9044">
        <f>IF($B9044="","",IFERROR(VLOOKUP($O9044,Leaders!$A:$B,2,0),"Not Mapped"))</f>
        <v/>
      </c>
    </row>
    <row r="9045">
      <c r="A9045" s="16" t="n"/>
      <c r="G9045" s="17" t="n"/>
      <c r="H9045" s="17" t="n"/>
      <c r="I9045" s="17" t="n"/>
      <c r="J9045" s="17" t="n"/>
      <c r="K9045" s="17" t="n"/>
      <c r="L9045" s="17" t="n"/>
      <c r="N9045">
        <f>IF($B9045="","",IF($C9045="SUPERSTORE","Superstore","DH"))</f>
        <v/>
      </c>
      <c r="O9045">
        <f>IF($B9045="","",IFERROR(VLOOKUP($B9045,Mapping!$A:$C,2,0),"Not Mapped"))</f>
        <v/>
      </c>
      <c r="P9045">
        <f>IF($B9045="","",IFERROR(VLOOKUP($B9045,Mapping!$A:$C,3,0),"Not Mapped"))</f>
        <v/>
      </c>
      <c r="Q9045">
        <f>IF($B9045="","",IF(COUNTIF(Exclusions!$A:$A,$B9045)&gt;0,"Yes","No"))</f>
        <v/>
      </c>
      <c r="R9045" s="17">
        <f>IF($B9045="","",MIN(1,DAY($A9045)/IF($N9045="Superstore",Settings!$B$5,Settings!$B$4)))</f>
        <v/>
      </c>
      <c r="S9045" s="17">
        <f>IF(OR($B9045="",$G9045="",$R9045=0),"",$G9045/$R9045)</f>
        <v/>
      </c>
      <c r="T9045">
        <f>IF($S9045="","",IF($S9045&lt;Settings!$B$8,"Critical",IF($S9045&lt;Settings!$B$9,"Semi Critical","Non Critical")))</f>
        <v/>
      </c>
      <c r="U9045">
        <f>IF($B9045="","",IFERROR(VLOOKUP($O9045,Leaders!$A:$B,2,0),"Not Mapped"))</f>
        <v/>
      </c>
    </row>
    <row r="9046">
      <c r="A9046" s="16" t="n"/>
      <c r="G9046" s="17" t="n"/>
      <c r="H9046" s="17" t="n"/>
      <c r="I9046" s="17" t="n"/>
      <c r="J9046" s="17" t="n"/>
      <c r="K9046" s="17" t="n"/>
      <c r="L9046" s="17" t="n"/>
      <c r="N9046">
        <f>IF($B9046="","",IF($C9046="SUPERSTORE","Superstore","DH"))</f>
        <v/>
      </c>
      <c r="O9046">
        <f>IF($B9046="","",IFERROR(VLOOKUP($B9046,Mapping!$A:$C,2,0),"Not Mapped"))</f>
        <v/>
      </c>
      <c r="P9046">
        <f>IF($B9046="","",IFERROR(VLOOKUP($B9046,Mapping!$A:$C,3,0),"Not Mapped"))</f>
        <v/>
      </c>
      <c r="Q9046">
        <f>IF($B9046="","",IF(COUNTIF(Exclusions!$A:$A,$B9046)&gt;0,"Yes","No"))</f>
        <v/>
      </c>
      <c r="R9046" s="17">
        <f>IF($B9046="","",MIN(1,DAY($A9046)/IF($N9046="Superstore",Settings!$B$5,Settings!$B$4)))</f>
        <v/>
      </c>
      <c r="S9046" s="17">
        <f>IF(OR($B9046="",$G9046="",$R9046=0),"",$G9046/$R9046)</f>
        <v/>
      </c>
      <c r="T9046">
        <f>IF($S9046="","",IF($S9046&lt;Settings!$B$8,"Critical",IF($S9046&lt;Settings!$B$9,"Semi Critical","Non Critical")))</f>
        <v/>
      </c>
      <c r="U9046">
        <f>IF($B9046="","",IFERROR(VLOOKUP($O9046,Leaders!$A:$B,2,0),"Not Mapped"))</f>
        <v/>
      </c>
    </row>
    <row r="9047">
      <c r="A9047" s="16" t="n"/>
      <c r="G9047" s="17" t="n"/>
      <c r="H9047" s="17" t="n"/>
      <c r="I9047" s="17" t="n"/>
      <c r="J9047" s="17" t="n"/>
      <c r="K9047" s="17" t="n"/>
      <c r="L9047" s="17" t="n"/>
      <c r="N9047">
        <f>IF($B9047="","",IF($C9047="SUPERSTORE","Superstore","DH"))</f>
        <v/>
      </c>
      <c r="O9047">
        <f>IF($B9047="","",IFERROR(VLOOKUP($B9047,Mapping!$A:$C,2,0),"Not Mapped"))</f>
        <v/>
      </c>
      <c r="P9047">
        <f>IF($B9047="","",IFERROR(VLOOKUP($B9047,Mapping!$A:$C,3,0),"Not Mapped"))</f>
        <v/>
      </c>
      <c r="Q9047">
        <f>IF($B9047="","",IF(COUNTIF(Exclusions!$A:$A,$B9047)&gt;0,"Yes","No"))</f>
        <v/>
      </c>
      <c r="R9047" s="17">
        <f>IF($B9047="","",MIN(1,DAY($A9047)/IF($N9047="Superstore",Settings!$B$5,Settings!$B$4)))</f>
        <v/>
      </c>
      <c r="S9047" s="17">
        <f>IF(OR($B9047="",$G9047="",$R9047=0),"",$G9047/$R9047)</f>
        <v/>
      </c>
      <c r="T9047">
        <f>IF($S9047="","",IF($S9047&lt;Settings!$B$8,"Critical",IF($S9047&lt;Settings!$B$9,"Semi Critical","Non Critical")))</f>
        <v/>
      </c>
      <c r="U9047">
        <f>IF($B9047="","",IFERROR(VLOOKUP($O9047,Leaders!$A:$B,2,0),"Not Mapped"))</f>
        <v/>
      </c>
    </row>
    <row r="9048">
      <c r="A9048" s="16" t="n"/>
      <c r="G9048" s="17" t="n"/>
      <c r="H9048" s="17" t="n"/>
      <c r="I9048" s="17" t="n"/>
      <c r="J9048" s="17" t="n"/>
      <c r="K9048" s="17" t="n"/>
      <c r="L9048" s="17" t="n"/>
      <c r="N9048">
        <f>IF($B9048="","",IF($C9048="SUPERSTORE","Superstore","DH"))</f>
        <v/>
      </c>
      <c r="O9048">
        <f>IF($B9048="","",IFERROR(VLOOKUP($B9048,Mapping!$A:$C,2,0),"Not Mapped"))</f>
        <v/>
      </c>
      <c r="P9048">
        <f>IF($B9048="","",IFERROR(VLOOKUP($B9048,Mapping!$A:$C,3,0),"Not Mapped"))</f>
        <v/>
      </c>
      <c r="Q9048">
        <f>IF($B9048="","",IF(COUNTIF(Exclusions!$A:$A,$B9048)&gt;0,"Yes","No"))</f>
        <v/>
      </c>
      <c r="R9048" s="17">
        <f>IF($B9048="","",MIN(1,DAY($A9048)/IF($N9048="Superstore",Settings!$B$5,Settings!$B$4)))</f>
        <v/>
      </c>
      <c r="S9048" s="17">
        <f>IF(OR($B9048="",$G9048="",$R9048=0),"",$G9048/$R9048)</f>
        <v/>
      </c>
      <c r="T9048">
        <f>IF($S9048="","",IF($S9048&lt;Settings!$B$8,"Critical",IF($S9048&lt;Settings!$B$9,"Semi Critical","Non Critical")))</f>
        <v/>
      </c>
      <c r="U9048">
        <f>IF($B9048="","",IFERROR(VLOOKUP($O9048,Leaders!$A:$B,2,0),"Not Mapped"))</f>
        <v/>
      </c>
    </row>
    <row r="9049">
      <c r="A9049" s="16" t="n"/>
      <c r="G9049" s="17" t="n"/>
      <c r="H9049" s="17" t="n"/>
      <c r="I9049" s="17" t="n"/>
      <c r="J9049" s="17" t="n"/>
      <c r="K9049" s="17" t="n"/>
      <c r="L9049" s="17" t="n"/>
      <c r="N9049">
        <f>IF($B9049="","",IF($C9049="SUPERSTORE","Superstore","DH"))</f>
        <v/>
      </c>
      <c r="O9049">
        <f>IF($B9049="","",IFERROR(VLOOKUP($B9049,Mapping!$A:$C,2,0),"Not Mapped"))</f>
        <v/>
      </c>
      <c r="P9049">
        <f>IF($B9049="","",IFERROR(VLOOKUP($B9049,Mapping!$A:$C,3,0),"Not Mapped"))</f>
        <v/>
      </c>
      <c r="Q9049">
        <f>IF($B9049="","",IF(COUNTIF(Exclusions!$A:$A,$B9049)&gt;0,"Yes","No"))</f>
        <v/>
      </c>
      <c r="R9049" s="17">
        <f>IF($B9049="","",MIN(1,DAY($A9049)/IF($N9049="Superstore",Settings!$B$5,Settings!$B$4)))</f>
        <v/>
      </c>
      <c r="S9049" s="17">
        <f>IF(OR($B9049="",$G9049="",$R9049=0),"",$G9049/$R9049)</f>
        <v/>
      </c>
      <c r="T9049">
        <f>IF($S9049="","",IF($S9049&lt;Settings!$B$8,"Critical",IF($S9049&lt;Settings!$B$9,"Semi Critical","Non Critical")))</f>
        <v/>
      </c>
      <c r="U9049">
        <f>IF($B9049="","",IFERROR(VLOOKUP($O9049,Leaders!$A:$B,2,0),"Not Mapped"))</f>
        <v/>
      </c>
    </row>
    <row r="9050">
      <c r="A9050" s="16" t="n"/>
      <c r="G9050" s="17" t="n"/>
      <c r="H9050" s="17" t="n"/>
      <c r="I9050" s="17" t="n"/>
      <c r="J9050" s="17" t="n"/>
      <c r="K9050" s="17" t="n"/>
      <c r="L9050" s="17" t="n"/>
      <c r="N9050">
        <f>IF($B9050="","",IF($C9050="SUPERSTORE","Superstore","DH"))</f>
        <v/>
      </c>
      <c r="O9050">
        <f>IF($B9050="","",IFERROR(VLOOKUP($B9050,Mapping!$A:$C,2,0),"Not Mapped"))</f>
        <v/>
      </c>
      <c r="P9050">
        <f>IF($B9050="","",IFERROR(VLOOKUP($B9050,Mapping!$A:$C,3,0),"Not Mapped"))</f>
        <v/>
      </c>
      <c r="Q9050">
        <f>IF($B9050="","",IF(COUNTIF(Exclusions!$A:$A,$B9050)&gt;0,"Yes","No"))</f>
        <v/>
      </c>
      <c r="R9050" s="17">
        <f>IF($B9050="","",MIN(1,DAY($A9050)/IF($N9050="Superstore",Settings!$B$5,Settings!$B$4)))</f>
        <v/>
      </c>
      <c r="S9050" s="17">
        <f>IF(OR($B9050="",$G9050="",$R9050=0),"",$G9050/$R9050)</f>
        <v/>
      </c>
      <c r="T9050">
        <f>IF($S9050="","",IF($S9050&lt;Settings!$B$8,"Critical",IF($S9050&lt;Settings!$B$9,"Semi Critical","Non Critical")))</f>
        <v/>
      </c>
      <c r="U9050">
        <f>IF($B9050="","",IFERROR(VLOOKUP($O9050,Leaders!$A:$B,2,0),"Not Mapped"))</f>
        <v/>
      </c>
    </row>
    <row r="9051">
      <c r="A9051" s="16" t="n"/>
      <c r="G9051" s="17" t="n"/>
      <c r="H9051" s="17" t="n"/>
      <c r="I9051" s="17" t="n"/>
      <c r="J9051" s="17" t="n"/>
      <c r="K9051" s="17" t="n"/>
      <c r="L9051" s="17" t="n"/>
      <c r="N9051">
        <f>IF($B9051="","",IF($C9051="SUPERSTORE","Superstore","DH"))</f>
        <v/>
      </c>
      <c r="O9051">
        <f>IF($B9051="","",IFERROR(VLOOKUP($B9051,Mapping!$A:$C,2,0),"Not Mapped"))</f>
        <v/>
      </c>
      <c r="P9051">
        <f>IF($B9051="","",IFERROR(VLOOKUP($B9051,Mapping!$A:$C,3,0),"Not Mapped"))</f>
        <v/>
      </c>
      <c r="Q9051">
        <f>IF($B9051="","",IF(COUNTIF(Exclusions!$A:$A,$B9051)&gt;0,"Yes","No"))</f>
        <v/>
      </c>
      <c r="R9051" s="17">
        <f>IF($B9051="","",MIN(1,DAY($A9051)/IF($N9051="Superstore",Settings!$B$5,Settings!$B$4)))</f>
        <v/>
      </c>
      <c r="S9051" s="17">
        <f>IF(OR($B9051="",$G9051="",$R9051=0),"",$G9051/$R9051)</f>
        <v/>
      </c>
      <c r="T9051">
        <f>IF($S9051="","",IF($S9051&lt;Settings!$B$8,"Critical",IF($S9051&lt;Settings!$B$9,"Semi Critical","Non Critical")))</f>
        <v/>
      </c>
      <c r="U9051">
        <f>IF($B9051="","",IFERROR(VLOOKUP($O9051,Leaders!$A:$B,2,0),"Not Mapped"))</f>
        <v/>
      </c>
    </row>
    <row r="9052">
      <c r="A9052" s="16" t="n"/>
      <c r="G9052" s="17" t="n"/>
      <c r="H9052" s="17" t="n"/>
      <c r="I9052" s="17" t="n"/>
      <c r="J9052" s="17" t="n"/>
      <c r="K9052" s="17" t="n"/>
      <c r="L9052" s="17" t="n"/>
      <c r="N9052">
        <f>IF($B9052="","",IF($C9052="SUPERSTORE","Superstore","DH"))</f>
        <v/>
      </c>
      <c r="O9052">
        <f>IF($B9052="","",IFERROR(VLOOKUP($B9052,Mapping!$A:$C,2,0),"Not Mapped"))</f>
        <v/>
      </c>
      <c r="P9052">
        <f>IF($B9052="","",IFERROR(VLOOKUP($B9052,Mapping!$A:$C,3,0),"Not Mapped"))</f>
        <v/>
      </c>
      <c r="Q9052">
        <f>IF($B9052="","",IF(COUNTIF(Exclusions!$A:$A,$B9052)&gt;0,"Yes","No"))</f>
        <v/>
      </c>
      <c r="R9052" s="17">
        <f>IF($B9052="","",MIN(1,DAY($A9052)/IF($N9052="Superstore",Settings!$B$5,Settings!$B$4)))</f>
        <v/>
      </c>
      <c r="S9052" s="17">
        <f>IF(OR($B9052="",$G9052="",$R9052=0),"",$G9052/$R9052)</f>
        <v/>
      </c>
      <c r="T9052">
        <f>IF($S9052="","",IF($S9052&lt;Settings!$B$8,"Critical",IF($S9052&lt;Settings!$B$9,"Semi Critical","Non Critical")))</f>
        <v/>
      </c>
      <c r="U9052">
        <f>IF($B9052="","",IFERROR(VLOOKUP($O9052,Leaders!$A:$B,2,0),"Not Mapped"))</f>
        <v/>
      </c>
    </row>
    <row r="9053">
      <c r="A9053" s="16" t="n"/>
      <c r="G9053" s="17" t="n"/>
      <c r="H9053" s="17" t="n"/>
      <c r="I9053" s="17" t="n"/>
      <c r="J9053" s="17" t="n"/>
      <c r="K9053" s="17" t="n"/>
      <c r="L9053" s="17" t="n"/>
      <c r="N9053">
        <f>IF($B9053="","",IF($C9053="SUPERSTORE","Superstore","DH"))</f>
        <v/>
      </c>
      <c r="O9053">
        <f>IF($B9053="","",IFERROR(VLOOKUP($B9053,Mapping!$A:$C,2,0),"Not Mapped"))</f>
        <v/>
      </c>
      <c r="P9053">
        <f>IF($B9053="","",IFERROR(VLOOKUP($B9053,Mapping!$A:$C,3,0),"Not Mapped"))</f>
        <v/>
      </c>
      <c r="Q9053">
        <f>IF($B9053="","",IF(COUNTIF(Exclusions!$A:$A,$B9053)&gt;0,"Yes","No"))</f>
        <v/>
      </c>
      <c r="R9053" s="17">
        <f>IF($B9053="","",MIN(1,DAY($A9053)/IF($N9053="Superstore",Settings!$B$5,Settings!$B$4)))</f>
        <v/>
      </c>
      <c r="S9053" s="17">
        <f>IF(OR($B9053="",$G9053="",$R9053=0),"",$G9053/$R9053)</f>
        <v/>
      </c>
      <c r="T9053">
        <f>IF($S9053="","",IF($S9053&lt;Settings!$B$8,"Critical",IF($S9053&lt;Settings!$B$9,"Semi Critical","Non Critical")))</f>
        <v/>
      </c>
      <c r="U9053">
        <f>IF($B9053="","",IFERROR(VLOOKUP($O9053,Leaders!$A:$B,2,0),"Not Mapped"))</f>
        <v/>
      </c>
    </row>
    <row r="9054">
      <c r="A9054" s="16" t="n"/>
      <c r="G9054" s="17" t="n"/>
      <c r="H9054" s="17" t="n"/>
      <c r="I9054" s="17" t="n"/>
      <c r="J9054" s="17" t="n"/>
      <c r="K9054" s="17" t="n"/>
      <c r="L9054" s="17" t="n"/>
      <c r="N9054">
        <f>IF($B9054="","",IF($C9054="SUPERSTORE","Superstore","DH"))</f>
        <v/>
      </c>
      <c r="O9054">
        <f>IF($B9054="","",IFERROR(VLOOKUP($B9054,Mapping!$A:$C,2,0),"Not Mapped"))</f>
        <v/>
      </c>
      <c r="P9054">
        <f>IF($B9054="","",IFERROR(VLOOKUP($B9054,Mapping!$A:$C,3,0),"Not Mapped"))</f>
        <v/>
      </c>
      <c r="Q9054">
        <f>IF($B9054="","",IF(COUNTIF(Exclusions!$A:$A,$B9054)&gt;0,"Yes","No"))</f>
        <v/>
      </c>
      <c r="R9054" s="17">
        <f>IF($B9054="","",MIN(1,DAY($A9054)/IF($N9054="Superstore",Settings!$B$5,Settings!$B$4)))</f>
        <v/>
      </c>
      <c r="S9054" s="17">
        <f>IF(OR($B9054="",$G9054="",$R9054=0),"",$G9054/$R9054)</f>
        <v/>
      </c>
      <c r="T9054">
        <f>IF($S9054="","",IF($S9054&lt;Settings!$B$8,"Critical",IF($S9054&lt;Settings!$B$9,"Semi Critical","Non Critical")))</f>
        <v/>
      </c>
      <c r="U9054">
        <f>IF($B9054="","",IFERROR(VLOOKUP($O9054,Leaders!$A:$B,2,0),"Not Mapped"))</f>
        <v/>
      </c>
    </row>
    <row r="9055">
      <c r="A9055" s="16" t="n"/>
      <c r="G9055" s="17" t="n"/>
      <c r="H9055" s="17" t="n"/>
      <c r="I9055" s="17" t="n"/>
      <c r="J9055" s="17" t="n"/>
      <c r="K9055" s="17" t="n"/>
      <c r="L9055" s="17" t="n"/>
      <c r="N9055">
        <f>IF($B9055="","",IF($C9055="SUPERSTORE","Superstore","DH"))</f>
        <v/>
      </c>
      <c r="O9055">
        <f>IF($B9055="","",IFERROR(VLOOKUP($B9055,Mapping!$A:$C,2,0),"Not Mapped"))</f>
        <v/>
      </c>
      <c r="P9055">
        <f>IF($B9055="","",IFERROR(VLOOKUP($B9055,Mapping!$A:$C,3,0),"Not Mapped"))</f>
        <v/>
      </c>
      <c r="Q9055">
        <f>IF($B9055="","",IF(COUNTIF(Exclusions!$A:$A,$B9055)&gt;0,"Yes","No"))</f>
        <v/>
      </c>
      <c r="R9055" s="17">
        <f>IF($B9055="","",MIN(1,DAY($A9055)/IF($N9055="Superstore",Settings!$B$5,Settings!$B$4)))</f>
        <v/>
      </c>
      <c r="S9055" s="17">
        <f>IF(OR($B9055="",$G9055="",$R9055=0),"",$G9055/$R9055)</f>
        <v/>
      </c>
      <c r="T9055">
        <f>IF($S9055="","",IF($S9055&lt;Settings!$B$8,"Critical",IF($S9055&lt;Settings!$B$9,"Semi Critical","Non Critical")))</f>
        <v/>
      </c>
      <c r="U9055">
        <f>IF($B9055="","",IFERROR(VLOOKUP($O9055,Leaders!$A:$B,2,0),"Not Mapped"))</f>
        <v/>
      </c>
    </row>
    <row r="9056">
      <c r="A9056" s="16" t="n"/>
      <c r="G9056" s="17" t="n"/>
      <c r="H9056" s="17" t="n"/>
      <c r="I9056" s="17" t="n"/>
      <c r="J9056" s="17" t="n"/>
      <c r="K9056" s="17" t="n"/>
      <c r="L9056" s="17" t="n"/>
      <c r="N9056">
        <f>IF($B9056="","",IF($C9056="SUPERSTORE","Superstore","DH"))</f>
        <v/>
      </c>
      <c r="O9056">
        <f>IF($B9056="","",IFERROR(VLOOKUP($B9056,Mapping!$A:$C,2,0),"Not Mapped"))</f>
        <v/>
      </c>
      <c r="P9056">
        <f>IF($B9056="","",IFERROR(VLOOKUP($B9056,Mapping!$A:$C,3,0),"Not Mapped"))</f>
        <v/>
      </c>
      <c r="Q9056">
        <f>IF($B9056="","",IF(COUNTIF(Exclusions!$A:$A,$B9056)&gt;0,"Yes","No"))</f>
        <v/>
      </c>
      <c r="R9056" s="17">
        <f>IF($B9056="","",MIN(1,DAY($A9056)/IF($N9056="Superstore",Settings!$B$5,Settings!$B$4)))</f>
        <v/>
      </c>
      <c r="S9056" s="17">
        <f>IF(OR($B9056="",$G9056="",$R9056=0),"",$G9056/$R9056)</f>
        <v/>
      </c>
      <c r="T9056">
        <f>IF($S9056="","",IF($S9056&lt;Settings!$B$8,"Critical",IF($S9056&lt;Settings!$B$9,"Semi Critical","Non Critical")))</f>
        <v/>
      </c>
      <c r="U9056">
        <f>IF($B9056="","",IFERROR(VLOOKUP($O9056,Leaders!$A:$B,2,0),"Not Mapped"))</f>
        <v/>
      </c>
    </row>
    <row r="9057">
      <c r="A9057" s="16" t="n"/>
      <c r="G9057" s="17" t="n"/>
      <c r="H9057" s="17" t="n"/>
      <c r="I9057" s="17" t="n"/>
      <c r="J9057" s="17" t="n"/>
      <c r="K9057" s="17" t="n"/>
      <c r="L9057" s="17" t="n"/>
      <c r="N9057">
        <f>IF($B9057="","",IF($C9057="SUPERSTORE","Superstore","DH"))</f>
        <v/>
      </c>
      <c r="O9057">
        <f>IF($B9057="","",IFERROR(VLOOKUP($B9057,Mapping!$A:$C,2,0),"Not Mapped"))</f>
        <v/>
      </c>
      <c r="P9057">
        <f>IF($B9057="","",IFERROR(VLOOKUP($B9057,Mapping!$A:$C,3,0),"Not Mapped"))</f>
        <v/>
      </c>
      <c r="Q9057">
        <f>IF($B9057="","",IF(COUNTIF(Exclusions!$A:$A,$B9057)&gt;0,"Yes","No"))</f>
        <v/>
      </c>
      <c r="R9057" s="17">
        <f>IF($B9057="","",MIN(1,DAY($A9057)/IF($N9057="Superstore",Settings!$B$5,Settings!$B$4)))</f>
        <v/>
      </c>
      <c r="S9057" s="17">
        <f>IF(OR($B9057="",$G9057="",$R9057=0),"",$G9057/$R9057)</f>
        <v/>
      </c>
      <c r="T9057">
        <f>IF($S9057="","",IF($S9057&lt;Settings!$B$8,"Critical",IF($S9057&lt;Settings!$B$9,"Semi Critical","Non Critical")))</f>
        <v/>
      </c>
      <c r="U9057">
        <f>IF($B9057="","",IFERROR(VLOOKUP($O9057,Leaders!$A:$B,2,0),"Not Mapped"))</f>
        <v/>
      </c>
    </row>
    <row r="9058">
      <c r="A9058" s="16" t="n"/>
      <c r="G9058" s="17" t="n"/>
      <c r="H9058" s="17" t="n"/>
      <c r="I9058" s="17" t="n"/>
      <c r="J9058" s="17" t="n"/>
      <c r="K9058" s="17" t="n"/>
      <c r="L9058" s="17" t="n"/>
      <c r="N9058">
        <f>IF($B9058="","",IF($C9058="SUPERSTORE","Superstore","DH"))</f>
        <v/>
      </c>
      <c r="O9058">
        <f>IF($B9058="","",IFERROR(VLOOKUP($B9058,Mapping!$A:$C,2,0),"Not Mapped"))</f>
        <v/>
      </c>
      <c r="P9058">
        <f>IF($B9058="","",IFERROR(VLOOKUP($B9058,Mapping!$A:$C,3,0),"Not Mapped"))</f>
        <v/>
      </c>
      <c r="Q9058">
        <f>IF($B9058="","",IF(COUNTIF(Exclusions!$A:$A,$B9058)&gt;0,"Yes","No"))</f>
        <v/>
      </c>
      <c r="R9058" s="17">
        <f>IF($B9058="","",MIN(1,DAY($A9058)/IF($N9058="Superstore",Settings!$B$5,Settings!$B$4)))</f>
        <v/>
      </c>
      <c r="S9058" s="17">
        <f>IF(OR($B9058="",$G9058="",$R9058=0),"",$G9058/$R9058)</f>
        <v/>
      </c>
      <c r="T9058">
        <f>IF($S9058="","",IF($S9058&lt;Settings!$B$8,"Critical",IF($S9058&lt;Settings!$B$9,"Semi Critical","Non Critical")))</f>
        <v/>
      </c>
      <c r="U9058">
        <f>IF($B9058="","",IFERROR(VLOOKUP($O9058,Leaders!$A:$B,2,0),"Not Mapped"))</f>
        <v/>
      </c>
    </row>
    <row r="9059">
      <c r="A9059" s="16" t="n"/>
      <c r="G9059" s="17" t="n"/>
      <c r="H9059" s="17" t="n"/>
      <c r="I9059" s="17" t="n"/>
      <c r="J9059" s="17" t="n"/>
      <c r="K9059" s="17" t="n"/>
      <c r="L9059" s="17" t="n"/>
      <c r="N9059">
        <f>IF($B9059="","",IF($C9059="SUPERSTORE","Superstore","DH"))</f>
        <v/>
      </c>
      <c r="O9059">
        <f>IF($B9059="","",IFERROR(VLOOKUP($B9059,Mapping!$A:$C,2,0),"Not Mapped"))</f>
        <v/>
      </c>
      <c r="P9059">
        <f>IF($B9059="","",IFERROR(VLOOKUP($B9059,Mapping!$A:$C,3,0),"Not Mapped"))</f>
        <v/>
      </c>
      <c r="Q9059">
        <f>IF($B9059="","",IF(COUNTIF(Exclusions!$A:$A,$B9059)&gt;0,"Yes","No"))</f>
        <v/>
      </c>
      <c r="R9059" s="17">
        <f>IF($B9059="","",MIN(1,DAY($A9059)/IF($N9059="Superstore",Settings!$B$5,Settings!$B$4)))</f>
        <v/>
      </c>
      <c r="S9059" s="17">
        <f>IF(OR($B9059="",$G9059="",$R9059=0),"",$G9059/$R9059)</f>
        <v/>
      </c>
      <c r="T9059">
        <f>IF($S9059="","",IF($S9059&lt;Settings!$B$8,"Critical",IF($S9059&lt;Settings!$B$9,"Semi Critical","Non Critical")))</f>
        <v/>
      </c>
      <c r="U9059">
        <f>IF($B9059="","",IFERROR(VLOOKUP($O9059,Leaders!$A:$B,2,0),"Not Mapped"))</f>
        <v/>
      </c>
    </row>
    <row r="9060">
      <c r="A9060" s="16" t="n"/>
      <c r="G9060" s="17" t="n"/>
      <c r="H9060" s="17" t="n"/>
      <c r="I9060" s="17" t="n"/>
      <c r="J9060" s="17" t="n"/>
      <c r="K9060" s="17" t="n"/>
      <c r="L9060" s="17" t="n"/>
      <c r="N9060">
        <f>IF($B9060="","",IF($C9060="SUPERSTORE","Superstore","DH"))</f>
        <v/>
      </c>
      <c r="O9060">
        <f>IF($B9060="","",IFERROR(VLOOKUP($B9060,Mapping!$A:$C,2,0),"Not Mapped"))</f>
        <v/>
      </c>
      <c r="P9060">
        <f>IF($B9060="","",IFERROR(VLOOKUP($B9060,Mapping!$A:$C,3,0),"Not Mapped"))</f>
        <v/>
      </c>
      <c r="Q9060">
        <f>IF($B9060="","",IF(COUNTIF(Exclusions!$A:$A,$B9060)&gt;0,"Yes","No"))</f>
        <v/>
      </c>
      <c r="R9060" s="17">
        <f>IF($B9060="","",MIN(1,DAY($A9060)/IF($N9060="Superstore",Settings!$B$5,Settings!$B$4)))</f>
        <v/>
      </c>
      <c r="S9060" s="17">
        <f>IF(OR($B9060="",$G9060="",$R9060=0),"",$G9060/$R9060)</f>
        <v/>
      </c>
      <c r="T9060">
        <f>IF($S9060="","",IF($S9060&lt;Settings!$B$8,"Critical",IF($S9060&lt;Settings!$B$9,"Semi Critical","Non Critical")))</f>
        <v/>
      </c>
      <c r="U9060">
        <f>IF($B9060="","",IFERROR(VLOOKUP($O9060,Leaders!$A:$B,2,0),"Not Mapped"))</f>
        <v/>
      </c>
    </row>
    <row r="9061">
      <c r="A9061" s="16" t="n"/>
      <c r="G9061" s="17" t="n"/>
      <c r="H9061" s="17" t="n"/>
      <c r="I9061" s="17" t="n"/>
      <c r="J9061" s="17" t="n"/>
      <c r="K9061" s="17" t="n"/>
      <c r="L9061" s="17" t="n"/>
      <c r="N9061">
        <f>IF($B9061="","",IF($C9061="SUPERSTORE","Superstore","DH"))</f>
        <v/>
      </c>
      <c r="O9061">
        <f>IF($B9061="","",IFERROR(VLOOKUP($B9061,Mapping!$A:$C,2,0),"Not Mapped"))</f>
        <v/>
      </c>
      <c r="P9061">
        <f>IF($B9061="","",IFERROR(VLOOKUP($B9061,Mapping!$A:$C,3,0),"Not Mapped"))</f>
        <v/>
      </c>
      <c r="Q9061">
        <f>IF($B9061="","",IF(COUNTIF(Exclusions!$A:$A,$B9061)&gt;0,"Yes","No"))</f>
        <v/>
      </c>
      <c r="R9061" s="17">
        <f>IF($B9061="","",MIN(1,DAY($A9061)/IF($N9061="Superstore",Settings!$B$5,Settings!$B$4)))</f>
        <v/>
      </c>
      <c r="S9061" s="17">
        <f>IF(OR($B9061="",$G9061="",$R9061=0),"",$G9061/$R9061)</f>
        <v/>
      </c>
      <c r="T9061">
        <f>IF($S9061="","",IF($S9061&lt;Settings!$B$8,"Critical",IF($S9061&lt;Settings!$B$9,"Semi Critical","Non Critical")))</f>
        <v/>
      </c>
      <c r="U9061">
        <f>IF($B9061="","",IFERROR(VLOOKUP($O9061,Leaders!$A:$B,2,0),"Not Mapped"))</f>
        <v/>
      </c>
    </row>
    <row r="9062">
      <c r="A9062" s="16" t="n"/>
      <c r="G9062" s="17" t="n"/>
      <c r="H9062" s="17" t="n"/>
      <c r="I9062" s="17" t="n"/>
      <c r="J9062" s="17" t="n"/>
      <c r="K9062" s="17" t="n"/>
      <c r="L9062" s="17" t="n"/>
      <c r="N9062">
        <f>IF($B9062="","",IF($C9062="SUPERSTORE","Superstore","DH"))</f>
        <v/>
      </c>
      <c r="O9062">
        <f>IF($B9062="","",IFERROR(VLOOKUP($B9062,Mapping!$A:$C,2,0),"Not Mapped"))</f>
        <v/>
      </c>
      <c r="P9062">
        <f>IF($B9062="","",IFERROR(VLOOKUP($B9062,Mapping!$A:$C,3,0),"Not Mapped"))</f>
        <v/>
      </c>
      <c r="Q9062">
        <f>IF($B9062="","",IF(COUNTIF(Exclusions!$A:$A,$B9062)&gt;0,"Yes","No"))</f>
        <v/>
      </c>
      <c r="R9062" s="17">
        <f>IF($B9062="","",MIN(1,DAY($A9062)/IF($N9062="Superstore",Settings!$B$5,Settings!$B$4)))</f>
        <v/>
      </c>
      <c r="S9062" s="17">
        <f>IF(OR($B9062="",$G9062="",$R9062=0),"",$G9062/$R9062)</f>
        <v/>
      </c>
      <c r="T9062">
        <f>IF($S9062="","",IF($S9062&lt;Settings!$B$8,"Critical",IF($S9062&lt;Settings!$B$9,"Semi Critical","Non Critical")))</f>
        <v/>
      </c>
      <c r="U9062">
        <f>IF($B9062="","",IFERROR(VLOOKUP($O9062,Leaders!$A:$B,2,0),"Not Mapped"))</f>
        <v/>
      </c>
    </row>
    <row r="9063">
      <c r="A9063" s="16" t="n"/>
      <c r="G9063" s="17" t="n"/>
      <c r="H9063" s="17" t="n"/>
      <c r="I9063" s="17" t="n"/>
      <c r="J9063" s="17" t="n"/>
      <c r="K9063" s="17" t="n"/>
      <c r="L9063" s="17" t="n"/>
      <c r="N9063">
        <f>IF($B9063="","",IF($C9063="SUPERSTORE","Superstore","DH"))</f>
        <v/>
      </c>
      <c r="O9063">
        <f>IF($B9063="","",IFERROR(VLOOKUP($B9063,Mapping!$A:$C,2,0),"Not Mapped"))</f>
        <v/>
      </c>
      <c r="P9063">
        <f>IF($B9063="","",IFERROR(VLOOKUP($B9063,Mapping!$A:$C,3,0),"Not Mapped"))</f>
        <v/>
      </c>
      <c r="Q9063">
        <f>IF($B9063="","",IF(COUNTIF(Exclusions!$A:$A,$B9063)&gt;0,"Yes","No"))</f>
        <v/>
      </c>
      <c r="R9063" s="17">
        <f>IF($B9063="","",MIN(1,DAY($A9063)/IF($N9063="Superstore",Settings!$B$5,Settings!$B$4)))</f>
        <v/>
      </c>
      <c r="S9063" s="17">
        <f>IF(OR($B9063="",$G9063="",$R9063=0),"",$G9063/$R9063)</f>
        <v/>
      </c>
      <c r="T9063">
        <f>IF($S9063="","",IF($S9063&lt;Settings!$B$8,"Critical",IF($S9063&lt;Settings!$B$9,"Semi Critical","Non Critical")))</f>
        <v/>
      </c>
      <c r="U9063">
        <f>IF($B9063="","",IFERROR(VLOOKUP($O9063,Leaders!$A:$B,2,0),"Not Mapped"))</f>
        <v/>
      </c>
    </row>
    <row r="9064">
      <c r="A9064" s="16" t="n"/>
      <c r="G9064" s="17" t="n"/>
      <c r="H9064" s="17" t="n"/>
      <c r="I9064" s="17" t="n"/>
      <c r="J9064" s="17" t="n"/>
      <c r="K9064" s="17" t="n"/>
      <c r="L9064" s="17" t="n"/>
      <c r="N9064">
        <f>IF($B9064="","",IF($C9064="SUPERSTORE","Superstore","DH"))</f>
        <v/>
      </c>
      <c r="O9064">
        <f>IF($B9064="","",IFERROR(VLOOKUP($B9064,Mapping!$A:$C,2,0),"Not Mapped"))</f>
        <v/>
      </c>
      <c r="P9064">
        <f>IF($B9064="","",IFERROR(VLOOKUP($B9064,Mapping!$A:$C,3,0),"Not Mapped"))</f>
        <v/>
      </c>
      <c r="Q9064">
        <f>IF($B9064="","",IF(COUNTIF(Exclusions!$A:$A,$B9064)&gt;0,"Yes","No"))</f>
        <v/>
      </c>
      <c r="R9064" s="17">
        <f>IF($B9064="","",MIN(1,DAY($A9064)/IF($N9064="Superstore",Settings!$B$5,Settings!$B$4)))</f>
        <v/>
      </c>
      <c r="S9064" s="17">
        <f>IF(OR($B9064="",$G9064="",$R9064=0),"",$G9064/$R9064)</f>
        <v/>
      </c>
      <c r="T9064">
        <f>IF($S9064="","",IF($S9064&lt;Settings!$B$8,"Critical",IF($S9064&lt;Settings!$B$9,"Semi Critical","Non Critical")))</f>
        <v/>
      </c>
      <c r="U9064">
        <f>IF($B9064="","",IFERROR(VLOOKUP($O9064,Leaders!$A:$B,2,0),"Not Mapped"))</f>
        <v/>
      </c>
    </row>
    <row r="9065">
      <c r="A9065" s="16" t="n"/>
      <c r="G9065" s="17" t="n"/>
      <c r="H9065" s="17" t="n"/>
      <c r="I9065" s="17" t="n"/>
      <c r="J9065" s="17" t="n"/>
      <c r="K9065" s="17" t="n"/>
      <c r="L9065" s="17" t="n"/>
      <c r="N9065">
        <f>IF($B9065="","",IF($C9065="SUPERSTORE","Superstore","DH"))</f>
        <v/>
      </c>
      <c r="O9065">
        <f>IF($B9065="","",IFERROR(VLOOKUP($B9065,Mapping!$A:$C,2,0),"Not Mapped"))</f>
        <v/>
      </c>
      <c r="P9065">
        <f>IF($B9065="","",IFERROR(VLOOKUP($B9065,Mapping!$A:$C,3,0),"Not Mapped"))</f>
        <v/>
      </c>
      <c r="Q9065">
        <f>IF($B9065="","",IF(COUNTIF(Exclusions!$A:$A,$B9065)&gt;0,"Yes","No"))</f>
        <v/>
      </c>
      <c r="R9065" s="17">
        <f>IF($B9065="","",MIN(1,DAY($A9065)/IF($N9065="Superstore",Settings!$B$5,Settings!$B$4)))</f>
        <v/>
      </c>
      <c r="S9065" s="17">
        <f>IF(OR($B9065="",$G9065="",$R9065=0),"",$G9065/$R9065)</f>
        <v/>
      </c>
      <c r="T9065">
        <f>IF($S9065="","",IF($S9065&lt;Settings!$B$8,"Critical",IF($S9065&lt;Settings!$B$9,"Semi Critical","Non Critical")))</f>
        <v/>
      </c>
      <c r="U9065">
        <f>IF($B9065="","",IFERROR(VLOOKUP($O9065,Leaders!$A:$B,2,0),"Not Mapped"))</f>
        <v/>
      </c>
    </row>
    <row r="9066">
      <c r="A9066" s="16" t="n"/>
      <c r="G9066" s="17" t="n"/>
      <c r="H9066" s="17" t="n"/>
      <c r="I9066" s="17" t="n"/>
      <c r="J9066" s="17" t="n"/>
      <c r="K9066" s="17" t="n"/>
      <c r="L9066" s="17" t="n"/>
      <c r="N9066">
        <f>IF($B9066="","",IF($C9066="SUPERSTORE","Superstore","DH"))</f>
        <v/>
      </c>
      <c r="O9066">
        <f>IF($B9066="","",IFERROR(VLOOKUP($B9066,Mapping!$A:$C,2,0),"Not Mapped"))</f>
        <v/>
      </c>
      <c r="P9066">
        <f>IF($B9066="","",IFERROR(VLOOKUP($B9066,Mapping!$A:$C,3,0),"Not Mapped"))</f>
        <v/>
      </c>
      <c r="Q9066">
        <f>IF($B9066="","",IF(COUNTIF(Exclusions!$A:$A,$B9066)&gt;0,"Yes","No"))</f>
        <v/>
      </c>
      <c r="R9066" s="17">
        <f>IF($B9066="","",MIN(1,DAY($A9066)/IF($N9066="Superstore",Settings!$B$5,Settings!$B$4)))</f>
        <v/>
      </c>
      <c r="S9066" s="17">
        <f>IF(OR($B9066="",$G9066="",$R9066=0),"",$G9066/$R9066)</f>
        <v/>
      </c>
      <c r="T9066">
        <f>IF($S9066="","",IF($S9066&lt;Settings!$B$8,"Critical",IF($S9066&lt;Settings!$B$9,"Semi Critical","Non Critical")))</f>
        <v/>
      </c>
      <c r="U9066">
        <f>IF($B9066="","",IFERROR(VLOOKUP($O9066,Leaders!$A:$B,2,0),"Not Mapped"))</f>
        <v/>
      </c>
    </row>
    <row r="9067">
      <c r="A9067" s="16" t="n"/>
      <c r="G9067" s="17" t="n"/>
      <c r="H9067" s="17" t="n"/>
      <c r="I9067" s="17" t="n"/>
      <c r="J9067" s="17" t="n"/>
      <c r="K9067" s="17" t="n"/>
      <c r="L9067" s="17" t="n"/>
      <c r="N9067">
        <f>IF($B9067="","",IF($C9067="SUPERSTORE","Superstore","DH"))</f>
        <v/>
      </c>
      <c r="O9067">
        <f>IF($B9067="","",IFERROR(VLOOKUP($B9067,Mapping!$A:$C,2,0),"Not Mapped"))</f>
        <v/>
      </c>
      <c r="P9067">
        <f>IF($B9067="","",IFERROR(VLOOKUP($B9067,Mapping!$A:$C,3,0),"Not Mapped"))</f>
        <v/>
      </c>
      <c r="Q9067">
        <f>IF($B9067="","",IF(COUNTIF(Exclusions!$A:$A,$B9067)&gt;0,"Yes","No"))</f>
        <v/>
      </c>
      <c r="R9067" s="17">
        <f>IF($B9067="","",MIN(1,DAY($A9067)/IF($N9067="Superstore",Settings!$B$5,Settings!$B$4)))</f>
        <v/>
      </c>
      <c r="S9067" s="17">
        <f>IF(OR($B9067="",$G9067="",$R9067=0),"",$G9067/$R9067)</f>
        <v/>
      </c>
      <c r="T9067">
        <f>IF($S9067="","",IF($S9067&lt;Settings!$B$8,"Critical",IF($S9067&lt;Settings!$B$9,"Semi Critical","Non Critical")))</f>
        <v/>
      </c>
      <c r="U9067">
        <f>IF($B9067="","",IFERROR(VLOOKUP($O9067,Leaders!$A:$B,2,0),"Not Mapped"))</f>
        <v/>
      </c>
    </row>
    <row r="9068">
      <c r="A9068" s="16" t="n"/>
      <c r="G9068" s="17" t="n"/>
      <c r="H9068" s="17" t="n"/>
      <c r="I9068" s="17" t="n"/>
      <c r="J9068" s="17" t="n"/>
      <c r="K9068" s="17" t="n"/>
      <c r="L9068" s="17" t="n"/>
      <c r="N9068">
        <f>IF($B9068="","",IF($C9068="SUPERSTORE","Superstore","DH"))</f>
        <v/>
      </c>
      <c r="O9068">
        <f>IF($B9068="","",IFERROR(VLOOKUP($B9068,Mapping!$A:$C,2,0),"Not Mapped"))</f>
        <v/>
      </c>
      <c r="P9068">
        <f>IF($B9068="","",IFERROR(VLOOKUP($B9068,Mapping!$A:$C,3,0),"Not Mapped"))</f>
        <v/>
      </c>
      <c r="Q9068">
        <f>IF($B9068="","",IF(COUNTIF(Exclusions!$A:$A,$B9068)&gt;0,"Yes","No"))</f>
        <v/>
      </c>
      <c r="R9068" s="17">
        <f>IF($B9068="","",MIN(1,DAY($A9068)/IF($N9068="Superstore",Settings!$B$5,Settings!$B$4)))</f>
        <v/>
      </c>
      <c r="S9068" s="17">
        <f>IF(OR($B9068="",$G9068="",$R9068=0),"",$G9068/$R9068)</f>
        <v/>
      </c>
      <c r="T9068">
        <f>IF($S9068="","",IF($S9068&lt;Settings!$B$8,"Critical",IF($S9068&lt;Settings!$B$9,"Semi Critical","Non Critical")))</f>
        <v/>
      </c>
      <c r="U9068">
        <f>IF($B9068="","",IFERROR(VLOOKUP($O9068,Leaders!$A:$B,2,0),"Not Mapped"))</f>
        <v/>
      </c>
    </row>
    <row r="9069">
      <c r="A9069" s="16" t="n"/>
      <c r="G9069" s="17" t="n"/>
      <c r="H9069" s="17" t="n"/>
      <c r="I9069" s="17" t="n"/>
      <c r="J9069" s="17" t="n"/>
      <c r="K9069" s="17" t="n"/>
      <c r="L9069" s="17" t="n"/>
      <c r="N9069">
        <f>IF($B9069="","",IF($C9069="SUPERSTORE","Superstore","DH"))</f>
        <v/>
      </c>
      <c r="O9069">
        <f>IF($B9069="","",IFERROR(VLOOKUP($B9069,Mapping!$A:$C,2,0),"Not Mapped"))</f>
        <v/>
      </c>
      <c r="P9069">
        <f>IF($B9069="","",IFERROR(VLOOKUP($B9069,Mapping!$A:$C,3,0),"Not Mapped"))</f>
        <v/>
      </c>
      <c r="Q9069">
        <f>IF($B9069="","",IF(COUNTIF(Exclusions!$A:$A,$B9069)&gt;0,"Yes","No"))</f>
        <v/>
      </c>
      <c r="R9069" s="17">
        <f>IF($B9069="","",MIN(1,DAY($A9069)/IF($N9069="Superstore",Settings!$B$5,Settings!$B$4)))</f>
        <v/>
      </c>
      <c r="S9069" s="17">
        <f>IF(OR($B9069="",$G9069="",$R9069=0),"",$G9069/$R9069)</f>
        <v/>
      </c>
      <c r="T9069">
        <f>IF($S9069="","",IF($S9069&lt;Settings!$B$8,"Critical",IF($S9069&lt;Settings!$B$9,"Semi Critical","Non Critical")))</f>
        <v/>
      </c>
      <c r="U9069">
        <f>IF($B9069="","",IFERROR(VLOOKUP($O9069,Leaders!$A:$B,2,0),"Not Mapped"))</f>
        <v/>
      </c>
    </row>
    <row r="9070">
      <c r="A9070" s="16" t="n"/>
      <c r="G9070" s="17" t="n"/>
      <c r="H9070" s="17" t="n"/>
      <c r="I9070" s="17" t="n"/>
      <c r="J9070" s="17" t="n"/>
      <c r="K9070" s="17" t="n"/>
      <c r="L9070" s="17" t="n"/>
      <c r="N9070">
        <f>IF($B9070="","",IF($C9070="SUPERSTORE","Superstore","DH"))</f>
        <v/>
      </c>
      <c r="O9070">
        <f>IF($B9070="","",IFERROR(VLOOKUP($B9070,Mapping!$A:$C,2,0),"Not Mapped"))</f>
        <v/>
      </c>
      <c r="P9070">
        <f>IF($B9070="","",IFERROR(VLOOKUP($B9070,Mapping!$A:$C,3,0),"Not Mapped"))</f>
        <v/>
      </c>
      <c r="Q9070">
        <f>IF($B9070="","",IF(COUNTIF(Exclusions!$A:$A,$B9070)&gt;0,"Yes","No"))</f>
        <v/>
      </c>
      <c r="R9070" s="17">
        <f>IF($B9070="","",MIN(1,DAY($A9070)/IF($N9070="Superstore",Settings!$B$5,Settings!$B$4)))</f>
        <v/>
      </c>
      <c r="S9070" s="17">
        <f>IF(OR($B9070="",$G9070="",$R9070=0),"",$G9070/$R9070)</f>
        <v/>
      </c>
      <c r="T9070">
        <f>IF($S9070="","",IF($S9070&lt;Settings!$B$8,"Critical",IF($S9070&lt;Settings!$B$9,"Semi Critical","Non Critical")))</f>
        <v/>
      </c>
      <c r="U9070">
        <f>IF($B9070="","",IFERROR(VLOOKUP($O9070,Leaders!$A:$B,2,0),"Not Mapped"))</f>
        <v/>
      </c>
    </row>
    <row r="9071">
      <c r="A9071" s="16" t="n"/>
      <c r="G9071" s="17" t="n"/>
      <c r="H9071" s="17" t="n"/>
      <c r="I9071" s="17" t="n"/>
      <c r="J9071" s="17" t="n"/>
      <c r="K9071" s="17" t="n"/>
      <c r="L9071" s="17" t="n"/>
      <c r="N9071">
        <f>IF($B9071="","",IF($C9071="SUPERSTORE","Superstore","DH"))</f>
        <v/>
      </c>
      <c r="O9071">
        <f>IF($B9071="","",IFERROR(VLOOKUP($B9071,Mapping!$A:$C,2,0),"Not Mapped"))</f>
        <v/>
      </c>
      <c r="P9071">
        <f>IF($B9071="","",IFERROR(VLOOKUP($B9071,Mapping!$A:$C,3,0),"Not Mapped"))</f>
        <v/>
      </c>
      <c r="Q9071">
        <f>IF($B9071="","",IF(COUNTIF(Exclusions!$A:$A,$B9071)&gt;0,"Yes","No"))</f>
        <v/>
      </c>
      <c r="R9071" s="17">
        <f>IF($B9071="","",MIN(1,DAY($A9071)/IF($N9071="Superstore",Settings!$B$5,Settings!$B$4)))</f>
        <v/>
      </c>
      <c r="S9071" s="17">
        <f>IF(OR($B9071="",$G9071="",$R9071=0),"",$G9071/$R9071)</f>
        <v/>
      </c>
      <c r="T9071">
        <f>IF($S9071="","",IF($S9071&lt;Settings!$B$8,"Critical",IF($S9071&lt;Settings!$B$9,"Semi Critical","Non Critical")))</f>
        <v/>
      </c>
      <c r="U9071">
        <f>IF($B9071="","",IFERROR(VLOOKUP($O9071,Leaders!$A:$B,2,0),"Not Mapped"))</f>
        <v/>
      </c>
    </row>
    <row r="9072">
      <c r="A9072" s="16" t="n"/>
      <c r="G9072" s="17" t="n"/>
      <c r="H9072" s="17" t="n"/>
      <c r="I9072" s="17" t="n"/>
      <c r="J9072" s="17" t="n"/>
      <c r="K9072" s="17" t="n"/>
      <c r="L9072" s="17" t="n"/>
      <c r="N9072">
        <f>IF($B9072="","",IF($C9072="SUPERSTORE","Superstore","DH"))</f>
        <v/>
      </c>
      <c r="O9072">
        <f>IF($B9072="","",IFERROR(VLOOKUP($B9072,Mapping!$A:$C,2,0),"Not Mapped"))</f>
        <v/>
      </c>
      <c r="P9072">
        <f>IF($B9072="","",IFERROR(VLOOKUP($B9072,Mapping!$A:$C,3,0),"Not Mapped"))</f>
        <v/>
      </c>
      <c r="Q9072">
        <f>IF($B9072="","",IF(COUNTIF(Exclusions!$A:$A,$B9072)&gt;0,"Yes","No"))</f>
        <v/>
      </c>
      <c r="R9072" s="17">
        <f>IF($B9072="","",MIN(1,DAY($A9072)/IF($N9072="Superstore",Settings!$B$5,Settings!$B$4)))</f>
        <v/>
      </c>
      <c r="S9072" s="17">
        <f>IF(OR($B9072="",$G9072="",$R9072=0),"",$G9072/$R9072)</f>
        <v/>
      </c>
      <c r="T9072">
        <f>IF($S9072="","",IF($S9072&lt;Settings!$B$8,"Critical",IF($S9072&lt;Settings!$B$9,"Semi Critical","Non Critical")))</f>
        <v/>
      </c>
      <c r="U9072">
        <f>IF($B9072="","",IFERROR(VLOOKUP($O9072,Leaders!$A:$B,2,0),"Not Mapped"))</f>
        <v/>
      </c>
    </row>
    <row r="9073">
      <c r="A9073" s="16" t="n"/>
      <c r="G9073" s="17" t="n"/>
      <c r="H9073" s="17" t="n"/>
      <c r="I9073" s="17" t="n"/>
      <c r="J9073" s="17" t="n"/>
      <c r="K9073" s="17" t="n"/>
      <c r="L9073" s="17" t="n"/>
      <c r="N9073">
        <f>IF($B9073="","",IF($C9073="SUPERSTORE","Superstore","DH"))</f>
        <v/>
      </c>
      <c r="O9073">
        <f>IF($B9073="","",IFERROR(VLOOKUP($B9073,Mapping!$A:$C,2,0),"Not Mapped"))</f>
        <v/>
      </c>
      <c r="P9073">
        <f>IF($B9073="","",IFERROR(VLOOKUP($B9073,Mapping!$A:$C,3,0),"Not Mapped"))</f>
        <v/>
      </c>
      <c r="Q9073">
        <f>IF($B9073="","",IF(COUNTIF(Exclusions!$A:$A,$B9073)&gt;0,"Yes","No"))</f>
        <v/>
      </c>
      <c r="R9073" s="17">
        <f>IF($B9073="","",MIN(1,DAY($A9073)/IF($N9073="Superstore",Settings!$B$5,Settings!$B$4)))</f>
        <v/>
      </c>
      <c r="S9073" s="17">
        <f>IF(OR($B9073="",$G9073="",$R9073=0),"",$G9073/$R9073)</f>
        <v/>
      </c>
      <c r="T9073">
        <f>IF($S9073="","",IF($S9073&lt;Settings!$B$8,"Critical",IF($S9073&lt;Settings!$B$9,"Semi Critical","Non Critical")))</f>
        <v/>
      </c>
      <c r="U9073">
        <f>IF($B9073="","",IFERROR(VLOOKUP($O9073,Leaders!$A:$B,2,0),"Not Mapped"))</f>
        <v/>
      </c>
    </row>
    <row r="9074">
      <c r="A9074" s="16" t="n"/>
      <c r="G9074" s="17" t="n"/>
      <c r="H9074" s="17" t="n"/>
      <c r="I9074" s="17" t="n"/>
      <c r="J9074" s="17" t="n"/>
      <c r="K9074" s="17" t="n"/>
      <c r="L9074" s="17" t="n"/>
      <c r="N9074">
        <f>IF($B9074="","",IF($C9074="SUPERSTORE","Superstore","DH"))</f>
        <v/>
      </c>
      <c r="O9074">
        <f>IF($B9074="","",IFERROR(VLOOKUP($B9074,Mapping!$A:$C,2,0),"Not Mapped"))</f>
        <v/>
      </c>
      <c r="P9074">
        <f>IF($B9074="","",IFERROR(VLOOKUP($B9074,Mapping!$A:$C,3,0),"Not Mapped"))</f>
        <v/>
      </c>
      <c r="Q9074">
        <f>IF($B9074="","",IF(COUNTIF(Exclusions!$A:$A,$B9074)&gt;0,"Yes","No"))</f>
        <v/>
      </c>
      <c r="R9074" s="17">
        <f>IF($B9074="","",MIN(1,DAY($A9074)/IF($N9074="Superstore",Settings!$B$5,Settings!$B$4)))</f>
        <v/>
      </c>
      <c r="S9074" s="17">
        <f>IF(OR($B9074="",$G9074="",$R9074=0),"",$G9074/$R9074)</f>
        <v/>
      </c>
      <c r="T9074">
        <f>IF($S9074="","",IF($S9074&lt;Settings!$B$8,"Critical",IF($S9074&lt;Settings!$B$9,"Semi Critical","Non Critical")))</f>
        <v/>
      </c>
      <c r="U9074">
        <f>IF($B9074="","",IFERROR(VLOOKUP($O9074,Leaders!$A:$B,2,0),"Not Mapped"))</f>
        <v/>
      </c>
    </row>
    <row r="9075">
      <c r="A9075" s="16" t="n"/>
      <c r="G9075" s="17" t="n"/>
      <c r="H9075" s="17" t="n"/>
      <c r="I9075" s="17" t="n"/>
      <c r="J9075" s="17" t="n"/>
      <c r="K9075" s="17" t="n"/>
      <c r="L9075" s="17" t="n"/>
      <c r="N9075">
        <f>IF($B9075="","",IF($C9075="SUPERSTORE","Superstore","DH"))</f>
        <v/>
      </c>
      <c r="O9075">
        <f>IF($B9075="","",IFERROR(VLOOKUP($B9075,Mapping!$A:$C,2,0),"Not Mapped"))</f>
        <v/>
      </c>
      <c r="P9075">
        <f>IF($B9075="","",IFERROR(VLOOKUP($B9075,Mapping!$A:$C,3,0),"Not Mapped"))</f>
        <v/>
      </c>
      <c r="Q9075">
        <f>IF($B9075="","",IF(COUNTIF(Exclusions!$A:$A,$B9075)&gt;0,"Yes","No"))</f>
        <v/>
      </c>
      <c r="R9075" s="17">
        <f>IF($B9075="","",MIN(1,DAY($A9075)/IF($N9075="Superstore",Settings!$B$5,Settings!$B$4)))</f>
        <v/>
      </c>
      <c r="S9075" s="17">
        <f>IF(OR($B9075="",$G9075="",$R9075=0),"",$G9075/$R9075)</f>
        <v/>
      </c>
      <c r="T9075">
        <f>IF($S9075="","",IF($S9075&lt;Settings!$B$8,"Critical",IF($S9075&lt;Settings!$B$9,"Semi Critical","Non Critical")))</f>
        <v/>
      </c>
      <c r="U9075">
        <f>IF($B9075="","",IFERROR(VLOOKUP($O9075,Leaders!$A:$B,2,0),"Not Mapped"))</f>
        <v/>
      </c>
    </row>
    <row r="9076">
      <c r="A9076" s="16" t="n"/>
      <c r="G9076" s="17" t="n"/>
      <c r="H9076" s="17" t="n"/>
      <c r="I9076" s="17" t="n"/>
      <c r="J9076" s="17" t="n"/>
      <c r="K9076" s="17" t="n"/>
      <c r="L9076" s="17" t="n"/>
      <c r="N9076">
        <f>IF($B9076="","",IF($C9076="SUPERSTORE","Superstore","DH"))</f>
        <v/>
      </c>
      <c r="O9076">
        <f>IF($B9076="","",IFERROR(VLOOKUP($B9076,Mapping!$A:$C,2,0),"Not Mapped"))</f>
        <v/>
      </c>
      <c r="P9076">
        <f>IF($B9076="","",IFERROR(VLOOKUP($B9076,Mapping!$A:$C,3,0),"Not Mapped"))</f>
        <v/>
      </c>
      <c r="Q9076">
        <f>IF($B9076="","",IF(COUNTIF(Exclusions!$A:$A,$B9076)&gt;0,"Yes","No"))</f>
        <v/>
      </c>
      <c r="R9076" s="17">
        <f>IF($B9076="","",MIN(1,DAY($A9076)/IF($N9076="Superstore",Settings!$B$5,Settings!$B$4)))</f>
        <v/>
      </c>
      <c r="S9076" s="17">
        <f>IF(OR($B9076="",$G9076="",$R9076=0),"",$G9076/$R9076)</f>
        <v/>
      </c>
      <c r="T9076">
        <f>IF($S9076="","",IF($S9076&lt;Settings!$B$8,"Critical",IF($S9076&lt;Settings!$B$9,"Semi Critical","Non Critical")))</f>
        <v/>
      </c>
      <c r="U9076">
        <f>IF($B9076="","",IFERROR(VLOOKUP($O9076,Leaders!$A:$B,2,0),"Not Mapped"))</f>
        <v/>
      </c>
    </row>
    <row r="9077">
      <c r="A9077" s="16" t="n"/>
      <c r="G9077" s="17" t="n"/>
      <c r="H9077" s="17" t="n"/>
      <c r="I9077" s="17" t="n"/>
      <c r="J9077" s="17" t="n"/>
      <c r="K9077" s="17" t="n"/>
      <c r="L9077" s="17" t="n"/>
      <c r="N9077">
        <f>IF($B9077="","",IF($C9077="SUPERSTORE","Superstore","DH"))</f>
        <v/>
      </c>
      <c r="O9077">
        <f>IF($B9077="","",IFERROR(VLOOKUP($B9077,Mapping!$A:$C,2,0),"Not Mapped"))</f>
        <v/>
      </c>
      <c r="P9077">
        <f>IF($B9077="","",IFERROR(VLOOKUP($B9077,Mapping!$A:$C,3,0),"Not Mapped"))</f>
        <v/>
      </c>
      <c r="Q9077">
        <f>IF($B9077="","",IF(COUNTIF(Exclusions!$A:$A,$B9077)&gt;0,"Yes","No"))</f>
        <v/>
      </c>
      <c r="R9077" s="17">
        <f>IF($B9077="","",MIN(1,DAY($A9077)/IF($N9077="Superstore",Settings!$B$5,Settings!$B$4)))</f>
        <v/>
      </c>
      <c r="S9077" s="17">
        <f>IF(OR($B9077="",$G9077="",$R9077=0),"",$G9077/$R9077)</f>
        <v/>
      </c>
      <c r="T9077">
        <f>IF($S9077="","",IF($S9077&lt;Settings!$B$8,"Critical",IF($S9077&lt;Settings!$B$9,"Semi Critical","Non Critical")))</f>
        <v/>
      </c>
      <c r="U9077">
        <f>IF($B9077="","",IFERROR(VLOOKUP($O9077,Leaders!$A:$B,2,0),"Not Mapped"))</f>
        <v/>
      </c>
    </row>
    <row r="9078">
      <c r="A9078" s="16" t="n"/>
      <c r="G9078" s="17" t="n"/>
      <c r="H9078" s="17" t="n"/>
      <c r="I9078" s="17" t="n"/>
      <c r="J9078" s="17" t="n"/>
      <c r="K9078" s="17" t="n"/>
      <c r="L9078" s="17" t="n"/>
      <c r="N9078">
        <f>IF($B9078="","",IF($C9078="SUPERSTORE","Superstore","DH"))</f>
        <v/>
      </c>
      <c r="O9078">
        <f>IF($B9078="","",IFERROR(VLOOKUP($B9078,Mapping!$A:$C,2,0),"Not Mapped"))</f>
        <v/>
      </c>
      <c r="P9078">
        <f>IF($B9078="","",IFERROR(VLOOKUP($B9078,Mapping!$A:$C,3,0),"Not Mapped"))</f>
        <v/>
      </c>
      <c r="Q9078">
        <f>IF($B9078="","",IF(COUNTIF(Exclusions!$A:$A,$B9078)&gt;0,"Yes","No"))</f>
        <v/>
      </c>
      <c r="R9078" s="17">
        <f>IF($B9078="","",MIN(1,DAY($A9078)/IF($N9078="Superstore",Settings!$B$5,Settings!$B$4)))</f>
        <v/>
      </c>
      <c r="S9078" s="17">
        <f>IF(OR($B9078="",$G9078="",$R9078=0),"",$G9078/$R9078)</f>
        <v/>
      </c>
      <c r="T9078">
        <f>IF($S9078="","",IF($S9078&lt;Settings!$B$8,"Critical",IF($S9078&lt;Settings!$B$9,"Semi Critical","Non Critical")))</f>
        <v/>
      </c>
      <c r="U9078">
        <f>IF($B9078="","",IFERROR(VLOOKUP($O9078,Leaders!$A:$B,2,0),"Not Mapped"))</f>
        <v/>
      </c>
    </row>
    <row r="9079">
      <c r="A9079" s="16" t="n"/>
      <c r="G9079" s="17" t="n"/>
      <c r="H9079" s="17" t="n"/>
      <c r="I9079" s="17" t="n"/>
      <c r="J9079" s="17" t="n"/>
      <c r="K9079" s="17" t="n"/>
      <c r="L9079" s="17" t="n"/>
      <c r="N9079">
        <f>IF($B9079="","",IF($C9079="SUPERSTORE","Superstore","DH"))</f>
        <v/>
      </c>
      <c r="O9079">
        <f>IF($B9079="","",IFERROR(VLOOKUP($B9079,Mapping!$A:$C,2,0),"Not Mapped"))</f>
        <v/>
      </c>
      <c r="P9079">
        <f>IF($B9079="","",IFERROR(VLOOKUP($B9079,Mapping!$A:$C,3,0),"Not Mapped"))</f>
        <v/>
      </c>
      <c r="Q9079">
        <f>IF($B9079="","",IF(COUNTIF(Exclusions!$A:$A,$B9079)&gt;0,"Yes","No"))</f>
        <v/>
      </c>
      <c r="R9079" s="17">
        <f>IF($B9079="","",MIN(1,DAY($A9079)/IF($N9079="Superstore",Settings!$B$5,Settings!$B$4)))</f>
        <v/>
      </c>
      <c r="S9079" s="17">
        <f>IF(OR($B9079="",$G9079="",$R9079=0),"",$G9079/$R9079)</f>
        <v/>
      </c>
      <c r="T9079">
        <f>IF($S9079="","",IF($S9079&lt;Settings!$B$8,"Critical",IF($S9079&lt;Settings!$B$9,"Semi Critical","Non Critical")))</f>
        <v/>
      </c>
      <c r="U9079">
        <f>IF($B9079="","",IFERROR(VLOOKUP($O9079,Leaders!$A:$B,2,0),"Not Mapped"))</f>
        <v/>
      </c>
    </row>
    <row r="9080">
      <c r="A9080" s="16" t="n"/>
      <c r="G9080" s="17" t="n"/>
      <c r="H9080" s="17" t="n"/>
      <c r="I9080" s="17" t="n"/>
      <c r="J9080" s="17" t="n"/>
      <c r="K9080" s="17" t="n"/>
      <c r="L9080" s="17" t="n"/>
      <c r="N9080">
        <f>IF($B9080="","",IF($C9080="SUPERSTORE","Superstore","DH"))</f>
        <v/>
      </c>
      <c r="O9080">
        <f>IF($B9080="","",IFERROR(VLOOKUP($B9080,Mapping!$A:$C,2,0),"Not Mapped"))</f>
        <v/>
      </c>
      <c r="P9080">
        <f>IF($B9080="","",IFERROR(VLOOKUP($B9080,Mapping!$A:$C,3,0),"Not Mapped"))</f>
        <v/>
      </c>
      <c r="Q9080">
        <f>IF($B9080="","",IF(COUNTIF(Exclusions!$A:$A,$B9080)&gt;0,"Yes","No"))</f>
        <v/>
      </c>
      <c r="R9080" s="17">
        <f>IF($B9080="","",MIN(1,DAY($A9080)/IF($N9080="Superstore",Settings!$B$5,Settings!$B$4)))</f>
        <v/>
      </c>
      <c r="S9080" s="17">
        <f>IF(OR($B9080="",$G9080="",$R9080=0),"",$G9080/$R9080)</f>
        <v/>
      </c>
      <c r="T9080">
        <f>IF($S9080="","",IF($S9080&lt;Settings!$B$8,"Critical",IF($S9080&lt;Settings!$B$9,"Semi Critical","Non Critical")))</f>
        <v/>
      </c>
      <c r="U9080">
        <f>IF($B9080="","",IFERROR(VLOOKUP($O9080,Leaders!$A:$B,2,0),"Not Mapped"))</f>
        <v/>
      </c>
    </row>
    <row r="9081">
      <c r="A9081" s="16" t="n"/>
      <c r="G9081" s="17" t="n"/>
      <c r="H9081" s="17" t="n"/>
      <c r="I9081" s="17" t="n"/>
      <c r="J9081" s="17" t="n"/>
      <c r="K9081" s="17" t="n"/>
      <c r="L9081" s="17" t="n"/>
      <c r="N9081">
        <f>IF($B9081="","",IF($C9081="SUPERSTORE","Superstore","DH"))</f>
        <v/>
      </c>
      <c r="O9081">
        <f>IF($B9081="","",IFERROR(VLOOKUP($B9081,Mapping!$A:$C,2,0),"Not Mapped"))</f>
        <v/>
      </c>
      <c r="P9081">
        <f>IF($B9081="","",IFERROR(VLOOKUP($B9081,Mapping!$A:$C,3,0),"Not Mapped"))</f>
        <v/>
      </c>
      <c r="Q9081">
        <f>IF($B9081="","",IF(COUNTIF(Exclusions!$A:$A,$B9081)&gt;0,"Yes","No"))</f>
        <v/>
      </c>
      <c r="R9081" s="17">
        <f>IF($B9081="","",MIN(1,DAY($A9081)/IF($N9081="Superstore",Settings!$B$5,Settings!$B$4)))</f>
        <v/>
      </c>
      <c r="S9081" s="17">
        <f>IF(OR($B9081="",$G9081="",$R9081=0),"",$G9081/$R9081)</f>
        <v/>
      </c>
      <c r="T9081">
        <f>IF($S9081="","",IF($S9081&lt;Settings!$B$8,"Critical",IF($S9081&lt;Settings!$B$9,"Semi Critical","Non Critical")))</f>
        <v/>
      </c>
      <c r="U9081">
        <f>IF($B9081="","",IFERROR(VLOOKUP($O9081,Leaders!$A:$B,2,0),"Not Mapped"))</f>
        <v/>
      </c>
    </row>
    <row r="9082">
      <c r="A9082" s="16" t="n"/>
      <c r="G9082" s="17" t="n"/>
      <c r="H9082" s="17" t="n"/>
      <c r="I9082" s="17" t="n"/>
      <c r="J9082" s="17" t="n"/>
      <c r="K9082" s="17" t="n"/>
      <c r="L9082" s="17" t="n"/>
      <c r="N9082">
        <f>IF($B9082="","",IF($C9082="SUPERSTORE","Superstore","DH"))</f>
        <v/>
      </c>
      <c r="O9082">
        <f>IF($B9082="","",IFERROR(VLOOKUP($B9082,Mapping!$A:$C,2,0),"Not Mapped"))</f>
        <v/>
      </c>
      <c r="P9082">
        <f>IF($B9082="","",IFERROR(VLOOKUP($B9082,Mapping!$A:$C,3,0),"Not Mapped"))</f>
        <v/>
      </c>
      <c r="Q9082">
        <f>IF($B9082="","",IF(COUNTIF(Exclusions!$A:$A,$B9082)&gt;0,"Yes","No"))</f>
        <v/>
      </c>
      <c r="R9082" s="17">
        <f>IF($B9082="","",MIN(1,DAY($A9082)/IF($N9082="Superstore",Settings!$B$5,Settings!$B$4)))</f>
        <v/>
      </c>
      <c r="S9082" s="17">
        <f>IF(OR($B9082="",$G9082="",$R9082=0),"",$G9082/$R9082)</f>
        <v/>
      </c>
      <c r="T9082">
        <f>IF($S9082="","",IF($S9082&lt;Settings!$B$8,"Critical",IF($S9082&lt;Settings!$B$9,"Semi Critical","Non Critical")))</f>
        <v/>
      </c>
      <c r="U9082">
        <f>IF($B9082="","",IFERROR(VLOOKUP($O9082,Leaders!$A:$B,2,0),"Not Mapped"))</f>
        <v/>
      </c>
    </row>
    <row r="9083">
      <c r="A9083" s="16" t="n"/>
      <c r="G9083" s="17" t="n"/>
      <c r="H9083" s="17" t="n"/>
      <c r="I9083" s="17" t="n"/>
      <c r="J9083" s="17" t="n"/>
      <c r="K9083" s="17" t="n"/>
      <c r="L9083" s="17" t="n"/>
      <c r="N9083">
        <f>IF($B9083="","",IF($C9083="SUPERSTORE","Superstore","DH"))</f>
        <v/>
      </c>
      <c r="O9083">
        <f>IF($B9083="","",IFERROR(VLOOKUP($B9083,Mapping!$A:$C,2,0),"Not Mapped"))</f>
        <v/>
      </c>
      <c r="P9083">
        <f>IF($B9083="","",IFERROR(VLOOKUP($B9083,Mapping!$A:$C,3,0),"Not Mapped"))</f>
        <v/>
      </c>
      <c r="Q9083">
        <f>IF($B9083="","",IF(COUNTIF(Exclusions!$A:$A,$B9083)&gt;0,"Yes","No"))</f>
        <v/>
      </c>
      <c r="R9083" s="17">
        <f>IF($B9083="","",MIN(1,DAY($A9083)/IF($N9083="Superstore",Settings!$B$5,Settings!$B$4)))</f>
        <v/>
      </c>
      <c r="S9083" s="17">
        <f>IF(OR($B9083="",$G9083="",$R9083=0),"",$G9083/$R9083)</f>
        <v/>
      </c>
      <c r="T9083">
        <f>IF($S9083="","",IF($S9083&lt;Settings!$B$8,"Critical",IF($S9083&lt;Settings!$B$9,"Semi Critical","Non Critical")))</f>
        <v/>
      </c>
      <c r="U9083">
        <f>IF($B9083="","",IFERROR(VLOOKUP($O9083,Leaders!$A:$B,2,0),"Not Mapped"))</f>
        <v/>
      </c>
    </row>
    <row r="9084">
      <c r="A9084" s="16" t="n"/>
      <c r="G9084" s="17" t="n"/>
      <c r="H9084" s="17" t="n"/>
      <c r="I9084" s="17" t="n"/>
      <c r="J9084" s="17" t="n"/>
      <c r="K9084" s="17" t="n"/>
      <c r="L9084" s="17" t="n"/>
      <c r="N9084">
        <f>IF($B9084="","",IF($C9084="SUPERSTORE","Superstore","DH"))</f>
        <v/>
      </c>
      <c r="O9084">
        <f>IF($B9084="","",IFERROR(VLOOKUP($B9084,Mapping!$A:$C,2,0),"Not Mapped"))</f>
        <v/>
      </c>
      <c r="P9084">
        <f>IF($B9084="","",IFERROR(VLOOKUP($B9084,Mapping!$A:$C,3,0),"Not Mapped"))</f>
        <v/>
      </c>
      <c r="Q9084">
        <f>IF($B9084="","",IF(COUNTIF(Exclusions!$A:$A,$B9084)&gt;0,"Yes","No"))</f>
        <v/>
      </c>
      <c r="R9084" s="17">
        <f>IF($B9084="","",MIN(1,DAY($A9084)/IF($N9084="Superstore",Settings!$B$5,Settings!$B$4)))</f>
        <v/>
      </c>
      <c r="S9084" s="17">
        <f>IF(OR($B9084="",$G9084="",$R9084=0),"",$G9084/$R9084)</f>
        <v/>
      </c>
      <c r="T9084">
        <f>IF($S9084="","",IF($S9084&lt;Settings!$B$8,"Critical",IF($S9084&lt;Settings!$B$9,"Semi Critical","Non Critical")))</f>
        <v/>
      </c>
      <c r="U9084">
        <f>IF($B9084="","",IFERROR(VLOOKUP($O9084,Leaders!$A:$B,2,0),"Not Mapped"))</f>
        <v/>
      </c>
    </row>
    <row r="9085">
      <c r="A9085" s="16" t="n"/>
      <c r="G9085" s="17" t="n"/>
      <c r="H9085" s="17" t="n"/>
      <c r="I9085" s="17" t="n"/>
      <c r="J9085" s="17" t="n"/>
      <c r="K9085" s="17" t="n"/>
      <c r="L9085" s="17" t="n"/>
      <c r="N9085">
        <f>IF($B9085="","",IF($C9085="SUPERSTORE","Superstore","DH"))</f>
        <v/>
      </c>
      <c r="O9085">
        <f>IF($B9085="","",IFERROR(VLOOKUP($B9085,Mapping!$A:$C,2,0),"Not Mapped"))</f>
        <v/>
      </c>
      <c r="P9085">
        <f>IF($B9085="","",IFERROR(VLOOKUP($B9085,Mapping!$A:$C,3,0),"Not Mapped"))</f>
        <v/>
      </c>
      <c r="Q9085">
        <f>IF($B9085="","",IF(COUNTIF(Exclusions!$A:$A,$B9085)&gt;0,"Yes","No"))</f>
        <v/>
      </c>
      <c r="R9085" s="17">
        <f>IF($B9085="","",MIN(1,DAY($A9085)/IF($N9085="Superstore",Settings!$B$5,Settings!$B$4)))</f>
        <v/>
      </c>
      <c r="S9085" s="17">
        <f>IF(OR($B9085="",$G9085="",$R9085=0),"",$G9085/$R9085)</f>
        <v/>
      </c>
      <c r="T9085">
        <f>IF($S9085="","",IF($S9085&lt;Settings!$B$8,"Critical",IF($S9085&lt;Settings!$B$9,"Semi Critical","Non Critical")))</f>
        <v/>
      </c>
      <c r="U9085">
        <f>IF($B9085="","",IFERROR(VLOOKUP($O9085,Leaders!$A:$B,2,0),"Not Mapped"))</f>
        <v/>
      </c>
    </row>
    <row r="9086">
      <c r="A9086" s="16" t="n"/>
      <c r="G9086" s="17" t="n"/>
      <c r="H9086" s="17" t="n"/>
      <c r="I9086" s="17" t="n"/>
      <c r="J9086" s="17" t="n"/>
      <c r="K9086" s="17" t="n"/>
      <c r="L9086" s="17" t="n"/>
      <c r="N9086">
        <f>IF($B9086="","",IF($C9086="SUPERSTORE","Superstore","DH"))</f>
        <v/>
      </c>
      <c r="O9086">
        <f>IF($B9086="","",IFERROR(VLOOKUP($B9086,Mapping!$A:$C,2,0),"Not Mapped"))</f>
        <v/>
      </c>
      <c r="P9086">
        <f>IF($B9086="","",IFERROR(VLOOKUP($B9086,Mapping!$A:$C,3,0),"Not Mapped"))</f>
        <v/>
      </c>
      <c r="Q9086">
        <f>IF($B9086="","",IF(COUNTIF(Exclusions!$A:$A,$B9086)&gt;0,"Yes","No"))</f>
        <v/>
      </c>
      <c r="R9086" s="17">
        <f>IF($B9086="","",MIN(1,DAY($A9086)/IF($N9086="Superstore",Settings!$B$5,Settings!$B$4)))</f>
        <v/>
      </c>
      <c r="S9086" s="17">
        <f>IF(OR($B9086="",$G9086="",$R9086=0),"",$G9086/$R9086)</f>
        <v/>
      </c>
      <c r="T9086">
        <f>IF($S9086="","",IF($S9086&lt;Settings!$B$8,"Critical",IF($S9086&lt;Settings!$B$9,"Semi Critical","Non Critical")))</f>
        <v/>
      </c>
      <c r="U9086">
        <f>IF($B9086="","",IFERROR(VLOOKUP($O9086,Leaders!$A:$B,2,0),"Not Mapped"))</f>
        <v/>
      </c>
    </row>
    <row r="9087">
      <c r="A9087" s="16" t="n"/>
      <c r="G9087" s="17" t="n"/>
      <c r="H9087" s="17" t="n"/>
      <c r="I9087" s="17" t="n"/>
      <c r="J9087" s="17" t="n"/>
      <c r="K9087" s="17" t="n"/>
      <c r="L9087" s="17" t="n"/>
      <c r="N9087">
        <f>IF($B9087="","",IF($C9087="SUPERSTORE","Superstore","DH"))</f>
        <v/>
      </c>
      <c r="O9087">
        <f>IF($B9087="","",IFERROR(VLOOKUP($B9087,Mapping!$A:$C,2,0),"Not Mapped"))</f>
        <v/>
      </c>
      <c r="P9087">
        <f>IF($B9087="","",IFERROR(VLOOKUP($B9087,Mapping!$A:$C,3,0),"Not Mapped"))</f>
        <v/>
      </c>
      <c r="Q9087">
        <f>IF($B9087="","",IF(COUNTIF(Exclusions!$A:$A,$B9087)&gt;0,"Yes","No"))</f>
        <v/>
      </c>
      <c r="R9087" s="17">
        <f>IF($B9087="","",MIN(1,DAY($A9087)/IF($N9087="Superstore",Settings!$B$5,Settings!$B$4)))</f>
        <v/>
      </c>
      <c r="S9087" s="17">
        <f>IF(OR($B9087="",$G9087="",$R9087=0),"",$G9087/$R9087)</f>
        <v/>
      </c>
      <c r="T9087">
        <f>IF($S9087="","",IF($S9087&lt;Settings!$B$8,"Critical",IF($S9087&lt;Settings!$B$9,"Semi Critical","Non Critical")))</f>
        <v/>
      </c>
      <c r="U9087">
        <f>IF($B9087="","",IFERROR(VLOOKUP($O9087,Leaders!$A:$B,2,0),"Not Mapped"))</f>
        <v/>
      </c>
    </row>
    <row r="9088">
      <c r="A9088" s="16" t="n"/>
      <c r="G9088" s="17" t="n"/>
      <c r="H9088" s="17" t="n"/>
      <c r="I9088" s="17" t="n"/>
      <c r="J9088" s="17" t="n"/>
      <c r="K9088" s="17" t="n"/>
      <c r="L9088" s="17" t="n"/>
      <c r="N9088">
        <f>IF($B9088="","",IF($C9088="SUPERSTORE","Superstore","DH"))</f>
        <v/>
      </c>
      <c r="O9088">
        <f>IF($B9088="","",IFERROR(VLOOKUP($B9088,Mapping!$A:$C,2,0),"Not Mapped"))</f>
        <v/>
      </c>
      <c r="P9088">
        <f>IF($B9088="","",IFERROR(VLOOKUP($B9088,Mapping!$A:$C,3,0),"Not Mapped"))</f>
        <v/>
      </c>
      <c r="Q9088">
        <f>IF($B9088="","",IF(COUNTIF(Exclusions!$A:$A,$B9088)&gt;0,"Yes","No"))</f>
        <v/>
      </c>
      <c r="R9088" s="17">
        <f>IF($B9088="","",MIN(1,DAY($A9088)/IF($N9088="Superstore",Settings!$B$5,Settings!$B$4)))</f>
        <v/>
      </c>
      <c r="S9088" s="17">
        <f>IF(OR($B9088="",$G9088="",$R9088=0),"",$G9088/$R9088)</f>
        <v/>
      </c>
      <c r="T9088">
        <f>IF($S9088="","",IF($S9088&lt;Settings!$B$8,"Critical",IF($S9088&lt;Settings!$B$9,"Semi Critical","Non Critical")))</f>
        <v/>
      </c>
      <c r="U9088">
        <f>IF($B9088="","",IFERROR(VLOOKUP($O9088,Leaders!$A:$B,2,0),"Not Mapped"))</f>
        <v/>
      </c>
    </row>
    <row r="9089">
      <c r="A9089" s="16" t="n"/>
      <c r="G9089" s="17" t="n"/>
      <c r="H9089" s="17" t="n"/>
      <c r="I9089" s="17" t="n"/>
      <c r="J9089" s="17" t="n"/>
      <c r="K9089" s="17" t="n"/>
      <c r="L9089" s="17" t="n"/>
      <c r="N9089">
        <f>IF($B9089="","",IF($C9089="SUPERSTORE","Superstore","DH"))</f>
        <v/>
      </c>
      <c r="O9089">
        <f>IF($B9089="","",IFERROR(VLOOKUP($B9089,Mapping!$A:$C,2,0),"Not Mapped"))</f>
        <v/>
      </c>
      <c r="P9089">
        <f>IF($B9089="","",IFERROR(VLOOKUP($B9089,Mapping!$A:$C,3,0),"Not Mapped"))</f>
        <v/>
      </c>
      <c r="Q9089">
        <f>IF($B9089="","",IF(COUNTIF(Exclusions!$A:$A,$B9089)&gt;0,"Yes","No"))</f>
        <v/>
      </c>
      <c r="R9089" s="17">
        <f>IF($B9089="","",MIN(1,DAY($A9089)/IF($N9089="Superstore",Settings!$B$5,Settings!$B$4)))</f>
        <v/>
      </c>
      <c r="S9089" s="17">
        <f>IF(OR($B9089="",$G9089="",$R9089=0),"",$G9089/$R9089)</f>
        <v/>
      </c>
      <c r="T9089">
        <f>IF($S9089="","",IF($S9089&lt;Settings!$B$8,"Critical",IF($S9089&lt;Settings!$B$9,"Semi Critical","Non Critical")))</f>
        <v/>
      </c>
      <c r="U9089">
        <f>IF($B9089="","",IFERROR(VLOOKUP($O9089,Leaders!$A:$B,2,0),"Not Mapped"))</f>
        <v/>
      </c>
    </row>
    <row r="9090">
      <c r="A9090" s="16" t="n"/>
      <c r="G9090" s="17" t="n"/>
      <c r="H9090" s="17" t="n"/>
      <c r="I9090" s="17" t="n"/>
      <c r="J9090" s="17" t="n"/>
      <c r="K9090" s="17" t="n"/>
      <c r="L9090" s="17" t="n"/>
      <c r="N9090">
        <f>IF($B9090="","",IF($C9090="SUPERSTORE","Superstore","DH"))</f>
        <v/>
      </c>
      <c r="O9090">
        <f>IF($B9090="","",IFERROR(VLOOKUP($B9090,Mapping!$A:$C,2,0),"Not Mapped"))</f>
        <v/>
      </c>
      <c r="P9090">
        <f>IF($B9090="","",IFERROR(VLOOKUP($B9090,Mapping!$A:$C,3,0),"Not Mapped"))</f>
        <v/>
      </c>
      <c r="Q9090">
        <f>IF($B9090="","",IF(COUNTIF(Exclusions!$A:$A,$B9090)&gt;0,"Yes","No"))</f>
        <v/>
      </c>
      <c r="R9090" s="17">
        <f>IF($B9090="","",MIN(1,DAY($A9090)/IF($N9090="Superstore",Settings!$B$5,Settings!$B$4)))</f>
        <v/>
      </c>
      <c r="S9090" s="17">
        <f>IF(OR($B9090="",$G9090="",$R9090=0),"",$G9090/$R9090)</f>
        <v/>
      </c>
      <c r="T9090">
        <f>IF($S9090="","",IF($S9090&lt;Settings!$B$8,"Critical",IF($S9090&lt;Settings!$B$9,"Semi Critical","Non Critical")))</f>
        <v/>
      </c>
      <c r="U9090">
        <f>IF($B9090="","",IFERROR(VLOOKUP($O9090,Leaders!$A:$B,2,0),"Not Mapped"))</f>
        <v/>
      </c>
    </row>
    <row r="9091">
      <c r="A9091" s="16" t="n"/>
      <c r="G9091" s="17" t="n"/>
      <c r="H9091" s="17" t="n"/>
      <c r="I9091" s="17" t="n"/>
      <c r="J9091" s="17" t="n"/>
      <c r="K9091" s="17" t="n"/>
      <c r="L9091" s="17" t="n"/>
      <c r="N9091">
        <f>IF($B9091="","",IF($C9091="SUPERSTORE","Superstore","DH"))</f>
        <v/>
      </c>
      <c r="O9091">
        <f>IF($B9091="","",IFERROR(VLOOKUP($B9091,Mapping!$A:$C,2,0),"Not Mapped"))</f>
        <v/>
      </c>
      <c r="P9091">
        <f>IF($B9091="","",IFERROR(VLOOKUP($B9091,Mapping!$A:$C,3,0),"Not Mapped"))</f>
        <v/>
      </c>
      <c r="Q9091">
        <f>IF($B9091="","",IF(COUNTIF(Exclusions!$A:$A,$B9091)&gt;0,"Yes","No"))</f>
        <v/>
      </c>
      <c r="R9091" s="17">
        <f>IF($B9091="","",MIN(1,DAY($A9091)/IF($N9091="Superstore",Settings!$B$5,Settings!$B$4)))</f>
        <v/>
      </c>
      <c r="S9091" s="17">
        <f>IF(OR($B9091="",$G9091="",$R9091=0),"",$G9091/$R9091)</f>
        <v/>
      </c>
      <c r="T9091">
        <f>IF($S9091="","",IF($S9091&lt;Settings!$B$8,"Critical",IF($S9091&lt;Settings!$B$9,"Semi Critical","Non Critical")))</f>
        <v/>
      </c>
      <c r="U9091">
        <f>IF($B9091="","",IFERROR(VLOOKUP($O9091,Leaders!$A:$B,2,0),"Not Mapped"))</f>
        <v/>
      </c>
    </row>
    <row r="9092">
      <c r="A9092" s="16" t="n"/>
      <c r="G9092" s="17" t="n"/>
      <c r="H9092" s="17" t="n"/>
      <c r="I9092" s="17" t="n"/>
      <c r="J9092" s="17" t="n"/>
      <c r="K9092" s="17" t="n"/>
      <c r="L9092" s="17" t="n"/>
      <c r="N9092">
        <f>IF($B9092="","",IF($C9092="SUPERSTORE","Superstore","DH"))</f>
        <v/>
      </c>
      <c r="O9092">
        <f>IF($B9092="","",IFERROR(VLOOKUP($B9092,Mapping!$A:$C,2,0),"Not Mapped"))</f>
        <v/>
      </c>
      <c r="P9092">
        <f>IF($B9092="","",IFERROR(VLOOKUP($B9092,Mapping!$A:$C,3,0),"Not Mapped"))</f>
        <v/>
      </c>
      <c r="Q9092">
        <f>IF($B9092="","",IF(COUNTIF(Exclusions!$A:$A,$B9092)&gt;0,"Yes","No"))</f>
        <v/>
      </c>
      <c r="R9092" s="17">
        <f>IF($B9092="","",MIN(1,DAY($A9092)/IF($N9092="Superstore",Settings!$B$5,Settings!$B$4)))</f>
        <v/>
      </c>
      <c r="S9092" s="17">
        <f>IF(OR($B9092="",$G9092="",$R9092=0),"",$G9092/$R9092)</f>
        <v/>
      </c>
      <c r="T9092">
        <f>IF($S9092="","",IF($S9092&lt;Settings!$B$8,"Critical",IF($S9092&lt;Settings!$B$9,"Semi Critical","Non Critical")))</f>
        <v/>
      </c>
      <c r="U9092">
        <f>IF($B9092="","",IFERROR(VLOOKUP($O9092,Leaders!$A:$B,2,0),"Not Mapped"))</f>
        <v/>
      </c>
    </row>
    <row r="9093">
      <c r="A9093" s="16" t="n"/>
      <c r="G9093" s="17" t="n"/>
      <c r="H9093" s="17" t="n"/>
      <c r="I9093" s="17" t="n"/>
      <c r="J9093" s="17" t="n"/>
      <c r="K9093" s="17" t="n"/>
      <c r="L9093" s="17" t="n"/>
      <c r="N9093">
        <f>IF($B9093="","",IF($C9093="SUPERSTORE","Superstore","DH"))</f>
        <v/>
      </c>
      <c r="O9093">
        <f>IF($B9093="","",IFERROR(VLOOKUP($B9093,Mapping!$A:$C,2,0),"Not Mapped"))</f>
        <v/>
      </c>
      <c r="P9093">
        <f>IF($B9093="","",IFERROR(VLOOKUP($B9093,Mapping!$A:$C,3,0),"Not Mapped"))</f>
        <v/>
      </c>
      <c r="Q9093">
        <f>IF($B9093="","",IF(COUNTIF(Exclusions!$A:$A,$B9093)&gt;0,"Yes","No"))</f>
        <v/>
      </c>
      <c r="R9093" s="17">
        <f>IF($B9093="","",MIN(1,DAY($A9093)/IF($N9093="Superstore",Settings!$B$5,Settings!$B$4)))</f>
        <v/>
      </c>
      <c r="S9093" s="17">
        <f>IF(OR($B9093="",$G9093="",$R9093=0),"",$G9093/$R9093)</f>
        <v/>
      </c>
      <c r="T9093">
        <f>IF($S9093="","",IF($S9093&lt;Settings!$B$8,"Critical",IF($S9093&lt;Settings!$B$9,"Semi Critical","Non Critical")))</f>
        <v/>
      </c>
      <c r="U9093">
        <f>IF($B9093="","",IFERROR(VLOOKUP($O9093,Leaders!$A:$B,2,0),"Not Mapped"))</f>
        <v/>
      </c>
    </row>
    <row r="9094">
      <c r="A9094" s="16" t="n"/>
      <c r="G9094" s="17" t="n"/>
      <c r="H9094" s="17" t="n"/>
      <c r="I9094" s="17" t="n"/>
      <c r="J9094" s="17" t="n"/>
      <c r="K9094" s="17" t="n"/>
      <c r="L9094" s="17" t="n"/>
      <c r="N9094">
        <f>IF($B9094="","",IF($C9094="SUPERSTORE","Superstore","DH"))</f>
        <v/>
      </c>
      <c r="O9094">
        <f>IF($B9094="","",IFERROR(VLOOKUP($B9094,Mapping!$A:$C,2,0),"Not Mapped"))</f>
        <v/>
      </c>
      <c r="P9094">
        <f>IF($B9094="","",IFERROR(VLOOKUP($B9094,Mapping!$A:$C,3,0),"Not Mapped"))</f>
        <v/>
      </c>
      <c r="Q9094">
        <f>IF($B9094="","",IF(COUNTIF(Exclusions!$A:$A,$B9094)&gt;0,"Yes","No"))</f>
        <v/>
      </c>
      <c r="R9094" s="17">
        <f>IF($B9094="","",MIN(1,DAY($A9094)/IF($N9094="Superstore",Settings!$B$5,Settings!$B$4)))</f>
        <v/>
      </c>
      <c r="S9094" s="17">
        <f>IF(OR($B9094="",$G9094="",$R9094=0),"",$G9094/$R9094)</f>
        <v/>
      </c>
      <c r="T9094">
        <f>IF($S9094="","",IF($S9094&lt;Settings!$B$8,"Critical",IF($S9094&lt;Settings!$B$9,"Semi Critical","Non Critical")))</f>
        <v/>
      </c>
      <c r="U9094">
        <f>IF($B9094="","",IFERROR(VLOOKUP($O9094,Leaders!$A:$B,2,0),"Not Mapped"))</f>
        <v/>
      </c>
    </row>
    <row r="9095">
      <c r="A9095" s="16" t="n"/>
      <c r="G9095" s="17" t="n"/>
      <c r="H9095" s="17" t="n"/>
      <c r="I9095" s="17" t="n"/>
      <c r="J9095" s="17" t="n"/>
      <c r="K9095" s="17" t="n"/>
      <c r="L9095" s="17" t="n"/>
      <c r="N9095">
        <f>IF($B9095="","",IF($C9095="SUPERSTORE","Superstore","DH"))</f>
        <v/>
      </c>
      <c r="O9095">
        <f>IF($B9095="","",IFERROR(VLOOKUP($B9095,Mapping!$A:$C,2,0),"Not Mapped"))</f>
        <v/>
      </c>
      <c r="P9095">
        <f>IF($B9095="","",IFERROR(VLOOKUP($B9095,Mapping!$A:$C,3,0),"Not Mapped"))</f>
        <v/>
      </c>
      <c r="Q9095">
        <f>IF($B9095="","",IF(COUNTIF(Exclusions!$A:$A,$B9095)&gt;0,"Yes","No"))</f>
        <v/>
      </c>
      <c r="R9095" s="17">
        <f>IF($B9095="","",MIN(1,DAY($A9095)/IF($N9095="Superstore",Settings!$B$5,Settings!$B$4)))</f>
        <v/>
      </c>
      <c r="S9095" s="17">
        <f>IF(OR($B9095="",$G9095="",$R9095=0),"",$G9095/$R9095)</f>
        <v/>
      </c>
      <c r="T9095">
        <f>IF($S9095="","",IF($S9095&lt;Settings!$B$8,"Critical",IF($S9095&lt;Settings!$B$9,"Semi Critical","Non Critical")))</f>
        <v/>
      </c>
      <c r="U9095">
        <f>IF($B9095="","",IFERROR(VLOOKUP($O9095,Leaders!$A:$B,2,0),"Not Mapped"))</f>
        <v/>
      </c>
    </row>
    <row r="9096">
      <c r="A9096" s="16" t="n"/>
      <c r="G9096" s="17" t="n"/>
      <c r="H9096" s="17" t="n"/>
      <c r="I9096" s="17" t="n"/>
      <c r="J9096" s="17" t="n"/>
      <c r="K9096" s="17" t="n"/>
      <c r="L9096" s="17" t="n"/>
      <c r="N9096">
        <f>IF($B9096="","",IF($C9096="SUPERSTORE","Superstore","DH"))</f>
        <v/>
      </c>
      <c r="O9096">
        <f>IF($B9096="","",IFERROR(VLOOKUP($B9096,Mapping!$A:$C,2,0),"Not Mapped"))</f>
        <v/>
      </c>
      <c r="P9096">
        <f>IF($B9096="","",IFERROR(VLOOKUP($B9096,Mapping!$A:$C,3,0),"Not Mapped"))</f>
        <v/>
      </c>
      <c r="Q9096">
        <f>IF($B9096="","",IF(COUNTIF(Exclusions!$A:$A,$B9096)&gt;0,"Yes","No"))</f>
        <v/>
      </c>
      <c r="R9096" s="17">
        <f>IF($B9096="","",MIN(1,DAY($A9096)/IF($N9096="Superstore",Settings!$B$5,Settings!$B$4)))</f>
        <v/>
      </c>
      <c r="S9096" s="17">
        <f>IF(OR($B9096="",$G9096="",$R9096=0),"",$G9096/$R9096)</f>
        <v/>
      </c>
      <c r="T9096">
        <f>IF($S9096="","",IF($S9096&lt;Settings!$B$8,"Critical",IF($S9096&lt;Settings!$B$9,"Semi Critical","Non Critical")))</f>
        <v/>
      </c>
      <c r="U9096">
        <f>IF($B9096="","",IFERROR(VLOOKUP($O9096,Leaders!$A:$B,2,0),"Not Mapped"))</f>
        <v/>
      </c>
    </row>
    <row r="9097">
      <c r="A9097" s="16" t="n"/>
      <c r="G9097" s="17" t="n"/>
      <c r="H9097" s="17" t="n"/>
      <c r="I9097" s="17" t="n"/>
      <c r="J9097" s="17" t="n"/>
      <c r="K9097" s="17" t="n"/>
      <c r="L9097" s="17" t="n"/>
      <c r="N9097">
        <f>IF($B9097="","",IF($C9097="SUPERSTORE","Superstore","DH"))</f>
        <v/>
      </c>
      <c r="O9097">
        <f>IF($B9097="","",IFERROR(VLOOKUP($B9097,Mapping!$A:$C,2,0),"Not Mapped"))</f>
        <v/>
      </c>
      <c r="P9097">
        <f>IF($B9097="","",IFERROR(VLOOKUP($B9097,Mapping!$A:$C,3,0),"Not Mapped"))</f>
        <v/>
      </c>
      <c r="Q9097">
        <f>IF($B9097="","",IF(COUNTIF(Exclusions!$A:$A,$B9097)&gt;0,"Yes","No"))</f>
        <v/>
      </c>
      <c r="R9097" s="17">
        <f>IF($B9097="","",MIN(1,DAY($A9097)/IF($N9097="Superstore",Settings!$B$5,Settings!$B$4)))</f>
        <v/>
      </c>
      <c r="S9097" s="17">
        <f>IF(OR($B9097="",$G9097="",$R9097=0),"",$G9097/$R9097)</f>
        <v/>
      </c>
      <c r="T9097">
        <f>IF($S9097="","",IF($S9097&lt;Settings!$B$8,"Critical",IF($S9097&lt;Settings!$B$9,"Semi Critical","Non Critical")))</f>
        <v/>
      </c>
      <c r="U9097">
        <f>IF($B9097="","",IFERROR(VLOOKUP($O9097,Leaders!$A:$B,2,0),"Not Mapped"))</f>
        <v/>
      </c>
    </row>
    <row r="9098">
      <c r="A9098" s="16" t="n"/>
      <c r="G9098" s="17" t="n"/>
      <c r="H9098" s="17" t="n"/>
      <c r="I9098" s="17" t="n"/>
      <c r="J9098" s="17" t="n"/>
      <c r="K9098" s="17" t="n"/>
      <c r="L9098" s="17" t="n"/>
      <c r="N9098">
        <f>IF($B9098="","",IF($C9098="SUPERSTORE","Superstore","DH"))</f>
        <v/>
      </c>
      <c r="O9098">
        <f>IF($B9098="","",IFERROR(VLOOKUP($B9098,Mapping!$A:$C,2,0),"Not Mapped"))</f>
        <v/>
      </c>
      <c r="P9098">
        <f>IF($B9098="","",IFERROR(VLOOKUP($B9098,Mapping!$A:$C,3,0),"Not Mapped"))</f>
        <v/>
      </c>
      <c r="Q9098">
        <f>IF($B9098="","",IF(COUNTIF(Exclusions!$A:$A,$B9098)&gt;0,"Yes","No"))</f>
        <v/>
      </c>
      <c r="R9098" s="17">
        <f>IF($B9098="","",MIN(1,DAY($A9098)/IF($N9098="Superstore",Settings!$B$5,Settings!$B$4)))</f>
        <v/>
      </c>
      <c r="S9098" s="17">
        <f>IF(OR($B9098="",$G9098="",$R9098=0),"",$G9098/$R9098)</f>
        <v/>
      </c>
      <c r="T9098">
        <f>IF($S9098="","",IF($S9098&lt;Settings!$B$8,"Critical",IF($S9098&lt;Settings!$B$9,"Semi Critical","Non Critical")))</f>
        <v/>
      </c>
      <c r="U9098">
        <f>IF($B9098="","",IFERROR(VLOOKUP($O9098,Leaders!$A:$B,2,0),"Not Mapped"))</f>
        <v/>
      </c>
    </row>
    <row r="9099">
      <c r="A9099" s="16" t="n"/>
      <c r="G9099" s="17" t="n"/>
      <c r="H9099" s="17" t="n"/>
      <c r="I9099" s="17" t="n"/>
      <c r="J9099" s="17" t="n"/>
      <c r="K9099" s="17" t="n"/>
      <c r="L9099" s="17" t="n"/>
      <c r="N9099">
        <f>IF($B9099="","",IF($C9099="SUPERSTORE","Superstore","DH"))</f>
        <v/>
      </c>
      <c r="O9099">
        <f>IF($B9099="","",IFERROR(VLOOKUP($B9099,Mapping!$A:$C,2,0),"Not Mapped"))</f>
        <v/>
      </c>
      <c r="P9099">
        <f>IF($B9099="","",IFERROR(VLOOKUP($B9099,Mapping!$A:$C,3,0),"Not Mapped"))</f>
        <v/>
      </c>
      <c r="Q9099">
        <f>IF($B9099="","",IF(COUNTIF(Exclusions!$A:$A,$B9099)&gt;0,"Yes","No"))</f>
        <v/>
      </c>
      <c r="R9099" s="17">
        <f>IF($B9099="","",MIN(1,DAY($A9099)/IF($N9099="Superstore",Settings!$B$5,Settings!$B$4)))</f>
        <v/>
      </c>
      <c r="S9099" s="17">
        <f>IF(OR($B9099="",$G9099="",$R9099=0),"",$G9099/$R9099)</f>
        <v/>
      </c>
      <c r="T9099">
        <f>IF($S9099="","",IF($S9099&lt;Settings!$B$8,"Critical",IF($S9099&lt;Settings!$B$9,"Semi Critical","Non Critical")))</f>
        <v/>
      </c>
      <c r="U9099">
        <f>IF($B9099="","",IFERROR(VLOOKUP($O9099,Leaders!$A:$B,2,0),"Not Mapped"))</f>
        <v/>
      </c>
    </row>
    <row r="9100">
      <c r="A9100" s="16" t="n"/>
      <c r="G9100" s="17" t="n"/>
      <c r="H9100" s="17" t="n"/>
      <c r="I9100" s="17" t="n"/>
      <c r="J9100" s="17" t="n"/>
      <c r="K9100" s="17" t="n"/>
      <c r="L9100" s="17" t="n"/>
      <c r="N9100">
        <f>IF($B9100="","",IF($C9100="SUPERSTORE","Superstore","DH"))</f>
        <v/>
      </c>
      <c r="O9100">
        <f>IF($B9100="","",IFERROR(VLOOKUP($B9100,Mapping!$A:$C,2,0),"Not Mapped"))</f>
        <v/>
      </c>
      <c r="P9100">
        <f>IF($B9100="","",IFERROR(VLOOKUP($B9100,Mapping!$A:$C,3,0),"Not Mapped"))</f>
        <v/>
      </c>
      <c r="Q9100">
        <f>IF($B9100="","",IF(COUNTIF(Exclusions!$A:$A,$B9100)&gt;0,"Yes","No"))</f>
        <v/>
      </c>
      <c r="R9100" s="17">
        <f>IF($B9100="","",MIN(1,DAY($A9100)/IF($N9100="Superstore",Settings!$B$5,Settings!$B$4)))</f>
        <v/>
      </c>
      <c r="S9100" s="17">
        <f>IF(OR($B9100="",$G9100="",$R9100=0),"",$G9100/$R9100)</f>
        <v/>
      </c>
      <c r="T9100">
        <f>IF($S9100="","",IF($S9100&lt;Settings!$B$8,"Critical",IF($S9100&lt;Settings!$B$9,"Semi Critical","Non Critical")))</f>
        <v/>
      </c>
      <c r="U9100">
        <f>IF($B9100="","",IFERROR(VLOOKUP($O9100,Leaders!$A:$B,2,0),"Not Mapped"))</f>
        <v/>
      </c>
    </row>
    <row r="9101">
      <c r="A9101" s="16" t="n"/>
      <c r="G9101" s="17" t="n"/>
      <c r="H9101" s="17" t="n"/>
      <c r="I9101" s="17" t="n"/>
      <c r="J9101" s="17" t="n"/>
      <c r="K9101" s="17" t="n"/>
      <c r="L9101" s="17" t="n"/>
      <c r="N9101">
        <f>IF($B9101="","",IF($C9101="SUPERSTORE","Superstore","DH"))</f>
        <v/>
      </c>
      <c r="O9101">
        <f>IF($B9101="","",IFERROR(VLOOKUP($B9101,Mapping!$A:$C,2,0),"Not Mapped"))</f>
        <v/>
      </c>
      <c r="P9101">
        <f>IF($B9101="","",IFERROR(VLOOKUP($B9101,Mapping!$A:$C,3,0),"Not Mapped"))</f>
        <v/>
      </c>
      <c r="Q9101">
        <f>IF($B9101="","",IF(COUNTIF(Exclusions!$A:$A,$B9101)&gt;0,"Yes","No"))</f>
        <v/>
      </c>
      <c r="R9101" s="17">
        <f>IF($B9101="","",MIN(1,DAY($A9101)/IF($N9101="Superstore",Settings!$B$5,Settings!$B$4)))</f>
        <v/>
      </c>
      <c r="S9101" s="17">
        <f>IF(OR($B9101="",$G9101="",$R9101=0),"",$G9101/$R9101)</f>
        <v/>
      </c>
      <c r="T9101">
        <f>IF($S9101="","",IF($S9101&lt;Settings!$B$8,"Critical",IF($S9101&lt;Settings!$B$9,"Semi Critical","Non Critical")))</f>
        <v/>
      </c>
      <c r="U9101">
        <f>IF($B9101="","",IFERROR(VLOOKUP($O9101,Leaders!$A:$B,2,0),"Not Mapped"))</f>
        <v/>
      </c>
    </row>
    <row r="9102">
      <c r="A9102" s="16" t="n"/>
      <c r="G9102" s="17" t="n"/>
      <c r="H9102" s="17" t="n"/>
      <c r="I9102" s="17" t="n"/>
      <c r="J9102" s="17" t="n"/>
      <c r="K9102" s="17" t="n"/>
      <c r="L9102" s="17" t="n"/>
      <c r="N9102">
        <f>IF($B9102="","",IF($C9102="SUPERSTORE","Superstore","DH"))</f>
        <v/>
      </c>
      <c r="O9102">
        <f>IF($B9102="","",IFERROR(VLOOKUP($B9102,Mapping!$A:$C,2,0),"Not Mapped"))</f>
        <v/>
      </c>
      <c r="P9102">
        <f>IF($B9102="","",IFERROR(VLOOKUP($B9102,Mapping!$A:$C,3,0),"Not Mapped"))</f>
        <v/>
      </c>
      <c r="Q9102">
        <f>IF($B9102="","",IF(COUNTIF(Exclusions!$A:$A,$B9102)&gt;0,"Yes","No"))</f>
        <v/>
      </c>
      <c r="R9102" s="17">
        <f>IF($B9102="","",MIN(1,DAY($A9102)/IF($N9102="Superstore",Settings!$B$5,Settings!$B$4)))</f>
        <v/>
      </c>
      <c r="S9102" s="17">
        <f>IF(OR($B9102="",$G9102="",$R9102=0),"",$G9102/$R9102)</f>
        <v/>
      </c>
      <c r="T9102">
        <f>IF($S9102="","",IF($S9102&lt;Settings!$B$8,"Critical",IF($S9102&lt;Settings!$B$9,"Semi Critical","Non Critical")))</f>
        <v/>
      </c>
      <c r="U9102">
        <f>IF($B9102="","",IFERROR(VLOOKUP($O9102,Leaders!$A:$B,2,0),"Not Mapped"))</f>
        <v/>
      </c>
    </row>
    <row r="9103">
      <c r="A9103" s="16" t="n"/>
      <c r="G9103" s="17" t="n"/>
      <c r="H9103" s="17" t="n"/>
      <c r="I9103" s="17" t="n"/>
      <c r="J9103" s="17" t="n"/>
      <c r="K9103" s="17" t="n"/>
      <c r="L9103" s="17" t="n"/>
      <c r="N9103">
        <f>IF($B9103="","",IF($C9103="SUPERSTORE","Superstore","DH"))</f>
        <v/>
      </c>
      <c r="O9103">
        <f>IF($B9103="","",IFERROR(VLOOKUP($B9103,Mapping!$A:$C,2,0),"Not Mapped"))</f>
        <v/>
      </c>
      <c r="P9103">
        <f>IF($B9103="","",IFERROR(VLOOKUP($B9103,Mapping!$A:$C,3,0),"Not Mapped"))</f>
        <v/>
      </c>
      <c r="Q9103">
        <f>IF($B9103="","",IF(COUNTIF(Exclusions!$A:$A,$B9103)&gt;0,"Yes","No"))</f>
        <v/>
      </c>
      <c r="R9103" s="17">
        <f>IF($B9103="","",MIN(1,DAY($A9103)/IF($N9103="Superstore",Settings!$B$5,Settings!$B$4)))</f>
        <v/>
      </c>
      <c r="S9103" s="17">
        <f>IF(OR($B9103="",$G9103="",$R9103=0),"",$G9103/$R9103)</f>
        <v/>
      </c>
      <c r="T9103">
        <f>IF($S9103="","",IF($S9103&lt;Settings!$B$8,"Critical",IF($S9103&lt;Settings!$B$9,"Semi Critical","Non Critical")))</f>
        <v/>
      </c>
      <c r="U9103">
        <f>IF($B9103="","",IFERROR(VLOOKUP($O9103,Leaders!$A:$B,2,0),"Not Mapped"))</f>
        <v/>
      </c>
    </row>
    <row r="9104">
      <c r="A9104" s="16" t="n"/>
      <c r="G9104" s="17" t="n"/>
      <c r="H9104" s="17" t="n"/>
      <c r="I9104" s="17" t="n"/>
      <c r="J9104" s="17" t="n"/>
      <c r="K9104" s="17" t="n"/>
      <c r="L9104" s="17" t="n"/>
      <c r="N9104">
        <f>IF($B9104="","",IF($C9104="SUPERSTORE","Superstore","DH"))</f>
        <v/>
      </c>
      <c r="O9104">
        <f>IF($B9104="","",IFERROR(VLOOKUP($B9104,Mapping!$A:$C,2,0),"Not Mapped"))</f>
        <v/>
      </c>
      <c r="P9104">
        <f>IF($B9104="","",IFERROR(VLOOKUP($B9104,Mapping!$A:$C,3,0),"Not Mapped"))</f>
        <v/>
      </c>
      <c r="Q9104">
        <f>IF($B9104="","",IF(COUNTIF(Exclusions!$A:$A,$B9104)&gt;0,"Yes","No"))</f>
        <v/>
      </c>
      <c r="R9104" s="17">
        <f>IF($B9104="","",MIN(1,DAY($A9104)/IF($N9104="Superstore",Settings!$B$5,Settings!$B$4)))</f>
        <v/>
      </c>
      <c r="S9104" s="17">
        <f>IF(OR($B9104="",$G9104="",$R9104=0),"",$G9104/$R9104)</f>
        <v/>
      </c>
      <c r="T9104">
        <f>IF($S9104="","",IF($S9104&lt;Settings!$B$8,"Critical",IF($S9104&lt;Settings!$B$9,"Semi Critical","Non Critical")))</f>
        <v/>
      </c>
      <c r="U9104">
        <f>IF($B9104="","",IFERROR(VLOOKUP($O9104,Leaders!$A:$B,2,0),"Not Mapped"))</f>
        <v/>
      </c>
    </row>
    <row r="9105">
      <c r="A9105" s="16" t="n"/>
      <c r="G9105" s="17" t="n"/>
      <c r="H9105" s="17" t="n"/>
      <c r="I9105" s="17" t="n"/>
      <c r="J9105" s="17" t="n"/>
      <c r="K9105" s="17" t="n"/>
      <c r="L9105" s="17" t="n"/>
      <c r="N9105">
        <f>IF($B9105="","",IF($C9105="SUPERSTORE","Superstore","DH"))</f>
        <v/>
      </c>
      <c r="O9105">
        <f>IF($B9105="","",IFERROR(VLOOKUP($B9105,Mapping!$A:$C,2,0),"Not Mapped"))</f>
        <v/>
      </c>
      <c r="P9105">
        <f>IF($B9105="","",IFERROR(VLOOKUP($B9105,Mapping!$A:$C,3,0),"Not Mapped"))</f>
        <v/>
      </c>
      <c r="Q9105">
        <f>IF($B9105="","",IF(COUNTIF(Exclusions!$A:$A,$B9105)&gt;0,"Yes","No"))</f>
        <v/>
      </c>
      <c r="R9105" s="17">
        <f>IF($B9105="","",MIN(1,DAY($A9105)/IF($N9105="Superstore",Settings!$B$5,Settings!$B$4)))</f>
        <v/>
      </c>
      <c r="S9105" s="17">
        <f>IF(OR($B9105="",$G9105="",$R9105=0),"",$G9105/$R9105)</f>
        <v/>
      </c>
      <c r="T9105">
        <f>IF($S9105="","",IF($S9105&lt;Settings!$B$8,"Critical",IF($S9105&lt;Settings!$B$9,"Semi Critical","Non Critical")))</f>
        <v/>
      </c>
      <c r="U9105">
        <f>IF($B9105="","",IFERROR(VLOOKUP($O9105,Leaders!$A:$B,2,0),"Not Mapped"))</f>
        <v/>
      </c>
    </row>
    <row r="9106">
      <c r="A9106" s="16" t="n"/>
      <c r="G9106" s="17" t="n"/>
      <c r="H9106" s="17" t="n"/>
      <c r="I9106" s="17" t="n"/>
      <c r="J9106" s="17" t="n"/>
      <c r="K9106" s="17" t="n"/>
      <c r="L9106" s="17" t="n"/>
      <c r="N9106">
        <f>IF($B9106="","",IF($C9106="SUPERSTORE","Superstore","DH"))</f>
        <v/>
      </c>
      <c r="O9106">
        <f>IF($B9106="","",IFERROR(VLOOKUP($B9106,Mapping!$A:$C,2,0),"Not Mapped"))</f>
        <v/>
      </c>
      <c r="P9106">
        <f>IF($B9106="","",IFERROR(VLOOKUP($B9106,Mapping!$A:$C,3,0),"Not Mapped"))</f>
        <v/>
      </c>
      <c r="Q9106">
        <f>IF($B9106="","",IF(COUNTIF(Exclusions!$A:$A,$B9106)&gt;0,"Yes","No"))</f>
        <v/>
      </c>
      <c r="R9106" s="17">
        <f>IF($B9106="","",MIN(1,DAY($A9106)/IF($N9106="Superstore",Settings!$B$5,Settings!$B$4)))</f>
        <v/>
      </c>
      <c r="S9106" s="17">
        <f>IF(OR($B9106="",$G9106="",$R9106=0),"",$G9106/$R9106)</f>
        <v/>
      </c>
      <c r="T9106">
        <f>IF($S9106="","",IF($S9106&lt;Settings!$B$8,"Critical",IF($S9106&lt;Settings!$B$9,"Semi Critical","Non Critical")))</f>
        <v/>
      </c>
      <c r="U9106">
        <f>IF($B9106="","",IFERROR(VLOOKUP($O9106,Leaders!$A:$B,2,0),"Not Mapped"))</f>
        <v/>
      </c>
    </row>
    <row r="9107">
      <c r="A9107" s="16" t="n"/>
      <c r="G9107" s="17" t="n"/>
      <c r="H9107" s="17" t="n"/>
      <c r="I9107" s="17" t="n"/>
      <c r="J9107" s="17" t="n"/>
      <c r="K9107" s="17" t="n"/>
      <c r="L9107" s="17" t="n"/>
      <c r="N9107">
        <f>IF($B9107="","",IF($C9107="SUPERSTORE","Superstore","DH"))</f>
        <v/>
      </c>
      <c r="O9107">
        <f>IF($B9107="","",IFERROR(VLOOKUP($B9107,Mapping!$A:$C,2,0),"Not Mapped"))</f>
        <v/>
      </c>
      <c r="P9107">
        <f>IF($B9107="","",IFERROR(VLOOKUP($B9107,Mapping!$A:$C,3,0),"Not Mapped"))</f>
        <v/>
      </c>
      <c r="Q9107">
        <f>IF($B9107="","",IF(COUNTIF(Exclusions!$A:$A,$B9107)&gt;0,"Yes","No"))</f>
        <v/>
      </c>
      <c r="R9107" s="17">
        <f>IF($B9107="","",MIN(1,DAY($A9107)/IF($N9107="Superstore",Settings!$B$5,Settings!$B$4)))</f>
        <v/>
      </c>
      <c r="S9107" s="17">
        <f>IF(OR($B9107="",$G9107="",$R9107=0),"",$G9107/$R9107)</f>
        <v/>
      </c>
      <c r="T9107">
        <f>IF($S9107="","",IF($S9107&lt;Settings!$B$8,"Critical",IF($S9107&lt;Settings!$B$9,"Semi Critical","Non Critical")))</f>
        <v/>
      </c>
      <c r="U9107">
        <f>IF($B9107="","",IFERROR(VLOOKUP($O9107,Leaders!$A:$B,2,0),"Not Mapped"))</f>
        <v/>
      </c>
    </row>
    <row r="9108">
      <c r="A9108" s="16" t="n"/>
      <c r="G9108" s="17" t="n"/>
      <c r="H9108" s="17" t="n"/>
      <c r="I9108" s="17" t="n"/>
      <c r="J9108" s="17" t="n"/>
      <c r="K9108" s="17" t="n"/>
      <c r="L9108" s="17" t="n"/>
      <c r="N9108">
        <f>IF($B9108="","",IF($C9108="SUPERSTORE","Superstore","DH"))</f>
        <v/>
      </c>
      <c r="O9108">
        <f>IF($B9108="","",IFERROR(VLOOKUP($B9108,Mapping!$A:$C,2,0),"Not Mapped"))</f>
        <v/>
      </c>
      <c r="P9108">
        <f>IF($B9108="","",IFERROR(VLOOKUP($B9108,Mapping!$A:$C,3,0),"Not Mapped"))</f>
        <v/>
      </c>
      <c r="Q9108">
        <f>IF($B9108="","",IF(COUNTIF(Exclusions!$A:$A,$B9108)&gt;0,"Yes","No"))</f>
        <v/>
      </c>
      <c r="R9108" s="17">
        <f>IF($B9108="","",MIN(1,DAY($A9108)/IF($N9108="Superstore",Settings!$B$5,Settings!$B$4)))</f>
        <v/>
      </c>
      <c r="S9108" s="17">
        <f>IF(OR($B9108="",$G9108="",$R9108=0),"",$G9108/$R9108)</f>
        <v/>
      </c>
      <c r="T9108">
        <f>IF($S9108="","",IF($S9108&lt;Settings!$B$8,"Critical",IF($S9108&lt;Settings!$B$9,"Semi Critical","Non Critical")))</f>
        <v/>
      </c>
      <c r="U9108">
        <f>IF($B9108="","",IFERROR(VLOOKUP($O9108,Leaders!$A:$B,2,0),"Not Mapped"))</f>
        <v/>
      </c>
    </row>
    <row r="9109">
      <c r="A9109" s="16" t="n"/>
      <c r="G9109" s="17" t="n"/>
      <c r="H9109" s="17" t="n"/>
      <c r="I9109" s="17" t="n"/>
      <c r="J9109" s="17" t="n"/>
      <c r="K9109" s="17" t="n"/>
      <c r="L9109" s="17" t="n"/>
      <c r="N9109">
        <f>IF($B9109="","",IF($C9109="SUPERSTORE","Superstore","DH"))</f>
        <v/>
      </c>
      <c r="O9109">
        <f>IF($B9109="","",IFERROR(VLOOKUP($B9109,Mapping!$A:$C,2,0),"Not Mapped"))</f>
        <v/>
      </c>
      <c r="P9109">
        <f>IF($B9109="","",IFERROR(VLOOKUP($B9109,Mapping!$A:$C,3,0),"Not Mapped"))</f>
        <v/>
      </c>
      <c r="Q9109">
        <f>IF($B9109="","",IF(COUNTIF(Exclusions!$A:$A,$B9109)&gt;0,"Yes","No"))</f>
        <v/>
      </c>
      <c r="R9109" s="17">
        <f>IF($B9109="","",MIN(1,DAY($A9109)/IF($N9109="Superstore",Settings!$B$5,Settings!$B$4)))</f>
        <v/>
      </c>
      <c r="S9109" s="17">
        <f>IF(OR($B9109="",$G9109="",$R9109=0),"",$G9109/$R9109)</f>
        <v/>
      </c>
      <c r="T9109">
        <f>IF($S9109="","",IF($S9109&lt;Settings!$B$8,"Critical",IF($S9109&lt;Settings!$B$9,"Semi Critical","Non Critical")))</f>
        <v/>
      </c>
      <c r="U9109">
        <f>IF($B9109="","",IFERROR(VLOOKUP($O9109,Leaders!$A:$B,2,0),"Not Mapped"))</f>
        <v/>
      </c>
    </row>
    <row r="9110">
      <c r="A9110" s="16" t="n"/>
      <c r="G9110" s="17" t="n"/>
      <c r="H9110" s="17" t="n"/>
      <c r="I9110" s="17" t="n"/>
      <c r="J9110" s="17" t="n"/>
      <c r="K9110" s="17" t="n"/>
      <c r="L9110" s="17" t="n"/>
      <c r="N9110">
        <f>IF($B9110="","",IF($C9110="SUPERSTORE","Superstore","DH"))</f>
        <v/>
      </c>
      <c r="O9110">
        <f>IF($B9110="","",IFERROR(VLOOKUP($B9110,Mapping!$A:$C,2,0),"Not Mapped"))</f>
        <v/>
      </c>
      <c r="P9110">
        <f>IF($B9110="","",IFERROR(VLOOKUP($B9110,Mapping!$A:$C,3,0),"Not Mapped"))</f>
        <v/>
      </c>
      <c r="Q9110">
        <f>IF($B9110="","",IF(COUNTIF(Exclusions!$A:$A,$B9110)&gt;0,"Yes","No"))</f>
        <v/>
      </c>
      <c r="R9110" s="17">
        <f>IF($B9110="","",MIN(1,DAY($A9110)/IF($N9110="Superstore",Settings!$B$5,Settings!$B$4)))</f>
        <v/>
      </c>
      <c r="S9110" s="17">
        <f>IF(OR($B9110="",$G9110="",$R9110=0),"",$G9110/$R9110)</f>
        <v/>
      </c>
      <c r="T9110">
        <f>IF($S9110="","",IF($S9110&lt;Settings!$B$8,"Critical",IF($S9110&lt;Settings!$B$9,"Semi Critical","Non Critical")))</f>
        <v/>
      </c>
      <c r="U9110">
        <f>IF($B9110="","",IFERROR(VLOOKUP($O9110,Leaders!$A:$B,2,0),"Not Mapped"))</f>
        <v/>
      </c>
    </row>
    <row r="9111">
      <c r="A9111" s="16" t="n"/>
      <c r="G9111" s="17" t="n"/>
      <c r="H9111" s="17" t="n"/>
      <c r="I9111" s="17" t="n"/>
      <c r="J9111" s="17" t="n"/>
      <c r="K9111" s="17" t="n"/>
      <c r="L9111" s="17" t="n"/>
      <c r="N9111">
        <f>IF($B9111="","",IF($C9111="SUPERSTORE","Superstore","DH"))</f>
        <v/>
      </c>
      <c r="O9111">
        <f>IF($B9111="","",IFERROR(VLOOKUP($B9111,Mapping!$A:$C,2,0),"Not Mapped"))</f>
        <v/>
      </c>
      <c r="P9111">
        <f>IF($B9111="","",IFERROR(VLOOKUP($B9111,Mapping!$A:$C,3,0),"Not Mapped"))</f>
        <v/>
      </c>
      <c r="Q9111">
        <f>IF($B9111="","",IF(COUNTIF(Exclusions!$A:$A,$B9111)&gt;0,"Yes","No"))</f>
        <v/>
      </c>
      <c r="R9111" s="17">
        <f>IF($B9111="","",MIN(1,DAY($A9111)/IF($N9111="Superstore",Settings!$B$5,Settings!$B$4)))</f>
        <v/>
      </c>
      <c r="S9111" s="17">
        <f>IF(OR($B9111="",$G9111="",$R9111=0),"",$G9111/$R9111)</f>
        <v/>
      </c>
      <c r="T9111">
        <f>IF($S9111="","",IF($S9111&lt;Settings!$B$8,"Critical",IF($S9111&lt;Settings!$B$9,"Semi Critical","Non Critical")))</f>
        <v/>
      </c>
      <c r="U9111">
        <f>IF($B9111="","",IFERROR(VLOOKUP($O9111,Leaders!$A:$B,2,0),"Not Mapped"))</f>
        <v/>
      </c>
    </row>
    <row r="9112">
      <c r="A9112" s="16" t="n"/>
      <c r="G9112" s="17" t="n"/>
      <c r="H9112" s="17" t="n"/>
      <c r="I9112" s="17" t="n"/>
      <c r="J9112" s="17" t="n"/>
      <c r="K9112" s="17" t="n"/>
      <c r="L9112" s="17" t="n"/>
      <c r="N9112">
        <f>IF($B9112="","",IF($C9112="SUPERSTORE","Superstore","DH"))</f>
        <v/>
      </c>
      <c r="O9112">
        <f>IF($B9112="","",IFERROR(VLOOKUP($B9112,Mapping!$A:$C,2,0),"Not Mapped"))</f>
        <v/>
      </c>
      <c r="P9112">
        <f>IF($B9112="","",IFERROR(VLOOKUP($B9112,Mapping!$A:$C,3,0),"Not Mapped"))</f>
        <v/>
      </c>
      <c r="Q9112">
        <f>IF($B9112="","",IF(COUNTIF(Exclusions!$A:$A,$B9112)&gt;0,"Yes","No"))</f>
        <v/>
      </c>
      <c r="R9112" s="17">
        <f>IF($B9112="","",MIN(1,DAY($A9112)/IF($N9112="Superstore",Settings!$B$5,Settings!$B$4)))</f>
        <v/>
      </c>
      <c r="S9112" s="17">
        <f>IF(OR($B9112="",$G9112="",$R9112=0),"",$G9112/$R9112)</f>
        <v/>
      </c>
      <c r="T9112">
        <f>IF($S9112="","",IF($S9112&lt;Settings!$B$8,"Critical",IF($S9112&lt;Settings!$B$9,"Semi Critical","Non Critical")))</f>
        <v/>
      </c>
      <c r="U9112">
        <f>IF($B9112="","",IFERROR(VLOOKUP($O9112,Leaders!$A:$B,2,0),"Not Mapped"))</f>
        <v/>
      </c>
    </row>
    <row r="9113">
      <c r="A9113" s="16" t="n"/>
      <c r="G9113" s="17" t="n"/>
      <c r="H9113" s="17" t="n"/>
      <c r="I9113" s="17" t="n"/>
      <c r="J9113" s="17" t="n"/>
      <c r="K9113" s="17" t="n"/>
      <c r="L9113" s="17" t="n"/>
      <c r="N9113">
        <f>IF($B9113="","",IF($C9113="SUPERSTORE","Superstore","DH"))</f>
        <v/>
      </c>
      <c r="O9113">
        <f>IF($B9113="","",IFERROR(VLOOKUP($B9113,Mapping!$A:$C,2,0),"Not Mapped"))</f>
        <v/>
      </c>
      <c r="P9113">
        <f>IF($B9113="","",IFERROR(VLOOKUP($B9113,Mapping!$A:$C,3,0),"Not Mapped"))</f>
        <v/>
      </c>
      <c r="Q9113">
        <f>IF($B9113="","",IF(COUNTIF(Exclusions!$A:$A,$B9113)&gt;0,"Yes","No"))</f>
        <v/>
      </c>
      <c r="R9113" s="17">
        <f>IF($B9113="","",MIN(1,DAY($A9113)/IF($N9113="Superstore",Settings!$B$5,Settings!$B$4)))</f>
        <v/>
      </c>
      <c r="S9113" s="17">
        <f>IF(OR($B9113="",$G9113="",$R9113=0),"",$G9113/$R9113)</f>
        <v/>
      </c>
      <c r="T9113">
        <f>IF($S9113="","",IF($S9113&lt;Settings!$B$8,"Critical",IF($S9113&lt;Settings!$B$9,"Semi Critical","Non Critical")))</f>
        <v/>
      </c>
      <c r="U9113">
        <f>IF($B9113="","",IFERROR(VLOOKUP($O9113,Leaders!$A:$B,2,0),"Not Mapped"))</f>
        <v/>
      </c>
    </row>
    <row r="9114">
      <c r="A9114" s="16" t="n"/>
      <c r="G9114" s="17" t="n"/>
      <c r="H9114" s="17" t="n"/>
      <c r="I9114" s="17" t="n"/>
      <c r="J9114" s="17" t="n"/>
      <c r="K9114" s="17" t="n"/>
      <c r="L9114" s="17" t="n"/>
      <c r="N9114">
        <f>IF($B9114="","",IF($C9114="SUPERSTORE","Superstore","DH"))</f>
        <v/>
      </c>
      <c r="O9114">
        <f>IF($B9114="","",IFERROR(VLOOKUP($B9114,Mapping!$A:$C,2,0),"Not Mapped"))</f>
        <v/>
      </c>
      <c r="P9114">
        <f>IF($B9114="","",IFERROR(VLOOKUP($B9114,Mapping!$A:$C,3,0),"Not Mapped"))</f>
        <v/>
      </c>
      <c r="Q9114">
        <f>IF($B9114="","",IF(COUNTIF(Exclusions!$A:$A,$B9114)&gt;0,"Yes","No"))</f>
        <v/>
      </c>
      <c r="R9114" s="17">
        <f>IF($B9114="","",MIN(1,DAY($A9114)/IF($N9114="Superstore",Settings!$B$5,Settings!$B$4)))</f>
        <v/>
      </c>
      <c r="S9114" s="17">
        <f>IF(OR($B9114="",$G9114="",$R9114=0),"",$G9114/$R9114)</f>
        <v/>
      </c>
      <c r="T9114">
        <f>IF($S9114="","",IF($S9114&lt;Settings!$B$8,"Critical",IF($S9114&lt;Settings!$B$9,"Semi Critical","Non Critical")))</f>
        <v/>
      </c>
      <c r="U9114">
        <f>IF($B9114="","",IFERROR(VLOOKUP($O9114,Leaders!$A:$B,2,0),"Not Mapped"))</f>
        <v/>
      </c>
    </row>
    <row r="9115">
      <c r="A9115" s="16" t="n"/>
      <c r="G9115" s="17" t="n"/>
      <c r="H9115" s="17" t="n"/>
      <c r="I9115" s="17" t="n"/>
      <c r="J9115" s="17" t="n"/>
      <c r="K9115" s="17" t="n"/>
      <c r="L9115" s="17" t="n"/>
      <c r="N9115">
        <f>IF($B9115="","",IF($C9115="SUPERSTORE","Superstore","DH"))</f>
        <v/>
      </c>
      <c r="O9115">
        <f>IF($B9115="","",IFERROR(VLOOKUP($B9115,Mapping!$A:$C,2,0),"Not Mapped"))</f>
        <v/>
      </c>
      <c r="P9115">
        <f>IF($B9115="","",IFERROR(VLOOKUP($B9115,Mapping!$A:$C,3,0),"Not Mapped"))</f>
        <v/>
      </c>
      <c r="Q9115">
        <f>IF($B9115="","",IF(COUNTIF(Exclusions!$A:$A,$B9115)&gt;0,"Yes","No"))</f>
        <v/>
      </c>
      <c r="R9115" s="17">
        <f>IF($B9115="","",MIN(1,DAY($A9115)/IF($N9115="Superstore",Settings!$B$5,Settings!$B$4)))</f>
        <v/>
      </c>
      <c r="S9115" s="17">
        <f>IF(OR($B9115="",$G9115="",$R9115=0),"",$G9115/$R9115)</f>
        <v/>
      </c>
      <c r="T9115">
        <f>IF($S9115="","",IF($S9115&lt;Settings!$B$8,"Critical",IF($S9115&lt;Settings!$B$9,"Semi Critical","Non Critical")))</f>
        <v/>
      </c>
      <c r="U9115">
        <f>IF($B9115="","",IFERROR(VLOOKUP($O9115,Leaders!$A:$B,2,0),"Not Mapped"))</f>
        <v/>
      </c>
    </row>
    <row r="9116">
      <c r="A9116" s="16" t="n"/>
      <c r="G9116" s="17" t="n"/>
      <c r="H9116" s="17" t="n"/>
      <c r="I9116" s="17" t="n"/>
      <c r="J9116" s="17" t="n"/>
      <c r="K9116" s="17" t="n"/>
      <c r="L9116" s="17" t="n"/>
      <c r="N9116">
        <f>IF($B9116="","",IF($C9116="SUPERSTORE","Superstore","DH"))</f>
        <v/>
      </c>
      <c r="O9116">
        <f>IF($B9116="","",IFERROR(VLOOKUP($B9116,Mapping!$A:$C,2,0),"Not Mapped"))</f>
        <v/>
      </c>
      <c r="P9116">
        <f>IF($B9116="","",IFERROR(VLOOKUP($B9116,Mapping!$A:$C,3,0),"Not Mapped"))</f>
        <v/>
      </c>
      <c r="Q9116">
        <f>IF($B9116="","",IF(COUNTIF(Exclusions!$A:$A,$B9116)&gt;0,"Yes","No"))</f>
        <v/>
      </c>
      <c r="R9116" s="17">
        <f>IF($B9116="","",MIN(1,DAY($A9116)/IF($N9116="Superstore",Settings!$B$5,Settings!$B$4)))</f>
        <v/>
      </c>
      <c r="S9116" s="17">
        <f>IF(OR($B9116="",$G9116="",$R9116=0),"",$G9116/$R9116)</f>
        <v/>
      </c>
      <c r="T9116">
        <f>IF($S9116="","",IF($S9116&lt;Settings!$B$8,"Critical",IF($S9116&lt;Settings!$B$9,"Semi Critical","Non Critical")))</f>
        <v/>
      </c>
      <c r="U9116">
        <f>IF($B9116="","",IFERROR(VLOOKUP($O9116,Leaders!$A:$B,2,0),"Not Mapped"))</f>
        <v/>
      </c>
    </row>
    <row r="9117">
      <c r="A9117" s="16" t="n"/>
      <c r="G9117" s="17" t="n"/>
      <c r="H9117" s="17" t="n"/>
      <c r="I9117" s="17" t="n"/>
      <c r="J9117" s="17" t="n"/>
      <c r="K9117" s="17" t="n"/>
      <c r="L9117" s="17" t="n"/>
      <c r="N9117">
        <f>IF($B9117="","",IF($C9117="SUPERSTORE","Superstore","DH"))</f>
        <v/>
      </c>
      <c r="O9117">
        <f>IF($B9117="","",IFERROR(VLOOKUP($B9117,Mapping!$A:$C,2,0),"Not Mapped"))</f>
        <v/>
      </c>
      <c r="P9117">
        <f>IF($B9117="","",IFERROR(VLOOKUP($B9117,Mapping!$A:$C,3,0),"Not Mapped"))</f>
        <v/>
      </c>
      <c r="Q9117">
        <f>IF($B9117="","",IF(COUNTIF(Exclusions!$A:$A,$B9117)&gt;0,"Yes","No"))</f>
        <v/>
      </c>
      <c r="R9117" s="17">
        <f>IF($B9117="","",MIN(1,DAY($A9117)/IF($N9117="Superstore",Settings!$B$5,Settings!$B$4)))</f>
        <v/>
      </c>
      <c r="S9117" s="17">
        <f>IF(OR($B9117="",$G9117="",$R9117=0),"",$G9117/$R9117)</f>
        <v/>
      </c>
      <c r="T9117">
        <f>IF($S9117="","",IF($S9117&lt;Settings!$B$8,"Critical",IF($S9117&lt;Settings!$B$9,"Semi Critical","Non Critical")))</f>
        <v/>
      </c>
      <c r="U9117">
        <f>IF($B9117="","",IFERROR(VLOOKUP($O9117,Leaders!$A:$B,2,0),"Not Mapped"))</f>
        <v/>
      </c>
    </row>
    <row r="9118">
      <c r="A9118" s="16" t="n"/>
      <c r="G9118" s="17" t="n"/>
      <c r="H9118" s="17" t="n"/>
      <c r="I9118" s="17" t="n"/>
      <c r="J9118" s="17" t="n"/>
      <c r="K9118" s="17" t="n"/>
      <c r="L9118" s="17" t="n"/>
      <c r="N9118">
        <f>IF($B9118="","",IF($C9118="SUPERSTORE","Superstore","DH"))</f>
        <v/>
      </c>
      <c r="O9118">
        <f>IF($B9118="","",IFERROR(VLOOKUP($B9118,Mapping!$A:$C,2,0),"Not Mapped"))</f>
        <v/>
      </c>
      <c r="P9118">
        <f>IF($B9118="","",IFERROR(VLOOKUP($B9118,Mapping!$A:$C,3,0),"Not Mapped"))</f>
        <v/>
      </c>
      <c r="Q9118">
        <f>IF($B9118="","",IF(COUNTIF(Exclusions!$A:$A,$B9118)&gt;0,"Yes","No"))</f>
        <v/>
      </c>
      <c r="R9118" s="17">
        <f>IF($B9118="","",MIN(1,DAY($A9118)/IF($N9118="Superstore",Settings!$B$5,Settings!$B$4)))</f>
        <v/>
      </c>
      <c r="S9118" s="17">
        <f>IF(OR($B9118="",$G9118="",$R9118=0),"",$G9118/$R9118)</f>
        <v/>
      </c>
      <c r="T9118">
        <f>IF($S9118="","",IF($S9118&lt;Settings!$B$8,"Critical",IF($S9118&lt;Settings!$B$9,"Semi Critical","Non Critical")))</f>
        <v/>
      </c>
      <c r="U9118">
        <f>IF($B9118="","",IFERROR(VLOOKUP($O9118,Leaders!$A:$B,2,0),"Not Mapped"))</f>
        <v/>
      </c>
    </row>
    <row r="9119">
      <c r="A9119" s="16" t="n"/>
      <c r="G9119" s="17" t="n"/>
      <c r="H9119" s="17" t="n"/>
      <c r="I9119" s="17" t="n"/>
      <c r="J9119" s="17" t="n"/>
      <c r="K9119" s="17" t="n"/>
      <c r="L9119" s="17" t="n"/>
      <c r="N9119">
        <f>IF($B9119="","",IF($C9119="SUPERSTORE","Superstore","DH"))</f>
        <v/>
      </c>
      <c r="O9119">
        <f>IF($B9119="","",IFERROR(VLOOKUP($B9119,Mapping!$A:$C,2,0),"Not Mapped"))</f>
        <v/>
      </c>
      <c r="P9119">
        <f>IF($B9119="","",IFERROR(VLOOKUP($B9119,Mapping!$A:$C,3,0),"Not Mapped"))</f>
        <v/>
      </c>
      <c r="Q9119">
        <f>IF($B9119="","",IF(COUNTIF(Exclusions!$A:$A,$B9119)&gt;0,"Yes","No"))</f>
        <v/>
      </c>
      <c r="R9119" s="17">
        <f>IF($B9119="","",MIN(1,DAY($A9119)/IF($N9119="Superstore",Settings!$B$5,Settings!$B$4)))</f>
        <v/>
      </c>
      <c r="S9119" s="17">
        <f>IF(OR($B9119="",$G9119="",$R9119=0),"",$G9119/$R9119)</f>
        <v/>
      </c>
      <c r="T9119">
        <f>IF($S9119="","",IF($S9119&lt;Settings!$B$8,"Critical",IF($S9119&lt;Settings!$B$9,"Semi Critical","Non Critical")))</f>
        <v/>
      </c>
      <c r="U9119">
        <f>IF($B9119="","",IFERROR(VLOOKUP($O9119,Leaders!$A:$B,2,0),"Not Mapped"))</f>
        <v/>
      </c>
    </row>
    <row r="9120">
      <c r="A9120" s="16" t="n"/>
      <c r="G9120" s="17" t="n"/>
      <c r="H9120" s="17" t="n"/>
      <c r="I9120" s="17" t="n"/>
      <c r="J9120" s="17" t="n"/>
      <c r="K9120" s="17" t="n"/>
      <c r="L9120" s="17" t="n"/>
      <c r="N9120">
        <f>IF($B9120="","",IF($C9120="SUPERSTORE","Superstore","DH"))</f>
        <v/>
      </c>
      <c r="O9120">
        <f>IF($B9120="","",IFERROR(VLOOKUP($B9120,Mapping!$A:$C,2,0),"Not Mapped"))</f>
        <v/>
      </c>
      <c r="P9120">
        <f>IF($B9120="","",IFERROR(VLOOKUP($B9120,Mapping!$A:$C,3,0),"Not Mapped"))</f>
        <v/>
      </c>
      <c r="Q9120">
        <f>IF($B9120="","",IF(COUNTIF(Exclusions!$A:$A,$B9120)&gt;0,"Yes","No"))</f>
        <v/>
      </c>
      <c r="R9120" s="17">
        <f>IF($B9120="","",MIN(1,DAY($A9120)/IF($N9120="Superstore",Settings!$B$5,Settings!$B$4)))</f>
        <v/>
      </c>
      <c r="S9120" s="17">
        <f>IF(OR($B9120="",$G9120="",$R9120=0),"",$G9120/$R9120)</f>
        <v/>
      </c>
      <c r="T9120">
        <f>IF($S9120="","",IF($S9120&lt;Settings!$B$8,"Critical",IF($S9120&lt;Settings!$B$9,"Semi Critical","Non Critical")))</f>
        <v/>
      </c>
      <c r="U9120">
        <f>IF($B9120="","",IFERROR(VLOOKUP($O9120,Leaders!$A:$B,2,0),"Not Mapped"))</f>
        <v/>
      </c>
    </row>
    <row r="9121">
      <c r="A9121" s="16" t="n"/>
      <c r="G9121" s="17" t="n"/>
      <c r="H9121" s="17" t="n"/>
      <c r="I9121" s="17" t="n"/>
      <c r="J9121" s="17" t="n"/>
      <c r="K9121" s="17" t="n"/>
      <c r="L9121" s="17" t="n"/>
      <c r="N9121">
        <f>IF($B9121="","",IF($C9121="SUPERSTORE","Superstore","DH"))</f>
        <v/>
      </c>
      <c r="O9121">
        <f>IF($B9121="","",IFERROR(VLOOKUP($B9121,Mapping!$A:$C,2,0),"Not Mapped"))</f>
        <v/>
      </c>
      <c r="P9121">
        <f>IF($B9121="","",IFERROR(VLOOKUP($B9121,Mapping!$A:$C,3,0),"Not Mapped"))</f>
        <v/>
      </c>
      <c r="Q9121">
        <f>IF($B9121="","",IF(COUNTIF(Exclusions!$A:$A,$B9121)&gt;0,"Yes","No"))</f>
        <v/>
      </c>
      <c r="R9121" s="17">
        <f>IF($B9121="","",MIN(1,DAY($A9121)/IF($N9121="Superstore",Settings!$B$5,Settings!$B$4)))</f>
        <v/>
      </c>
      <c r="S9121" s="17">
        <f>IF(OR($B9121="",$G9121="",$R9121=0),"",$G9121/$R9121)</f>
        <v/>
      </c>
      <c r="T9121">
        <f>IF($S9121="","",IF($S9121&lt;Settings!$B$8,"Critical",IF($S9121&lt;Settings!$B$9,"Semi Critical","Non Critical")))</f>
        <v/>
      </c>
      <c r="U9121">
        <f>IF($B9121="","",IFERROR(VLOOKUP($O9121,Leaders!$A:$B,2,0),"Not Mapped"))</f>
        <v/>
      </c>
    </row>
    <row r="9122">
      <c r="A9122" s="16" t="n"/>
      <c r="G9122" s="17" t="n"/>
      <c r="H9122" s="17" t="n"/>
      <c r="I9122" s="17" t="n"/>
      <c r="J9122" s="17" t="n"/>
      <c r="K9122" s="17" t="n"/>
      <c r="L9122" s="17" t="n"/>
      <c r="N9122">
        <f>IF($B9122="","",IF($C9122="SUPERSTORE","Superstore","DH"))</f>
        <v/>
      </c>
      <c r="O9122">
        <f>IF($B9122="","",IFERROR(VLOOKUP($B9122,Mapping!$A:$C,2,0),"Not Mapped"))</f>
        <v/>
      </c>
      <c r="P9122">
        <f>IF($B9122="","",IFERROR(VLOOKUP($B9122,Mapping!$A:$C,3,0),"Not Mapped"))</f>
        <v/>
      </c>
      <c r="Q9122">
        <f>IF($B9122="","",IF(COUNTIF(Exclusions!$A:$A,$B9122)&gt;0,"Yes","No"))</f>
        <v/>
      </c>
      <c r="R9122" s="17">
        <f>IF($B9122="","",MIN(1,DAY($A9122)/IF($N9122="Superstore",Settings!$B$5,Settings!$B$4)))</f>
        <v/>
      </c>
      <c r="S9122" s="17">
        <f>IF(OR($B9122="",$G9122="",$R9122=0),"",$G9122/$R9122)</f>
        <v/>
      </c>
      <c r="T9122">
        <f>IF($S9122="","",IF($S9122&lt;Settings!$B$8,"Critical",IF($S9122&lt;Settings!$B$9,"Semi Critical","Non Critical")))</f>
        <v/>
      </c>
      <c r="U9122">
        <f>IF($B9122="","",IFERROR(VLOOKUP($O9122,Leaders!$A:$B,2,0),"Not Mapped"))</f>
        <v/>
      </c>
    </row>
    <row r="9123">
      <c r="A9123" s="16" t="n"/>
      <c r="G9123" s="17" t="n"/>
      <c r="H9123" s="17" t="n"/>
      <c r="I9123" s="17" t="n"/>
      <c r="J9123" s="17" t="n"/>
      <c r="K9123" s="17" t="n"/>
      <c r="L9123" s="17" t="n"/>
      <c r="N9123">
        <f>IF($B9123="","",IF($C9123="SUPERSTORE","Superstore","DH"))</f>
        <v/>
      </c>
      <c r="O9123">
        <f>IF($B9123="","",IFERROR(VLOOKUP($B9123,Mapping!$A:$C,2,0),"Not Mapped"))</f>
        <v/>
      </c>
      <c r="P9123">
        <f>IF($B9123="","",IFERROR(VLOOKUP($B9123,Mapping!$A:$C,3,0),"Not Mapped"))</f>
        <v/>
      </c>
      <c r="Q9123">
        <f>IF($B9123="","",IF(COUNTIF(Exclusions!$A:$A,$B9123)&gt;0,"Yes","No"))</f>
        <v/>
      </c>
      <c r="R9123" s="17">
        <f>IF($B9123="","",MIN(1,DAY($A9123)/IF($N9123="Superstore",Settings!$B$5,Settings!$B$4)))</f>
        <v/>
      </c>
      <c r="S9123" s="17">
        <f>IF(OR($B9123="",$G9123="",$R9123=0),"",$G9123/$R9123)</f>
        <v/>
      </c>
      <c r="T9123">
        <f>IF($S9123="","",IF($S9123&lt;Settings!$B$8,"Critical",IF($S9123&lt;Settings!$B$9,"Semi Critical","Non Critical")))</f>
        <v/>
      </c>
      <c r="U9123">
        <f>IF($B9123="","",IFERROR(VLOOKUP($O9123,Leaders!$A:$B,2,0),"Not Mapped"))</f>
        <v/>
      </c>
    </row>
    <row r="9124">
      <c r="A9124" s="16" t="n"/>
      <c r="G9124" s="17" t="n"/>
      <c r="H9124" s="17" t="n"/>
      <c r="I9124" s="17" t="n"/>
      <c r="J9124" s="17" t="n"/>
      <c r="K9124" s="17" t="n"/>
      <c r="L9124" s="17" t="n"/>
      <c r="N9124">
        <f>IF($B9124="","",IF($C9124="SUPERSTORE","Superstore","DH"))</f>
        <v/>
      </c>
      <c r="O9124">
        <f>IF($B9124="","",IFERROR(VLOOKUP($B9124,Mapping!$A:$C,2,0),"Not Mapped"))</f>
        <v/>
      </c>
      <c r="P9124">
        <f>IF($B9124="","",IFERROR(VLOOKUP($B9124,Mapping!$A:$C,3,0),"Not Mapped"))</f>
        <v/>
      </c>
      <c r="Q9124">
        <f>IF($B9124="","",IF(COUNTIF(Exclusions!$A:$A,$B9124)&gt;0,"Yes","No"))</f>
        <v/>
      </c>
      <c r="R9124" s="17">
        <f>IF($B9124="","",MIN(1,DAY($A9124)/IF($N9124="Superstore",Settings!$B$5,Settings!$B$4)))</f>
        <v/>
      </c>
      <c r="S9124" s="17">
        <f>IF(OR($B9124="",$G9124="",$R9124=0),"",$G9124/$R9124)</f>
        <v/>
      </c>
      <c r="T9124">
        <f>IF($S9124="","",IF($S9124&lt;Settings!$B$8,"Critical",IF($S9124&lt;Settings!$B$9,"Semi Critical","Non Critical")))</f>
        <v/>
      </c>
      <c r="U9124">
        <f>IF($B9124="","",IFERROR(VLOOKUP($O9124,Leaders!$A:$B,2,0),"Not Mapped"))</f>
        <v/>
      </c>
    </row>
    <row r="9125">
      <c r="A9125" s="16" t="n"/>
      <c r="G9125" s="17" t="n"/>
      <c r="H9125" s="17" t="n"/>
      <c r="I9125" s="17" t="n"/>
      <c r="J9125" s="17" t="n"/>
      <c r="K9125" s="17" t="n"/>
      <c r="L9125" s="17" t="n"/>
      <c r="N9125">
        <f>IF($B9125="","",IF($C9125="SUPERSTORE","Superstore","DH"))</f>
        <v/>
      </c>
      <c r="O9125">
        <f>IF($B9125="","",IFERROR(VLOOKUP($B9125,Mapping!$A:$C,2,0),"Not Mapped"))</f>
        <v/>
      </c>
      <c r="P9125">
        <f>IF($B9125="","",IFERROR(VLOOKUP($B9125,Mapping!$A:$C,3,0),"Not Mapped"))</f>
        <v/>
      </c>
      <c r="Q9125">
        <f>IF($B9125="","",IF(COUNTIF(Exclusions!$A:$A,$B9125)&gt;0,"Yes","No"))</f>
        <v/>
      </c>
      <c r="R9125" s="17">
        <f>IF($B9125="","",MIN(1,DAY($A9125)/IF($N9125="Superstore",Settings!$B$5,Settings!$B$4)))</f>
        <v/>
      </c>
      <c r="S9125" s="17">
        <f>IF(OR($B9125="",$G9125="",$R9125=0),"",$G9125/$R9125)</f>
        <v/>
      </c>
      <c r="T9125">
        <f>IF($S9125="","",IF($S9125&lt;Settings!$B$8,"Critical",IF($S9125&lt;Settings!$B$9,"Semi Critical","Non Critical")))</f>
        <v/>
      </c>
      <c r="U9125">
        <f>IF($B9125="","",IFERROR(VLOOKUP($O9125,Leaders!$A:$B,2,0),"Not Mapped"))</f>
        <v/>
      </c>
    </row>
    <row r="9126">
      <c r="A9126" s="16" t="n"/>
      <c r="G9126" s="17" t="n"/>
      <c r="H9126" s="17" t="n"/>
      <c r="I9126" s="17" t="n"/>
      <c r="J9126" s="17" t="n"/>
      <c r="K9126" s="17" t="n"/>
      <c r="L9126" s="17" t="n"/>
      <c r="N9126">
        <f>IF($B9126="","",IF($C9126="SUPERSTORE","Superstore","DH"))</f>
        <v/>
      </c>
      <c r="O9126">
        <f>IF($B9126="","",IFERROR(VLOOKUP($B9126,Mapping!$A:$C,2,0),"Not Mapped"))</f>
        <v/>
      </c>
      <c r="P9126">
        <f>IF($B9126="","",IFERROR(VLOOKUP($B9126,Mapping!$A:$C,3,0),"Not Mapped"))</f>
        <v/>
      </c>
      <c r="Q9126">
        <f>IF($B9126="","",IF(COUNTIF(Exclusions!$A:$A,$B9126)&gt;0,"Yes","No"))</f>
        <v/>
      </c>
      <c r="R9126" s="17">
        <f>IF($B9126="","",MIN(1,DAY($A9126)/IF($N9126="Superstore",Settings!$B$5,Settings!$B$4)))</f>
        <v/>
      </c>
      <c r="S9126" s="17">
        <f>IF(OR($B9126="",$G9126="",$R9126=0),"",$G9126/$R9126)</f>
        <v/>
      </c>
      <c r="T9126">
        <f>IF($S9126="","",IF($S9126&lt;Settings!$B$8,"Critical",IF($S9126&lt;Settings!$B$9,"Semi Critical","Non Critical")))</f>
        <v/>
      </c>
      <c r="U9126">
        <f>IF($B9126="","",IFERROR(VLOOKUP($O9126,Leaders!$A:$B,2,0),"Not Mapped"))</f>
        <v/>
      </c>
    </row>
    <row r="9127">
      <c r="A9127" s="16" t="n"/>
      <c r="G9127" s="17" t="n"/>
      <c r="H9127" s="17" t="n"/>
      <c r="I9127" s="17" t="n"/>
      <c r="J9127" s="17" t="n"/>
      <c r="K9127" s="17" t="n"/>
      <c r="L9127" s="17" t="n"/>
      <c r="N9127">
        <f>IF($B9127="","",IF($C9127="SUPERSTORE","Superstore","DH"))</f>
        <v/>
      </c>
      <c r="O9127">
        <f>IF($B9127="","",IFERROR(VLOOKUP($B9127,Mapping!$A:$C,2,0),"Not Mapped"))</f>
        <v/>
      </c>
      <c r="P9127">
        <f>IF($B9127="","",IFERROR(VLOOKUP($B9127,Mapping!$A:$C,3,0),"Not Mapped"))</f>
        <v/>
      </c>
      <c r="Q9127">
        <f>IF($B9127="","",IF(COUNTIF(Exclusions!$A:$A,$B9127)&gt;0,"Yes","No"))</f>
        <v/>
      </c>
      <c r="R9127" s="17">
        <f>IF($B9127="","",MIN(1,DAY($A9127)/IF($N9127="Superstore",Settings!$B$5,Settings!$B$4)))</f>
        <v/>
      </c>
      <c r="S9127" s="17">
        <f>IF(OR($B9127="",$G9127="",$R9127=0),"",$G9127/$R9127)</f>
        <v/>
      </c>
      <c r="T9127">
        <f>IF($S9127="","",IF($S9127&lt;Settings!$B$8,"Critical",IF($S9127&lt;Settings!$B$9,"Semi Critical","Non Critical")))</f>
        <v/>
      </c>
      <c r="U9127">
        <f>IF($B9127="","",IFERROR(VLOOKUP($O9127,Leaders!$A:$B,2,0),"Not Mapped"))</f>
        <v/>
      </c>
    </row>
    <row r="9128">
      <c r="A9128" s="16" t="n"/>
      <c r="G9128" s="17" t="n"/>
      <c r="H9128" s="17" t="n"/>
      <c r="I9128" s="17" t="n"/>
      <c r="J9128" s="17" t="n"/>
      <c r="K9128" s="17" t="n"/>
      <c r="L9128" s="17" t="n"/>
      <c r="N9128">
        <f>IF($B9128="","",IF($C9128="SUPERSTORE","Superstore","DH"))</f>
        <v/>
      </c>
      <c r="O9128">
        <f>IF($B9128="","",IFERROR(VLOOKUP($B9128,Mapping!$A:$C,2,0),"Not Mapped"))</f>
        <v/>
      </c>
      <c r="P9128">
        <f>IF($B9128="","",IFERROR(VLOOKUP($B9128,Mapping!$A:$C,3,0),"Not Mapped"))</f>
        <v/>
      </c>
      <c r="Q9128">
        <f>IF($B9128="","",IF(COUNTIF(Exclusions!$A:$A,$B9128)&gt;0,"Yes","No"))</f>
        <v/>
      </c>
      <c r="R9128" s="17">
        <f>IF($B9128="","",MIN(1,DAY($A9128)/IF($N9128="Superstore",Settings!$B$5,Settings!$B$4)))</f>
        <v/>
      </c>
      <c r="S9128" s="17">
        <f>IF(OR($B9128="",$G9128="",$R9128=0),"",$G9128/$R9128)</f>
        <v/>
      </c>
      <c r="T9128">
        <f>IF($S9128="","",IF($S9128&lt;Settings!$B$8,"Critical",IF($S9128&lt;Settings!$B$9,"Semi Critical","Non Critical")))</f>
        <v/>
      </c>
      <c r="U9128">
        <f>IF($B9128="","",IFERROR(VLOOKUP($O9128,Leaders!$A:$B,2,0),"Not Mapped"))</f>
        <v/>
      </c>
    </row>
    <row r="9129">
      <c r="A9129" s="16" t="n"/>
      <c r="G9129" s="17" t="n"/>
      <c r="H9129" s="17" t="n"/>
      <c r="I9129" s="17" t="n"/>
      <c r="J9129" s="17" t="n"/>
      <c r="K9129" s="17" t="n"/>
      <c r="L9129" s="17" t="n"/>
      <c r="N9129">
        <f>IF($B9129="","",IF($C9129="SUPERSTORE","Superstore","DH"))</f>
        <v/>
      </c>
      <c r="O9129">
        <f>IF($B9129="","",IFERROR(VLOOKUP($B9129,Mapping!$A:$C,2,0),"Not Mapped"))</f>
        <v/>
      </c>
      <c r="P9129">
        <f>IF($B9129="","",IFERROR(VLOOKUP($B9129,Mapping!$A:$C,3,0),"Not Mapped"))</f>
        <v/>
      </c>
      <c r="Q9129">
        <f>IF($B9129="","",IF(COUNTIF(Exclusions!$A:$A,$B9129)&gt;0,"Yes","No"))</f>
        <v/>
      </c>
      <c r="R9129" s="17">
        <f>IF($B9129="","",MIN(1,DAY($A9129)/IF($N9129="Superstore",Settings!$B$5,Settings!$B$4)))</f>
        <v/>
      </c>
      <c r="S9129" s="17">
        <f>IF(OR($B9129="",$G9129="",$R9129=0),"",$G9129/$R9129)</f>
        <v/>
      </c>
      <c r="T9129">
        <f>IF($S9129="","",IF($S9129&lt;Settings!$B$8,"Critical",IF($S9129&lt;Settings!$B$9,"Semi Critical","Non Critical")))</f>
        <v/>
      </c>
      <c r="U9129">
        <f>IF($B9129="","",IFERROR(VLOOKUP($O9129,Leaders!$A:$B,2,0),"Not Mapped"))</f>
        <v/>
      </c>
    </row>
    <row r="9130">
      <c r="A9130" s="16" t="n"/>
      <c r="G9130" s="17" t="n"/>
      <c r="H9130" s="17" t="n"/>
      <c r="I9130" s="17" t="n"/>
      <c r="J9130" s="17" t="n"/>
      <c r="K9130" s="17" t="n"/>
      <c r="L9130" s="17" t="n"/>
      <c r="N9130">
        <f>IF($B9130="","",IF($C9130="SUPERSTORE","Superstore","DH"))</f>
        <v/>
      </c>
      <c r="O9130">
        <f>IF($B9130="","",IFERROR(VLOOKUP($B9130,Mapping!$A:$C,2,0),"Not Mapped"))</f>
        <v/>
      </c>
      <c r="P9130">
        <f>IF($B9130="","",IFERROR(VLOOKUP($B9130,Mapping!$A:$C,3,0),"Not Mapped"))</f>
        <v/>
      </c>
      <c r="Q9130">
        <f>IF($B9130="","",IF(COUNTIF(Exclusions!$A:$A,$B9130)&gt;0,"Yes","No"))</f>
        <v/>
      </c>
      <c r="R9130" s="17">
        <f>IF($B9130="","",MIN(1,DAY($A9130)/IF($N9130="Superstore",Settings!$B$5,Settings!$B$4)))</f>
        <v/>
      </c>
      <c r="S9130" s="17">
        <f>IF(OR($B9130="",$G9130="",$R9130=0),"",$G9130/$R9130)</f>
        <v/>
      </c>
      <c r="T9130">
        <f>IF($S9130="","",IF($S9130&lt;Settings!$B$8,"Critical",IF($S9130&lt;Settings!$B$9,"Semi Critical","Non Critical")))</f>
        <v/>
      </c>
      <c r="U9130">
        <f>IF($B9130="","",IFERROR(VLOOKUP($O9130,Leaders!$A:$B,2,0),"Not Mapped"))</f>
        <v/>
      </c>
    </row>
    <row r="9131">
      <c r="A9131" s="16" t="n"/>
      <c r="G9131" s="17" t="n"/>
      <c r="H9131" s="17" t="n"/>
      <c r="I9131" s="17" t="n"/>
      <c r="J9131" s="17" t="n"/>
      <c r="K9131" s="17" t="n"/>
      <c r="L9131" s="17" t="n"/>
      <c r="N9131">
        <f>IF($B9131="","",IF($C9131="SUPERSTORE","Superstore","DH"))</f>
        <v/>
      </c>
      <c r="O9131">
        <f>IF($B9131="","",IFERROR(VLOOKUP($B9131,Mapping!$A:$C,2,0),"Not Mapped"))</f>
        <v/>
      </c>
      <c r="P9131">
        <f>IF($B9131="","",IFERROR(VLOOKUP($B9131,Mapping!$A:$C,3,0),"Not Mapped"))</f>
        <v/>
      </c>
      <c r="Q9131">
        <f>IF($B9131="","",IF(COUNTIF(Exclusions!$A:$A,$B9131)&gt;0,"Yes","No"))</f>
        <v/>
      </c>
      <c r="R9131" s="17">
        <f>IF($B9131="","",MIN(1,DAY($A9131)/IF($N9131="Superstore",Settings!$B$5,Settings!$B$4)))</f>
        <v/>
      </c>
      <c r="S9131" s="17">
        <f>IF(OR($B9131="",$G9131="",$R9131=0),"",$G9131/$R9131)</f>
        <v/>
      </c>
      <c r="T9131">
        <f>IF($S9131="","",IF($S9131&lt;Settings!$B$8,"Critical",IF($S9131&lt;Settings!$B$9,"Semi Critical","Non Critical")))</f>
        <v/>
      </c>
      <c r="U9131">
        <f>IF($B9131="","",IFERROR(VLOOKUP($O9131,Leaders!$A:$B,2,0),"Not Mapped"))</f>
        <v/>
      </c>
    </row>
    <row r="9132">
      <c r="A9132" s="16" t="n"/>
      <c r="G9132" s="17" t="n"/>
      <c r="H9132" s="17" t="n"/>
      <c r="I9132" s="17" t="n"/>
      <c r="J9132" s="17" t="n"/>
      <c r="K9132" s="17" t="n"/>
      <c r="L9132" s="17" t="n"/>
      <c r="N9132">
        <f>IF($B9132="","",IF($C9132="SUPERSTORE","Superstore","DH"))</f>
        <v/>
      </c>
      <c r="O9132">
        <f>IF($B9132="","",IFERROR(VLOOKUP($B9132,Mapping!$A:$C,2,0),"Not Mapped"))</f>
        <v/>
      </c>
      <c r="P9132">
        <f>IF($B9132="","",IFERROR(VLOOKUP($B9132,Mapping!$A:$C,3,0),"Not Mapped"))</f>
        <v/>
      </c>
      <c r="Q9132">
        <f>IF($B9132="","",IF(COUNTIF(Exclusions!$A:$A,$B9132)&gt;0,"Yes","No"))</f>
        <v/>
      </c>
      <c r="R9132" s="17">
        <f>IF($B9132="","",MIN(1,DAY($A9132)/IF($N9132="Superstore",Settings!$B$5,Settings!$B$4)))</f>
        <v/>
      </c>
      <c r="S9132" s="17">
        <f>IF(OR($B9132="",$G9132="",$R9132=0),"",$G9132/$R9132)</f>
        <v/>
      </c>
      <c r="T9132">
        <f>IF($S9132="","",IF($S9132&lt;Settings!$B$8,"Critical",IF($S9132&lt;Settings!$B$9,"Semi Critical","Non Critical")))</f>
        <v/>
      </c>
      <c r="U9132">
        <f>IF($B9132="","",IFERROR(VLOOKUP($O9132,Leaders!$A:$B,2,0),"Not Mapped"))</f>
        <v/>
      </c>
    </row>
    <row r="9133">
      <c r="A9133" s="16" t="n"/>
      <c r="G9133" s="17" t="n"/>
      <c r="H9133" s="17" t="n"/>
      <c r="I9133" s="17" t="n"/>
      <c r="J9133" s="17" t="n"/>
      <c r="K9133" s="17" t="n"/>
      <c r="L9133" s="17" t="n"/>
      <c r="N9133">
        <f>IF($B9133="","",IF($C9133="SUPERSTORE","Superstore","DH"))</f>
        <v/>
      </c>
      <c r="O9133">
        <f>IF($B9133="","",IFERROR(VLOOKUP($B9133,Mapping!$A:$C,2,0),"Not Mapped"))</f>
        <v/>
      </c>
      <c r="P9133">
        <f>IF($B9133="","",IFERROR(VLOOKUP($B9133,Mapping!$A:$C,3,0),"Not Mapped"))</f>
        <v/>
      </c>
      <c r="Q9133">
        <f>IF($B9133="","",IF(COUNTIF(Exclusions!$A:$A,$B9133)&gt;0,"Yes","No"))</f>
        <v/>
      </c>
      <c r="R9133" s="17">
        <f>IF($B9133="","",MIN(1,DAY($A9133)/IF($N9133="Superstore",Settings!$B$5,Settings!$B$4)))</f>
        <v/>
      </c>
      <c r="S9133" s="17">
        <f>IF(OR($B9133="",$G9133="",$R9133=0),"",$G9133/$R9133)</f>
        <v/>
      </c>
      <c r="T9133">
        <f>IF($S9133="","",IF($S9133&lt;Settings!$B$8,"Critical",IF($S9133&lt;Settings!$B$9,"Semi Critical","Non Critical")))</f>
        <v/>
      </c>
      <c r="U9133">
        <f>IF($B9133="","",IFERROR(VLOOKUP($O9133,Leaders!$A:$B,2,0),"Not Mapped"))</f>
        <v/>
      </c>
    </row>
    <row r="9134">
      <c r="A9134" s="16" t="n"/>
      <c r="G9134" s="17" t="n"/>
      <c r="H9134" s="17" t="n"/>
      <c r="I9134" s="17" t="n"/>
      <c r="J9134" s="17" t="n"/>
      <c r="K9134" s="17" t="n"/>
      <c r="L9134" s="17" t="n"/>
      <c r="N9134">
        <f>IF($B9134="","",IF($C9134="SUPERSTORE","Superstore","DH"))</f>
        <v/>
      </c>
      <c r="O9134">
        <f>IF($B9134="","",IFERROR(VLOOKUP($B9134,Mapping!$A:$C,2,0),"Not Mapped"))</f>
        <v/>
      </c>
      <c r="P9134">
        <f>IF($B9134="","",IFERROR(VLOOKUP($B9134,Mapping!$A:$C,3,0),"Not Mapped"))</f>
        <v/>
      </c>
      <c r="Q9134">
        <f>IF($B9134="","",IF(COUNTIF(Exclusions!$A:$A,$B9134)&gt;0,"Yes","No"))</f>
        <v/>
      </c>
      <c r="R9134" s="17">
        <f>IF($B9134="","",MIN(1,DAY($A9134)/IF($N9134="Superstore",Settings!$B$5,Settings!$B$4)))</f>
        <v/>
      </c>
      <c r="S9134" s="17">
        <f>IF(OR($B9134="",$G9134="",$R9134=0),"",$G9134/$R9134)</f>
        <v/>
      </c>
      <c r="T9134">
        <f>IF($S9134="","",IF($S9134&lt;Settings!$B$8,"Critical",IF($S9134&lt;Settings!$B$9,"Semi Critical","Non Critical")))</f>
        <v/>
      </c>
      <c r="U9134">
        <f>IF($B9134="","",IFERROR(VLOOKUP($O9134,Leaders!$A:$B,2,0),"Not Mapped"))</f>
        <v/>
      </c>
    </row>
    <row r="9135">
      <c r="A9135" s="16" t="n"/>
      <c r="G9135" s="17" t="n"/>
      <c r="H9135" s="17" t="n"/>
      <c r="I9135" s="17" t="n"/>
      <c r="J9135" s="17" t="n"/>
      <c r="K9135" s="17" t="n"/>
      <c r="L9135" s="17" t="n"/>
      <c r="N9135">
        <f>IF($B9135="","",IF($C9135="SUPERSTORE","Superstore","DH"))</f>
        <v/>
      </c>
      <c r="O9135">
        <f>IF($B9135="","",IFERROR(VLOOKUP($B9135,Mapping!$A:$C,2,0),"Not Mapped"))</f>
        <v/>
      </c>
      <c r="P9135">
        <f>IF($B9135="","",IFERROR(VLOOKUP($B9135,Mapping!$A:$C,3,0),"Not Mapped"))</f>
        <v/>
      </c>
      <c r="Q9135">
        <f>IF($B9135="","",IF(COUNTIF(Exclusions!$A:$A,$B9135)&gt;0,"Yes","No"))</f>
        <v/>
      </c>
      <c r="R9135" s="17">
        <f>IF($B9135="","",MIN(1,DAY($A9135)/IF($N9135="Superstore",Settings!$B$5,Settings!$B$4)))</f>
        <v/>
      </c>
      <c r="S9135" s="17">
        <f>IF(OR($B9135="",$G9135="",$R9135=0),"",$G9135/$R9135)</f>
        <v/>
      </c>
      <c r="T9135">
        <f>IF($S9135="","",IF($S9135&lt;Settings!$B$8,"Critical",IF($S9135&lt;Settings!$B$9,"Semi Critical","Non Critical")))</f>
        <v/>
      </c>
      <c r="U9135">
        <f>IF($B9135="","",IFERROR(VLOOKUP($O9135,Leaders!$A:$B,2,0),"Not Mapped"))</f>
        <v/>
      </c>
    </row>
    <row r="9136">
      <c r="A9136" s="16" t="n"/>
      <c r="G9136" s="17" t="n"/>
      <c r="H9136" s="17" t="n"/>
      <c r="I9136" s="17" t="n"/>
      <c r="J9136" s="17" t="n"/>
      <c r="K9136" s="17" t="n"/>
      <c r="L9136" s="17" t="n"/>
      <c r="N9136">
        <f>IF($B9136="","",IF($C9136="SUPERSTORE","Superstore","DH"))</f>
        <v/>
      </c>
      <c r="O9136">
        <f>IF($B9136="","",IFERROR(VLOOKUP($B9136,Mapping!$A:$C,2,0),"Not Mapped"))</f>
        <v/>
      </c>
      <c r="P9136">
        <f>IF($B9136="","",IFERROR(VLOOKUP($B9136,Mapping!$A:$C,3,0),"Not Mapped"))</f>
        <v/>
      </c>
      <c r="Q9136">
        <f>IF($B9136="","",IF(COUNTIF(Exclusions!$A:$A,$B9136)&gt;0,"Yes","No"))</f>
        <v/>
      </c>
      <c r="R9136" s="17">
        <f>IF($B9136="","",MIN(1,DAY($A9136)/IF($N9136="Superstore",Settings!$B$5,Settings!$B$4)))</f>
        <v/>
      </c>
      <c r="S9136" s="17">
        <f>IF(OR($B9136="",$G9136="",$R9136=0),"",$G9136/$R9136)</f>
        <v/>
      </c>
      <c r="T9136">
        <f>IF($S9136="","",IF($S9136&lt;Settings!$B$8,"Critical",IF($S9136&lt;Settings!$B$9,"Semi Critical","Non Critical")))</f>
        <v/>
      </c>
      <c r="U9136">
        <f>IF($B9136="","",IFERROR(VLOOKUP($O9136,Leaders!$A:$B,2,0),"Not Mapped"))</f>
        <v/>
      </c>
    </row>
    <row r="9137">
      <c r="A9137" s="16" t="n"/>
      <c r="G9137" s="17" t="n"/>
      <c r="H9137" s="17" t="n"/>
      <c r="I9137" s="17" t="n"/>
      <c r="J9137" s="17" t="n"/>
      <c r="K9137" s="17" t="n"/>
      <c r="L9137" s="17" t="n"/>
      <c r="N9137">
        <f>IF($B9137="","",IF($C9137="SUPERSTORE","Superstore","DH"))</f>
        <v/>
      </c>
      <c r="O9137">
        <f>IF($B9137="","",IFERROR(VLOOKUP($B9137,Mapping!$A:$C,2,0),"Not Mapped"))</f>
        <v/>
      </c>
      <c r="P9137">
        <f>IF($B9137="","",IFERROR(VLOOKUP($B9137,Mapping!$A:$C,3,0),"Not Mapped"))</f>
        <v/>
      </c>
      <c r="Q9137">
        <f>IF($B9137="","",IF(COUNTIF(Exclusions!$A:$A,$B9137)&gt;0,"Yes","No"))</f>
        <v/>
      </c>
      <c r="R9137" s="17">
        <f>IF($B9137="","",MIN(1,DAY($A9137)/IF($N9137="Superstore",Settings!$B$5,Settings!$B$4)))</f>
        <v/>
      </c>
      <c r="S9137" s="17">
        <f>IF(OR($B9137="",$G9137="",$R9137=0),"",$G9137/$R9137)</f>
        <v/>
      </c>
      <c r="T9137">
        <f>IF($S9137="","",IF($S9137&lt;Settings!$B$8,"Critical",IF($S9137&lt;Settings!$B$9,"Semi Critical","Non Critical")))</f>
        <v/>
      </c>
      <c r="U9137">
        <f>IF($B9137="","",IFERROR(VLOOKUP($O9137,Leaders!$A:$B,2,0),"Not Mapped"))</f>
        <v/>
      </c>
    </row>
    <row r="9138">
      <c r="A9138" s="16" t="n"/>
      <c r="G9138" s="17" t="n"/>
      <c r="H9138" s="17" t="n"/>
      <c r="I9138" s="17" t="n"/>
      <c r="J9138" s="17" t="n"/>
      <c r="K9138" s="17" t="n"/>
      <c r="L9138" s="17" t="n"/>
      <c r="N9138">
        <f>IF($B9138="","",IF($C9138="SUPERSTORE","Superstore","DH"))</f>
        <v/>
      </c>
      <c r="O9138">
        <f>IF($B9138="","",IFERROR(VLOOKUP($B9138,Mapping!$A:$C,2,0),"Not Mapped"))</f>
        <v/>
      </c>
      <c r="P9138">
        <f>IF($B9138="","",IFERROR(VLOOKUP($B9138,Mapping!$A:$C,3,0),"Not Mapped"))</f>
        <v/>
      </c>
      <c r="Q9138">
        <f>IF($B9138="","",IF(COUNTIF(Exclusions!$A:$A,$B9138)&gt;0,"Yes","No"))</f>
        <v/>
      </c>
      <c r="R9138" s="17">
        <f>IF($B9138="","",MIN(1,DAY($A9138)/IF($N9138="Superstore",Settings!$B$5,Settings!$B$4)))</f>
        <v/>
      </c>
      <c r="S9138" s="17">
        <f>IF(OR($B9138="",$G9138="",$R9138=0),"",$G9138/$R9138)</f>
        <v/>
      </c>
      <c r="T9138">
        <f>IF($S9138="","",IF($S9138&lt;Settings!$B$8,"Critical",IF($S9138&lt;Settings!$B$9,"Semi Critical","Non Critical")))</f>
        <v/>
      </c>
      <c r="U9138">
        <f>IF($B9138="","",IFERROR(VLOOKUP($O9138,Leaders!$A:$B,2,0),"Not Mapped"))</f>
        <v/>
      </c>
    </row>
    <row r="9139">
      <c r="A9139" s="16" t="n"/>
      <c r="G9139" s="17" t="n"/>
      <c r="H9139" s="17" t="n"/>
      <c r="I9139" s="17" t="n"/>
      <c r="J9139" s="17" t="n"/>
      <c r="K9139" s="17" t="n"/>
      <c r="L9139" s="17" t="n"/>
      <c r="N9139">
        <f>IF($B9139="","",IF($C9139="SUPERSTORE","Superstore","DH"))</f>
        <v/>
      </c>
      <c r="O9139">
        <f>IF($B9139="","",IFERROR(VLOOKUP($B9139,Mapping!$A:$C,2,0),"Not Mapped"))</f>
        <v/>
      </c>
      <c r="P9139">
        <f>IF($B9139="","",IFERROR(VLOOKUP($B9139,Mapping!$A:$C,3,0),"Not Mapped"))</f>
        <v/>
      </c>
      <c r="Q9139">
        <f>IF($B9139="","",IF(COUNTIF(Exclusions!$A:$A,$B9139)&gt;0,"Yes","No"))</f>
        <v/>
      </c>
      <c r="R9139" s="17">
        <f>IF($B9139="","",MIN(1,DAY($A9139)/IF($N9139="Superstore",Settings!$B$5,Settings!$B$4)))</f>
        <v/>
      </c>
      <c r="S9139" s="17">
        <f>IF(OR($B9139="",$G9139="",$R9139=0),"",$G9139/$R9139)</f>
        <v/>
      </c>
      <c r="T9139">
        <f>IF($S9139="","",IF($S9139&lt;Settings!$B$8,"Critical",IF($S9139&lt;Settings!$B$9,"Semi Critical","Non Critical")))</f>
        <v/>
      </c>
      <c r="U9139">
        <f>IF($B9139="","",IFERROR(VLOOKUP($O9139,Leaders!$A:$B,2,0),"Not Mapped"))</f>
        <v/>
      </c>
    </row>
    <row r="9140">
      <c r="A9140" s="16" t="n"/>
      <c r="G9140" s="17" t="n"/>
      <c r="H9140" s="17" t="n"/>
      <c r="I9140" s="17" t="n"/>
      <c r="J9140" s="17" t="n"/>
      <c r="K9140" s="17" t="n"/>
      <c r="L9140" s="17" t="n"/>
      <c r="N9140">
        <f>IF($B9140="","",IF($C9140="SUPERSTORE","Superstore","DH"))</f>
        <v/>
      </c>
      <c r="O9140">
        <f>IF($B9140="","",IFERROR(VLOOKUP($B9140,Mapping!$A:$C,2,0),"Not Mapped"))</f>
        <v/>
      </c>
      <c r="P9140">
        <f>IF($B9140="","",IFERROR(VLOOKUP($B9140,Mapping!$A:$C,3,0),"Not Mapped"))</f>
        <v/>
      </c>
      <c r="Q9140">
        <f>IF($B9140="","",IF(COUNTIF(Exclusions!$A:$A,$B9140)&gt;0,"Yes","No"))</f>
        <v/>
      </c>
      <c r="R9140" s="17">
        <f>IF($B9140="","",MIN(1,DAY($A9140)/IF($N9140="Superstore",Settings!$B$5,Settings!$B$4)))</f>
        <v/>
      </c>
      <c r="S9140" s="17">
        <f>IF(OR($B9140="",$G9140="",$R9140=0),"",$G9140/$R9140)</f>
        <v/>
      </c>
      <c r="T9140">
        <f>IF($S9140="","",IF($S9140&lt;Settings!$B$8,"Critical",IF($S9140&lt;Settings!$B$9,"Semi Critical","Non Critical")))</f>
        <v/>
      </c>
      <c r="U9140">
        <f>IF($B9140="","",IFERROR(VLOOKUP($O9140,Leaders!$A:$B,2,0),"Not Mapped"))</f>
        <v/>
      </c>
    </row>
    <row r="9141">
      <c r="A9141" s="16" t="n"/>
      <c r="G9141" s="17" t="n"/>
      <c r="H9141" s="17" t="n"/>
      <c r="I9141" s="17" t="n"/>
      <c r="J9141" s="17" t="n"/>
      <c r="K9141" s="17" t="n"/>
      <c r="L9141" s="17" t="n"/>
      <c r="N9141">
        <f>IF($B9141="","",IF($C9141="SUPERSTORE","Superstore","DH"))</f>
        <v/>
      </c>
      <c r="O9141">
        <f>IF($B9141="","",IFERROR(VLOOKUP($B9141,Mapping!$A:$C,2,0),"Not Mapped"))</f>
        <v/>
      </c>
      <c r="P9141">
        <f>IF($B9141="","",IFERROR(VLOOKUP($B9141,Mapping!$A:$C,3,0),"Not Mapped"))</f>
        <v/>
      </c>
      <c r="Q9141">
        <f>IF($B9141="","",IF(COUNTIF(Exclusions!$A:$A,$B9141)&gt;0,"Yes","No"))</f>
        <v/>
      </c>
      <c r="R9141" s="17">
        <f>IF($B9141="","",MIN(1,DAY($A9141)/IF($N9141="Superstore",Settings!$B$5,Settings!$B$4)))</f>
        <v/>
      </c>
      <c r="S9141" s="17">
        <f>IF(OR($B9141="",$G9141="",$R9141=0),"",$G9141/$R9141)</f>
        <v/>
      </c>
      <c r="T9141">
        <f>IF($S9141="","",IF($S9141&lt;Settings!$B$8,"Critical",IF($S9141&lt;Settings!$B$9,"Semi Critical","Non Critical")))</f>
        <v/>
      </c>
      <c r="U9141">
        <f>IF($B9141="","",IFERROR(VLOOKUP($O9141,Leaders!$A:$B,2,0),"Not Mapped"))</f>
        <v/>
      </c>
    </row>
    <row r="9142">
      <c r="A9142" s="16" t="n"/>
      <c r="G9142" s="17" t="n"/>
      <c r="H9142" s="17" t="n"/>
      <c r="I9142" s="17" t="n"/>
      <c r="J9142" s="17" t="n"/>
      <c r="K9142" s="17" t="n"/>
      <c r="L9142" s="17" t="n"/>
      <c r="N9142">
        <f>IF($B9142="","",IF($C9142="SUPERSTORE","Superstore","DH"))</f>
        <v/>
      </c>
      <c r="O9142">
        <f>IF($B9142="","",IFERROR(VLOOKUP($B9142,Mapping!$A:$C,2,0),"Not Mapped"))</f>
        <v/>
      </c>
      <c r="P9142">
        <f>IF($B9142="","",IFERROR(VLOOKUP($B9142,Mapping!$A:$C,3,0),"Not Mapped"))</f>
        <v/>
      </c>
      <c r="Q9142">
        <f>IF($B9142="","",IF(COUNTIF(Exclusions!$A:$A,$B9142)&gt;0,"Yes","No"))</f>
        <v/>
      </c>
      <c r="R9142" s="17">
        <f>IF($B9142="","",MIN(1,DAY($A9142)/IF($N9142="Superstore",Settings!$B$5,Settings!$B$4)))</f>
        <v/>
      </c>
      <c r="S9142" s="17">
        <f>IF(OR($B9142="",$G9142="",$R9142=0),"",$G9142/$R9142)</f>
        <v/>
      </c>
      <c r="T9142">
        <f>IF($S9142="","",IF($S9142&lt;Settings!$B$8,"Critical",IF($S9142&lt;Settings!$B$9,"Semi Critical","Non Critical")))</f>
        <v/>
      </c>
      <c r="U9142">
        <f>IF($B9142="","",IFERROR(VLOOKUP($O9142,Leaders!$A:$B,2,0),"Not Mapped"))</f>
        <v/>
      </c>
    </row>
    <row r="9143">
      <c r="A9143" s="16" t="n"/>
      <c r="G9143" s="17" t="n"/>
      <c r="H9143" s="17" t="n"/>
      <c r="I9143" s="17" t="n"/>
      <c r="J9143" s="17" t="n"/>
      <c r="K9143" s="17" t="n"/>
      <c r="L9143" s="17" t="n"/>
      <c r="N9143">
        <f>IF($B9143="","",IF($C9143="SUPERSTORE","Superstore","DH"))</f>
        <v/>
      </c>
      <c r="O9143">
        <f>IF($B9143="","",IFERROR(VLOOKUP($B9143,Mapping!$A:$C,2,0),"Not Mapped"))</f>
        <v/>
      </c>
      <c r="P9143">
        <f>IF($B9143="","",IFERROR(VLOOKUP($B9143,Mapping!$A:$C,3,0),"Not Mapped"))</f>
        <v/>
      </c>
      <c r="Q9143">
        <f>IF($B9143="","",IF(COUNTIF(Exclusions!$A:$A,$B9143)&gt;0,"Yes","No"))</f>
        <v/>
      </c>
      <c r="R9143" s="17">
        <f>IF($B9143="","",MIN(1,DAY($A9143)/IF($N9143="Superstore",Settings!$B$5,Settings!$B$4)))</f>
        <v/>
      </c>
      <c r="S9143" s="17">
        <f>IF(OR($B9143="",$G9143="",$R9143=0),"",$G9143/$R9143)</f>
        <v/>
      </c>
      <c r="T9143">
        <f>IF($S9143="","",IF($S9143&lt;Settings!$B$8,"Critical",IF($S9143&lt;Settings!$B$9,"Semi Critical","Non Critical")))</f>
        <v/>
      </c>
      <c r="U9143">
        <f>IF($B9143="","",IFERROR(VLOOKUP($O9143,Leaders!$A:$B,2,0),"Not Mapped"))</f>
        <v/>
      </c>
    </row>
    <row r="9144">
      <c r="A9144" s="16" t="n"/>
      <c r="G9144" s="17" t="n"/>
      <c r="H9144" s="17" t="n"/>
      <c r="I9144" s="17" t="n"/>
      <c r="J9144" s="17" t="n"/>
      <c r="K9144" s="17" t="n"/>
      <c r="L9144" s="17" t="n"/>
      <c r="N9144">
        <f>IF($B9144="","",IF($C9144="SUPERSTORE","Superstore","DH"))</f>
        <v/>
      </c>
      <c r="O9144">
        <f>IF($B9144="","",IFERROR(VLOOKUP($B9144,Mapping!$A:$C,2,0),"Not Mapped"))</f>
        <v/>
      </c>
      <c r="P9144">
        <f>IF($B9144="","",IFERROR(VLOOKUP($B9144,Mapping!$A:$C,3,0),"Not Mapped"))</f>
        <v/>
      </c>
      <c r="Q9144">
        <f>IF($B9144="","",IF(COUNTIF(Exclusions!$A:$A,$B9144)&gt;0,"Yes","No"))</f>
        <v/>
      </c>
      <c r="R9144" s="17">
        <f>IF($B9144="","",MIN(1,DAY($A9144)/IF($N9144="Superstore",Settings!$B$5,Settings!$B$4)))</f>
        <v/>
      </c>
      <c r="S9144" s="17">
        <f>IF(OR($B9144="",$G9144="",$R9144=0),"",$G9144/$R9144)</f>
        <v/>
      </c>
      <c r="T9144">
        <f>IF($S9144="","",IF($S9144&lt;Settings!$B$8,"Critical",IF($S9144&lt;Settings!$B$9,"Semi Critical","Non Critical")))</f>
        <v/>
      </c>
      <c r="U9144">
        <f>IF($B9144="","",IFERROR(VLOOKUP($O9144,Leaders!$A:$B,2,0),"Not Mapped"))</f>
        <v/>
      </c>
    </row>
    <row r="9145">
      <c r="A9145" s="16" t="n"/>
      <c r="G9145" s="17" t="n"/>
      <c r="H9145" s="17" t="n"/>
      <c r="I9145" s="17" t="n"/>
      <c r="J9145" s="17" t="n"/>
      <c r="K9145" s="17" t="n"/>
      <c r="L9145" s="17" t="n"/>
      <c r="N9145">
        <f>IF($B9145="","",IF($C9145="SUPERSTORE","Superstore","DH"))</f>
        <v/>
      </c>
      <c r="O9145">
        <f>IF($B9145="","",IFERROR(VLOOKUP($B9145,Mapping!$A:$C,2,0),"Not Mapped"))</f>
        <v/>
      </c>
      <c r="P9145">
        <f>IF($B9145="","",IFERROR(VLOOKUP($B9145,Mapping!$A:$C,3,0),"Not Mapped"))</f>
        <v/>
      </c>
      <c r="Q9145">
        <f>IF($B9145="","",IF(COUNTIF(Exclusions!$A:$A,$B9145)&gt;0,"Yes","No"))</f>
        <v/>
      </c>
      <c r="R9145" s="17">
        <f>IF($B9145="","",MIN(1,DAY($A9145)/IF($N9145="Superstore",Settings!$B$5,Settings!$B$4)))</f>
        <v/>
      </c>
      <c r="S9145" s="17">
        <f>IF(OR($B9145="",$G9145="",$R9145=0),"",$G9145/$R9145)</f>
        <v/>
      </c>
      <c r="T9145">
        <f>IF($S9145="","",IF($S9145&lt;Settings!$B$8,"Critical",IF($S9145&lt;Settings!$B$9,"Semi Critical","Non Critical")))</f>
        <v/>
      </c>
      <c r="U9145">
        <f>IF($B9145="","",IFERROR(VLOOKUP($O9145,Leaders!$A:$B,2,0),"Not Mapped"))</f>
        <v/>
      </c>
    </row>
    <row r="9146">
      <c r="A9146" s="16" t="n"/>
      <c r="G9146" s="17" t="n"/>
      <c r="H9146" s="17" t="n"/>
      <c r="I9146" s="17" t="n"/>
      <c r="J9146" s="17" t="n"/>
      <c r="K9146" s="17" t="n"/>
      <c r="L9146" s="17" t="n"/>
      <c r="N9146">
        <f>IF($B9146="","",IF($C9146="SUPERSTORE","Superstore","DH"))</f>
        <v/>
      </c>
      <c r="O9146">
        <f>IF($B9146="","",IFERROR(VLOOKUP($B9146,Mapping!$A:$C,2,0),"Not Mapped"))</f>
        <v/>
      </c>
      <c r="P9146">
        <f>IF($B9146="","",IFERROR(VLOOKUP($B9146,Mapping!$A:$C,3,0),"Not Mapped"))</f>
        <v/>
      </c>
      <c r="Q9146">
        <f>IF($B9146="","",IF(COUNTIF(Exclusions!$A:$A,$B9146)&gt;0,"Yes","No"))</f>
        <v/>
      </c>
      <c r="R9146" s="17">
        <f>IF($B9146="","",MIN(1,DAY($A9146)/IF($N9146="Superstore",Settings!$B$5,Settings!$B$4)))</f>
        <v/>
      </c>
      <c r="S9146" s="17">
        <f>IF(OR($B9146="",$G9146="",$R9146=0),"",$G9146/$R9146)</f>
        <v/>
      </c>
      <c r="T9146">
        <f>IF($S9146="","",IF($S9146&lt;Settings!$B$8,"Critical",IF($S9146&lt;Settings!$B$9,"Semi Critical","Non Critical")))</f>
        <v/>
      </c>
      <c r="U9146">
        <f>IF($B9146="","",IFERROR(VLOOKUP($O9146,Leaders!$A:$B,2,0),"Not Mapped"))</f>
        <v/>
      </c>
    </row>
    <row r="9147">
      <c r="A9147" s="16" t="n"/>
      <c r="G9147" s="17" t="n"/>
      <c r="H9147" s="17" t="n"/>
      <c r="I9147" s="17" t="n"/>
      <c r="J9147" s="17" t="n"/>
      <c r="K9147" s="17" t="n"/>
      <c r="L9147" s="17" t="n"/>
      <c r="N9147">
        <f>IF($B9147="","",IF($C9147="SUPERSTORE","Superstore","DH"))</f>
        <v/>
      </c>
      <c r="O9147">
        <f>IF($B9147="","",IFERROR(VLOOKUP($B9147,Mapping!$A:$C,2,0),"Not Mapped"))</f>
        <v/>
      </c>
      <c r="P9147">
        <f>IF($B9147="","",IFERROR(VLOOKUP($B9147,Mapping!$A:$C,3,0),"Not Mapped"))</f>
        <v/>
      </c>
      <c r="Q9147">
        <f>IF($B9147="","",IF(COUNTIF(Exclusions!$A:$A,$B9147)&gt;0,"Yes","No"))</f>
        <v/>
      </c>
      <c r="R9147" s="17">
        <f>IF($B9147="","",MIN(1,DAY($A9147)/IF($N9147="Superstore",Settings!$B$5,Settings!$B$4)))</f>
        <v/>
      </c>
      <c r="S9147" s="17">
        <f>IF(OR($B9147="",$G9147="",$R9147=0),"",$G9147/$R9147)</f>
        <v/>
      </c>
      <c r="T9147">
        <f>IF($S9147="","",IF($S9147&lt;Settings!$B$8,"Critical",IF($S9147&lt;Settings!$B$9,"Semi Critical","Non Critical")))</f>
        <v/>
      </c>
      <c r="U9147">
        <f>IF($B9147="","",IFERROR(VLOOKUP($O9147,Leaders!$A:$B,2,0),"Not Mapped"))</f>
        <v/>
      </c>
    </row>
    <row r="9148">
      <c r="A9148" s="16" t="n"/>
      <c r="G9148" s="17" t="n"/>
      <c r="H9148" s="17" t="n"/>
      <c r="I9148" s="17" t="n"/>
      <c r="J9148" s="17" t="n"/>
      <c r="K9148" s="17" t="n"/>
      <c r="L9148" s="17" t="n"/>
      <c r="N9148">
        <f>IF($B9148="","",IF($C9148="SUPERSTORE","Superstore","DH"))</f>
        <v/>
      </c>
      <c r="O9148">
        <f>IF($B9148="","",IFERROR(VLOOKUP($B9148,Mapping!$A:$C,2,0),"Not Mapped"))</f>
        <v/>
      </c>
      <c r="P9148">
        <f>IF($B9148="","",IFERROR(VLOOKUP($B9148,Mapping!$A:$C,3,0),"Not Mapped"))</f>
        <v/>
      </c>
      <c r="Q9148">
        <f>IF($B9148="","",IF(COUNTIF(Exclusions!$A:$A,$B9148)&gt;0,"Yes","No"))</f>
        <v/>
      </c>
      <c r="R9148" s="17">
        <f>IF($B9148="","",MIN(1,DAY($A9148)/IF($N9148="Superstore",Settings!$B$5,Settings!$B$4)))</f>
        <v/>
      </c>
      <c r="S9148" s="17">
        <f>IF(OR($B9148="",$G9148="",$R9148=0),"",$G9148/$R9148)</f>
        <v/>
      </c>
      <c r="T9148">
        <f>IF($S9148="","",IF($S9148&lt;Settings!$B$8,"Critical",IF($S9148&lt;Settings!$B$9,"Semi Critical","Non Critical")))</f>
        <v/>
      </c>
      <c r="U9148">
        <f>IF($B9148="","",IFERROR(VLOOKUP($O9148,Leaders!$A:$B,2,0),"Not Mapped"))</f>
        <v/>
      </c>
    </row>
    <row r="9149">
      <c r="A9149" s="16" t="n"/>
      <c r="G9149" s="17" t="n"/>
      <c r="H9149" s="17" t="n"/>
      <c r="I9149" s="17" t="n"/>
      <c r="J9149" s="17" t="n"/>
      <c r="K9149" s="17" t="n"/>
      <c r="L9149" s="17" t="n"/>
      <c r="N9149">
        <f>IF($B9149="","",IF($C9149="SUPERSTORE","Superstore","DH"))</f>
        <v/>
      </c>
      <c r="O9149">
        <f>IF($B9149="","",IFERROR(VLOOKUP($B9149,Mapping!$A:$C,2,0),"Not Mapped"))</f>
        <v/>
      </c>
      <c r="P9149">
        <f>IF($B9149="","",IFERROR(VLOOKUP($B9149,Mapping!$A:$C,3,0),"Not Mapped"))</f>
        <v/>
      </c>
      <c r="Q9149">
        <f>IF($B9149="","",IF(COUNTIF(Exclusions!$A:$A,$B9149)&gt;0,"Yes","No"))</f>
        <v/>
      </c>
      <c r="R9149" s="17">
        <f>IF($B9149="","",MIN(1,DAY($A9149)/IF($N9149="Superstore",Settings!$B$5,Settings!$B$4)))</f>
        <v/>
      </c>
      <c r="S9149" s="17">
        <f>IF(OR($B9149="",$G9149="",$R9149=0),"",$G9149/$R9149)</f>
        <v/>
      </c>
      <c r="T9149">
        <f>IF($S9149="","",IF($S9149&lt;Settings!$B$8,"Critical",IF($S9149&lt;Settings!$B$9,"Semi Critical","Non Critical")))</f>
        <v/>
      </c>
      <c r="U9149">
        <f>IF($B9149="","",IFERROR(VLOOKUP($O9149,Leaders!$A:$B,2,0),"Not Mapped"))</f>
        <v/>
      </c>
    </row>
    <row r="9150">
      <c r="A9150" s="16" t="n"/>
      <c r="G9150" s="17" t="n"/>
      <c r="H9150" s="17" t="n"/>
      <c r="I9150" s="17" t="n"/>
      <c r="J9150" s="17" t="n"/>
      <c r="K9150" s="17" t="n"/>
      <c r="L9150" s="17" t="n"/>
      <c r="N9150">
        <f>IF($B9150="","",IF($C9150="SUPERSTORE","Superstore","DH"))</f>
        <v/>
      </c>
      <c r="O9150">
        <f>IF($B9150="","",IFERROR(VLOOKUP($B9150,Mapping!$A:$C,2,0),"Not Mapped"))</f>
        <v/>
      </c>
      <c r="P9150">
        <f>IF($B9150="","",IFERROR(VLOOKUP($B9150,Mapping!$A:$C,3,0),"Not Mapped"))</f>
        <v/>
      </c>
      <c r="Q9150">
        <f>IF($B9150="","",IF(COUNTIF(Exclusions!$A:$A,$B9150)&gt;0,"Yes","No"))</f>
        <v/>
      </c>
      <c r="R9150" s="17">
        <f>IF($B9150="","",MIN(1,DAY($A9150)/IF($N9150="Superstore",Settings!$B$5,Settings!$B$4)))</f>
        <v/>
      </c>
      <c r="S9150" s="17">
        <f>IF(OR($B9150="",$G9150="",$R9150=0),"",$G9150/$R9150)</f>
        <v/>
      </c>
      <c r="T9150">
        <f>IF($S9150="","",IF($S9150&lt;Settings!$B$8,"Critical",IF($S9150&lt;Settings!$B$9,"Semi Critical","Non Critical")))</f>
        <v/>
      </c>
      <c r="U9150">
        <f>IF($B9150="","",IFERROR(VLOOKUP($O9150,Leaders!$A:$B,2,0),"Not Mapped"))</f>
        <v/>
      </c>
    </row>
    <row r="9151">
      <c r="A9151" s="16" t="n"/>
      <c r="G9151" s="17" t="n"/>
      <c r="H9151" s="17" t="n"/>
      <c r="I9151" s="17" t="n"/>
      <c r="J9151" s="17" t="n"/>
      <c r="K9151" s="17" t="n"/>
      <c r="L9151" s="17" t="n"/>
      <c r="N9151">
        <f>IF($B9151="","",IF($C9151="SUPERSTORE","Superstore","DH"))</f>
        <v/>
      </c>
      <c r="O9151">
        <f>IF($B9151="","",IFERROR(VLOOKUP($B9151,Mapping!$A:$C,2,0),"Not Mapped"))</f>
        <v/>
      </c>
      <c r="P9151">
        <f>IF($B9151="","",IFERROR(VLOOKUP($B9151,Mapping!$A:$C,3,0),"Not Mapped"))</f>
        <v/>
      </c>
      <c r="Q9151">
        <f>IF($B9151="","",IF(COUNTIF(Exclusions!$A:$A,$B9151)&gt;0,"Yes","No"))</f>
        <v/>
      </c>
      <c r="R9151" s="17">
        <f>IF($B9151="","",MIN(1,DAY($A9151)/IF($N9151="Superstore",Settings!$B$5,Settings!$B$4)))</f>
        <v/>
      </c>
      <c r="S9151" s="17">
        <f>IF(OR($B9151="",$G9151="",$R9151=0),"",$G9151/$R9151)</f>
        <v/>
      </c>
      <c r="T9151">
        <f>IF($S9151="","",IF($S9151&lt;Settings!$B$8,"Critical",IF($S9151&lt;Settings!$B$9,"Semi Critical","Non Critical")))</f>
        <v/>
      </c>
      <c r="U9151">
        <f>IF($B9151="","",IFERROR(VLOOKUP($O9151,Leaders!$A:$B,2,0),"Not Mapped"))</f>
        <v/>
      </c>
    </row>
    <row r="9152">
      <c r="A9152" s="16" t="n"/>
      <c r="G9152" s="17" t="n"/>
      <c r="H9152" s="17" t="n"/>
      <c r="I9152" s="17" t="n"/>
      <c r="J9152" s="17" t="n"/>
      <c r="K9152" s="17" t="n"/>
      <c r="L9152" s="17" t="n"/>
      <c r="N9152">
        <f>IF($B9152="","",IF($C9152="SUPERSTORE","Superstore","DH"))</f>
        <v/>
      </c>
      <c r="O9152">
        <f>IF($B9152="","",IFERROR(VLOOKUP($B9152,Mapping!$A:$C,2,0),"Not Mapped"))</f>
        <v/>
      </c>
      <c r="P9152">
        <f>IF($B9152="","",IFERROR(VLOOKUP($B9152,Mapping!$A:$C,3,0),"Not Mapped"))</f>
        <v/>
      </c>
      <c r="Q9152">
        <f>IF($B9152="","",IF(COUNTIF(Exclusions!$A:$A,$B9152)&gt;0,"Yes","No"))</f>
        <v/>
      </c>
      <c r="R9152" s="17">
        <f>IF($B9152="","",MIN(1,DAY($A9152)/IF($N9152="Superstore",Settings!$B$5,Settings!$B$4)))</f>
        <v/>
      </c>
      <c r="S9152" s="17">
        <f>IF(OR($B9152="",$G9152="",$R9152=0),"",$G9152/$R9152)</f>
        <v/>
      </c>
      <c r="T9152">
        <f>IF($S9152="","",IF($S9152&lt;Settings!$B$8,"Critical",IF($S9152&lt;Settings!$B$9,"Semi Critical","Non Critical")))</f>
        <v/>
      </c>
      <c r="U9152">
        <f>IF($B9152="","",IFERROR(VLOOKUP($O9152,Leaders!$A:$B,2,0),"Not Mapped"))</f>
        <v/>
      </c>
    </row>
    <row r="9153">
      <c r="A9153" s="16" t="n"/>
      <c r="G9153" s="17" t="n"/>
      <c r="H9153" s="17" t="n"/>
      <c r="I9153" s="17" t="n"/>
      <c r="J9153" s="17" t="n"/>
      <c r="K9153" s="17" t="n"/>
      <c r="L9153" s="17" t="n"/>
      <c r="N9153">
        <f>IF($B9153="","",IF($C9153="SUPERSTORE","Superstore","DH"))</f>
        <v/>
      </c>
      <c r="O9153">
        <f>IF($B9153="","",IFERROR(VLOOKUP($B9153,Mapping!$A:$C,2,0),"Not Mapped"))</f>
        <v/>
      </c>
      <c r="P9153">
        <f>IF($B9153="","",IFERROR(VLOOKUP($B9153,Mapping!$A:$C,3,0),"Not Mapped"))</f>
        <v/>
      </c>
      <c r="Q9153">
        <f>IF($B9153="","",IF(COUNTIF(Exclusions!$A:$A,$B9153)&gt;0,"Yes","No"))</f>
        <v/>
      </c>
      <c r="R9153" s="17">
        <f>IF($B9153="","",MIN(1,DAY($A9153)/IF($N9153="Superstore",Settings!$B$5,Settings!$B$4)))</f>
        <v/>
      </c>
      <c r="S9153" s="17">
        <f>IF(OR($B9153="",$G9153="",$R9153=0),"",$G9153/$R9153)</f>
        <v/>
      </c>
      <c r="T9153">
        <f>IF($S9153="","",IF($S9153&lt;Settings!$B$8,"Critical",IF($S9153&lt;Settings!$B$9,"Semi Critical","Non Critical")))</f>
        <v/>
      </c>
      <c r="U9153">
        <f>IF($B9153="","",IFERROR(VLOOKUP($O9153,Leaders!$A:$B,2,0),"Not Mapped"))</f>
        <v/>
      </c>
    </row>
    <row r="9154">
      <c r="A9154" s="16" t="n"/>
      <c r="G9154" s="17" t="n"/>
      <c r="H9154" s="17" t="n"/>
      <c r="I9154" s="17" t="n"/>
      <c r="J9154" s="17" t="n"/>
      <c r="K9154" s="17" t="n"/>
      <c r="L9154" s="17" t="n"/>
      <c r="N9154">
        <f>IF($B9154="","",IF($C9154="SUPERSTORE","Superstore","DH"))</f>
        <v/>
      </c>
      <c r="O9154">
        <f>IF($B9154="","",IFERROR(VLOOKUP($B9154,Mapping!$A:$C,2,0),"Not Mapped"))</f>
        <v/>
      </c>
      <c r="P9154">
        <f>IF($B9154="","",IFERROR(VLOOKUP($B9154,Mapping!$A:$C,3,0),"Not Mapped"))</f>
        <v/>
      </c>
      <c r="Q9154">
        <f>IF($B9154="","",IF(COUNTIF(Exclusions!$A:$A,$B9154)&gt;0,"Yes","No"))</f>
        <v/>
      </c>
      <c r="R9154" s="17">
        <f>IF($B9154="","",MIN(1,DAY($A9154)/IF($N9154="Superstore",Settings!$B$5,Settings!$B$4)))</f>
        <v/>
      </c>
      <c r="S9154" s="17">
        <f>IF(OR($B9154="",$G9154="",$R9154=0),"",$G9154/$R9154)</f>
        <v/>
      </c>
      <c r="T9154">
        <f>IF($S9154="","",IF($S9154&lt;Settings!$B$8,"Critical",IF($S9154&lt;Settings!$B$9,"Semi Critical","Non Critical")))</f>
        <v/>
      </c>
      <c r="U9154">
        <f>IF($B9154="","",IFERROR(VLOOKUP($O9154,Leaders!$A:$B,2,0),"Not Mapped"))</f>
        <v/>
      </c>
    </row>
    <row r="9155">
      <c r="A9155" s="16" t="n"/>
      <c r="G9155" s="17" t="n"/>
      <c r="H9155" s="17" t="n"/>
      <c r="I9155" s="17" t="n"/>
      <c r="J9155" s="17" t="n"/>
      <c r="K9155" s="17" t="n"/>
      <c r="L9155" s="17" t="n"/>
      <c r="N9155">
        <f>IF($B9155="","",IF($C9155="SUPERSTORE","Superstore","DH"))</f>
        <v/>
      </c>
      <c r="O9155">
        <f>IF($B9155="","",IFERROR(VLOOKUP($B9155,Mapping!$A:$C,2,0),"Not Mapped"))</f>
        <v/>
      </c>
      <c r="P9155">
        <f>IF($B9155="","",IFERROR(VLOOKUP($B9155,Mapping!$A:$C,3,0),"Not Mapped"))</f>
        <v/>
      </c>
      <c r="Q9155">
        <f>IF($B9155="","",IF(COUNTIF(Exclusions!$A:$A,$B9155)&gt;0,"Yes","No"))</f>
        <v/>
      </c>
      <c r="R9155" s="17">
        <f>IF($B9155="","",MIN(1,DAY($A9155)/IF($N9155="Superstore",Settings!$B$5,Settings!$B$4)))</f>
        <v/>
      </c>
      <c r="S9155" s="17">
        <f>IF(OR($B9155="",$G9155="",$R9155=0),"",$G9155/$R9155)</f>
        <v/>
      </c>
      <c r="T9155">
        <f>IF($S9155="","",IF($S9155&lt;Settings!$B$8,"Critical",IF($S9155&lt;Settings!$B$9,"Semi Critical","Non Critical")))</f>
        <v/>
      </c>
      <c r="U9155">
        <f>IF($B9155="","",IFERROR(VLOOKUP($O9155,Leaders!$A:$B,2,0),"Not Mapped"))</f>
        <v/>
      </c>
    </row>
    <row r="9156">
      <c r="A9156" s="16" t="n"/>
      <c r="G9156" s="17" t="n"/>
      <c r="H9156" s="17" t="n"/>
      <c r="I9156" s="17" t="n"/>
      <c r="J9156" s="17" t="n"/>
      <c r="K9156" s="17" t="n"/>
      <c r="L9156" s="17" t="n"/>
      <c r="N9156">
        <f>IF($B9156="","",IF($C9156="SUPERSTORE","Superstore","DH"))</f>
        <v/>
      </c>
      <c r="O9156">
        <f>IF($B9156="","",IFERROR(VLOOKUP($B9156,Mapping!$A:$C,2,0),"Not Mapped"))</f>
        <v/>
      </c>
      <c r="P9156">
        <f>IF($B9156="","",IFERROR(VLOOKUP($B9156,Mapping!$A:$C,3,0),"Not Mapped"))</f>
        <v/>
      </c>
      <c r="Q9156">
        <f>IF($B9156="","",IF(COUNTIF(Exclusions!$A:$A,$B9156)&gt;0,"Yes","No"))</f>
        <v/>
      </c>
      <c r="R9156" s="17">
        <f>IF($B9156="","",MIN(1,DAY($A9156)/IF($N9156="Superstore",Settings!$B$5,Settings!$B$4)))</f>
        <v/>
      </c>
      <c r="S9156" s="17">
        <f>IF(OR($B9156="",$G9156="",$R9156=0),"",$G9156/$R9156)</f>
        <v/>
      </c>
      <c r="T9156">
        <f>IF($S9156="","",IF($S9156&lt;Settings!$B$8,"Critical",IF($S9156&lt;Settings!$B$9,"Semi Critical","Non Critical")))</f>
        <v/>
      </c>
      <c r="U9156">
        <f>IF($B9156="","",IFERROR(VLOOKUP($O9156,Leaders!$A:$B,2,0),"Not Mapped"))</f>
        <v/>
      </c>
    </row>
    <row r="9157">
      <c r="A9157" s="16" t="n"/>
      <c r="G9157" s="17" t="n"/>
      <c r="H9157" s="17" t="n"/>
      <c r="I9157" s="17" t="n"/>
      <c r="J9157" s="17" t="n"/>
      <c r="K9157" s="17" t="n"/>
      <c r="L9157" s="17" t="n"/>
      <c r="N9157">
        <f>IF($B9157="","",IF($C9157="SUPERSTORE","Superstore","DH"))</f>
        <v/>
      </c>
      <c r="O9157">
        <f>IF($B9157="","",IFERROR(VLOOKUP($B9157,Mapping!$A:$C,2,0),"Not Mapped"))</f>
        <v/>
      </c>
      <c r="P9157">
        <f>IF($B9157="","",IFERROR(VLOOKUP($B9157,Mapping!$A:$C,3,0),"Not Mapped"))</f>
        <v/>
      </c>
      <c r="Q9157">
        <f>IF($B9157="","",IF(COUNTIF(Exclusions!$A:$A,$B9157)&gt;0,"Yes","No"))</f>
        <v/>
      </c>
      <c r="R9157" s="17">
        <f>IF($B9157="","",MIN(1,DAY($A9157)/IF($N9157="Superstore",Settings!$B$5,Settings!$B$4)))</f>
        <v/>
      </c>
      <c r="S9157" s="17">
        <f>IF(OR($B9157="",$G9157="",$R9157=0),"",$G9157/$R9157)</f>
        <v/>
      </c>
      <c r="T9157">
        <f>IF($S9157="","",IF($S9157&lt;Settings!$B$8,"Critical",IF($S9157&lt;Settings!$B$9,"Semi Critical","Non Critical")))</f>
        <v/>
      </c>
      <c r="U9157">
        <f>IF($B9157="","",IFERROR(VLOOKUP($O9157,Leaders!$A:$B,2,0),"Not Mapped"))</f>
        <v/>
      </c>
    </row>
    <row r="9158">
      <c r="A9158" s="16" t="n"/>
      <c r="G9158" s="17" t="n"/>
      <c r="H9158" s="17" t="n"/>
      <c r="I9158" s="17" t="n"/>
      <c r="J9158" s="17" t="n"/>
      <c r="K9158" s="17" t="n"/>
      <c r="L9158" s="17" t="n"/>
      <c r="N9158">
        <f>IF($B9158="","",IF($C9158="SUPERSTORE","Superstore","DH"))</f>
        <v/>
      </c>
      <c r="O9158">
        <f>IF($B9158="","",IFERROR(VLOOKUP($B9158,Mapping!$A:$C,2,0),"Not Mapped"))</f>
        <v/>
      </c>
      <c r="P9158">
        <f>IF($B9158="","",IFERROR(VLOOKUP($B9158,Mapping!$A:$C,3,0),"Not Mapped"))</f>
        <v/>
      </c>
      <c r="Q9158">
        <f>IF($B9158="","",IF(COUNTIF(Exclusions!$A:$A,$B9158)&gt;0,"Yes","No"))</f>
        <v/>
      </c>
      <c r="R9158" s="17">
        <f>IF($B9158="","",MIN(1,DAY($A9158)/IF($N9158="Superstore",Settings!$B$5,Settings!$B$4)))</f>
        <v/>
      </c>
      <c r="S9158" s="17">
        <f>IF(OR($B9158="",$G9158="",$R9158=0),"",$G9158/$R9158)</f>
        <v/>
      </c>
      <c r="T9158">
        <f>IF($S9158="","",IF($S9158&lt;Settings!$B$8,"Critical",IF($S9158&lt;Settings!$B$9,"Semi Critical","Non Critical")))</f>
        <v/>
      </c>
      <c r="U9158">
        <f>IF($B9158="","",IFERROR(VLOOKUP($O9158,Leaders!$A:$B,2,0),"Not Mapped"))</f>
        <v/>
      </c>
    </row>
    <row r="9159">
      <c r="A9159" s="16" t="n"/>
      <c r="G9159" s="17" t="n"/>
      <c r="H9159" s="17" t="n"/>
      <c r="I9159" s="17" t="n"/>
      <c r="J9159" s="17" t="n"/>
      <c r="K9159" s="17" t="n"/>
      <c r="L9159" s="17" t="n"/>
      <c r="N9159">
        <f>IF($B9159="","",IF($C9159="SUPERSTORE","Superstore","DH"))</f>
        <v/>
      </c>
      <c r="O9159">
        <f>IF($B9159="","",IFERROR(VLOOKUP($B9159,Mapping!$A:$C,2,0),"Not Mapped"))</f>
        <v/>
      </c>
      <c r="P9159">
        <f>IF($B9159="","",IFERROR(VLOOKUP($B9159,Mapping!$A:$C,3,0),"Not Mapped"))</f>
        <v/>
      </c>
      <c r="Q9159">
        <f>IF($B9159="","",IF(COUNTIF(Exclusions!$A:$A,$B9159)&gt;0,"Yes","No"))</f>
        <v/>
      </c>
      <c r="R9159" s="17">
        <f>IF($B9159="","",MIN(1,DAY($A9159)/IF($N9159="Superstore",Settings!$B$5,Settings!$B$4)))</f>
        <v/>
      </c>
      <c r="S9159" s="17">
        <f>IF(OR($B9159="",$G9159="",$R9159=0),"",$G9159/$R9159)</f>
        <v/>
      </c>
      <c r="T9159">
        <f>IF($S9159="","",IF($S9159&lt;Settings!$B$8,"Critical",IF($S9159&lt;Settings!$B$9,"Semi Critical","Non Critical")))</f>
        <v/>
      </c>
      <c r="U9159">
        <f>IF($B9159="","",IFERROR(VLOOKUP($O9159,Leaders!$A:$B,2,0),"Not Mapped"))</f>
        <v/>
      </c>
    </row>
    <row r="9160">
      <c r="A9160" s="16" t="n"/>
      <c r="G9160" s="17" t="n"/>
      <c r="H9160" s="17" t="n"/>
      <c r="I9160" s="17" t="n"/>
      <c r="J9160" s="17" t="n"/>
      <c r="K9160" s="17" t="n"/>
      <c r="L9160" s="17" t="n"/>
      <c r="N9160">
        <f>IF($B9160="","",IF($C9160="SUPERSTORE","Superstore","DH"))</f>
        <v/>
      </c>
      <c r="O9160">
        <f>IF($B9160="","",IFERROR(VLOOKUP($B9160,Mapping!$A:$C,2,0),"Not Mapped"))</f>
        <v/>
      </c>
      <c r="P9160">
        <f>IF($B9160="","",IFERROR(VLOOKUP($B9160,Mapping!$A:$C,3,0),"Not Mapped"))</f>
        <v/>
      </c>
      <c r="Q9160">
        <f>IF($B9160="","",IF(COUNTIF(Exclusions!$A:$A,$B9160)&gt;0,"Yes","No"))</f>
        <v/>
      </c>
      <c r="R9160" s="17">
        <f>IF($B9160="","",MIN(1,DAY($A9160)/IF($N9160="Superstore",Settings!$B$5,Settings!$B$4)))</f>
        <v/>
      </c>
      <c r="S9160" s="17">
        <f>IF(OR($B9160="",$G9160="",$R9160=0),"",$G9160/$R9160)</f>
        <v/>
      </c>
      <c r="T9160">
        <f>IF($S9160="","",IF($S9160&lt;Settings!$B$8,"Critical",IF($S9160&lt;Settings!$B$9,"Semi Critical","Non Critical")))</f>
        <v/>
      </c>
      <c r="U9160">
        <f>IF($B9160="","",IFERROR(VLOOKUP($O9160,Leaders!$A:$B,2,0),"Not Mapped"))</f>
        <v/>
      </c>
    </row>
    <row r="9161">
      <c r="A9161" s="16" t="n"/>
      <c r="G9161" s="17" t="n"/>
      <c r="H9161" s="17" t="n"/>
      <c r="I9161" s="17" t="n"/>
      <c r="J9161" s="17" t="n"/>
      <c r="K9161" s="17" t="n"/>
      <c r="L9161" s="17" t="n"/>
      <c r="N9161">
        <f>IF($B9161="","",IF($C9161="SUPERSTORE","Superstore","DH"))</f>
        <v/>
      </c>
      <c r="O9161">
        <f>IF($B9161="","",IFERROR(VLOOKUP($B9161,Mapping!$A:$C,2,0),"Not Mapped"))</f>
        <v/>
      </c>
      <c r="P9161">
        <f>IF($B9161="","",IFERROR(VLOOKUP($B9161,Mapping!$A:$C,3,0),"Not Mapped"))</f>
        <v/>
      </c>
      <c r="Q9161">
        <f>IF($B9161="","",IF(COUNTIF(Exclusions!$A:$A,$B9161)&gt;0,"Yes","No"))</f>
        <v/>
      </c>
      <c r="R9161" s="17">
        <f>IF($B9161="","",MIN(1,DAY($A9161)/IF($N9161="Superstore",Settings!$B$5,Settings!$B$4)))</f>
        <v/>
      </c>
      <c r="S9161" s="17">
        <f>IF(OR($B9161="",$G9161="",$R9161=0),"",$G9161/$R9161)</f>
        <v/>
      </c>
      <c r="T9161">
        <f>IF($S9161="","",IF($S9161&lt;Settings!$B$8,"Critical",IF($S9161&lt;Settings!$B$9,"Semi Critical","Non Critical")))</f>
        <v/>
      </c>
      <c r="U9161">
        <f>IF($B9161="","",IFERROR(VLOOKUP($O9161,Leaders!$A:$B,2,0),"Not Mapped"))</f>
        <v/>
      </c>
    </row>
    <row r="9162">
      <c r="A9162" s="16" t="n"/>
      <c r="G9162" s="17" t="n"/>
      <c r="H9162" s="17" t="n"/>
      <c r="I9162" s="17" t="n"/>
      <c r="J9162" s="17" t="n"/>
      <c r="K9162" s="17" t="n"/>
      <c r="L9162" s="17" t="n"/>
      <c r="N9162">
        <f>IF($B9162="","",IF($C9162="SUPERSTORE","Superstore","DH"))</f>
        <v/>
      </c>
      <c r="O9162">
        <f>IF($B9162="","",IFERROR(VLOOKUP($B9162,Mapping!$A:$C,2,0),"Not Mapped"))</f>
        <v/>
      </c>
      <c r="P9162">
        <f>IF($B9162="","",IFERROR(VLOOKUP($B9162,Mapping!$A:$C,3,0),"Not Mapped"))</f>
        <v/>
      </c>
      <c r="Q9162">
        <f>IF($B9162="","",IF(COUNTIF(Exclusions!$A:$A,$B9162)&gt;0,"Yes","No"))</f>
        <v/>
      </c>
      <c r="R9162" s="17">
        <f>IF($B9162="","",MIN(1,DAY($A9162)/IF($N9162="Superstore",Settings!$B$5,Settings!$B$4)))</f>
        <v/>
      </c>
      <c r="S9162" s="17">
        <f>IF(OR($B9162="",$G9162="",$R9162=0),"",$G9162/$R9162)</f>
        <v/>
      </c>
      <c r="T9162">
        <f>IF($S9162="","",IF($S9162&lt;Settings!$B$8,"Critical",IF($S9162&lt;Settings!$B$9,"Semi Critical","Non Critical")))</f>
        <v/>
      </c>
      <c r="U9162">
        <f>IF($B9162="","",IFERROR(VLOOKUP($O9162,Leaders!$A:$B,2,0),"Not Mapped"))</f>
        <v/>
      </c>
    </row>
    <row r="9163">
      <c r="A9163" s="16" t="n"/>
      <c r="G9163" s="17" t="n"/>
      <c r="H9163" s="17" t="n"/>
      <c r="I9163" s="17" t="n"/>
      <c r="J9163" s="17" t="n"/>
      <c r="K9163" s="17" t="n"/>
      <c r="L9163" s="17" t="n"/>
      <c r="N9163">
        <f>IF($B9163="","",IF($C9163="SUPERSTORE","Superstore","DH"))</f>
        <v/>
      </c>
      <c r="O9163">
        <f>IF($B9163="","",IFERROR(VLOOKUP($B9163,Mapping!$A:$C,2,0),"Not Mapped"))</f>
        <v/>
      </c>
      <c r="P9163">
        <f>IF($B9163="","",IFERROR(VLOOKUP($B9163,Mapping!$A:$C,3,0),"Not Mapped"))</f>
        <v/>
      </c>
      <c r="Q9163">
        <f>IF($B9163="","",IF(COUNTIF(Exclusions!$A:$A,$B9163)&gt;0,"Yes","No"))</f>
        <v/>
      </c>
      <c r="R9163" s="17">
        <f>IF($B9163="","",MIN(1,DAY($A9163)/IF($N9163="Superstore",Settings!$B$5,Settings!$B$4)))</f>
        <v/>
      </c>
      <c r="S9163" s="17">
        <f>IF(OR($B9163="",$G9163="",$R9163=0),"",$G9163/$R9163)</f>
        <v/>
      </c>
      <c r="T9163">
        <f>IF($S9163="","",IF($S9163&lt;Settings!$B$8,"Critical",IF($S9163&lt;Settings!$B$9,"Semi Critical","Non Critical")))</f>
        <v/>
      </c>
      <c r="U9163">
        <f>IF($B9163="","",IFERROR(VLOOKUP($O9163,Leaders!$A:$B,2,0),"Not Mapped"))</f>
        <v/>
      </c>
    </row>
    <row r="9164">
      <c r="A9164" s="16" t="n"/>
      <c r="G9164" s="17" t="n"/>
      <c r="H9164" s="17" t="n"/>
      <c r="I9164" s="17" t="n"/>
      <c r="J9164" s="17" t="n"/>
      <c r="K9164" s="17" t="n"/>
      <c r="L9164" s="17" t="n"/>
      <c r="N9164">
        <f>IF($B9164="","",IF($C9164="SUPERSTORE","Superstore","DH"))</f>
        <v/>
      </c>
      <c r="O9164">
        <f>IF($B9164="","",IFERROR(VLOOKUP($B9164,Mapping!$A:$C,2,0),"Not Mapped"))</f>
        <v/>
      </c>
      <c r="P9164">
        <f>IF($B9164="","",IFERROR(VLOOKUP($B9164,Mapping!$A:$C,3,0),"Not Mapped"))</f>
        <v/>
      </c>
      <c r="Q9164">
        <f>IF($B9164="","",IF(COUNTIF(Exclusions!$A:$A,$B9164)&gt;0,"Yes","No"))</f>
        <v/>
      </c>
      <c r="R9164" s="17">
        <f>IF($B9164="","",MIN(1,DAY($A9164)/IF($N9164="Superstore",Settings!$B$5,Settings!$B$4)))</f>
        <v/>
      </c>
      <c r="S9164" s="17">
        <f>IF(OR($B9164="",$G9164="",$R9164=0),"",$G9164/$R9164)</f>
        <v/>
      </c>
      <c r="T9164">
        <f>IF($S9164="","",IF($S9164&lt;Settings!$B$8,"Critical",IF($S9164&lt;Settings!$B$9,"Semi Critical","Non Critical")))</f>
        <v/>
      </c>
      <c r="U9164">
        <f>IF($B9164="","",IFERROR(VLOOKUP($O9164,Leaders!$A:$B,2,0),"Not Mapped"))</f>
        <v/>
      </c>
    </row>
    <row r="9165">
      <c r="A9165" s="16" t="n"/>
      <c r="G9165" s="17" t="n"/>
      <c r="H9165" s="17" t="n"/>
      <c r="I9165" s="17" t="n"/>
      <c r="J9165" s="17" t="n"/>
      <c r="K9165" s="17" t="n"/>
      <c r="L9165" s="17" t="n"/>
      <c r="N9165">
        <f>IF($B9165="","",IF($C9165="SUPERSTORE","Superstore","DH"))</f>
        <v/>
      </c>
      <c r="O9165">
        <f>IF($B9165="","",IFERROR(VLOOKUP($B9165,Mapping!$A:$C,2,0),"Not Mapped"))</f>
        <v/>
      </c>
      <c r="P9165">
        <f>IF($B9165="","",IFERROR(VLOOKUP($B9165,Mapping!$A:$C,3,0),"Not Mapped"))</f>
        <v/>
      </c>
      <c r="Q9165">
        <f>IF($B9165="","",IF(COUNTIF(Exclusions!$A:$A,$B9165)&gt;0,"Yes","No"))</f>
        <v/>
      </c>
      <c r="R9165" s="17">
        <f>IF($B9165="","",MIN(1,DAY($A9165)/IF($N9165="Superstore",Settings!$B$5,Settings!$B$4)))</f>
        <v/>
      </c>
      <c r="S9165" s="17">
        <f>IF(OR($B9165="",$G9165="",$R9165=0),"",$G9165/$R9165)</f>
        <v/>
      </c>
      <c r="T9165">
        <f>IF($S9165="","",IF($S9165&lt;Settings!$B$8,"Critical",IF($S9165&lt;Settings!$B$9,"Semi Critical","Non Critical")))</f>
        <v/>
      </c>
      <c r="U9165">
        <f>IF($B9165="","",IFERROR(VLOOKUP($O9165,Leaders!$A:$B,2,0),"Not Mapped"))</f>
        <v/>
      </c>
    </row>
    <row r="9166">
      <c r="A9166" s="16" t="n"/>
      <c r="G9166" s="17" t="n"/>
      <c r="H9166" s="17" t="n"/>
      <c r="I9166" s="17" t="n"/>
      <c r="J9166" s="17" t="n"/>
      <c r="K9166" s="17" t="n"/>
      <c r="L9166" s="17" t="n"/>
      <c r="N9166">
        <f>IF($B9166="","",IF($C9166="SUPERSTORE","Superstore","DH"))</f>
        <v/>
      </c>
      <c r="O9166">
        <f>IF($B9166="","",IFERROR(VLOOKUP($B9166,Mapping!$A:$C,2,0),"Not Mapped"))</f>
        <v/>
      </c>
      <c r="P9166">
        <f>IF($B9166="","",IFERROR(VLOOKUP($B9166,Mapping!$A:$C,3,0),"Not Mapped"))</f>
        <v/>
      </c>
      <c r="Q9166">
        <f>IF($B9166="","",IF(COUNTIF(Exclusions!$A:$A,$B9166)&gt;0,"Yes","No"))</f>
        <v/>
      </c>
      <c r="R9166" s="17">
        <f>IF($B9166="","",MIN(1,DAY($A9166)/IF($N9166="Superstore",Settings!$B$5,Settings!$B$4)))</f>
        <v/>
      </c>
      <c r="S9166" s="17">
        <f>IF(OR($B9166="",$G9166="",$R9166=0),"",$G9166/$R9166)</f>
        <v/>
      </c>
      <c r="T9166">
        <f>IF($S9166="","",IF($S9166&lt;Settings!$B$8,"Critical",IF($S9166&lt;Settings!$B$9,"Semi Critical","Non Critical")))</f>
        <v/>
      </c>
      <c r="U9166">
        <f>IF($B9166="","",IFERROR(VLOOKUP($O9166,Leaders!$A:$B,2,0),"Not Mapped"))</f>
        <v/>
      </c>
    </row>
    <row r="9167">
      <c r="A9167" s="16" t="n"/>
      <c r="G9167" s="17" t="n"/>
      <c r="H9167" s="17" t="n"/>
      <c r="I9167" s="17" t="n"/>
      <c r="J9167" s="17" t="n"/>
      <c r="K9167" s="17" t="n"/>
      <c r="L9167" s="17" t="n"/>
      <c r="N9167">
        <f>IF($B9167="","",IF($C9167="SUPERSTORE","Superstore","DH"))</f>
        <v/>
      </c>
      <c r="O9167">
        <f>IF($B9167="","",IFERROR(VLOOKUP($B9167,Mapping!$A:$C,2,0),"Not Mapped"))</f>
        <v/>
      </c>
      <c r="P9167">
        <f>IF($B9167="","",IFERROR(VLOOKUP($B9167,Mapping!$A:$C,3,0),"Not Mapped"))</f>
        <v/>
      </c>
      <c r="Q9167">
        <f>IF($B9167="","",IF(COUNTIF(Exclusions!$A:$A,$B9167)&gt;0,"Yes","No"))</f>
        <v/>
      </c>
      <c r="R9167" s="17">
        <f>IF($B9167="","",MIN(1,DAY($A9167)/IF($N9167="Superstore",Settings!$B$5,Settings!$B$4)))</f>
        <v/>
      </c>
      <c r="S9167" s="17">
        <f>IF(OR($B9167="",$G9167="",$R9167=0),"",$G9167/$R9167)</f>
        <v/>
      </c>
      <c r="T9167">
        <f>IF($S9167="","",IF($S9167&lt;Settings!$B$8,"Critical",IF($S9167&lt;Settings!$B$9,"Semi Critical","Non Critical")))</f>
        <v/>
      </c>
      <c r="U9167">
        <f>IF($B9167="","",IFERROR(VLOOKUP($O9167,Leaders!$A:$B,2,0),"Not Mapped"))</f>
        <v/>
      </c>
    </row>
    <row r="9168">
      <c r="A9168" s="16" t="n"/>
      <c r="G9168" s="17" t="n"/>
      <c r="H9168" s="17" t="n"/>
      <c r="I9168" s="17" t="n"/>
      <c r="J9168" s="17" t="n"/>
      <c r="K9168" s="17" t="n"/>
      <c r="L9168" s="17" t="n"/>
      <c r="N9168">
        <f>IF($B9168="","",IF($C9168="SUPERSTORE","Superstore","DH"))</f>
        <v/>
      </c>
      <c r="O9168">
        <f>IF($B9168="","",IFERROR(VLOOKUP($B9168,Mapping!$A:$C,2,0),"Not Mapped"))</f>
        <v/>
      </c>
      <c r="P9168">
        <f>IF($B9168="","",IFERROR(VLOOKUP($B9168,Mapping!$A:$C,3,0),"Not Mapped"))</f>
        <v/>
      </c>
      <c r="Q9168">
        <f>IF($B9168="","",IF(COUNTIF(Exclusions!$A:$A,$B9168)&gt;0,"Yes","No"))</f>
        <v/>
      </c>
      <c r="R9168" s="17">
        <f>IF($B9168="","",MIN(1,DAY($A9168)/IF($N9168="Superstore",Settings!$B$5,Settings!$B$4)))</f>
        <v/>
      </c>
      <c r="S9168" s="17">
        <f>IF(OR($B9168="",$G9168="",$R9168=0),"",$G9168/$R9168)</f>
        <v/>
      </c>
      <c r="T9168">
        <f>IF($S9168="","",IF($S9168&lt;Settings!$B$8,"Critical",IF($S9168&lt;Settings!$B$9,"Semi Critical","Non Critical")))</f>
        <v/>
      </c>
      <c r="U9168">
        <f>IF($B9168="","",IFERROR(VLOOKUP($O9168,Leaders!$A:$B,2,0),"Not Mapped"))</f>
        <v/>
      </c>
    </row>
    <row r="9169">
      <c r="A9169" s="16" t="n"/>
      <c r="G9169" s="17" t="n"/>
      <c r="H9169" s="17" t="n"/>
      <c r="I9169" s="17" t="n"/>
      <c r="J9169" s="17" t="n"/>
      <c r="K9169" s="17" t="n"/>
      <c r="L9169" s="17" t="n"/>
      <c r="N9169">
        <f>IF($B9169="","",IF($C9169="SUPERSTORE","Superstore","DH"))</f>
        <v/>
      </c>
      <c r="O9169">
        <f>IF($B9169="","",IFERROR(VLOOKUP($B9169,Mapping!$A:$C,2,0),"Not Mapped"))</f>
        <v/>
      </c>
      <c r="P9169">
        <f>IF($B9169="","",IFERROR(VLOOKUP($B9169,Mapping!$A:$C,3,0),"Not Mapped"))</f>
        <v/>
      </c>
      <c r="Q9169">
        <f>IF($B9169="","",IF(COUNTIF(Exclusions!$A:$A,$B9169)&gt;0,"Yes","No"))</f>
        <v/>
      </c>
      <c r="R9169" s="17">
        <f>IF($B9169="","",MIN(1,DAY($A9169)/IF($N9169="Superstore",Settings!$B$5,Settings!$B$4)))</f>
        <v/>
      </c>
      <c r="S9169" s="17">
        <f>IF(OR($B9169="",$G9169="",$R9169=0),"",$G9169/$R9169)</f>
        <v/>
      </c>
      <c r="T9169">
        <f>IF($S9169="","",IF($S9169&lt;Settings!$B$8,"Critical",IF($S9169&lt;Settings!$B$9,"Semi Critical","Non Critical")))</f>
        <v/>
      </c>
      <c r="U9169">
        <f>IF($B9169="","",IFERROR(VLOOKUP($O9169,Leaders!$A:$B,2,0),"Not Mapped"))</f>
        <v/>
      </c>
    </row>
    <row r="9170">
      <c r="A9170" s="16" t="n"/>
      <c r="G9170" s="17" t="n"/>
      <c r="H9170" s="17" t="n"/>
      <c r="I9170" s="17" t="n"/>
      <c r="J9170" s="17" t="n"/>
      <c r="K9170" s="17" t="n"/>
      <c r="L9170" s="17" t="n"/>
      <c r="N9170">
        <f>IF($B9170="","",IF($C9170="SUPERSTORE","Superstore","DH"))</f>
        <v/>
      </c>
      <c r="O9170">
        <f>IF($B9170="","",IFERROR(VLOOKUP($B9170,Mapping!$A:$C,2,0),"Not Mapped"))</f>
        <v/>
      </c>
      <c r="P9170">
        <f>IF($B9170="","",IFERROR(VLOOKUP($B9170,Mapping!$A:$C,3,0),"Not Mapped"))</f>
        <v/>
      </c>
      <c r="Q9170">
        <f>IF($B9170="","",IF(COUNTIF(Exclusions!$A:$A,$B9170)&gt;0,"Yes","No"))</f>
        <v/>
      </c>
      <c r="R9170" s="17">
        <f>IF($B9170="","",MIN(1,DAY($A9170)/IF($N9170="Superstore",Settings!$B$5,Settings!$B$4)))</f>
        <v/>
      </c>
      <c r="S9170" s="17">
        <f>IF(OR($B9170="",$G9170="",$R9170=0),"",$G9170/$R9170)</f>
        <v/>
      </c>
      <c r="T9170">
        <f>IF($S9170="","",IF($S9170&lt;Settings!$B$8,"Critical",IF($S9170&lt;Settings!$B$9,"Semi Critical","Non Critical")))</f>
        <v/>
      </c>
      <c r="U9170">
        <f>IF($B9170="","",IFERROR(VLOOKUP($O9170,Leaders!$A:$B,2,0),"Not Mapped"))</f>
        <v/>
      </c>
    </row>
    <row r="9171">
      <c r="A9171" s="16" t="n"/>
      <c r="G9171" s="17" t="n"/>
      <c r="H9171" s="17" t="n"/>
      <c r="I9171" s="17" t="n"/>
      <c r="J9171" s="17" t="n"/>
      <c r="K9171" s="17" t="n"/>
      <c r="L9171" s="17" t="n"/>
      <c r="N9171">
        <f>IF($B9171="","",IF($C9171="SUPERSTORE","Superstore","DH"))</f>
        <v/>
      </c>
      <c r="O9171">
        <f>IF($B9171="","",IFERROR(VLOOKUP($B9171,Mapping!$A:$C,2,0),"Not Mapped"))</f>
        <v/>
      </c>
      <c r="P9171">
        <f>IF($B9171="","",IFERROR(VLOOKUP($B9171,Mapping!$A:$C,3,0),"Not Mapped"))</f>
        <v/>
      </c>
      <c r="Q9171">
        <f>IF($B9171="","",IF(COUNTIF(Exclusions!$A:$A,$B9171)&gt;0,"Yes","No"))</f>
        <v/>
      </c>
      <c r="R9171" s="17">
        <f>IF($B9171="","",MIN(1,DAY($A9171)/IF($N9171="Superstore",Settings!$B$5,Settings!$B$4)))</f>
        <v/>
      </c>
      <c r="S9171" s="17">
        <f>IF(OR($B9171="",$G9171="",$R9171=0),"",$G9171/$R9171)</f>
        <v/>
      </c>
      <c r="T9171">
        <f>IF($S9171="","",IF($S9171&lt;Settings!$B$8,"Critical",IF($S9171&lt;Settings!$B$9,"Semi Critical","Non Critical")))</f>
        <v/>
      </c>
      <c r="U9171">
        <f>IF($B9171="","",IFERROR(VLOOKUP($O9171,Leaders!$A:$B,2,0),"Not Mapped"))</f>
        <v/>
      </c>
    </row>
    <row r="9172">
      <c r="A9172" s="16" t="n"/>
      <c r="G9172" s="17" t="n"/>
      <c r="H9172" s="17" t="n"/>
      <c r="I9172" s="17" t="n"/>
      <c r="J9172" s="17" t="n"/>
      <c r="K9172" s="17" t="n"/>
      <c r="L9172" s="17" t="n"/>
      <c r="N9172">
        <f>IF($B9172="","",IF($C9172="SUPERSTORE","Superstore","DH"))</f>
        <v/>
      </c>
      <c r="O9172">
        <f>IF($B9172="","",IFERROR(VLOOKUP($B9172,Mapping!$A:$C,2,0),"Not Mapped"))</f>
        <v/>
      </c>
      <c r="P9172">
        <f>IF($B9172="","",IFERROR(VLOOKUP($B9172,Mapping!$A:$C,3,0),"Not Mapped"))</f>
        <v/>
      </c>
      <c r="Q9172">
        <f>IF($B9172="","",IF(COUNTIF(Exclusions!$A:$A,$B9172)&gt;0,"Yes","No"))</f>
        <v/>
      </c>
      <c r="R9172" s="17">
        <f>IF($B9172="","",MIN(1,DAY($A9172)/IF($N9172="Superstore",Settings!$B$5,Settings!$B$4)))</f>
        <v/>
      </c>
      <c r="S9172" s="17">
        <f>IF(OR($B9172="",$G9172="",$R9172=0),"",$G9172/$R9172)</f>
        <v/>
      </c>
      <c r="T9172">
        <f>IF($S9172="","",IF($S9172&lt;Settings!$B$8,"Critical",IF($S9172&lt;Settings!$B$9,"Semi Critical","Non Critical")))</f>
        <v/>
      </c>
      <c r="U9172">
        <f>IF($B9172="","",IFERROR(VLOOKUP($O9172,Leaders!$A:$B,2,0),"Not Mapped"))</f>
        <v/>
      </c>
    </row>
    <row r="9173">
      <c r="A9173" s="16" t="n"/>
      <c r="G9173" s="17" t="n"/>
      <c r="H9173" s="17" t="n"/>
      <c r="I9173" s="17" t="n"/>
      <c r="J9173" s="17" t="n"/>
      <c r="K9173" s="17" t="n"/>
      <c r="L9173" s="17" t="n"/>
      <c r="N9173">
        <f>IF($B9173="","",IF($C9173="SUPERSTORE","Superstore","DH"))</f>
        <v/>
      </c>
      <c r="O9173">
        <f>IF($B9173="","",IFERROR(VLOOKUP($B9173,Mapping!$A:$C,2,0),"Not Mapped"))</f>
        <v/>
      </c>
      <c r="P9173">
        <f>IF($B9173="","",IFERROR(VLOOKUP($B9173,Mapping!$A:$C,3,0),"Not Mapped"))</f>
        <v/>
      </c>
      <c r="Q9173">
        <f>IF($B9173="","",IF(COUNTIF(Exclusions!$A:$A,$B9173)&gt;0,"Yes","No"))</f>
        <v/>
      </c>
      <c r="R9173" s="17">
        <f>IF($B9173="","",MIN(1,DAY($A9173)/IF($N9173="Superstore",Settings!$B$5,Settings!$B$4)))</f>
        <v/>
      </c>
      <c r="S9173" s="17">
        <f>IF(OR($B9173="",$G9173="",$R9173=0),"",$G9173/$R9173)</f>
        <v/>
      </c>
      <c r="T9173">
        <f>IF($S9173="","",IF($S9173&lt;Settings!$B$8,"Critical",IF($S9173&lt;Settings!$B$9,"Semi Critical","Non Critical")))</f>
        <v/>
      </c>
      <c r="U9173">
        <f>IF($B9173="","",IFERROR(VLOOKUP($O9173,Leaders!$A:$B,2,0),"Not Mapped"))</f>
        <v/>
      </c>
    </row>
    <row r="9174">
      <c r="A9174" s="16" t="n"/>
      <c r="G9174" s="17" t="n"/>
      <c r="H9174" s="17" t="n"/>
      <c r="I9174" s="17" t="n"/>
      <c r="J9174" s="17" t="n"/>
      <c r="K9174" s="17" t="n"/>
      <c r="L9174" s="17" t="n"/>
      <c r="N9174">
        <f>IF($B9174="","",IF($C9174="SUPERSTORE","Superstore","DH"))</f>
        <v/>
      </c>
      <c r="O9174">
        <f>IF($B9174="","",IFERROR(VLOOKUP($B9174,Mapping!$A:$C,2,0),"Not Mapped"))</f>
        <v/>
      </c>
      <c r="P9174">
        <f>IF($B9174="","",IFERROR(VLOOKUP($B9174,Mapping!$A:$C,3,0),"Not Mapped"))</f>
        <v/>
      </c>
      <c r="Q9174">
        <f>IF($B9174="","",IF(COUNTIF(Exclusions!$A:$A,$B9174)&gt;0,"Yes","No"))</f>
        <v/>
      </c>
      <c r="R9174" s="17">
        <f>IF($B9174="","",MIN(1,DAY($A9174)/IF($N9174="Superstore",Settings!$B$5,Settings!$B$4)))</f>
        <v/>
      </c>
      <c r="S9174" s="17">
        <f>IF(OR($B9174="",$G9174="",$R9174=0),"",$G9174/$R9174)</f>
        <v/>
      </c>
      <c r="T9174">
        <f>IF($S9174="","",IF($S9174&lt;Settings!$B$8,"Critical",IF($S9174&lt;Settings!$B$9,"Semi Critical","Non Critical")))</f>
        <v/>
      </c>
      <c r="U9174">
        <f>IF($B9174="","",IFERROR(VLOOKUP($O9174,Leaders!$A:$B,2,0),"Not Mapped"))</f>
        <v/>
      </c>
    </row>
    <row r="9175">
      <c r="A9175" s="16" t="n"/>
      <c r="G9175" s="17" t="n"/>
      <c r="H9175" s="17" t="n"/>
      <c r="I9175" s="17" t="n"/>
      <c r="J9175" s="17" t="n"/>
      <c r="K9175" s="17" t="n"/>
      <c r="L9175" s="17" t="n"/>
      <c r="N9175">
        <f>IF($B9175="","",IF($C9175="SUPERSTORE","Superstore","DH"))</f>
        <v/>
      </c>
      <c r="O9175">
        <f>IF($B9175="","",IFERROR(VLOOKUP($B9175,Mapping!$A:$C,2,0),"Not Mapped"))</f>
        <v/>
      </c>
      <c r="P9175">
        <f>IF($B9175="","",IFERROR(VLOOKUP($B9175,Mapping!$A:$C,3,0),"Not Mapped"))</f>
        <v/>
      </c>
      <c r="Q9175">
        <f>IF($B9175="","",IF(COUNTIF(Exclusions!$A:$A,$B9175)&gt;0,"Yes","No"))</f>
        <v/>
      </c>
      <c r="R9175" s="17">
        <f>IF($B9175="","",MIN(1,DAY($A9175)/IF($N9175="Superstore",Settings!$B$5,Settings!$B$4)))</f>
        <v/>
      </c>
      <c r="S9175" s="17">
        <f>IF(OR($B9175="",$G9175="",$R9175=0),"",$G9175/$R9175)</f>
        <v/>
      </c>
      <c r="T9175">
        <f>IF($S9175="","",IF($S9175&lt;Settings!$B$8,"Critical",IF($S9175&lt;Settings!$B$9,"Semi Critical","Non Critical")))</f>
        <v/>
      </c>
      <c r="U9175">
        <f>IF($B9175="","",IFERROR(VLOOKUP($O9175,Leaders!$A:$B,2,0),"Not Mapped"))</f>
        <v/>
      </c>
    </row>
    <row r="9176">
      <c r="A9176" s="16" t="n"/>
      <c r="G9176" s="17" t="n"/>
      <c r="H9176" s="17" t="n"/>
      <c r="I9176" s="17" t="n"/>
      <c r="J9176" s="17" t="n"/>
      <c r="K9176" s="17" t="n"/>
      <c r="L9176" s="17" t="n"/>
      <c r="N9176">
        <f>IF($B9176="","",IF($C9176="SUPERSTORE","Superstore","DH"))</f>
        <v/>
      </c>
      <c r="O9176">
        <f>IF($B9176="","",IFERROR(VLOOKUP($B9176,Mapping!$A:$C,2,0),"Not Mapped"))</f>
        <v/>
      </c>
      <c r="P9176">
        <f>IF($B9176="","",IFERROR(VLOOKUP($B9176,Mapping!$A:$C,3,0),"Not Mapped"))</f>
        <v/>
      </c>
      <c r="Q9176">
        <f>IF($B9176="","",IF(COUNTIF(Exclusions!$A:$A,$B9176)&gt;0,"Yes","No"))</f>
        <v/>
      </c>
      <c r="R9176" s="17">
        <f>IF($B9176="","",MIN(1,DAY($A9176)/IF($N9176="Superstore",Settings!$B$5,Settings!$B$4)))</f>
        <v/>
      </c>
      <c r="S9176" s="17">
        <f>IF(OR($B9176="",$G9176="",$R9176=0),"",$G9176/$R9176)</f>
        <v/>
      </c>
      <c r="T9176">
        <f>IF($S9176="","",IF($S9176&lt;Settings!$B$8,"Critical",IF($S9176&lt;Settings!$B$9,"Semi Critical","Non Critical")))</f>
        <v/>
      </c>
      <c r="U9176">
        <f>IF($B9176="","",IFERROR(VLOOKUP($O9176,Leaders!$A:$B,2,0),"Not Mapped"))</f>
        <v/>
      </c>
    </row>
    <row r="9177">
      <c r="A9177" s="16" t="n"/>
      <c r="G9177" s="17" t="n"/>
      <c r="H9177" s="17" t="n"/>
      <c r="I9177" s="17" t="n"/>
      <c r="J9177" s="17" t="n"/>
      <c r="K9177" s="17" t="n"/>
      <c r="L9177" s="17" t="n"/>
      <c r="N9177">
        <f>IF($B9177="","",IF($C9177="SUPERSTORE","Superstore","DH"))</f>
        <v/>
      </c>
      <c r="O9177">
        <f>IF($B9177="","",IFERROR(VLOOKUP($B9177,Mapping!$A:$C,2,0),"Not Mapped"))</f>
        <v/>
      </c>
      <c r="P9177">
        <f>IF($B9177="","",IFERROR(VLOOKUP($B9177,Mapping!$A:$C,3,0),"Not Mapped"))</f>
        <v/>
      </c>
      <c r="Q9177">
        <f>IF($B9177="","",IF(COUNTIF(Exclusions!$A:$A,$B9177)&gt;0,"Yes","No"))</f>
        <v/>
      </c>
      <c r="R9177" s="17">
        <f>IF($B9177="","",MIN(1,DAY($A9177)/IF($N9177="Superstore",Settings!$B$5,Settings!$B$4)))</f>
        <v/>
      </c>
      <c r="S9177" s="17">
        <f>IF(OR($B9177="",$G9177="",$R9177=0),"",$G9177/$R9177)</f>
        <v/>
      </c>
      <c r="T9177">
        <f>IF($S9177="","",IF($S9177&lt;Settings!$B$8,"Critical",IF($S9177&lt;Settings!$B$9,"Semi Critical","Non Critical")))</f>
        <v/>
      </c>
      <c r="U9177">
        <f>IF($B9177="","",IFERROR(VLOOKUP($O9177,Leaders!$A:$B,2,0),"Not Mapped"))</f>
        <v/>
      </c>
    </row>
    <row r="9178">
      <c r="A9178" s="16" t="n"/>
      <c r="G9178" s="17" t="n"/>
      <c r="H9178" s="17" t="n"/>
      <c r="I9178" s="17" t="n"/>
      <c r="J9178" s="17" t="n"/>
      <c r="K9178" s="17" t="n"/>
      <c r="L9178" s="17" t="n"/>
      <c r="N9178">
        <f>IF($B9178="","",IF($C9178="SUPERSTORE","Superstore","DH"))</f>
        <v/>
      </c>
      <c r="O9178">
        <f>IF($B9178="","",IFERROR(VLOOKUP($B9178,Mapping!$A:$C,2,0),"Not Mapped"))</f>
        <v/>
      </c>
      <c r="P9178">
        <f>IF($B9178="","",IFERROR(VLOOKUP($B9178,Mapping!$A:$C,3,0),"Not Mapped"))</f>
        <v/>
      </c>
      <c r="Q9178">
        <f>IF($B9178="","",IF(COUNTIF(Exclusions!$A:$A,$B9178)&gt;0,"Yes","No"))</f>
        <v/>
      </c>
      <c r="R9178" s="17">
        <f>IF($B9178="","",MIN(1,DAY($A9178)/IF($N9178="Superstore",Settings!$B$5,Settings!$B$4)))</f>
        <v/>
      </c>
      <c r="S9178" s="17">
        <f>IF(OR($B9178="",$G9178="",$R9178=0),"",$G9178/$R9178)</f>
        <v/>
      </c>
      <c r="T9178">
        <f>IF($S9178="","",IF($S9178&lt;Settings!$B$8,"Critical",IF($S9178&lt;Settings!$B$9,"Semi Critical","Non Critical")))</f>
        <v/>
      </c>
      <c r="U9178">
        <f>IF($B9178="","",IFERROR(VLOOKUP($O9178,Leaders!$A:$B,2,0),"Not Mapped"))</f>
        <v/>
      </c>
    </row>
    <row r="9179">
      <c r="A9179" s="16" t="n"/>
      <c r="G9179" s="17" t="n"/>
      <c r="H9179" s="17" t="n"/>
      <c r="I9179" s="17" t="n"/>
      <c r="J9179" s="17" t="n"/>
      <c r="K9179" s="17" t="n"/>
      <c r="L9179" s="17" t="n"/>
      <c r="N9179">
        <f>IF($B9179="","",IF($C9179="SUPERSTORE","Superstore","DH"))</f>
        <v/>
      </c>
      <c r="O9179">
        <f>IF($B9179="","",IFERROR(VLOOKUP($B9179,Mapping!$A:$C,2,0),"Not Mapped"))</f>
        <v/>
      </c>
      <c r="P9179">
        <f>IF($B9179="","",IFERROR(VLOOKUP($B9179,Mapping!$A:$C,3,0),"Not Mapped"))</f>
        <v/>
      </c>
      <c r="Q9179">
        <f>IF($B9179="","",IF(COUNTIF(Exclusions!$A:$A,$B9179)&gt;0,"Yes","No"))</f>
        <v/>
      </c>
      <c r="R9179" s="17">
        <f>IF($B9179="","",MIN(1,DAY($A9179)/IF($N9179="Superstore",Settings!$B$5,Settings!$B$4)))</f>
        <v/>
      </c>
      <c r="S9179" s="17">
        <f>IF(OR($B9179="",$G9179="",$R9179=0),"",$G9179/$R9179)</f>
        <v/>
      </c>
      <c r="T9179">
        <f>IF($S9179="","",IF($S9179&lt;Settings!$B$8,"Critical",IF($S9179&lt;Settings!$B$9,"Semi Critical","Non Critical")))</f>
        <v/>
      </c>
      <c r="U9179">
        <f>IF($B9179="","",IFERROR(VLOOKUP($O9179,Leaders!$A:$B,2,0),"Not Mapped"))</f>
        <v/>
      </c>
    </row>
    <row r="9180">
      <c r="A9180" s="16" t="n"/>
      <c r="G9180" s="17" t="n"/>
      <c r="H9180" s="17" t="n"/>
      <c r="I9180" s="17" t="n"/>
      <c r="J9180" s="17" t="n"/>
      <c r="K9180" s="17" t="n"/>
      <c r="L9180" s="17" t="n"/>
      <c r="N9180">
        <f>IF($B9180="","",IF($C9180="SUPERSTORE","Superstore","DH"))</f>
        <v/>
      </c>
      <c r="O9180">
        <f>IF($B9180="","",IFERROR(VLOOKUP($B9180,Mapping!$A:$C,2,0),"Not Mapped"))</f>
        <v/>
      </c>
      <c r="P9180">
        <f>IF($B9180="","",IFERROR(VLOOKUP($B9180,Mapping!$A:$C,3,0),"Not Mapped"))</f>
        <v/>
      </c>
      <c r="Q9180">
        <f>IF($B9180="","",IF(COUNTIF(Exclusions!$A:$A,$B9180)&gt;0,"Yes","No"))</f>
        <v/>
      </c>
      <c r="R9180" s="17">
        <f>IF($B9180="","",MIN(1,DAY($A9180)/IF($N9180="Superstore",Settings!$B$5,Settings!$B$4)))</f>
        <v/>
      </c>
      <c r="S9180" s="17">
        <f>IF(OR($B9180="",$G9180="",$R9180=0),"",$G9180/$R9180)</f>
        <v/>
      </c>
      <c r="T9180">
        <f>IF($S9180="","",IF($S9180&lt;Settings!$B$8,"Critical",IF($S9180&lt;Settings!$B$9,"Semi Critical","Non Critical")))</f>
        <v/>
      </c>
      <c r="U9180">
        <f>IF($B9180="","",IFERROR(VLOOKUP($O9180,Leaders!$A:$B,2,0),"Not Mapped"))</f>
        <v/>
      </c>
    </row>
    <row r="9181">
      <c r="A9181" s="16" t="n"/>
      <c r="G9181" s="17" t="n"/>
      <c r="H9181" s="17" t="n"/>
      <c r="I9181" s="17" t="n"/>
      <c r="J9181" s="17" t="n"/>
      <c r="K9181" s="17" t="n"/>
      <c r="L9181" s="17" t="n"/>
      <c r="N9181">
        <f>IF($B9181="","",IF($C9181="SUPERSTORE","Superstore","DH"))</f>
        <v/>
      </c>
      <c r="O9181">
        <f>IF($B9181="","",IFERROR(VLOOKUP($B9181,Mapping!$A:$C,2,0),"Not Mapped"))</f>
        <v/>
      </c>
      <c r="P9181">
        <f>IF($B9181="","",IFERROR(VLOOKUP($B9181,Mapping!$A:$C,3,0),"Not Mapped"))</f>
        <v/>
      </c>
      <c r="Q9181">
        <f>IF($B9181="","",IF(COUNTIF(Exclusions!$A:$A,$B9181)&gt;0,"Yes","No"))</f>
        <v/>
      </c>
      <c r="R9181" s="17">
        <f>IF($B9181="","",MIN(1,DAY($A9181)/IF($N9181="Superstore",Settings!$B$5,Settings!$B$4)))</f>
        <v/>
      </c>
      <c r="S9181" s="17">
        <f>IF(OR($B9181="",$G9181="",$R9181=0),"",$G9181/$R9181)</f>
        <v/>
      </c>
      <c r="T9181">
        <f>IF($S9181="","",IF($S9181&lt;Settings!$B$8,"Critical",IF($S9181&lt;Settings!$B$9,"Semi Critical","Non Critical")))</f>
        <v/>
      </c>
      <c r="U9181">
        <f>IF($B9181="","",IFERROR(VLOOKUP($O9181,Leaders!$A:$B,2,0),"Not Mapped"))</f>
        <v/>
      </c>
    </row>
    <row r="9182">
      <c r="A9182" s="16" t="n"/>
      <c r="G9182" s="17" t="n"/>
      <c r="H9182" s="17" t="n"/>
      <c r="I9182" s="17" t="n"/>
      <c r="J9182" s="17" t="n"/>
      <c r="K9182" s="17" t="n"/>
      <c r="L9182" s="17" t="n"/>
      <c r="N9182">
        <f>IF($B9182="","",IF($C9182="SUPERSTORE","Superstore","DH"))</f>
        <v/>
      </c>
      <c r="O9182">
        <f>IF($B9182="","",IFERROR(VLOOKUP($B9182,Mapping!$A:$C,2,0),"Not Mapped"))</f>
        <v/>
      </c>
      <c r="P9182">
        <f>IF($B9182="","",IFERROR(VLOOKUP($B9182,Mapping!$A:$C,3,0),"Not Mapped"))</f>
        <v/>
      </c>
      <c r="Q9182">
        <f>IF($B9182="","",IF(COUNTIF(Exclusions!$A:$A,$B9182)&gt;0,"Yes","No"))</f>
        <v/>
      </c>
      <c r="R9182" s="17">
        <f>IF($B9182="","",MIN(1,DAY($A9182)/IF($N9182="Superstore",Settings!$B$5,Settings!$B$4)))</f>
        <v/>
      </c>
      <c r="S9182" s="17">
        <f>IF(OR($B9182="",$G9182="",$R9182=0),"",$G9182/$R9182)</f>
        <v/>
      </c>
      <c r="T9182">
        <f>IF($S9182="","",IF($S9182&lt;Settings!$B$8,"Critical",IF($S9182&lt;Settings!$B$9,"Semi Critical","Non Critical")))</f>
        <v/>
      </c>
      <c r="U9182">
        <f>IF($B9182="","",IFERROR(VLOOKUP($O9182,Leaders!$A:$B,2,0),"Not Mapped"))</f>
        <v/>
      </c>
    </row>
    <row r="9183">
      <c r="A9183" s="16" t="n"/>
      <c r="G9183" s="17" t="n"/>
      <c r="H9183" s="17" t="n"/>
      <c r="I9183" s="17" t="n"/>
      <c r="J9183" s="17" t="n"/>
      <c r="K9183" s="17" t="n"/>
      <c r="L9183" s="17" t="n"/>
      <c r="N9183">
        <f>IF($B9183="","",IF($C9183="SUPERSTORE","Superstore","DH"))</f>
        <v/>
      </c>
      <c r="O9183">
        <f>IF($B9183="","",IFERROR(VLOOKUP($B9183,Mapping!$A:$C,2,0),"Not Mapped"))</f>
        <v/>
      </c>
      <c r="P9183">
        <f>IF($B9183="","",IFERROR(VLOOKUP($B9183,Mapping!$A:$C,3,0),"Not Mapped"))</f>
        <v/>
      </c>
      <c r="Q9183">
        <f>IF($B9183="","",IF(COUNTIF(Exclusions!$A:$A,$B9183)&gt;0,"Yes","No"))</f>
        <v/>
      </c>
      <c r="R9183" s="17">
        <f>IF($B9183="","",MIN(1,DAY($A9183)/IF($N9183="Superstore",Settings!$B$5,Settings!$B$4)))</f>
        <v/>
      </c>
      <c r="S9183" s="17">
        <f>IF(OR($B9183="",$G9183="",$R9183=0),"",$G9183/$R9183)</f>
        <v/>
      </c>
      <c r="T9183">
        <f>IF($S9183="","",IF($S9183&lt;Settings!$B$8,"Critical",IF($S9183&lt;Settings!$B$9,"Semi Critical","Non Critical")))</f>
        <v/>
      </c>
      <c r="U9183">
        <f>IF($B9183="","",IFERROR(VLOOKUP($O9183,Leaders!$A:$B,2,0),"Not Mapped"))</f>
        <v/>
      </c>
    </row>
    <row r="9184">
      <c r="A9184" s="16" t="n"/>
      <c r="G9184" s="17" t="n"/>
      <c r="H9184" s="17" t="n"/>
      <c r="I9184" s="17" t="n"/>
      <c r="J9184" s="17" t="n"/>
      <c r="K9184" s="17" t="n"/>
      <c r="L9184" s="17" t="n"/>
      <c r="N9184">
        <f>IF($B9184="","",IF($C9184="SUPERSTORE","Superstore","DH"))</f>
        <v/>
      </c>
      <c r="O9184">
        <f>IF($B9184="","",IFERROR(VLOOKUP($B9184,Mapping!$A:$C,2,0),"Not Mapped"))</f>
        <v/>
      </c>
      <c r="P9184">
        <f>IF($B9184="","",IFERROR(VLOOKUP($B9184,Mapping!$A:$C,3,0),"Not Mapped"))</f>
        <v/>
      </c>
      <c r="Q9184">
        <f>IF($B9184="","",IF(COUNTIF(Exclusions!$A:$A,$B9184)&gt;0,"Yes","No"))</f>
        <v/>
      </c>
      <c r="R9184" s="17">
        <f>IF($B9184="","",MIN(1,DAY($A9184)/IF($N9184="Superstore",Settings!$B$5,Settings!$B$4)))</f>
        <v/>
      </c>
      <c r="S9184" s="17">
        <f>IF(OR($B9184="",$G9184="",$R9184=0),"",$G9184/$R9184)</f>
        <v/>
      </c>
      <c r="T9184">
        <f>IF($S9184="","",IF($S9184&lt;Settings!$B$8,"Critical",IF($S9184&lt;Settings!$B$9,"Semi Critical","Non Critical")))</f>
        <v/>
      </c>
      <c r="U9184">
        <f>IF($B9184="","",IFERROR(VLOOKUP($O9184,Leaders!$A:$B,2,0),"Not Mapped"))</f>
        <v/>
      </c>
    </row>
    <row r="9185">
      <c r="A9185" s="16" t="n"/>
      <c r="G9185" s="17" t="n"/>
      <c r="H9185" s="17" t="n"/>
      <c r="I9185" s="17" t="n"/>
      <c r="J9185" s="17" t="n"/>
      <c r="K9185" s="17" t="n"/>
      <c r="L9185" s="17" t="n"/>
      <c r="N9185">
        <f>IF($B9185="","",IF($C9185="SUPERSTORE","Superstore","DH"))</f>
        <v/>
      </c>
      <c r="O9185">
        <f>IF($B9185="","",IFERROR(VLOOKUP($B9185,Mapping!$A:$C,2,0),"Not Mapped"))</f>
        <v/>
      </c>
      <c r="P9185">
        <f>IF($B9185="","",IFERROR(VLOOKUP($B9185,Mapping!$A:$C,3,0),"Not Mapped"))</f>
        <v/>
      </c>
      <c r="Q9185">
        <f>IF($B9185="","",IF(COUNTIF(Exclusions!$A:$A,$B9185)&gt;0,"Yes","No"))</f>
        <v/>
      </c>
      <c r="R9185" s="17">
        <f>IF($B9185="","",MIN(1,DAY($A9185)/IF($N9185="Superstore",Settings!$B$5,Settings!$B$4)))</f>
        <v/>
      </c>
      <c r="S9185" s="17">
        <f>IF(OR($B9185="",$G9185="",$R9185=0),"",$G9185/$R9185)</f>
        <v/>
      </c>
      <c r="T9185">
        <f>IF($S9185="","",IF($S9185&lt;Settings!$B$8,"Critical",IF($S9185&lt;Settings!$B$9,"Semi Critical","Non Critical")))</f>
        <v/>
      </c>
      <c r="U9185">
        <f>IF($B9185="","",IFERROR(VLOOKUP($O9185,Leaders!$A:$B,2,0),"Not Mapped"))</f>
        <v/>
      </c>
    </row>
    <row r="9186">
      <c r="A9186" s="16" t="n"/>
      <c r="G9186" s="17" t="n"/>
      <c r="H9186" s="17" t="n"/>
      <c r="I9186" s="17" t="n"/>
      <c r="J9186" s="17" t="n"/>
      <c r="K9186" s="17" t="n"/>
      <c r="L9186" s="17" t="n"/>
      <c r="N9186">
        <f>IF($B9186="","",IF($C9186="SUPERSTORE","Superstore","DH"))</f>
        <v/>
      </c>
      <c r="O9186">
        <f>IF($B9186="","",IFERROR(VLOOKUP($B9186,Mapping!$A:$C,2,0),"Not Mapped"))</f>
        <v/>
      </c>
      <c r="P9186">
        <f>IF($B9186="","",IFERROR(VLOOKUP($B9186,Mapping!$A:$C,3,0),"Not Mapped"))</f>
        <v/>
      </c>
      <c r="Q9186">
        <f>IF($B9186="","",IF(COUNTIF(Exclusions!$A:$A,$B9186)&gt;0,"Yes","No"))</f>
        <v/>
      </c>
      <c r="R9186" s="17">
        <f>IF($B9186="","",MIN(1,DAY($A9186)/IF($N9186="Superstore",Settings!$B$5,Settings!$B$4)))</f>
        <v/>
      </c>
      <c r="S9186" s="17">
        <f>IF(OR($B9186="",$G9186="",$R9186=0),"",$G9186/$R9186)</f>
        <v/>
      </c>
      <c r="T9186">
        <f>IF($S9186="","",IF($S9186&lt;Settings!$B$8,"Critical",IF($S9186&lt;Settings!$B$9,"Semi Critical","Non Critical")))</f>
        <v/>
      </c>
      <c r="U9186">
        <f>IF($B9186="","",IFERROR(VLOOKUP($O9186,Leaders!$A:$B,2,0),"Not Mapped"))</f>
        <v/>
      </c>
    </row>
    <row r="9187">
      <c r="A9187" s="16" t="n"/>
      <c r="G9187" s="17" t="n"/>
      <c r="H9187" s="17" t="n"/>
      <c r="I9187" s="17" t="n"/>
      <c r="J9187" s="17" t="n"/>
      <c r="K9187" s="17" t="n"/>
      <c r="L9187" s="17" t="n"/>
      <c r="N9187">
        <f>IF($B9187="","",IF($C9187="SUPERSTORE","Superstore","DH"))</f>
        <v/>
      </c>
      <c r="O9187">
        <f>IF($B9187="","",IFERROR(VLOOKUP($B9187,Mapping!$A:$C,2,0),"Not Mapped"))</f>
        <v/>
      </c>
      <c r="P9187">
        <f>IF($B9187="","",IFERROR(VLOOKUP($B9187,Mapping!$A:$C,3,0),"Not Mapped"))</f>
        <v/>
      </c>
      <c r="Q9187">
        <f>IF($B9187="","",IF(COUNTIF(Exclusions!$A:$A,$B9187)&gt;0,"Yes","No"))</f>
        <v/>
      </c>
      <c r="R9187" s="17">
        <f>IF($B9187="","",MIN(1,DAY($A9187)/IF($N9187="Superstore",Settings!$B$5,Settings!$B$4)))</f>
        <v/>
      </c>
      <c r="S9187" s="17">
        <f>IF(OR($B9187="",$G9187="",$R9187=0),"",$G9187/$R9187)</f>
        <v/>
      </c>
      <c r="T9187">
        <f>IF($S9187="","",IF($S9187&lt;Settings!$B$8,"Critical",IF($S9187&lt;Settings!$B$9,"Semi Critical","Non Critical")))</f>
        <v/>
      </c>
      <c r="U9187">
        <f>IF($B9187="","",IFERROR(VLOOKUP($O9187,Leaders!$A:$B,2,0),"Not Mapped"))</f>
        <v/>
      </c>
    </row>
    <row r="9188">
      <c r="A9188" s="16" t="n"/>
      <c r="G9188" s="17" t="n"/>
      <c r="H9188" s="17" t="n"/>
      <c r="I9188" s="17" t="n"/>
      <c r="J9188" s="17" t="n"/>
      <c r="K9188" s="17" t="n"/>
      <c r="L9188" s="17" t="n"/>
      <c r="N9188">
        <f>IF($B9188="","",IF($C9188="SUPERSTORE","Superstore","DH"))</f>
        <v/>
      </c>
      <c r="O9188">
        <f>IF($B9188="","",IFERROR(VLOOKUP($B9188,Mapping!$A:$C,2,0),"Not Mapped"))</f>
        <v/>
      </c>
      <c r="P9188">
        <f>IF($B9188="","",IFERROR(VLOOKUP($B9188,Mapping!$A:$C,3,0),"Not Mapped"))</f>
        <v/>
      </c>
      <c r="Q9188">
        <f>IF($B9188="","",IF(COUNTIF(Exclusions!$A:$A,$B9188)&gt;0,"Yes","No"))</f>
        <v/>
      </c>
      <c r="R9188" s="17">
        <f>IF($B9188="","",MIN(1,DAY($A9188)/IF($N9188="Superstore",Settings!$B$5,Settings!$B$4)))</f>
        <v/>
      </c>
      <c r="S9188" s="17">
        <f>IF(OR($B9188="",$G9188="",$R9188=0),"",$G9188/$R9188)</f>
        <v/>
      </c>
      <c r="T9188">
        <f>IF($S9188="","",IF($S9188&lt;Settings!$B$8,"Critical",IF($S9188&lt;Settings!$B$9,"Semi Critical","Non Critical")))</f>
        <v/>
      </c>
      <c r="U9188">
        <f>IF($B9188="","",IFERROR(VLOOKUP($O9188,Leaders!$A:$B,2,0),"Not Mapped"))</f>
        <v/>
      </c>
    </row>
    <row r="9189">
      <c r="A9189" s="16" t="n"/>
      <c r="G9189" s="17" t="n"/>
      <c r="H9189" s="17" t="n"/>
      <c r="I9189" s="17" t="n"/>
      <c r="J9189" s="17" t="n"/>
      <c r="K9189" s="17" t="n"/>
      <c r="L9189" s="17" t="n"/>
      <c r="N9189">
        <f>IF($B9189="","",IF($C9189="SUPERSTORE","Superstore","DH"))</f>
        <v/>
      </c>
      <c r="O9189">
        <f>IF($B9189="","",IFERROR(VLOOKUP($B9189,Mapping!$A:$C,2,0),"Not Mapped"))</f>
        <v/>
      </c>
      <c r="P9189">
        <f>IF($B9189="","",IFERROR(VLOOKUP($B9189,Mapping!$A:$C,3,0),"Not Mapped"))</f>
        <v/>
      </c>
      <c r="Q9189">
        <f>IF($B9189="","",IF(COUNTIF(Exclusions!$A:$A,$B9189)&gt;0,"Yes","No"))</f>
        <v/>
      </c>
      <c r="R9189" s="17">
        <f>IF($B9189="","",MIN(1,DAY($A9189)/IF($N9189="Superstore",Settings!$B$5,Settings!$B$4)))</f>
        <v/>
      </c>
      <c r="S9189" s="17">
        <f>IF(OR($B9189="",$G9189="",$R9189=0),"",$G9189/$R9189)</f>
        <v/>
      </c>
      <c r="T9189">
        <f>IF($S9189="","",IF($S9189&lt;Settings!$B$8,"Critical",IF($S9189&lt;Settings!$B$9,"Semi Critical","Non Critical")))</f>
        <v/>
      </c>
      <c r="U9189">
        <f>IF($B9189="","",IFERROR(VLOOKUP($O9189,Leaders!$A:$B,2,0),"Not Mapped"))</f>
        <v/>
      </c>
    </row>
    <row r="9190">
      <c r="A9190" s="16" t="n"/>
      <c r="G9190" s="17" t="n"/>
      <c r="H9190" s="17" t="n"/>
      <c r="I9190" s="17" t="n"/>
      <c r="J9190" s="17" t="n"/>
      <c r="K9190" s="17" t="n"/>
      <c r="L9190" s="17" t="n"/>
      <c r="N9190">
        <f>IF($B9190="","",IF($C9190="SUPERSTORE","Superstore","DH"))</f>
        <v/>
      </c>
      <c r="O9190">
        <f>IF($B9190="","",IFERROR(VLOOKUP($B9190,Mapping!$A:$C,2,0),"Not Mapped"))</f>
        <v/>
      </c>
      <c r="P9190">
        <f>IF($B9190="","",IFERROR(VLOOKUP($B9190,Mapping!$A:$C,3,0),"Not Mapped"))</f>
        <v/>
      </c>
      <c r="Q9190">
        <f>IF($B9190="","",IF(COUNTIF(Exclusions!$A:$A,$B9190)&gt;0,"Yes","No"))</f>
        <v/>
      </c>
      <c r="R9190" s="17">
        <f>IF($B9190="","",MIN(1,DAY($A9190)/IF($N9190="Superstore",Settings!$B$5,Settings!$B$4)))</f>
        <v/>
      </c>
      <c r="S9190" s="17">
        <f>IF(OR($B9190="",$G9190="",$R9190=0),"",$G9190/$R9190)</f>
        <v/>
      </c>
      <c r="T9190">
        <f>IF($S9190="","",IF($S9190&lt;Settings!$B$8,"Critical",IF($S9190&lt;Settings!$B$9,"Semi Critical","Non Critical")))</f>
        <v/>
      </c>
      <c r="U9190">
        <f>IF($B9190="","",IFERROR(VLOOKUP($O9190,Leaders!$A:$B,2,0),"Not Mapped"))</f>
        <v/>
      </c>
    </row>
    <row r="9191">
      <c r="A9191" s="16" t="n"/>
      <c r="G9191" s="17" t="n"/>
      <c r="H9191" s="17" t="n"/>
      <c r="I9191" s="17" t="n"/>
      <c r="J9191" s="17" t="n"/>
      <c r="K9191" s="17" t="n"/>
      <c r="L9191" s="17" t="n"/>
      <c r="N9191">
        <f>IF($B9191="","",IF($C9191="SUPERSTORE","Superstore","DH"))</f>
        <v/>
      </c>
      <c r="O9191">
        <f>IF($B9191="","",IFERROR(VLOOKUP($B9191,Mapping!$A:$C,2,0),"Not Mapped"))</f>
        <v/>
      </c>
      <c r="P9191">
        <f>IF($B9191="","",IFERROR(VLOOKUP($B9191,Mapping!$A:$C,3,0),"Not Mapped"))</f>
        <v/>
      </c>
      <c r="Q9191">
        <f>IF($B9191="","",IF(COUNTIF(Exclusions!$A:$A,$B9191)&gt;0,"Yes","No"))</f>
        <v/>
      </c>
      <c r="R9191" s="17">
        <f>IF($B9191="","",MIN(1,DAY($A9191)/IF($N9191="Superstore",Settings!$B$5,Settings!$B$4)))</f>
        <v/>
      </c>
      <c r="S9191" s="17">
        <f>IF(OR($B9191="",$G9191="",$R9191=0),"",$G9191/$R9191)</f>
        <v/>
      </c>
      <c r="T9191">
        <f>IF($S9191="","",IF($S9191&lt;Settings!$B$8,"Critical",IF($S9191&lt;Settings!$B$9,"Semi Critical","Non Critical")))</f>
        <v/>
      </c>
      <c r="U9191">
        <f>IF($B9191="","",IFERROR(VLOOKUP($O9191,Leaders!$A:$B,2,0),"Not Mapped"))</f>
        <v/>
      </c>
    </row>
    <row r="9192">
      <c r="A9192" s="16" t="n"/>
      <c r="G9192" s="17" t="n"/>
      <c r="H9192" s="17" t="n"/>
      <c r="I9192" s="17" t="n"/>
      <c r="J9192" s="17" t="n"/>
      <c r="K9192" s="17" t="n"/>
      <c r="L9192" s="17" t="n"/>
      <c r="N9192">
        <f>IF($B9192="","",IF($C9192="SUPERSTORE","Superstore","DH"))</f>
        <v/>
      </c>
      <c r="O9192">
        <f>IF($B9192="","",IFERROR(VLOOKUP($B9192,Mapping!$A:$C,2,0),"Not Mapped"))</f>
        <v/>
      </c>
      <c r="P9192">
        <f>IF($B9192="","",IFERROR(VLOOKUP($B9192,Mapping!$A:$C,3,0),"Not Mapped"))</f>
        <v/>
      </c>
      <c r="Q9192">
        <f>IF($B9192="","",IF(COUNTIF(Exclusions!$A:$A,$B9192)&gt;0,"Yes","No"))</f>
        <v/>
      </c>
      <c r="R9192" s="17">
        <f>IF($B9192="","",MIN(1,DAY($A9192)/IF($N9192="Superstore",Settings!$B$5,Settings!$B$4)))</f>
        <v/>
      </c>
      <c r="S9192" s="17">
        <f>IF(OR($B9192="",$G9192="",$R9192=0),"",$G9192/$R9192)</f>
        <v/>
      </c>
      <c r="T9192">
        <f>IF($S9192="","",IF($S9192&lt;Settings!$B$8,"Critical",IF($S9192&lt;Settings!$B$9,"Semi Critical","Non Critical")))</f>
        <v/>
      </c>
      <c r="U9192">
        <f>IF($B9192="","",IFERROR(VLOOKUP($O9192,Leaders!$A:$B,2,0),"Not Mapped"))</f>
        <v/>
      </c>
    </row>
    <row r="9193">
      <c r="A9193" s="16" t="n"/>
      <c r="G9193" s="17" t="n"/>
      <c r="H9193" s="17" t="n"/>
      <c r="I9193" s="17" t="n"/>
      <c r="J9193" s="17" t="n"/>
      <c r="K9193" s="17" t="n"/>
      <c r="L9193" s="17" t="n"/>
      <c r="N9193">
        <f>IF($B9193="","",IF($C9193="SUPERSTORE","Superstore","DH"))</f>
        <v/>
      </c>
      <c r="O9193">
        <f>IF($B9193="","",IFERROR(VLOOKUP($B9193,Mapping!$A:$C,2,0),"Not Mapped"))</f>
        <v/>
      </c>
      <c r="P9193">
        <f>IF($B9193="","",IFERROR(VLOOKUP($B9193,Mapping!$A:$C,3,0),"Not Mapped"))</f>
        <v/>
      </c>
      <c r="Q9193">
        <f>IF($B9193="","",IF(COUNTIF(Exclusions!$A:$A,$B9193)&gt;0,"Yes","No"))</f>
        <v/>
      </c>
      <c r="R9193" s="17">
        <f>IF($B9193="","",MIN(1,DAY($A9193)/IF($N9193="Superstore",Settings!$B$5,Settings!$B$4)))</f>
        <v/>
      </c>
      <c r="S9193" s="17">
        <f>IF(OR($B9193="",$G9193="",$R9193=0),"",$G9193/$R9193)</f>
        <v/>
      </c>
      <c r="T9193">
        <f>IF($S9193="","",IF($S9193&lt;Settings!$B$8,"Critical",IF($S9193&lt;Settings!$B$9,"Semi Critical","Non Critical")))</f>
        <v/>
      </c>
      <c r="U9193">
        <f>IF($B9193="","",IFERROR(VLOOKUP($O9193,Leaders!$A:$B,2,0),"Not Mapped"))</f>
        <v/>
      </c>
    </row>
    <row r="9194">
      <c r="A9194" s="16" t="n"/>
      <c r="G9194" s="17" t="n"/>
      <c r="H9194" s="17" t="n"/>
      <c r="I9194" s="17" t="n"/>
      <c r="J9194" s="17" t="n"/>
      <c r="K9194" s="17" t="n"/>
      <c r="L9194" s="17" t="n"/>
      <c r="N9194">
        <f>IF($B9194="","",IF($C9194="SUPERSTORE","Superstore","DH"))</f>
        <v/>
      </c>
      <c r="O9194">
        <f>IF($B9194="","",IFERROR(VLOOKUP($B9194,Mapping!$A:$C,2,0),"Not Mapped"))</f>
        <v/>
      </c>
      <c r="P9194">
        <f>IF($B9194="","",IFERROR(VLOOKUP($B9194,Mapping!$A:$C,3,0),"Not Mapped"))</f>
        <v/>
      </c>
      <c r="Q9194">
        <f>IF($B9194="","",IF(COUNTIF(Exclusions!$A:$A,$B9194)&gt;0,"Yes","No"))</f>
        <v/>
      </c>
      <c r="R9194" s="17">
        <f>IF($B9194="","",MIN(1,DAY($A9194)/IF($N9194="Superstore",Settings!$B$5,Settings!$B$4)))</f>
        <v/>
      </c>
      <c r="S9194" s="17">
        <f>IF(OR($B9194="",$G9194="",$R9194=0),"",$G9194/$R9194)</f>
        <v/>
      </c>
      <c r="T9194">
        <f>IF($S9194="","",IF($S9194&lt;Settings!$B$8,"Critical",IF($S9194&lt;Settings!$B$9,"Semi Critical","Non Critical")))</f>
        <v/>
      </c>
      <c r="U9194">
        <f>IF($B9194="","",IFERROR(VLOOKUP($O9194,Leaders!$A:$B,2,0),"Not Mapped"))</f>
        <v/>
      </c>
    </row>
    <row r="9195">
      <c r="A9195" s="16" t="n"/>
      <c r="G9195" s="17" t="n"/>
      <c r="H9195" s="17" t="n"/>
      <c r="I9195" s="17" t="n"/>
      <c r="J9195" s="17" t="n"/>
      <c r="K9195" s="17" t="n"/>
      <c r="L9195" s="17" t="n"/>
      <c r="N9195">
        <f>IF($B9195="","",IF($C9195="SUPERSTORE","Superstore","DH"))</f>
        <v/>
      </c>
      <c r="O9195">
        <f>IF($B9195="","",IFERROR(VLOOKUP($B9195,Mapping!$A:$C,2,0),"Not Mapped"))</f>
        <v/>
      </c>
      <c r="P9195">
        <f>IF($B9195="","",IFERROR(VLOOKUP($B9195,Mapping!$A:$C,3,0),"Not Mapped"))</f>
        <v/>
      </c>
      <c r="Q9195">
        <f>IF($B9195="","",IF(COUNTIF(Exclusions!$A:$A,$B9195)&gt;0,"Yes","No"))</f>
        <v/>
      </c>
      <c r="R9195" s="17">
        <f>IF($B9195="","",MIN(1,DAY($A9195)/IF($N9195="Superstore",Settings!$B$5,Settings!$B$4)))</f>
        <v/>
      </c>
      <c r="S9195" s="17">
        <f>IF(OR($B9195="",$G9195="",$R9195=0),"",$G9195/$R9195)</f>
        <v/>
      </c>
      <c r="T9195">
        <f>IF($S9195="","",IF($S9195&lt;Settings!$B$8,"Critical",IF($S9195&lt;Settings!$B$9,"Semi Critical","Non Critical")))</f>
        <v/>
      </c>
      <c r="U9195">
        <f>IF($B9195="","",IFERROR(VLOOKUP($O9195,Leaders!$A:$B,2,0),"Not Mapped"))</f>
        <v/>
      </c>
    </row>
    <row r="9196">
      <c r="A9196" s="16" t="n"/>
      <c r="G9196" s="17" t="n"/>
      <c r="H9196" s="17" t="n"/>
      <c r="I9196" s="17" t="n"/>
      <c r="J9196" s="17" t="n"/>
      <c r="K9196" s="17" t="n"/>
      <c r="L9196" s="17" t="n"/>
      <c r="N9196">
        <f>IF($B9196="","",IF($C9196="SUPERSTORE","Superstore","DH"))</f>
        <v/>
      </c>
      <c r="O9196">
        <f>IF($B9196="","",IFERROR(VLOOKUP($B9196,Mapping!$A:$C,2,0),"Not Mapped"))</f>
        <v/>
      </c>
      <c r="P9196">
        <f>IF($B9196="","",IFERROR(VLOOKUP($B9196,Mapping!$A:$C,3,0),"Not Mapped"))</f>
        <v/>
      </c>
      <c r="Q9196">
        <f>IF($B9196="","",IF(COUNTIF(Exclusions!$A:$A,$B9196)&gt;0,"Yes","No"))</f>
        <v/>
      </c>
      <c r="R9196" s="17">
        <f>IF($B9196="","",MIN(1,DAY($A9196)/IF($N9196="Superstore",Settings!$B$5,Settings!$B$4)))</f>
        <v/>
      </c>
      <c r="S9196" s="17">
        <f>IF(OR($B9196="",$G9196="",$R9196=0),"",$G9196/$R9196)</f>
        <v/>
      </c>
      <c r="T9196">
        <f>IF($S9196="","",IF($S9196&lt;Settings!$B$8,"Critical",IF($S9196&lt;Settings!$B$9,"Semi Critical","Non Critical")))</f>
        <v/>
      </c>
      <c r="U9196">
        <f>IF($B9196="","",IFERROR(VLOOKUP($O9196,Leaders!$A:$B,2,0),"Not Mapped"))</f>
        <v/>
      </c>
    </row>
    <row r="9197">
      <c r="A9197" s="16" t="n"/>
      <c r="G9197" s="17" t="n"/>
      <c r="H9197" s="17" t="n"/>
      <c r="I9197" s="17" t="n"/>
      <c r="J9197" s="17" t="n"/>
      <c r="K9197" s="17" t="n"/>
      <c r="L9197" s="17" t="n"/>
      <c r="N9197">
        <f>IF($B9197="","",IF($C9197="SUPERSTORE","Superstore","DH"))</f>
        <v/>
      </c>
      <c r="O9197">
        <f>IF($B9197="","",IFERROR(VLOOKUP($B9197,Mapping!$A:$C,2,0),"Not Mapped"))</f>
        <v/>
      </c>
      <c r="P9197">
        <f>IF($B9197="","",IFERROR(VLOOKUP($B9197,Mapping!$A:$C,3,0),"Not Mapped"))</f>
        <v/>
      </c>
      <c r="Q9197">
        <f>IF($B9197="","",IF(COUNTIF(Exclusions!$A:$A,$B9197)&gt;0,"Yes","No"))</f>
        <v/>
      </c>
      <c r="R9197" s="17">
        <f>IF($B9197="","",MIN(1,DAY($A9197)/IF($N9197="Superstore",Settings!$B$5,Settings!$B$4)))</f>
        <v/>
      </c>
      <c r="S9197" s="17">
        <f>IF(OR($B9197="",$G9197="",$R9197=0),"",$G9197/$R9197)</f>
        <v/>
      </c>
      <c r="T9197">
        <f>IF($S9197="","",IF($S9197&lt;Settings!$B$8,"Critical",IF($S9197&lt;Settings!$B$9,"Semi Critical","Non Critical")))</f>
        <v/>
      </c>
      <c r="U9197">
        <f>IF($B9197="","",IFERROR(VLOOKUP($O9197,Leaders!$A:$B,2,0),"Not Mapped"))</f>
        <v/>
      </c>
    </row>
    <row r="9198">
      <c r="A9198" s="16" t="n"/>
      <c r="G9198" s="17" t="n"/>
      <c r="H9198" s="17" t="n"/>
      <c r="I9198" s="17" t="n"/>
      <c r="J9198" s="17" t="n"/>
      <c r="K9198" s="17" t="n"/>
      <c r="L9198" s="17" t="n"/>
      <c r="N9198">
        <f>IF($B9198="","",IF($C9198="SUPERSTORE","Superstore","DH"))</f>
        <v/>
      </c>
      <c r="O9198">
        <f>IF($B9198="","",IFERROR(VLOOKUP($B9198,Mapping!$A:$C,2,0),"Not Mapped"))</f>
        <v/>
      </c>
      <c r="P9198">
        <f>IF($B9198="","",IFERROR(VLOOKUP($B9198,Mapping!$A:$C,3,0),"Not Mapped"))</f>
        <v/>
      </c>
      <c r="Q9198">
        <f>IF($B9198="","",IF(COUNTIF(Exclusions!$A:$A,$B9198)&gt;0,"Yes","No"))</f>
        <v/>
      </c>
      <c r="R9198" s="17">
        <f>IF($B9198="","",MIN(1,DAY($A9198)/IF($N9198="Superstore",Settings!$B$5,Settings!$B$4)))</f>
        <v/>
      </c>
      <c r="S9198" s="17">
        <f>IF(OR($B9198="",$G9198="",$R9198=0),"",$G9198/$R9198)</f>
        <v/>
      </c>
      <c r="T9198">
        <f>IF($S9198="","",IF($S9198&lt;Settings!$B$8,"Critical",IF($S9198&lt;Settings!$B$9,"Semi Critical","Non Critical")))</f>
        <v/>
      </c>
      <c r="U9198">
        <f>IF($B9198="","",IFERROR(VLOOKUP($O9198,Leaders!$A:$B,2,0),"Not Mapped"))</f>
        <v/>
      </c>
    </row>
    <row r="9199">
      <c r="A9199" s="16" t="n"/>
      <c r="G9199" s="17" t="n"/>
      <c r="H9199" s="17" t="n"/>
      <c r="I9199" s="17" t="n"/>
      <c r="J9199" s="17" t="n"/>
      <c r="K9199" s="17" t="n"/>
      <c r="L9199" s="17" t="n"/>
      <c r="N9199">
        <f>IF($B9199="","",IF($C9199="SUPERSTORE","Superstore","DH"))</f>
        <v/>
      </c>
      <c r="O9199">
        <f>IF($B9199="","",IFERROR(VLOOKUP($B9199,Mapping!$A:$C,2,0),"Not Mapped"))</f>
        <v/>
      </c>
      <c r="P9199">
        <f>IF($B9199="","",IFERROR(VLOOKUP($B9199,Mapping!$A:$C,3,0),"Not Mapped"))</f>
        <v/>
      </c>
      <c r="Q9199">
        <f>IF($B9199="","",IF(COUNTIF(Exclusions!$A:$A,$B9199)&gt;0,"Yes","No"))</f>
        <v/>
      </c>
      <c r="R9199" s="17">
        <f>IF($B9199="","",MIN(1,DAY($A9199)/IF($N9199="Superstore",Settings!$B$5,Settings!$B$4)))</f>
        <v/>
      </c>
      <c r="S9199" s="17">
        <f>IF(OR($B9199="",$G9199="",$R9199=0),"",$G9199/$R9199)</f>
        <v/>
      </c>
      <c r="T9199">
        <f>IF($S9199="","",IF($S9199&lt;Settings!$B$8,"Critical",IF($S9199&lt;Settings!$B$9,"Semi Critical","Non Critical")))</f>
        <v/>
      </c>
      <c r="U9199">
        <f>IF($B9199="","",IFERROR(VLOOKUP($O9199,Leaders!$A:$B,2,0),"Not Mapped"))</f>
        <v/>
      </c>
    </row>
    <row r="9200">
      <c r="A9200" s="16" t="n"/>
      <c r="G9200" s="17" t="n"/>
      <c r="H9200" s="17" t="n"/>
      <c r="I9200" s="17" t="n"/>
      <c r="J9200" s="17" t="n"/>
      <c r="K9200" s="17" t="n"/>
      <c r="L9200" s="17" t="n"/>
      <c r="N9200">
        <f>IF($B9200="","",IF($C9200="SUPERSTORE","Superstore","DH"))</f>
        <v/>
      </c>
      <c r="O9200">
        <f>IF($B9200="","",IFERROR(VLOOKUP($B9200,Mapping!$A:$C,2,0),"Not Mapped"))</f>
        <v/>
      </c>
      <c r="P9200">
        <f>IF($B9200="","",IFERROR(VLOOKUP($B9200,Mapping!$A:$C,3,0),"Not Mapped"))</f>
        <v/>
      </c>
      <c r="Q9200">
        <f>IF($B9200="","",IF(COUNTIF(Exclusions!$A:$A,$B9200)&gt;0,"Yes","No"))</f>
        <v/>
      </c>
      <c r="R9200" s="17">
        <f>IF($B9200="","",MIN(1,DAY($A9200)/IF($N9200="Superstore",Settings!$B$5,Settings!$B$4)))</f>
        <v/>
      </c>
      <c r="S9200" s="17">
        <f>IF(OR($B9200="",$G9200="",$R9200=0),"",$G9200/$R9200)</f>
        <v/>
      </c>
      <c r="T9200">
        <f>IF($S9200="","",IF($S9200&lt;Settings!$B$8,"Critical",IF($S9200&lt;Settings!$B$9,"Semi Critical","Non Critical")))</f>
        <v/>
      </c>
      <c r="U9200">
        <f>IF($B9200="","",IFERROR(VLOOKUP($O9200,Leaders!$A:$B,2,0),"Not Mapped"))</f>
        <v/>
      </c>
    </row>
    <row r="9201">
      <c r="A9201" s="16" t="n"/>
      <c r="G9201" s="17" t="n"/>
      <c r="H9201" s="17" t="n"/>
      <c r="I9201" s="17" t="n"/>
      <c r="J9201" s="17" t="n"/>
      <c r="K9201" s="17" t="n"/>
      <c r="L9201" s="17" t="n"/>
      <c r="N9201">
        <f>IF($B9201="","",IF($C9201="SUPERSTORE","Superstore","DH"))</f>
        <v/>
      </c>
      <c r="O9201">
        <f>IF($B9201="","",IFERROR(VLOOKUP($B9201,Mapping!$A:$C,2,0),"Not Mapped"))</f>
        <v/>
      </c>
      <c r="P9201">
        <f>IF($B9201="","",IFERROR(VLOOKUP($B9201,Mapping!$A:$C,3,0),"Not Mapped"))</f>
        <v/>
      </c>
      <c r="Q9201">
        <f>IF($B9201="","",IF(COUNTIF(Exclusions!$A:$A,$B9201)&gt;0,"Yes","No"))</f>
        <v/>
      </c>
      <c r="R9201" s="17">
        <f>IF($B9201="","",MIN(1,DAY($A9201)/IF($N9201="Superstore",Settings!$B$5,Settings!$B$4)))</f>
        <v/>
      </c>
      <c r="S9201" s="17">
        <f>IF(OR($B9201="",$G9201="",$R9201=0),"",$G9201/$R9201)</f>
        <v/>
      </c>
      <c r="T9201">
        <f>IF($S9201="","",IF($S9201&lt;Settings!$B$8,"Critical",IF($S9201&lt;Settings!$B$9,"Semi Critical","Non Critical")))</f>
        <v/>
      </c>
      <c r="U9201">
        <f>IF($B9201="","",IFERROR(VLOOKUP($O9201,Leaders!$A:$B,2,0),"Not Mapped"))</f>
        <v/>
      </c>
    </row>
    <row r="9202">
      <c r="A9202" s="16" t="n"/>
      <c r="G9202" s="17" t="n"/>
      <c r="H9202" s="17" t="n"/>
      <c r="I9202" s="17" t="n"/>
      <c r="J9202" s="17" t="n"/>
      <c r="K9202" s="17" t="n"/>
      <c r="L9202" s="17" t="n"/>
      <c r="N9202">
        <f>IF($B9202="","",IF($C9202="SUPERSTORE","Superstore","DH"))</f>
        <v/>
      </c>
      <c r="O9202">
        <f>IF($B9202="","",IFERROR(VLOOKUP($B9202,Mapping!$A:$C,2,0),"Not Mapped"))</f>
        <v/>
      </c>
      <c r="P9202">
        <f>IF($B9202="","",IFERROR(VLOOKUP($B9202,Mapping!$A:$C,3,0),"Not Mapped"))</f>
        <v/>
      </c>
      <c r="Q9202">
        <f>IF($B9202="","",IF(COUNTIF(Exclusions!$A:$A,$B9202)&gt;0,"Yes","No"))</f>
        <v/>
      </c>
      <c r="R9202" s="17">
        <f>IF($B9202="","",MIN(1,DAY($A9202)/IF($N9202="Superstore",Settings!$B$5,Settings!$B$4)))</f>
        <v/>
      </c>
      <c r="S9202" s="17">
        <f>IF(OR($B9202="",$G9202="",$R9202=0),"",$G9202/$R9202)</f>
        <v/>
      </c>
      <c r="T9202">
        <f>IF($S9202="","",IF($S9202&lt;Settings!$B$8,"Critical",IF($S9202&lt;Settings!$B$9,"Semi Critical","Non Critical")))</f>
        <v/>
      </c>
      <c r="U9202">
        <f>IF($B9202="","",IFERROR(VLOOKUP($O9202,Leaders!$A:$B,2,0),"Not Mapped"))</f>
        <v/>
      </c>
    </row>
    <row r="9203">
      <c r="A9203" s="16" t="n"/>
      <c r="G9203" s="17" t="n"/>
      <c r="H9203" s="17" t="n"/>
      <c r="I9203" s="17" t="n"/>
      <c r="J9203" s="17" t="n"/>
      <c r="K9203" s="17" t="n"/>
      <c r="L9203" s="17" t="n"/>
      <c r="N9203">
        <f>IF($B9203="","",IF($C9203="SUPERSTORE","Superstore","DH"))</f>
        <v/>
      </c>
      <c r="O9203">
        <f>IF($B9203="","",IFERROR(VLOOKUP($B9203,Mapping!$A:$C,2,0),"Not Mapped"))</f>
        <v/>
      </c>
      <c r="P9203">
        <f>IF($B9203="","",IFERROR(VLOOKUP($B9203,Mapping!$A:$C,3,0),"Not Mapped"))</f>
        <v/>
      </c>
      <c r="Q9203">
        <f>IF($B9203="","",IF(COUNTIF(Exclusions!$A:$A,$B9203)&gt;0,"Yes","No"))</f>
        <v/>
      </c>
      <c r="R9203" s="17">
        <f>IF($B9203="","",MIN(1,DAY($A9203)/IF($N9203="Superstore",Settings!$B$5,Settings!$B$4)))</f>
        <v/>
      </c>
      <c r="S9203" s="17">
        <f>IF(OR($B9203="",$G9203="",$R9203=0),"",$G9203/$R9203)</f>
        <v/>
      </c>
      <c r="T9203">
        <f>IF($S9203="","",IF($S9203&lt;Settings!$B$8,"Critical",IF($S9203&lt;Settings!$B$9,"Semi Critical","Non Critical")))</f>
        <v/>
      </c>
      <c r="U9203">
        <f>IF($B9203="","",IFERROR(VLOOKUP($O9203,Leaders!$A:$B,2,0),"Not Mapped"))</f>
        <v/>
      </c>
    </row>
    <row r="9204">
      <c r="A9204" s="16" t="n"/>
      <c r="G9204" s="17" t="n"/>
      <c r="H9204" s="17" t="n"/>
      <c r="I9204" s="17" t="n"/>
      <c r="J9204" s="17" t="n"/>
      <c r="K9204" s="17" t="n"/>
      <c r="L9204" s="17" t="n"/>
      <c r="N9204">
        <f>IF($B9204="","",IF($C9204="SUPERSTORE","Superstore","DH"))</f>
        <v/>
      </c>
      <c r="O9204">
        <f>IF($B9204="","",IFERROR(VLOOKUP($B9204,Mapping!$A:$C,2,0),"Not Mapped"))</f>
        <v/>
      </c>
      <c r="P9204">
        <f>IF($B9204="","",IFERROR(VLOOKUP($B9204,Mapping!$A:$C,3,0),"Not Mapped"))</f>
        <v/>
      </c>
      <c r="Q9204">
        <f>IF($B9204="","",IF(COUNTIF(Exclusions!$A:$A,$B9204)&gt;0,"Yes","No"))</f>
        <v/>
      </c>
      <c r="R9204" s="17">
        <f>IF($B9204="","",MIN(1,DAY($A9204)/IF($N9204="Superstore",Settings!$B$5,Settings!$B$4)))</f>
        <v/>
      </c>
      <c r="S9204" s="17">
        <f>IF(OR($B9204="",$G9204="",$R9204=0),"",$G9204/$R9204)</f>
        <v/>
      </c>
      <c r="T9204">
        <f>IF($S9204="","",IF($S9204&lt;Settings!$B$8,"Critical",IF($S9204&lt;Settings!$B$9,"Semi Critical","Non Critical")))</f>
        <v/>
      </c>
      <c r="U9204">
        <f>IF($B9204="","",IFERROR(VLOOKUP($O9204,Leaders!$A:$B,2,0),"Not Mapped"))</f>
        <v/>
      </c>
    </row>
    <row r="9205">
      <c r="A9205" s="16" t="n"/>
      <c r="G9205" s="17" t="n"/>
      <c r="H9205" s="17" t="n"/>
      <c r="I9205" s="17" t="n"/>
      <c r="J9205" s="17" t="n"/>
      <c r="K9205" s="17" t="n"/>
      <c r="L9205" s="17" t="n"/>
      <c r="N9205">
        <f>IF($B9205="","",IF($C9205="SUPERSTORE","Superstore","DH"))</f>
        <v/>
      </c>
      <c r="O9205">
        <f>IF($B9205="","",IFERROR(VLOOKUP($B9205,Mapping!$A:$C,2,0),"Not Mapped"))</f>
        <v/>
      </c>
      <c r="P9205">
        <f>IF($B9205="","",IFERROR(VLOOKUP($B9205,Mapping!$A:$C,3,0),"Not Mapped"))</f>
        <v/>
      </c>
      <c r="Q9205">
        <f>IF($B9205="","",IF(COUNTIF(Exclusions!$A:$A,$B9205)&gt;0,"Yes","No"))</f>
        <v/>
      </c>
      <c r="R9205" s="17">
        <f>IF($B9205="","",MIN(1,DAY($A9205)/IF($N9205="Superstore",Settings!$B$5,Settings!$B$4)))</f>
        <v/>
      </c>
      <c r="S9205" s="17">
        <f>IF(OR($B9205="",$G9205="",$R9205=0),"",$G9205/$R9205)</f>
        <v/>
      </c>
      <c r="T9205">
        <f>IF($S9205="","",IF($S9205&lt;Settings!$B$8,"Critical",IF($S9205&lt;Settings!$B$9,"Semi Critical","Non Critical")))</f>
        <v/>
      </c>
      <c r="U9205">
        <f>IF($B9205="","",IFERROR(VLOOKUP($O9205,Leaders!$A:$B,2,0),"Not Mapped"))</f>
        <v/>
      </c>
    </row>
    <row r="9206">
      <c r="A9206" s="16" t="n"/>
      <c r="G9206" s="17" t="n"/>
      <c r="H9206" s="17" t="n"/>
      <c r="I9206" s="17" t="n"/>
      <c r="J9206" s="17" t="n"/>
      <c r="K9206" s="17" t="n"/>
      <c r="L9206" s="17" t="n"/>
      <c r="N9206">
        <f>IF($B9206="","",IF($C9206="SUPERSTORE","Superstore","DH"))</f>
        <v/>
      </c>
      <c r="O9206">
        <f>IF($B9206="","",IFERROR(VLOOKUP($B9206,Mapping!$A:$C,2,0),"Not Mapped"))</f>
        <v/>
      </c>
      <c r="P9206">
        <f>IF($B9206="","",IFERROR(VLOOKUP($B9206,Mapping!$A:$C,3,0),"Not Mapped"))</f>
        <v/>
      </c>
      <c r="Q9206">
        <f>IF($B9206="","",IF(COUNTIF(Exclusions!$A:$A,$B9206)&gt;0,"Yes","No"))</f>
        <v/>
      </c>
      <c r="R9206" s="17">
        <f>IF($B9206="","",MIN(1,DAY($A9206)/IF($N9206="Superstore",Settings!$B$5,Settings!$B$4)))</f>
        <v/>
      </c>
      <c r="S9206" s="17">
        <f>IF(OR($B9206="",$G9206="",$R9206=0),"",$G9206/$R9206)</f>
        <v/>
      </c>
      <c r="T9206">
        <f>IF($S9206="","",IF($S9206&lt;Settings!$B$8,"Critical",IF($S9206&lt;Settings!$B$9,"Semi Critical","Non Critical")))</f>
        <v/>
      </c>
      <c r="U9206">
        <f>IF($B9206="","",IFERROR(VLOOKUP($O9206,Leaders!$A:$B,2,0),"Not Mapped"))</f>
        <v/>
      </c>
    </row>
    <row r="9207">
      <c r="A9207" s="16" t="n"/>
      <c r="G9207" s="17" t="n"/>
      <c r="H9207" s="17" t="n"/>
      <c r="I9207" s="17" t="n"/>
      <c r="J9207" s="17" t="n"/>
      <c r="K9207" s="17" t="n"/>
      <c r="L9207" s="17" t="n"/>
      <c r="N9207">
        <f>IF($B9207="","",IF($C9207="SUPERSTORE","Superstore","DH"))</f>
        <v/>
      </c>
      <c r="O9207">
        <f>IF($B9207="","",IFERROR(VLOOKUP($B9207,Mapping!$A:$C,2,0),"Not Mapped"))</f>
        <v/>
      </c>
      <c r="P9207">
        <f>IF($B9207="","",IFERROR(VLOOKUP($B9207,Mapping!$A:$C,3,0),"Not Mapped"))</f>
        <v/>
      </c>
      <c r="Q9207">
        <f>IF($B9207="","",IF(COUNTIF(Exclusions!$A:$A,$B9207)&gt;0,"Yes","No"))</f>
        <v/>
      </c>
      <c r="R9207" s="17">
        <f>IF($B9207="","",MIN(1,DAY($A9207)/IF($N9207="Superstore",Settings!$B$5,Settings!$B$4)))</f>
        <v/>
      </c>
      <c r="S9207" s="17">
        <f>IF(OR($B9207="",$G9207="",$R9207=0),"",$G9207/$R9207)</f>
        <v/>
      </c>
      <c r="T9207">
        <f>IF($S9207="","",IF($S9207&lt;Settings!$B$8,"Critical",IF($S9207&lt;Settings!$B$9,"Semi Critical","Non Critical")))</f>
        <v/>
      </c>
      <c r="U9207">
        <f>IF($B9207="","",IFERROR(VLOOKUP($O9207,Leaders!$A:$B,2,0),"Not Mapped"))</f>
        <v/>
      </c>
    </row>
    <row r="9208">
      <c r="A9208" s="16" t="n"/>
      <c r="G9208" s="17" t="n"/>
      <c r="H9208" s="17" t="n"/>
      <c r="I9208" s="17" t="n"/>
      <c r="J9208" s="17" t="n"/>
      <c r="K9208" s="17" t="n"/>
      <c r="L9208" s="17" t="n"/>
      <c r="N9208">
        <f>IF($B9208="","",IF($C9208="SUPERSTORE","Superstore","DH"))</f>
        <v/>
      </c>
      <c r="O9208">
        <f>IF($B9208="","",IFERROR(VLOOKUP($B9208,Mapping!$A:$C,2,0),"Not Mapped"))</f>
        <v/>
      </c>
      <c r="P9208">
        <f>IF($B9208="","",IFERROR(VLOOKUP($B9208,Mapping!$A:$C,3,0),"Not Mapped"))</f>
        <v/>
      </c>
      <c r="Q9208">
        <f>IF($B9208="","",IF(COUNTIF(Exclusions!$A:$A,$B9208)&gt;0,"Yes","No"))</f>
        <v/>
      </c>
      <c r="R9208" s="17">
        <f>IF($B9208="","",MIN(1,DAY($A9208)/IF($N9208="Superstore",Settings!$B$5,Settings!$B$4)))</f>
        <v/>
      </c>
      <c r="S9208" s="17">
        <f>IF(OR($B9208="",$G9208="",$R9208=0),"",$G9208/$R9208)</f>
        <v/>
      </c>
      <c r="T9208">
        <f>IF($S9208="","",IF($S9208&lt;Settings!$B$8,"Critical",IF($S9208&lt;Settings!$B$9,"Semi Critical","Non Critical")))</f>
        <v/>
      </c>
      <c r="U9208">
        <f>IF($B9208="","",IFERROR(VLOOKUP($O9208,Leaders!$A:$B,2,0),"Not Mapped"))</f>
        <v/>
      </c>
    </row>
    <row r="9209">
      <c r="A9209" s="16" t="n"/>
      <c r="G9209" s="17" t="n"/>
      <c r="H9209" s="17" t="n"/>
      <c r="I9209" s="17" t="n"/>
      <c r="J9209" s="17" t="n"/>
      <c r="K9209" s="17" t="n"/>
      <c r="L9209" s="17" t="n"/>
      <c r="N9209">
        <f>IF($B9209="","",IF($C9209="SUPERSTORE","Superstore","DH"))</f>
        <v/>
      </c>
      <c r="O9209">
        <f>IF($B9209="","",IFERROR(VLOOKUP($B9209,Mapping!$A:$C,2,0),"Not Mapped"))</f>
        <v/>
      </c>
      <c r="P9209">
        <f>IF($B9209="","",IFERROR(VLOOKUP($B9209,Mapping!$A:$C,3,0),"Not Mapped"))</f>
        <v/>
      </c>
      <c r="Q9209">
        <f>IF($B9209="","",IF(COUNTIF(Exclusions!$A:$A,$B9209)&gt;0,"Yes","No"))</f>
        <v/>
      </c>
      <c r="R9209" s="17">
        <f>IF($B9209="","",MIN(1,DAY($A9209)/IF($N9209="Superstore",Settings!$B$5,Settings!$B$4)))</f>
        <v/>
      </c>
      <c r="S9209" s="17">
        <f>IF(OR($B9209="",$G9209="",$R9209=0),"",$G9209/$R9209)</f>
        <v/>
      </c>
      <c r="T9209">
        <f>IF($S9209="","",IF($S9209&lt;Settings!$B$8,"Critical",IF($S9209&lt;Settings!$B$9,"Semi Critical","Non Critical")))</f>
        <v/>
      </c>
      <c r="U9209">
        <f>IF($B9209="","",IFERROR(VLOOKUP($O9209,Leaders!$A:$B,2,0),"Not Mapped"))</f>
        <v/>
      </c>
    </row>
    <row r="9210">
      <c r="A9210" s="16" t="n"/>
      <c r="G9210" s="17" t="n"/>
      <c r="H9210" s="17" t="n"/>
      <c r="I9210" s="17" t="n"/>
      <c r="J9210" s="17" t="n"/>
      <c r="K9210" s="17" t="n"/>
      <c r="L9210" s="17" t="n"/>
      <c r="N9210">
        <f>IF($B9210="","",IF($C9210="SUPERSTORE","Superstore","DH"))</f>
        <v/>
      </c>
      <c r="O9210">
        <f>IF($B9210="","",IFERROR(VLOOKUP($B9210,Mapping!$A:$C,2,0),"Not Mapped"))</f>
        <v/>
      </c>
      <c r="P9210">
        <f>IF($B9210="","",IFERROR(VLOOKUP($B9210,Mapping!$A:$C,3,0),"Not Mapped"))</f>
        <v/>
      </c>
      <c r="Q9210">
        <f>IF($B9210="","",IF(COUNTIF(Exclusions!$A:$A,$B9210)&gt;0,"Yes","No"))</f>
        <v/>
      </c>
      <c r="R9210" s="17">
        <f>IF($B9210="","",MIN(1,DAY($A9210)/IF($N9210="Superstore",Settings!$B$5,Settings!$B$4)))</f>
        <v/>
      </c>
      <c r="S9210" s="17">
        <f>IF(OR($B9210="",$G9210="",$R9210=0),"",$G9210/$R9210)</f>
        <v/>
      </c>
      <c r="T9210">
        <f>IF($S9210="","",IF($S9210&lt;Settings!$B$8,"Critical",IF($S9210&lt;Settings!$B$9,"Semi Critical","Non Critical")))</f>
        <v/>
      </c>
      <c r="U9210">
        <f>IF($B9210="","",IFERROR(VLOOKUP($O9210,Leaders!$A:$B,2,0),"Not Mapped"))</f>
        <v/>
      </c>
    </row>
    <row r="9211">
      <c r="A9211" s="16" t="n"/>
      <c r="G9211" s="17" t="n"/>
      <c r="H9211" s="17" t="n"/>
      <c r="I9211" s="17" t="n"/>
      <c r="J9211" s="17" t="n"/>
      <c r="K9211" s="17" t="n"/>
      <c r="L9211" s="17" t="n"/>
      <c r="N9211">
        <f>IF($B9211="","",IF($C9211="SUPERSTORE","Superstore","DH"))</f>
        <v/>
      </c>
      <c r="O9211">
        <f>IF($B9211="","",IFERROR(VLOOKUP($B9211,Mapping!$A:$C,2,0),"Not Mapped"))</f>
        <v/>
      </c>
      <c r="P9211">
        <f>IF($B9211="","",IFERROR(VLOOKUP($B9211,Mapping!$A:$C,3,0),"Not Mapped"))</f>
        <v/>
      </c>
      <c r="Q9211">
        <f>IF($B9211="","",IF(COUNTIF(Exclusions!$A:$A,$B9211)&gt;0,"Yes","No"))</f>
        <v/>
      </c>
      <c r="R9211" s="17">
        <f>IF($B9211="","",MIN(1,DAY($A9211)/IF($N9211="Superstore",Settings!$B$5,Settings!$B$4)))</f>
        <v/>
      </c>
      <c r="S9211" s="17">
        <f>IF(OR($B9211="",$G9211="",$R9211=0),"",$G9211/$R9211)</f>
        <v/>
      </c>
      <c r="T9211">
        <f>IF($S9211="","",IF($S9211&lt;Settings!$B$8,"Critical",IF($S9211&lt;Settings!$B$9,"Semi Critical","Non Critical")))</f>
        <v/>
      </c>
      <c r="U9211">
        <f>IF($B9211="","",IFERROR(VLOOKUP($O9211,Leaders!$A:$B,2,0),"Not Mapped"))</f>
        <v/>
      </c>
    </row>
    <row r="9212">
      <c r="A9212" s="16" t="n"/>
      <c r="G9212" s="17" t="n"/>
      <c r="H9212" s="17" t="n"/>
      <c r="I9212" s="17" t="n"/>
      <c r="J9212" s="17" t="n"/>
      <c r="K9212" s="17" t="n"/>
      <c r="L9212" s="17" t="n"/>
      <c r="N9212">
        <f>IF($B9212="","",IF($C9212="SUPERSTORE","Superstore","DH"))</f>
        <v/>
      </c>
      <c r="O9212">
        <f>IF($B9212="","",IFERROR(VLOOKUP($B9212,Mapping!$A:$C,2,0),"Not Mapped"))</f>
        <v/>
      </c>
      <c r="P9212">
        <f>IF($B9212="","",IFERROR(VLOOKUP($B9212,Mapping!$A:$C,3,0),"Not Mapped"))</f>
        <v/>
      </c>
      <c r="Q9212">
        <f>IF($B9212="","",IF(COUNTIF(Exclusions!$A:$A,$B9212)&gt;0,"Yes","No"))</f>
        <v/>
      </c>
      <c r="R9212" s="17">
        <f>IF($B9212="","",MIN(1,DAY($A9212)/IF($N9212="Superstore",Settings!$B$5,Settings!$B$4)))</f>
        <v/>
      </c>
      <c r="S9212" s="17">
        <f>IF(OR($B9212="",$G9212="",$R9212=0),"",$G9212/$R9212)</f>
        <v/>
      </c>
      <c r="T9212">
        <f>IF($S9212="","",IF($S9212&lt;Settings!$B$8,"Critical",IF($S9212&lt;Settings!$B$9,"Semi Critical","Non Critical")))</f>
        <v/>
      </c>
      <c r="U9212">
        <f>IF($B9212="","",IFERROR(VLOOKUP($O9212,Leaders!$A:$B,2,0),"Not Mapped"))</f>
        <v/>
      </c>
    </row>
    <row r="9213">
      <c r="A9213" s="16" t="n"/>
      <c r="G9213" s="17" t="n"/>
      <c r="H9213" s="17" t="n"/>
      <c r="I9213" s="17" t="n"/>
      <c r="J9213" s="17" t="n"/>
      <c r="K9213" s="17" t="n"/>
      <c r="L9213" s="17" t="n"/>
      <c r="N9213">
        <f>IF($B9213="","",IF($C9213="SUPERSTORE","Superstore","DH"))</f>
        <v/>
      </c>
      <c r="O9213">
        <f>IF($B9213="","",IFERROR(VLOOKUP($B9213,Mapping!$A:$C,2,0),"Not Mapped"))</f>
        <v/>
      </c>
      <c r="P9213">
        <f>IF($B9213="","",IFERROR(VLOOKUP($B9213,Mapping!$A:$C,3,0),"Not Mapped"))</f>
        <v/>
      </c>
      <c r="Q9213">
        <f>IF($B9213="","",IF(COUNTIF(Exclusions!$A:$A,$B9213)&gt;0,"Yes","No"))</f>
        <v/>
      </c>
      <c r="R9213" s="17">
        <f>IF($B9213="","",MIN(1,DAY($A9213)/IF($N9213="Superstore",Settings!$B$5,Settings!$B$4)))</f>
        <v/>
      </c>
      <c r="S9213" s="17">
        <f>IF(OR($B9213="",$G9213="",$R9213=0),"",$G9213/$R9213)</f>
        <v/>
      </c>
      <c r="T9213">
        <f>IF($S9213="","",IF($S9213&lt;Settings!$B$8,"Critical",IF($S9213&lt;Settings!$B$9,"Semi Critical","Non Critical")))</f>
        <v/>
      </c>
      <c r="U9213">
        <f>IF($B9213="","",IFERROR(VLOOKUP($O9213,Leaders!$A:$B,2,0),"Not Mapped"))</f>
        <v/>
      </c>
    </row>
    <row r="9214">
      <c r="A9214" s="16" t="n"/>
      <c r="G9214" s="17" t="n"/>
      <c r="H9214" s="17" t="n"/>
      <c r="I9214" s="17" t="n"/>
      <c r="J9214" s="17" t="n"/>
      <c r="K9214" s="17" t="n"/>
      <c r="L9214" s="17" t="n"/>
      <c r="N9214">
        <f>IF($B9214="","",IF($C9214="SUPERSTORE","Superstore","DH"))</f>
        <v/>
      </c>
      <c r="O9214">
        <f>IF($B9214="","",IFERROR(VLOOKUP($B9214,Mapping!$A:$C,2,0),"Not Mapped"))</f>
        <v/>
      </c>
      <c r="P9214">
        <f>IF($B9214="","",IFERROR(VLOOKUP($B9214,Mapping!$A:$C,3,0),"Not Mapped"))</f>
        <v/>
      </c>
      <c r="Q9214">
        <f>IF($B9214="","",IF(COUNTIF(Exclusions!$A:$A,$B9214)&gt;0,"Yes","No"))</f>
        <v/>
      </c>
      <c r="R9214" s="17">
        <f>IF($B9214="","",MIN(1,DAY($A9214)/IF($N9214="Superstore",Settings!$B$5,Settings!$B$4)))</f>
        <v/>
      </c>
      <c r="S9214" s="17">
        <f>IF(OR($B9214="",$G9214="",$R9214=0),"",$G9214/$R9214)</f>
        <v/>
      </c>
      <c r="T9214">
        <f>IF($S9214="","",IF($S9214&lt;Settings!$B$8,"Critical",IF($S9214&lt;Settings!$B$9,"Semi Critical","Non Critical")))</f>
        <v/>
      </c>
      <c r="U9214">
        <f>IF($B9214="","",IFERROR(VLOOKUP($O9214,Leaders!$A:$B,2,0),"Not Mapped"))</f>
        <v/>
      </c>
    </row>
    <row r="9215">
      <c r="A9215" s="16" t="n"/>
      <c r="G9215" s="17" t="n"/>
      <c r="H9215" s="17" t="n"/>
      <c r="I9215" s="17" t="n"/>
      <c r="J9215" s="17" t="n"/>
      <c r="K9215" s="17" t="n"/>
      <c r="L9215" s="17" t="n"/>
      <c r="N9215">
        <f>IF($B9215="","",IF($C9215="SUPERSTORE","Superstore","DH"))</f>
        <v/>
      </c>
      <c r="O9215">
        <f>IF($B9215="","",IFERROR(VLOOKUP($B9215,Mapping!$A:$C,2,0),"Not Mapped"))</f>
        <v/>
      </c>
      <c r="P9215">
        <f>IF($B9215="","",IFERROR(VLOOKUP($B9215,Mapping!$A:$C,3,0),"Not Mapped"))</f>
        <v/>
      </c>
      <c r="Q9215">
        <f>IF($B9215="","",IF(COUNTIF(Exclusions!$A:$A,$B9215)&gt;0,"Yes","No"))</f>
        <v/>
      </c>
      <c r="R9215" s="17">
        <f>IF($B9215="","",MIN(1,DAY($A9215)/IF($N9215="Superstore",Settings!$B$5,Settings!$B$4)))</f>
        <v/>
      </c>
      <c r="S9215" s="17">
        <f>IF(OR($B9215="",$G9215="",$R9215=0),"",$G9215/$R9215)</f>
        <v/>
      </c>
      <c r="T9215">
        <f>IF($S9215="","",IF($S9215&lt;Settings!$B$8,"Critical",IF($S9215&lt;Settings!$B$9,"Semi Critical","Non Critical")))</f>
        <v/>
      </c>
      <c r="U9215">
        <f>IF($B9215="","",IFERROR(VLOOKUP($O9215,Leaders!$A:$B,2,0),"Not Mapped"))</f>
        <v/>
      </c>
    </row>
    <row r="9216">
      <c r="A9216" s="16" t="n"/>
      <c r="G9216" s="17" t="n"/>
      <c r="H9216" s="17" t="n"/>
      <c r="I9216" s="17" t="n"/>
      <c r="J9216" s="17" t="n"/>
      <c r="K9216" s="17" t="n"/>
      <c r="L9216" s="17" t="n"/>
      <c r="N9216">
        <f>IF($B9216="","",IF($C9216="SUPERSTORE","Superstore","DH"))</f>
        <v/>
      </c>
      <c r="O9216">
        <f>IF($B9216="","",IFERROR(VLOOKUP($B9216,Mapping!$A:$C,2,0),"Not Mapped"))</f>
        <v/>
      </c>
      <c r="P9216">
        <f>IF($B9216="","",IFERROR(VLOOKUP($B9216,Mapping!$A:$C,3,0),"Not Mapped"))</f>
        <v/>
      </c>
      <c r="Q9216">
        <f>IF($B9216="","",IF(COUNTIF(Exclusions!$A:$A,$B9216)&gt;0,"Yes","No"))</f>
        <v/>
      </c>
      <c r="R9216" s="17">
        <f>IF($B9216="","",MIN(1,DAY($A9216)/IF($N9216="Superstore",Settings!$B$5,Settings!$B$4)))</f>
        <v/>
      </c>
      <c r="S9216" s="17">
        <f>IF(OR($B9216="",$G9216="",$R9216=0),"",$G9216/$R9216)</f>
        <v/>
      </c>
      <c r="T9216">
        <f>IF($S9216="","",IF($S9216&lt;Settings!$B$8,"Critical",IF($S9216&lt;Settings!$B$9,"Semi Critical","Non Critical")))</f>
        <v/>
      </c>
      <c r="U9216">
        <f>IF($B9216="","",IFERROR(VLOOKUP($O9216,Leaders!$A:$B,2,0),"Not Mapped"))</f>
        <v/>
      </c>
    </row>
    <row r="9217">
      <c r="A9217" s="16" t="n"/>
      <c r="G9217" s="17" t="n"/>
      <c r="H9217" s="17" t="n"/>
      <c r="I9217" s="17" t="n"/>
      <c r="J9217" s="17" t="n"/>
      <c r="K9217" s="17" t="n"/>
      <c r="L9217" s="17" t="n"/>
      <c r="N9217">
        <f>IF($B9217="","",IF($C9217="SUPERSTORE","Superstore","DH"))</f>
        <v/>
      </c>
      <c r="O9217">
        <f>IF($B9217="","",IFERROR(VLOOKUP($B9217,Mapping!$A:$C,2,0),"Not Mapped"))</f>
        <v/>
      </c>
      <c r="P9217">
        <f>IF($B9217="","",IFERROR(VLOOKUP($B9217,Mapping!$A:$C,3,0),"Not Mapped"))</f>
        <v/>
      </c>
      <c r="Q9217">
        <f>IF($B9217="","",IF(COUNTIF(Exclusions!$A:$A,$B9217)&gt;0,"Yes","No"))</f>
        <v/>
      </c>
      <c r="R9217" s="17">
        <f>IF($B9217="","",MIN(1,DAY($A9217)/IF($N9217="Superstore",Settings!$B$5,Settings!$B$4)))</f>
        <v/>
      </c>
      <c r="S9217" s="17">
        <f>IF(OR($B9217="",$G9217="",$R9217=0),"",$G9217/$R9217)</f>
        <v/>
      </c>
      <c r="T9217">
        <f>IF($S9217="","",IF($S9217&lt;Settings!$B$8,"Critical",IF($S9217&lt;Settings!$B$9,"Semi Critical","Non Critical")))</f>
        <v/>
      </c>
      <c r="U9217">
        <f>IF($B9217="","",IFERROR(VLOOKUP($O9217,Leaders!$A:$B,2,0),"Not Mapped"))</f>
        <v/>
      </c>
    </row>
    <row r="9218">
      <c r="A9218" s="16" t="n"/>
      <c r="G9218" s="17" t="n"/>
      <c r="H9218" s="17" t="n"/>
      <c r="I9218" s="17" t="n"/>
      <c r="J9218" s="17" t="n"/>
      <c r="K9218" s="17" t="n"/>
      <c r="L9218" s="17" t="n"/>
      <c r="N9218">
        <f>IF($B9218="","",IF($C9218="SUPERSTORE","Superstore","DH"))</f>
        <v/>
      </c>
      <c r="O9218">
        <f>IF($B9218="","",IFERROR(VLOOKUP($B9218,Mapping!$A:$C,2,0),"Not Mapped"))</f>
        <v/>
      </c>
      <c r="P9218">
        <f>IF($B9218="","",IFERROR(VLOOKUP($B9218,Mapping!$A:$C,3,0),"Not Mapped"))</f>
        <v/>
      </c>
      <c r="Q9218">
        <f>IF($B9218="","",IF(COUNTIF(Exclusions!$A:$A,$B9218)&gt;0,"Yes","No"))</f>
        <v/>
      </c>
      <c r="R9218" s="17">
        <f>IF($B9218="","",MIN(1,DAY($A9218)/IF($N9218="Superstore",Settings!$B$5,Settings!$B$4)))</f>
        <v/>
      </c>
      <c r="S9218" s="17">
        <f>IF(OR($B9218="",$G9218="",$R9218=0),"",$G9218/$R9218)</f>
        <v/>
      </c>
      <c r="T9218">
        <f>IF($S9218="","",IF($S9218&lt;Settings!$B$8,"Critical",IF($S9218&lt;Settings!$B$9,"Semi Critical","Non Critical")))</f>
        <v/>
      </c>
      <c r="U9218">
        <f>IF($B9218="","",IFERROR(VLOOKUP($O9218,Leaders!$A:$B,2,0),"Not Mapped"))</f>
        <v/>
      </c>
    </row>
    <row r="9219">
      <c r="A9219" s="16" t="n"/>
      <c r="G9219" s="17" t="n"/>
      <c r="H9219" s="17" t="n"/>
      <c r="I9219" s="17" t="n"/>
      <c r="J9219" s="17" t="n"/>
      <c r="K9219" s="17" t="n"/>
      <c r="L9219" s="17" t="n"/>
      <c r="N9219">
        <f>IF($B9219="","",IF($C9219="SUPERSTORE","Superstore","DH"))</f>
        <v/>
      </c>
      <c r="O9219">
        <f>IF($B9219="","",IFERROR(VLOOKUP($B9219,Mapping!$A:$C,2,0),"Not Mapped"))</f>
        <v/>
      </c>
      <c r="P9219">
        <f>IF($B9219="","",IFERROR(VLOOKUP($B9219,Mapping!$A:$C,3,0),"Not Mapped"))</f>
        <v/>
      </c>
      <c r="Q9219">
        <f>IF($B9219="","",IF(COUNTIF(Exclusions!$A:$A,$B9219)&gt;0,"Yes","No"))</f>
        <v/>
      </c>
      <c r="R9219" s="17">
        <f>IF($B9219="","",MIN(1,DAY($A9219)/IF($N9219="Superstore",Settings!$B$5,Settings!$B$4)))</f>
        <v/>
      </c>
      <c r="S9219" s="17">
        <f>IF(OR($B9219="",$G9219="",$R9219=0),"",$G9219/$R9219)</f>
        <v/>
      </c>
      <c r="T9219">
        <f>IF($S9219="","",IF($S9219&lt;Settings!$B$8,"Critical",IF($S9219&lt;Settings!$B$9,"Semi Critical","Non Critical")))</f>
        <v/>
      </c>
      <c r="U9219">
        <f>IF($B9219="","",IFERROR(VLOOKUP($O9219,Leaders!$A:$B,2,0),"Not Mapped"))</f>
        <v/>
      </c>
    </row>
    <row r="9220">
      <c r="A9220" s="16" t="n"/>
      <c r="G9220" s="17" t="n"/>
      <c r="H9220" s="17" t="n"/>
      <c r="I9220" s="17" t="n"/>
      <c r="J9220" s="17" t="n"/>
      <c r="K9220" s="17" t="n"/>
      <c r="L9220" s="17" t="n"/>
      <c r="N9220">
        <f>IF($B9220="","",IF($C9220="SUPERSTORE","Superstore","DH"))</f>
        <v/>
      </c>
      <c r="O9220">
        <f>IF($B9220="","",IFERROR(VLOOKUP($B9220,Mapping!$A:$C,2,0),"Not Mapped"))</f>
        <v/>
      </c>
      <c r="P9220">
        <f>IF($B9220="","",IFERROR(VLOOKUP($B9220,Mapping!$A:$C,3,0),"Not Mapped"))</f>
        <v/>
      </c>
      <c r="Q9220">
        <f>IF($B9220="","",IF(COUNTIF(Exclusions!$A:$A,$B9220)&gt;0,"Yes","No"))</f>
        <v/>
      </c>
      <c r="R9220" s="17">
        <f>IF($B9220="","",MIN(1,DAY($A9220)/IF($N9220="Superstore",Settings!$B$5,Settings!$B$4)))</f>
        <v/>
      </c>
      <c r="S9220" s="17">
        <f>IF(OR($B9220="",$G9220="",$R9220=0),"",$G9220/$R9220)</f>
        <v/>
      </c>
      <c r="T9220">
        <f>IF($S9220="","",IF($S9220&lt;Settings!$B$8,"Critical",IF($S9220&lt;Settings!$B$9,"Semi Critical","Non Critical")))</f>
        <v/>
      </c>
      <c r="U9220">
        <f>IF($B9220="","",IFERROR(VLOOKUP($O9220,Leaders!$A:$B,2,0),"Not Mapped"))</f>
        <v/>
      </c>
    </row>
    <row r="9221">
      <c r="A9221" s="16" t="n"/>
      <c r="G9221" s="17" t="n"/>
      <c r="H9221" s="17" t="n"/>
      <c r="I9221" s="17" t="n"/>
      <c r="J9221" s="17" t="n"/>
      <c r="K9221" s="17" t="n"/>
      <c r="L9221" s="17" t="n"/>
      <c r="N9221">
        <f>IF($B9221="","",IF($C9221="SUPERSTORE","Superstore","DH"))</f>
        <v/>
      </c>
      <c r="O9221">
        <f>IF($B9221="","",IFERROR(VLOOKUP($B9221,Mapping!$A:$C,2,0),"Not Mapped"))</f>
        <v/>
      </c>
      <c r="P9221">
        <f>IF($B9221="","",IFERROR(VLOOKUP($B9221,Mapping!$A:$C,3,0),"Not Mapped"))</f>
        <v/>
      </c>
      <c r="Q9221">
        <f>IF($B9221="","",IF(COUNTIF(Exclusions!$A:$A,$B9221)&gt;0,"Yes","No"))</f>
        <v/>
      </c>
      <c r="R9221" s="17">
        <f>IF($B9221="","",MIN(1,DAY($A9221)/IF($N9221="Superstore",Settings!$B$5,Settings!$B$4)))</f>
        <v/>
      </c>
      <c r="S9221" s="17">
        <f>IF(OR($B9221="",$G9221="",$R9221=0),"",$G9221/$R9221)</f>
        <v/>
      </c>
      <c r="T9221">
        <f>IF($S9221="","",IF($S9221&lt;Settings!$B$8,"Critical",IF($S9221&lt;Settings!$B$9,"Semi Critical","Non Critical")))</f>
        <v/>
      </c>
      <c r="U9221">
        <f>IF($B9221="","",IFERROR(VLOOKUP($O9221,Leaders!$A:$B,2,0),"Not Mapped"))</f>
        <v/>
      </c>
    </row>
    <row r="9222">
      <c r="A9222" s="16" t="n"/>
      <c r="G9222" s="17" t="n"/>
      <c r="H9222" s="17" t="n"/>
      <c r="I9222" s="17" t="n"/>
      <c r="J9222" s="17" t="n"/>
      <c r="K9222" s="17" t="n"/>
      <c r="L9222" s="17" t="n"/>
      <c r="N9222">
        <f>IF($B9222="","",IF($C9222="SUPERSTORE","Superstore","DH"))</f>
        <v/>
      </c>
      <c r="O9222">
        <f>IF($B9222="","",IFERROR(VLOOKUP($B9222,Mapping!$A:$C,2,0),"Not Mapped"))</f>
        <v/>
      </c>
      <c r="P9222">
        <f>IF($B9222="","",IFERROR(VLOOKUP($B9222,Mapping!$A:$C,3,0),"Not Mapped"))</f>
        <v/>
      </c>
      <c r="Q9222">
        <f>IF($B9222="","",IF(COUNTIF(Exclusions!$A:$A,$B9222)&gt;0,"Yes","No"))</f>
        <v/>
      </c>
      <c r="R9222" s="17">
        <f>IF($B9222="","",MIN(1,DAY($A9222)/IF($N9222="Superstore",Settings!$B$5,Settings!$B$4)))</f>
        <v/>
      </c>
      <c r="S9222" s="17">
        <f>IF(OR($B9222="",$G9222="",$R9222=0),"",$G9222/$R9222)</f>
        <v/>
      </c>
      <c r="T9222">
        <f>IF($S9222="","",IF($S9222&lt;Settings!$B$8,"Critical",IF($S9222&lt;Settings!$B$9,"Semi Critical","Non Critical")))</f>
        <v/>
      </c>
      <c r="U9222">
        <f>IF($B9222="","",IFERROR(VLOOKUP($O9222,Leaders!$A:$B,2,0),"Not Mapped"))</f>
        <v/>
      </c>
    </row>
    <row r="9223">
      <c r="A9223" s="16" t="n"/>
      <c r="G9223" s="17" t="n"/>
      <c r="H9223" s="17" t="n"/>
      <c r="I9223" s="17" t="n"/>
      <c r="J9223" s="17" t="n"/>
      <c r="K9223" s="17" t="n"/>
      <c r="L9223" s="17" t="n"/>
      <c r="N9223">
        <f>IF($B9223="","",IF($C9223="SUPERSTORE","Superstore","DH"))</f>
        <v/>
      </c>
      <c r="O9223">
        <f>IF($B9223="","",IFERROR(VLOOKUP($B9223,Mapping!$A:$C,2,0),"Not Mapped"))</f>
        <v/>
      </c>
      <c r="P9223">
        <f>IF($B9223="","",IFERROR(VLOOKUP($B9223,Mapping!$A:$C,3,0),"Not Mapped"))</f>
        <v/>
      </c>
      <c r="Q9223">
        <f>IF($B9223="","",IF(COUNTIF(Exclusions!$A:$A,$B9223)&gt;0,"Yes","No"))</f>
        <v/>
      </c>
      <c r="R9223" s="17">
        <f>IF($B9223="","",MIN(1,DAY($A9223)/IF($N9223="Superstore",Settings!$B$5,Settings!$B$4)))</f>
        <v/>
      </c>
      <c r="S9223" s="17">
        <f>IF(OR($B9223="",$G9223="",$R9223=0),"",$G9223/$R9223)</f>
        <v/>
      </c>
      <c r="T9223">
        <f>IF($S9223="","",IF($S9223&lt;Settings!$B$8,"Critical",IF($S9223&lt;Settings!$B$9,"Semi Critical","Non Critical")))</f>
        <v/>
      </c>
      <c r="U9223">
        <f>IF($B9223="","",IFERROR(VLOOKUP($O9223,Leaders!$A:$B,2,0),"Not Mapped"))</f>
        <v/>
      </c>
    </row>
    <row r="9224">
      <c r="A9224" s="16" t="n"/>
      <c r="G9224" s="17" t="n"/>
      <c r="H9224" s="17" t="n"/>
      <c r="I9224" s="17" t="n"/>
      <c r="J9224" s="17" t="n"/>
      <c r="K9224" s="17" t="n"/>
      <c r="L9224" s="17" t="n"/>
      <c r="N9224">
        <f>IF($B9224="","",IF($C9224="SUPERSTORE","Superstore","DH"))</f>
        <v/>
      </c>
      <c r="O9224">
        <f>IF($B9224="","",IFERROR(VLOOKUP($B9224,Mapping!$A:$C,2,0),"Not Mapped"))</f>
        <v/>
      </c>
      <c r="P9224">
        <f>IF($B9224="","",IFERROR(VLOOKUP($B9224,Mapping!$A:$C,3,0),"Not Mapped"))</f>
        <v/>
      </c>
      <c r="Q9224">
        <f>IF($B9224="","",IF(COUNTIF(Exclusions!$A:$A,$B9224)&gt;0,"Yes","No"))</f>
        <v/>
      </c>
      <c r="R9224" s="17">
        <f>IF($B9224="","",MIN(1,DAY($A9224)/IF($N9224="Superstore",Settings!$B$5,Settings!$B$4)))</f>
        <v/>
      </c>
      <c r="S9224" s="17">
        <f>IF(OR($B9224="",$G9224="",$R9224=0),"",$G9224/$R9224)</f>
        <v/>
      </c>
      <c r="T9224">
        <f>IF($S9224="","",IF($S9224&lt;Settings!$B$8,"Critical",IF($S9224&lt;Settings!$B$9,"Semi Critical","Non Critical")))</f>
        <v/>
      </c>
      <c r="U9224">
        <f>IF($B9224="","",IFERROR(VLOOKUP($O9224,Leaders!$A:$B,2,0),"Not Mapped"))</f>
        <v/>
      </c>
    </row>
    <row r="9225">
      <c r="A9225" s="16" t="n"/>
      <c r="G9225" s="17" t="n"/>
      <c r="H9225" s="17" t="n"/>
      <c r="I9225" s="17" t="n"/>
      <c r="J9225" s="17" t="n"/>
      <c r="K9225" s="17" t="n"/>
      <c r="L9225" s="17" t="n"/>
      <c r="N9225">
        <f>IF($B9225="","",IF($C9225="SUPERSTORE","Superstore","DH"))</f>
        <v/>
      </c>
      <c r="O9225">
        <f>IF($B9225="","",IFERROR(VLOOKUP($B9225,Mapping!$A:$C,2,0),"Not Mapped"))</f>
        <v/>
      </c>
      <c r="P9225">
        <f>IF($B9225="","",IFERROR(VLOOKUP($B9225,Mapping!$A:$C,3,0),"Not Mapped"))</f>
        <v/>
      </c>
      <c r="Q9225">
        <f>IF($B9225="","",IF(COUNTIF(Exclusions!$A:$A,$B9225)&gt;0,"Yes","No"))</f>
        <v/>
      </c>
      <c r="R9225" s="17">
        <f>IF($B9225="","",MIN(1,DAY($A9225)/IF($N9225="Superstore",Settings!$B$5,Settings!$B$4)))</f>
        <v/>
      </c>
      <c r="S9225" s="17">
        <f>IF(OR($B9225="",$G9225="",$R9225=0),"",$G9225/$R9225)</f>
        <v/>
      </c>
      <c r="T9225">
        <f>IF($S9225="","",IF($S9225&lt;Settings!$B$8,"Critical",IF($S9225&lt;Settings!$B$9,"Semi Critical","Non Critical")))</f>
        <v/>
      </c>
      <c r="U9225">
        <f>IF($B9225="","",IFERROR(VLOOKUP($O9225,Leaders!$A:$B,2,0),"Not Mapped"))</f>
        <v/>
      </c>
    </row>
    <row r="9226">
      <c r="A9226" s="16" t="n"/>
      <c r="G9226" s="17" t="n"/>
      <c r="H9226" s="17" t="n"/>
      <c r="I9226" s="17" t="n"/>
      <c r="J9226" s="17" t="n"/>
      <c r="K9226" s="17" t="n"/>
      <c r="L9226" s="17" t="n"/>
      <c r="N9226">
        <f>IF($B9226="","",IF($C9226="SUPERSTORE","Superstore","DH"))</f>
        <v/>
      </c>
      <c r="O9226">
        <f>IF($B9226="","",IFERROR(VLOOKUP($B9226,Mapping!$A:$C,2,0),"Not Mapped"))</f>
        <v/>
      </c>
      <c r="P9226">
        <f>IF($B9226="","",IFERROR(VLOOKUP($B9226,Mapping!$A:$C,3,0),"Not Mapped"))</f>
        <v/>
      </c>
      <c r="Q9226">
        <f>IF($B9226="","",IF(COUNTIF(Exclusions!$A:$A,$B9226)&gt;0,"Yes","No"))</f>
        <v/>
      </c>
      <c r="R9226" s="17">
        <f>IF($B9226="","",MIN(1,DAY($A9226)/IF($N9226="Superstore",Settings!$B$5,Settings!$B$4)))</f>
        <v/>
      </c>
      <c r="S9226" s="17">
        <f>IF(OR($B9226="",$G9226="",$R9226=0),"",$G9226/$R9226)</f>
        <v/>
      </c>
      <c r="T9226">
        <f>IF($S9226="","",IF($S9226&lt;Settings!$B$8,"Critical",IF($S9226&lt;Settings!$B$9,"Semi Critical","Non Critical")))</f>
        <v/>
      </c>
      <c r="U9226">
        <f>IF($B9226="","",IFERROR(VLOOKUP($O9226,Leaders!$A:$B,2,0),"Not Mapped"))</f>
        <v/>
      </c>
    </row>
    <row r="9227">
      <c r="A9227" s="16" t="n"/>
      <c r="G9227" s="17" t="n"/>
      <c r="H9227" s="17" t="n"/>
      <c r="I9227" s="17" t="n"/>
      <c r="J9227" s="17" t="n"/>
      <c r="K9227" s="17" t="n"/>
      <c r="L9227" s="17" t="n"/>
      <c r="N9227">
        <f>IF($B9227="","",IF($C9227="SUPERSTORE","Superstore","DH"))</f>
        <v/>
      </c>
      <c r="O9227">
        <f>IF($B9227="","",IFERROR(VLOOKUP($B9227,Mapping!$A:$C,2,0),"Not Mapped"))</f>
        <v/>
      </c>
      <c r="P9227">
        <f>IF($B9227="","",IFERROR(VLOOKUP($B9227,Mapping!$A:$C,3,0),"Not Mapped"))</f>
        <v/>
      </c>
      <c r="Q9227">
        <f>IF($B9227="","",IF(COUNTIF(Exclusions!$A:$A,$B9227)&gt;0,"Yes","No"))</f>
        <v/>
      </c>
      <c r="R9227" s="17">
        <f>IF($B9227="","",MIN(1,DAY($A9227)/IF($N9227="Superstore",Settings!$B$5,Settings!$B$4)))</f>
        <v/>
      </c>
      <c r="S9227" s="17">
        <f>IF(OR($B9227="",$G9227="",$R9227=0),"",$G9227/$R9227)</f>
        <v/>
      </c>
      <c r="T9227">
        <f>IF($S9227="","",IF($S9227&lt;Settings!$B$8,"Critical",IF($S9227&lt;Settings!$B$9,"Semi Critical","Non Critical")))</f>
        <v/>
      </c>
      <c r="U9227">
        <f>IF($B9227="","",IFERROR(VLOOKUP($O9227,Leaders!$A:$B,2,0),"Not Mapped"))</f>
        <v/>
      </c>
    </row>
    <row r="9228">
      <c r="A9228" s="16" t="n"/>
      <c r="G9228" s="17" t="n"/>
      <c r="H9228" s="17" t="n"/>
      <c r="I9228" s="17" t="n"/>
      <c r="J9228" s="17" t="n"/>
      <c r="K9228" s="17" t="n"/>
      <c r="L9228" s="17" t="n"/>
      <c r="N9228">
        <f>IF($B9228="","",IF($C9228="SUPERSTORE","Superstore","DH"))</f>
        <v/>
      </c>
      <c r="O9228">
        <f>IF($B9228="","",IFERROR(VLOOKUP($B9228,Mapping!$A:$C,2,0),"Not Mapped"))</f>
        <v/>
      </c>
      <c r="P9228">
        <f>IF($B9228="","",IFERROR(VLOOKUP($B9228,Mapping!$A:$C,3,0),"Not Mapped"))</f>
        <v/>
      </c>
      <c r="Q9228">
        <f>IF($B9228="","",IF(COUNTIF(Exclusions!$A:$A,$B9228)&gt;0,"Yes","No"))</f>
        <v/>
      </c>
      <c r="R9228" s="17">
        <f>IF($B9228="","",MIN(1,DAY($A9228)/IF($N9228="Superstore",Settings!$B$5,Settings!$B$4)))</f>
        <v/>
      </c>
      <c r="S9228" s="17">
        <f>IF(OR($B9228="",$G9228="",$R9228=0),"",$G9228/$R9228)</f>
        <v/>
      </c>
      <c r="T9228">
        <f>IF($S9228="","",IF($S9228&lt;Settings!$B$8,"Critical",IF($S9228&lt;Settings!$B$9,"Semi Critical","Non Critical")))</f>
        <v/>
      </c>
      <c r="U9228">
        <f>IF($B9228="","",IFERROR(VLOOKUP($O9228,Leaders!$A:$B,2,0),"Not Mapped"))</f>
        <v/>
      </c>
    </row>
    <row r="9229">
      <c r="A9229" s="16" t="n"/>
      <c r="G9229" s="17" t="n"/>
      <c r="H9229" s="17" t="n"/>
      <c r="I9229" s="17" t="n"/>
      <c r="J9229" s="17" t="n"/>
      <c r="K9229" s="17" t="n"/>
      <c r="L9229" s="17" t="n"/>
      <c r="N9229">
        <f>IF($B9229="","",IF($C9229="SUPERSTORE","Superstore","DH"))</f>
        <v/>
      </c>
      <c r="O9229">
        <f>IF($B9229="","",IFERROR(VLOOKUP($B9229,Mapping!$A:$C,2,0),"Not Mapped"))</f>
        <v/>
      </c>
      <c r="P9229">
        <f>IF($B9229="","",IFERROR(VLOOKUP($B9229,Mapping!$A:$C,3,0),"Not Mapped"))</f>
        <v/>
      </c>
      <c r="Q9229">
        <f>IF($B9229="","",IF(COUNTIF(Exclusions!$A:$A,$B9229)&gt;0,"Yes","No"))</f>
        <v/>
      </c>
      <c r="R9229" s="17">
        <f>IF($B9229="","",MIN(1,DAY($A9229)/IF($N9229="Superstore",Settings!$B$5,Settings!$B$4)))</f>
        <v/>
      </c>
      <c r="S9229" s="17">
        <f>IF(OR($B9229="",$G9229="",$R9229=0),"",$G9229/$R9229)</f>
        <v/>
      </c>
      <c r="T9229">
        <f>IF($S9229="","",IF($S9229&lt;Settings!$B$8,"Critical",IF($S9229&lt;Settings!$B$9,"Semi Critical","Non Critical")))</f>
        <v/>
      </c>
      <c r="U9229">
        <f>IF($B9229="","",IFERROR(VLOOKUP($O9229,Leaders!$A:$B,2,0),"Not Mapped"))</f>
        <v/>
      </c>
    </row>
    <row r="9230">
      <c r="A9230" s="16" t="n"/>
      <c r="G9230" s="17" t="n"/>
      <c r="H9230" s="17" t="n"/>
      <c r="I9230" s="17" t="n"/>
      <c r="J9230" s="17" t="n"/>
      <c r="K9230" s="17" t="n"/>
      <c r="L9230" s="17" t="n"/>
      <c r="N9230">
        <f>IF($B9230="","",IF($C9230="SUPERSTORE","Superstore","DH"))</f>
        <v/>
      </c>
      <c r="O9230">
        <f>IF($B9230="","",IFERROR(VLOOKUP($B9230,Mapping!$A:$C,2,0),"Not Mapped"))</f>
        <v/>
      </c>
      <c r="P9230">
        <f>IF($B9230="","",IFERROR(VLOOKUP($B9230,Mapping!$A:$C,3,0),"Not Mapped"))</f>
        <v/>
      </c>
      <c r="Q9230">
        <f>IF($B9230="","",IF(COUNTIF(Exclusions!$A:$A,$B9230)&gt;0,"Yes","No"))</f>
        <v/>
      </c>
      <c r="R9230" s="17">
        <f>IF($B9230="","",MIN(1,DAY($A9230)/IF($N9230="Superstore",Settings!$B$5,Settings!$B$4)))</f>
        <v/>
      </c>
      <c r="S9230" s="17">
        <f>IF(OR($B9230="",$G9230="",$R9230=0),"",$G9230/$R9230)</f>
        <v/>
      </c>
      <c r="T9230">
        <f>IF($S9230="","",IF($S9230&lt;Settings!$B$8,"Critical",IF($S9230&lt;Settings!$B$9,"Semi Critical","Non Critical")))</f>
        <v/>
      </c>
      <c r="U9230">
        <f>IF($B9230="","",IFERROR(VLOOKUP($O9230,Leaders!$A:$B,2,0),"Not Mapped"))</f>
        <v/>
      </c>
    </row>
    <row r="9231">
      <c r="A9231" s="16" t="n"/>
      <c r="G9231" s="17" t="n"/>
      <c r="H9231" s="17" t="n"/>
      <c r="I9231" s="17" t="n"/>
      <c r="J9231" s="17" t="n"/>
      <c r="K9231" s="17" t="n"/>
      <c r="L9231" s="17" t="n"/>
      <c r="N9231">
        <f>IF($B9231="","",IF($C9231="SUPERSTORE","Superstore","DH"))</f>
        <v/>
      </c>
      <c r="O9231">
        <f>IF($B9231="","",IFERROR(VLOOKUP($B9231,Mapping!$A:$C,2,0),"Not Mapped"))</f>
        <v/>
      </c>
      <c r="P9231">
        <f>IF($B9231="","",IFERROR(VLOOKUP($B9231,Mapping!$A:$C,3,0),"Not Mapped"))</f>
        <v/>
      </c>
      <c r="Q9231">
        <f>IF($B9231="","",IF(COUNTIF(Exclusions!$A:$A,$B9231)&gt;0,"Yes","No"))</f>
        <v/>
      </c>
      <c r="R9231" s="17">
        <f>IF($B9231="","",MIN(1,DAY($A9231)/IF($N9231="Superstore",Settings!$B$5,Settings!$B$4)))</f>
        <v/>
      </c>
      <c r="S9231" s="17">
        <f>IF(OR($B9231="",$G9231="",$R9231=0),"",$G9231/$R9231)</f>
        <v/>
      </c>
      <c r="T9231">
        <f>IF($S9231="","",IF($S9231&lt;Settings!$B$8,"Critical",IF($S9231&lt;Settings!$B$9,"Semi Critical","Non Critical")))</f>
        <v/>
      </c>
      <c r="U9231">
        <f>IF($B9231="","",IFERROR(VLOOKUP($O9231,Leaders!$A:$B,2,0),"Not Mapped"))</f>
        <v/>
      </c>
    </row>
    <row r="9232">
      <c r="A9232" s="16" t="n"/>
      <c r="G9232" s="17" t="n"/>
      <c r="H9232" s="17" t="n"/>
      <c r="I9232" s="17" t="n"/>
      <c r="J9232" s="17" t="n"/>
      <c r="K9232" s="17" t="n"/>
      <c r="L9232" s="17" t="n"/>
      <c r="N9232">
        <f>IF($B9232="","",IF($C9232="SUPERSTORE","Superstore","DH"))</f>
        <v/>
      </c>
      <c r="O9232">
        <f>IF($B9232="","",IFERROR(VLOOKUP($B9232,Mapping!$A:$C,2,0),"Not Mapped"))</f>
        <v/>
      </c>
      <c r="P9232">
        <f>IF($B9232="","",IFERROR(VLOOKUP($B9232,Mapping!$A:$C,3,0),"Not Mapped"))</f>
        <v/>
      </c>
      <c r="Q9232">
        <f>IF($B9232="","",IF(COUNTIF(Exclusions!$A:$A,$B9232)&gt;0,"Yes","No"))</f>
        <v/>
      </c>
      <c r="R9232" s="17">
        <f>IF($B9232="","",MIN(1,DAY($A9232)/IF($N9232="Superstore",Settings!$B$5,Settings!$B$4)))</f>
        <v/>
      </c>
      <c r="S9232" s="17">
        <f>IF(OR($B9232="",$G9232="",$R9232=0),"",$G9232/$R9232)</f>
        <v/>
      </c>
      <c r="T9232">
        <f>IF($S9232="","",IF($S9232&lt;Settings!$B$8,"Critical",IF($S9232&lt;Settings!$B$9,"Semi Critical","Non Critical")))</f>
        <v/>
      </c>
      <c r="U9232">
        <f>IF($B9232="","",IFERROR(VLOOKUP($O9232,Leaders!$A:$B,2,0),"Not Mapped"))</f>
        <v/>
      </c>
    </row>
    <row r="9233">
      <c r="A9233" s="16" t="n"/>
      <c r="G9233" s="17" t="n"/>
      <c r="H9233" s="17" t="n"/>
      <c r="I9233" s="17" t="n"/>
      <c r="J9233" s="17" t="n"/>
      <c r="K9233" s="17" t="n"/>
      <c r="L9233" s="17" t="n"/>
      <c r="N9233">
        <f>IF($B9233="","",IF($C9233="SUPERSTORE","Superstore","DH"))</f>
        <v/>
      </c>
      <c r="O9233">
        <f>IF($B9233="","",IFERROR(VLOOKUP($B9233,Mapping!$A:$C,2,0),"Not Mapped"))</f>
        <v/>
      </c>
      <c r="P9233">
        <f>IF($B9233="","",IFERROR(VLOOKUP($B9233,Mapping!$A:$C,3,0),"Not Mapped"))</f>
        <v/>
      </c>
      <c r="Q9233">
        <f>IF($B9233="","",IF(COUNTIF(Exclusions!$A:$A,$B9233)&gt;0,"Yes","No"))</f>
        <v/>
      </c>
      <c r="R9233" s="17">
        <f>IF($B9233="","",MIN(1,DAY($A9233)/IF($N9233="Superstore",Settings!$B$5,Settings!$B$4)))</f>
        <v/>
      </c>
      <c r="S9233" s="17">
        <f>IF(OR($B9233="",$G9233="",$R9233=0),"",$G9233/$R9233)</f>
        <v/>
      </c>
      <c r="T9233">
        <f>IF($S9233="","",IF($S9233&lt;Settings!$B$8,"Critical",IF($S9233&lt;Settings!$B$9,"Semi Critical","Non Critical")))</f>
        <v/>
      </c>
      <c r="U9233">
        <f>IF($B9233="","",IFERROR(VLOOKUP($O9233,Leaders!$A:$B,2,0),"Not Mapped"))</f>
        <v/>
      </c>
    </row>
    <row r="9234">
      <c r="A9234" s="16" t="n"/>
      <c r="G9234" s="17" t="n"/>
      <c r="H9234" s="17" t="n"/>
      <c r="I9234" s="17" t="n"/>
      <c r="J9234" s="17" t="n"/>
      <c r="K9234" s="17" t="n"/>
      <c r="L9234" s="17" t="n"/>
      <c r="N9234">
        <f>IF($B9234="","",IF($C9234="SUPERSTORE","Superstore","DH"))</f>
        <v/>
      </c>
      <c r="O9234">
        <f>IF($B9234="","",IFERROR(VLOOKUP($B9234,Mapping!$A:$C,2,0),"Not Mapped"))</f>
        <v/>
      </c>
      <c r="P9234">
        <f>IF($B9234="","",IFERROR(VLOOKUP($B9234,Mapping!$A:$C,3,0),"Not Mapped"))</f>
        <v/>
      </c>
      <c r="Q9234">
        <f>IF($B9234="","",IF(COUNTIF(Exclusions!$A:$A,$B9234)&gt;0,"Yes","No"))</f>
        <v/>
      </c>
      <c r="R9234" s="17">
        <f>IF($B9234="","",MIN(1,DAY($A9234)/IF($N9234="Superstore",Settings!$B$5,Settings!$B$4)))</f>
        <v/>
      </c>
      <c r="S9234" s="17">
        <f>IF(OR($B9234="",$G9234="",$R9234=0),"",$G9234/$R9234)</f>
        <v/>
      </c>
      <c r="T9234">
        <f>IF($S9234="","",IF($S9234&lt;Settings!$B$8,"Critical",IF($S9234&lt;Settings!$B$9,"Semi Critical","Non Critical")))</f>
        <v/>
      </c>
      <c r="U9234">
        <f>IF($B9234="","",IFERROR(VLOOKUP($O9234,Leaders!$A:$B,2,0),"Not Mapped"))</f>
        <v/>
      </c>
    </row>
    <row r="9235">
      <c r="A9235" s="16" t="n"/>
      <c r="G9235" s="17" t="n"/>
      <c r="H9235" s="17" t="n"/>
      <c r="I9235" s="17" t="n"/>
      <c r="J9235" s="17" t="n"/>
      <c r="K9235" s="17" t="n"/>
      <c r="L9235" s="17" t="n"/>
      <c r="N9235">
        <f>IF($B9235="","",IF($C9235="SUPERSTORE","Superstore","DH"))</f>
        <v/>
      </c>
      <c r="O9235">
        <f>IF($B9235="","",IFERROR(VLOOKUP($B9235,Mapping!$A:$C,2,0),"Not Mapped"))</f>
        <v/>
      </c>
      <c r="P9235">
        <f>IF($B9235="","",IFERROR(VLOOKUP($B9235,Mapping!$A:$C,3,0),"Not Mapped"))</f>
        <v/>
      </c>
      <c r="Q9235">
        <f>IF($B9235="","",IF(COUNTIF(Exclusions!$A:$A,$B9235)&gt;0,"Yes","No"))</f>
        <v/>
      </c>
      <c r="R9235" s="17">
        <f>IF($B9235="","",MIN(1,DAY($A9235)/IF($N9235="Superstore",Settings!$B$5,Settings!$B$4)))</f>
        <v/>
      </c>
      <c r="S9235" s="17">
        <f>IF(OR($B9235="",$G9235="",$R9235=0),"",$G9235/$R9235)</f>
        <v/>
      </c>
      <c r="T9235">
        <f>IF($S9235="","",IF($S9235&lt;Settings!$B$8,"Critical",IF($S9235&lt;Settings!$B$9,"Semi Critical","Non Critical")))</f>
        <v/>
      </c>
      <c r="U9235">
        <f>IF($B9235="","",IFERROR(VLOOKUP($O9235,Leaders!$A:$B,2,0),"Not Mapped"))</f>
        <v/>
      </c>
    </row>
    <row r="9236">
      <c r="A9236" s="16" t="n"/>
      <c r="G9236" s="17" t="n"/>
      <c r="H9236" s="17" t="n"/>
      <c r="I9236" s="17" t="n"/>
      <c r="J9236" s="17" t="n"/>
      <c r="K9236" s="17" t="n"/>
      <c r="L9236" s="17" t="n"/>
      <c r="N9236">
        <f>IF($B9236="","",IF($C9236="SUPERSTORE","Superstore","DH"))</f>
        <v/>
      </c>
      <c r="O9236">
        <f>IF($B9236="","",IFERROR(VLOOKUP($B9236,Mapping!$A:$C,2,0),"Not Mapped"))</f>
        <v/>
      </c>
      <c r="P9236">
        <f>IF($B9236="","",IFERROR(VLOOKUP($B9236,Mapping!$A:$C,3,0),"Not Mapped"))</f>
        <v/>
      </c>
      <c r="Q9236">
        <f>IF($B9236="","",IF(COUNTIF(Exclusions!$A:$A,$B9236)&gt;0,"Yes","No"))</f>
        <v/>
      </c>
      <c r="R9236" s="17">
        <f>IF($B9236="","",MIN(1,DAY($A9236)/IF($N9236="Superstore",Settings!$B$5,Settings!$B$4)))</f>
        <v/>
      </c>
      <c r="S9236" s="17">
        <f>IF(OR($B9236="",$G9236="",$R9236=0),"",$G9236/$R9236)</f>
        <v/>
      </c>
      <c r="T9236">
        <f>IF($S9236="","",IF($S9236&lt;Settings!$B$8,"Critical",IF($S9236&lt;Settings!$B$9,"Semi Critical","Non Critical")))</f>
        <v/>
      </c>
      <c r="U9236">
        <f>IF($B9236="","",IFERROR(VLOOKUP($O9236,Leaders!$A:$B,2,0),"Not Mapped"))</f>
        <v/>
      </c>
    </row>
    <row r="9237">
      <c r="A9237" s="16" t="n"/>
      <c r="G9237" s="17" t="n"/>
      <c r="H9237" s="17" t="n"/>
      <c r="I9237" s="17" t="n"/>
      <c r="J9237" s="17" t="n"/>
      <c r="K9237" s="17" t="n"/>
      <c r="L9237" s="17" t="n"/>
      <c r="N9237">
        <f>IF($B9237="","",IF($C9237="SUPERSTORE","Superstore","DH"))</f>
        <v/>
      </c>
      <c r="O9237">
        <f>IF($B9237="","",IFERROR(VLOOKUP($B9237,Mapping!$A:$C,2,0),"Not Mapped"))</f>
        <v/>
      </c>
      <c r="P9237">
        <f>IF($B9237="","",IFERROR(VLOOKUP($B9237,Mapping!$A:$C,3,0),"Not Mapped"))</f>
        <v/>
      </c>
      <c r="Q9237">
        <f>IF($B9237="","",IF(COUNTIF(Exclusions!$A:$A,$B9237)&gt;0,"Yes","No"))</f>
        <v/>
      </c>
      <c r="R9237" s="17">
        <f>IF($B9237="","",MIN(1,DAY($A9237)/IF($N9237="Superstore",Settings!$B$5,Settings!$B$4)))</f>
        <v/>
      </c>
      <c r="S9237" s="17">
        <f>IF(OR($B9237="",$G9237="",$R9237=0),"",$G9237/$R9237)</f>
        <v/>
      </c>
      <c r="T9237">
        <f>IF($S9237="","",IF($S9237&lt;Settings!$B$8,"Critical",IF($S9237&lt;Settings!$B$9,"Semi Critical","Non Critical")))</f>
        <v/>
      </c>
      <c r="U9237">
        <f>IF($B9237="","",IFERROR(VLOOKUP($O9237,Leaders!$A:$B,2,0),"Not Mapped"))</f>
        <v/>
      </c>
    </row>
    <row r="9238">
      <c r="A9238" s="16" t="n"/>
      <c r="G9238" s="17" t="n"/>
      <c r="H9238" s="17" t="n"/>
      <c r="I9238" s="17" t="n"/>
      <c r="J9238" s="17" t="n"/>
      <c r="K9238" s="17" t="n"/>
      <c r="L9238" s="17" t="n"/>
      <c r="N9238">
        <f>IF($B9238="","",IF($C9238="SUPERSTORE","Superstore","DH"))</f>
        <v/>
      </c>
      <c r="O9238">
        <f>IF($B9238="","",IFERROR(VLOOKUP($B9238,Mapping!$A:$C,2,0),"Not Mapped"))</f>
        <v/>
      </c>
      <c r="P9238">
        <f>IF($B9238="","",IFERROR(VLOOKUP($B9238,Mapping!$A:$C,3,0),"Not Mapped"))</f>
        <v/>
      </c>
      <c r="Q9238">
        <f>IF($B9238="","",IF(COUNTIF(Exclusions!$A:$A,$B9238)&gt;0,"Yes","No"))</f>
        <v/>
      </c>
      <c r="R9238" s="17">
        <f>IF($B9238="","",MIN(1,DAY($A9238)/IF($N9238="Superstore",Settings!$B$5,Settings!$B$4)))</f>
        <v/>
      </c>
      <c r="S9238" s="17">
        <f>IF(OR($B9238="",$G9238="",$R9238=0),"",$G9238/$R9238)</f>
        <v/>
      </c>
      <c r="T9238">
        <f>IF($S9238="","",IF($S9238&lt;Settings!$B$8,"Critical",IF($S9238&lt;Settings!$B$9,"Semi Critical","Non Critical")))</f>
        <v/>
      </c>
      <c r="U9238">
        <f>IF($B9238="","",IFERROR(VLOOKUP($O9238,Leaders!$A:$B,2,0),"Not Mapped"))</f>
        <v/>
      </c>
    </row>
    <row r="9239">
      <c r="A9239" s="16" t="n"/>
      <c r="G9239" s="17" t="n"/>
      <c r="H9239" s="17" t="n"/>
      <c r="I9239" s="17" t="n"/>
      <c r="J9239" s="17" t="n"/>
      <c r="K9239" s="17" t="n"/>
      <c r="L9239" s="17" t="n"/>
      <c r="N9239">
        <f>IF($B9239="","",IF($C9239="SUPERSTORE","Superstore","DH"))</f>
        <v/>
      </c>
      <c r="O9239">
        <f>IF($B9239="","",IFERROR(VLOOKUP($B9239,Mapping!$A:$C,2,0),"Not Mapped"))</f>
        <v/>
      </c>
      <c r="P9239">
        <f>IF($B9239="","",IFERROR(VLOOKUP($B9239,Mapping!$A:$C,3,0),"Not Mapped"))</f>
        <v/>
      </c>
      <c r="Q9239">
        <f>IF($B9239="","",IF(COUNTIF(Exclusions!$A:$A,$B9239)&gt;0,"Yes","No"))</f>
        <v/>
      </c>
      <c r="R9239" s="17">
        <f>IF($B9239="","",MIN(1,DAY($A9239)/IF($N9239="Superstore",Settings!$B$5,Settings!$B$4)))</f>
        <v/>
      </c>
      <c r="S9239" s="17">
        <f>IF(OR($B9239="",$G9239="",$R9239=0),"",$G9239/$R9239)</f>
        <v/>
      </c>
      <c r="T9239">
        <f>IF($S9239="","",IF($S9239&lt;Settings!$B$8,"Critical",IF($S9239&lt;Settings!$B$9,"Semi Critical","Non Critical")))</f>
        <v/>
      </c>
      <c r="U9239">
        <f>IF($B9239="","",IFERROR(VLOOKUP($O9239,Leaders!$A:$B,2,0),"Not Mapped"))</f>
        <v/>
      </c>
    </row>
    <row r="9240">
      <c r="A9240" s="16" t="n"/>
      <c r="G9240" s="17" t="n"/>
      <c r="H9240" s="17" t="n"/>
      <c r="I9240" s="17" t="n"/>
      <c r="J9240" s="17" t="n"/>
      <c r="K9240" s="17" t="n"/>
      <c r="L9240" s="17" t="n"/>
      <c r="N9240">
        <f>IF($B9240="","",IF($C9240="SUPERSTORE","Superstore","DH"))</f>
        <v/>
      </c>
      <c r="O9240">
        <f>IF($B9240="","",IFERROR(VLOOKUP($B9240,Mapping!$A:$C,2,0),"Not Mapped"))</f>
        <v/>
      </c>
      <c r="P9240">
        <f>IF($B9240="","",IFERROR(VLOOKUP($B9240,Mapping!$A:$C,3,0),"Not Mapped"))</f>
        <v/>
      </c>
      <c r="Q9240">
        <f>IF($B9240="","",IF(COUNTIF(Exclusions!$A:$A,$B9240)&gt;0,"Yes","No"))</f>
        <v/>
      </c>
      <c r="R9240" s="17">
        <f>IF($B9240="","",MIN(1,DAY($A9240)/IF($N9240="Superstore",Settings!$B$5,Settings!$B$4)))</f>
        <v/>
      </c>
      <c r="S9240" s="17">
        <f>IF(OR($B9240="",$G9240="",$R9240=0),"",$G9240/$R9240)</f>
        <v/>
      </c>
      <c r="T9240">
        <f>IF($S9240="","",IF($S9240&lt;Settings!$B$8,"Critical",IF($S9240&lt;Settings!$B$9,"Semi Critical","Non Critical")))</f>
        <v/>
      </c>
      <c r="U9240">
        <f>IF($B9240="","",IFERROR(VLOOKUP($O9240,Leaders!$A:$B,2,0),"Not Mapped"))</f>
        <v/>
      </c>
    </row>
    <row r="9241">
      <c r="A9241" s="16" t="n"/>
      <c r="G9241" s="17" t="n"/>
      <c r="H9241" s="17" t="n"/>
      <c r="I9241" s="17" t="n"/>
      <c r="J9241" s="17" t="n"/>
      <c r="K9241" s="17" t="n"/>
      <c r="L9241" s="17" t="n"/>
      <c r="N9241">
        <f>IF($B9241="","",IF($C9241="SUPERSTORE","Superstore","DH"))</f>
        <v/>
      </c>
      <c r="O9241">
        <f>IF($B9241="","",IFERROR(VLOOKUP($B9241,Mapping!$A:$C,2,0),"Not Mapped"))</f>
        <v/>
      </c>
      <c r="P9241">
        <f>IF($B9241="","",IFERROR(VLOOKUP($B9241,Mapping!$A:$C,3,0),"Not Mapped"))</f>
        <v/>
      </c>
      <c r="Q9241">
        <f>IF($B9241="","",IF(COUNTIF(Exclusions!$A:$A,$B9241)&gt;0,"Yes","No"))</f>
        <v/>
      </c>
      <c r="R9241" s="17">
        <f>IF($B9241="","",MIN(1,DAY($A9241)/IF($N9241="Superstore",Settings!$B$5,Settings!$B$4)))</f>
        <v/>
      </c>
      <c r="S9241" s="17">
        <f>IF(OR($B9241="",$G9241="",$R9241=0),"",$G9241/$R9241)</f>
        <v/>
      </c>
      <c r="T9241">
        <f>IF($S9241="","",IF($S9241&lt;Settings!$B$8,"Critical",IF($S9241&lt;Settings!$B$9,"Semi Critical","Non Critical")))</f>
        <v/>
      </c>
      <c r="U9241">
        <f>IF($B9241="","",IFERROR(VLOOKUP($O9241,Leaders!$A:$B,2,0),"Not Mapped"))</f>
        <v/>
      </c>
    </row>
    <row r="9242">
      <c r="A9242" s="16" t="n"/>
      <c r="G9242" s="17" t="n"/>
      <c r="H9242" s="17" t="n"/>
      <c r="I9242" s="17" t="n"/>
      <c r="J9242" s="17" t="n"/>
      <c r="K9242" s="17" t="n"/>
      <c r="L9242" s="17" t="n"/>
      <c r="N9242">
        <f>IF($B9242="","",IF($C9242="SUPERSTORE","Superstore","DH"))</f>
        <v/>
      </c>
      <c r="O9242">
        <f>IF($B9242="","",IFERROR(VLOOKUP($B9242,Mapping!$A:$C,2,0),"Not Mapped"))</f>
        <v/>
      </c>
      <c r="P9242">
        <f>IF($B9242="","",IFERROR(VLOOKUP($B9242,Mapping!$A:$C,3,0),"Not Mapped"))</f>
        <v/>
      </c>
      <c r="Q9242">
        <f>IF($B9242="","",IF(COUNTIF(Exclusions!$A:$A,$B9242)&gt;0,"Yes","No"))</f>
        <v/>
      </c>
      <c r="R9242" s="17">
        <f>IF($B9242="","",MIN(1,DAY($A9242)/IF($N9242="Superstore",Settings!$B$5,Settings!$B$4)))</f>
        <v/>
      </c>
      <c r="S9242" s="17">
        <f>IF(OR($B9242="",$G9242="",$R9242=0),"",$G9242/$R9242)</f>
        <v/>
      </c>
      <c r="T9242">
        <f>IF($S9242="","",IF($S9242&lt;Settings!$B$8,"Critical",IF($S9242&lt;Settings!$B$9,"Semi Critical","Non Critical")))</f>
        <v/>
      </c>
      <c r="U9242">
        <f>IF($B9242="","",IFERROR(VLOOKUP($O9242,Leaders!$A:$B,2,0),"Not Mapped"))</f>
        <v/>
      </c>
    </row>
    <row r="9243">
      <c r="A9243" s="16" t="n"/>
      <c r="G9243" s="17" t="n"/>
      <c r="H9243" s="17" t="n"/>
      <c r="I9243" s="17" t="n"/>
      <c r="J9243" s="17" t="n"/>
      <c r="K9243" s="17" t="n"/>
      <c r="L9243" s="17" t="n"/>
      <c r="N9243">
        <f>IF($B9243="","",IF($C9243="SUPERSTORE","Superstore","DH"))</f>
        <v/>
      </c>
      <c r="O9243">
        <f>IF($B9243="","",IFERROR(VLOOKUP($B9243,Mapping!$A:$C,2,0),"Not Mapped"))</f>
        <v/>
      </c>
      <c r="P9243">
        <f>IF($B9243="","",IFERROR(VLOOKUP($B9243,Mapping!$A:$C,3,0),"Not Mapped"))</f>
        <v/>
      </c>
      <c r="Q9243">
        <f>IF($B9243="","",IF(COUNTIF(Exclusions!$A:$A,$B9243)&gt;0,"Yes","No"))</f>
        <v/>
      </c>
      <c r="R9243" s="17">
        <f>IF($B9243="","",MIN(1,DAY($A9243)/IF($N9243="Superstore",Settings!$B$5,Settings!$B$4)))</f>
        <v/>
      </c>
      <c r="S9243" s="17">
        <f>IF(OR($B9243="",$G9243="",$R9243=0),"",$G9243/$R9243)</f>
        <v/>
      </c>
      <c r="T9243">
        <f>IF($S9243="","",IF($S9243&lt;Settings!$B$8,"Critical",IF($S9243&lt;Settings!$B$9,"Semi Critical","Non Critical")))</f>
        <v/>
      </c>
      <c r="U9243">
        <f>IF($B9243="","",IFERROR(VLOOKUP($O9243,Leaders!$A:$B,2,0),"Not Mapped"))</f>
        <v/>
      </c>
    </row>
    <row r="9244">
      <c r="A9244" s="16" t="n"/>
      <c r="G9244" s="17" t="n"/>
      <c r="H9244" s="17" t="n"/>
      <c r="I9244" s="17" t="n"/>
      <c r="J9244" s="17" t="n"/>
      <c r="K9244" s="17" t="n"/>
      <c r="L9244" s="17" t="n"/>
      <c r="N9244">
        <f>IF($B9244="","",IF($C9244="SUPERSTORE","Superstore","DH"))</f>
        <v/>
      </c>
      <c r="O9244">
        <f>IF($B9244="","",IFERROR(VLOOKUP($B9244,Mapping!$A:$C,2,0),"Not Mapped"))</f>
        <v/>
      </c>
      <c r="P9244">
        <f>IF($B9244="","",IFERROR(VLOOKUP($B9244,Mapping!$A:$C,3,0),"Not Mapped"))</f>
        <v/>
      </c>
      <c r="Q9244">
        <f>IF($B9244="","",IF(COUNTIF(Exclusions!$A:$A,$B9244)&gt;0,"Yes","No"))</f>
        <v/>
      </c>
      <c r="R9244" s="17">
        <f>IF($B9244="","",MIN(1,DAY($A9244)/IF($N9244="Superstore",Settings!$B$5,Settings!$B$4)))</f>
        <v/>
      </c>
      <c r="S9244" s="17">
        <f>IF(OR($B9244="",$G9244="",$R9244=0),"",$G9244/$R9244)</f>
        <v/>
      </c>
      <c r="T9244">
        <f>IF($S9244="","",IF($S9244&lt;Settings!$B$8,"Critical",IF($S9244&lt;Settings!$B$9,"Semi Critical","Non Critical")))</f>
        <v/>
      </c>
      <c r="U9244">
        <f>IF($B9244="","",IFERROR(VLOOKUP($O9244,Leaders!$A:$B,2,0),"Not Mapped"))</f>
        <v/>
      </c>
    </row>
    <row r="9245">
      <c r="A9245" s="16" t="n"/>
      <c r="G9245" s="17" t="n"/>
      <c r="H9245" s="17" t="n"/>
      <c r="I9245" s="17" t="n"/>
      <c r="J9245" s="17" t="n"/>
      <c r="K9245" s="17" t="n"/>
      <c r="L9245" s="17" t="n"/>
      <c r="N9245">
        <f>IF($B9245="","",IF($C9245="SUPERSTORE","Superstore","DH"))</f>
        <v/>
      </c>
      <c r="O9245">
        <f>IF($B9245="","",IFERROR(VLOOKUP($B9245,Mapping!$A:$C,2,0),"Not Mapped"))</f>
        <v/>
      </c>
      <c r="P9245">
        <f>IF($B9245="","",IFERROR(VLOOKUP($B9245,Mapping!$A:$C,3,0),"Not Mapped"))</f>
        <v/>
      </c>
      <c r="Q9245">
        <f>IF($B9245="","",IF(COUNTIF(Exclusions!$A:$A,$B9245)&gt;0,"Yes","No"))</f>
        <v/>
      </c>
      <c r="R9245" s="17">
        <f>IF($B9245="","",MIN(1,DAY($A9245)/IF($N9245="Superstore",Settings!$B$5,Settings!$B$4)))</f>
        <v/>
      </c>
      <c r="S9245" s="17">
        <f>IF(OR($B9245="",$G9245="",$R9245=0),"",$G9245/$R9245)</f>
        <v/>
      </c>
      <c r="T9245">
        <f>IF($S9245="","",IF($S9245&lt;Settings!$B$8,"Critical",IF($S9245&lt;Settings!$B$9,"Semi Critical","Non Critical")))</f>
        <v/>
      </c>
      <c r="U9245">
        <f>IF($B9245="","",IFERROR(VLOOKUP($O9245,Leaders!$A:$B,2,0),"Not Mapped"))</f>
        <v/>
      </c>
    </row>
    <row r="9246">
      <c r="A9246" s="16" t="n"/>
      <c r="G9246" s="17" t="n"/>
      <c r="H9246" s="17" t="n"/>
      <c r="I9246" s="17" t="n"/>
      <c r="J9246" s="17" t="n"/>
      <c r="K9246" s="17" t="n"/>
      <c r="L9246" s="17" t="n"/>
      <c r="N9246">
        <f>IF($B9246="","",IF($C9246="SUPERSTORE","Superstore","DH"))</f>
        <v/>
      </c>
      <c r="O9246">
        <f>IF($B9246="","",IFERROR(VLOOKUP($B9246,Mapping!$A:$C,2,0),"Not Mapped"))</f>
        <v/>
      </c>
      <c r="P9246">
        <f>IF($B9246="","",IFERROR(VLOOKUP($B9246,Mapping!$A:$C,3,0),"Not Mapped"))</f>
        <v/>
      </c>
      <c r="Q9246">
        <f>IF($B9246="","",IF(COUNTIF(Exclusions!$A:$A,$B9246)&gt;0,"Yes","No"))</f>
        <v/>
      </c>
      <c r="R9246" s="17">
        <f>IF($B9246="","",MIN(1,DAY($A9246)/IF($N9246="Superstore",Settings!$B$5,Settings!$B$4)))</f>
        <v/>
      </c>
      <c r="S9246" s="17">
        <f>IF(OR($B9246="",$G9246="",$R9246=0),"",$G9246/$R9246)</f>
        <v/>
      </c>
      <c r="T9246">
        <f>IF($S9246="","",IF($S9246&lt;Settings!$B$8,"Critical",IF($S9246&lt;Settings!$B$9,"Semi Critical","Non Critical")))</f>
        <v/>
      </c>
      <c r="U9246">
        <f>IF($B9246="","",IFERROR(VLOOKUP($O9246,Leaders!$A:$B,2,0),"Not Mapped"))</f>
        <v/>
      </c>
    </row>
    <row r="9247">
      <c r="A9247" s="16" t="n"/>
      <c r="G9247" s="17" t="n"/>
      <c r="H9247" s="17" t="n"/>
      <c r="I9247" s="17" t="n"/>
      <c r="J9247" s="17" t="n"/>
      <c r="K9247" s="17" t="n"/>
      <c r="L9247" s="17" t="n"/>
      <c r="N9247">
        <f>IF($B9247="","",IF($C9247="SUPERSTORE","Superstore","DH"))</f>
        <v/>
      </c>
      <c r="O9247">
        <f>IF($B9247="","",IFERROR(VLOOKUP($B9247,Mapping!$A:$C,2,0),"Not Mapped"))</f>
        <v/>
      </c>
      <c r="P9247">
        <f>IF($B9247="","",IFERROR(VLOOKUP($B9247,Mapping!$A:$C,3,0),"Not Mapped"))</f>
        <v/>
      </c>
      <c r="Q9247">
        <f>IF($B9247="","",IF(COUNTIF(Exclusions!$A:$A,$B9247)&gt;0,"Yes","No"))</f>
        <v/>
      </c>
      <c r="R9247" s="17">
        <f>IF($B9247="","",MIN(1,DAY($A9247)/IF($N9247="Superstore",Settings!$B$5,Settings!$B$4)))</f>
        <v/>
      </c>
      <c r="S9247" s="17">
        <f>IF(OR($B9247="",$G9247="",$R9247=0),"",$G9247/$R9247)</f>
        <v/>
      </c>
      <c r="T9247">
        <f>IF($S9247="","",IF($S9247&lt;Settings!$B$8,"Critical",IF($S9247&lt;Settings!$B$9,"Semi Critical","Non Critical")))</f>
        <v/>
      </c>
      <c r="U9247">
        <f>IF($B9247="","",IFERROR(VLOOKUP($O9247,Leaders!$A:$B,2,0),"Not Mapped"))</f>
        <v/>
      </c>
    </row>
    <row r="9248">
      <c r="A9248" s="16" t="n"/>
      <c r="G9248" s="17" t="n"/>
      <c r="H9248" s="17" t="n"/>
      <c r="I9248" s="17" t="n"/>
      <c r="J9248" s="17" t="n"/>
      <c r="K9248" s="17" t="n"/>
      <c r="L9248" s="17" t="n"/>
      <c r="N9248">
        <f>IF($B9248="","",IF($C9248="SUPERSTORE","Superstore","DH"))</f>
        <v/>
      </c>
      <c r="O9248">
        <f>IF($B9248="","",IFERROR(VLOOKUP($B9248,Mapping!$A:$C,2,0),"Not Mapped"))</f>
        <v/>
      </c>
      <c r="P9248">
        <f>IF($B9248="","",IFERROR(VLOOKUP($B9248,Mapping!$A:$C,3,0),"Not Mapped"))</f>
        <v/>
      </c>
      <c r="Q9248">
        <f>IF($B9248="","",IF(COUNTIF(Exclusions!$A:$A,$B9248)&gt;0,"Yes","No"))</f>
        <v/>
      </c>
      <c r="R9248" s="17">
        <f>IF($B9248="","",MIN(1,DAY($A9248)/IF($N9248="Superstore",Settings!$B$5,Settings!$B$4)))</f>
        <v/>
      </c>
      <c r="S9248" s="17">
        <f>IF(OR($B9248="",$G9248="",$R9248=0),"",$G9248/$R9248)</f>
        <v/>
      </c>
      <c r="T9248">
        <f>IF($S9248="","",IF($S9248&lt;Settings!$B$8,"Critical",IF($S9248&lt;Settings!$B$9,"Semi Critical","Non Critical")))</f>
        <v/>
      </c>
      <c r="U9248">
        <f>IF($B9248="","",IFERROR(VLOOKUP($O9248,Leaders!$A:$B,2,0),"Not Mapped"))</f>
        <v/>
      </c>
    </row>
    <row r="9249">
      <c r="A9249" s="16" t="n"/>
      <c r="G9249" s="17" t="n"/>
      <c r="H9249" s="17" t="n"/>
      <c r="I9249" s="17" t="n"/>
      <c r="J9249" s="17" t="n"/>
      <c r="K9249" s="17" t="n"/>
      <c r="L9249" s="17" t="n"/>
      <c r="N9249">
        <f>IF($B9249="","",IF($C9249="SUPERSTORE","Superstore","DH"))</f>
        <v/>
      </c>
      <c r="O9249">
        <f>IF($B9249="","",IFERROR(VLOOKUP($B9249,Mapping!$A:$C,2,0),"Not Mapped"))</f>
        <v/>
      </c>
      <c r="P9249">
        <f>IF($B9249="","",IFERROR(VLOOKUP($B9249,Mapping!$A:$C,3,0),"Not Mapped"))</f>
        <v/>
      </c>
      <c r="Q9249">
        <f>IF($B9249="","",IF(COUNTIF(Exclusions!$A:$A,$B9249)&gt;0,"Yes","No"))</f>
        <v/>
      </c>
      <c r="R9249" s="17">
        <f>IF($B9249="","",MIN(1,DAY($A9249)/IF($N9249="Superstore",Settings!$B$5,Settings!$B$4)))</f>
        <v/>
      </c>
      <c r="S9249" s="17">
        <f>IF(OR($B9249="",$G9249="",$R9249=0),"",$G9249/$R9249)</f>
        <v/>
      </c>
      <c r="T9249">
        <f>IF($S9249="","",IF($S9249&lt;Settings!$B$8,"Critical",IF($S9249&lt;Settings!$B$9,"Semi Critical","Non Critical")))</f>
        <v/>
      </c>
      <c r="U9249">
        <f>IF($B9249="","",IFERROR(VLOOKUP($O9249,Leaders!$A:$B,2,0),"Not Mapped"))</f>
        <v/>
      </c>
    </row>
    <row r="9250">
      <c r="A9250" s="16" t="n"/>
      <c r="G9250" s="17" t="n"/>
      <c r="H9250" s="17" t="n"/>
      <c r="I9250" s="17" t="n"/>
      <c r="J9250" s="17" t="n"/>
      <c r="K9250" s="17" t="n"/>
      <c r="L9250" s="17" t="n"/>
      <c r="N9250">
        <f>IF($B9250="","",IF($C9250="SUPERSTORE","Superstore","DH"))</f>
        <v/>
      </c>
      <c r="O9250">
        <f>IF($B9250="","",IFERROR(VLOOKUP($B9250,Mapping!$A:$C,2,0),"Not Mapped"))</f>
        <v/>
      </c>
      <c r="P9250">
        <f>IF($B9250="","",IFERROR(VLOOKUP($B9250,Mapping!$A:$C,3,0),"Not Mapped"))</f>
        <v/>
      </c>
      <c r="Q9250">
        <f>IF($B9250="","",IF(COUNTIF(Exclusions!$A:$A,$B9250)&gt;0,"Yes","No"))</f>
        <v/>
      </c>
      <c r="R9250" s="17">
        <f>IF($B9250="","",MIN(1,DAY($A9250)/IF($N9250="Superstore",Settings!$B$5,Settings!$B$4)))</f>
        <v/>
      </c>
      <c r="S9250" s="17">
        <f>IF(OR($B9250="",$G9250="",$R9250=0),"",$G9250/$R9250)</f>
        <v/>
      </c>
      <c r="T9250">
        <f>IF($S9250="","",IF($S9250&lt;Settings!$B$8,"Critical",IF($S9250&lt;Settings!$B$9,"Semi Critical","Non Critical")))</f>
        <v/>
      </c>
      <c r="U9250">
        <f>IF($B9250="","",IFERROR(VLOOKUP($O9250,Leaders!$A:$B,2,0),"Not Mapped"))</f>
        <v/>
      </c>
    </row>
    <row r="9251">
      <c r="A9251" s="16" t="n"/>
      <c r="G9251" s="17" t="n"/>
      <c r="H9251" s="17" t="n"/>
      <c r="I9251" s="17" t="n"/>
      <c r="J9251" s="17" t="n"/>
      <c r="K9251" s="17" t="n"/>
      <c r="L9251" s="17" t="n"/>
      <c r="N9251">
        <f>IF($B9251="","",IF($C9251="SUPERSTORE","Superstore","DH"))</f>
        <v/>
      </c>
      <c r="O9251">
        <f>IF($B9251="","",IFERROR(VLOOKUP($B9251,Mapping!$A:$C,2,0),"Not Mapped"))</f>
        <v/>
      </c>
      <c r="P9251">
        <f>IF($B9251="","",IFERROR(VLOOKUP($B9251,Mapping!$A:$C,3,0),"Not Mapped"))</f>
        <v/>
      </c>
      <c r="Q9251">
        <f>IF($B9251="","",IF(COUNTIF(Exclusions!$A:$A,$B9251)&gt;0,"Yes","No"))</f>
        <v/>
      </c>
      <c r="R9251" s="17">
        <f>IF($B9251="","",MIN(1,DAY($A9251)/IF($N9251="Superstore",Settings!$B$5,Settings!$B$4)))</f>
        <v/>
      </c>
      <c r="S9251" s="17">
        <f>IF(OR($B9251="",$G9251="",$R9251=0),"",$G9251/$R9251)</f>
        <v/>
      </c>
      <c r="T9251">
        <f>IF($S9251="","",IF($S9251&lt;Settings!$B$8,"Critical",IF($S9251&lt;Settings!$B$9,"Semi Critical","Non Critical")))</f>
        <v/>
      </c>
      <c r="U9251">
        <f>IF($B9251="","",IFERROR(VLOOKUP($O9251,Leaders!$A:$B,2,0),"Not Mapped"))</f>
        <v/>
      </c>
    </row>
    <row r="9252">
      <c r="A9252" s="16" t="n"/>
      <c r="G9252" s="17" t="n"/>
      <c r="H9252" s="17" t="n"/>
      <c r="I9252" s="17" t="n"/>
      <c r="J9252" s="17" t="n"/>
      <c r="K9252" s="17" t="n"/>
      <c r="L9252" s="17" t="n"/>
      <c r="N9252">
        <f>IF($B9252="","",IF($C9252="SUPERSTORE","Superstore","DH"))</f>
        <v/>
      </c>
      <c r="O9252">
        <f>IF($B9252="","",IFERROR(VLOOKUP($B9252,Mapping!$A:$C,2,0),"Not Mapped"))</f>
        <v/>
      </c>
      <c r="P9252">
        <f>IF($B9252="","",IFERROR(VLOOKUP($B9252,Mapping!$A:$C,3,0),"Not Mapped"))</f>
        <v/>
      </c>
      <c r="Q9252">
        <f>IF($B9252="","",IF(COUNTIF(Exclusions!$A:$A,$B9252)&gt;0,"Yes","No"))</f>
        <v/>
      </c>
      <c r="R9252" s="17">
        <f>IF($B9252="","",MIN(1,DAY($A9252)/IF($N9252="Superstore",Settings!$B$5,Settings!$B$4)))</f>
        <v/>
      </c>
      <c r="S9252" s="17">
        <f>IF(OR($B9252="",$G9252="",$R9252=0),"",$G9252/$R9252)</f>
        <v/>
      </c>
      <c r="T9252">
        <f>IF($S9252="","",IF($S9252&lt;Settings!$B$8,"Critical",IF($S9252&lt;Settings!$B$9,"Semi Critical","Non Critical")))</f>
        <v/>
      </c>
      <c r="U9252">
        <f>IF($B9252="","",IFERROR(VLOOKUP($O9252,Leaders!$A:$B,2,0),"Not Mapped"))</f>
        <v/>
      </c>
    </row>
    <row r="9253">
      <c r="A9253" s="16" t="n"/>
      <c r="G9253" s="17" t="n"/>
      <c r="H9253" s="17" t="n"/>
      <c r="I9253" s="17" t="n"/>
      <c r="J9253" s="17" t="n"/>
      <c r="K9253" s="17" t="n"/>
      <c r="L9253" s="17" t="n"/>
      <c r="N9253">
        <f>IF($B9253="","",IF($C9253="SUPERSTORE","Superstore","DH"))</f>
        <v/>
      </c>
      <c r="O9253">
        <f>IF($B9253="","",IFERROR(VLOOKUP($B9253,Mapping!$A:$C,2,0),"Not Mapped"))</f>
        <v/>
      </c>
      <c r="P9253">
        <f>IF($B9253="","",IFERROR(VLOOKUP($B9253,Mapping!$A:$C,3,0),"Not Mapped"))</f>
        <v/>
      </c>
      <c r="Q9253">
        <f>IF($B9253="","",IF(COUNTIF(Exclusions!$A:$A,$B9253)&gt;0,"Yes","No"))</f>
        <v/>
      </c>
      <c r="R9253" s="17">
        <f>IF($B9253="","",MIN(1,DAY($A9253)/IF($N9253="Superstore",Settings!$B$5,Settings!$B$4)))</f>
        <v/>
      </c>
      <c r="S9253" s="17">
        <f>IF(OR($B9253="",$G9253="",$R9253=0),"",$G9253/$R9253)</f>
        <v/>
      </c>
      <c r="T9253">
        <f>IF($S9253="","",IF($S9253&lt;Settings!$B$8,"Critical",IF($S9253&lt;Settings!$B$9,"Semi Critical","Non Critical")))</f>
        <v/>
      </c>
      <c r="U9253">
        <f>IF($B9253="","",IFERROR(VLOOKUP($O9253,Leaders!$A:$B,2,0),"Not Mapped"))</f>
        <v/>
      </c>
    </row>
    <row r="9254">
      <c r="A9254" s="16" t="n"/>
      <c r="G9254" s="17" t="n"/>
      <c r="H9254" s="17" t="n"/>
      <c r="I9254" s="17" t="n"/>
      <c r="J9254" s="17" t="n"/>
      <c r="K9254" s="17" t="n"/>
      <c r="L9254" s="17" t="n"/>
      <c r="N9254">
        <f>IF($B9254="","",IF($C9254="SUPERSTORE","Superstore","DH"))</f>
        <v/>
      </c>
      <c r="O9254">
        <f>IF($B9254="","",IFERROR(VLOOKUP($B9254,Mapping!$A:$C,2,0),"Not Mapped"))</f>
        <v/>
      </c>
      <c r="P9254">
        <f>IF($B9254="","",IFERROR(VLOOKUP($B9254,Mapping!$A:$C,3,0),"Not Mapped"))</f>
        <v/>
      </c>
      <c r="Q9254">
        <f>IF($B9254="","",IF(COUNTIF(Exclusions!$A:$A,$B9254)&gt;0,"Yes","No"))</f>
        <v/>
      </c>
      <c r="R9254" s="17">
        <f>IF($B9254="","",MIN(1,DAY($A9254)/IF($N9254="Superstore",Settings!$B$5,Settings!$B$4)))</f>
        <v/>
      </c>
      <c r="S9254" s="17">
        <f>IF(OR($B9254="",$G9254="",$R9254=0),"",$G9254/$R9254)</f>
        <v/>
      </c>
      <c r="T9254">
        <f>IF($S9254="","",IF($S9254&lt;Settings!$B$8,"Critical",IF($S9254&lt;Settings!$B$9,"Semi Critical","Non Critical")))</f>
        <v/>
      </c>
      <c r="U9254">
        <f>IF($B9254="","",IFERROR(VLOOKUP($O9254,Leaders!$A:$B,2,0),"Not Mapped"))</f>
        <v/>
      </c>
    </row>
    <row r="9255">
      <c r="A9255" s="16" t="n"/>
      <c r="G9255" s="17" t="n"/>
      <c r="H9255" s="17" t="n"/>
      <c r="I9255" s="17" t="n"/>
      <c r="J9255" s="17" t="n"/>
      <c r="K9255" s="17" t="n"/>
      <c r="L9255" s="17" t="n"/>
      <c r="N9255">
        <f>IF($B9255="","",IF($C9255="SUPERSTORE","Superstore","DH"))</f>
        <v/>
      </c>
      <c r="O9255">
        <f>IF($B9255="","",IFERROR(VLOOKUP($B9255,Mapping!$A:$C,2,0),"Not Mapped"))</f>
        <v/>
      </c>
      <c r="P9255">
        <f>IF($B9255="","",IFERROR(VLOOKUP($B9255,Mapping!$A:$C,3,0),"Not Mapped"))</f>
        <v/>
      </c>
      <c r="Q9255">
        <f>IF($B9255="","",IF(COUNTIF(Exclusions!$A:$A,$B9255)&gt;0,"Yes","No"))</f>
        <v/>
      </c>
      <c r="R9255" s="17">
        <f>IF($B9255="","",MIN(1,DAY($A9255)/IF($N9255="Superstore",Settings!$B$5,Settings!$B$4)))</f>
        <v/>
      </c>
      <c r="S9255" s="17">
        <f>IF(OR($B9255="",$G9255="",$R9255=0),"",$G9255/$R9255)</f>
        <v/>
      </c>
      <c r="T9255">
        <f>IF($S9255="","",IF($S9255&lt;Settings!$B$8,"Critical",IF($S9255&lt;Settings!$B$9,"Semi Critical","Non Critical")))</f>
        <v/>
      </c>
      <c r="U9255">
        <f>IF($B9255="","",IFERROR(VLOOKUP($O9255,Leaders!$A:$B,2,0),"Not Mapped"))</f>
        <v/>
      </c>
    </row>
    <row r="9256">
      <c r="A9256" s="16" t="n"/>
      <c r="G9256" s="17" t="n"/>
      <c r="H9256" s="17" t="n"/>
      <c r="I9256" s="17" t="n"/>
      <c r="J9256" s="17" t="n"/>
      <c r="K9256" s="17" t="n"/>
      <c r="L9256" s="17" t="n"/>
      <c r="N9256">
        <f>IF($B9256="","",IF($C9256="SUPERSTORE","Superstore","DH"))</f>
        <v/>
      </c>
      <c r="O9256">
        <f>IF($B9256="","",IFERROR(VLOOKUP($B9256,Mapping!$A:$C,2,0),"Not Mapped"))</f>
        <v/>
      </c>
      <c r="P9256">
        <f>IF($B9256="","",IFERROR(VLOOKUP($B9256,Mapping!$A:$C,3,0),"Not Mapped"))</f>
        <v/>
      </c>
      <c r="Q9256">
        <f>IF($B9256="","",IF(COUNTIF(Exclusions!$A:$A,$B9256)&gt;0,"Yes","No"))</f>
        <v/>
      </c>
      <c r="R9256" s="17">
        <f>IF($B9256="","",MIN(1,DAY($A9256)/IF($N9256="Superstore",Settings!$B$5,Settings!$B$4)))</f>
        <v/>
      </c>
      <c r="S9256" s="17">
        <f>IF(OR($B9256="",$G9256="",$R9256=0),"",$G9256/$R9256)</f>
        <v/>
      </c>
      <c r="T9256">
        <f>IF($S9256="","",IF($S9256&lt;Settings!$B$8,"Critical",IF($S9256&lt;Settings!$B$9,"Semi Critical","Non Critical")))</f>
        <v/>
      </c>
      <c r="U9256">
        <f>IF($B9256="","",IFERROR(VLOOKUP($O9256,Leaders!$A:$B,2,0),"Not Mapped"))</f>
        <v/>
      </c>
    </row>
    <row r="9257">
      <c r="A9257" s="16" t="n"/>
      <c r="G9257" s="17" t="n"/>
      <c r="H9257" s="17" t="n"/>
      <c r="I9257" s="17" t="n"/>
      <c r="J9257" s="17" t="n"/>
      <c r="K9257" s="17" t="n"/>
      <c r="L9257" s="17" t="n"/>
      <c r="N9257">
        <f>IF($B9257="","",IF($C9257="SUPERSTORE","Superstore","DH"))</f>
        <v/>
      </c>
      <c r="O9257">
        <f>IF($B9257="","",IFERROR(VLOOKUP($B9257,Mapping!$A:$C,2,0),"Not Mapped"))</f>
        <v/>
      </c>
      <c r="P9257">
        <f>IF($B9257="","",IFERROR(VLOOKUP($B9257,Mapping!$A:$C,3,0),"Not Mapped"))</f>
        <v/>
      </c>
      <c r="Q9257">
        <f>IF($B9257="","",IF(COUNTIF(Exclusions!$A:$A,$B9257)&gt;0,"Yes","No"))</f>
        <v/>
      </c>
      <c r="R9257" s="17">
        <f>IF($B9257="","",MIN(1,DAY($A9257)/IF($N9257="Superstore",Settings!$B$5,Settings!$B$4)))</f>
        <v/>
      </c>
      <c r="S9257" s="17">
        <f>IF(OR($B9257="",$G9257="",$R9257=0),"",$G9257/$R9257)</f>
        <v/>
      </c>
      <c r="T9257">
        <f>IF($S9257="","",IF($S9257&lt;Settings!$B$8,"Critical",IF($S9257&lt;Settings!$B$9,"Semi Critical","Non Critical")))</f>
        <v/>
      </c>
      <c r="U9257">
        <f>IF($B9257="","",IFERROR(VLOOKUP($O9257,Leaders!$A:$B,2,0),"Not Mapped"))</f>
        <v/>
      </c>
    </row>
    <row r="9258">
      <c r="A9258" s="16" t="n"/>
      <c r="G9258" s="17" t="n"/>
      <c r="H9258" s="17" t="n"/>
      <c r="I9258" s="17" t="n"/>
      <c r="J9258" s="17" t="n"/>
      <c r="K9258" s="17" t="n"/>
      <c r="L9258" s="17" t="n"/>
      <c r="N9258">
        <f>IF($B9258="","",IF($C9258="SUPERSTORE","Superstore","DH"))</f>
        <v/>
      </c>
      <c r="O9258">
        <f>IF($B9258="","",IFERROR(VLOOKUP($B9258,Mapping!$A:$C,2,0),"Not Mapped"))</f>
        <v/>
      </c>
      <c r="P9258">
        <f>IF($B9258="","",IFERROR(VLOOKUP($B9258,Mapping!$A:$C,3,0),"Not Mapped"))</f>
        <v/>
      </c>
      <c r="Q9258">
        <f>IF($B9258="","",IF(COUNTIF(Exclusions!$A:$A,$B9258)&gt;0,"Yes","No"))</f>
        <v/>
      </c>
      <c r="R9258" s="17">
        <f>IF($B9258="","",MIN(1,DAY($A9258)/IF($N9258="Superstore",Settings!$B$5,Settings!$B$4)))</f>
        <v/>
      </c>
      <c r="S9258" s="17">
        <f>IF(OR($B9258="",$G9258="",$R9258=0),"",$G9258/$R9258)</f>
        <v/>
      </c>
      <c r="T9258">
        <f>IF($S9258="","",IF($S9258&lt;Settings!$B$8,"Critical",IF($S9258&lt;Settings!$B$9,"Semi Critical","Non Critical")))</f>
        <v/>
      </c>
      <c r="U9258">
        <f>IF($B9258="","",IFERROR(VLOOKUP($O9258,Leaders!$A:$B,2,0),"Not Mapped"))</f>
        <v/>
      </c>
    </row>
    <row r="9259">
      <c r="A9259" s="16" t="n"/>
      <c r="G9259" s="17" t="n"/>
      <c r="H9259" s="17" t="n"/>
      <c r="I9259" s="17" t="n"/>
      <c r="J9259" s="17" t="n"/>
      <c r="K9259" s="17" t="n"/>
      <c r="L9259" s="17" t="n"/>
      <c r="N9259">
        <f>IF($B9259="","",IF($C9259="SUPERSTORE","Superstore","DH"))</f>
        <v/>
      </c>
      <c r="O9259">
        <f>IF($B9259="","",IFERROR(VLOOKUP($B9259,Mapping!$A:$C,2,0),"Not Mapped"))</f>
        <v/>
      </c>
      <c r="P9259">
        <f>IF($B9259="","",IFERROR(VLOOKUP($B9259,Mapping!$A:$C,3,0),"Not Mapped"))</f>
        <v/>
      </c>
      <c r="Q9259">
        <f>IF($B9259="","",IF(COUNTIF(Exclusions!$A:$A,$B9259)&gt;0,"Yes","No"))</f>
        <v/>
      </c>
      <c r="R9259" s="17">
        <f>IF($B9259="","",MIN(1,DAY($A9259)/IF($N9259="Superstore",Settings!$B$5,Settings!$B$4)))</f>
        <v/>
      </c>
      <c r="S9259" s="17">
        <f>IF(OR($B9259="",$G9259="",$R9259=0),"",$G9259/$R9259)</f>
        <v/>
      </c>
      <c r="T9259">
        <f>IF($S9259="","",IF($S9259&lt;Settings!$B$8,"Critical",IF($S9259&lt;Settings!$B$9,"Semi Critical","Non Critical")))</f>
        <v/>
      </c>
      <c r="U9259">
        <f>IF($B9259="","",IFERROR(VLOOKUP($O9259,Leaders!$A:$B,2,0),"Not Mapped"))</f>
        <v/>
      </c>
    </row>
    <row r="9260">
      <c r="A9260" s="16" t="n"/>
      <c r="G9260" s="17" t="n"/>
      <c r="H9260" s="17" t="n"/>
      <c r="I9260" s="17" t="n"/>
      <c r="J9260" s="17" t="n"/>
      <c r="K9260" s="17" t="n"/>
      <c r="L9260" s="17" t="n"/>
      <c r="N9260">
        <f>IF($B9260="","",IF($C9260="SUPERSTORE","Superstore","DH"))</f>
        <v/>
      </c>
      <c r="O9260">
        <f>IF($B9260="","",IFERROR(VLOOKUP($B9260,Mapping!$A:$C,2,0),"Not Mapped"))</f>
        <v/>
      </c>
      <c r="P9260">
        <f>IF($B9260="","",IFERROR(VLOOKUP($B9260,Mapping!$A:$C,3,0),"Not Mapped"))</f>
        <v/>
      </c>
      <c r="Q9260">
        <f>IF($B9260="","",IF(COUNTIF(Exclusions!$A:$A,$B9260)&gt;0,"Yes","No"))</f>
        <v/>
      </c>
      <c r="R9260" s="17">
        <f>IF($B9260="","",MIN(1,DAY($A9260)/IF($N9260="Superstore",Settings!$B$5,Settings!$B$4)))</f>
        <v/>
      </c>
      <c r="S9260" s="17">
        <f>IF(OR($B9260="",$G9260="",$R9260=0),"",$G9260/$R9260)</f>
        <v/>
      </c>
      <c r="T9260">
        <f>IF($S9260="","",IF($S9260&lt;Settings!$B$8,"Critical",IF($S9260&lt;Settings!$B$9,"Semi Critical","Non Critical")))</f>
        <v/>
      </c>
      <c r="U9260">
        <f>IF($B9260="","",IFERROR(VLOOKUP($O9260,Leaders!$A:$B,2,0),"Not Mapped"))</f>
        <v/>
      </c>
    </row>
    <row r="9261">
      <c r="A9261" s="16" t="n"/>
      <c r="G9261" s="17" t="n"/>
      <c r="H9261" s="17" t="n"/>
      <c r="I9261" s="17" t="n"/>
      <c r="J9261" s="17" t="n"/>
      <c r="K9261" s="17" t="n"/>
      <c r="L9261" s="17" t="n"/>
      <c r="N9261">
        <f>IF($B9261="","",IF($C9261="SUPERSTORE","Superstore","DH"))</f>
        <v/>
      </c>
      <c r="O9261">
        <f>IF($B9261="","",IFERROR(VLOOKUP($B9261,Mapping!$A:$C,2,0),"Not Mapped"))</f>
        <v/>
      </c>
      <c r="P9261">
        <f>IF($B9261="","",IFERROR(VLOOKUP($B9261,Mapping!$A:$C,3,0),"Not Mapped"))</f>
        <v/>
      </c>
      <c r="Q9261">
        <f>IF($B9261="","",IF(COUNTIF(Exclusions!$A:$A,$B9261)&gt;0,"Yes","No"))</f>
        <v/>
      </c>
      <c r="R9261" s="17">
        <f>IF($B9261="","",MIN(1,DAY($A9261)/IF($N9261="Superstore",Settings!$B$5,Settings!$B$4)))</f>
        <v/>
      </c>
      <c r="S9261" s="17">
        <f>IF(OR($B9261="",$G9261="",$R9261=0),"",$G9261/$R9261)</f>
        <v/>
      </c>
      <c r="T9261">
        <f>IF($S9261="","",IF($S9261&lt;Settings!$B$8,"Critical",IF($S9261&lt;Settings!$B$9,"Semi Critical","Non Critical")))</f>
        <v/>
      </c>
      <c r="U9261">
        <f>IF($B9261="","",IFERROR(VLOOKUP($O9261,Leaders!$A:$B,2,0),"Not Mapped"))</f>
        <v/>
      </c>
    </row>
    <row r="9262">
      <c r="A9262" s="16" t="n"/>
      <c r="G9262" s="17" t="n"/>
      <c r="H9262" s="17" t="n"/>
      <c r="I9262" s="17" t="n"/>
      <c r="J9262" s="17" t="n"/>
      <c r="K9262" s="17" t="n"/>
      <c r="L9262" s="17" t="n"/>
      <c r="N9262">
        <f>IF($B9262="","",IF($C9262="SUPERSTORE","Superstore","DH"))</f>
        <v/>
      </c>
      <c r="O9262">
        <f>IF($B9262="","",IFERROR(VLOOKUP($B9262,Mapping!$A:$C,2,0),"Not Mapped"))</f>
        <v/>
      </c>
      <c r="P9262">
        <f>IF($B9262="","",IFERROR(VLOOKUP($B9262,Mapping!$A:$C,3,0),"Not Mapped"))</f>
        <v/>
      </c>
      <c r="Q9262">
        <f>IF($B9262="","",IF(COUNTIF(Exclusions!$A:$A,$B9262)&gt;0,"Yes","No"))</f>
        <v/>
      </c>
      <c r="R9262" s="17">
        <f>IF($B9262="","",MIN(1,DAY($A9262)/IF($N9262="Superstore",Settings!$B$5,Settings!$B$4)))</f>
        <v/>
      </c>
      <c r="S9262" s="17">
        <f>IF(OR($B9262="",$G9262="",$R9262=0),"",$G9262/$R9262)</f>
        <v/>
      </c>
      <c r="T9262">
        <f>IF($S9262="","",IF($S9262&lt;Settings!$B$8,"Critical",IF($S9262&lt;Settings!$B$9,"Semi Critical","Non Critical")))</f>
        <v/>
      </c>
      <c r="U9262">
        <f>IF($B9262="","",IFERROR(VLOOKUP($O9262,Leaders!$A:$B,2,0),"Not Mapped"))</f>
        <v/>
      </c>
    </row>
    <row r="9263">
      <c r="A9263" s="16" t="n"/>
      <c r="G9263" s="17" t="n"/>
      <c r="H9263" s="17" t="n"/>
      <c r="I9263" s="17" t="n"/>
      <c r="J9263" s="17" t="n"/>
      <c r="K9263" s="17" t="n"/>
      <c r="L9263" s="17" t="n"/>
      <c r="N9263">
        <f>IF($B9263="","",IF($C9263="SUPERSTORE","Superstore","DH"))</f>
        <v/>
      </c>
      <c r="O9263">
        <f>IF($B9263="","",IFERROR(VLOOKUP($B9263,Mapping!$A:$C,2,0),"Not Mapped"))</f>
        <v/>
      </c>
      <c r="P9263">
        <f>IF($B9263="","",IFERROR(VLOOKUP($B9263,Mapping!$A:$C,3,0),"Not Mapped"))</f>
        <v/>
      </c>
      <c r="Q9263">
        <f>IF($B9263="","",IF(COUNTIF(Exclusions!$A:$A,$B9263)&gt;0,"Yes","No"))</f>
        <v/>
      </c>
      <c r="R9263" s="17">
        <f>IF($B9263="","",MIN(1,DAY($A9263)/IF($N9263="Superstore",Settings!$B$5,Settings!$B$4)))</f>
        <v/>
      </c>
      <c r="S9263" s="17">
        <f>IF(OR($B9263="",$G9263="",$R9263=0),"",$G9263/$R9263)</f>
        <v/>
      </c>
      <c r="T9263">
        <f>IF($S9263="","",IF($S9263&lt;Settings!$B$8,"Critical",IF($S9263&lt;Settings!$B$9,"Semi Critical","Non Critical")))</f>
        <v/>
      </c>
      <c r="U9263">
        <f>IF($B9263="","",IFERROR(VLOOKUP($O9263,Leaders!$A:$B,2,0),"Not Mapped"))</f>
        <v/>
      </c>
    </row>
    <row r="9264">
      <c r="A9264" s="16" t="n"/>
      <c r="G9264" s="17" t="n"/>
      <c r="H9264" s="17" t="n"/>
      <c r="I9264" s="17" t="n"/>
      <c r="J9264" s="17" t="n"/>
      <c r="K9264" s="17" t="n"/>
      <c r="L9264" s="17" t="n"/>
      <c r="N9264">
        <f>IF($B9264="","",IF($C9264="SUPERSTORE","Superstore","DH"))</f>
        <v/>
      </c>
      <c r="O9264">
        <f>IF($B9264="","",IFERROR(VLOOKUP($B9264,Mapping!$A:$C,2,0),"Not Mapped"))</f>
        <v/>
      </c>
      <c r="P9264">
        <f>IF($B9264="","",IFERROR(VLOOKUP($B9264,Mapping!$A:$C,3,0),"Not Mapped"))</f>
        <v/>
      </c>
      <c r="Q9264">
        <f>IF($B9264="","",IF(COUNTIF(Exclusions!$A:$A,$B9264)&gt;0,"Yes","No"))</f>
        <v/>
      </c>
      <c r="R9264" s="17">
        <f>IF($B9264="","",MIN(1,DAY($A9264)/IF($N9264="Superstore",Settings!$B$5,Settings!$B$4)))</f>
        <v/>
      </c>
      <c r="S9264" s="17">
        <f>IF(OR($B9264="",$G9264="",$R9264=0),"",$G9264/$R9264)</f>
        <v/>
      </c>
      <c r="T9264">
        <f>IF($S9264="","",IF($S9264&lt;Settings!$B$8,"Critical",IF($S9264&lt;Settings!$B$9,"Semi Critical","Non Critical")))</f>
        <v/>
      </c>
      <c r="U9264">
        <f>IF($B9264="","",IFERROR(VLOOKUP($O9264,Leaders!$A:$B,2,0),"Not Mapped"))</f>
        <v/>
      </c>
    </row>
    <row r="9265">
      <c r="A9265" s="16" t="n"/>
      <c r="G9265" s="17" t="n"/>
      <c r="H9265" s="17" t="n"/>
      <c r="I9265" s="17" t="n"/>
      <c r="J9265" s="17" t="n"/>
      <c r="K9265" s="17" t="n"/>
      <c r="L9265" s="17" t="n"/>
      <c r="N9265">
        <f>IF($B9265="","",IF($C9265="SUPERSTORE","Superstore","DH"))</f>
        <v/>
      </c>
      <c r="O9265">
        <f>IF($B9265="","",IFERROR(VLOOKUP($B9265,Mapping!$A:$C,2,0),"Not Mapped"))</f>
        <v/>
      </c>
      <c r="P9265">
        <f>IF($B9265="","",IFERROR(VLOOKUP($B9265,Mapping!$A:$C,3,0),"Not Mapped"))</f>
        <v/>
      </c>
      <c r="Q9265">
        <f>IF($B9265="","",IF(COUNTIF(Exclusions!$A:$A,$B9265)&gt;0,"Yes","No"))</f>
        <v/>
      </c>
      <c r="R9265" s="17">
        <f>IF($B9265="","",MIN(1,DAY($A9265)/IF($N9265="Superstore",Settings!$B$5,Settings!$B$4)))</f>
        <v/>
      </c>
      <c r="S9265" s="17">
        <f>IF(OR($B9265="",$G9265="",$R9265=0),"",$G9265/$R9265)</f>
        <v/>
      </c>
      <c r="T9265">
        <f>IF($S9265="","",IF($S9265&lt;Settings!$B$8,"Critical",IF($S9265&lt;Settings!$B$9,"Semi Critical","Non Critical")))</f>
        <v/>
      </c>
      <c r="U9265">
        <f>IF($B9265="","",IFERROR(VLOOKUP($O9265,Leaders!$A:$B,2,0),"Not Mapped"))</f>
        <v/>
      </c>
    </row>
    <row r="9266">
      <c r="A9266" s="16" t="n"/>
      <c r="G9266" s="17" t="n"/>
      <c r="H9266" s="17" t="n"/>
      <c r="I9266" s="17" t="n"/>
      <c r="J9266" s="17" t="n"/>
      <c r="K9266" s="17" t="n"/>
      <c r="L9266" s="17" t="n"/>
      <c r="N9266">
        <f>IF($B9266="","",IF($C9266="SUPERSTORE","Superstore","DH"))</f>
        <v/>
      </c>
      <c r="O9266">
        <f>IF($B9266="","",IFERROR(VLOOKUP($B9266,Mapping!$A:$C,2,0),"Not Mapped"))</f>
        <v/>
      </c>
      <c r="P9266">
        <f>IF($B9266="","",IFERROR(VLOOKUP($B9266,Mapping!$A:$C,3,0),"Not Mapped"))</f>
        <v/>
      </c>
      <c r="Q9266">
        <f>IF($B9266="","",IF(COUNTIF(Exclusions!$A:$A,$B9266)&gt;0,"Yes","No"))</f>
        <v/>
      </c>
      <c r="R9266" s="17">
        <f>IF($B9266="","",MIN(1,DAY($A9266)/IF($N9266="Superstore",Settings!$B$5,Settings!$B$4)))</f>
        <v/>
      </c>
      <c r="S9266" s="17">
        <f>IF(OR($B9266="",$G9266="",$R9266=0),"",$G9266/$R9266)</f>
        <v/>
      </c>
      <c r="T9266">
        <f>IF($S9266="","",IF($S9266&lt;Settings!$B$8,"Critical",IF($S9266&lt;Settings!$B$9,"Semi Critical","Non Critical")))</f>
        <v/>
      </c>
      <c r="U9266">
        <f>IF($B9266="","",IFERROR(VLOOKUP($O9266,Leaders!$A:$B,2,0),"Not Mapped"))</f>
        <v/>
      </c>
    </row>
    <row r="9267">
      <c r="A9267" s="16" t="n"/>
      <c r="G9267" s="17" t="n"/>
      <c r="H9267" s="17" t="n"/>
      <c r="I9267" s="17" t="n"/>
      <c r="J9267" s="17" t="n"/>
      <c r="K9267" s="17" t="n"/>
      <c r="L9267" s="17" t="n"/>
      <c r="N9267">
        <f>IF($B9267="","",IF($C9267="SUPERSTORE","Superstore","DH"))</f>
        <v/>
      </c>
      <c r="O9267">
        <f>IF($B9267="","",IFERROR(VLOOKUP($B9267,Mapping!$A:$C,2,0),"Not Mapped"))</f>
        <v/>
      </c>
      <c r="P9267">
        <f>IF($B9267="","",IFERROR(VLOOKUP($B9267,Mapping!$A:$C,3,0),"Not Mapped"))</f>
        <v/>
      </c>
      <c r="Q9267">
        <f>IF($B9267="","",IF(COUNTIF(Exclusions!$A:$A,$B9267)&gt;0,"Yes","No"))</f>
        <v/>
      </c>
      <c r="R9267" s="17">
        <f>IF($B9267="","",MIN(1,DAY($A9267)/IF($N9267="Superstore",Settings!$B$5,Settings!$B$4)))</f>
        <v/>
      </c>
      <c r="S9267" s="17">
        <f>IF(OR($B9267="",$G9267="",$R9267=0),"",$G9267/$R9267)</f>
        <v/>
      </c>
      <c r="T9267">
        <f>IF($S9267="","",IF($S9267&lt;Settings!$B$8,"Critical",IF($S9267&lt;Settings!$B$9,"Semi Critical","Non Critical")))</f>
        <v/>
      </c>
      <c r="U9267">
        <f>IF($B9267="","",IFERROR(VLOOKUP($O9267,Leaders!$A:$B,2,0),"Not Mapped"))</f>
        <v/>
      </c>
    </row>
    <row r="9268">
      <c r="A9268" s="16" t="n"/>
      <c r="G9268" s="17" t="n"/>
      <c r="H9268" s="17" t="n"/>
      <c r="I9268" s="17" t="n"/>
      <c r="J9268" s="17" t="n"/>
      <c r="K9268" s="17" t="n"/>
      <c r="L9268" s="17" t="n"/>
      <c r="N9268">
        <f>IF($B9268="","",IF($C9268="SUPERSTORE","Superstore","DH"))</f>
        <v/>
      </c>
      <c r="O9268">
        <f>IF($B9268="","",IFERROR(VLOOKUP($B9268,Mapping!$A:$C,2,0),"Not Mapped"))</f>
        <v/>
      </c>
      <c r="P9268">
        <f>IF($B9268="","",IFERROR(VLOOKUP($B9268,Mapping!$A:$C,3,0),"Not Mapped"))</f>
        <v/>
      </c>
      <c r="Q9268">
        <f>IF($B9268="","",IF(COUNTIF(Exclusions!$A:$A,$B9268)&gt;0,"Yes","No"))</f>
        <v/>
      </c>
      <c r="R9268" s="17">
        <f>IF($B9268="","",MIN(1,DAY($A9268)/IF($N9268="Superstore",Settings!$B$5,Settings!$B$4)))</f>
        <v/>
      </c>
      <c r="S9268" s="17">
        <f>IF(OR($B9268="",$G9268="",$R9268=0),"",$G9268/$R9268)</f>
        <v/>
      </c>
      <c r="T9268">
        <f>IF($S9268="","",IF($S9268&lt;Settings!$B$8,"Critical",IF($S9268&lt;Settings!$B$9,"Semi Critical","Non Critical")))</f>
        <v/>
      </c>
      <c r="U9268">
        <f>IF($B9268="","",IFERROR(VLOOKUP($O9268,Leaders!$A:$B,2,0),"Not Mapped"))</f>
        <v/>
      </c>
    </row>
    <row r="9269">
      <c r="A9269" s="16" t="n"/>
      <c r="G9269" s="17" t="n"/>
      <c r="H9269" s="17" t="n"/>
      <c r="I9269" s="17" t="n"/>
      <c r="J9269" s="17" t="n"/>
      <c r="K9269" s="17" t="n"/>
      <c r="L9269" s="17" t="n"/>
      <c r="N9269">
        <f>IF($B9269="","",IF($C9269="SUPERSTORE","Superstore","DH"))</f>
        <v/>
      </c>
      <c r="O9269">
        <f>IF($B9269="","",IFERROR(VLOOKUP($B9269,Mapping!$A:$C,2,0),"Not Mapped"))</f>
        <v/>
      </c>
      <c r="P9269">
        <f>IF($B9269="","",IFERROR(VLOOKUP($B9269,Mapping!$A:$C,3,0),"Not Mapped"))</f>
        <v/>
      </c>
      <c r="Q9269">
        <f>IF($B9269="","",IF(COUNTIF(Exclusions!$A:$A,$B9269)&gt;0,"Yes","No"))</f>
        <v/>
      </c>
      <c r="R9269" s="17">
        <f>IF($B9269="","",MIN(1,DAY($A9269)/IF($N9269="Superstore",Settings!$B$5,Settings!$B$4)))</f>
        <v/>
      </c>
      <c r="S9269" s="17">
        <f>IF(OR($B9269="",$G9269="",$R9269=0),"",$G9269/$R9269)</f>
        <v/>
      </c>
      <c r="T9269">
        <f>IF($S9269="","",IF($S9269&lt;Settings!$B$8,"Critical",IF($S9269&lt;Settings!$B$9,"Semi Critical","Non Critical")))</f>
        <v/>
      </c>
      <c r="U9269">
        <f>IF($B9269="","",IFERROR(VLOOKUP($O9269,Leaders!$A:$B,2,0),"Not Mapped"))</f>
        <v/>
      </c>
    </row>
    <row r="9270">
      <c r="A9270" s="16" t="n"/>
      <c r="G9270" s="17" t="n"/>
      <c r="H9270" s="17" t="n"/>
      <c r="I9270" s="17" t="n"/>
      <c r="J9270" s="17" t="n"/>
      <c r="K9270" s="17" t="n"/>
      <c r="L9270" s="17" t="n"/>
      <c r="N9270">
        <f>IF($B9270="","",IF($C9270="SUPERSTORE","Superstore","DH"))</f>
        <v/>
      </c>
      <c r="O9270">
        <f>IF($B9270="","",IFERROR(VLOOKUP($B9270,Mapping!$A:$C,2,0),"Not Mapped"))</f>
        <v/>
      </c>
      <c r="P9270">
        <f>IF($B9270="","",IFERROR(VLOOKUP($B9270,Mapping!$A:$C,3,0),"Not Mapped"))</f>
        <v/>
      </c>
      <c r="Q9270">
        <f>IF($B9270="","",IF(COUNTIF(Exclusions!$A:$A,$B9270)&gt;0,"Yes","No"))</f>
        <v/>
      </c>
      <c r="R9270" s="17">
        <f>IF($B9270="","",MIN(1,DAY($A9270)/IF($N9270="Superstore",Settings!$B$5,Settings!$B$4)))</f>
        <v/>
      </c>
      <c r="S9270" s="17">
        <f>IF(OR($B9270="",$G9270="",$R9270=0),"",$G9270/$R9270)</f>
        <v/>
      </c>
      <c r="T9270">
        <f>IF($S9270="","",IF($S9270&lt;Settings!$B$8,"Critical",IF($S9270&lt;Settings!$B$9,"Semi Critical","Non Critical")))</f>
        <v/>
      </c>
      <c r="U9270">
        <f>IF($B9270="","",IFERROR(VLOOKUP($O9270,Leaders!$A:$B,2,0),"Not Mapped"))</f>
        <v/>
      </c>
    </row>
    <row r="9271">
      <c r="A9271" s="16" t="n"/>
      <c r="G9271" s="17" t="n"/>
      <c r="H9271" s="17" t="n"/>
      <c r="I9271" s="17" t="n"/>
      <c r="J9271" s="17" t="n"/>
      <c r="K9271" s="17" t="n"/>
      <c r="L9271" s="17" t="n"/>
      <c r="N9271">
        <f>IF($B9271="","",IF($C9271="SUPERSTORE","Superstore","DH"))</f>
        <v/>
      </c>
      <c r="O9271">
        <f>IF($B9271="","",IFERROR(VLOOKUP($B9271,Mapping!$A:$C,2,0),"Not Mapped"))</f>
        <v/>
      </c>
      <c r="P9271">
        <f>IF($B9271="","",IFERROR(VLOOKUP($B9271,Mapping!$A:$C,3,0),"Not Mapped"))</f>
        <v/>
      </c>
      <c r="Q9271">
        <f>IF($B9271="","",IF(COUNTIF(Exclusions!$A:$A,$B9271)&gt;0,"Yes","No"))</f>
        <v/>
      </c>
      <c r="R9271" s="17">
        <f>IF($B9271="","",MIN(1,DAY($A9271)/IF($N9271="Superstore",Settings!$B$5,Settings!$B$4)))</f>
        <v/>
      </c>
      <c r="S9271" s="17">
        <f>IF(OR($B9271="",$G9271="",$R9271=0),"",$G9271/$R9271)</f>
        <v/>
      </c>
      <c r="T9271">
        <f>IF($S9271="","",IF($S9271&lt;Settings!$B$8,"Critical",IF($S9271&lt;Settings!$B$9,"Semi Critical","Non Critical")))</f>
        <v/>
      </c>
      <c r="U9271">
        <f>IF($B9271="","",IFERROR(VLOOKUP($O9271,Leaders!$A:$B,2,0),"Not Mapped"))</f>
        <v/>
      </c>
    </row>
    <row r="9272">
      <c r="A9272" s="16" t="n"/>
      <c r="G9272" s="17" t="n"/>
      <c r="H9272" s="17" t="n"/>
      <c r="I9272" s="17" t="n"/>
      <c r="J9272" s="17" t="n"/>
      <c r="K9272" s="17" t="n"/>
      <c r="L9272" s="17" t="n"/>
      <c r="N9272">
        <f>IF($B9272="","",IF($C9272="SUPERSTORE","Superstore","DH"))</f>
        <v/>
      </c>
      <c r="O9272">
        <f>IF($B9272="","",IFERROR(VLOOKUP($B9272,Mapping!$A:$C,2,0),"Not Mapped"))</f>
        <v/>
      </c>
      <c r="P9272">
        <f>IF($B9272="","",IFERROR(VLOOKUP($B9272,Mapping!$A:$C,3,0),"Not Mapped"))</f>
        <v/>
      </c>
      <c r="Q9272">
        <f>IF($B9272="","",IF(COUNTIF(Exclusions!$A:$A,$B9272)&gt;0,"Yes","No"))</f>
        <v/>
      </c>
      <c r="R9272" s="17">
        <f>IF($B9272="","",MIN(1,DAY($A9272)/IF($N9272="Superstore",Settings!$B$5,Settings!$B$4)))</f>
        <v/>
      </c>
      <c r="S9272" s="17">
        <f>IF(OR($B9272="",$G9272="",$R9272=0),"",$G9272/$R9272)</f>
        <v/>
      </c>
      <c r="T9272">
        <f>IF($S9272="","",IF($S9272&lt;Settings!$B$8,"Critical",IF($S9272&lt;Settings!$B$9,"Semi Critical","Non Critical")))</f>
        <v/>
      </c>
      <c r="U9272">
        <f>IF($B9272="","",IFERROR(VLOOKUP($O9272,Leaders!$A:$B,2,0),"Not Mapped"))</f>
        <v/>
      </c>
    </row>
    <row r="9273">
      <c r="A9273" s="16" t="n"/>
      <c r="G9273" s="17" t="n"/>
      <c r="H9273" s="17" t="n"/>
      <c r="I9273" s="17" t="n"/>
      <c r="J9273" s="17" t="n"/>
      <c r="K9273" s="17" t="n"/>
      <c r="L9273" s="17" t="n"/>
      <c r="N9273">
        <f>IF($B9273="","",IF($C9273="SUPERSTORE","Superstore","DH"))</f>
        <v/>
      </c>
      <c r="O9273">
        <f>IF($B9273="","",IFERROR(VLOOKUP($B9273,Mapping!$A:$C,2,0),"Not Mapped"))</f>
        <v/>
      </c>
      <c r="P9273">
        <f>IF($B9273="","",IFERROR(VLOOKUP($B9273,Mapping!$A:$C,3,0),"Not Mapped"))</f>
        <v/>
      </c>
      <c r="Q9273">
        <f>IF($B9273="","",IF(COUNTIF(Exclusions!$A:$A,$B9273)&gt;0,"Yes","No"))</f>
        <v/>
      </c>
      <c r="R9273" s="17">
        <f>IF($B9273="","",MIN(1,DAY($A9273)/IF($N9273="Superstore",Settings!$B$5,Settings!$B$4)))</f>
        <v/>
      </c>
      <c r="S9273" s="17">
        <f>IF(OR($B9273="",$G9273="",$R9273=0),"",$G9273/$R9273)</f>
        <v/>
      </c>
      <c r="T9273">
        <f>IF($S9273="","",IF($S9273&lt;Settings!$B$8,"Critical",IF($S9273&lt;Settings!$B$9,"Semi Critical","Non Critical")))</f>
        <v/>
      </c>
      <c r="U9273">
        <f>IF($B9273="","",IFERROR(VLOOKUP($O9273,Leaders!$A:$B,2,0),"Not Mapped"))</f>
        <v/>
      </c>
    </row>
    <row r="9274">
      <c r="A9274" s="16" t="n"/>
      <c r="G9274" s="17" t="n"/>
      <c r="H9274" s="17" t="n"/>
      <c r="I9274" s="17" t="n"/>
      <c r="J9274" s="17" t="n"/>
      <c r="K9274" s="17" t="n"/>
      <c r="L9274" s="17" t="n"/>
      <c r="N9274">
        <f>IF($B9274="","",IF($C9274="SUPERSTORE","Superstore","DH"))</f>
        <v/>
      </c>
      <c r="O9274">
        <f>IF($B9274="","",IFERROR(VLOOKUP($B9274,Mapping!$A:$C,2,0),"Not Mapped"))</f>
        <v/>
      </c>
      <c r="P9274">
        <f>IF($B9274="","",IFERROR(VLOOKUP($B9274,Mapping!$A:$C,3,0),"Not Mapped"))</f>
        <v/>
      </c>
      <c r="Q9274">
        <f>IF($B9274="","",IF(COUNTIF(Exclusions!$A:$A,$B9274)&gt;0,"Yes","No"))</f>
        <v/>
      </c>
      <c r="R9274" s="17">
        <f>IF($B9274="","",MIN(1,DAY($A9274)/IF($N9274="Superstore",Settings!$B$5,Settings!$B$4)))</f>
        <v/>
      </c>
      <c r="S9274" s="17">
        <f>IF(OR($B9274="",$G9274="",$R9274=0),"",$G9274/$R9274)</f>
        <v/>
      </c>
      <c r="T9274">
        <f>IF($S9274="","",IF($S9274&lt;Settings!$B$8,"Critical",IF($S9274&lt;Settings!$B$9,"Semi Critical","Non Critical")))</f>
        <v/>
      </c>
      <c r="U9274">
        <f>IF($B9274="","",IFERROR(VLOOKUP($O9274,Leaders!$A:$B,2,0),"Not Mapped"))</f>
        <v/>
      </c>
    </row>
    <row r="9275">
      <c r="A9275" s="16" t="n"/>
      <c r="G9275" s="17" t="n"/>
      <c r="H9275" s="17" t="n"/>
      <c r="I9275" s="17" t="n"/>
      <c r="J9275" s="17" t="n"/>
      <c r="K9275" s="17" t="n"/>
      <c r="L9275" s="17" t="n"/>
      <c r="N9275">
        <f>IF($B9275="","",IF($C9275="SUPERSTORE","Superstore","DH"))</f>
        <v/>
      </c>
      <c r="O9275">
        <f>IF($B9275="","",IFERROR(VLOOKUP($B9275,Mapping!$A:$C,2,0),"Not Mapped"))</f>
        <v/>
      </c>
      <c r="P9275">
        <f>IF($B9275="","",IFERROR(VLOOKUP($B9275,Mapping!$A:$C,3,0),"Not Mapped"))</f>
        <v/>
      </c>
      <c r="Q9275">
        <f>IF($B9275="","",IF(COUNTIF(Exclusions!$A:$A,$B9275)&gt;0,"Yes","No"))</f>
        <v/>
      </c>
      <c r="R9275" s="17">
        <f>IF($B9275="","",MIN(1,DAY($A9275)/IF($N9275="Superstore",Settings!$B$5,Settings!$B$4)))</f>
        <v/>
      </c>
      <c r="S9275" s="17">
        <f>IF(OR($B9275="",$G9275="",$R9275=0),"",$G9275/$R9275)</f>
        <v/>
      </c>
      <c r="T9275">
        <f>IF($S9275="","",IF($S9275&lt;Settings!$B$8,"Critical",IF($S9275&lt;Settings!$B$9,"Semi Critical","Non Critical")))</f>
        <v/>
      </c>
      <c r="U9275">
        <f>IF($B9275="","",IFERROR(VLOOKUP($O9275,Leaders!$A:$B,2,0),"Not Mapped"))</f>
        <v/>
      </c>
    </row>
    <row r="9276">
      <c r="A9276" s="16" t="n"/>
      <c r="G9276" s="17" t="n"/>
      <c r="H9276" s="17" t="n"/>
      <c r="I9276" s="17" t="n"/>
      <c r="J9276" s="17" t="n"/>
      <c r="K9276" s="17" t="n"/>
      <c r="L9276" s="17" t="n"/>
      <c r="N9276">
        <f>IF($B9276="","",IF($C9276="SUPERSTORE","Superstore","DH"))</f>
        <v/>
      </c>
      <c r="O9276">
        <f>IF($B9276="","",IFERROR(VLOOKUP($B9276,Mapping!$A:$C,2,0),"Not Mapped"))</f>
        <v/>
      </c>
      <c r="P9276">
        <f>IF($B9276="","",IFERROR(VLOOKUP($B9276,Mapping!$A:$C,3,0),"Not Mapped"))</f>
        <v/>
      </c>
      <c r="Q9276">
        <f>IF($B9276="","",IF(COUNTIF(Exclusions!$A:$A,$B9276)&gt;0,"Yes","No"))</f>
        <v/>
      </c>
      <c r="R9276" s="17">
        <f>IF($B9276="","",MIN(1,DAY($A9276)/IF($N9276="Superstore",Settings!$B$5,Settings!$B$4)))</f>
        <v/>
      </c>
      <c r="S9276" s="17">
        <f>IF(OR($B9276="",$G9276="",$R9276=0),"",$G9276/$R9276)</f>
        <v/>
      </c>
      <c r="T9276">
        <f>IF($S9276="","",IF($S9276&lt;Settings!$B$8,"Critical",IF($S9276&lt;Settings!$B$9,"Semi Critical","Non Critical")))</f>
        <v/>
      </c>
      <c r="U9276">
        <f>IF($B9276="","",IFERROR(VLOOKUP($O9276,Leaders!$A:$B,2,0),"Not Mapped"))</f>
        <v/>
      </c>
    </row>
    <row r="9277">
      <c r="A9277" s="16" t="n"/>
      <c r="G9277" s="17" t="n"/>
      <c r="H9277" s="17" t="n"/>
      <c r="I9277" s="17" t="n"/>
      <c r="J9277" s="17" t="n"/>
      <c r="K9277" s="17" t="n"/>
      <c r="L9277" s="17" t="n"/>
      <c r="N9277">
        <f>IF($B9277="","",IF($C9277="SUPERSTORE","Superstore","DH"))</f>
        <v/>
      </c>
      <c r="O9277">
        <f>IF($B9277="","",IFERROR(VLOOKUP($B9277,Mapping!$A:$C,2,0),"Not Mapped"))</f>
        <v/>
      </c>
      <c r="P9277">
        <f>IF($B9277="","",IFERROR(VLOOKUP($B9277,Mapping!$A:$C,3,0),"Not Mapped"))</f>
        <v/>
      </c>
      <c r="Q9277">
        <f>IF($B9277="","",IF(COUNTIF(Exclusions!$A:$A,$B9277)&gt;0,"Yes","No"))</f>
        <v/>
      </c>
      <c r="R9277" s="17">
        <f>IF($B9277="","",MIN(1,DAY($A9277)/IF($N9277="Superstore",Settings!$B$5,Settings!$B$4)))</f>
        <v/>
      </c>
      <c r="S9277" s="17">
        <f>IF(OR($B9277="",$G9277="",$R9277=0),"",$G9277/$R9277)</f>
        <v/>
      </c>
      <c r="T9277">
        <f>IF($S9277="","",IF($S9277&lt;Settings!$B$8,"Critical",IF($S9277&lt;Settings!$B$9,"Semi Critical","Non Critical")))</f>
        <v/>
      </c>
      <c r="U9277">
        <f>IF($B9277="","",IFERROR(VLOOKUP($O9277,Leaders!$A:$B,2,0),"Not Mapped"))</f>
        <v/>
      </c>
    </row>
    <row r="9278">
      <c r="A9278" s="16" t="n"/>
      <c r="G9278" s="17" t="n"/>
      <c r="H9278" s="17" t="n"/>
      <c r="I9278" s="17" t="n"/>
      <c r="J9278" s="17" t="n"/>
      <c r="K9278" s="17" t="n"/>
      <c r="L9278" s="17" t="n"/>
      <c r="N9278">
        <f>IF($B9278="","",IF($C9278="SUPERSTORE","Superstore","DH"))</f>
        <v/>
      </c>
      <c r="O9278">
        <f>IF($B9278="","",IFERROR(VLOOKUP($B9278,Mapping!$A:$C,2,0),"Not Mapped"))</f>
        <v/>
      </c>
      <c r="P9278">
        <f>IF($B9278="","",IFERROR(VLOOKUP($B9278,Mapping!$A:$C,3,0),"Not Mapped"))</f>
        <v/>
      </c>
      <c r="Q9278">
        <f>IF($B9278="","",IF(COUNTIF(Exclusions!$A:$A,$B9278)&gt;0,"Yes","No"))</f>
        <v/>
      </c>
      <c r="R9278" s="17">
        <f>IF($B9278="","",MIN(1,DAY($A9278)/IF($N9278="Superstore",Settings!$B$5,Settings!$B$4)))</f>
        <v/>
      </c>
      <c r="S9278" s="17">
        <f>IF(OR($B9278="",$G9278="",$R9278=0),"",$G9278/$R9278)</f>
        <v/>
      </c>
      <c r="T9278">
        <f>IF($S9278="","",IF($S9278&lt;Settings!$B$8,"Critical",IF($S9278&lt;Settings!$B$9,"Semi Critical","Non Critical")))</f>
        <v/>
      </c>
      <c r="U9278">
        <f>IF($B9278="","",IFERROR(VLOOKUP($O9278,Leaders!$A:$B,2,0),"Not Mapped"))</f>
        <v/>
      </c>
    </row>
    <row r="9279">
      <c r="A9279" s="16" t="n"/>
      <c r="G9279" s="17" t="n"/>
      <c r="H9279" s="17" t="n"/>
      <c r="I9279" s="17" t="n"/>
      <c r="J9279" s="17" t="n"/>
      <c r="K9279" s="17" t="n"/>
      <c r="L9279" s="17" t="n"/>
      <c r="N9279">
        <f>IF($B9279="","",IF($C9279="SUPERSTORE","Superstore","DH"))</f>
        <v/>
      </c>
      <c r="O9279">
        <f>IF($B9279="","",IFERROR(VLOOKUP($B9279,Mapping!$A:$C,2,0),"Not Mapped"))</f>
        <v/>
      </c>
      <c r="P9279">
        <f>IF($B9279="","",IFERROR(VLOOKUP($B9279,Mapping!$A:$C,3,0),"Not Mapped"))</f>
        <v/>
      </c>
      <c r="Q9279">
        <f>IF($B9279="","",IF(COUNTIF(Exclusions!$A:$A,$B9279)&gt;0,"Yes","No"))</f>
        <v/>
      </c>
      <c r="R9279" s="17">
        <f>IF($B9279="","",MIN(1,DAY($A9279)/IF($N9279="Superstore",Settings!$B$5,Settings!$B$4)))</f>
        <v/>
      </c>
      <c r="S9279" s="17">
        <f>IF(OR($B9279="",$G9279="",$R9279=0),"",$G9279/$R9279)</f>
        <v/>
      </c>
      <c r="T9279">
        <f>IF($S9279="","",IF($S9279&lt;Settings!$B$8,"Critical",IF($S9279&lt;Settings!$B$9,"Semi Critical","Non Critical")))</f>
        <v/>
      </c>
      <c r="U9279">
        <f>IF($B9279="","",IFERROR(VLOOKUP($O9279,Leaders!$A:$B,2,0),"Not Mapped"))</f>
        <v/>
      </c>
    </row>
    <row r="9280">
      <c r="A9280" s="16" t="n"/>
      <c r="G9280" s="17" t="n"/>
      <c r="H9280" s="17" t="n"/>
      <c r="I9280" s="17" t="n"/>
      <c r="J9280" s="17" t="n"/>
      <c r="K9280" s="17" t="n"/>
      <c r="L9280" s="17" t="n"/>
      <c r="N9280">
        <f>IF($B9280="","",IF($C9280="SUPERSTORE","Superstore","DH"))</f>
        <v/>
      </c>
      <c r="O9280">
        <f>IF($B9280="","",IFERROR(VLOOKUP($B9280,Mapping!$A:$C,2,0),"Not Mapped"))</f>
        <v/>
      </c>
      <c r="P9280">
        <f>IF($B9280="","",IFERROR(VLOOKUP($B9280,Mapping!$A:$C,3,0),"Not Mapped"))</f>
        <v/>
      </c>
      <c r="Q9280">
        <f>IF($B9280="","",IF(COUNTIF(Exclusions!$A:$A,$B9280)&gt;0,"Yes","No"))</f>
        <v/>
      </c>
      <c r="R9280" s="17">
        <f>IF($B9280="","",MIN(1,DAY($A9280)/IF($N9280="Superstore",Settings!$B$5,Settings!$B$4)))</f>
        <v/>
      </c>
      <c r="S9280" s="17">
        <f>IF(OR($B9280="",$G9280="",$R9280=0),"",$G9280/$R9280)</f>
        <v/>
      </c>
      <c r="T9280">
        <f>IF($S9280="","",IF($S9280&lt;Settings!$B$8,"Critical",IF($S9280&lt;Settings!$B$9,"Semi Critical","Non Critical")))</f>
        <v/>
      </c>
      <c r="U9280">
        <f>IF($B9280="","",IFERROR(VLOOKUP($O9280,Leaders!$A:$B,2,0),"Not Mapped"))</f>
        <v/>
      </c>
    </row>
    <row r="9281">
      <c r="A9281" s="16" t="n"/>
      <c r="G9281" s="17" t="n"/>
      <c r="H9281" s="17" t="n"/>
      <c r="I9281" s="17" t="n"/>
      <c r="J9281" s="17" t="n"/>
      <c r="K9281" s="17" t="n"/>
      <c r="L9281" s="17" t="n"/>
      <c r="N9281">
        <f>IF($B9281="","",IF($C9281="SUPERSTORE","Superstore","DH"))</f>
        <v/>
      </c>
      <c r="O9281">
        <f>IF($B9281="","",IFERROR(VLOOKUP($B9281,Mapping!$A:$C,2,0),"Not Mapped"))</f>
        <v/>
      </c>
      <c r="P9281">
        <f>IF($B9281="","",IFERROR(VLOOKUP($B9281,Mapping!$A:$C,3,0),"Not Mapped"))</f>
        <v/>
      </c>
      <c r="Q9281">
        <f>IF($B9281="","",IF(COUNTIF(Exclusions!$A:$A,$B9281)&gt;0,"Yes","No"))</f>
        <v/>
      </c>
      <c r="R9281" s="17">
        <f>IF($B9281="","",MIN(1,DAY($A9281)/IF($N9281="Superstore",Settings!$B$5,Settings!$B$4)))</f>
        <v/>
      </c>
      <c r="S9281" s="17">
        <f>IF(OR($B9281="",$G9281="",$R9281=0),"",$G9281/$R9281)</f>
        <v/>
      </c>
      <c r="T9281">
        <f>IF($S9281="","",IF($S9281&lt;Settings!$B$8,"Critical",IF($S9281&lt;Settings!$B$9,"Semi Critical","Non Critical")))</f>
        <v/>
      </c>
      <c r="U9281">
        <f>IF($B9281="","",IFERROR(VLOOKUP($O9281,Leaders!$A:$B,2,0),"Not Mapped"))</f>
        <v/>
      </c>
    </row>
    <row r="9282">
      <c r="A9282" s="16" t="n"/>
      <c r="G9282" s="17" t="n"/>
      <c r="H9282" s="17" t="n"/>
      <c r="I9282" s="17" t="n"/>
      <c r="J9282" s="17" t="n"/>
      <c r="K9282" s="17" t="n"/>
      <c r="L9282" s="17" t="n"/>
      <c r="N9282">
        <f>IF($B9282="","",IF($C9282="SUPERSTORE","Superstore","DH"))</f>
        <v/>
      </c>
      <c r="O9282">
        <f>IF($B9282="","",IFERROR(VLOOKUP($B9282,Mapping!$A:$C,2,0),"Not Mapped"))</f>
        <v/>
      </c>
      <c r="P9282">
        <f>IF($B9282="","",IFERROR(VLOOKUP($B9282,Mapping!$A:$C,3,0),"Not Mapped"))</f>
        <v/>
      </c>
      <c r="Q9282">
        <f>IF($B9282="","",IF(COUNTIF(Exclusions!$A:$A,$B9282)&gt;0,"Yes","No"))</f>
        <v/>
      </c>
      <c r="R9282" s="17">
        <f>IF($B9282="","",MIN(1,DAY($A9282)/IF($N9282="Superstore",Settings!$B$5,Settings!$B$4)))</f>
        <v/>
      </c>
      <c r="S9282" s="17">
        <f>IF(OR($B9282="",$G9282="",$R9282=0),"",$G9282/$R9282)</f>
        <v/>
      </c>
      <c r="T9282">
        <f>IF($S9282="","",IF($S9282&lt;Settings!$B$8,"Critical",IF($S9282&lt;Settings!$B$9,"Semi Critical","Non Critical")))</f>
        <v/>
      </c>
      <c r="U9282">
        <f>IF($B9282="","",IFERROR(VLOOKUP($O9282,Leaders!$A:$B,2,0),"Not Mapped"))</f>
        <v/>
      </c>
    </row>
    <row r="9283">
      <c r="A9283" s="16" t="n"/>
      <c r="G9283" s="17" t="n"/>
      <c r="H9283" s="17" t="n"/>
      <c r="I9283" s="17" t="n"/>
      <c r="J9283" s="17" t="n"/>
      <c r="K9283" s="17" t="n"/>
      <c r="L9283" s="17" t="n"/>
      <c r="N9283">
        <f>IF($B9283="","",IF($C9283="SUPERSTORE","Superstore","DH"))</f>
        <v/>
      </c>
      <c r="O9283">
        <f>IF($B9283="","",IFERROR(VLOOKUP($B9283,Mapping!$A:$C,2,0),"Not Mapped"))</f>
        <v/>
      </c>
      <c r="P9283">
        <f>IF($B9283="","",IFERROR(VLOOKUP($B9283,Mapping!$A:$C,3,0),"Not Mapped"))</f>
        <v/>
      </c>
      <c r="Q9283">
        <f>IF($B9283="","",IF(COUNTIF(Exclusions!$A:$A,$B9283)&gt;0,"Yes","No"))</f>
        <v/>
      </c>
      <c r="R9283" s="17">
        <f>IF($B9283="","",MIN(1,DAY($A9283)/IF($N9283="Superstore",Settings!$B$5,Settings!$B$4)))</f>
        <v/>
      </c>
      <c r="S9283" s="17">
        <f>IF(OR($B9283="",$G9283="",$R9283=0),"",$G9283/$R9283)</f>
        <v/>
      </c>
      <c r="T9283">
        <f>IF($S9283="","",IF($S9283&lt;Settings!$B$8,"Critical",IF($S9283&lt;Settings!$B$9,"Semi Critical","Non Critical")))</f>
        <v/>
      </c>
      <c r="U9283">
        <f>IF($B9283="","",IFERROR(VLOOKUP($O9283,Leaders!$A:$B,2,0),"Not Mapped"))</f>
        <v/>
      </c>
    </row>
    <row r="9284">
      <c r="A9284" s="16" t="n"/>
      <c r="G9284" s="17" t="n"/>
      <c r="H9284" s="17" t="n"/>
      <c r="I9284" s="17" t="n"/>
      <c r="J9284" s="17" t="n"/>
      <c r="K9284" s="17" t="n"/>
      <c r="L9284" s="17" t="n"/>
      <c r="N9284">
        <f>IF($B9284="","",IF($C9284="SUPERSTORE","Superstore","DH"))</f>
        <v/>
      </c>
      <c r="O9284">
        <f>IF($B9284="","",IFERROR(VLOOKUP($B9284,Mapping!$A:$C,2,0),"Not Mapped"))</f>
        <v/>
      </c>
      <c r="P9284">
        <f>IF($B9284="","",IFERROR(VLOOKUP($B9284,Mapping!$A:$C,3,0),"Not Mapped"))</f>
        <v/>
      </c>
      <c r="Q9284">
        <f>IF($B9284="","",IF(COUNTIF(Exclusions!$A:$A,$B9284)&gt;0,"Yes","No"))</f>
        <v/>
      </c>
      <c r="R9284" s="17">
        <f>IF($B9284="","",MIN(1,DAY($A9284)/IF($N9284="Superstore",Settings!$B$5,Settings!$B$4)))</f>
        <v/>
      </c>
      <c r="S9284" s="17">
        <f>IF(OR($B9284="",$G9284="",$R9284=0),"",$G9284/$R9284)</f>
        <v/>
      </c>
      <c r="T9284">
        <f>IF($S9284="","",IF($S9284&lt;Settings!$B$8,"Critical",IF($S9284&lt;Settings!$B$9,"Semi Critical","Non Critical")))</f>
        <v/>
      </c>
      <c r="U9284">
        <f>IF($B9284="","",IFERROR(VLOOKUP($O9284,Leaders!$A:$B,2,0),"Not Mapped"))</f>
        <v/>
      </c>
    </row>
    <row r="9285">
      <c r="A9285" s="16" t="n"/>
      <c r="G9285" s="17" t="n"/>
      <c r="H9285" s="17" t="n"/>
      <c r="I9285" s="17" t="n"/>
      <c r="J9285" s="17" t="n"/>
      <c r="K9285" s="17" t="n"/>
      <c r="L9285" s="17" t="n"/>
      <c r="N9285">
        <f>IF($B9285="","",IF($C9285="SUPERSTORE","Superstore","DH"))</f>
        <v/>
      </c>
      <c r="O9285">
        <f>IF($B9285="","",IFERROR(VLOOKUP($B9285,Mapping!$A:$C,2,0),"Not Mapped"))</f>
        <v/>
      </c>
      <c r="P9285">
        <f>IF($B9285="","",IFERROR(VLOOKUP($B9285,Mapping!$A:$C,3,0),"Not Mapped"))</f>
        <v/>
      </c>
      <c r="Q9285">
        <f>IF($B9285="","",IF(COUNTIF(Exclusions!$A:$A,$B9285)&gt;0,"Yes","No"))</f>
        <v/>
      </c>
      <c r="R9285" s="17">
        <f>IF($B9285="","",MIN(1,DAY($A9285)/IF($N9285="Superstore",Settings!$B$5,Settings!$B$4)))</f>
        <v/>
      </c>
      <c r="S9285" s="17">
        <f>IF(OR($B9285="",$G9285="",$R9285=0),"",$G9285/$R9285)</f>
        <v/>
      </c>
      <c r="T9285">
        <f>IF($S9285="","",IF($S9285&lt;Settings!$B$8,"Critical",IF($S9285&lt;Settings!$B$9,"Semi Critical","Non Critical")))</f>
        <v/>
      </c>
      <c r="U9285">
        <f>IF($B9285="","",IFERROR(VLOOKUP($O9285,Leaders!$A:$B,2,0),"Not Mapped"))</f>
        <v/>
      </c>
    </row>
    <row r="9286">
      <c r="A9286" s="16" t="n"/>
      <c r="G9286" s="17" t="n"/>
      <c r="H9286" s="17" t="n"/>
      <c r="I9286" s="17" t="n"/>
      <c r="J9286" s="17" t="n"/>
      <c r="K9286" s="17" t="n"/>
      <c r="L9286" s="17" t="n"/>
      <c r="N9286">
        <f>IF($B9286="","",IF($C9286="SUPERSTORE","Superstore","DH"))</f>
        <v/>
      </c>
      <c r="O9286">
        <f>IF($B9286="","",IFERROR(VLOOKUP($B9286,Mapping!$A:$C,2,0),"Not Mapped"))</f>
        <v/>
      </c>
      <c r="P9286">
        <f>IF($B9286="","",IFERROR(VLOOKUP($B9286,Mapping!$A:$C,3,0),"Not Mapped"))</f>
        <v/>
      </c>
      <c r="Q9286">
        <f>IF($B9286="","",IF(COUNTIF(Exclusions!$A:$A,$B9286)&gt;0,"Yes","No"))</f>
        <v/>
      </c>
      <c r="R9286" s="17">
        <f>IF($B9286="","",MIN(1,DAY($A9286)/IF($N9286="Superstore",Settings!$B$5,Settings!$B$4)))</f>
        <v/>
      </c>
      <c r="S9286" s="17">
        <f>IF(OR($B9286="",$G9286="",$R9286=0),"",$G9286/$R9286)</f>
        <v/>
      </c>
      <c r="T9286">
        <f>IF($S9286="","",IF($S9286&lt;Settings!$B$8,"Critical",IF($S9286&lt;Settings!$B$9,"Semi Critical","Non Critical")))</f>
        <v/>
      </c>
      <c r="U9286">
        <f>IF($B9286="","",IFERROR(VLOOKUP($O9286,Leaders!$A:$B,2,0),"Not Mapped"))</f>
        <v/>
      </c>
    </row>
    <row r="9287">
      <c r="A9287" s="16" t="n"/>
      <c r="G9287" s="17" t="n"/>
      <c r="H9287" s="17" t="n"/>
      <c r="I9287" s="17" t="n"/>
      <c r="J9287" s="17" t="n"/>
      <c r="K9287" s="17" t="n"/>
      <c r="L9287" s="17" t="n"/>
      <c r="N9287">
        <f>IF($B9287="","",IF($C9287="SUPERSTORE","Superstore","DH"))</f>
        <v/>
      </c>
      <c r="O9287">
        <f>IF($B9287="","",IFERROR(VLOOKUP($B9287,Mapping!$A:$C,2,0),"Not Mapped"))</f>
        <v/>
      </c>
      <c r="P9287">
        <f>IF($B9287="","",IFERROR(VLOOKUP($B9287,Mapping!$A:$C,3,0),"Not Mapped"))</f>
        <v/>
      </c>
      <c r="Q9287">
        <f>IF($B9287="","",IF(COUNTIF(Exclusions!$A:$A,$B9287)&gt;0,"Yes","No"))</f>
        <v/>
      </c>
      <c r="R9287" s="17">
        <f>IF($B9287="","",MIN(1,DAY($A9287)/IF($N9287="Superstore",Settings!$B$5,Settings!$B$4)))</f>
        <v/>
      </c>
      <c r="S9287" s="17">
        <f>IF(OR($B9287="",$G9287="",$R9287=0),"",$G9287/$R9287)</f>
        <v/>
      </c>
      <c r="T9287">
        <f>IF($S9287="","",IF($S9287&lt;Settings!$B$8,"Critical",IF($S9287&lt;Settings!$B$9,"Semi Critical","Non Critical")))</f>
        <v/>
      </c>
      <c r="U9287">
        <f>IF($B9287="","",IFERROR(VLOOKUP($O9287,Leaders!$A:$B,2,0),"Not Mapped"))</f>
        <v/>
      </c>
    </row>
    <row r="9288">
      <c r="A9288" s="16" t="n"/>
      <c r="G9288" s="17" t="n"/>
      <c r="H9288" s="17" t="n"/>
      <c r="I9288" s="17" t="n"/>
      <c r="J9288" s="17" t="n"/>
      <c r="K9288" s="17" t="n"/>
      <c r="L9288" s="17" t="n"/>
      <c r="N9288">
        <f>IF($B9288="","",IF($C9288="SUPERSTORE","Superstore","DH"))</f>
        <v/>
      </c>
      <c r="O9288">
        <f>IF($B9288="","",IFERROR(VLOOKUP($B9288,Mapping!$A:$C,2,0),"Not Mapped"))</f>
        <v/>
      </c>
      <c r="P9288">
        <f>IF($B9288="","",IFERROR(VLOOKUP($B9288,Mapping!$A:$C,3,0),"Not Mapped"))</f>
        <v/>
      </c>
      <c r="Q9288">
        <f>IF($B9288="","",IF(COUNTIF(Exclusions!$A:$A,$B9288)&gt;0,"Yes","No"))</f>
        <v/>
      </c>
      <c r="R9288" s="17">
        <f>IF($B9288="","",MIN(1,DAY($A9288)/IF($N9288="Superstore",Settings!$B$5,Settings!$B$4)))</f>
        <v/>
      </c>
      <c r="S9288" s="17">
        <f>IF(OR($B9288="",$G9288="",$R9288=0),"",$G9288/$R9288)</f>
        <v/>
      </c>
      <c r="T9288">
        <f>IF($S9288="","",IF($S9288&lt;Settings!$B$8,"Critical",IF($S9288&lt;Settings!$B$9,"Semi Critical","Non Critical")))</f>
        <v/>
      </c>
      <c r="U9288">
        <f>IF($B9288="","",IFERROR(VLOOKUP($O9288,Leaders!$A:$B,2,0),"Not Mapped"))</f>
        <v/>
      </c>
    </row>
    <row r="9289">
      <c r="A9289" s="16" t="n"/>
      <c r="G9289" s="17" t="n"/>
      <c r="H9289" s="17" t="n"/>
      <c r="I9289" s="17" t="n"/>
      <c r="J9289" s="17" t="n"/>
      <c r="K9289" s="17" t="n"/>
      <c r="L9289" s="17" t="n"/>
      <c r="N9289">
        <f>IF($B9289="","",IF($C9289="SUPERSTORE","Superstore","DH"))</f>
        <v/>
      </c>
      <c r="O9289">
        <f>IF($B9289="","",IFERROR(VLOOKUP($B9289,Mapping!$A:$C,2,0),"Not Mapped"))</f>
        <v/>
      </c>
      <c r="P9289">
        <f>IF($B9289="","",IFERROR(VLOOKUP($B9289,Mapping!$A:$C,3,0),"Not Mapped"))</f>
        <v/>
      </c>
      <c r="Q9289">
        <f>IF($B9289="","",IF(COUNTIF(Exclusions!$A:$A,$B9289)&gt;0,"Yes","No"))</f>
        <v/>
      </c>
      <c r="R9289" s="17">
        <f>IF($B9289="","",MIN(1,DAY($A9289)/IF($N9289="Superstore",Settings!$B$5,Settings!$B$4)))</f>
        <v/>
      </c>
      <c r="S9289" s="17">
        <f>IF(OR($B9289="",$G9289="",$R9289=0),"",$G9289/$R9289)</f>
        <v/>
      </c>
      <c r="T9289">
        <f>IF($S9289="","",IF($S9289&lt;Settings!$B$8,"Critical",IF($S9289&lt;Settings!$B$9,"Semi Critical","Non Critical")))</f>
        <v/>
      </c>
      <c r="U9289">
        <f>IF($B9289="","",IFERROR(VLOOKUP($O9289,Leaders!$A:$B,2,0),"Not Mapped"))</f>
        <v/>
      </c>
    </row>
    <row r="9290">
      <c r="A9290" s="16" t="n"/>
      <c r="G9290" s="17" t="n"/>
      <c r="H9290" s="17" t="n"/>
      <c r="I9290" s="17" t="n"/>
      <c r="J9290" s="17" t="n"/>
      <c r="K9290" s="17" t="n"/>
      <c r="L9290" s="17" t="n"/>
      <c r="N9290">
        <f>IF($B9290="","",IF($C9290="SUPERSTORE","Superstore","DH"))</f>
        <v/>
      </c>
      <c r="O9290">
        <f>IF($B9290="","",IFERROR(VLOOKUP($B9290,Mapping!$A:$C,2,0),"Not Mapped"))</f>
        <v/>
      </c>
      <c r="P9290">
        <f>IF($B9290="","",IFERROR(VLOOKUP($B9290,Mapping!$A:$C,3,0),"Not Mapped"))</f>
        <v/>
      </c>
      <c r="Q9290">
        <f>IF($B9290="","",IF(COUNTIF(Exclusions!$A:$A,$B9290)&gt;0,"Yes","No"))</f>
        <v/>
      </c>
      <c r="R9290" s="17">
        <f>IF($B9290="","",MIN(1,DAY($A9290)/IF($N9290="Superstore",Settings!$B$5,Settings!$B$4)))</f>
        <v/>
      </c>
      <c r="S9290" s="17">
        <f>IF(OR($B9290="",$G9290="",$R9290=0),"",$G9290/$R9290)</f>
        <v/>
      </c>
      <c r="T9290">
        <f>IF($S9290="","",IF($S9290&lt;Settings!$B$8,"Critical",IF($S9290&lt;Settings!$B$9,"Semi Critical","Non Critical")))</f>
        <v/>
      </c>
      <c r="U9290">
        <f>IF($B9290="","",IFERROR(VLOOKUP($O9290,Leaders!$A:$B,2,0),"Not Mapped"))</f>
        <v/>
      </c>
    </row>
    <row r="9291">
      <c r="A9291" s="16" t="n"/>
      <c r="G9291" s="17" t="n"/>
      <c r="H9291" s="17" t="n"/>
      <c r="I9291" s="17" t="n"/>
      <c r="J9291" s="17" t="n"/>
      <c r="K9291" s="17" t="n"/>
      <c r="L9291" s="17" t="n"/>
      <c r="N9291">
        <f>IF($B9291="","",IF($C9291="SUPERSTORE","Superstore","DH"))</f>
        <v/>
      </c>
      <c r="O9291">
        <f>IF($B9291="","",IFERROR(VLOOKUP($B9291,Mapping!$A:$C,2,0),"Not Mapped"))</f>
        <v/>
      </c>
      <c r="P9291">
        <f>IF($B9291="","",IFERROR(VLOOKUP($B9291,Mapping!$A:$C,3,0),"Not Mapped"))</f>
        <v/>
      </c>
      <c r="Q9291">
        <f>IF($B9291="","",IF(COUNTIF(Exclusions!$A:$A,$B9291)&gt;0,"Yes","No"))</f>
        <v/>
      </c>
      <c r="R9291" s="17">
        <f>IF($B9291="","",MIN(1,DAY($A9291)/IF($N9291="Superstore",Settings!$B$5,Settings!$B$4)))</f>
        <v/>
      </c>
      <c r="S9291" s="17">
        <f>IF(OR($B9291="",$G9291="",$R9291=0),"",$G9291/$R9291)</f>
        <v/>
      </c>
      <c r="T9291">
        <f>IF($S9291="","",IF($S9291&lt;Settings!$B$8,"Critical",IF($S9291&lt;Settings!$B$9,"Semi Critical","Non Critical")))</f>
        <v/>
      </c>
      <c r="U9291">
        <f>IF($B9291="","",IFERROR(VLOOKUP($O9291,Leaders!$A:$B,2,0),"Not Mapped"))</f>
        <v/>
      </c>
    </row>
    <row r="9292">
      <c r="A9292" s="16" t="n"/>
      <c r="G9292" s="17" t="n"/>
      <c r="H9292" s="17" t="n"/>
      <c r="I9292" s="17" t="n"/>
      <c r="J9292" s="17" t="n"/>
      <c r="K9292" s="17" t="n"/>
      <c r="L9292" s="17" t="n"/>
      <c r="N9292">
        <f>IF($B9292="","",IF($C9292="SUPERSTORE","Superstore","DH"))</f>
        <v/>
      </c>
      <c r="O9292">
        <f>IF($B9292="","",IFERROR(VLOOKUP($B9292,Mapping!$A:$C,2,0),"Not Mapped"))</f>
        <v/>
      </c>
      <c r="P9292">
        <f>IF($B9292="","",IFERROR(VLOOKUP($B9292,Mapping!$A:$C,3,0),"Not Mapped"))</f>
        <v/>
      </c>
      <c r="Q9292">
        <f>IF($B9292="","",IF(COUNTIF(Exclusions!$A:$A,$B9292)&gt;0,"Yes","No"))</f>
        <v/>
      </c>
      <c r="R9292" s="17">
        <f>IF($B9292="","",MIN(1,DAY($A9292)/IF($N9292="Superstore",Settings!$B$5,Settings!$B$4)))</f>
        <v/>
      </c>
      <c r="S9292" s="17">
        <f>IF(OR($B9292="",$G9292="",$R9292=0),"",$G9292/$R9292)</f>
        <v/>
      </c>
      <c r="T9292">
        <f>IF($S9292="","",IF($S9292&lt;Settings!$B$8,"Critical",IF($S9292&lt;Settings!$B$9,"Semi Critical","Non Critical")))</f>
        <v/>
      </c>
      <c r="U9292">
        <f>IF($B9292="","",IFERROR(VLOOKUP($O9292,Leaders!$A:$B,2,0),"Not Mapped"))</f>
        <v/>
      </c>
    </row>
    <row r="9293">
      <c r="A9293" s="16" t="n"/>
      <c r="G9293" s="17" t="n"/>
      <c r="H9293" s="17" t="n"/>
      <c r="I9293" s="17" t="n"/>
      <c r="J9293" s="17" t="n"/>
      <c r="K9293" s="17" t="n"/>
      <c r="L9293" s="17" t="n"/>
      <c r="N9293">
        <f>IF($B9293="","",IF($C9293="SUPERSTORE","Superstore","DH"))</f>
        <v/>
      </c>
      <c r="O9293">
        <f>IF($B9293="","",IFERROR(VLOOKUP($B9293,Mapping!$A:$C,2,0),"Not Mapped"))</f>
        <v/>
      </c>
      <c r="P9293">
        <f>IF($B9293="","",IFERROR(VLOOKUP($B9293,Mapping!$A:$C,3,0),"Not Mapped"))</f>
        <v/>
      </c>
      <c r="Q9293">
        <f>IF($B9293="","",IF(COUNTIF(Exclusions!$A:$A,$B9293)&gt;0,"Yes","No"))</f>
        <v/>
      </c>
      <c r="R9293" s="17">
        <f>IF($B9293="","",MIN(1,DAY($A9293)/IF($N9293="Superstore",Settings!$B$5,Settings!$B$4)))</f>
        <v/>
      </c>
      <c r="S9293" s="17">
        <f>IF(OR($B9293="",$G9293="",$R9293=0),"",$G9293/$R9293)</f>
        <v/>
      </c>
      <c r="T9293">
        <f>IF($S9293="","",IF($S9293&lt;Settings!$B$8,"Critical",IF($S9293&lt;Settings!$B$9,"Semi Critical","Non Critical")))</f>
        <v/>
      </c>
      <c r="U9293">
        <f>IF($B9293="","",IFERROR(VLOOKUP($O9293,Leaders!$A:$B,2,0),"Not Mapped"))</f>
        <v/>
      </c>
    </row>
    <row r="9294">
      <c r="A9294" s="16" t="n"/>
      <c r="G9294" s="17" t="n"/>
      <c r="H9294" s="17" t="n"/>
      <c r="I9294" s="17" t="n"/>
      <c r="J9294" s="17" t="n"/>
      <c r="K9294" s="17" t="n"/>
      <c r="L9294" s="17" t="n"/>
      <c r="N9294">
        <f>IF($B9294="","",IF($C9294="SUPERSTORE","Superstore","DH"))</f>
        <v/>
      </c>
      <c r="O9294">
        <f>IF($B9294="","",IFERROR(VLOOKUP($B9294,Mapping!$A:$C,2,0),"Not Mapped"))</f>
        <v/>
      </c>
      <c r="P9294">
        <f>IF($B9294="","",IFERROR(VLOOKUP($B9294,Mapping!$A:$C,3,0),"Not Mapped"))</f>
        <v/>
      </c>
      <c r="Q9294">
        <f>IF($B9294="","",IF(COUNTIF(Exclusions!$A:$A,$B9294)&gt;0,"Yes","No"))</f>
        <v/>
      </c>
      <c r="R9294" s="17">
        <f>IF($B9294="","",MIN(1,DAY($A9294)/IF($N9294="Superstore",Settings!$B$5,Settings!$B$4)))</f>
        <v/>
      </c>
      <c r="S9294" s="17">
        <f>IF(OR($B9294="",$G9294="",$R9294=0),"",$G9294/$R9294)</f>
        <v/>
      </c>
      <c r="T9294">
        <f>IF($S9294="","",IF($S9294&lt;Settings!$B$8,"Critical",IF($S9294&lt;Settings!$B$9,"Semi Critical","Non Critical")))</f>
        <v/>
      </c>
      <c r="U9294">
        <f>IF($B9294="","",IFERROR(VLOOKUP($O9294,Leaders!$A:$B,2,0),"Not Mapped"))</f>
        <v/>
      </c>
    </row>
    <row r="9295">
      <c r="A9295" s="16" t="n"/>
      <c r="G9295" s="17" t="n"/>
      <c r="H9295" s="17" t="n"/>
      <c r="I9295" s="17" t="n"/>
      <c r="J9295" s="17" t="n"/>
      <c r="K9295" s="17" t="n"/>
      <c r="L9295" s="17" t="n"/>
      <c r="N9295">
        <f>IF($B9295="","",IF($C9295="SUPERSTORE","Superstore","DH"))</f>
        <v/>
      </c>
      <c r="O9295">
        <f>IF($B9295="","",IFERROR(VLOOKUP($B9295,Mapping!$A:$C,2,0),"Not Mapped"))</f>
        <v/>
      </c>
      <c r="P9295">
        <f>IF($B9295="","",IFERROR(VLOOKUP($B9295,Mapping!$A:$C,3,0),"Not Mapped"))</f>
        <v/>
      </c>
      <c r="Q9295">
        <f>IF($B9295="","",IF(COUNTIF(Exclusions!$A:$A,$B9295)&gt;0,"Yes","No"))</f>
        <v/>
      </c>
      <c r="R9295" s="17">
        <f>IF($B9295="","",MIN(1,DAY($A9295)/IF($N9295="Superstore",Settings!$B$5,Settings!$B$4)))</f>
        <v/>
      </c>
      <c r="S9295" s="17">
        <f>IF(OR($B9295="",$G9295="",$R9295=0),"",$G9295/$R9295)</f>
        <v/>
      </c>
      <c r="T9295">
        <f>IF($S9295="","",IF($S9295&lt;Settings!$B$8,"Critical",IF($S9295&lt;Settings!$B$9,"Semi Critical","Non Critical")))</f>
        <v/>
      </c>
      <c r="U9295">
        <f>IF($B9295="","",IFERROR(VLOOKUP($O9295,Leaders!$A:$B,2,0),"Not Mapped"))</f>
        <v/>
      </c>
    </row>
    <row r="9296">
      <c r="A9296" s="16" t="n"/>
      <c r="G9296" s="17" t="n"/>
      <c r="H9296" s="17" t="n"/>
      <c r="I9296" s="17" t="n"/>
      <c r="J9296" s="17" t="n"/>
      <c r="K9296" s="17" t="n"/>
      <c r="L9296" s="17" t="n"/>
      <c r="N9296">
        <f>IF($B9296="","",IF($C9296="SUPERSTORE","Superstore","DH"))</f>
        <v/>
      </c>
      <c r="O9296">
        <f>IF($B9296="","",IFERROR(VLOOKUP($B9296,Mapping!$A:$C,2,0),"Not Mapped"))</f>
        <v/>
      </c>
      <c r="P9296">
        <f>IF($B9296="","",IFERROR(VLOOKUP($B9296,Mapping!$A:$C,3,0),"Not Mapped"))</f>
        <v/>
      </c>
      <c r="Q9296">
        <f>IF($B9296="","",IF(COUNTIF(Exclusions!$A:$A,$B9296)&gt;0,"Yes","No"))</f>
        <v/>
      </c>
      <c r="R9296" s="17">
        <f>IF($B9296="","",MIN(1,DAY($A9296)/IF($N9296="Superstore",Settings!$B$5,Settings!$B$4)))</f>
        <v/>
      </c>
      <c r="S9296" s="17">
        <f>IF(OR($B9296="",$G9296="",$R9296=0),"",$G9296/$R9296)</f>
        <v/>
      </c>
      <c r="T9296">
        <f>IF($S9296="","",IF($S9296&lt;Settings!$B$8,"Critical",IF($S9296&lt;Settings!$B$9,"Semi Critical","Non Critical")))</f>
        <v/>
      </c>
      <c r="U9296">
        <f>IF($B9296="","",IFERROR(VLOOKUP($O9296,Leaders!$A:$B,2,0),"Not Mapped"))</f>
        <v/>
      </c>
    </row>
    <row r="9297">
      <c r="A9297" s="16" t="n"/>
      <c r="G9297" s="17" t="n"/>
      <c r="H9297" s="17" t="n"/>
      <c r="I9297" s="17" t="n"/>
      <c r="J9297" s="17" t="n"/>
      <c r="K9297" s="17" t="n"/>
      <c r="L9297" s="17" t="n"/>
      <c r="N9297">
        <f>IF($B9297="","",IF($C9297="SUPERSTORE","Superstore","DH"))</f>
        <v/>
      </c>
      <c r="O9297">
        <f>IF($B9297="","",IFERROR(VLOOKUP($B9297,Mapping!$A:$C,2,0),"Not Mapped"))</f>
        <v/>
      </c>
      <c r="P9297">
        <f>IF($B9297="","",IFERROR(VLOOKUP($B9297,Mapping!$A:$C,3,0),"Not Mapped"))</f>
        <v/>
      </c>
      <c r="Q9297">
        <f>IF($B9297="","",IF(COUNTIF(Exclusions!$A:$A,$B9297)&gt;0,"Yes","No"))</f>
        <v/>
      </c>
      <c r="R9297" s="17">
        <f>IF($B9297="","",MIN(1,DAY($A9297)/IF($N9297="Superstore",Settings!$B$5,Settings!$B$4)))</f>
        <v/>
      </c>
      <c r="S9297" s="17">
        <f>IF(OR($B9297="",$G9297="",$R9297=0),"",$G9297/$R9297)</f>
        <v/>
      </c>
      <c r="T9297">
        <f>IF($S9297="","",IF($S9297&lt;Settings!$B$8,"Critical",IF($S9297&lt;Settings!$B$9,"Semi Critical","Non Critical")))</f>
        <v/>
      </c>
      <c r="U9297">
        <f>IF($B9297="","",IFERROR(VLOOKUP($O9297,Leaders!$A:$B,2,0),"Not Mapped"))</f>
        <v/>
      </c>
    </row>
    <row r="9298">
      <c r="A9298" s="16" t="n"/>
      <c r="G9298" s="17" t="n"/>
      <c r="H9298" s="17" t="n"/>
      <c r="I9298" s="17" t="n"/>
      <c r="J9298" s="17" t="n"/>
      <c r="K9298" s="17" t="n"/>
      <c r="L9298" s="17" t="n"/>
      <c r="N9298">
        <f>IF($B9298="","",IF($C9298="SUPERSTORE","Superstore","DH"))</f>
        <v/>
      </c>
      <c r="O9298">
        <f>IF($B9298="","",IFERROR(VLOOKUP($B9298,Mapping!$A:$C,2,0),"Not Mapped"))</f>
        <v/>
      </c>
      <c r="P9298">
        <f>IF($B9298="","",IFERROR(VLOOKUP($B9298,Mapping!$A:$C,3,0),"Not Mapped"))</f>
        <v/>
      </c>
      <c r="Q9298">
        <f>IF($B9298="","",IF(COUNTIF(Exclusions!$A:$A,$B9298)&gt;0,"Yes","No"))</f>
        <v/>
      </c>
      <c r="R9298" s="17">
        <f>IF($B9298="","",MIN(1,DAY($A9298)/IF($N9298="Superstore",Settings!$B$5,Settings!$B$4)))</f>
        <v/>
      </c>
      <c r="S9298" s="17">
        <f>IF(OR($B9298="",$G9298="",$R9298=0),"",$G9298/$R9298)</f>
        <v/>
      </c>
      <c r="T9298">
        <f>IF($S9298="","",IF($S9298&lt;Settings!$B$8,"Critical",IF($S9298&lt;Settings!$B$9,"Semi Critical","Non Critical")))</f>
        <v/>
      </c>
      <c r="U9298">
        <f>IF($B9298="","",IFERROR(VLOOKUP($O9298,Leaders!$A:$B,2,0),"Not Mapped"))</f>
        <v/>
      </c>
    </row>
    <row r="9299">
      <c r="A9299" s="16" t="n"/>
      <c r="G9299" s="17" t="n"/>
      <c r="H9299" s="17" t="n"/>
      <c r="I9299" s="17" t="n"/>
      <c r="J9299" s="17" t="n"/>
      <c r="K9299" s="17" t="n"/>
      <c r="L9299" s="17" t="n"/>
      <c r="N9299">
        <f>IF($B9299="","",IF($C9299="SUPERSTORE","Superstore","DH"))</f>
        <v/>
      </c>
      <c r="O9299">
        <f>IF($B9299="","",IFERROR(VLOOKUP($B9299,Mapping!$A:$C,2,0),"Not Mapped"))</f>
        <v/>
      </c>
      <c r="P9299">
        <f>IF($B9299="","",IFERROR(VLOOKUP($B9299,Mapping!$A:$C,3,0),"Not Mapped"))</f>
        <v/>
      </c>
      <c r="Q9299">
        <f>IF($B9299="","",IF(COUNTIF(Exclusions!$A:$A,$B9299)&gt;0,"Yes","No"))</f>
        <v/>
      </c>
      <c r="R9299" s="17">
        <f>IF($B9299="","",MIN(1,DAY($A9299)/IF($N9299="Superstore",Settings!$B$5,Settings!$B$4)))</f>
        <v/>
      </c>
      <c r="S9299" s="17">
        <f>IF(OR($B9299="",$G9299="",$R9299=0),"",$G9299/$R9299)</f>
        <v/>
      </c>
      <c r="T9299">
        <f>IF($S9299="","",IF($S9299&lt;Settings!$B$8,"Critical",IF($S9299&lt;Settings!$B$9,"Semi Critical","Non Critical")))</f>
        <v/>
      </c>
      <c r="U9299">
        <f>IF($B9299="","",IFERROR(VLOOKUP($O9299,Leaders!$A:$B,2,0),"Not Mapped"))</f>
        <v/>
      </c>
    </row>
    <row r="9300">
      <c r="A9300" s="16" t="n"/>
      <c r="G9300" s="17" t="n"/>
      <c r="H9300" s="17" t="n"/>
      <c r="I9300" s="17" t="n"/>
      <c r="J9300" s="17" t="n"/>
      <c r="K9300" s="17" t="n"/>
      <c r="L9300" s="17" t="n"/>
      <c r="N9300">
        <f>IF($B9300="","",IF($C9300="SUPERSTORE","Superstore","DH"))</f>
        <v/>
      </c>
      <c r="O9300">
        <f>IF($B9300="","",IFERROR(VLOOKUP($B9300,Mapping!$A:$C,2,0),"Not Mapped"))</f>
        <v/>
      </c>
      <c r="P9300">
        <f>IF($B9300="","",IFERROR(VLOOKUP($B9300,Mapping!$A:$C,3,0),"Not Mapped"))</f>
        <v/>
      </c>
      <c r="Q9300">
        <f>IF($B9300="","",IF(COUNTIF(Exclusions!$A:$A,$B9300)&gt;0,"Yes","No"))</f>
        <v/>
      </c>
      <c r="R9300" s="17">
        <f>IF($B9300="","",MIN(1,DAY($A9300)/IF($N9300="Superstore",Settings!$B$5,Settings!$B$4)))</f>
        <v/>
      </c>
      <c r="S9300" s="17">
        <f>IF(OR($B9300="",$G9300="",$R9300=0),"",$G9300/$R9300)</f>
        <v/>
      </c>
      <c r="T9300">
        <f>IF($S9300="","",IF($S9300&lt;Settings!$B$8,"Critical",IF($S9300&lt;Settings!$B$9,"Semi Critical","Non Critical")))</f>
        <v/>
      </c>
      <c r="U9300">
        <f>IF($B9300="","",IFERROR(VLOOKUP($O9300,Leaders!$A:$B,2,0),"Not Mapped"))</f>
        <v/>
      </c>
    </row>
    <row r="9301">
      <c r="A9301" s="16" t="n"/>
      <c r="G9301" s="17" t="n"/>
      <c r="H9301" s="17" t="n"/>
      <c r="I9301" s="17" t="n"/>
      <c r="J9301" s="17" t="n"/>
      <c r="K9301" s="17" t="n"/>
      <c r="L9301" s="17" t="n"/>
      <c r="N9301">
        <f>IF($B9301="","",IF($C9301="SUPERSTORE","Superstore","DH"))</f>
        <v/>
      </c>
      <c r="O9301">
        <f>IF($B9301="","",IFERROR(VLOOKUP($B9301,Mapping!$A:$C,2,0),"Not Mapped"))</f>
        <v/>
      </c>
      <c r="P9301">
        <f>IF($B9301="","",IFERROR(VLOOKUP($B9301,Mapping!$A:$C,3,0),"Not Mapped"))</f>
        <v/>
      </c>
      <c r="Q9301">
        <f>IF($B9301="","",IF(COUNTIF(Exclusions!$A:$A,$B9301)&gt;0,"Yes","No"))</f>
        <v/>
      </c>
      <c r="R9301" s="17">
        <f>IF($B9301="","",MIN(1,DAY($A9301)/IF($N9301="Superstore",Settings!$B$5,Settings!$B$4)))</f>
        <v/>
      </c>
      <c r="S9301" s="17">
        <f>IF(OR($B9301="",$G9301="",$R9301=0),"",$G9301/$R9301)</f>
        <v/>
      </c>
      <c r="T9301">
        <f>IF($S9301="","",IF($S9301&lt;Settings!$B$8,"Critical",IF($S9301&lt;Settings!$B$9,"Semi Critical","Non Critical")))</f>
        <v/>
      </c>
      <c r="U9301">
        <f>IF($B9301="","",IFERROR(VLOOKUP($O9301,Leaders!$A:$B,2,0),"Not Mapped"))</f>
        <v/>
      </c>
    </row>
    <row r="9302">
      <c r="A9302" s="16" t="n"/>
      <c r="G9302" s="17" t="n"/>
      <c r="H9302" s="17" t="n"/>
      <c r="I9302" s="17" t="n"/>
      <c r="J9302" s="17" t="n"/>
      <c r="K9302" s="17" t="n"/>
      <c r="L9302" s="17" t="n"/>
      <c r="N9302">
        <f>IF($B9302="","",IF($C9302="SUPERSTORE","Superstore","DH"))</f>
        <v/>
      </c>
      <c r="O9302">
        <f>IF($B9302="","",IFERROR(VLOOKUP($B9302,Mapping!$A:$C,2,0),"Not Mapped"))</f>
        <v/>
      </c>
      <c r="P9302">
        <f>IF($B9302="","",IFERROR(VLOOKUP($B9302,Mapping!$A:$C,3,0),"Not Mapped"))</f>
        <v/>
      </c>
      <c r="Q9302">
        <f>IF($B9302="","",IF(COUNTIF(Exclusions!$A:$A,$B9302)&gt;0,"Yes","No"))</f>
        <v/>
      </c>
      <c r="R9302" s="17">
        <f>IF($B9302="","",MIN(1,DAY($A9302)/IF($N9302="Superstore",Settings!$B$5,Settings!$B$4)))</f>
        <v/>
      </c>
      <c r="S9302" s="17">
        <f>IF(OR($B9302="",$G9302="",$R9302=0),"",$G9302/$R9302)</f>
        <v/>
      </c>
      <c r="T9302">
        <f>IF($S9302="","",IF($S9302&lt;Settings!$B$8,"Critical",IF($S9302&lt;Settings!$B$9,"Semi Critical","Non Critical")))</f>
        <v/>
      </c>
      <c r="U9302">
        <f>IF($B9302="","",IFERROR(VLOOKUP($O9302,Leaders!$A:$B,2,0),"Not Mapped"))</f>
        <v/>
      </c>
    </row>
    <row r="9303">
      <c r="A9303" s="16" t="n"/>
      <c r="G9303" s="17" t="n"/>
      <c r="H9303" s="17" t="n"/>
      <c r="I9303" s="17" t="n"/>
      <c r="J9303" s="17" t="n"/>
      <c r="K9303" s="17" t="n"/>
      <c r="L9303" s="17" t="n"/>
      <c r="N9303">
        <f>IF($B9303="","",IF($C9303="SUPERSTORE","Superstore","DH"))</f>
        <v/>
      </c>
      <c r="O9303">
        <f>IF($B9303="","",IFERROR(VLOOKUP($B9303,Mapping!$A:$C,2,0),"Not Mapped"))</f>
        <v/>
      </c>
      <c r="P9303">
        <f>IF($B9303="","",IFERROR(VLOOKUP($B9303,Mapping!$A:$C,3,0),"Not Mapped"))</f>
        <v/>
      </c>
      <c r="Q9303">
        <f>IF($B9303="","",IF(COUNTIF(Exclusions!$A:$A,$B9303)&gt;0,"Yes","No"))</f>
        <v/>
      </c>
      <c r="R9303" s="17">
        <f>IF($B9303="","",MIN(1,DAY($A9303)/IF($N9303="Superstore",Settings!$B$5,Settings!$B$4)))</f>
        <v/>
      </c>
      <c r="S9303" s="17">
        <f>IF(OR($B9303="",$G9303="",$R9303=0),"",$G9303/$R9303)</f>
        <v/>
      </c>
      <c r="T9303">
        <f>IF($S9303="","",IF($S9303&lt;Settings!$B$8,"Critical",IF($S9303&lt;Settings!$B$9,"Semi Critical","Non Critical")))</f>
        <v/>
      </c>
      <c r="U9303">
        <f>IF($B9303="","",IFERROR(VLOOKUP($O9303,Leaders!$A:$B,2,0),"Not Mapped"))</f>
        <v/>
      </c>
    </row>
    <row r="9304">
      <c r="A9304" s="16" t="n"/>
      <c r="G9304" s="17" t="n"/>
      <c r="H9304" s="17" t="n"/>
      <c r="I9304" s="17" t="n"/>
      <c r="J9304" s="17" t="n"/>
      <c r="K9304" s="17" t="n"/>
      <c r="L9304" s="17" t="n"/>
      <c r="N9304">
        <f>IF($B9304="","",IF($C9304="SUPERSTORE","Superstore","DH"))</f>
        <v/>
      </c>
      <c r="O9304">
        <f>IF($B9304="","",IFERROR(VLOOKUP($B9304,Mapping!$A:$C,2,0),"Not Mapped"))</f>
        <v/>
      </c>
      <c r="P9304">
        <f>IF($B9304="","",IFERROR(VLOOKUP($B9304,Mapping!$A:$C,3,0),"Not Mapped"))</f>
        <v/>
      </c>
      <c r="Q9304">
        <f>IF($B9304="","",IF(COUNTIF(Exclusions!$A:$A,$B9304)&gt;0,"Yes","No"))</f>
        <v/>
      </c>
      <c r="R9304" s="17">
        <f>IF($B9304="","",MIN(1,DAY($A9304)/IF($N9304="Superstore",Settings!$B$5,Settings!$B$4)))</f>
        <v/>
      </c>
      <c r="S9304" s="17">
        <f>IF(OR($B9304="",$G9304="",$R9304=0),"",$G9304/$R9304)</f>
        <v/>
      </c>
      <c r="T9304">
        <f>IF($S9304="","",IF($S9304&lt;Settings!$B$8,"Critical",IF($S9304&lt;Settings!$B$9,"Semi Critical","Non Critical")))</f>
        <v/>
      </c>
      <c r="U9304">
        <f>IF($B9304="","",IFERROR(VLOOKUP($O9304,Leaders!$A:$B,2,0),"Not Mapped"))</f>
        <v/>
      </c>
    </row>
    <row r="9305">
      <c r="A9305" s="16" t="n"/>
      <c r="G9305" s="17" t="n"/>
      <c r="H9305" s="17" t="n"/>
      <c r="I9305" s="17" t="n"/>
      <c r="J9305" s="17" t="n"/>
      <c r="K9305" s="17" t="n"/>
      <c r="L9305" s="17" t="n"/>
      <c r="N9305">
        <f>IF($B9305="","",IF($C9305="SUPERSTORE","Superstore","DH"))</f>
        <v/>
      </c>
      <c r="O9305">
        <f>IF($B9305="","",IFERROR(VLOOKUP($B9305,Mapping!$A:$C,2,0),"Not Mapped"))</f>
        <v/>
      </c>
      <c r="P9305">
        <f>IF($B9305="","",IFERROR(VLOOKUP($B9305,Mapping!$A:$C,3,0),"Not Mapped"))</f>
        <v/>
      </c>
      <c r="Q9305">
        <f>IF($B9305="","",IF(COUNTIF(Exclusions!$A:$A,$B9305)&gt;0,"Yes","No"))</f>
        <v/>
      </c>
      <c r="R9305" s="17">
        <f>IF($B9305="","",MIN(1,DAY($A9305)/IF($N9305="Superstore",Settings!$B$5,Settings!$B$4)))</f>
        <v/>
      </c>
      <c r="S9305" s="17">
        <f>IF(OR($B9305="",$G9305="",$R9305=0),"",$G9305/$R9305)</f>
        <v/>
      </c>
      <c r="T9305">
        <f>IF($S9305="","",IF($S9305&lt;Settings!$B$8,"Critical",IF($S9305&lt;Settings!$B$9,"Semi Critical","Non Critical")))</f>
        <v/>
      </c>
      <c r="U9305">
        <f>IF($B9305="","",IFERROR(VLOOKUP($O9305,Leaders!$A:$B,2,0),"Not Mapped"))</f>
        <v/>
      </c>
    </row>
    <row r="9306">
      <c r="A9306" s="16" t="n"/>
      <c r="G9306" s="17" t="n"/>
      <c r="H9306" s="17" t="n"/>
      <c r="I9306" s="17" t="n"/>
      <c r="J9306" s="17" t="n"/>
      <c r="K9306" s="17" t="n"/>
      <c r="L9306" s="17" t="n"/>
      <c r="N9306">
        <f>IF($B9306="","",IF($C9306="SUPERSTORE","Superstore","DH"))</f>
        <v/>
      </c>
      <c r="O9306">
        <f>IF($B9306="","",IFERROR(VLOOKUP($B9306,Mapping!$A:$C,2,0),"Not Mapped"))</f>
        <v/>
      </c>
      <c r="P9306">
        <f>IF($B9306="","",IFERROR(VLOOKUP($B9306,Mapping!$A:$C,3,0),"Not Mapped"))</f>
        <v/>
      </c>
      <c r="Q9306">
        <f>IF($B9306="","",IF(COUNTIF(Exclusions!$A:$A,$B9306)&gt;0,"Yes","No"))</f>
        <v/>
      </c>
      <c r="R9306" s="17">
        <f>IF($B9306="","",MIN(1,DAY($A9306)/IF($N9306="Superstore",Settings!$B$5,Settings!$B$4)))</f>
        <v/>
      </c>
      <c r="S9306" s="17">
        <f>IF(OR($B9306="",$G9306="",$R9306=0),"",$G9306/$R9306)</f>
        <v/>
      </c>
      <c r="T9306">
        <f>IF($S9306="","",IF($S9306&lt;Settings!$B$8,"Critical",IF($S9306&lt;Settings!$B$9,"Semi Critical","Non Critical")))</f>
        <v/>
      </c>
      <c r="U9306">
        <f>IF($B9306="","",IFERROR(VLOOKUP($O9306,Leaders!$A:$B,2,0),"Not Mapped"))</f>
        <v/>
      </c>
    </row>
    <row r="9307">
      <c r="A9307" s="16" t="n"/>
      <c r="G9307" s="17" t="n"/>
      <c r="H9307" s="17" t="n"/>
      <c r="I9307" s="17" t="n"/>
      <c r="J9307" s="17" t="n"/>
      <c r="K9307" s="17" t="n"/>
      <c r="L9307" s="17" t="n"/>
      <c r="N9307">
        <f>IF($B9307="","",IF($C9307="SUPERSTORE","Superstore","DH"))</f>
        <v/>
      </c>
      <c r="O9307">
        <f>IF($B9307="","",IFERROR(VLOOKUP($B9307,Mapping!$A:$C,2,0),"Not Mapped"))</f>
        <v/>
      </c>
      <c r="P9307">
        <f>IF($B9307="","",IFERROR(VLOOKUP($B9307,Mapping!$A:$C,3,0),"Not Mapped"))</f>
        <v/>
      </c>
      <c r="Q9307">
        <f>IF($B9307="","",IF(COUNTIF(Exclusions!$A:$A,$B9307)&gt;0,"Yes","No"))</f>
        <v/>
      </c>
      <c r="R9307" s="17">
        <f>IF($B9307="","",MIN(1,DAY($A9307)/IF($N9307="Superstore",Settings!$B$5,Settings!$B$4)))</f>
        <v/>
      </c>
      <c r="S9307" s="17">
        <f>IF(OR($B9307="",$G9307="",$R9307=0),"",$G9307/$R9307)</f>
        <v/>
      </c>
      <c r="T9307">
        <f>IF($S9307="","",IF($S9307&lt;Settings!$B$8,"Critical",IF($S9307&lt;Settings!$B$9,"Semi Critical","Non Critical")))</f>
        <v/>
      </c>
      <c r="U9307">
        <f>IF($B9307="","",IFERROR(VLOOKUP($O9307,Leaders!$A:$B,2,0),"Not Mapped"))</f>
        <v/>
      </c>
    </row>
    <row r="9308">
      <c r="A9308" s="16" t="n"/>
      <c r="G9308" s="17" t="n"/>
      <c r="H9308" s="17" t="n"/>
      <c r="I9308" s="17" t="n"/>
      <c r="J9308" s="17" t="n"/>
      <c r="K9308" s="17" t="n"/>
      <c r="L9308" s="17" t="n"/>
      <c r="N9308">
        <f>IF($B9308="","",IF($C9308="SUPERSTORE","Superstore","DH"))</f>
        <v/>
      </c>
      <c r="O9308">
        <f>IF($B9308="","",IFERROR(VLOOKUP($B9308,Mapping!$A:$C,2,0),"Not Mapped"))</f>
        <v/>
      </c>
      <c r="P9308">
        <f>IF($B9308="","",IFERROR(VLOOKUP($B9308,Mapping!$A:$C,3,0),"Not Mapped"))</f>
        <v/>
      </c>
      <c r="Q9308">
        <f>IF($B9308="","",IF(COUNTIF(Exclusions!$A:$A,$B9308)&gt;0,"Yes","No"))</f>
        <v/>
      </c>
      <c r="R9308" s="17">
        <f>IF($B9308="","",MIN(1,DAY($A9308)/IF($N9308="Superstore",Settings!$B$5,Settings!$B$4)))</f>
        <v/>
      </c>
      <c r="S9308" s="17">
        <f>IF(OR($B9308="",$G9308="",$R9308=0),"",$G9308/$R9308)</f>
        <v/>
      </c>
      <c r="T9308">
        <f>IF($S9308="","",IF($S9308&lt;Settings!$B$8,"Critical",IF($S9308&lt;Settings!$B$9,"Semi Critical","Non Critical")))</f>
        <v/>
      </c>
      <c r="U9308">
        <f>IF($B9308="","",IFERROR(VLOOKUP($O9308,Leaders!$A:$B,2,0),"Not Mapped"))</f>
        <v/>
      </c>
    </row>
    <row r="9309">
      <c r="A9309" s="16" t="n"/>
      <c r="G9309" s="17" t="n"/>
      <c r="H9309" s="17" t="n"/>
      <c r="I9309" s="17" t="n"/>
      <c r="J9309" s="17" t="n"/>
      <c r="K9309" s="17" t="n"/>
      <c r="L9309" s="17" t="n"/>
      <c r="N9309">
        <f>IF($B9309="","",IF($C9309="SUPERSTORE","Superstore","DH"))</f>
        <v/>
      </c>
      <c r="O9309">
        <f>IF($B9309="","",IFERROR(VLOOKUP($B9309,Mapping!$A:$C,2,0),"Not Mapped"))</f>
        <v/>
      </c>
      <c r="P9309">
        <f>IF($B9309="","",IFERROR(VLOOKUP($B9309,Mapping!$A:$C,3,0),"Not Mapped"))</f>
        <v/>
      </c>
      <c r="Q9309">
        <f>IF($B9309="","",IF(COUNTIF(Exclusions!$A:$A,$B9309)&gt;0,"Yes","No"))</f>
        <v/>
      </c>
      <c r="R9309" s="17">
        <f>IF($B9309="","",MIN(1,DAY($A9309)/IF($N9309="Superstore",Settings!$B$5,Settings!$B$4)))</f>
        <v/>
      </c>
      <c r="S9309" s="17">
        <f>IF(OR($B9309="",$G9309="",$R9309=0),"",$G9309/$R9309)</f>
        <v/>
      </c>
      <c r="T9309">
        <f>IF($S9309="","",IF($S9309&lt;Settings!$B$8,"Critical",IF($S9309&lt;Settings!$B$9,"Semi Critical","Non Critical")))</f>
        <v/>
      </c>
      <c r="U9309">
        <f>IF($B9309="","",IFERROR(VLOOKUP($O9309,Leaders!$A:$B,2,0),"Not Mapped"))</f>
        <v/>
      </c>
    </row>
    <row r="9310">
      <c r="A9310" s="16" t="n"/>
      <c r="G9310" s="17" t="n"/>
      <c r="H9310" s="17" t="n"/>
      <c r="I9310" s="17" t="n"/>
      <c r="J9310" s="17" t="n"/>
      <c r="K9310" s="17" t="n"/>
      <c r="L9310" s="17" t="n"/>
      <c r="N9310">
        <f>IF($B9310="","",IF($C9310="SUPERSTORE","Superstore","DH"))</f>
        <v/>
      </c>
      <c r="O9310">
        <f>IF($B9310="","",IFERROR(VLOOKUP($B9310,Mapping!$A:$C,2,0),"Not Mapped"))</f>
        <v/>
      </c>
      <c r="P9310">
        <f>IF($B9310="","",IFERROR(VLOOKUP($B9310,Mapping!$A:$C,3,0),"Not Mapped"))</f>
        <v/>
      </c>
      <c r="Q9310">
        <f>IF($B9310="","",IF(COUNTIF(Exclusions!$A:$A,$B9310)&gt;0,"Yes","No"))</f>
        <v/>
      </c>
      <c r="R9310" s="17">
        <f>IF($B9310="","",MIN(1,DAY($A9310)/IF($N9310="Superstore",Settings!$B$5,Settings!$B$4)))</f>
        <v/>
      </c>
      <c r="S9310" s="17">
        <f>IF(OR($B9310="",$G9310="",$R9310=0),"",$G9310/$R9310)</f>
        <v/>
      </c>
      <c r="T9310">
        <f>IF($S9310="","",IF($S9310&lt;Settings!$B$8,"Critical",IF($S9310&lt;Settings!$B$9,"Semi Critical","Non Critical")))</f>
        <v/>
      </c>
      <c r="U9310">
        <f>IF($B9310="","",IFERROR(VLOOKUP($O9310,Leaders!$A:$B,2,0),"Not Mapped"))</f>
        <v/>
      </c>
    </row>
    <row r="9311">
      <c r="A9311" s="16" t="n"/>
      <c r="G9311" s="17" t="n"/>
      <c r="H9311" s="17" t="n"/>
      <c r="I9311" s="17" t="n"/>
      <c r="J9311" s="17" t="n"/>
      <c r="K9311" s="17" t="n"/>
      <c r="L9311" s="17" t="n"/>
      <c r="N9311">
        <f>IF($B9311="","",IF($C9311="SUPERSTORE","Superstore","DH"))</f>
        <v/>
      </c>
      <c r="O9311">
        <f>IF($B9311="","",IFERROR(VLOOKUP($B9311,Mapping!$A:$C,2,0),"Not Mapped"))</f>
        <v/>
      </c>
      <c r="P9311">
        <f>IF($B9311="","",IFERROR(VLOOKUP($B9311,Mapping!$A:$C,3,0),"Not Mapped"))</f>
        <v/>
      </c>
      <c r="Q9311">
        <f>IF($B9311="","",IF(COUNTIF(Exclusions!$A:$A,$B9311)&gt;0,"Yes","No"))</f>
        <v/>
      </c>
      <c r="R9311" s="17">
        <f>IF($B9311="","",MIN(1,DAY($A9311)/IF($N9311="Superstore",Settings!$B$5,Settings!$B$4)))</f>
        <v/>
      </c>
      <c r="S9311" s="17">
        <f>IF(OR($B9311="",$G9311="",$R9311=0),"",$G9311/$R9311)</f>
        <v/>
      </c>
      <c r="T9311">
        <f>IF($S9311="","",IF($S9311&lt;Settings!$B$8,"Critical",IF($S9311&lt;Settings!$B$9,"Semi Critical","Non Critical")))</f>
        <v/>
      </c>
      <c r="U9311">
        <f>IF($B9311="","",IFERROR(VLOOKUP($O9311,Leaders!$A:$B,2,0),"Not Mapped"))</f>
        <v/>
      </c>
    </row>
    <row r="9312">
      <c r="A9312" s="16" t="n"/>
      <c r="G9312" s="17" t="n"/>
      <c r="H9312" s="17" t="n"/>
      <c r="I9312" s="17" t="n"/>
      <c r="J9312" s="17" t="n"/>
      <c r="K9312" s="17" t="n"/>
      <c r="L9312" s="17" t="n"/>
      <c r="N9312">
        <f>IF($B9312="","",IF($C9312="SUPERSTORE","Superstore","DH"))</f>
        <v/>
      </c>
      <c r="O9312">
        <f>IF($B9312="","",IFERROR(VLOOKUP($B9312,Mapping!$A:$C,2,0),"Not Mapped"))</f>
        <v/>
      </c>
      <c r="P9312">
        <f>IF($B9312="","",IFERROR(VLOOKUP($B9312,Mapping!$A:$C,3,0),"Not Mapped"))</f>
        <v/>
      </c>
      <c r="Q9312">
        <f>IF($B9312="","",IF(COUNTIF(Exclusions!$A:$A,$B9312)&gt;0,"Yes","No"))</f>
        <v/>
      </c>
      <c r="R9312" s="17">
        <f>IF($B9312="","",MIN(1,DAY($A9312)/IF($N9312="Superstore",Settings!$B$5,Settings!$B$4)))</f>
        <v/>
      </c>
      <c r="S9312" s="17">
        <f>IF(OR($B9312="",$G9312="",$R9312=0),"",$G9312/$R9312)</f>
        <v/>
      </c>
      <c r="T9312">
        <f>IF($S9312="","",IF($S9312&lt;Settings!$B$8,"Critical",IF($S9312&lt;Settings!$B$9,"Semi Critical","Non Critical")))</f>
        <v/>
      </c>
      <c r="U9312">
        <f>IF($B9312="","",IFERROR(VLOOKUP($O9312,Leaders!$A:$B,2,0),"Not Mapped"))</f>
        <v/>
      </c>
    </row>
    <row r="9313">
      <c r="A9313" s="16" t="n"/>
      <c r="G9313" s="17" t="n"/>
      <c r="H9313" s="17" t="n"/>
      <c r="I9313" s="17" t="n"/>
      <c r="J9313" s="17" t="n"/>
      <c r="K9313" s="17" t="n"/>
      <c r="L9313" s="17" t="n"/>
      <c r="N9313">
        <f>IF($B9313="","",IF($C9313="SUPERSTORE","Superstore","DH"))</f>
        <v/>
      </c>
      <c r="O9313">
        <f>IF($B9313="","",IFERROR(VLOOKUP($B9313,Mapping!$A:$C,2,0),"Not Mapped"))</f>
        <v/>
      </c>
      <c r="P9313">
        <f>IF($B9313="","",IFERROR(VLOOKUP($B9313,Mapping!$A:$C,3,0),"Not Mapped"))</f>
        <v/>
      </c>
      <c r="Q9313">
        <f>IF($B9313="","",IF(COUNTIF(Exclusions!$A:$A,$B9313)&gt;0,"Yes","No"))</f>
        <v/>
      </c>
      <c r="R9313" s="17">
        <f>IF($B9313="","",MIN(1,DAY($A9313)/IF($N9313="Superstore",Settings!$B$5,Settings!$B$4)))</f>
        <v/>
      </c>
      <c r="S9313" s="17">
        <f>IF(OR($B9313="",$G9313="",$R9313=0),"",$G9313/$R9313)</f>
        <v/>
      </c>
      <c r="T9313">
        <f>IF($S9313="","",IF($S9313&lt;Settings!$B$8,"Critical",IF($S9313&lt;Settings!$B$9,"Semi Critical","Non Critical")))</f>
        <v/>
      </c>
      <c r="U9313">
        <f>IF($B9313="","",IFERROR(VLOOKUP($O9313,Leaders!$A:$B,2,0),"Not Mapped"))</f>
        <v/>
      </c>
    </row>
    <row r="9314">
      <c r="A9314" s="16" t="n"/>
      <c r="G9314" s="17" t="n"/>
      <c r="H9314" s="17" t="n"/>
      <c r="I9314" s="17" t="n"/>
      <c r="J9314" s="17" t="n"/>
      <c r="K9314" s="17" t="n"/>
      <c r="L9314" s="17" t="n"/>
      <c r="N9314">
        <f>IF($B9314="","",IF($C9314="SUPERSTORE","Superstore","DH"))</f>
        <v/>
      </c>
      <c r="O9314">
        <f>IF($B9314="","",IFERROR(VLOOKUP($B9314,Mapping!$A:$C,2,0),"Not Mapped"))</f>
        <v/>
      </c>
      <c r="P9314">
        <f>IF($B9314="","",IFERROR(VLOOKUP($B9314,Mapping!$A:$C,3,0),"Not Mapped"))</f>
        <v/>
      </c>
      <c r="Q9314">
        <f>IF($B9314="","",IF(COUNTIF(Exclusions!$A:$A,$B9314)&gt;0,"Yes","No"))</f>
        <v/>
      </c>
      <c r="R9314" s="17">
        <f>IF($B9314="","",MIN(1,DAY($A9314)/IF($N9314="Superstore",Settings!$B$5,Settings!$B$4)))</f>
        <v/>
      </c>
      <c r="S9314" s="17">
        <f>IF(OR($B9314="",$G9314="",$R9314=0),"",$G9314/$R9314)</f>
        <v/>
      </c>
      <c r="T9314">
        <f>IF($S9314="","",IF($S9314&lt;Settings!$B$8,"Critical",IF($S9314&lt;Settings!$B$9,"Semi Critical","Non Critical")))</f>
        <v/>
      </c>
      <c r="U9314">
        <f>IF($B9314="","",IFERROR(VLOOKUP($O9314,Leaders!$A:$B,2,0),"Not Mapped"))</f>
        <v/>
      </c>
    </row>
    <row r="9315">
      <c r="A9315" s="16" t="n"/>
      <c r="G9315" s="17" t="n"/>
      <c r="H9315" s="17" t="n"/>
      <c r="I9315" s="17" t="n"/>
      <c r="J9315" s="17" t="n"/>
      <c r="K9315" s="17" t="n"/>
      <c r="L9315" s="17" t="n"/>
      <c r="N9315">
        <f>IF($B9315="","",IF($C9315="SUPERSTORE","Superstore","DH"))</f>
        <v/>
      </c>
      <c r="O9315">
        <f>IF($B9315="","",IFERROR(VLOOKUP($B9315,Mapping!$A:$C,2,0),"Not Mapped"))</f>
        <v/>
      </c>
      <c r="P9315">
        <f>IF($B9315="","",IFERROR(VLOOKUP($B9315,Mapping!$A:$C,3,0),"Not Mapped"))</f>
        <v/>
      </c>
      <c r="Q9315">
        <f>IF($B9315="","",IF(COUNTIF(Exclusions!$A:$A,$B9315)&gt;0,"Yes","No"))</f>
        <v/>
      </c>
      <c r="R9315" s="17">
        <f>IF($B9315="","",MIN(1,DAY($A9315)/IF($N9315="Superstore",Settings!$B$5,Settings!$B$4)))</f>
        <v/>
      </c>
      <c r="S9315" s="17">
        <f>IF(OR($B9315="",$G9315="",$R9315=0),"",$G9315/$R9315)</f>
        <v/>
      </c>
      <c r="T9315">
        <f>IF($S9315="","",IF($S9315&lt;Settings!$B$8,"Critical",IF($S9315&lt;Settings!$B$9,"Semi Critical","Non Critical")))</f>
        <v/>
      </c>
      <c r="U9315">
        <f>IF($B9315="","",IFERROR(VLOOKUP($O9315,Leaders!$A:$B,2,0),"Not Mapped"))</f>
        <v/>
      </c>
    </row>
    <row r="9316">
      <c r="A9316" s="16" t="n"/>
      <c r="G9316" s="17" t="n"/>
      <c r="H9316" s="17" t="n"/>
      <c r="I9316" s="17" t="n"/>
      <c r="J9316" s="17" t="n"/>
      <c r="K9316" s="17" t="n"/>
      <c r="L9316" s="17" t="n"/>
      <c r="N9316">
        <f>IF($B9316="","",IF($C9316="SUPERSTORE","Superstore","DH"))</f>
        <v/>
      </c>
      <c r="O9316">
        <f>IF($B9316="","",IFERROR(VLOOKUP($B9316,Mapping!$A:$C,2,0),"Not Mapped"))</f>
        <v/>
      </c>
      <c r="P9316">
        <f>IF($B9316="","",IFERROR(VLOOKUP($B9316,Mapping!$A:$C,3,0),"Not Mapped"))</f>
        <v/>
      </c>
      <c r="Q9316">
        <f>IF($B9316="","",IF(COUNTIF(Exclusions!$A:$A,$B9316)&gt;0,"Yes","No"))</f>
        <v/>
      </c>
      <c r="R9316" s="17">
        <f>IF($B9316="","",MIN(1,DAY($A9316)/IF($N9316="Superstore",Settings!$B$5,Settings!$B$4)))</f>
        <v/>
      </c>
      <c r="S9316" s="17">
        <f>IF(OR($B9316="",$G9316="",$R9316=0),"",$G9316/$R9316)</f>
        <v/>
      </c>
      <c r="T9316">
        <f>IF($S9316="","",IF($S9316&lt;Settings!$B$8,"Critical",IF($S9316&lt;Settings!$B$9,"Semi Critical","Non Critical")))</f>
        <v/>
      </c>
      <c r="U9316">
        <f>IF($B9316="","",IFERROR(VLOOKUP($O9316,Leaders!$A:$B,2,0),"Not Mapped"))</f>
        <v/>
      </c>
    </row>
    <row r="9317">
      <c r="A9317" s="16" t="n"/>
      <c r="G9317" s="17" t="n"/>
      <c r="H9317" s="17" t="n"/>
      <c r="I9317" s="17" t="n"/>
      <c r="J9317" s="17" t="n"/>
      <c r="K9317" s="17" t="n"/>
      <c r="L9317" s="17" t="n"/>
      <c r="N9317">
        <f>IF($B9317="","",IF($C9317="SUPERSTORE","Superstore","DH"))</f>
        <v/>
      </c>
      <c r="O9317">
        <f>IF($B9317="","",IFERROR(VLOOKUP($B9317,Mapping!$A:$C,2,0),"Not Mapped"))</f>
        <v/>
      </c>
      <c r="P9317">
        <f>IF($B9317="","",IFERROR(VLOOKUP($B9317,Mapping!$A:$C,3,0),"Not Mapped"))</f>
        <v/>
      </c>
      <c r="Q9317">
        <f>IF($B9317="","",IF(COUNTIF(Exclusions!$A:$A,$B9317)&gt;0,"Yes","No"))</f>
        <v/>
      </c>
      <c r="R9317" s="17">
        <f>IF($B9317="","",MIN(1,DAY($A9317)/IF($N9317="Superstore",Settings!$B$5,Settings!$B$4)))</f>
        <v/>
      </c>
      <c r="S9317" s="17">
        <f>IF(OR($B9317="",$G9317="",$R9317=0),"",$G9317/$R9317)</f>
        <v/>
      </c>
      <c r="T9317">
        <f>IF($S9317="","",IF($S9317&lt;Settings!$B$8,"Critical",IF($S9317&lt;Settings!$B$9,"Semi Critical","Non Critical")))</f>
        <v/>
      </c>
      <c r="U9317">
        <f>IF($B9317="","",IFERROR(VLOOKUP($O9317,Leaders!$A:$B,2,0),"Not Mapped"))</f>
        <v/>
      </c>
    </row>
    <row r="9318">
      <c r="A9318" s="16" t="n"/>
      <c r="G9318" s="17" t="n"/>
      <c r="H9318" s="17" t="n"/>
      <c r="I9318" s="17" t="n"/>
      <c r="J9318" s="17" t="n"/>
      <c r="K9318" s="17" t="n"/>
      <c r="L9318" s="17" t="n"/>
      <c r="N9318">
        <f>IF($B9318="","",IF($C9318="SUPERSTORE","Superstore","DH"))</f>
        <v/>
      </c>
      <c r="O9318">
        <f>IF($B9318="","",IFERROR(VLOOKUP($B9318,Mapping!$A:$C,2,0),"Not Mapped"))</f>
        <v/>
      </c>
      <c r="P9318">
        <f>IF($B9318="","",IFERROR(VLOOKUP($B9318,Mapping!$A:$C,3,0),"Not Mapped"))</f>
        <v/>
      </c>
      <c r="Q9318">
        <f>IF($B9318="","",IF(COUNTIF(Exclusions!$A:$A,$B9318)&gt;0,"Yes","No"))</f>
        <v/>
      </c>
      <c r="R9318" s="17">
        <f>IF($B9318="","",MIN(1,DAY($A9318)/IF($N9318="Superstore",Settings!$B$5,Settings!$B$4)))</f>
        <v/>
      </c>
      <c r="S9318" s="17">
        <f>IF(OR($B9318="",$G9318="",$R9318=0),"",$G9318/$R9318)</f>
        <v/>
      </c>
      <c r="T9318">
        <f>IF($S9318="","",IF($S9318&lt;Settings!$B$8,"Critical",IF($S9318&lt;Settings!$B$9,"Semi Critical","Non Critical")))</f>
        <v/>
      </c>
      <c r="U9318">
        <f>IF($B9318="","",IFERROR(VLOOKUP($O9318,Leaders!$A:$B,2,0),"Not Mapped"))</f>
        <v/>
      </c>
    </row>
    <row r="9319">
      <c r="A9319" s="16" t="n"/>
      <c r="G9319" s="17" t="n"/>
      <c r="H9319" s="17" t="n"/>
      <c r="I9319" s="17" t="n"/>
      <c r="J9319" s="17" t="n"/>
      <c r="K9319" s="17" t="n"/>
      <c r="L9319" s="17" t="n"/>
      <c r="N9319">
        <f>IF($B9319="","",IF($C9319="SUPERSTORE","Superstore","DH"))</f>
        <v/>
      </c>
      <c r="O9319">
        <f>IF($B9319="","",IFERROR(VLOOKUP($B9319,Mapping!$A:$C,2,0),"Not Mapped"))</f>
        <v/>
      </c>
      <c r="P9319">
        <f>IF($B9319="","",IFERROR(VLOOKUP($B9319,Mapping!$A:$C,3,0),"Not Mapped"))</f>
        <v/>
      </c>
      <c r="Q9319">
        <f>IF($B9319="","",IF(COUNTIF(Exclusions!$A:$A,$B9319)&gt;0,"Yes","No"))</f>
        <v/>
      </c>
      <c r="R9319" s="17">
        <f>IF($B9319="","",MIN(1,DAY($A9319)/IF($N9319="Superstore",Settings!$B$5,Settings!$B$4)))</f>
        <v/>
      </c>
      <c r="S9319" s="17">
        <f>IF(OR($B9319="",$G9319="",$R9319=0),"",$G9319/$R9319)</f>
        <v/>
      </c>
      <c r="T9319">
        <f>IF($S9319="","",IF($S9319&lt;Settings!$B$8,"Critical",IF($S9319&lt;Settings!$B$9,"Semi Critical","Non Critical")))</f>
        <v/>
      </c>
      <c r="U9319">
        <f>IF($B9319="","",IFERROR(VLOOKUP($O9319,Leaders!$A:$B,2,0),"Not Mapped"))</f>
        <v/>
      </c>
    </row>
    <row r="9320">
      <c r="A9320" s="16" t="n"/>
      <c r="G9320" s="17" t="n"/>
      <c r="H9320" s="17" t="n"/>
      <c r="I9320" s="17" t="n"/>
      <c r="J9320" s="17" t="n"/>
      <c r="K9320" s="17" t="n"/>
      <c r="L9320" s="17" t="n"/>
      <c r="N9320">
        <f>IF($B9320="","",IF($C9320="SUPERSTORE","Superstore","DH"))</f>
        <v/>
      </c>
      <c r="O9320">
        <f>IF($B9320="","",IFERROR(VLOOKUP($B9320,Mapping!$A:$C,2,0),"Not Mapped"))</f>
        <v/>
      </c>
      <c r="P9320">
        <f>IF($B9320="","",IFERROR(VLOOKUP($B9320,Mapping!$A:$C,3,0),"Not Mapped"))</f>
        <v/>
      </c>
      <c r="Q9320">
        <f>IF($B9320="","",IF(COUNTIF(Exclusions!$A:$A,$B9320)&gt;0,"Yes","No"))</f>
        <v/>
      </c>
      <c r="R9320" s="17">
        <f>IF($B9320="","",MIN(1,DAY($A9320)/IF($N9320="Superstore",Settings!$B$5,Settings!$B$4)))</f>
        <v/>
      </c>
      <c r="S9320" s="17">
        <f>IF(OR($B9320="",$G9320="",$R9320=0),"",$G9320/$R9320)</f>
        <v/>
      </c>
      <c r="T9320">
        <f>IF($S9320="","",IF($S9320&lt;Settings!$B$8,"Critical",IF($S9320&lt;Settings!$B$9,"Semi Critical","Non Critical")))</f>
        <v/>
      </c>
      <c r="U9320">
        <f>IF($B9320="","",IFERROR(VLOOKUP($O9320,Leaders!$A:$B,2,0),"Not Mapped"))</f>
        <v/>
      </c>
    </row>
    <row r="9321">
      <c r="A9321" s="16" t="n"/>
      <c r="G9321" s="17" t="n"/>
      <c r="H9321" s="17" t="n"/>
      <c r="I9321" s="17" t="n"/>
      <c r="J9321" s="17" t="n"/>
      <c r="K9321" s="17" t="n"/>
      <c r="L9321" s="17" t="n"/>
      <c r="N9321">
        <f>IF($B9321="","",IF($C9321="SUPERSTORE","Superstore","DH"))</f>
        <v/>
      </c>
      <c r="O9321">
        <f>IF($B9321="","",IFERROR(VLOOKUP($B9321,Mapping!$A:$C,2,0),"Not Mapped"))</f>
        <v/>
      </c>
      <c r="P9321">
        <f>IF($B9321="","",IFERROR(VLOOKUP($B9321,Mapping!$A:$C,3,0),"Not Mapped"))</f>
        <v/>
      </c>
      <c r="Q9321">
        <f>IF($B9321="","",IF(COUNTIF(Exclusions!$A:$A,$B9321)&gt;0,"Yes","No"))</f>
        <v/>
      </c>
      <c r="R9321" s="17">
        <f>IF($B9321="","",MIN(1,DAY($A9321)/IF($N9321="Superstore",Settings!$B$5,Settings!$B$4)))</f>
        <v/>
      </c>
      <c r="S9321" s="17">
        <f>IF(OR($B9321="",$G9321="",$R9321=0),"",$G9321/$R9321)</f>
        <v/>
      </c>
      <c r="T9321">
        <f>IF($S9321="","",IF($S9321&lt;Settings!$B$8,"Critical",IF($S9321&lt;Settings!$B$9,"Semi Critical","Non Critical")))</f>
        <v/>
      </c>
      <c r="U9321">
        <f>IF($B9321="","",IFERROR(VLOOKUP($O9321,Leaders!$A:$B,2,0),"Not Mapped"))</f>
        <v/>
      </c>
    </row>
    <row r="9322">
      <c r="A9322" s="16" t="n"/>
      <c r="G9322" s="17" t="n"/>
      <c r="H9322" s="17" t="n"/>
      <c r="I9322" s="17" t="n"/>
      <c r="J9322" s="17" t="n"/>
      <c r="K9322" s="17" t="n"/>
      <c r="L9322" s="17" t="n"/>
      <c r="N9322">
        <f>IF($B9322="","",IF($C9322="SUPERSTORE","Superstore","DH"))</f>
        <v/>
      </c>
      <c r="O9322">
        <f>IF($B9322="","",IFERROR(VLOOKUP($B9322,Mapping!$A:$C,2,0),"Not Mapped"))</f>
        <v/>
      </c>
      <c r="P9322">
        <f>IF($B9322="","",IFERROR(VLOOKUP($B9322,Mapping!$A:$C,3,0),"Not Mapped"))</f>
        <v/>
      </c>
      <c r="Q9322">
        <f>IF($B9322="","",IF(COUNTIF(Exclusions!$A:$A,$B9322)&gt;0,"Yes","No"))</f>
        <v/>
      </c>
      <c r="R9322" s="17">
        <f>IF($B9322="","",MIN(1,DAY($A9322)/IF($N9322="Superstore",Settings!$B$5,Settings!$B$4)))</f>
        <v/>
      </c>
      <c r="S9322" s="17">
        <f>IF(OR($B9322="",$G9322="",$R9322=0),"",$G9322/$R9322)</f>
        <v/>
      </c>
      <c r="T9322">
        <f>IF($S9322="","",IF($S9322&lt;Settings!$B$8,"Critical",IF($S9322&lt;Settings!$B$9,"Semi Critical","Non Critical")))</f>
        <v/>
      </c>
      <c r="U9322">
        <f>IF($B9322="","",IFERROR(VLOOKUP($O9322,Leaders!$A:$B,2,0),"Not Mapped"))</f>
        <v/>
      </c>
    </row>
    <row r="9323">
      <c r="A9323" s="16" t="n"/>
      <c r="G9323" s="17" t="n"/>
      <c r="H9323" s="17" t="n"/>
      <c r="I9323" s="17" t="n"/>
      <c r="J9323" s="17" t="n"/>
      <c r="K9323" s="17" t="n"/>
      <c r="L9323" s="17" t="n"/>
      <c r="N9323">
        <f>IF($B9323="","",IF($C9323="SUPERSTORE","Superstore","DH"))</f>
        <v/>
      </c>
      <c r="O9323">
        <f>IF($B9323="","",IFERROR(VLOOKUP($B9323,Mapping!$A:$C,2,0),"Not Mapped"))</f>
        <v/>
      </c>
      <c r="P9323">
        <f>IF($B9323="","",IFERROR(VLOOKUP($B9323,Mapping!$A:$C,3,0),"Not Mapped"))</f>
        <v/>
      </c>
      <c r="Q9323">
        <f>IF($B9323="","",IF(COUNTIF(Exclusions!$A:$A,$B9323)&gt;0,"Yes","No"))</f>
        <v/>
      </c>
      <c r="R9323" s="17">
        <f>IF($B9323="","",MIN(1,DAY($A9323)/IF($N9323="Superstore",Settings!$B$5,Settings!$B$4)))</f>
        <v/>
      </c>
      <c r="S9323" s="17">
        <f>IF(OR($B9323="",$G9323="",$R9323=0),"",$G9323/$R9323)</f>
        <v/>
      </c>
      <c r="T9323">
        <f>IF($S9323="","",IF($S9323&lt;Settings!$B$8,"Critical",IF($S9323&lt;Settings!$B$9,"Semi Critical","Non Critical")))</f>
        <v/>
      </c>
      <c r="U9323">
        <f>IF($B9323="","",IFERROR(VLOOKUP($O9323,Leaders!$A:$B,2,0),"Not Mapped"))</f>
        <v/>
      </c>
    </row>
    <row r="9324">
      <c r="A9324" s="16" t="n"/>
      <c r="G9324" s="17" t="n"/>
      <c r="H9324" s="17" t="n"/>
      <c r="I9324" s="17" t="n"/>
      <c r="J9324" s="17" t="n"/>
      <c r="K9324" s="17" t="n"/>
      <c r="L9324" s="17" t="n"/>
      <c r="N9324">
        <f>IF($B9324="","",IF($C9324="SUPERSTORE","Superstore","DH"))</f>
        <v/>
      </c>
      <c r="O9324">
        <f>IF($B9324="","",IFERROR(VLOOKUP($B9324,Mapping!$A:$C,2,0),"Not Mapped"))</f>
        <v/>
      </c>
      <c r="P9324">
        <f>IF($B9324="","",IFERROR(VLOOKUP($B9324,Mapping!$A:$C,3,0),"Not Mapped"))</f>
        <v/>
      </c>
      <c r="Q9324">
        <f>IF($B9324="","",IF(COUNTIF(Exclusions!$A:$A,$B9324)&gt;0,"Yes","No"))</f>
        <v/>
      </c>
      <c r="R9324" s="17">
        <f>IF($B9324="","",MIN(1,DAY($A9324)/IF($N9324="Superstore",Settings!$B$5,Settings!$B$4)))</f>
        <v/>
      </c>
      <c r="S9324" s="17">
        <f>IF(OR($B9324="",$G9324="",$R9324=0),"",$G9324/$R9324)</f>
        <v/>
      </c>
      <c r="T9324">
        <f>IF($S9324="","",IF($S9324&lt;Settings!$B$8,"Critical",IF($S9324&lt;Settings!$B$9,"Semi Critical","Non Critical")))</f>
        <v/>
      </c>
      <c r="U9324">
        <f>IF($B9324="","",IFERROR(VLOOKUP($O9324,Leaders!$A:$B,2,0),"Not Mapped"))</f>
        <v/>
      </c>
    </row>
    <row r="9325">
      <c r="A9325" s="16" t="n"/>
      <c r="G9325" s="17" t="n"/>
      <c r="H9325" s="17" t="n"/>
      <c r="I9325" s="17" t="n"/>
      <c r="J9325" s="17" t="n"/>
      <c r="K9325" s="17" t="n"/>
      <c r="L9325" s="17" t="n"/>
      <c r="N9325">
        <f>IF($B9325="","",IF($C9325="SUPERSTORE","Superstore","DH"))</f>
        <v/>
      </c>
      <c r="O9325">
        <f>IF($B9325="","",IFERROR(VLOOKUP($B9325,Mapping!$A:$C,2,0),"Not Mapped"))</f>
        <v/>
      </c>
      <c r="P9325">
        <f>IF($B9325="","",IFERROR(VLOOKUP($B9325,Mapping!$A:$C,3,0),"Not Mapped"))</f>
        <v/>
      </c>
      <c r="Q9325">
        <f>IF($B9325="","",IF(COUNTIF(Exclusions!$A:$A,$B9325)&gt;0,"Yes","No"))</f>
        <v/>
      </c>
      <c r="R9325" s="17">
        <f>IF($B9325="","",MIN(1,DAY($A9325)/IF($N9325="Superstore",Settings!$B$5,Settings!$B$4)))</f>
        <v/>
      </c>
      <c r="S9325" s="17">
        <f>IF(OR($B9325="",$G9325="",$R9325=0),"",$G9325/$R9325)</f>
        <v/>
      </c>
      <c r="T9325">
        <f>IF($S9325="","",IF($S9325&lt;Settings!$B$8,"Critical",IF($S9325&lt;Settings!$B$9,"Semi Critical","Non Critical")))</f>
        <v/>
      </c>
      <c r="U9325">
        <f>IF($B9325="","",IFERROR(VLOOKUP($O9325,Leaders!$A:$B,2,0),"Not Mapped"))</f>
        <v/>
      </c>
    </row>
    <row r="9326">
      <c r="A9326" s="16" t="n"/>
      <c r="G9326" s="17" t="n"/>
      <c r="H9326" s="17" t="n"/>
      <c r="I9326" s="17" t="n"/>
      <c r="J9326" s="17" t="n"/>
      <c r="K9326" s="17" t="n"/>
      <c r="L9326" s="17" t="n"/>
      <c r="N9326">
        <f>IF($B9326="","",IF($C9326="SUPERSTORE","Superstore","DH"))</f>
        <v/>
      </c>
      <c r="O9326">
        <f>IF($B9326="","",IFERROR(VLOOKUP($B9326,Mapping!$A:$C,2,0),"Not Mapped"))</f>
        <v/>
      </c>
      <c r="P9326">
        <f>IF($B9326="","",IFERROR(VLOOKUP($B9326,Mapping!$A:$C,3,0),"Not Mapped"))</f>
        <v/>
      </c>
      <c r="Q9326">
        <f>IF($B9326="","",IF(COUNTIF(Exclusions!$A:$A,$B9326)&gt;0,"Yes","No"))</f>
        <v/>
      </c>
      <c r="R9326" s="17">
        <f>IF($B9326="","",MIN(1,DAY($A9326)/IF($N9326="Superstore",Settings!$B$5,Settings!$B$4)))</f>
        <v/>
      </c>
      <c r="S9326" s="17">
        <f>IF(OR($B9326="",$G9326="",$R9326=0),"",$G9326/$R9326)</f>
        <v/>
      </c>
      <c r="T9326">
        <f>IF($S9326="","",IF($S9326&lt;Settings!$B$8,"Critical",IF($S9326&lt;Settings!$B$9,"Semi Critical","Non Critical")))</f>
        <v/>
      </c>
      <c r="U9326">
        <f>IF($B9326="","",IFERROR(VLOOKUP($O9326,Leaders!$A:$B,2,0),"Not Mapped"))</f>
        <v/>
      </c>
    </row>
    <row r="9327">
      <c r="A9327" s="16" t="n"/>
      <c r="G9327" s="17" t="n"/>
      <c r="H9327" s="17" t="n"/>
      <c r="I9327" s="17" t="n"/>
      <c r="J9327" s="17" t="n"/>
      <c r="K9327" s="17" t="n"/>
      <c r="L9327" s="17" t="n"/>
      <c r="N9327">
        <f>IF($B9327="","",IF($C9327="SUPERSTORE","Superstore","DH"))</f>
        <v/>
      </c>
      <c r="O9327">
        <f>IF($B9327="","",IFERROR(VLOOKUP($B9327,Mapping!$A:$C,2,0),"Not Mapped"))</f>
        <v/>
      </c>
      <c r="P9327">
        <f>IF($B9327="","",IFERROR(VLOOKUP($B9327,Mapping!$A:$C,3,0),"Not Mapped"))</f>
        <v/>
      </c>
      <c r="Q9327">
        <f>IF($B9327="","",IF(COUNTIF(Exclusions!$A:$A,$B9327)&gt;0,"Yes","No"))</f>
        <v/>
      </c>
      <c r="R9327" s="17">
        <f>IF($B9327="","",MIN(1,DAY($A9327)/IF($N9327="Superstore",Settings!$B$5,Settings!$B$4)))</f>
        <v/>
      </c>
      <c r="S9327" s="17">
        <f>IF(OR($B9327="",$G9327="",$R9327=0),"",$G9327/$R9327)</f>
        <v/>
      </c>
      <c r="T9327">
        <f>IF($S9327="","",IF($S9327&lt;Settings!$B$8,"Critical",IF($S9327&lt;Settings!$B$9,"Semi Critical","Non Critical")))</f>
        <v/>
      </c>
      <c r="U9327">
        <f>IF($B9327="","",IFERROR(VLOOKUP($O9327,Leaders!$A:$B,2,0),"Not Mapped"))</f>
        <v/>
      </c>
    </row>
    <row r="9328">
      <c r="A9328" s="16" t="n"/>
      <c r="G9328" s="17" t="n"/>
      <c r="H9328" s="17" t="n"/>
      <c r="I9328" s="17" t="n"/>
      <c r="J9328" s="17" t="n"/>
      <c r="K9328" s="17" t="n"/>
      <c r="L9328" s="17" t="n"/>
      <c r="N9328">
        <f>IF($B9328="","",IF($C9328="SUPERSTORE","Superstore","DH"))</f>
        <v/>
      </c>
      <c r="O9328">
        <f>IF($B9328="","",IFERROR(VLOOKUP($B9328,Mapping!$A:$C,2,0),"Not Mapped"))</f>
        <v/>
      </c>
      <c r="P9328">
        <f>IF($B9328="","",IFERROR(VLOOKUP($B9328,Mapping!$A:$C,3,0),"Not Mapped"))</f>
        <v/>
      </c>
      <c r="Q9328">
        <f>IF($B9328="","",IF(COUNTIF(Exclusions!$A:$A,$B9328)&gt;0,"Yes","No"))</f>
        <v/>
      </c>
      <c r="R9328" s="17">
        <f>IF($B9328="","",MIN(1,DAY($A9328)/IF($N9328="Superstore",Settings!$B$5,Settings!$B$4)))</f>
        <v/>
      </c>
      <c r="S9328" s="17">
        <f>IF(OR($B9328="",$G9328="",$R9328=0),"",$G9328/$R9328)</f>
        <v/>
      </c>
      <c r="T9328">
        <f>IF($S9328="","",IF($S9328&lt;Settings!$B$8,"Critical",IF($S9328&lt;Settings!$B$9,"Semi Critical","Non Critical")))</f>
        <v/>
      </c>
      <c r="U9328">
        <f>IF($B9328="","",IFERROR(VLOOKUP($O9328,Leaders!$A:$B,2,0),"Not Mapped"))</f>
        <v/>
      </c>
    </row>
    <row r="9329">
      <c r="A9329" s="16" t="n"/>
      <c r="G9329" s="17" t="n"/>
      <c r="H9329" s="17" t="n"/>
      <c r="I9329" s="17" t="n"/>
      <c r="J9329" s="17" t="n"/>
      <c r="K9329" s="17" t="n"/>
      <c r="L9329" s="17" t="n"/>
      <c r="N9329">
        <f>IF($B9329="","",IF($C9329="SUPERSTORE","Superstore","DH"))</f>
        <v/>
      </c>
      <c r="O9329">
        <f>IF($B9329="","",IFERROR(VLOOKUP($B9329,Mapping!$A:$C,2,0),"Not Mapped"))</f>
        <v/>
      </c>
      <c r="P9329">
        <f>IF($B9329="","",IFERROR(VLOOKUP($B9329,Mapping!$A:$C,3,0),"Not Mapped"))</f>
        <v/>
      </c>
      <c r="Q9329">
        <f>IF($B9329="","",IF(COUNTIF(Exclusions!$A:$A,$B9329)&gt;0,"Yes","No"))</f>
        <v/>
      </c>
      <c r="R9329" s="17">
        <f>IF($B9329="","",MIN(1,DAY($A9329)/IF($N9329="Superstore",Settings!$B$5,Settings!$B$4)))</f>
        <v/>
      </c>
      <c r="S9329" s="17">
        <f>IF(OR($B9329="",$G9329="",$R9329=0),"",$G9329/$R9329)</f>
        <v/>
      </c>
      <c r="T9329">
        <f>IF($S9329="","",IF($S9329&lt;Settings!$B$8,"Critical",IF($S9329&lt;Settings!$B$9,"Semi Critical","Non Critical")))</f>
        <v/>
      </c>
      <c r="U9329">
        <f>IF($B9329="","",IFERROR(VLOOKUP($O9329,Leaders!$A:$B,2,0),"Not Mapped"))</f>
        <v/>
      </c>
    </row>
    <row r="9330">
      <c r="A9330" s="16" t="n"/>
      <c r="G9330" s="17" t="n"/>
      <c r="H9330" s="17" t="n"/>
      <c r="I9330" s="17" t="n"/>
      <c r="J9330" s="17" t="n"/>
      <c r="K9330" s="17" t="n"/>
      <c r="L9330" s="17" t="n"/>
      <c r="N9330">
        <f>IF($B9330="","",IF($C9330="SUPERSTORE","Superstore","DH"))</f>
        <v/>
      </c>
      <c r="O9330">
        <f>IF($B9330="","",IFERROR(VLOOKUP($B9330,Mapping!$A:$C,2,0),"Not Mapped"))</f>
        <v/>
      </c>
      <c r="P9330">
        <f>IF($B9330="","",IFERROR(VLOOKUP($B9330,Mapping!$A:$C,3,0),"Not Mapped"))</f>
        <v/>
      </c>
      <c r="Q9330">
        <f>IF($B9330="","",IF(COUNTIF(Exclusions!$A:$A,$B9330)&gt;0,"Yes","No"))</f>
        <v/>
      </c>
      <c r="R9330" s="17">
        <f>IF($B9330="","",MIN(1,DAY($A9330)/IF($N9330="Superstore",Settings!$B$5,Settings!$B$4)))</f>
        <v/>
      </c>
      <c r="S9330" s="17">
        <f>IF(OR($B9330="",$G9330="",$R9330=0),"",$G9330/$R9330)</f>
        <v/>
      </c>
      <c r="T9330">
        <f>IF($S9330="","",IF($S9330&lt;Settings!$B$8,"Critical",IF($S9330&lt;Settings!$B$9,"Semi Critical","Non Critical")))</f>
        <v/>
      </c>
      <c r="U9330">
        <f>IF($B9330="","",IFERROR(VLOOKUP($O9330,Leaders!$A:$B,2,0),"Not Mapped"))</f>
        <v/>
      </c>
    </row>
    <row r="9331">
      <c r="A9331" s="16" t="n"/>
      <c r="G9331" s="17" t="n"/>
      <c r="H9331" s="17" t="n"/>
      <c r="I9331" s="17" t="n"/>
      <c r="J9331" s="17" t="n"/>
      <c r="K9331" s="17" t="n"/>
      <c r="L9331" s="17" t="n"/>
      <c r="N9331">
        <f>IF($B9331="","",IF($C9331="SUPERSTORE","Superstore","DH"))</f>
        <v/>
      </c>
      <c r="O9331">
        <f>IF($B9331="","",IFERROR(VLOOKUP($B9331,Mapping!$A:$C,2,0),"Not Mapped"))</f>
        <v/>
      </c>
      <c r="P9331">
        <f>IF($B9331="","",IFERROR(VLOOKUP($B9331,Mapping!$A:$C,3,0),"Not Mapped"))</f>
        <v/>
      </c>
      <c r="Q9331">
        <f>IF($B9331="","",IF(COUNTIF(Exclusions!$A:$A,$B9331)&gt;0,"Yes","No"))</f>
        <v/>
      </c>
      <c r="R9331" s="17">
        <f>IF($B9331="","",MIN(1,DAY($A9331)/IF($N9331="Superstore",Settings!$B$5,Settings!$B$4)))</f>
        <v/>
      </c>
      <c r="S9331" s="17">
        <f>IF(OR($B9331="",$G9331="",$R9331=0),"",$G9331/$R9331)</f>
        <v/>
      </c>
      <c r="T9331">
        <f>IF($S9331="","",IF($S9331&lt;Settings!$B$8,"Critical",IF($S9331&lt;Settings!$B$9,"Semi Critical","Non Critical")))</f>
        <v/>
      </c>
      <c r="U9331">
        <f>IF($B9331="","",IFERROR(VLOOKUP($O9331,Leaders!$A:$B,2,0),"Not Mapped"))</f>
        <v/>
      </c>
    </row>
    <row r="9332">
      <c r="A9332" s="16" t="n"/>
      <c r="G9332" s="17" t="n"/>
      <c r="H9332" s="17" t="n"/>
      <c r="I9332" s="17" t="n"/>
      <c r="J9332" s="17" t="n"/>
      <c r="K9332" s="17" t="n"/>
      <c r="L9332" s="17" t="n"/>
      <c r="N9332">
        <f>IF($B9332="","",IF($C9332="SUPERSTORE","Superstore","DH"))</f>
        <v/>
      </c>
      <c r="O9332">
        <f>IF($B9332="","",IFERROR(VLOOKUP($B9332,Mapping!$A:$C,2,0),"Not Mapped"))</f>
        <v/>
      </c>
      <c r="P9332">
        <f>IF($B9332="","",IFERROR(VLOOKUP($B9332,Mapping!$A:$C,3,0),"Not Mapped"))</f>
        <v/>
      </c>
      <c r="Q9332">
        <f>IF($B9332="","",IF(COUNTIF(Exclusions!$A:$A,$B9332)&gt;0,"Yes","No"))</f>
        <v/>
      </c>
      <c r="R9332" s="17">
        <f>IF($B9332="","",MIN(1,DAY($A9332)/IF($N9332="Superstore",Settings!$B$5,Settings!$B$4)))</f>
        <v/>
      </c>
      <c r="S9332" s="17">
        <f>IF(OR($B9332="",$G9332="",$R9332=0),"",$G9332/$R9332)</f>
        <v/>
      </c>
      <c r="T9332">
        <f>IF($S9332="","",IF($S9332&lt;Settings!$B$8,"Critical",IF($S9332&lt;Settings!$B$9,"Semi Critical","Non Critical")))</f>
        <v/>
      </c>
      <c r="U9332">
        <f>IF($B9332="","",IFERROR(VLOOKUP($O9332,Leaders!$A:$B,2,0),"Not Mapped"))</f>
        <v/>
      </c>
    </row>
    <row r="9333">
      <c r="A9333" s="16" t="n"/>
      <c r="G9333" s="17" t="n"/>
      <c r="H9333" s="17" t="n"/>
      <c r="I9333" s="17" t="n"/>
      <c r="J9333" s="17" t="n"/>
      <c r="K9333" s="17" t="n"/>
      <c r="L9333" s="17" t="n"/>
      <c r="N9333">
        <f>IF($B9333="","",IF($C9333="SUPERSTORE","Superstore","DH"))</f>
        <v/>
      </c>
      <c r="O9333">
        <f>IF($B9333="","",IFERROR(VLOOKUP($B9333,Mapping!$A:$C,2,0),"Not Mapped"))</f>
        <v/>
      </c>
      <c r="P9333">
        <f>IF($B9333="","",IFERROR(VLOOKUP($B9333,Mapping!$A:$C,3,0),"Not Mapped"))</f>
        <v/>
      </c>
      <c r="Q9333">
        <f>IF($B9333="","",IF(COUNTIF(Exclusions!$A:$A,$B9333)&gt;0,"Yes","No"))</f>
        <v/>
      </c>
      <c r="R9333" s="17">
        <f>IF($B9333="","",MIN(1,DAY($A9333)/IF($N9333="Superstore",Settings!$B$5,Settings!$B$4)))</f>
        <v/>
      </c>
      <c r="S9333" s="17">
        <f>IF(OR($B9333="",$G9333="",$R9333=0),"",$G9333/$R9333)</f>
        <v/>
      </c>
      <c r="T9333">
        <f>IF($S9333="","",IF($S9333&lt;Settings!$B$8,"Critical",IF($S9333&lt;Settings!$B$9,"Semi Critical","Non Critical")))</f>
        <v/>
      </c>
      <c r="U9333">
        <f>IF($B9333="","",IFERROR(VLOOKUP($O9333,Leaders!$A:$B,2,0),"Not Mapped"))</f>
        <v/>
      </c>
    </row>
    <row r="9334">
      <c r="A9334" s="16" t="n"/>
      <c r="G9334" s="17" t="n"/>
      <c r="H9334" s="17" t="n"/>
      <c r="I9334" s="17" t="n"/>
      <c r="J9334" s="17" t="n"/>
      <c r="K9334" s="17" t="n"/>
      <c r="L9334" s="17" t="n"/>
      <c r="N9334">
        <f>IF($B9334="","",IF($C9334="SUPERSTORE","Superstore","DH"))</f>
        <v/>
      </c>
      <c r="O9334">
        <f>IF($B9334="","",IFERROR(VLOOKUP($B9334,Mapping!$A:$C,2,0),"Not Mapped"))</f>
        <v/>
      </c>
      <c r="P9334">
        <f>IF($B9334="","",IFERROR(VLOOKUP($B9334,Mapping!$A:$C,3,0),"Not Mapped"))</f>
        <v/>
      </c>
      <c r="Q9334">
        <f>IF($B9334="","",IF(COUNTIF(Exclusions!$A:$A,$B9334)&gt;0,"Yes","No"))</f>
        <v/>
      </c>
      <c r="R9334" s="17">
        <f>IF($B9334="","",MIN(1,DAY($A9334)/IF($N9334="Superstore",Settings!$B$5,Settings!$B$4)))</f>
        <v/>
      </c>
      <c r="S9334" s="17">
        <f>IF(OR($B9334="",$G9334="",$R9334=0),"",$G9334/$R9334)</f>
        <v/>
      </c>
      <c r="T9334">
        <f>IF($S9334="","",IF($S9334&lt;Settings!$B$8,"Critical",IF($S9334&lt;Settings!$B$9,"Semi Critical","Non Critical")))</f>
        <v/>
      </c>
      <c r="U9334">
        <f>IF($B9334="","",IFERROR(VLOOKUP($O9334,Leaders!$A:$B,2,0),"Not Mapped"))</f>
        <v/>
      </c>
    </row>
    <row r="9335">
      <c r="A9335" s="16" t="n"/>
      <c r="G9335" s="17" t="n"/>
      <c r="H9335" s="17" t="n"/>
      <c r="I9335" s="17" t="n"/>
      <c r="J9335" s="17" t="n"/>
      <c r="K9335" s="17" t="n"/>
      <c r="L9335" s="17" t="n"/>
      <c r="N9335">
        <f>IF($B9335="","",IF($C9335="SUPERSTORE","Superstore","DH"))</f>
        <v/>
      </c>
      <c r="O9335">
        <f>IF($B9335="","",IFERROR(VLOOKUP($B9335,Mapping!$A:$C,2,0),"Not Mapped"))</f>
        <v/>
      </c>
      <c r="P9335">
        <f>IF($B9335="","",IFERROR(VLOOKUP($B9335,Mapping!$A:$C,3,0),"Not Mapped"))</f>
        <v/>
      </c>
      <c r="Q9335">
        <f>IF($B9335="","",IF(COUNTIF(Exclusions!$A:$A,$B9335)&gt;0,"Yes","No"))</f>
        <v/>
      </c>
      <c r="R9335" s="17">
        <f>IF($B9335="","",MIN(1,DAY($A9335)/IF($N9335="Superstore",Settings!$B$5,Settings!$B$4)))</f>
        <v/>
      </c>
      <c r="S9335" s="17">
        <f>IF(OR($B9335="",$G9335="",$R9335=0),"",$G9335/$R9335)</f>
        <v/>
      </c>
      <c r="T9335">
        <f>IF($S9335="","",IF($S9335&lt;Settings!$B$8,"Critical",IF($S9335&lt;Settings!$B$9,"Semi Critical","Non Critical")))</f>
        <v/>
      </c>
      <c r="U9335">
        <f>IF($B9335="","",IFERROR(VLOOKUP($O9335,Leaders!$A:$B,2,0),"Not Mapped"))</f>
        <v/>
      </c>
    </row>
    <row r="9336">
      <c r="A9336" s="16" t="n"/>
      <c r="G9336" s="17" t="n"/>
      <c r="H9336" s="17" t="n"/>
      <c r="I9336" s="17" t="n"/>
      <c r="J9336" s="17" t="n"/>
      <c r="K9336" s="17" t="n"/>
      <c r="L9336" s="17" t="n"/>
      <c r="N9336">
        <f>IF($B9336="","",IF($C9336="SUPERSTORE","Superstore","DH"))</f>
        <v/>
      </c>
      <c r="O9336">
        <f>IF($B9336="","",IFERROR(VLOOKUP($B9336,Mapping!$A:$C,2,0),"Not Mapped"))</f>
        <v/>
      </c>
      <c r="P9336">
        <f>IF($B9336="","",IFERROR(VLOOKUP($B9336,Mapping!$A:$C,3,0),"Not Mapped"))</f>
        <v/>
      </c>
      <c r="Q9336">
        <f>IF($B9336="","",IF(COUNTIF(Exclusions!$A:$A,$B9336)&gt;0,"Yes","No"))</f>
        <v/>
      </c>
      <c r="R9336" s="17">
        <f>IF($B9336="","",MIN(1,DAY($A9336)/IF($N9336="Superstore",Settings!$B$5,Settings!$B$4)))</f>
        <v/>
      </c>
      <c r="S9336" s="17">
        <f>IF(OR($B9336="",$G9336="",$R9336=0),"",$G9336/$R9336)</f>
        <v/>
      </c>
      <c r="T9336">
        <f>IF($S9336="","",IF($S9336&lt;Settings!$B$8,"Critical",IF($S9336&lt;Settings!$B$9,"Semi Critical","Non Critical")))</f>
        <v/>
      </c>
      <c r="U9336">
        <f>IF($B9336="","",IFERROR(VLOOKUP($O9336,Leaders!$A:$B,2,0),"Not Mapped"))</f>
        <v/>
      </c>
    </row>
    <row r="9337">
      <c r="A9337" s="16" t="n"/>
      <c r="G9337" s="17" t="n"/>
      <c r="H9337" s="17" t="n"/>
      <c r="I9337" s="17" t="n"/>
      <c r="J9337" s="17" t="n"/>
      <c r="K9337" s="17" t="n"/>
      <c r="L9337" s="17" t="n"/>
      <c r="N9337">
        <f>IF($B9337="","",IF($C9337="SUPERSTORE","Superstore","DH"))</f>
        <v/>
      </c>
      <c r="O9337">
        <f>IF($B9337="","",IFERROR(VLOOKUP($B9337,Mapping!$A:$C,2,0),"Not Mapped"))</f>
        <v/>
      </c>
      <c r="P9337">
        <f>IF($B9337="","",IFERROR(VLOOKUP($B9337,Mapping!$A:$C,3,0),"Not Mapped"))</f>
        <v/>
      </c>
      <c r="Q9337">
        <f>IF($B9337="","",IF(COUNTIF(Exclusions!$A:$A,$B9337)&gt;0,"Yes","No"))</f>
        <v/>
      </c>
      <c r="R9337" s="17">
        <f>IF($B9337="","",MIN(1,DAY($A9337)/IF($N9337="Superstore",Settings!$B$5,Settings!$B$4)))</f>
        <v/>
      </c>
      <c r="S9337" s="17">
        <f>IF(OR($B9337="",$G9337="",$R9337=0),"",$G9337/$R9337)</f>
        <v/>
      </c>
      <c r="T9337">
        <f>IF($S9337="","",IF($S9337&lt;Settings!$B$8,"Critical",IF($S9337&lt;Settings!$B$9,"Semi Critical","Non Critical")))</f>
        <v/>
      </c>
      <c r="U9337">
        <f>IF($B9337="","",IFERROR(VLOOKUP($O9337,Leaders!$A:$B,2,0),"Not Mapped"))</f>
        <v/>
      </c>
    </row>
    <row r="9338">
      <c r="A9338" s="16" t="n"/>
      <c r="G9338" s="17" t="n"/>
      <c r="H9338" s="17" t="n"/>
      <c r="I9338" s="17" t="n"/>
      <c r="J9338" s="17" t="n"/>
      <c r="K9338" s="17" t="n"/>
      <c r="L9338" s="17" t="n"/>
      <c r="N9338">
        <f>IF($B9338="","",IF($C9338="SUPERSTORE","Superstore","DH"))</f>
        <v/>
      </c>
      <c r="O9338">
        <f>IF($B9338="","",IFERROR(VLOOKUP($B9338,Mapping!$A:$C,2,0),"Not Mapped"))</f>
        <v/>
      </c>
      <c r="P9338">
        <f>IF($B9338="","",IFERROR(VLOOKUP($B9338,Mapping!$A:$C,3,0),"Not Mapped"))</f>
        <v/>
      </c>
      <c r="Q9338">
        <f>IF($B9338="","",IF(COUNTIF(Exclusions!$A:$A,$B9338)&gt;0,"Yes","No"))</f>
        <v/>
      </c>
      <c r="R9338" s="17">
        <f>IF($B9338="","",MIN(1,DAY($A9338)/IF($N9338="Superstore",Settings!$B$5,Settings!$B$4)))</f>
        <v/>
      </c>
      <c r="S9338" s="17">
        <f>IF(OR($B9338="",$G9338="",$R9338=0),"",$G9338/$R9338)</f>
        <v/>
      </c>
      <c r="T9338">
        <f>IF($S9338="","",IF($S9338&lt;Settings!$B$8,"Critical",IF($S9338&lt;Settings!$B$9,"Semi Critical","Non Critical")))</f>
        <v/>
      </c>
      <c r="U9338">
        <f>IF($B9338="","",IFERROR(VLOOKUP($O9338,Leaders!$A:$B,2,0),"Not Mapped"))</f>
        <v/>
      </c>
    </row>
    <row r="9339">
      <c r="A9339" s="16" t="n"/>
      <c r="G9339" s="17" t="n"/>
      <c r="H9339" s="17" t="n"/>
      <c r="I9339" s="17" t="n"/>
      <c r="J9339" s="17" t="n"/>
      <c r="K9339" s="17" t="n"/>
      <c r="L9339" s="17" t="n"/>
      <c r="N9339">
        <f>IF($B9339="","",IF($C9339="SUPERSTORE","Superstore","DH"))</f>
        <v/>
      </c>
      <c r="O9339">
        <f>IF($B9339="","",IFERROR(VLOOKUP($B9339,Mapping!$A:$C,2,0),"Not Mapped"))</f>
        <v/>
      </c>
      <c r="P9339">
        <f>IF($B9339="","",IFERROR(VLOOKUP($B9339,Mapping!$A:$C,3,0),"Not Mapped"))</f>
        <v/>
      </c>
      <c r="Q9339">
        <f>IF($B9339="","",IF(COUNTIF(Exclusions!$A:$A,$B9339)&gt;0,"Yes","No"))</f>
        <v/>
      </c>
      <c r="R9339" s="17">
        <f>IF($B9339="","",MIN(1,DAY($A9339)/IF($N9339="Superstore",Settings!$B$5,Settings!$B$4)))</f>
        <v/>
      </c>
      <c r="S9339" s="17">
        <f>IF(OR($B9339="",$G9339="",$R9339=0),"",$G9339/$R9339)</f>
        <v/>
      </c>
      <c r="T9339">
        <f>IF($S9339="","",IF($S9339&lt;Settings!$B$8,"Critical",IF($S9339&lt;Settings!$B$9,"Semi Critical","Non Critical")))</f>
        <v/>
      </c>
      <c r="U9339">
        <f>IF($B9339="","",IFERROR(VLOOKUP($O9339,Leaders!$A:$B,2,0),"Not Mapped"))</f>
        <v/>
      </c>
    </row>
    <row r="9340">
      <c r="A9340" s="16" t="n"/>
      <c r="G9340" s="17" t="n"/>
      <c r="H9340" s="17" t="n"/>
      <c r="I9340" s="17" t="n"/>
      <c r="J9340" s="17" t="n"/>
      <c r="K9340" s="17" t="n"/>
      <c r="L9340" s="17" t="n"/>
      <c r="N9340">
        <f>IF($B9340="","",IF($C9340="SUPERSTORE","Superstore","DH"))</f>
        <v/>
      </c>
      <c r="O9340">
        <f>IF($B9340="","",IFERROR(VLOOKUP($B9340,Mapping!$A:$C,2,0),"Not Mapped"))</f>
        <v/>
      </c>
      <c r="P9340">
        <f>IF($B9340="","",IFERROR(VLOOKUP($B9340,Mapping!$A:$C,3,0),"Not Mapped"))</f>
        <v/>
      </c>
      <c r="Q9340">
        <f>IF($B9340="","",IF(COUNTIF(Exclusions!$A:$A,$B9340)&gt;0,"Yes","No"))</f>
        <v/>
      </c>
      <c r="R9340" s="17">
        <f>IF($B9340="","",MIN(1,DAY($A9340)/IF($N9340="Superstore",Settings!$B$5,Settings!$B$4)))</f>
        <v/>
      </c>
      <c r="S9340" s="17">
        <f>IF(OR($B9340="",$G9340="",$R9340=0),"",$G9340/$R9340)</f>
        <v/>
      </c>
      <c r="T9340">
        <f>IF($S9340="","",IF($S9340&lt;Settings!$B$8,"Critical",IF($S9340&lt;Settings!$B$9,"Semi Critical","Non Critical")))</f>
        <v/>
      </c>
      <c r="U9340">
        <f>IF($B9340="","",IFERROR(VLOOKUP($O9340,Leaders!$A:$B,2,0),"Not Mapped"))</f>
        <v/>
      </c>
    </row>
    <row r="9341">
      <c r="A9341" s="16" t="n"/>
      <c r="G9341" s="17" t="n"/>
      <c r="H9341" s="17" t="n"/>
      <c r="I9341" s="17" t="n"/>
      <c r="J9341" s="17" t="n"/>
      <c r="K9341" s="17" t="n"/>
      <c r="L9341" s="17" t="n"/>
      <c r="N9341">
        <f>IF($B9341="","",IF($C9341="SUPERSTORE","Superstore","DH"))</f>
        <v/>
      </c>
      <c r="O9341">
        <f>IF($B9341="","",IFERROR(VLOOKUP($B9341,Mapping!$A:$C,2,0),"Not Mapped"))</f>
        <v/>
      </c>
      <c r="P9341">
        <f>IF($B9341="","",IFERROR(VLOOKUP($B9341,Mapping!$A:$C,3,0),"Not Mapped"))</f>
        <v/>
      </c>
      <c r="Q9341">
        <f>IF($B9341="","",IF(COUNTIF(Exclusions!$A:$A,$B9341)&gt;0,"Yes","No"))</f>
        <v/>
      </c>
      <c r="R9341" s="17">
        <f>IF($B9341="","",MIN(1,DAY($A9341)/IF($N9341="Superstore",Settings!$B$5,Settings!$B$4)))</f>
        <v/>
      </c>
      <c r="S9341" s="17">
        <f>IF(OR($B9341="",$G9341="",$R9341=0),"",$G9341/$R9341)</f>
        <v/>
      </c>
      <c r="T9341">
        <f>IF($S9341="","",IF($S9341&lt;Settings!$B$8,"Critical",IF($S9341&lt;Settings!$B$9,"Semi Critical","Non Critical")))</f>
        <v/>
      </c>
      <c r="U9341">
        <f>IF($B9341="","",IFERROR(VLOOKUP($O9341,Leaders!$A:$B,2,0),"Not Mapped"))</f>
        <v/>
      </c>
    </row>
    <row r="9342">
      <c r="A9342" s="16" t="n"/>
      <c r="G9342" s="17" t="n"/>
      <c r="H9342" s="17" t="n"/>
      <c r="I9342" s="17" t="n"/>
      <c r="J9342" s="17" t="n"/>
      <c r="K9342" s="17" t="n"/>
      <c r="L9342" s="17" t="n"/>
      <c r="N9342">
        <f>IF($B9342="","",IF($C9342="SUPERSTORE","Superstore","DH"))</f>
        <v/>
      </c>
      <c r="O9342">
        <f>IF($B9342="","",IFERROR(VLOOKUP($B9342,Mapping!$A:$C,2,0),"Not Mapped"))</f>
        <v/>
      </c>
      <c r="P9342">
        <f>IF($B9342="","",IFERROR(VLOOKUP($B9342,Mapping!$A:$C,3,0),"Not Mapped"))</f>
        <v/>
      </c>
      <c r="Q9342">
        <f>IF($B9342="","",IF(COUNTIF(Exclusions!$A:$A,$B9342)&gt;0,"Yes","No"))</f>
        <v/>
      </c>
      <c r="R9342" s="17">
        <f>IF($B9342="","",MIN(1,DAY($A9342)/IF($N9342="Superstore",Settings!$B$5,Settings!$B$4)))</f>
        <v/>
      </c>
      <c r="S9342" s="17">
        <f>IF(OR($B9342="",$G9342="",$R9342=0),"",$G9342/$R9342)</f>
        <v/>
      </c>
      <c r="T9342">
        <f>IF($S9342="","",IF($S9342&lt;Settings!$B$8,"Critical",IF($S9342&lt;Settings!$B$9,"Semi Critical","Non Critical")))</f>
        <v/>
      </c>
      <c r="U9342">
        <f>IF($B9342="","",IFERROR(VLOOKUP($O9342,Leaders!$A:$B,2,0),"Not Mapped"))</f>
        <v/>
      </c>
    </row>
    <row r="9343">
      <c r="A9343" s="16" t="n"/>
      <c r="G9343" s="17" t="n"/>
      <c r="H9343" s="17" t="n"/>
      <c r="I9343" s="17" t="n"/>
      <c r="J9343" s="17" t="n"/>
      <c r="K9343" s="17" t="n"/>
      <c r="L9343" s="17" t="n"/>
      <c r="N9343">
        <f>IF($B9343="","",IF($C9343="SUPERSTORE","Superstore","DH"))</f>
        <v/>
      </c>
      <c r="O9343">
        <f>IF($B9343="","",IFERROR(VLOOKUP($B9343,Mapping!$A:$C,2,0),"Not Mapped"))</f>
        <v/>
      </c>
      <c r="P9343">
        <f>IF($B9343="","",IFERROR(VLOOKUP($B9343,Mapping!$A:$C,3,0),"Not Mapped"))</f>
        <v/>
      </c>
      <c r="Q9343">
        <f>IF($B9343="","",IF(COUNTIF(Exclusions!$A:$A,$B9343)&gt;0,"Yes","No"))</f>
        <v/>
      </c>
      <c r="R9343" s="17">
        <f>IF($B9343="","",MIN(1,DAY($A9343)/IF($N9343="Superstore",Settings!$B$5,Settings!$B$4)))</f>
        <v/>
      </c>
      <c r="S9343" s="17">
        <f>IF(OR($B9343="",$G9343="",$R9343=0),"",$G9343/$R9343)</f>
        <v/>
      </c>
      <c r="T9343">
        <f>IF($S9343="","",IF($S9343&lt;Settings!$B$8,"Critical",IF($S9343&lt;Settings!$B$9,"Semi Critical","Non Critical")))</f>
        <v/>
      </c>
      <c r="U9343">
        <f>IF($B9343="","",IFERROR(VLOOKUP($O9343,Leaders!$A:$B,2,0),"Not Mapped"))</f>
        <v/>
      </c>
    </row>
    <row r="9344">
      <c r="A9344" s="16" t="n"/>
      <c r="G9344" s="17" t="n"/>
      <c r="H9344" s="17" t="n"/>
      <c r="I9344" s="17" t="n"/>
      <c r="J9344" s="17" t="n"/>
      <c r="K9344" s="17" t="n"/>
      <c r="L9344" s="17" t="n"/>
      <c r="N9344">
        <f>IF($B9344="","",IF($C9344="SUPERSTORE","Superstore","DH"))</f>
        <v/>
      </c>
      <c r="O9344">
        <f>IF($B9344="","",IFERROR(VLOOKUP($B9344,Mapping!$A:$C,2,0),"Not Mapped"))</f>
        <v/>
      </c>
      <c r="P9344">
        <f>IF($B9344="","",IFERROR(VLOOKUP($B9344,Mapping!$A:$C,3,0),"Not Mapped"))</f>
        <v/>
      </c>
      <c r="Q9344">
        <f>IF($B9344="","",IF(COUNTIF(Exclusions!$A:$A,$B9344)&gt;0,"Yes","No"))</f>
        <v/>
      </c>
      <c r="R9344" s="17">
        <f>IF($B9344="","",MIN(1,DAY($A9344)/IF($N9344="Superstore",Settings!$B$5,Settings!$B$4)))</f>
        <v/>
      </c>
      <c r="S9344" s="17">
        <f>IF(OR($B9344="",$G9344="",$R9344=0),"",$G9344/$R9344)</f>
        <v/>
      </c>
      <c r="T9344">
        <f>IF($S9344="","",IF($S9344&lt;Settings!$B$8,"Critical",IF($S9344&lt;Settings!$B$9,"Semi Critical","Non Critical")))</f>
        <v/>
      </c>
      <c r="U9344">
        <f>IF($B9344="","",IFERROR(VLOOKUP($O9344,Leaders!$A:$B,2,0),"Not Mapped"))</f>
        <v/>
      </c>
    </row>
    <row r="9345">
      <c r="A9345" s="16" t="n"/>
      <c r="G9345" s="17" t="n"/>
      <c r="H9345" s="17" t="n"/>
      <c r="I9345" s="17" t="n"/>
      <c r="J9345" s="17" t="n"/>
      <c r="K9345" s="17" t="n"/>
      <c r="L9345" s="17" t="n"/>
      <c r="N9345">
        <f>IF($B9345="","",IF($C9345="SUPERSTORE","Superstore","DH"))</f>
        <v/>
      </c>
      <c r="O9345">
        <f>IF($B9345="","",IFERROR(VLOOKUP($B9345,Mapping!$A:$C,2,0),"Not Mapped"))</f>
        <v/>
      </c>
      <c r="P9345">
        <f>IF($B9345="","",IFERROR(VLOOKUP($B9345,Mapping!$A:$C,3,0),"Not Mapped"))</f>
        <v/>
      </c>
      <c r="Q9345">
        <f>IF($B9345="","",IF(COUNTIF(Exclusions!$A:$A,$B9345)&gt;0,"Yes","No"))</f>
        <v/>
      </c>
      <c r="R9345" s="17">
        <f>IF($B9345="","",MIN(1,DAY($A9345)/IF($N9345="Superstore",Settings!$B$5,Settings!$B$4)))</f>
        <v/>
      </c>
      <c r="S9345" s="17">
        <f>IF(OR($B9345="",$G9345="",$R9345=0),"",$G9345/$R9345)</f>
        <v/>
      </c>
      <c r="T9345">
        <f>IF($S9345="","",IF($S9345&lt;Settings!$B$8,"Critical",IF($S9345&lt;Settings!$B$9,"Semi Critical","Non Critical")))</f>
        <v/>
      </c>
      <c r="U9345">
        <f>IF($B9345="","",IFERROR(VLOOKUP($O9345,Leaders!$A:$B,2,0),"Not Mapped"))</f>
        <v/>
      </c>
    </row>
    <row r="9346">
      <c r="A9346" s="16" t="n"/>
      <c r="G9346" s="17" t="n"/>
      <c r="H9346" s="17" t="n"/>
      <c r="I9346" s="17" t="n"/>
      <c r="J9346" s="17" t="n"/>
      <c r="K9346" s="17" t="n"/>
      <c r="L9346" s="17" t="n"/>
      <c r="N9346">
        <f>IF($B9346="","",IF($C9346="SUPERSTORE","Superstore","DH"))</f>
        <v/>
      </c>
      <c r="O9346">
        <f>IF($B9346="","",IFERROR(VLOOKUP($B9346,Mapping!$A:$C,2,0),"Not Mapped"))</f>
        <v/>
      </c>
      <c r="P9346">
        <f>IF($B9346="","",IFERROR(VLOOKUP($B9346,Mapping!$A:$C,3,0),"Not Mapped"))</f>
        <v/>
      </c>
      <c r="Q9346">
        <f>IF($B9346="","",IF(COUNTIF(Exclusions!$A:$A,$B9346)&gt;0,"Yes","No"))</f>
        <v/>
      </c>
      <c r="R9346" s="17">
        <f>IF($B9346="","",MIN(1,DAY($A9346)/IF($N9346="Superstore",Settings!$B$5,Settings!$B$4)))</f>
        <v/>
      </c>
      <c r="S9346" s="17">
        <f>IF(OR($B9346="",$G9346="",$R9346=0),"",$G9346/$R9346)</f>
        <v/>
      </c>
      <c r="T9346">
        <f>IF($S9346="","",IF($S9346&lt;Settings!$B$8,"Critical",IF($S9346&lt;Settings!$B$9,"Semi Critical","Non Critical")))</f>
        <v/>
      </c>
      <c r="U9346">
        <f>IF($B9346="","",IFERROR(VLOOKUP($O9346,Leaders!$A:$B,2,0),"Not Mapped"))</f>
        <v/>
      </c>
    </row>
    <row r="9347">
      <c r="A9347" s="16" t="n"/>
      <c r="G9347" s="17" t="n"/>
      <c r="H9347" s="17" t="n"/>
      <c r="I9347" s="17" t="n"/>
      <c r="J9347" s="17" t="n"/>
      <c r="K9347" s="17" t="n"/>
      <c r="L9347" s="17" t="n"/>
      <c r="N9347">
        <f>IF($B9347="","",IF($C9347="SUPERSTORE","Superstore","DH"))</f>
        <v/>
      </c>
      <c r="O9347">
        <f>IF($B9347="","",IFERROR(VLOOKUP($B9347,Mapping!$A:$C,2,0),"Not Mapped"))</f>
        <v/>
      </c>
      <c r="P9347">
        <f>IF($B9347="","",IFERROR(VLOOKUP($B9347,Mapping!$A:$C,3,0),"Not Mapped"))</f>
        <v/>
      </c>
      <c r="Q9347">
        <f>IF($B9347="","",IF(COUNTIF(Exclusions!$A:$A,$B9347)&gt;0,"Yes","No"))</f>
        <v/>
      </c>
      <c r="R9347" s="17">
        <f>IF($B9347="","",MIN(1,DAY($A9347)/IF($N9347="Superstore",Settings!$B$5,Settings!$B$4)))</f>
        <v/>
      </c>
      <c r="S9347" s="17">
        <f>IF(OR($B9347="",$G9347="",$R9347=0),"",$G9347/$R9347)</f>
        <v/>
      </c>
      <c r="T9347">
        <f>IF($S9347="","",IF($S9347&lt;Settings!$B$8,"Critical",IF($S9347&lt;Settings!$B$9,"Semi Critical","Non Critical")))</f>
        <v/>
      </c>
      <c r="U9347">
        <f>IF($B9347="","",IFERROR(VLOOKUP($O9347,Leaders!$A:$B,2,0),"Not Mapped"))</f>
        <v/>
      </c>
    </row>
    <row r="9348">
      <c r="A9348" s="16" t="n"/>
      <c r="G9348" s="17" t="n"/>
      <c r="H9348" s="17" t="n"/>
      <c r="I9348" s="17" t="n"/>
      <c r="J9348" s="17" t="n"/>
      <c r="K9348" s="17" t="n"/>
      <c r="L9348" s="17" t="n"/>
      <c r="N9348">
        <f>IF($B9348="","",IF($C9348="SUPERSTORE","Superstore","DH"))</f>
        <v/>
      </c>
      <c r="O9348">
        <f>IF($B9348="","",IFERROR(VLOOKUP($B9348,Mapping!$A:$C,2,0),"Not Mapped"))</f>
        <v/>
      </c>
      <c r="P9348">
        <f>IF($B9348="","",IFERROR(VLOOKUP($B9348,Mapping!$A:$C,3,0),"Not Mapped"))</f>
        <v/>
      </c>
      <c r="Q9348">
        <f>IF($B9348="","",IF(COUNTIF(Exclusions!$A:$A,$B9348)&gt;0,"Yes","No"))</f>
        <v/>
      </c>
      <c r="R9348" s="17">
        <f>IF($B9348="","",MIN(1,DAY($A9348)/IF($N9348="Superstore",Settings!$B$5,Settings!$B$4)))</f>
        <v/>
      </c>
      <c r="S9348" s="17">
        <f>IF(OR($B9348="",$G9348="",$R9348=0),"",$G9348/$R9348)</f>
        <v/>
      </c>
      <c r="T9348">
        <f>IF($S9348="","",IF($S9348&lt;Settings!$B$8,"Critical",IF($S9348&lt;Settings!$B$9,"Semi Critical","Non Critical")))</f>
        <v/>
      </c>
      <c r="U9348">
        <f>IF($B9348="","",IFERROR(VLOOKUP($O9348,Leaders!$A:$B,2,0),"Not Mapped"))</f>
        <v/>
      </c>
    </row>
    <row r="9349">
      <c r="A9349" s="16" t="n"/>
      <c r="G9349" s="17" t="n"/>
      <c r="H9349" s="17" t="n"/>
      <c r="I9349" s="17" t="n"/>
      <c r="J9349" s="17" t="n"/>
      <c r="K9349" s="17" t="n"/>
      <c r="L9349" s="17" t="n"/>
      <c r="N9349">
        <f>IF($B9349="","",IF($C9349="SUPERSTORE","Superstore","DH"))</f>
        <v/>
      </c>
      <c r="O9349">
        <f>IF($B9349="","",IFERROR(VLOOKUP($B9349,Mapping!$A:$C,2,0),"Not Mapped"))</f>
        <v/>
      </c>
      <c r="P9349">
        <f>IF($B9349="","",IFERROR(VLOOKUP($B9349,Mapping!$A:$C,3,0),"Not Mapped"))</f>
        <v/>
      </c>
      <c r="Q9349">
        <f>IF($B9349="","",IF(COUNTIF(Exclusions!$A:$A,$B9349)&gt;0,"Yes","No"))</f>
        <v/>
      </c>
      <c r="R9349" s="17">
        <f>IF($B9349="","",MIN(1,DAY($A9349)/IF($N9349="Superstore",Settings!$B$5,Settings!$B$4)))</f>
        <v/>
      </c>
      <c r="S9349" s="17">
        <f>IF(OR($B9349="",$G9349="",$R9349=0),"",$G9349/$R9349)</f>
        <v/>
      </c>
      <c r="T9349">
        <f>IF($S9349="","",IF($S9349&lt;Settings!$B$8,"Critical",IF($S9349&lt;Settings!$B$9,"Semi Critical","Non Critical")))</f>
        <v/>
      </c>
      <c r="U9349">
        <f>IF($B9349="","",IFERROR(VLOOKUP($O9349,Leaders!$A:$B,2,0),"Not Mapped"))</f>
        <v/>
      </c>
    </row>
    <row r="9350">
      <c r="A9350" s="16" t="n"/>
      <c r="G9350" s="17" t="n"/>
      <c r="H9350" s="17" t="n"/>
      <c r="I9350" s="17" t="n"/>
      <c r="J9350" s="17" t="n"/>
      <c r="K9350" s="17" t="n"/>
      <c r="L9350" s="17" t="n"/>
      <c r="N9350">
        <f>IF($B9350="","",IF($C9350="SUPERSTORE","Superstore","DH"))</f>
        <v/>
      </c>
      <c r="O9350">
        <f>IF($B9350="","",IFERROR(VLOOKUP($B9350,Mapping!$A:$C,2,0),"Not Mapped"))</f>
        <v/>
      </c>
      <c r="P9350">
        <f>IF($B9350="","",IFERROR(VLOOKUP($B9350,Mapping!$A:$C,3,0),"Not Mapped"))</f>
        <v/>
      </c>
      <c r="Q9350">
        <f>IF($B9350="","",IF(COUNTIF(Exclusions!$A:$A,$B9350)&gt;0,"Yes","No"))</f>
        <v/>
      </c>
      <c r="R9350" s="17">
        <f>IF($B9350="","",MIN(1,DAY($A9350)/IF($N9350="Superstore",Settings!$B$5,Settings!$B$4)))</f>
        <v/>
      </c>
      <c r="S9350" s="17">
        <f>IF(OR($B9350="",$G9350="",$R9350=0),"",$G9350/$R9350)</f>
        <v/>
      </c>
      <c r="T9350">
        <f>IF($S9350="","",IF($S9350&lt;Settings!$B$8,"Critical",IF($S9350&lt;Settings!$B$9,"Semi Critical","Non Critical")))</f>
        <v/>
      </c>
      <c r="U9350">
        <f>IF($B9350="","",IFERROR(VLOOKUP($O9350,Leaders!$A:$B,2,0),"Not Mapped"))</f>
        <v/>
      </c>
    </row>
    <row r="9351">
      <c r="A9351" s="16" t="n"/>
      <c r="G9351" s="17" t="n"/>
      <c r="H9351" s="17" t="n"/>
      <c r="I9351" s="17" t="n"/>
      <c r="J9351" s="17" t="n"/>
      <c r="K9351" s="17" t="n"/>
      <c r="L9351" s="17" t="n"/>
      <c r="N9351">
        <f>IF($B9351="","",IF($C9351="SUPERSTORE","Superstore","DH"))</f>
        <v/>
      </c>
      <c r="O9351">
        <f>IF($B9351="","",IFERROR(VLOOKUP($B9351,Mapping!$A:$C,2,0),"Not Mapped"))</f>
        <v/>
      </c>
      <c r="P9351">
        <f>IF($B9351="","",IFERROR(VLOOKUP($B9351,Mapping!$A:$C,3,0),"Not Mapped"))</f>
        <v/>
      </c>
      <c r="Q9351">
        <f>IF($B9351="","",IF(COUNTIF(Exclusions!$A:$A,$B9351)&gt;0,"Yes","No"))</f>
        <v/>
      </c>
      <c r="R9351" s="17">
        <f>IF($B9351="","",MIN(1,DAY($A9351)/IF($N9351="Superstore",Settings!$B$5,Settings!$B$4)))</f>
        <v/>
      </c>
      <c r="S9351" s="17">
        <f>IF(OR($B9351="",$G9351="",$R9351=0),"",$G9351/$R9351)</f>
        <v/>
      </c>
      <c r="T9351">
        <f>IF($S9351="","",IF($S9351&lt;Settings!$B$8,"Critical",IF($S9351&lt;Settings!$B$9,"Semi Critical","Non Critical")))</f>
        <v/>
      </c>
      <c r="U9351">
        <f>IF($B9351="","",IFERROR(VLOOKUP($O9351,Leaders!$A:$B,2,0),"Not Mapped"))</f>
        <v/>
      </c>
    </row>
    <row r="9352">
      <c r="A9352" s="16" t="n"/>
      <c r="G9352" s="17" t="n"/>
      <c r="H9352" s="17" t="n"/>
      <c r="I9352" s="17" t="n"/>
      <c r="J9352" s="17" t="n"/>
      <c r="K9352" s="17" t="n"/>
      <c r="L9352" s="17" t="n"/>
      <c r="N9352">
        <f>IF($B9352="","",IF($C9352="SUPERSTORE","Superstore","DH"))</f>
        <v/>
      </c>
      <c r="O9352">
        <f>IF($B9352="","",IFERROR(VLOOKUP($B9352,Mapping!$A:$C,2,0),"Not Mapped"))</f>
        <v/>
      </c>
      <c r="P9352">
        <f>IF($B9352="","",IFERROR(VLOOKUP($B9352,Mapping!$A:$C,3,0),"Not Mapped"))</f>
        <v/>
      </c>
      <c r="Q9352">
        <f>IF($B9352="","",IF(COUNTIF(Exclusions!$A:$A,$B9352)&gt;0,"Yes","No"))</f>
        <v/>
      </c>
      <c r="R9352" s="17">
        <f>IF($B9352="","",MIN(1,DAY($A9352)/IF($N9352="Superstore",Settings!$B$5,Settings!$B$4)))</f>
        <v/>
      </c>
      <c r="S9352" s="17">
        <f>IF(OR($B9352="",$G9352="",$R9352=0),"",$G9352/$R9352)</f>
        <v/>
      </c>
      <c r="T9352">
        <f>IF($S9352="","",IF($S9352&lt;Settings!$B$8,"Critical",IF($S9352&lt;Settings!$B$9,"Semi Critical","Non Critical")))</f>
        <v/>
      </c>
      <c r="U9352">
        <f>IF($B9352="","",IFERROR(VLOOKUP($O9352,Leaders!$A:$B,2,0),"Not Mapped"))</f>
        <v/>
      </c>
    </row>
    <row r="9353">
      <c r="A9353" s="16" t="n"/>
      <c r="G9353" s="17" t="n"/>
      <c r="H9353" s="17" t="n"/>
      <c r="I9353" s="17" t="n"/>
      <c r="J9353" s="17" t="n"/>
      <c r="K9353" s="17" t="n"/>
      <c r="L9353" s="17" t="n"/>
      <c r="N9353">
        <f>IF($B9353="","",IF($C9353="SUPERSTORE","Superstore","DH"))</f>
        <v/>
      </c>
      <c r="O9353">
        <f>IF($B9353="","",IFERROR(VLOOKUP($B9353,Mapping!$A:$C,2,0),"Not Mapped"))</f>
        <v/>
      </c>
      <c r="P9353">
        <f>IF($B9353="","",IFERROR(VLOOKUP($B9353,Mapping!$A:$C,3,0),"Not Mapped"))</f>
        <v/>
      </c>
      <c r="Q9353">
        <f>IF($B9353="","",IF(COUNTIF(Exclusions!$A:$A,$B9353)&gt;0,"Yes","No"))</f>
        <v/>
      </c>
      <c r="R9353" s="17">
        <f>IF($B9353="","",MIN(1,DAY($A9353)/IF($N9353="Superstore",Settings!$B$5,Settings!$B$4)))</f>
        <v/>
      </c>
      <c r="S9353" s="17">
        <f>IF(OR($B9353="",$G9353="",$R9353=0),"",$G9353/$R9353)</f>
        <v/>
      </c>
      <c r="T9353">
        <f>IF($S9353="","",IF($S9353&lt;Settings!$B$8,"Critical",IF($S9353&lt;Settings!$B$9,"Semi Critical","Non Critical")))</f>
        <v/>
      </c>
      <c r="U9353">
        <f>IF($B9353="","",IFERROR(VLOOKUP($O9353,Leaders!$A:$B,2,0),"Not Mapped"))</f>
        <v/>
      </c>
    </row>
    <row r="9354">
      <c r="A9354" s="16" t="n"/>
      <c r="G9354" s="17" t="n"/>
      <c r="H9354" s="17" t="n"/>
      <c r="I9354" s="17" t="n"/>
      <c r="J9354" s="17" t="n"/>
      <c r="K9354" s="17" t="n"/>
      <c r="L9354" s="17" t="n"/>
      <c r="N9354">
        <f>IF($B9354="","",IF($C9354="SUPERSTORE","Superstore","DH"))</f>
        <v/>
      </c>
      <c r="O9354">
        <f>IF($B9354="","",IFERROR(VLOOKUP($B9354,Mapping!$A:$C,2,0),"Not Mapped"))</f>
        <v/>
      </c>
      <c r="P9354">
        <f>IF($B9354="","",IFERROR(VLOOKUP($B9354,Mapping!$A:$C,3,0),"Not Mapped"))</f>
        <v/>
      </c>
      <c r="Q9354">
        <f>IF($B9354="","",IF(COUNTIF(Exclusions!$A:$A,$B9354)&gt;0,"Yes","No"))</f>
        <v/>
      </c>
      <c r="R9354" s="17">
        <f>IF($B9354="","",MIN(1,DAY($A9354)/IF($N9354="Superstore",Settings!$B$5,Settings!$B$4)))</f>
        <v/>
      </c>
      <c r="S9354" s="17">
        <f>IF(OR($B9354="",$G9354="",$R9354=0),"",$G9354/$R9354)</f>
        <v/>
      </c>
      <c r="T9354">
        <f>IF($S9354="","",IF($S9354&lt;Settings!$B$8,"Critical",IF($S9354&lt;Settings!$B$9,"Semi Critical","Non Critical")))</f>
        <v/>
      </c>
      <c r="U9354">
        <f>IF($B9354="","",IFERROR(VLOOKUP($O9354,Leaders!$A:$B,2,0),"Not Mapped"))</f>
        <v/>
      </c>
    </row>
    <row r="9355">
      <c r="A9355" s="16" t="n"/>
      <c r="G9355" s="17" t="n"/>
      <c r="H9355" s="17" t="n"/>
      <c r="I9355" s="17" t="n"/>
      <c r="J9355" s="17" t="n"/>
      <c r="K9355" s="17" t="n"/>
      <c r="L9355" s="17" t="n"/>
      <c r="N9355">
        <f>IF($B9355="","",IF($C9355="SUPERSTORE","Superstore","DH"))</f>
        <v/>
      </c>
      <c r="O9355">
        <f>IF($B9355="","",IFERROR(VLOOKUP($B9355,Mapping!$A:$C,2,0),"Not Mapped"))</f>
        <v/>
      </c>
      <c r="P9355">
        <f>IF($B9355="","",IFERROR(VLOOKUP($B9355,Mapping!$A:$C,3,0),"Not Mapped"))</f>
        <v/>
      </c>
      <c r="Q9355">
        <f>IF($B9355="","",IF(COUNTIF(Exclusions!$A:$A,$B9355)&gt;0,"Yes","No"))</f>
        <v/>
      </c>
      <c r="R9355" s="17">
        <f>IF($B9355="","",MIN(1,DAY($A9355)/IF($N9355="Superstore",Settings!$B$5,Settings!$B$4)))</f>
        <v/>
      </c>
      <c r="S9355" s="17">
        <f>IF(OR($B9355="",$G9355="",$R9355=0),"",$G9355/$R9355)</f>
        <v/>
      </c>
      <c r="T9355">
        <f>IF($S9355="","",IF($S9355&lt;Settings!$B$8,"Critical",IF($S9355&lt;Settings!$B$9,"Semi Critical","Non Critical")))</f>
        <v/>
      </c>
      <c r="U9355">
        <f>IF($B9355="","",IFERROR(VLOOKUP($O9355,Leaders!$A:$B,2,0),"Not Mapped"))</f>
        <v/>
      </c>
    </row>
    <row r="9356">
      <c r="A9356" s="16" t="n"/>
      <c r="G9356" s="17" t="n"/>
      <c r="H9356" s="17" t="n"/>
      <c r="I9356" s="17" t="n"/>
      <c r="J9356" s="17" t="n"/>
      <c r="K9356" s="17" t="n"/>
      <c r="L9356" s="17" t="n"/>
      <c r="N9356">
        <f>IF($B9356="","",IF($C9356="SUPERSTORE","Superstore","DH"))</f>
        <v/>
      </c>
      <c r="O9356">
        <f>IF($B9356="","",IFERROR(VLOOKUP($B9356,Mapping!$A:$C,2,0),"Not Mapped"))</f>
        <v/>
      </c>
      <c r="P9356">
        <f>IF($B9356="","",IFERROR(VLOOKUP($B9356,Mapping!$A:$C,3,0),"Not Mapped"))</f>
        <v/>
      </c>
      <c r="Q9356">
        <f>IF($B9356="","",IF(COUNTIF(Exclusions!$A:$A,$B9356)&gt;0,"Yes","No"))</f>
        <v/>
      </c>
      <c r="R9356" s="17">
        <f>IF($B9356="","",MIN(1,DAY($A9356)/IF($N9356="Superstore",Settings!$B$5,Settings!$B$4)))</f>
        <v/>
      </c>
      <c r="S9356" s="17">
        <f>IF(OR($B9356="",$G9356="",$R9356=0),"",$G9356/$R9356)</f>
        <v/>
      </c>
      <c r="T9356">
        <f>IF($S9356="","",IF($S9356&lt;Settings!$B$8,"Critical",IF($S9356&lt;Settings!$B$9,"Semi Critical","Non Critical")))</f>
        <v/>
      </c>
      <c r="U9356">
        <f>IF($B9356="","",IFERROR(VLOOKUP($O9356,Leaders!$A:$B,2,0),"Not Mapped"))</f>
        <v/>
      </c>
    </row>
    <row r="9357">
      <c r="A9357" s="16" t="n"/>
      <c r="G9357" s="17" t="n"/>
      <c r="H9357" s="17" t="n"/>
      <c r="I9357" s="17" t="n"/>
      <c r="J9357" s="17" t="n"/>
      <c r="K9357" s="17" t="n"/>
      <c r="L9357" s="17" t="n"/>
      <c r="N9357">
        <f>IF($B9357="","",IF($C9357="SUPERSTORE","Superstore","DH"))</f>
        <v/>
      </c>
      <c r="O9357">
        <f>IF($B9357="","",IFERROR(VLOOKUP($B9357,Mapping!$A:$C,2,0),"Not Mapped"))</f>
        <v/>
      </c>
      <c r="P9357">
        <f>IF($B9357="","",IFERROR(VLOOKUP($B9357,Mapping!$A:$C,3,0),"Not Mapped"))</f>
        <v/>
      </c>
      <c r="Q9357">
        <f>IF($B9357="","",IF(COUNTIF(Exclusions!$A:$A,$B9357)&gt;0,"Yes","No"))</f>
        <v/>
      </c>
      <c r="R9357" s="17">
        <f>IF($B9357="","",MIN(1,DAY($A9357)/IF($N9357="Superstore",Settings!$B$5,Settings!$B$4)))</f>
        <v/>
      </c>
      <c r="S9357" s="17">
        <f>IF(OR($B9357="",$G9357="",$R9357=0),"",$G9357/$R9357)</f>
        <v/>
      </c>
      <c r="T9357">
        <f>IF($S9357="","",IF($S9357&lt;Settings!$B$8,"Critical",IF($S9357&lt;Settings!$B$9,"Semi Critical","Non Critical")))</f>
        <v/>
      </c>
      <c r="U9357">
        <f>IF($B9357="","",IFERROR(VLOOKUP($O9357,Leaders!$A:$B,2,0),"Not Mapped"))</f>
        <v/>
      </c>
    </row>
    <row r="9358">
      <c r="A9358" s="16" t="n"/>
      <c r="G9358" s="17" t="n"/>
      <c r="H9358" s="17" t="n"/>
      <c r="I9358" s="17" t="n"/>
      <c r="J9358" s="17" t="n"/>
      <c r="K9358" s="17" t="n"/>
      <c r="L9358" s="17" t="n"/>
      <c r="N9358">
        <f>IF($B9358="","",IF($C9358="SUPERSTORE","Superstore","DH"))</f>
        <v/>
      </c>
      <c r="O9358">
        <f>IF($B9358="","",IFERROR(VLOOKUP($B9358,Mapping!$A:$C,2,0),"Not Mapped"))</f>
        <v/>
      </c>
      <c r="P9358">
        <f>IF($B9358="","",IFERROR(VLOOKUP($B9358,Mapping!$A:$C,3,0),"Not Mapped"))</f>
        <v/>
      </c>
      <c r="Q9358">
        <f>IF($B9358="","",IF(COUNTIF(Exclusions!$A:$A,$B9358)&gt;0,"Yes","No"))</f>
        <v/>
      </c>
      <c r="R9358" s="17">
        <f>IF($B9358="","",MIN(1,DAY($A9358)/IF($N9358="Superstore",Settings!$B$5,Settings!$B$4)))</f>
        <v/>
      </c>
      <c r="S9358" s="17">
        <f>IF(OR($B9358="",$G9358="",$R9358=0),"",$G9358/$R9358)</f>
        <v/>
      </c>
      <c r="T9358">
        <f>IF($S9358="","",IF($S9358&lt;Settings!$B$8,"Critical",IF($S9358&lt;Settings!$B$9,"Semi Critical","Non Critical")))</f>
        <v/>
      </c>
      <c r="U9358">
        <f>IF($B9358="","",IFERROR(VLOOKUP($O9358,Leaders!$A:$B,2,0),"Not Mapped"))</f>
        <v/>
      </c>
    </row>
    <row r="9359">
      <c r="A9359" s="16" t="n"/>
      <c r="G9359" s="17" t="n"/>
      <c r="H9359" s="17" t="n"/>
      <c r="I9359" s="17" t="n"/>
      <c r="J9359" s="17" t="n"/>
      <c r="K9359" s="17" t="n"/>
      <c r="L9359" s="17" t="n"/>
      <c r="N9359">
        <f>IF($B9359="","",IF($C9359="SUPERSTORE","Superstore","DH"))</f>
        <v/>
      </c>
      <c r="O9359">
        <f>IF($B9359="","",IFERROR(VLOOKUP($B9359,Mapping!$A:$C,2,0),"Not Mapped"))</f>
        <v/>
      </c>
      <c r="P9359">
        <f>IF($B9359="","",IFERROR(VLOOKUP($B9359,Mapping!$A:$C,3,0),"Not Mapped"))</f>
        <v/>
      </c>
      <c r="Q9359">
        <f>IF($B9359="","",IF(COUNTIF(Exclusions!$A:$A,$B9359)&gt;0,"Yes","No"))</f>
        <v/>
      </c>
      <c r="R9359" s="17">
        <f>IF($B9359="","",MIN(1,DAY($A9359)/IF($N9359="Superstore",Settings!$B$5,Settings!$B$4)))</f>
        <v/>
      </c>
      <c r="S9359" s="17">
        <f>IF(OR($B9359="",$G9359="",$R9359=0),"",$G9359/$R9359)</f>
        <v/>
      </c>
      <c r="T9359">
        <f>IF($S9359="","",IF($S9359&lt;Settings!$B$8,"Critical",IF($S9359&lt;Settings!$B$9,"Semi Critical","Non Critical")))</f>
        <v/>
      </c>
      <c r="U9359">
        <f>IF($B9359="","",IFERROR(VLOOKUP($O9359,Leaders!$A:$B,2,0),"Not Mapped"))</f>
        <v/>
      </c>
    </row>
    <row r="9360">
      <c r="A9360" s="16" t="n"/>
      <c r="G9360" s="17" t="n"/>
      <c r="H9360" s="17" t="n"/>
      <c r="I9360" s="17" t="n"/>
      <c r="J9360" s="17" t="n"/>
      <c r="K9360" s="17" t="n"/>
      <c r="L9360" s="17" t="n"/>
      <c r="N9360">
        <f>IF($B9360="","",IF($C9360="SUPERSTORE","Superstore","DH"))</f>
        <v/>
      </c>
      <c r="O9360">
        <f>IF($B9360="","",IFERROR(VLOOKUP($B9360,Mapping!$A:$C,2,0),"Not Mapped"))</f>
        <v/>
      </c>
      <c r="P9360">
        <f>IF($B9360="","",IFERROR(VLOOKUP($B9360,Mapping!$A:$C,3,0),"Not Mapped"))</f>
        <v/>
      </c>
      <c r="Q9360">
        <f>IF($B9360="","",IF(COUNTIF(Exclusions!$A:$A,$B9360)&gt;0,"Yes","No"))</f>
        <v/>
      </c>
      <c r="R9360" s="17">
        <f>IF($B9360="","",MIN(1,DAY($A9360)/IF($N9360="Superstore",Settings!$B$5,Settings!$B$4)))</f>
        <v/>
      </c>
      <c r="S9360" s="17">
        <f>IF(OR($B9360="",$G9360="",$R9360=0),"",$G9360/$R9360)</f>
        <v/>
      </c>
      <c r="T9360">
        <f>IF($S9360="","",IF($S9360&lt;Settings!$B$8,"Critical",IF($S9360&lt;Settings!$B$9,"Semi Critical","Non Critical")))</f>
        <v/>
      </c>
      <c r="U9360">
        <f>IF($B9360="","",IFERROR(VLOOKUP($O9360,Leaders!$A:$B,2,0),"Not Mapped"))</f>
        <v/>
      </c>
    </row>
    <row r="9361">
      <c r="A9361" s="16" t="n"/>
      <c r="G9361" s="17" t="n"/>
      <c r="H9361" s="17" t="n"/>
      <c r="I9361" s="17" t="n"/>
      <c r="J9361" s="17" t="n"/>
      <c r="K9361" s="17" t="n"/>
      <c r="L9361" s="17" t="n"/>
      <c r="N9361">
        <f>IF($B9361="","",IF($C9361="SUPERSTORE","Superstore","DH"))</f>
        <v/>
      </c>
      <c r="O9361">
        <f>IF($B9361="","",IFERROR(VLOOKUP($B9361,Mapping!$A:$C,2,0),"Not Mapped"))</f>
        <v/>
      </c>
      <c r="P9361">
        <f>IF($B9361="","",IFERROR(VLOOKUP($B9361,Mapping!$A:$C,3,0),"Not Mapped"))</f>
        <v/>
      </c>
      <c r="Q9361">
        <f>IF($B9361="","",IF(COUNTIF(Exclusions!$A:$A,$B9361)&gt;0,"Yes","No"))</f>
        <v/>
      </c>
      <c r="R9361" s="17">
        <f>IF($B9361="","",MIN(1,DAY($A9361)/IF($N9361="Superstore",Settings!$B$5,Settings!$B$4)))</f>
        <v/>
      </c>
      <c r="S9361" s="17">
        <f>IF(OR($B9361="",$G9361="",$R9361=0),"",$G9361/$R9361)</f>
        <v/>
      </c>
      <c r="T9361">
        <f>IF($S9361="","",IF($S9361&lt;Settings!$B$8,"Critical",IF($S9361&lt;Settings!$B$9,"Semi Critical","Non Critical")))</f>
        <v/>
      </c>
      <c r="U9361">
        <f>IF($B9361="","",IFERROR(VLOOKUP($O9361,Leaders!$A:$B,2,0),"Not Mapped"))</f>
        <v/>
      </c>
    </row>
    <row r="9362">
      <c r="A9362" s="16" t="n"/>
      <c r="G9362" s="17" t="n"/>
      <c r="H9362" s="17" t="n"/>
      <c r="I9362" s="17" t="n"/>
      <c r="J9362" s="17" t="n"/>
      <c r="K9362" s="17" t="n"/>
      <c r="L9362" s="17" t="n"/>
      <c r="N9362">
        <f>IF($B9362="","",IF($C9362="SUPERSTORE","Superstore","DH"))</f>
        <v/>
      </c>
      <c r="O9362">
        <f>IF($B9362="","",IFERROR(VLOOKUP($B9362,Mapping!$A:$C,2,0),"Not Mapped"))</f>
        <v/>
      </c>
      <c r="P9362">
        <f>IF($B9362="","",IFERROR(VLOOKUP($B9362,Mapping!$A:$C,3,0),"Not Mapped"))</f>
        <v/>
      </c>
      <c r="Q9362">
        <f>IF($B9362="","",IF(COUNTIF(Exclusions!$A:$A,$B9362)&gt;0,"Yes","No"))</f>
        <v/>
      </c>
      <c r="R9362" s="17">
        <f>IF($B9362="","",MIN(1,DAY($A9362)/IF($N9362="Superstore",Settings!$B$5,Settings!$B$4)))</f>
        <v/>
      </c>
      <c r="S9362" s="17">
        <f>IF(OR($B9362="",$G9362="",$R9362=0),"",$G9362/$R9362)</f>
        <v/>
      </c>
      <c r="T9362">
        <f>IF($S9362="","",IF($S9362&lt;Settings!$B$8,"Critical",IF($S9362&lt;Settings!$B$9,"Semi Critical","Non Critical")))</f>
        <v/>
      </c>
      <c r="U9362">
        <f>IF($B9362="","",IFERROR(VLOOKUP($O9362,Leaders!$A:$B,2,0),"Not Mapped"))</f>
        <v/>
      </c>
    </row>
    <row r="9363">
      <c r="A9363" s="16" t="n"/>
      <c r="G9363" s="17" t="n"/>
      <c r="H9363" s="17" t="n"/>
      <c r="I9363" s="17" t="n"/>
      <c r="J9363" s="17" t="n"/>
      <c r="K9363" s="17" t="n"/>
      <c r="L9363" s="17" t="n"/>
      <c r="N9363">
        <f>IF($B9363="","",IF($C9363="SUPERSTORE","Superstore","DH"))</f>
        <v/>
      </c>
      <c r="O9363">
        <f>IF($B9363="","",IFERROR(VLOOKUP($B9363,Mapping!$A:$C,2,0),"Not Mapped"))</f>
        <v/>
      </c>
      <c r="P9363">
        <f>IF($B9363="","",IFERROR(VLOOKUP($B9363,Mapping!$A:$C,3,0),"Not Mapped"))</f>
        <v/>
      </c>
      <c r="Q9363">
        <f>IF($B9363="","",IF(COUNTIF(Exclusions!$A:$A,$B9363)&gt;0,"Yes","No"))</f>
        <v/>
      </c>
      <c r="R9363" s="17">
        <f>IF($B9363="","",MIN(1,DAY($A9363)/IF($N9363="Superstore",Settings!$B$5,Settings!$B$4)))</f>
        <v/>
      </c>
      <c r="S9363" s="17">
        <f>IF(OR($B9363="",$G9363="",$R9363=0),"",$G9363/$R9363)</f>
        <v/>
      </c>
      <c r="T9363">
        <f>IF($S9363="","",IF($S9363&lt;Settings!$B$8,"Critical",IF($S9363&lt;Settings!$B$9,"Semi Critical","Non Critical")))</f>
        <v/>
      </c>
      <c r="U9363">
        <f>IF($B9363="","",IFERROR(VLOOKUP($O9363,Leaders!$A:$B,2,0),"Not Mapped"))</f>
        <v/>
      </c>
    </row>
    <row r="9364">
      <c r="A9364" s="16" t="n"/>
      <c r="G9364" s="17" t="n"/>
      <c r="H9364" s="17" t="n"/>
      <c r="I9364" s="17" t="n"/>
      <c r="J9364" s="17" t="n"/>
      <c r="K9364" s="17" t="n"/>
      <c r="L9364" s="17" t="n"/>
      <c r="N9364">
        <f>IF($B9364="","",IF($C9364="SUPERSTORE","Superstore","DH"))</f>
        <v/>
      </c>
      <c r="O9364">
        <f>IF($B9364="","",IFERROR(VLOOKUP($B9364,Mapping!$A:$C,2,0),"Not Mapped"))</f>
        <v/>
      </c>
      <c r="P9364">
        <f>IF($B9364="","",IFERROR(VLOOKUP($B9364,Mapping!$A:$C,3,0),"Not Mapped"))</f>
        <v/>
      </c>
      <c r="Q9364">
        <f>IF($B9364="","",IF(COUNTIF(Exclusions!$A:$A,$B9364)&gt;0,"Yes","No"))</f>
        <v/>
      </c>
      <c r="R9364" s="17">
        <f>IF($B9364="","",MIN(1,DAY($A9364)/IF($N9364="Superstore",Settings!$B$5,Settings!$B$4)))</f>
        <v/>
      </c>
      <c r="S9364" s="17">
        <f>IF(OR($B9364="",$G9364="",$R9364=0),"",$G9364/$R9364)</f>
        <v/>
      </c>
      <c r="T9364">
        <f>IF($S9364="","",IF($S9364&lt;Settings!$B$8,"Critical",IF($S9364&lt;Settings!$B$9,"Semi Critical","Non Critical")))</f>
        <v/>
      </c>
      <c r="U9364">
        <f>IF($B9364="","",IFERROR(VLOOKUP($O9364,Leaders!$A:$B,2,0),"Not Mapped"))</f>
        <v/>
      </c>
    </row>
    <row r="9365">
      <c r="A9365" s="16" t="n"/>
      <c r="G9365" s="17" t="n"/>
      <c r="H9365" s="17" t="n"/>
      <c r="I9365" s="17" t="n"/>
      <c r="J9365" s="17" t="n"/>
      <c r="K9365" s="17" t="n"/>
      <c r="L9365" s="17" t="n"/>
      <c r="N9365">
        <f>IF($B9365="","",IF($C9365="SUPERSTORE","Superstore","DH"))</f>
        <v/>
      </c>
      <c r="O9365">
        <f>IF($B9365="","",IFERROR(VLOOKUP($B9365,Mapping!$A:$C,2,0),"Not Mapped"))</f>
        <v/>
      </c>
      <c r="P9365">
        <f>IF($B9365="","",IFERROR(VLOOKUP($B9365,Mapping!$A:$C,3,0),"Not Mapped"))</f>
        <v/>
      </c>
      <c r="Q9365">
        <f>IF($B9365="","",IF(COUNTIF(Exclusions!$A:$A,$B9365)&gt;0,"Yes","No"))</f>
        <v/>
      </c>
      <c r="R9365" s="17">
        <f>IF($B9365="","",MIN(1,DAY($A9365)/IF($N9365="Superstore",Settings!$B$5,Settings!$B$4)))</f>
        <v/>
      </c>
      <c r="S9365" s="17">
        <f>IF(OR($B9365="",$G9365="",$R9365=0),"",$G9365/$R9365)</f>
        <v/>
      </c>
      <c r="T9365">
        <f>IF($S9365="","",IF($S9365&lt;Settings!$B$8,"Critical",IF($S9365&lt;Settings!$B$9,"Semi Critical","Non Critical")))</f>
        <v/>
      </c>
      <c r="U9365">
        <f>IF($B9365="","",IFERROR(VLOOKUP($O9365,Leaders!$A:$B,2,0),"Not Mapped"))</f>
        <v/>
      </c>
    </row>
    <row r="9366">
      <c r="A9366" s="16" t="n"/>
      <c r="G9366" s="17" t="n"/>
      <c r="H9366" s="17" t="n"/>
      <c r="I9366" s="17" t="n"/>
      <c r="J9366" s="17" t="n"/>
      <c r="K9366" s="17" t="n"/>
      <c r="L9366" s="17" t="n"/>
      <c r="N9366">
        <f>IF($B9366="","",IF($C9366="SUPERSTORE","Superstore","DH"))</f>
        <v/>
      </c>
      <c r="O9366">
        <f>IF($B9366="","",IFERROR(VLOOKUP($B9366,Mapping!$A:$C,2,0),"Not Mapped"))</f>
        <v/>
      </c>
      <c r="P9366">
        <f>IF($B9366="","",IFERROR(VLOOKUP($B9366,Mapping!$A:$C,3,0),"Not Mapped"))</f>
        <v/>
      </c>
      <c r="Q9366">
        <f>IF($B9366="","",IF(COUNTIF(Exclusions!$A:$A,$B9366)&gt;0,"Yes","No"))</f>
        <v/>
      </c>
      <c r="R9366" s="17">
        <f>IF($B9366="","",MIN(1,DAY($A9366)/IF($N9366="Superstore",Settings!$B$5,Settings!$B$4)))</f>
        <v/>
      </c>
      <c r="S9366" s="17">
        <f>IF(OR($B9366="",$G9366="",$R9366=0),"",$G9366/$R9366)</f>
        <v/>
      </c>
      <c r="T9366">
        <f>IF($S9366="","",IF($S9366&lt;Settings!$B$8,"Critical",IF($S9366&lt;Settings!$B$9,"Semi Critical","Non Critical")))</f>
        <v/>
      </c>
      <c r="U9366">
        <f>IF($B9366="","",IFERROR(VLOOKUP($O9366,Leaders!$A:$B,2,0),"Not Mapped"))</f>
        <v/>
      </c>
    </row>
    <row r="9367">
      <c r="A9367" s="16" t="n"/>
      <c r="G9367" s="17" t="n"/>
      <c r="H9367" s="17" t="n"/>
      <c r="I9367" s="17" t="n"/>
      <c r="J9367" s="17" t="n"/>
      <c r="K9367" s="17" t="n"/>
      <c r="L9367" s="17" t="n"/>
      <c r="N9367">
        <f>IF($B9367="","",IF($C9367="SUPERSTORE","Superstore","DH"))</f>
        <v/>
      </c>
      <c r="O9367">
        <f>IF($B9367="","",IFERROR(VLOOKUP($B9367,Mapping!$A:$C,2,0),"Not Mapped"))</f>
        <v/>
      </c>
      <c r="P9367">
        <f>IF($B9367="","",IFERROR(VLOOKUP($B9367,Mapping!$A:$C,3,0),"Not Mapped"))</f>
        <v/>
      </c>
      <c r="Q9367">
        <f>IF($B9367="","",IF(COUNTIF(Exclusions!$A:$A,$B9367)&gt;0,"Yes","No"))</f>
        <v/>
      </c>
      <c r="R9367" s="17">
        <f>IF($B9367="","",MIN(1,DAY($A9367)/IF($N9367="Superstore",Settings!$B$5,Settings!$B$4)))</f>
        <v/>
      </c>
      <c r="S9367" s="17">
        <f>IF(OR($B9367="",$G9367="",$R9367=0),"",$G9367/$R9367)</f>
        <v/>
      </c>
      <c r="T9367">
        <f>IF($S9367="","",IF($S9367&lt;Settings!$B$8,"Critical",IF($S9367&lt;Settings!$B$9,"Semi Critical","Non Critical")))</f>
        <v/>
      </c>
      <c r="U9367">
        <f>IF($B9367="","",IFERROR(VLOOKUP($O9367,Leaders!$A:$B,2,0),"Not Mapped"))</f>
        <v/>
      </c>
    </row>
    <row r="9368">
      <c r="A9368" s="16" t="n"/>
      <c r="G9368" s="17" t="n"/>
      <c r="H9368" s="17" t="n"/>
      <c r="I9368" s="17" t="n"/>
      <c r="J9368" s="17" t="n"/>
      <c r="K9368" s="17" t="n"/>
      <c r="L9368" s="17" t="n"/>
      <c r="N9368">
        <f>IF($B9368="","",IF($C9368="SUPERSTORE","Superstore","DH"))</f>
        <v/>
      </c>
      <c r="O9368">
        <f>IF($B9368="","",IFERROR(VLOOKUP($B9368,Mapping!$A:$C,2,0),"Not Mapped"))</f>
        <v/>
      </c>
      <c r="P9368">
        <f>IF($B9368="","",IFERROR(VLOOKUP($B9368,Mapping!$A:$C,3,0),"Not Mapped"))</f>
        <v/>
      </c>
      <c r="Q9368">
        <f>IF($B9368="","",IF(COUNTIF(Exclusions!$A:$A,$B9368)&gt;0,"Yes","No"))</f>
        <v/>
      </c>
      <c r="R9368" s="17">
        <f>IF($B9368="","",MIN(1,DAY($A9368)/IF($N9368="Superstore",Settings!$B$5,Settings!$B$4)))</f>
        <v/>
      </c>
      <c r="S9368" s="17">
        <f>IF(OR($B9368="",$G9368="",$R9368=0),"",$G9368/$R9368)</f>
        <v/>
      </c>
      <c r="T9368">
        <f>IF($S9368="","",IF($S9368&lt;Settings!$B$8,"Critical",IF($S9368&lt;Settings!$B$9,"Semi Critical","Non Critical")))</f>
        <v/>
      </c>
      <c r="U9368">
        <f>IF($B9368="","",IFERROR(VLOOKUP($O9368,Leaders!$A:$B,2,0),"Not Mapped"))</f>
        <v/>
      </c>
    </row>
    <row r="9369">
      <c r="A9369" s="16" t="n"/>
      <c r="G9369" s="17" t="n"/>
      <c r="H9369" s="17" t="n"/>
      <c r="I9369" s="17" t="n"/>
      <c r="J9369" s="17" t="n"/>
      <c r="K9369" s="17" t="n"/>
      <c r="L9369" s="17" t="n"/>
      <c r="N9369">
        <f>IF($B9369="","",IF($C9369="SUPERSTORE","Superstore","DH"))</f>
        <v/>
      </c>
      <c r="O9369">
        <f>IF($B9369="","",IFERROR(VLOOKUP($B9369,Mapping!$A:$C,2,0),"Not Mapped"))</f>
        <v/>
      </c>
      <c r="P9369">
        <f>IF($B9369="","",IFERROR(VLOOKUP($B9369,Mapping!$A:$C,3,0),"Not Mapped"))</f>
        <v/>
      </c>
      <c r="Q9369">
        <f>IF($B9369="","",IF(COUNTIF(Exclusions!$A:$A,$B9369)&gt;0,"Yes","No"))</f>
        <v/>
      </c>
      <c r="R9369" s="17">
        <f>IF($B9369="","",MIN(1,DAY($A9369)/IF($N9369="Superstore",Settings!$B$5,Settings!$B$4)))</f>
        <v/>
      </c>
      <c r="S9369" s="17">
        <f>IF(OR($B9369="",$G9369="",$R9369=0),"",$G9369/$R9369)</f>
        <v/>
      </c>
      <c r="T9369">
        <f>IF($S9369="","",IF($S9369&lt;Settings!$B$8,"Critical",IF($S9369&lt;Settings!$B$9,"Semi Critical","Non Critical")))</f>
        <v/>
      </c>
      <c r="U9369">
        <f>IF($B9369="","",IFERROR(VLOOKUP($O9369,Leaders!$A:$B,2,0),"Not Mapped"))</f>
        <v/>
      </c>
    </row>
    <row r="9370">
      <c r="A9370" s="16" t="n"/>
      <c r="G9370" s="17" t="n"/>
      <c r="H9370" s="17" t="n"/>
      <c r="I9370" s="17" t="n"/>
      <c r="J9370" s="17" t="n"/>
      <c r="K9370" s="17" t="n"/>
      <c r="L9370" s="17" t="n"/>
      <c r="N9370">
        <f>IF($B9370="","",IF($C9370="SUPERSTORE","Superstore","DH"))</f>
        <v/>
      </c>
      <c r="O9370">
        <f>IF($B9370="","",IFERROR(VLOOKUP($B9370,Mapping!$A:$C,2,0),"Not Mapped"))</f>
        <v/>
      </c>
      <c r="P9370">
        <f>IF($B9370="","",IFERROR(VLOOKUP($B9370,Mapping!$A:$C,3,0),"Not Mapped"))</f>
        <v/>
      </c>
      <c r="Q9370">
        <f>IF($B9370="","",IF(COUNTIF(Exclusions!$A:$A,$B9370)&gt;0,"Yes","No"))</f>
        <v/>
      </c>
      <c r="R9370" s="17">
        <f>IF($B9370="","",MIN(1,DAY($A9370)/IF($N9370="Superstore",Settings!$B$5,Settings!$B$4)))</f>
        <v/>
      </c>
      <c r="S9370" s="17">
        <f>IF(OR($B9370="",$G9370="",$R9370=0),"",$G9370/$R9370)</f>
        <v/>
      </c>
      <c r="T9370">
        <f>IF($S9370="","",IF($S9370&lt;Settings!$B$8,"Critical",IF($S9370&lt;Settings!$B$9,"Semi Critical","Non Critical")))</f>
        <v/>
      </c>
      <c r="U9370">
        <f>IF($B9370="","",IFERROR(VLOOKUP($O9370,Leaders!$A:$B,2,0),"Not Mapped"))</f>
        <v/>
      </c>
    </row>
    <row r="9371">
      <c r="A9371" s="16" t="n"/>
      <c r="G9371" s="17" t="n"/>
      <c r="H9371" s="17" t="n"/>
      <c r="I9371" s="17" t="n"/>
      <c r="J9371" s="17" t="n"/>
      <c r="K9371" s="17" t="n"/>
      <c r="L9371" s="17" t="n"/>
      <c r="N9371">
        <f>IF($B9371="","",IF($C9371="SUPERSTORE","Superstore","DH"))</f>
        <v/>
      </c>
      <c r="O9371">
        <f>IF($B9371="","",IFERROR(VLOOKUP($B9371,Mapping!$A:$C,2,0),"Not Mapped"))</f>
        <v/>
      </c>
      <c r="P9371">
        <f>IF($B9371="","",IFERROR(VLOOKUP($B9371,Mapping!$A:$C,3,0),"Not Mapped"))</f>
        <v/>
      </c>
      <c r="Q9371">
        <f>IF($B9371="","",IF(COUNTIF(Exclusions!$A:$A,$B9371)&gt;0,"Yes","No"))</f>
        <v/>
      </c>
      <c r="R9371" s="17">
        <f>IF($B9371="","",MIN(1,DAY($A9371)/IF($N9371="Superstore",Settings!$B$5,Settings!$B$4)))</f>
        <v/>
      </c>
      <c r="S9371" s="17">
        <f>IF(OR($B9371="",$G9371="",$R9371=0),"",$G9371/$R9371)</f>
        <v/>
      </c>
      <c r="T9371">
        <f>IF($S9371="","",IF($S9371&lt;Settings!$B$8,"Critical",IF($S9371&lt;Settings!$B$9,"Semi Critical","Non Critical")))</f>
        <v/>
      </c>
      <c r="U9371">
        <f>IF($B9371="","",IFERROR(VLOOKUP($O9371,Leaders!$A:$B,2,0),"Not Mapped"))</f>
        <v/>
      </c>
    </row>
    <row r="9372">
      <c r="A9372" s="16" t="n"/>
      <c r="G9372" s="17" t="n"/>
      <c r="H9372" s="17" t="n"/>
      <c r="I9372" s="17" t="n"/>
      <c r="J9372" s="17" t="n"/>
      <c r="K9372" s="17" t="n"/>
      <c r="L9372" s="17" t="n"/>
      <c r="N9372">
        <f>IF($B9372="","",IF($C9372="SUPERSTORE","Superstore","DH"))</f>
        <v/>
      </c>
      <c r="O9372">
        <f>IF($B9372="","",IFERROR(VLOOKUP($B9372,Mapping!$A:$C,2,0),"Not Mapped"))</f>
        <v/>
      </c>
      <c r="P9372">
        <f>IF($B9372="","",IFERROR(VLOOKUP($B9372,Mapping!$A:$C,3,0),"Not Mapped"))</f>
        <v/>
      </c>
      <c r="Q9372">
        <f>IF($B9372="","",IF(COUNTIF(Exclusions!$A:$A,$B9372)&gt;0,"Yes","No"))</f>
        <v/>
      </c>
      <c r="R9372" s="17">
        <f>IF($B9372="","",MIN(1,DAY($A9372)/IF($N9372="Superstore",Settings!$B$5,Settings!$B$4)))</f>
        <v/>
      </c>
      <c r="S9372" s="17">
        <f>IF(OR($B9372="",$G9372="",$R9372=0),"",$G9372/$R9372)</f>
        <v/>
      </c>
      <c r="T9372">
        <f>IF($S9372="","",IF($S9372&lt;Settings!$B$8,"Critical",IF($S9372&lt;Settings!$B$9,"Semi Critical","Non Critical")))</f>
        <v/>
      </c>
      <c r="U9372">
        <f>IF($B9372="","",IFERROR(VLOOKUP($O9372,Leaders!$A:$B,2,0),"Not Mapped"))</f>
        <v/>
      </c>
    </row>
    <row r="9373">
      <c r="A9373" s="16" t="n"/>
      <c r="G9373" s="17" t="n"/>
      <c r="H9373" s="17" t="n"/>
      <c r="I9373" s="17" t="n"/>
      <c r="J9373" s="17" t="n"/>
      <c r="K9373" s="17" t="n"/>
      <c r="L9373" s="17" t="n"/>
      <c r="N9373">
        <f>IF($B9373="","",IF($C9373="SUPERSTORE","Superstore","DH"))</f>
        <v/>
      </c>
      <c r="O9373">
        <f>IF($B9373="","",IFERROR(VLOOKUP($B9373,Mapping!$A:$C,2,0),"Not Mapped"))</f>
        <v/>
      </c>
      <c r="P9373">
        <f>IF($B9373="","",IFERROR(VLOOKUP($B9373,Mapping!$A:$C,3,0),"Not Mapped"))</f>
        <v/>
      </c>
      <c r="Q9373">
        <f>IF($B9373="","",IF(COUNTIF(Exclusions!$A:$A,$B9373)&gt;0,"Yes","No"))</f>
        <v/>
      </c>
      <c r="R9373" s="17">
        <f>IF($B9373="","",MIN(1,DAY($A9373)/IF($N9373="Superstore",Settings!$B$5,Settings!$B$4)))</f>
        <v/>
      </c>
      <c r="S9373" s="17">
        <f>IF(OR($B9373="",$G9373="",$R9373=0),"",$G9373/$R9373)</f>
        <v/>
      </c>
      <c r="T9373">
        <f>IF($S9373="","",IF($S9373&lt;Settings!$B$8,"Critical",IF($S9373&lt;Settings!$B$9,"Semi Critical","Non Critical")))</f>
        <v/>
      </c>
      <c r="U9373">
        <f>IF($B9373="","",IFERROR(VLOOKUP($O9373,Leaders!$A:$B,2,0),"Not Mapped"))</f>
        <v/>
      </c>
    </row>
    <row r="9374">
      <c r="A9374" s="16" t="n"/>
      <c r="G9374" s="17" t="n"/>
      <c r="H9374" s="17" t="n"/>
      <c r="I9374" s="17" t="n"/>
      <c r="J9374" s="17" t="n"/>
      <c r="K9374" s="17" t="n"/>
      <c r="L9374" s="17" t="n"/>
      <c r="N9374">
        <f>IF($B9374="","",IF($C9374="SUPERSTORE","Superstore","DH"))</f>
        <v/>
      </c>
      <c r="O9374">
        <f>IF($B9374="","",IFERROR(VLOOKUP($B9374,Mapping!$A:$C,2,0),"Not Mapped"))</f>
        <v/>
      </c>
      <c r="P9374">
        <f>IF($B9374="","",IFERROR(VLOOKUP($B9374,Mapping!$A:$C,3,0),"Not Mapped"))</f>
        <v/>
      </c>
      <c r="Q9374">
        <f>IF($B9374="","",IF(COUNTIF(Exclusions!$A:$A,$B9374)&gt;0,"Yes","No"))</f>
        <v/>
      </c>
      <c r="R9374" s="17">
        <f>IF($B9374="","",MIN(1,DAY($A9374)/IF($N9374="Superstore",Settings!$B$5,Settings!$B$4)))</f>
        <v/>
      </c>
      <c r="S9374" s="17">
        <f>IF(OR($B9374="",$G9374="",$R9374=0),"",$G9374/$R9374)</f>
        <v/>
      </c>
      <c r="T9374">
        <f>IF($S9374="","",IF($S9374&lt;Settings!$B$8,"Critical",IF($S9374&lt;Settings!$B$9,"Semi Critical","Non Critical")))</f>
        <v/>
      </c>
      <c r="U9374">
        <f>IF($B9374="","",IFERROR(VLOOKUP($O9374,Leaders!$A:$B,2,0),"Not Mapped"))</f>
        <v/>
      </c>
    </row>
    <row r="9375">
      <c r="A9375" s="16" t="n"/>
      <c r="G9375" s="17" t="n"/>
      <c r="H9375" s="17" t="n"/>
      <c r="I9375" s="17" t="n"/>
      <c r="J9375" s="17" t="n"/>
      <c r="K9375" s="17" t="n"/>
      <c r="L9375" s="17" t="n"/>
      <c r="N9375">
        <f>IF($B9375="","",IF($C9375="SUPERSTORE","Superstore","DH"))</f>
        <v/>
      </c>
      <c r="O9375">
        <f>IF($B9375="","",IFERROR(VLOOKUP($B9375,Mapping!$A:$C,2,0),"Not Mapped"))</f>
        <v/>
      </c>
      <c r="P9375">
        <f>IF($B9375="","",IFERROR(VLOOKUP($B9375,Mapping!$A:$C,3,0),"Not Mapped"))</f>
        <v/>
      </c>
      <c r="Q9375">
        <f>IF($B9375="","",IF(COUNTIF(Exclusions!$A:$A,$B9375)&gt;0,"Yes","No"))</f>
        <v/>
      </c>
      <c r="R9375" s="17">
        <f>IF($B9375="","",MIN(1,DAY($A9375)/IF($N9375="Superstore",Settings!$B$5,Settings!$B$4)))</f>
        <v/>
      </c>
      <c r="S9375" s="17">
        <f>IF(OR($B9375="",$G9375="",$R9375=0),"",$G9375/$R9375)</f>
        <v/>
      </c>
      <c r="T9375">
        <f>IF($S9375="","",IF($S9375&lt;Settings!$B$8,"Critical",IF($S9375&lt;Settings!$B$9,"Semi Critical","Non Critical")))</f>
        <v/>
      </c>
      <c r="U9375">
        <f>IF($B9375="","",IFERROR(VLOOKUP($O9375,Leaders!$A:$B,2,0),"Not Mapped"))</f>
        <v/>
      </c>
    </row>
    <row r="9376">
      <c r="A9376" s="16" t="n"/>
      <c r="G9376" s="17" t="n"/>
      <c r="H9376" s="17" t="n"/>
      <c r="I9376" s="17" t="n"/>
      <c r="J9376" s="17" t="n"/>
      <c r="K9376" s="17" t="n"/>
      <c r="L9376" s="17" t="n"/>
      <c r="N9376">
        <f>IF($B9376="","",IF($C9376="SUPERSTORE","Superstore","DH"))</f>
        <v/>
      </c>
      <c r="O9376">
        <f>IF($B9376="","",IFERROR(VLOOKUP($B9376,Mapping!$A:$C,2,0),"Not Mapped"))</f>
        <v/>
      </c>
      <c r="P9376">
        <f>IF($B9376="","",IFERROR(VLOOKUP($B9376,Mapping!$A:$C,3,0),"Not Mapped"))</f>
        <v/>
      </c>
      <c r="Q9376">
        <f>IF($B9376="","",IF(COUNTIF(Exclusions!$A:$A,$B9376)&gt;0,"Yes","No"))</f>
        <v/>
      </c>
      <c r="R9376" s="17">
        <f>IF($B9376="","",MIN(1,DAY($A9376)/IF($N9376="Superstore",Settings!$B$5,Settings!$B$4)))</f>
        <v/>
      </c>
      <c r="S9376" s="17">
        <f>IF(OR($B9376="",$G9376="",$R9376=0),"",$G9376/$R9376)</f>
        <v/>
      </c>
      <c r="T9376">
        <f>IF($S9376="","",IF($S9376&lt;Settings!$B$8,"Critical",IF($S9376&lt;Settings!$B$9,"Semi Critical","Non Critical")))</f>
        <v/>
      </c>
      <c r="U9376">
        <f>IF($B9376="","",IFERROR(VLOOKUP($O9376,Leaders!$A:$B,2,0),"Not Mapped"))</f>
        <v/>
      </c>
    </row>
    <row r="9377">
      <c r="A9377" s="16" t="n"/>
      <c r="G9377" s="17" t="n"/>
      <c r="H9377" s="17" t="n"/>
      <c r="I9377" s="17" t="n"/>
      <c r="J9377" s="17" t="n"/>
      <c r="K9377" s="17" t="n"/>
      <c r="L9377" s="17" t="n"/>
      <c r="N9377">
        <f>IF($B9377="","",IF($C9377="SUPERSTORE","Superstore","DH"))</f>
        <v/>
      </c>
      <c r="O9377">
        <f>IF($B9377="","",IFERROR(VLOOKUP($B9377,Mapping!$A:$C,2,0),"Not Mapped"))</f>
        <v/>
      </c>
      <c r="P9377">
        <f>IF($B9377="","",IFERROR(VLOOKUP($B9377,Mapping!$A:$C,3,0),"Not Mapped"))</f>
        <v/>
      </c>
      <c r="Q9377">
        <f>IF($B9377="","",IF(COUNTIF(Exclusions!$A:$A,$B9377)&gt;0,"Yes","No"))</f>
        <v/>
      </c>
      <c r="R9377" s="17">
        <f>IF($B9377="","",MIN(1,DAY($A9377)/IF($N9377="Superstore",Settings!$B$5,Settings!$B$4)))</f>
        <v/>
      </c>
      <c r="S9377" s="17">
        <f>IF(OR($B9377="",$G9377="",$R9377=0),"",$G9377/$R9377)</f>
        <v/>
      </c>
      <c r="T9377">
        <f>IF($S9377="","",IF($S9377&lt;Settings!$B$8,"Critical",IF($S9377&lt;Settings!$B$9,"Semi Critical","Non Critical")))</f>
        <v/>
      </c>
      <c r="U9377">
        <f>IF($B9377="","",IFERROR(VLOOKUP($O9377,Leaders!$A:$B,2,0),"Not Mapped"))</f>
        <v/>
      </c>
    </row>
    <row r="9378">
      <c r="A9378" s="16" t="n"/>
      <c r="G9378" s="17" t="n"/>
      <c r="H9378" s="17" t="n"/>
      <c r="I9378" s="17" t="n"/>
      <c r="J9378" s="17" t="n"/>
      <c r="K9378" s="17" t="n"/>
      <c r="L9378" s="17" t="n"/>
      <c r="N9378">
        <f>IF($B9378="","",IF($C9378="SUPERSTORE","Superstore","DH"))</f>
        <v/>
      </c>
      <c r="O9378">
        <f>IF($B9378="","",IFERROR(VLOOKUP($B9378,Mapping!$A:$C,2,0),"Not Mapped"))</f>
        <v/>
      </c>
      <c r="P9378">
        <f>IF($B9378="","",IFERROR(VLOOKUP($B9378,Mapping!$A:$C,3,0),"Not Mapped"))</f>
        <v/>
      </c>
      <c r="Q9378">
        <f>IF($B9378="","",IF(COUNTIF(Exclusions!$A:$A,$B9378)&gt;0,"Yes","No"))</f>
        <v/>
      </c>
      <c r="R9378" s="17">
        <f>IF($B9378="","",MIN(1,DAY($A9378)/IF($N9378="Superstore",Settings!$B$5,Settings!$B$4)))</f>
        <v/>
      </c>
      <c r="S9378" s="17">
        <f>IF(OR($B9378="",$G9378="",$R9378=0),"",$G9378/$R9378)</f>
        <v/>
      </c>
      <c r="T9378">
        <f>IF($S9378="","",IF($S9378&lt;Settings!$B$8,"Critical",IF($S9378&lt;Settings!$B$9,"Semi Critical","Non Critical")))</f>
        <v/>
      </c>
      <c r="U9378">
        <f>IF($B9378="","",IFERROR(VLOOKUP($O9378,Leaders!$A:$B,2,0),"Not Mapped"))</f>
        <v/>
      </c>
    </row>
    <row r="9379">
      <c r="A9379" s="16" t="n"/>
      <c r="G9379" s="17" t="n"/>
      <c r="H9379" s="17" t="n"/>
      <c r="I9379" s="17" t="n"/>
      <c r="J9379" s="17" t="n"/>
      <c r="K9379" s="17" t="n"/>
      <c r="L9379" s="17" t="n"/>
      <c r="N9379">
        <f>IF($B9379="","",IF($C9379="SUPERSTORE","Superstore","DH"))</f>
        <v/>
      </c>
      <c r="O9379">
        <f>IF($B9379="","",IFERROR(VLOOKUP($B9379,Mapping!$A:$C,2,0),"Not Mapped"))</f>
        <v/>
      </c>
      <c r="P9379">
        <f>IF($B9379="","",IFERROR(VLOOKUP($B9379,Mapping!$A:$C,3,0),"Not Mapped"))</f>
        <v/>
      </c>
      <c r="Q9379">
        <f>IF($B9379="","",IF(COUNTIF(Exclusions!$A:$A,$B9379)&gt;0,"Yes","No"))</f>
        <v/>
      </c>
      <c r="R9379" s="17">
        <f>IF($B9379="","",MIN(1,DAY($A9379)/IF($N9379="Superstore",Settings!$B$5,Settings!$B$4)))</f>
        <v/>
      </c>
      <c r="S9379" s="17">
        <f>IF(OR($B9379="",$G9379="",$R9379=0),"",$G9379/$R9379)</f>
        <v/>
      </c>
      <c r="T9379">
        <f>IF($S9379="","",IF($S9379&lt;Settings!$B$8,"Critical",IF($S9379&lt;Settings!$B$9,"Semi Critical","Non Critical")))</f>
        <v/>
      </c>
      <c r="U9379">
        <f>IF($B9379="","",IFERROR(VLOOKUP($O9379,Leaders!$A:$B,2,0),"Not Mapped"))</f>
        <v/>
      </c>
    </row>
    <row r="9380">
      <c r="A9380" s="16" t="n"/>
      <c r="G9380" s="17" t="n"/>
      <c r="H9380" s="17" t="n"/>
      <c r="I9380" s="17" t="n"/>
      <c r="J9380" s="17" t="n"/>
      <c r="K9380" s="17" t="n"/>
      <c r="L9380" s="17" t="n"/>
      <c r="N9380">
        <f>IF($B9380="","",IF($C9380="SUPERSTORE","Superstore","DH"))</f>
        <v/>
      </c>
      <c r="O9380">
        <f>IF($B9380="","",IFERROR(VLOOKUP($B9380,Mapping!$A:$C,2,0),"Not Mapped"))</f>
        <v/>
      </c>
      <c r="P9380">
        <f>IF($B9380="","",IFERROR(VLOOKUP($B9380,Mapping!$A:$C,3,0),"Not Mapped"))</f>
        <v/>
      </c>
      <c r="Q9380">
        <f>IF($B9380="","",IF(COUNTIF(Exclusions!$A:$A,$B9380)&gt;0,"Yes","No"))</f>
        <v/>
      </c>
      <c r="R9380" s="17">
        <f>IF($B9380="","",MIN(1,DAY($A9380)/IF($N9380="Superstore",Settings!$B$5,Settings!$B$4)))</f>
        <v/>
      </c>
      <c r="S9380" s="17">
        <f>IF(OR($B9380="",$G9380="",$R9380=0),"",$G9380/$R9380)</f>
        <v/>
      </c>
      <c r="T9380">
        <f>IF($S9380="","",IF($S9380&lt;Settings!$B$8,"Critical",IF($S9380&lt;Settings!$B$9,"Semi Critical","Non Critical")))</f>
        <v/>
      </c>
      <c r="U9380">
        <f>IF($B9380="","",IFERROR(VLOOKUP($O9380,Leaders!$A:$B,2,0),"Not Mapped"))</f>
        <v/>
      </c>
    </row>
    <row r="9381">
      <c r="A9381" s="16" t="n"/>
      <c r="G9381" s="17" t="n"/>
      <c r="H9381" s="17" t="n"/>
      <c r="I9381" s="17" t="n"/>
      <c r="J9381" s="17" t="n"/>
      <c r="K9381" s="17" t="n"/>
      <c r="L9381" s="17" t="n"/>
      <c r="N9381">
        <f>IF($B9381="","",IF($C9381="SUPERSTORE","Superstore","DH"))</f>
        <v/>
      </c>
      <c r="O9381">
        <f>IF($B9381="","",IFERROR(VLOOKUP($B9381,Mapping!$A:$C,2,0),"Not Mapped"))</f>
        <v/>
      </c>
      <c r="P9381">
        <f>IF($B9381="","",IFERROR(VLOOKUP($B9381,Mapping!$A:$C,3,0),"Not Mapped"))</f>
        <v/>
      </c>
      <c r="Q9381">
        <f>IF($B9381="","",IF(COUNTIF(Exclusions!$A:$A,$B9381)&gt;0,"Yes","No"))</f>
        <v/>
      </c>
      <c r="R9381" s="17">
        <f>IF($B9381="","",MIN(1,DAY($A9381)/IF($N9381="Superstore",Settings!$B$5,Settings!$B$4)))</f>
        <v/>
      </c>
      <c r="S9381" s="17">
        <f>IF(OR($B9381="",$G9381="",$R9381=0),"",$G9381/$R9381)</f>
        <v/>
      </c>
      <c r="T9381">
        <f>IF($S9381="","",IF($S9381&lt;Settings!$B$8,"Critical",IF($S9381&lt;Settings!$B$9,"Semi Critical","Non Critical")))</f>
        <v/>
      </c>
      <c r="U9381">
        <f>IF($B9381="","",IFERROR(VLOOKUP($O9381,Leaders!$A:$B,2,0),"Not Mapped"))</f>
        <v/>
      </c>
    </row>
    <row r="9382">
      <c r="A9382" s="16" t="n"/>
      <c r="G9382" s="17" t="n"/>
      <c r="H9382" s="17" t="n"/>
      <c r="I9382" s="17" t="n"/>
      <c r="J9382" s="17" t="n"/>
      <c r="K9382" s="17" t="n"/>
      <c r="L9382" s="17" t="n"/>
      <c r="N9382">
        <f>IF($B9382="","",IF($C9382="SUPERSTORE","Superstore","DH"))</f>
        <v/>
      </c>
      <c r="O9382">
        <f>IF($B9382="","",IFERROR(VLOOKUP($B9382,Mapping!$A:$C,2,0),"Not Mapped"))</f>
        <v/>
      </c>
      <c r="P9382">
        <f>IF($B9382="","",IFERROR(VLOOKUP($B9382,Mapping!$A:$C,3,0),"Not Mapped"))</f>
        <v/>
      </c>
      <c r="Q9382">
        <f>IF($B9382="","",IF(COUNTIF(Exclusions!$A:$A,$B9382)&gt;0,"Yes","No"))</f>
        <v/>
      </c>
      <c r="R9382" s="17">
        <f>IF($B9382="","",MIN(1,DAY($A9382)/IF($N9382="Superstore",Settings!$B$5,Settings!$B$4)))</f>
        <v/>
      </c>
      <c r="S9382" s="17">
        <f>IF(OR($B9382="",$G9382="",$R9382=0),"",$G9382/$R9382)</f>
        <v/>
      </c>
      <c r="T9382">
        <f>IF($S9382="","",IF($S9382&lt;Settings!$B$8,"Critical",IF($S9382&lt;Settings!$B$9,"Semi Critical","Non Critical")))</f>
        <v/>
      </c>
      <c r="U9382">
        <f>IF($B9382="","",IFERROR(VLOOKUP($O9382,Leaders!$A:$B,2,0),"Not Mapped"))</f>
        <v/>
      </c>
    </row>
    <row r="9383">
      <c r="A9383" s="16" t="n"/>
      <c r="G9383" s="17" t="n"/>
      <c r="H9383" s="17" t="n"/>
      <c r="I9383" s="17" t="n"/>
      <c r="J9383" s="17" t="n"/>
      <c r="K9383" s="17" t="n"/>
      <c r="L9383" s="17" t="n"/>
      <c r="N9383">
        <f>IF($B9383="","",IF($C9383="SUPERSTORE","Superstore","DH"))</f>
        <v/>
      </c>
      <c r="O9383">
        <f>IF($B9383="","",IFERROR(VLOOKUP($B9383,Mapping!$A:$C,2,0),"Not Mapped"))</f>
        <v/>
      </c>
      <c r="P9383">
        <f>IF($B9383="","",IFERROR(VLOOKUP($B9383,Mapping!$A:$C,3,0),"Not Mapped"))</f>
        <v/>
      </c>
      <c r="Q9383">
        <f>IF($B9383="","",IF(COUNTIF(Exclusions!$A:$A,$B9383)&gt;0,"Yes","No"))</f>
        <v/>
      </c>
      <c r="R9383" s="17">
        <f>IF($B9383="","",MIN(1,DAY($A9383)/IF($N9383="Superstore",Settings!$B$5,Settings!$B$4)))</f>
        <v/>
      </c>
      <c r="S9383" s="17">
        <f>IF(OR($B9383="",$G9383="",$R9383=0),"",$G9383/$R9383)</f>
        <v/>
      </c>
      <c r="T9383">
        <f>IF($S9383="","",IF($S9383&lt;Settings!$B$8,"Critical",IF($S9383&lt;Settings!$B$9,"Semi Critical","Non Critical")))</f>
        <v/>
      </c>
      <c r="U9383">
        <f>IF($B9383="","",IFERROR(VLOOKUP($O9383,Leaders!$A:$B,2,0),"Not Mapped"))</f>
        <v/>
      </c>
    </row>
    <row r="9384">
      <c r="A9384" s="16" t="n"/>
      <c r="G9384" s="17" t="n"/>
      <c r="H9384" s="17" t="n"/>
      <c r="I9384" s="17" t="n"/>
      <c r="J9384" s="17" t="n"/>
      <c r="K9384" s="17" t="n"/>
      <c r="L9384" s="17" t="n"/>
      <c r="N9384">
        <f>IF($B9384="","",IF($C9384="SUPERSTORE","Superstore","DH"))</f>
        <v/>
      </c>
      <c r="O9384">
        <f>IF($B9384="","",IFERROR(VLOOKUP($B9384,Mapping!$A:$C,2,0),"Not Mapped"))</f>
        <v/>
      </c>
      <c r="P9384">
        <f>IF($B9384="","",IFERROR(VLOOKUP($B9384,Mapping!$A:$C,3,0),"Not Mapped"))</f>
        <v/>
      </c>
      <c r="Q9384">
        <f>IF($B9384="","",IF(COUNTIF(Exclusions!$A:$A,$B9384)&gt;0,"Yes","No"))</f>
        <v/>
      </c>
      <c r="R9384" s="17">
        <f>IF($B9384="","",MIN(1,DAY($A9384)/IF($N9384="Superstore",Settings!$B$5,Settings!$B$4)))</f>
        <v/>
      </c>
      <c r="S9384" s="17">
        <f>IF(OR($B9384="",$G9384="",$R9384=0),"",$G9384/$R9384)</f>
        <v/>
      </c>
      <c r="T9384">
        <f>IF($S9384="","",IF($S9384&lt;Settings!$B$8,"Critical",IF($S9384&lt;Settings!$B$9,"Semi Critical","Non Critical")))</f>
        <v/>
      </c>
      <c r="U9384">
        <f>IF($B9384="","",IFERROR(VLOOKUP($O9384,Leaders!$A:$B,2,0),"Not Mapped"))</f>
        <v/>
      </c>
    </row>
    <row r="9385">
      <c r="A9385" s="16" t="n"/>
      <c r="G9385" s="17" t="n"/>
      <c r="H9385" s="17" t="n"/>
      <c r="I9385" s="17" t="n"/>
      <c r="J9385" s="17" t="n"/>
      <c r="K9385" s="17" t="n"/>
      <c r="L9385" s="17" t="n"/>
      <c r="N9385">
        <f>IF($B9385="","",IF($C9385="SUPERSTORE","Superstore","DH"))</f>
        <v/>
      </c>
      <c r="O9385">
        <f>IF($B9385="","",IFERROR(VLOOKUP($B9385,Mapping!$A:$C,2,0),"Not Mapped"))</f>
        <v/>
      </c>
      <c r="P9385">
        <f>IF($B9385="","",IFERROR(VLOOKUP($B9385,Mapping!$A:$C,3,0),"Not Mapped"))</f>
        <v/>
      </c>
      <c r="Q9385">
        <f>IF($B9385="","",IF(COUNTIF(Exclusions!$A:$A,$B9385)&gt;0,"Yes","No"))</f>
        <v/>
      </c>
      <c r="R9385" s="17">
        <f>IF($B9385="","",MIN(1,DAY($A9385)/IF($N9385="Superstore",Settings!$B$5,Settings!$B$4)))</f>
        <v/>
      </c>
      <c r="S9385" s="17">
        <f>IF(OR($B9385="",$G9385="",$R9385=0),"",$G9385/$R9385)</f>
        <v/>
      </c>
      <c r="T9385">
        <f>IF($S9385="","",IF($S9385&lt;Settings!$B$8,"Critical",IF($S9385&lt;Settings!$B$9,"Semi Critical","Non Critical")))</f>
        <v/>
      </c>
      <c r="U9385">
        <f>IF($B9385="","",IFERROR(VLOOKUP($O9385,Leaders!$A:$B,2,0),"Not Mapped"))</f>
        <v/>
      </c>
    </row>
    <row r="9386">
      <c r="A9386" s="16" t="n"/>
      <c r="G9386" s="17" t="n"/>
      <c r="H9386" s="17" t="n"/>
      <c r="I9386" s="17" t="n"/>
      <c r="J9386" s="17" t="n"/>
      <c r="K9386" s="17" t="n"/>
      <c r="L9386" s="17" t="n"/>
      <c r="N9386">
        <f>IF($B9386="","",IF($C9386="SUPERSTORE","Superstore","DH"))</f>
        <v/>
      </c>
      <c r="O9386">
        <f>IF($B9386="","",IFERROR(VLOOKUP($B9386,Mapping!$A:$C,2,0),"Not Mapped"))</f>
        <v/>
      </c>
      <c r="P9386">
        <f>IF($B9386="","",IFERROR(VLOOKUP($B9386,Mapping!$A:$C,3,0),"Not Mapped"))</f>
        <v/>
      </c>
      <c r="Q9386">
        <f>IF($B9386="","",IF(COUNTIF(Exclusions!$A:$A,$B9386)&gt;0,"Yes","No"))</f>
        <v/>
      </c>
      <c r="R9386" s="17">
        <f>IF($B9386="","",MIN(1,DAY($A9386)/IF($N9386="Superstore",Settings!$B$5,Settings!$B$4)))</f>
        <v/>
      </c>
      <c r="S9386" s="17">
        <f>IF(OR($B9386="",$G9386="",$R9386=0),"",$G9386/$R9386)</f>
        <v/>
      </c>
      <c r="T9386">
        <f>IF($S9386="","",IF($S9386&lt;Settings!$B$8,"Critical",IF($S9386&lt;Settings!$B$9,"Semi Critical","Non Critical")))</f>
        <v/>
      </c>
      <c r="U9386">
        <f>IF($B9386="","",IFERROR(VLOOKUP($O9386,Leaders!$A:$B,2,0),"Not Mapped"))</f>
        <v/>
      </c>
    </row>
    <row r="9387">
      <c r="A9387" s="16" t="n"/>
      <c r="G9387" s="17" t="n"/>
      <c r="H9387" s="17" t="n"/>
      <c r="I9387" s="17" t="n"/>
      <c r="J9387" s="17" t="n"/>
      <c r="K9387" s="17" t="n"/>
      <c r="L9387" s="17" t="n"/>
      <c r="N9387">
        <f>IF($B9387="","",IF($C9387="SUPERSTORE","Superstore","DH"))</f>
        <v/>
      </c>
      <c r="O9387">
        <f>IF($B9387="","",IFERROR(VLOOKUP($B9387,Mapping!$A:$C,2,0),"Not Mapped"))</f>
        <v/>
      </c>
      <c r="P9387">
        <f>IF($B9387="","",IFERROR(VLOOKUP($B9387,Mapping!$A:$C,3,0),"Not Mapped"))</f>
        <v/>
      </c>
      <c r="Q9387">
        <f>IF($B9387="","",IF(COUNTIF(Exclusions!$A:$A,$B9387)&gt;0,"Yes","No"))</f>
        <v/>
      </c>
      <c r="R9387" s="17">
        <f>IF($B9387="","",MIN(1,DAY($A9387)/IF($N9387="Superstore",Settings!$B$5,Settings!$B$4)))</f>
        <v/>
      </c>
      <c r="S9387" s="17">
        <f>IF(OR($B9387="",$G9387="",$R9387=0),"",$G9387/$R9387)</f>
        <v/>
      </c>
      <c r="T9387">
        <f>IF($S9387="","",IF($S9387&lt;Settings!$B$8,"Critical",IF($S9387&lt;Settings!$B$9,"Semi Critical","Non Critical")))</f>
        <v/>
      </c>
      <c r="U9387">
        <f>IF($B9387="","",IFERROR(VLOOKUP($O9387,Leaders!$A:$B,2,0),"Not Mapped"))</f>
        <v/>
      </c>
    </row>
    <row r="9388">
      <c r="A9388" s="16" t="n"/>
      <c r="G9388" s="17" t="n"/>
      <c r="H9388" s="17" t="n"/>
      <c r="I9388" s="17" t="n"/>
      <c r="J9388" s="17" t="n"/>
      <c r="K9388" s="17" t="n"/>
      <c r="L9388" s="17" t="n"/>
      <c r="N9388">
        <f>IF($B9388="","",IF($C9388="SUPERSTORE","Superstore","DH"))</f>
        <v/>
      </c>
      <c r="O9388">
        <f>IF($B9388="","",IFERROR(VLOOKUP($B9388,Mapping!$A:$C,2,0),"Not Mapped"))</f>
        <v/>
      </c>
      <c r="P9388">
        <f>IF($B9388="","",IFERROR(VLOOKUP($B9388,Mapping!$A:$C,3,0),"Not Mapped"))</f>
        <v/>
      </c>
      <c r="Q9388">
        <f>IF($B9388="","",IF(COUNTIF(Exclusions!$A:$A,$B9388)&gt;0,"Yes","No"))</f>
        <v/>
      </c>
      <c r="R9388" s="17">
        <f>IF($B9388="","",MIN(1,DAY($A9388)/IF($N9388="Superstore",Settings!$B$5,Settings!$B$4)))</f>
        <v/>
      </c>
      <c r="S9388" s="17">
        <f>IF(OR($B9388="",$G9388="",$R9388=0),"",$G9388/$R9388)</f>
        <v/>
      </c>
      <c r="T9388">
        <f>IF($S9388="","",IF($S9388&lt;Settings!$B$8,"Critical",IF($S9388&lt;Settings!$B$9,"Semi Critical","Non Critical")))</f>
        <v/>
      </c>
      <c r="U9388">
        <f>IF($B9388="","",IFERROR(VLOOKUP($O9388,Leaders!$A:$B,2,0),"Not Mapped"))</f>
        <v/>
      </c>
    </row>
    <row r="9389">
      <c r="A9389" s="16" t="n"/>
      <c r="G9389" s="17" t="n"/>
      <c r="H9389" s="17" t="n"/>
      <c r="I9389" s="17" t="n"/>
      <c r="J9389" s="17" t="n"/>
      <c r="K9389" s="17" t="n"/>
      <c r="L9389" s="17" t="n"/>
      <c r="N9389">
        <f>IF($B9389="","",IF($C9389="SUPERSTORE","Superstore","DH"))</f>
        <v/>
      </c>
      <c r="O9389">
        <f>IF($B9389="","",IFERROR(VLOOKUP($B9389,Mapping!$A:$C,2,0),"Not Mapped"))</f>
        <v/>
      </c>
      <c r="P9389">
        <f>IF($B9389="","",IFERROR(VLOOKUP($B9389,Mapping!$A:$C,3,0),"Not Mapped"))</f>
        <v/>
      </c>
      <c r="Q9389">
        <f>IF($B9389="","",IF(COUNTIF(Exclusions!$A:$A,$B9389)&gt;0,"Yes","No"))</f>
        <v/>
      </c>
      <c r="R9389" s="17">
        <f>IF($B9389="","",MIN(1,DAY($A9389)/IF($N9389="Superstore",Settings!$B$5,Settings!$B$4)))</f>
        <v/>
      </c>
      <c r="S9389" s="17">
        <f>IF(OR($B9389="",$G9389="",$R9389=0),"",$G9389/$R9389)</f>
        <v/>
      </c>
      <c r="T9389">
        <f>IF($S9389="","",IF($S9389&lt;Settings!$B$8,"Critical",IF($S9389&lt;Settings!$B$9,"Semi Critical","Non Critical")))</f>
        <v/>
      </c>
      <c r="U9389">
        <f>IF($B9389="","",IFERROR(VLOOKUP($O9389,Leaders!$A:$B,2,0),"Not Mapped"))</f>
        <v/>
      </c>
    </row>
    <row r="9390">
      <c r="A9390" s="16" t="n"/>
      <c r="G9390" s="17" t="n"/>
      <c r="H9390" s="17" t="n"/>
      <c r="I9390" s="17" t="n"/>
      <c r="J9390" s="17" t="n"/>
      <c r="K9390" s="17" t="n"/>
      <c r="L9390" s="17" t="n"/>
      <c r="N9390">
        <f>IF($B9390="","",IF($C9390="SUPERSTORE","Superstore","DH"))</f>
        <v/>
      </c>
      <c r="O9390">
        <f>IF($B9390="","",IFERROR(VLOOKUP($B9390,Mapping!$A:$C,2,0),"Not Mapped"))</f>
        <v/>
      </c>
      <c r="P9390">
        <f>IF($B9390="","",IFERROR(VLOOKUP($B9390,Mapping!$A:$C,3,0),"Not Mapped"))</f>
        <v/>
      </c>
      <c r="Q9390">
        <f>IF($B9390="","",IF(COUNTIF(Exclusions!$A:$A,$B9390)&gt;0,"Yes","No"))</f>
        <v/>
      </c>
      <c r="R9390" s="17">
        <f>IF($B9390="","",MIN(1,DAY($A9390)/IF($N9390="Superstore",Settings!$B$5,Settings!$B$4)))</f>
        <v/>
      </c>
      <c r="S9390" s="17">
        <f>IF(OR($B9390="",$G9390="",$R9390=0),"",$G9390/$R9390)</f>
        <v/>
      </c>
      <c r="T9390">
        <f>IF($S9390="","",IF($S9390&lt;Settings!$B$8,"Critical",IF($S9390&lt;Settings!$B$9,"Semi Critical","Non Critical")))</f>
        <v/>
      </c>
      <c r="U9390">
        <f>IF($B9390="","",IFERROR(VLOOKUP($O9390,Leaders!$A:$B,2,0),"Not Mapped"))</f>
        <v/>
      </c>
    </row>
    <row r="9391">
      <c r="A9391" s="16" t="n"/>
      <c r="G9391" s="17" t="n"/>
      <c r="H9391" s="17" t="n"/>
      <c r="I9391" s="17" t="n"/>
      <c r="J9391" s="17" t="n"/>
      <c r="K9391" s="17" t="n"/>
      <c r="L9391" s="17" t="n"/>
      <c r="N9391">
        <f>IF($B9391="","",IF($C9391="SUPERSTORE","Superstore","DH"))</f>
        <v/>
      </c>
      <c r="O9391">
        <f>IF($B9391="","",IFERROR(VLOOKUP($B9391,Mapping!$A:$C,2,0),"Not Mapped"))</f>
        <v/>
      </c>
      <c r="P9391">
        <f>IF($B9391="","",IFERROR(VLOOKUP($B9391,Mapping!$A:$C,3,0),"Not Mapped"))</f>
        <v/>
      </c>
      <c r="Q9391">
        <f>IF($B9391="","",IF(COUNTIF(Exclusions!$A:$A,$B9391)&gt;0,"Yes","No"))</f>
        <v/>
      </c>
      <c r="R9391" s="17">
        <f>IF($B9391="","",MIN(1,DAY($A9391)/IF($N9391="Superstore",Settings!$B$5,Settings!$B$4)))</f>
        <v/>
      </c>
      <c r="S9391" s="17">
        <f>IF(OR($B9391="",$G9391="",$R9391=0),"",$G9391/$R9391)</f>
        <v/>
      </c>
      <c r="T9391">
        <f>IF($S9391="","",IF($S9391&lt;Settings!$B$8,"Critical",IF($S9391&lt;Settings!$B$9,"Semi Critical","Non Critical")))</f>
        <v/>
      </c>
      <c r="U9391">
        <f>IF($B9391="","",IFERROR(VLOOKUP($O9391,Leaders!$A:$B,2,0),"Not Mapped"))</f>
        <v/>
      </c>
    </row>
    <row r="9392">
      <c r="A9392" s="16" t="n"/>
      <c r="G9392" s="17" t="n"/>
      <c r="H9392" s="17" t="n"/>
      <c r="I9392" s="17" t="n"/>
      <c r="J9392" s="17" t="n"/>
      <c r="K9392" s="17" t="n"/>
      <c r="L9392" s="17" t="n"/>
      <c r="N9392">
        <f>IF($B9392="","",IF($C9392="SUPERSTORE","Superstore","DH"))</f>
        <v/>
      </c>
      <c r="O9392">
        <f>IF($B9392="","",IFERROR(VLOOKUP($B9392,Mapping!$A:$C,2,0),"Not Mapped"))</f>
        <v/>
      </c>
      <c r="P9392">
        <f>IF($B9392="","",IFERROR(VLOOKUP($B9392,Mapping!$A:$C,3,0),"Not Mapped"))</f>
        <v/>
      </c>
      <c r="Q9392">
        <f>IF($B9392="","",IF(COUNTIF(Exclusions!$A:$A,$B9392)&gt;0,"Yes","No"))</f>
        <v/>
      </c>
      <c r="R9392" s="17">
        <f>IF($B9392="","",MIN(1,DAY($A9392)/IF($N9392="Superstore",Settings!$B$5,Settings!$B$4)))</f>
        <v/>
      </c>
      <c r="S9392" s="17">
        <f>IF(OR($B9392="",$G9392="",$R9392=0),"",$G9392/$R9392)</f>
        <v/>
      </c>
      <c r="T9392">
        <f>IF($S9392="","",IF($S9392&lt;Settings!$B$8,"Critical",IF($S9392&lt;Settings!$B$9,"Semi Critical","Non Critical")))</f>
        <v/>
      </c>
      <c r="U9392">
        <f>IF($B9392="","",IFERROR(VLOOKUP($O9392,Leaders!$A:$B,2,0),"Not Mapped"))</f>
        <v/>
      </c>
    </row>
    <row r="9393">
      <c r="A9393" s="16" t="n"/>
      <c r="G9393" s="17" t="n"/>
      <c r="H9393" s="17" t="n"/>
      <c r="I9393" s="17" t="n"/>
      <c r="J9393" s="17" t="n"/>
      <c r="K9393" s="17" t="n"/>
      <c r="L9393" s="17" t="n"/>
      <c r="N9393">
        <f>IF($B9393="","",IF($C9393="SUPERSTORE","Superstore","DH"))</f>
        <v/>
      </c>
      <c r="O9393">
        <f>IF($B9393="","",IFERROR(VLOOKUP($B9393,Mapping!$A:$C,2,0),"Not Mapped"))</f>
        <v/>
      </c>
      <c r="P9393">
        <f>IF($B9393="","",IFERROR(VLOOKUP($B9393,Mapping!$A:$C,3,0),"Not Mapped"))</f>
        <v/>
      </c>
      <c r="Q9393">
        <f>IF($B9393="","",IF(COUNTIF(Exclusions!$A:$A,$B9393)&gt;0,"Yes","No"))</f>
        <v/>
      </c>
      <c r="R9393" s="17">
        <f>IF($B9393="","",MIN(1,DAY($A9393)/IF($N9393="Superstore",Settings!$B$5,Settings!$B$4)))</f>
        <v/>
      </c>
      <c r="S9393" s="17">
        <f>IF(OR($B9393="",$G9393="",$R9393=0),"",$G9393/$R9393)</f>
        <v/>
      </c>
      <c r="T9393">
        <f>IF($S9393="","",IF($S9393&lt;Settings!$B$8,"Critical",IF($S9393&lt;Settings!$B$9,"Semi Critical","Non Critical")))</f>
        <v/>
      </c>
      <c r="U9393">
        <f>IF($B9393="","",IFERROR(VLOOKUP($O9393,Leaders!$A:$B,2,0),"Not Mapped"))</f>
        <v/>
      </c>
    </row>
    <row r="9394">
      <c r="A9394" s="16" t="n"/>
      <c r="G9394" s="17" t="n"/>
      <c r="H9394" s="17" t="n"/>
      <c r="I9394" s="17" t="n"/>
      <c r="J9394" s="17" t="n"/>
      <c r="K9394" s="17" t="n"/>
      <c r="L9394" s="17" t="n"/>
      <c r="N9394">
        <f>IF($B9394="","",IF($C9394="SUPERSTORE","Superstore","DH"))</f>
        <v/>
      </c>
      <c r="O9394">
        <f>IF($B9394="","",IFERROR(VLOOKUP($B9394,Mapping!$A:$C,2,0),"Not Mapped"))</f>
        <v/>
      </c>
      <c r="P9394">
        <f>IF($B9394="","",IFERROR(VLOOKUP($B9394,Mapping!$A:$C,3,0),"Not Mapped"))</f>
        <v/>
      </c>
      <c r="Q9394">
        <f>IF($B9394="","",IF(COUNTIF(Exclusions!$A:$A,$B9394)&gt;0,"Yes","No"))</f>
        <v/>
      </c>
      <c r="R9394" s="17">
        <f>IF($B9394="","",MIN(1,DAY($A9394)/IF($N9394="Superstore",Settings!$B$5,Settings!$B$4)))</f>
        <v/>
      </c>
      <c r="S9394" s="17">
        <f>IF(OR($B9394="",$G9394="",$R9394=0),"",$G9394/$R9394)</f>
        <v/>
      </c>
      <c r="T9394">
        <f>IF($S9394="","",IF($S9394&lt;Settings!$B$8,"Critical",IF($S9394&lt;Settings!$B$9,"Semi Critical","Non Critical")))</f>
        <v/>
      </c>
      <c r="U9394">
        <f>IF($B9394="","",IFERROR(VLOOKUP($O9394,Leaders!$A:$B,2,0),"Not Mapped"))</f>
        <v/>
      </c>
    </row>
    <row r="9395">
      <c r="A9395" s="16" t="n"/>
      <c r="G9395" s="17" t="n"/>
      <c r="H9395" s="17" t="n"/>
      <c r="I9395" s="17" t="n"/>
      <c r="J9395" s="17" t="n"/>
      <c r="K9395" s="17" t="n"/>
      <c r="L9395" s="17" t="n"/>
      <c r="N9395">
        <f>IF($B9395="","",IF($C9395="SUPERSTORE","Superstore","DH"))</f>
        <v/>
      </c>
      <c r="O9395">
        <f>IF($B9395="","",IFERROR(VLOOKUP($B9395,Mapping!$A:$C,2,0),"Not Mapped"))</f>
        <v/>
      </c>
      <c r="P9395">
        <f>IF($B9395="","",IFERROR(VLOOKUP($B9395,Mapping!$A:$C,3,0),"Not Mapped"))</f>
        <v/>
      </c>
      <c r="Q9395">
        <f>IF($B9395="","",IF(COUNTIF(Exclusions!$A:$A,$B9395)&gt;0,"Yes","No"))</f>
        <v/>
      </c>
      <c r="R9395" s="17">
        <f>IF($B9395="","",MIN(1,DAY($A9395)/IF($N9395="Superstore",Settings!$B$5,Settings!$B$4)))</f>
        <v/>
      </c>
      <c r="S9395" s="17">
        <f>IF(OR($B9395="",$G9395="",$R9395=0),"",$G9395/$R9395)</f>
        <v/>
      </c>
      <c r="T9395">
        <f>IF($S9395="","",IF($S9395&lt;Settings!$B$8,"Critical",IF($S9395&lt;Settings!$B$9,"Semi Critical","Non Critical")))</f>
        <v/>
      </c>
      <c r="U9395">
        <f>IF($B9395="","",IFERROR(VLOOKUP($O9395,Leaders!$A:$B,2,0),"Not Mapped"))</f>
        <v/>
      </c>
    </row>
    <row r="9396">
      <c r="A9396" s="16" t="n"/>
      <c r="G9396" s="17" t="n"/>
      <c r="H9396" s="17" t="n"/>
      <c r="I9396" s="17" t="n"/>
      <c r="J9396" s="17" t="n"/>
      <c r="K9396" s="17" t="n"/>
      <c r="L9396" s="17" t="n"/>
      <c r="N9396">
        <f>IF($B9396="","",IF($C9396="SUPERSTORE","Superstore","DH"))</f>
        <v/>
      </c>
      <c r="O9396">
        <f>IF($B9396="","",IFERROR(VLOOKUP($B9396,Mapping!$A:$C,2,0),"Not Mapped"))</f>
        <v/>
      </c>
      <c r="P9396">
        <f>IF($B9396="","",IFERROR(VLOOKUP($B9396,Mapping!$A:$C,3,0),"Not Mapped"))</f>
        <v/>
      </c>
      <c r="Q9396">
        <f>IF($B9396="","",IF(COUNTIF(Exclusions!$A:$A,$B9396)&gt;0,"Yes","No"))</f>
        <v/>
      </c>
      <c r="R9396" s="17">
        <f>IF($B9396="","",MIN(1,DAY($A9396)/IF($N9396="Superstore",Settings!$B$5,Settings!$B$4)))</f>
        <v/>
      </c>
      <c r="S9396" s="17">
        <f>IF(OR($B9396="",$G9396="",$R9396=0),"",$G9396/$R9396)</f>
        <v/>
      </c>
      <c r="T9396">
        <f>IF($S9396="","",IF($S9396&lt;Settings!$B$8,"Critical",IF($S9396&lt;Settings!$B$9,"Semi Critical","Non Critical")))</f>
        <v/>
      </c>
      <c r="U9396">
        <f>IF($B9396="","",IFERROR(VLOOKUP($O9396,Leaders!$A:$B,2,0),"Not Mapped"))</f>
        <v/>
      </c>
    </row>
    <row r="9397">
      <c r="A9397" s="16" t="n"/>
      <c r="G9397" s="17" t="n"/>
      <c r="H9397" s="17" t="n"/>
      <c r="I9397" s="17" t="n"/>
      <c r="J9397" s="17" t="n"/>
      <c r="K9397" s="17" t="n"/>
      <c r="L9397" s="17" t="n"/>
      <c r="N9397">
        <f>IF($B9397="","",IF($C9397="SUPERSTORE","Superstore","DH"))</f>
        <v/>
      </c>
      <c r="O9397">
        <f>IF($B9397="","",IFERROR(VLOOKUP($B9397,Mapping!$A:$C,2,0),"Not Mapped"))</f>
        <v/>
      </c>
      <c r="P9397">
        <f>IF($B9397="","",IFERROR(VLOOKUP($B9397,Mapping!$A:$C,3,0),"Not Mapped"))</f>
        <v/>
      </c>
      <c r="Q9397">
        <f>IF($B9397="","",IF(COUNTIF(Exclusions!$A:$A,$B9397)&gt;0,"Yes","No"))</f>
        <v/>
      </c>
      <c r="R9397" s="17">
        <f>IF($B9397="","",MIN(1,DAY($A9397)/IF($N9397="Superstore",Settings!$B$5,Settings!$B$4)))</f>
        <v/>
      </c>
      <c r="S9397" s="17">
        <f>IF(OR($B9397="",$G9397="",$R9397=0),"",$G9397/$R9397)</f>
        <v/>
      </c>
      <c r="T9397">
        <f>IF($S9397="","",IF($S9397&lt;Settings!$B$8,"Critical",IF($S9397&lt;Settings!$B$9,"Semi Critical","Non Critical")))</f>
        <v/>
      </c>
      <c r="U9397">
        <f>IF($B9397="","",IFERROR(VLOOKUP($O9397,Leaders!$A:$B,2,0),"Not Mapped"))</f>
        <v/>
      </c>
    </row>
    <row r="9398">
      <c r="A9398" s="16" t="n"/>
      <c r="G9398" s="17" t="n"/>
      <c r="H9398" s="17" t="n"/>
      <c r="I9398" s="17" t="n"/>
      <c r="J9398" s="17" t="n"/>
      <c r="K9398" s="17" t="n"/>
      <c r="L9398" s="17" t="n"/>
      <c r="N9398">
        <f>IF($B9398="","",IF($C9398="SUPERSTORE","Superstore","DH"))</f>
        <v/>
      </c>
      <c r="O9398">
        <f>IF($B9398="","",IFERROR(VLOOKUP($B9398,Mapping!$A:$C,2,0),"Not Mapped"))</f>
        <v/>
      </c>
      <c r="P9398">
        <f>IF($B9398="","",IFERROR(VLOOKUP($B9398,Mapping!$A:$C,3,0),"Not Mapped"))</f>
        <v/>
      </c>
      <c r="Q9398">
        <f>IF($B9398="","",IF(COUNTIF(Exclusions!$A:$A,$B9398)&gt;0,"Yes","No"))</f>
        <v/>
      </c>
      <c r="R9398" s="17">
        <f>IF($B9398="","",MIN(1,DAY($A9398)/IF($N9398="Superstore",Settings!$B$5,Settings!$B$4)))</f>
        <v/>
      </c>
      <c r="S9398" s="17">
        <f>IF(OR($B9398="",$G9398="",$R9398=0),"",$G9398/$R9398)</f>
        <v/>
      </c>
      <c r="T9398">
        <f>IF($S9398="","",IF($S9398&lt;Settings!$B$8,"Critical",IF($S9398&lt;Settings!$B$9,"Semi Critical","Non Critical")))</f>
        <v/>
      </c>
      <c r="U9398">
        <f>IF($B9398="","",IFERROR(VLOOKUP($O9398,Leaders!$A:$B,2,0),"Not Mapped"))</f>
        <v/>
      </c>
    </row>
    <row r="9399">
      <c r="A9399" s="16" t="n"/>
      <c r="G9399" s="17" t="n"/>
      <c r="H9399" s="17" t="n"/>
      <c r="I9399" s="17" t="n"/>
      <c r="J9399" s="17" t="n"/>
      <c r="K9399" s="17" t="n"/>
      <c r="L9399" s="17" t="n"/>
      <c r="N9399">
        <f>IF($B9399="","",IF($C9399="SUPERSTORE","Superstore","DH"))</f>
        <v/>
      </c>
      <c r="O9399">
        <f>IF($B9399="","",IFERROR(VLOOKUP($B9399,Mapping!$A:$C,2,0),"Not Mapped"))</f>
        <v/>
      </c>
      <c r="P9399">
        <f>IF($B9399="","",IFERROR(VLOOKUP($B9399,Mapping!$A:$C,3,0),"Not Mapped"))</f>
        <v/>
      </c>
      <c r="Q9399">
        <f>IF($B9399="","",IF(COUNTIF(Exclusions!$A:$A,$B9399)&gt;0,"Yes","No"))</f>
        <v/>
      </c>
      <c r="R9399" s="17">
        <f>IF($B9399="","",MIN(1,DAY($A9399)/IF($N9399="Superstore",Settings!$B$5,Settings!$B$4)))</f>
        <v/>
      </c>
      <c r="S9399" s="17">
        <f>IF(OR($B9399="",$G9399="",$R9399=0),"",$G9399/$R9399)</f>
        <v/>
      </c>
      <c r="T9399">
        <f>IF($S9399="","",IF($S9399&lt;Settings!$B$8,"Critical",IF($S9399&lt;Settings!$B$9,"Semi Critical","Non Critical")))</f>
        <v/>
      </c>
      <c r="U9399">
        <f>IF($B9399="","",IFERROR(VLOOKUP($O9399,Leaders!$A:$B,2,0),"Not Mapped"))</f>
        <v/>
      </c>
    </row>
    <row r="9400">
      <c r="A9400" s="16" t="n"/>
      <c r="G9400" s="17" t="n"/>
      <c r="H9400" s="17" t="n"/>
      <c r="I9400" s="17" t="n"/>
      <c r="J9400" s="17" t="n"/>
      <c r="K9400" s="17" t="n"/>
      <c r="L9400" s="17" t="n"/>
      <c r="N9400">
        <f>IF($B9400="","",IF($C9400="SUPERSTORE","Superstore","DH"))</f>
        <v/>
      </c>
      <c r="O9400">
        <f>IF($B9400="","",IFERROR(VLOOKUP($B9400,Mapping!$A:$C,2,0),"Not Mapped"))</f>
        <v/>
      </c>
      <c r="P9400">
        <f>IF($B9400="","",IFERROR(VLOOKUP($B9400,Mapping!$A:$C,3,0),"Not Mapped"))</f>
        <v/>
      </c>
      <c r="Q9400">
        <f>IF($B9400="","",IF(COUNTIF(Exclusions!$A:$A,$B9400)&gt;0,"Yes","No"))</f>
        <v/>
      </c>
      <c r="R9400" s="17">
        <f>IF($B9400="","",MIN(1,DAY($A9400)/IF($N9400="Superstore",Settings!$B$5,Settings!$B$4)))</f>
        <v/>
      </c>
      <c r="S9400" s="17">
        <f>IF(OR($B9400="",$G9400="",$R9400=0),"",$G9400/$R9400)</f>
        <v/>
      </c>
      <c r="T9400">
        <f>IF($S9400="","",IF($S9400&lt;Settings!$B$8,"Critical",IF($S9400&lt;Settings!$B$9,"Semi Critical","Non Critical")))</f>
        <v/>
      </c>
      <c r="U9400">
        <f>IF($B9400="","",IFERROR(VLOOKUP($O9400,Leaders!$A:$B,2,0),"Not Mapped"))</f>
        <v/>
      </c>
    </row>
    <row r="9401">
      <c r="A9401" s="16" t="n"/>
      <c r="G9401" s="17" t="n"/>
      <c r="H9401" s="17" t="n"/>
      <c r="I9401" s="17" t="n"/>
      <c r="J9401" s="17" t="n"/>
      <c r="K9401" s="17" t="n"/>
      <c r="L9401" s="17" t="n"/>
      <c r="N9401">
        <f>IF($B9401="","",IF($C9401="SUPERSTORE","Superstore","DH"))</f>
        <v/>
      </c>
      <c r="O9401">
        <f>IF($B9401="","",IFERROR(VLOOKUP($B9401,Mapping!$A:$C,2,0),"Not Mapped"))</f>
        <v/>
      </c>
      <c r="P9401">
        <f>IF($B9401="","",IFERROR(VLOOKUP($B9401,Mapping!$A:$C,3,0),"Not Mapped"))</f>
        <v/>
      </c>
      <c r="Q9401">
        <f>IF($B9401="","",IF(COUNTIF(Exclusions!$A:$A,$B9401)&gt;0,"Yes","No"))</f>
        <v/>
      </c>
      <c r="R9401" s="17">
        <f>IF($B9401="","",MIN(1,DAY($A9401)/IF($N9401="Superstore",Settings!$B$5,Settings!$B$4)))</f>
        <v/>
      </c>
      <c r="S9401" s="17">
        <f>IF(OR($B9401="",$G9401="",$R9401=0),"",$G9401/$R9401)</f>
        <v/>
      </c>
      <c r="T9401">
        <f>IF($S9401="","",IF($S9401&lt;Settings!$B$8,"Critical",IF($S9401&lt;Settings!$B$9,"Semi Critical","Non Critical")))</f>
        <v/>
      </c>
      <c r="U9401">
        <f>IF($B9401="","",IFERROR(VLOOKUP($O9401,Leaders!$A:$B,2,0),"Not Mapped"))</f>
        <v/>
      </c>
    </row>
    <row r="9402">
      <c r="A9402" s="16" t="n"/>
      <c r="G9402" s="17" t="n"/>
      <c r="H9402" s="17" t="n"/>
      <c r="I9402" s="17" t="n"/>
      <c r="J9402" s="17" t="n"/>
      <c r="K9402" s="17" t="n"/>
      <c r="L9402" s="17" t="n"/>
      <c r="N9402">
        <f>IF($B9402="","",IF($C9402="SUPERSTORE","Superstore","DH"))</f>
        <v/>
      </c>
      <c r="O9402">
        <f>IF($B9402="","",IFERROR(VLOOKUP($B9402,Mapping!$A:$C,2,0),"Not Mapped"))</f>
        <v/>
      </c>
      <c r="P9402">
        <f>IF($B9402="","",IFERROR(VLOOKUP($B9402,Mapping!$A:$C,3,0),"Not Mapped"))</f>
        <v/>
      </c>
      <c r="Q9402">
        <f>IF($B9402="","",IF(COUNTIF(Exclusions!$A:$A,$B9402)&gt;0,"Yes","No"))</f>
        <v/>
      </c>
      <c r="R9402" s="17">
        <f>IF($B9402="","",MIN(1,DAY($A9402)/IF($N9402="Superstore",Settings!$B$5,Settings!$B$4)))</f>
        <v/>
      </c>
      <c r="S9402" s="17">
        <f>IF(OR($B9402="",$G9402="",$R9402=0),"",$G9402/$R9402)</f>
        <v/>
      </c>
      <c r="T9402">
        <f>IF($S9402="","",IF($S9402&lt;Settings!$B$8,"Critical",IF($S9402&lt;Settings!$B$9,"Semi Critical","Non Critical")))</f>
        <v/>
      </c>
      <c r="U9402">
        <f>IF($B9402="","",IFERROR(VLOOKUP($O9402,Leaders!$A:$B,2,0),"Not Mapped"))</f>
        <v/>
      </c>
    </row>
    <row r="9403">
      <c r="A9403" s="16" t="n"/>
      <c r="G9403" s="17" t="n"/>
      <c r="H9403" s="17" t="n"/>
      <c r="I9403" s="17" t="n"/>
      <c r="J9403" s="17" t="n"/>
      <c r="K9403" s="17" t="n"/>
      <c r="L9403" s="17" t="n"/>
      <c r="N9403">
        <f>IF($B9403="","",IF($C9403="SUPERSTORE","Superstore","DH"))</f>
        <v/>
      </c>
      <c r="O9403">
        <f>IF($B9403="","",IFERROR(VLOOKUP($B9403,Mapping!$A:$C,2,0),"Not Mapped"))</f>
        <v/>
      </c>
      <c r="P9403">
        <f>IF($B9403="","",IFERROR(VLOOKUP($B9403,Mapping!$A:$C,3,0),"Not Mapped"))</f>
        <v/>
      </c>
      <c r="Q9403">
        <f>IF($B9403="","",IF(COUNTIF(Exclusions!$A:$A,$B9403)&gt;0,"Yes","No"))</f>
        <v/>
      </c>
      <c r="R9403" s="17">
        <f>IF($B9403="","",MIN(1,DAY($A9403)/IF($N9403="Superstore",Settings!$B$5,Settings!$B$4)))</f>
        <v/>
      </c>
      <c r="S9403" s="17">
        <f>IF(OR($B9403="",$G9403="",$R9403=0),"",$G9403/$R9403)</f>
        <v/>
      </c>
      <c r="T9403">
        <f>IF($S9403="","",IF($S9403&lt;Settings!$B$8,"Critical",IF($S9403&lt;Settings!$B$9,"Semi Critical","Non Critical")))</f>
        <v/>
      </c>
      <c r="U9403">
        <f>IF($B9403="","",IFERROR(VLOOKUP($O9403,Leaders!$A:$B,2,0),"Not Mapped"))</f>
        <v/>
      </c>
    </row>
    <row r="9404">
      <c r="A9404" s="16" t="n"/>
      <c r="G9404" s="17" t="n"/>
      <c r="H9404" s="17" t="n"/>
      <c r="I9404" s="17" t="n"/>
      <c r="J9404" s="17" t="n"/>
      <c r="K9404" s="17" t="n"/>
      <c r="L9404" s="17" t="n"/>
      <c r="N9404">
        <f>IF($B9404="","",IF($C9404="SUPERSTORE","Superstore","DH"))</f>
        <v/>
      </c>
      <c r="O9404">
        <f>IF($B9404="","",IFERROR(VLOOKUP($B9404,Mapping!$A:$C,2,0),"Not Mapped"))</f>
        <v/>
      </c>
      <c r="P9404">
        <f>IF($B9404="","",IFERROR(VLOOKUP($B9404,Mapping!$A:$C,3,0),"Not Mapped"))</f>
        <v/>
      </c>
      <c r="Q9404">
        <f>IF($B9404="","",IF(COUNTIF(Exclusions!$A:$A,$B9404)&gt;0,"Yes","No"))</f>
        <v/>
      </c>
      <c r="R9404" s="17">
        <f>IF($B9404="","",MIN(1,DAY($A9404)/IF($N9404="Superstore",Settings!$B$5,Settings!$B$4)))</f>
        <v/>
      </c>
      <c r="S9404" s="17">
        <f>IF(OR($B9404="",$G9404="",$R9404=0),"",$G9404/$R9404)</f>
        <v/>
      </c>
      <c r="T9404">
        <f>IF($S9404="","",IF($S9404&lt;Settings!$B$8,"Critical",IF($S9404&lt;Settings!$B$9,"Semi Critical","Non Critical")))</f>
        <v/>
      </c>
      <c r="U9404">
        <f>IF($B9404="","",IFERROR(VLOOKUP($O9404,Leaders!$A:$B,2,0),"Not Mapped"))</f>
        <v/>
      </c>
    </row>
    <row r="9405">
      <c r="A9405" s="16" t="n"/>
      <c r="G9405" s="17" t="n"/>
      <c r="H9405" s="17" t="n"/>
      <c r="I9405" s="17" t="n"/>
      <c r="J9405" s="17" t="n"/>
      <c r="K9405" s="17" t="n"/>
      <c r="L9405" s="17" t="n"/>
      <c r="N9405">
        <f>IF($B9405="","",IF($C9405="SUPERSTORE","Superstore","DH"))</f>
        <v/>
      </c>
      <c r="O9405">
        <f>IF($B9405="","",IFERROR(VLOOKUP($B9405,Mapping!$A:$C,2,0),"Not Mapped"))</f>
        <v/>
      </c>
      <c r="P9405">
        <f>IF($B9405="","",IFERROR(VLOOKUP($B9405,Mapping!$A:$C,3,0),"Not Mapped"))</f>
        <v/>
      </c>
      <c r="Q9405">
        <f>IF($B9405="","",IF(COUNTIF(Exclusions!$A:$A,$B9405)&gt;0,"Yes","No"))</f>
        <v/>
      </c>
      <c r="R9405" s="17">
        <f>IF($B9405="","",MIN(1,DAY($A9405)/IF($N9405="Superstore",Settings!$B$5,Settings!$B$4)))</f>
        <v/>
      </c>
      <c r="S9405" s="17">
        <f>IF(OR($B9405="",$G9405="",$R9405=0),"",$G9405/$R9405)</f>
        <v/>
      </c>
      <c r="T9405">
        <f>IF($S9405="","",IF($S9405&lt;Settings!$B$8,"Critical",IF($S9405&lt;Settings!$B$9,"Semi Critical","Non Critical")))</f>
        <v/>
      </c>
      <c r="U9405">
        <f>IF($B9405="","",IFERROR(VLOOKUP($O9405,Leaders!$A:$B,2,0),"Not Mapped"))</f>
        <v/>
      </c>
    </row>
    <row r="9406">
      <c r="A9406" s="16" t="n"/>
      <c r="G9406" s="17" t="n"/>
      <c r="H9406" s="17" t="n"/>
      <c r="I9406" s="17" t="n"/>
      <c r="J9406" s="17" t="n"/>
      <c r="K9406" s="17" t="n"/>
      <c r="L9406" s="17" t="n"/>
      <c r="N9406">
        <f>IF($B9406="","",IF($C9406="SUPERSTORE","Superstore","DH"))</f>
        <v/>
      </c>
      <c r="O9406">
        <f>IF($B9406="","",IFERROR(VLOOKUP($B9406,Mapping!$A:$C,2,0),"Not Mapped"))</f>
        <v/>
      </c>
      <c r="P9406">
        <f>IF($B9406="","",IFERROR(VLOOKUP($B9406,Mapping!$A:$C,3,0),"Not Mapped"))</f>
        <v/>
      </c>
      <c r="Q9406">
        <f>IF($B9406="","",IF(COUNTIF(Exclusions!$A:$A,$B9406)&gt;0,"Yes","No"))</f>
        <v/>
      </c>
      <c r="R9406" s="17">
        <f>IF($B9406="","",MIN(1,DAY($A9406)/IF($N9406="Superstore",Settings!$B$5,Settings!$B$4)))</f>
        <v/>
      </c>
      <c r="S9406" s="17">
        <f>IF(OR($B9406="",$G9406="",$R9406=0),"",$G9406/$R9406)</f>
        <v/>
      </c>
      <c r="T9406">
        <f>IF($S9406="","",IF($S9406&lt;Settings!$B$8,"Critical",IF($S9406&lt;Settings!$B$9,"Semi Critical","Non Critical")))</f>
        <v/>
      </c>
      <c r="U9406">
        <f>IF($B9406="","",IFERROR(VLOOKUP($O9406,Leaders!$A:$B,2,0),"Not Mapped"))</f>
        <v/>
      </c>
    </row>
    <row r="9407">
      <c r="A9407" s="16" t="n"/>
      <c r="G9407" s="17" t="n"/>
      <c r="H9407" s="17" t="n"/>
      <c r="I9407" s="17" t="n"/>
      <c r="J9407" s="17" t="n"/>
      <c r="K9407" s="17" t="n"/>
      <c r="L9407" s="17" t="n"/>
      <c r="N9407">
        <f>IF($B9407="","",IF($C9407="SUPERSTORE","Superstore","DH"))</f>
        <v/>
      </c>
      <c r="O9407">
        <f>IF($B9407="","",IFERROR(VLOOKUP($B9407,Mapping!$A:$C,2,0),"Not Mapped"))</f>
        <v/>
      </c>
      <c r="P9407">
        <f>IF($B9407="","",IFERROR(VLOOKUP($B9407,Mapping!$A:$C,3,0),"Not Mapped"))</f>
        <v/>
      </c>
      <c r="Q9407">
        <f>IF($B9407="","",IF(COUNTIF(Exclusions!$A:$A,$B9407)&gt;0,"Yes","No"))</f>
        <v/>
      </c>
      <c r="R9407" s="17">
        <f>IF($B9407="","",MIN(1,DAY($A9407)/IF($N9407="Superstore",Settings!$B$5,Settings!$B$4)))</f>
        <v/>
      </c>
      <c r="S9407" s="17">
        <f>IF(OR($B9407="",$G9407="",$R9407=0),"",$G9407/$R9407)</f>
        <v/>
      </c>
      <c r="T9407">
        <f>IF($S9407="","",IF($S9407&lt;Settings!$B$8,"Critical",IF($S9407&lt;Settings!$B$9,"Semi Critical","Non Critical")))</f>
        <v/>
      </c>
      <c r="U9407">
        <f>IF($B9407="","",IFERROR(VLOOKUP($O9407,Leaders!$A:$B,2,0),"Not Mapped"))</f>
        <v/>
      </c>
    </row>
    <row r="9408">
      <c r="A9408" s="16" t="n"/>
      <c r="G9408" s="17" t="n"/>
      <c r="H9408" s="17" t="n"/>
      <c r="I9408" s="17" t="n"/>
      <c r="J9408" s="17" t="n"/>
      <c r="K9408" s="17" t="n"/>
      <c r="L9408" s="17" t="n"/>
      <c r="N9408">
        <f>IF($B9408="","",IF($C9408="SUPERSTORE","Superstore","DH"))</f>
        <v/>
      </c>
      <c r="O9408">
        <f>IF($B9408="","",IFERROR(VLOOKUP($B9408,Mapping!$A:$C,2,0),"Not Mapped"))</f>
        <v/>
      </c>
      <c r="P9408">
        <f>IF($B9408="","",IFERROR(VLOOKUP($B9408,Mapping!$A:$C,3,0),"Not Mapped"))</f>
        <v/>
      </c>
      <c r="Q9408">
        <f>IF($B9408="","",IF(COUNTIF(Exclusions!$A:$A,$B9408)&gt;0,"Yes","No"))</f>
        <v/>
      </c>
      <c r="R9408" s="17">
        <f>IF($B9408="","",MIN(1,DAY($A9408)/IF($N9408="Superstore",Settings!$B$5,Settings!$B$4)))</f>
        <v/>
      </c>
      <c r="S9408" s="17">
        <f>IF(OR($B9408="",$G9408="",$R9408=0),"",$G9408/$R9408)</f>
        <v/>
      </c>
      <c r="T9408">
        <f>IF($S9408="","",IF($S9408&lt;Settings!$B$8,"Critical",IF($S9408&lt;Settings!$B$9,"Semi Critical","Non Critical")))</f>
        <v/>
      </c>
      <c r="U9408">
        <f>IF($B9408="","",IFERROR(VLOOKUP($O9408,Leaders!$A:$B,2,0),"Not Mapped"))</f>
        <v/>
      </c>
    </row>
    <row r="9409">
      <c r="A9409" s="16" t="n"/>
      <c r="G9409" s="17" t="n"/>
      <c r="H9409" s="17" t="n"/>
      <c r="I9409" s="17" t="n"/>
      <c r="J9409" s="17" t="n"/>
      <c r="K9409" s="17" t="n"/>
      <c r="L9409" s="17" t="n"/>
      <c r="N9409">
        <f>IF($B9409="","",IF($C9409="SUPERSTORE","Superstore","DH"))</f>
        <v/>
      </c>
      <c r="O9409">
        <f>IF($B9409="","",IFERROR(VLOOKUP($B9409,Mapping!$A:$C,2,0),"Not Mapped"))</f>
        <v/>
      </c>
      <c r="P9409">
        <f>IF($B9409="","",IFERROR(VLOOKUP($B9409,Mapping!$A:$C,3,0),"Not Mapped"))</f>
        <v/>
      </c>
      <c r="Q9409">
        <f>IF($B9409="","",IF(COUNTIF(Exclusions!$A:$A,$B9409)&gt;0,"Yes","No"))</f>
        <v/>
      </c>
      <c r="R9409" s="17">
        <f>IF($B9409="","",MIN(1,DAY($A9409)/IF($N9409="Superstore",Settings!$B$5,Settings!$B$4)))</f>
        <v/>
      </c>
      <c r="S9409" s="17">
        <f>IF(OR($B9409="",$G9409="",$R9409=0),"",$G9409/$R9409)</f>
        <v/>
      </c>
      <c r="T9409">
        <f>IF($S9409="","",IF($S9409&lt;Settings!$B$8,"Critical",IF($S9409&lt;Settings!$B$9,"Semi Critical","Non Critical")))</f>
        <v/>
      </c>
      <c r="U9409">
        <f>IF($B9409="","",IFERROR(VLOOKUP($O9409,Leaders!$A:$B,2,0),"Not Mapped"))</f>
        <v/>
      </c>
    </row>
    <row r="9410">
      <c r="A9410" s="16" t="n"/>
      <c r="G9410" s="17" t="n"/>
      <c r="H9410" s="17" t="n"/>
      <c r="I9410" s="17" t="n"/>
      <c r="J9410" s="17" t="n"/>
      <c r="K9410" s="17" t="n"/>
      <c r="L9410" s="17" t="n"/>
      <c r="N9410">
        <f>IF($B9410="","",IF($C9410="SUPERSTORE","Superstore","DH"))</f>
        <v/>
      </c>
      <c r="O9410">
        <f>IF($B9410="","",IFERROR(VLOOKUP($B9410,Mapping!$A:$C,2,0),"Not Mapped"))</f>
        <v/>
      </c>
      <c r="P9410">
        <f>IF($B9410="","",IFERROR(VLOOKUP($B9410,Mapping!$A:$C,3,0),"Not Mapped"))</f>
        <v/>
      </c>
      <c r="Q9410">
        <f>IF($B9410="","",IF(COUNTIF(Exclusions!$A:$A,$B9410)&gt;0,"Yes","No"))</f>
        <v/>
      </c>
      <c r="R9410" s="17">
        <f>IF($B9410="","",MIN(1,DAY($A9410)/IF($N9410="Superstore",Settings!$B$5,Settings!$B$4)))</f>
        <v/>
      </c>
      <c r="S9410" s="17">
        <f>IF(OR($B9410="",$G9410="",$R9410=0),"",$G9410/$R9410)</f>
        <v/>
      </c>
      <c r="T9410">
        <f>IF($S9410="","",IF($S9410&lt;Settings!$B$8,"Critical",IF($S9410&lt;Settings!$B$9,"Semi Critical","Non Critical")))</f>
        <v/>
      </c>
      <c r="U9410">
        <f>IF($B9410="","",IFERROR(VLOOKUP($O9410,Leaders!$A:$B,2,0),"Not Mapped"))</f>
        <v/>
      </c>
    </row>
    <row r="9411">
      <c r="A9411" s="16" t="n"/>
      <c r="G9411" s="17" t="n"/>
      <c r="H9411" s="17" t="n"/>
      <c r="I9411" s="17" t="n"/>
      <c r="J9411" s="17" t="n"/>
      <c r="K9411" s="17" t="n"/>
      <c r="L9411" s="17" t="n"/>
      <c r="N9411">
        <f>IF($B9411="","",IF($C9411="SUPERSTORE","Superstore","DH"))</f>
        <v/>
      </c>
      <c r="O9411">
        <f>IF($B9411="","",IFERROR(VLOOKUP($B9411,Mapping!$A:$C,2,0),"Not Mapped"))</f>
        <v/>
      </c>
      <c r="P9411">
        <f>IF($B9411="","",IFERROR(VLOOKUP($B9411,Mapping!$A:$C,3,0),"Not Mapped"))</f>
        <v/>
      </c>
      <c r="Q9411">
        <f>IF($B9411="","",IF(COUNTIF(Exclusions!$A:$A,$B9411)&gt;0,"Yes","No"))</f>
        <v/>
      </c>
      <c r="R9411" s="17">
        <f>IF($B9411="","",MIN(1,DAY($A9411)/IF($N9411="Superstore",Settings!$B$5,Settings!$B$4)))</f>
        <v/>
      </c>
      <c r="S9411" s="17">
        <f>IF(OR($B9411="",$G9411="",$R9411=0),"",$G9411/$R9411)</f>
        <v/>
      </c>
      <c r="T9411">
        <f>IF($S9411="","",IF($S9411&lt;Settings!$B$8,"Critical",IF($S9411&lt;Settings!$B$9,"Semi Critical","Non Critical")))</f>
        <v/>
      </c>
      <c r="U9411">
        <f>IF($B9411="","",IFERROR(VLOOKUP($O9411,Leaders!$A:$B,2,0),"Not Mapped"))</f>
        <v/>
      </c>
    </row>
    <row r="9412">
      <c r="A9412" s="16" t="n"/>
      <c r="G9412" s="17" t="n"/>
      <c r="H9412" s="17" t="n"/>
      <c r="I9412" s="17" t="n"/>
      <c r="J9412" s="17" t="n"/>
      <c r="K9412" s="17" t="n"/>
      <c r="L9412" s="17" t="n"/>
      <c r="N9412">
        <f>IF($B9412="","",IF($C9412="SUPERSTORE","Superstore","DH"))</f>
        <v/>
      </c>
      <c r="O9412">
        <f>IF($B9412="","",IFERROR(VLOOKUP($B9412,Mapping!$A:$C,2,0),"Not Mapped"))</f>
        <v/>
      </c>
      <c r="P9412">
        <f>IF($B9412="","",IFERROR(VLOOKUP($B9412,Mapping!$A:$C,3,0),"Not Mapped"))</f>
        <v/>
      </c>
      <c r="Q9412">
        <f>IF($B9412="","",IF(COUNTIF(Exclusions!$A:$A,$B9412)&gt;0,"Yes","No"))</f>
        <v/>
      </c>
      <c r="R9412" s="17">
        <f>IF($B9412="","",MIN(1,DAY($A9412)/IF($N9412="Superstore",Settings!$B$5,Settings!$B$4)))</f>
        <v/>
      </c>
      <c r="S9412" s="17">
        <f>IF(OR($B9412="",$G9412="",$R9412=0),"",$G9412/$R9412)</f>
        <v/>
      </c>
      <c r="T9412">
        <f>IF($S9412="","",IF($S9412&lt;Settings!$B$8,"Critical",IF($S9412&lt;Settings!$B$9,"Semi Critical","Non Critical")))</f>
        <v/>
      </c>
      <c r="U9412">
        <f>IF($B9412="","",IFERROR(VLOOKUP($O9412,Leaders!$A:$B,2,0),"Not Mapped"))</f>
        <v/>
      </c>
    </row>
    <row r="9413">
      <c r="A9413" s="16" t="n"/>
      <c r="G9413" s="17" t="n"/>
      <c r="H9413" s="17" t="n"/>
      <c r="I9413" s="17" t="n"/>
      <c r="J9413" s="17" t="n"/>
      <c r="K9413" s="17" t="n"/>
      <c r="L9413" s="17" t="n"/>
      <c r="N9413">
        <f>IF($B9413="","",IF($C9413="SUPERSTORE","Superstore","DH"))</f>
        <v/>
      </c>
      <c r="O9413">
        <f>IF($B9413="","",IFERROR(VLOOKUP($B9413,Mapping!$A:$C,2,0),"Not Mapped"))</f>
        <v/>
      </c>
      <c r="P9413">
        <f>IF($B9413="","",IFERROR(VLOOKUP($B9413,Mapping!$A:$C,3,0),"Not Mapped"))</f>
        <v/>
      </c>
      <c r="Q9413">
        <f>IF($B9413="","",IF(COUNTIF(Exclusions!$A:$A,$B9413)&gt;0,"Yes","No"))</f>
        <v/>
      </c>
      <c r="R9413" s="17">
        <f>IF($B9413="","",MIN(1,DAY($A9413)/IF($N9413="Superstore",Settings!$B$5,Settings!$B$4)))</f>
        <v/>
      </c>
      <c r="S9413" s="17">
        <f>IF(OR($B9413="",$G9413="",$R9413=0),"",$G9413/$R9413)</f>
        <v/>
      </c>
      <c r="T9413">
        <f>IF($S9413="","",IF($S9413&lt;Settings!$B$8,"Critical",IF($S9413&lt;Settings!$B$9,"Semi Critical","Non Critical")))</f>
        <v/>
      </c>
      <c r="U9413">
        <f>IF($B9413="","",IFERROR(VLOOKUP($O9413,Leaders!$A:$B,2,0),"Not Mapped"))</f>
        <v/>
      </c>
    </row>
    <row r="9414">
      <c r="A9414" s="16" t="n"/>
      <c r="G9414" s="17" t="n"/>
      <c r="H9414" s="17" t="n"/>
      <c r="I9414" s="17" t="n"/>
      <c r="J9414" s="17" t="n"/>
      <c r="K9414" s="17" t="n"/>
      <c r="L9414" s="17" t="n"/>
      <c r="N9414">
        <f>IF($B9414="","",IF($C9414="SUPERSTORE","Superstore","DH"))</f>
        <v/>
      </c>
      <c r="O9414">
        <f>IF($B9414="","",IFERROR(VLOOKUP($B9414,Mapping!$A:$C,2,0),"Not Mapped"))</f>
        <v/>
      </c>
      <c r="P9414">
        <f>IF($B9414="","",IFERROR(VLOOKUP($B9414,Mapping!$A:$C,3,0),"Not Mapped"))</f>
        <v/>
      </c>
      <c r="Q9414">
        <f>IF($B9414="","",IF(COUNTIF(Exclusions!$A:$A,$B9414)&gt;0,"Yes","No"))</f>
        <v/>
      </c>
      <c r="R9414" s="17">
        <f>IF($B9414="","",MIN(1,DAY($A9414)/IF($N9414="Superstore",Settings!$B$5,Settings!$B$4)))</f>
        <v/>
      </c>
      <c r="S9414" s="17">
        <f>IF(OR($B9414="",$G9414="",$R9414=0),"",$G9414/$R9414)</f>
        <v/>
      </c>
      <c r="T9414">
        <f>IF($S9414="","",IF($S9414&lt;Settings!$B$8,"Critical",IF($S9414&lt;Settings!$B$9,"Semi Critical","Non Critical")))</f>
        <v/>
      </c>
      <c r="U9414">
        <f>IF($B9414="","",IFERROR(VLOOKUP($O9414,Leaders!$A:$B,2,0),"Not Mapped"))</f>
        <v/>
      </c>
    </row>
    <row r="9415">
      <c r="A9415" s="16" t="n"/>
      <c r="G9415" s="17" t="n"/>
      <c r="H9415" s="17" t="n"/>
      <c r="I9415" s="17" t="n"/>
      <c r="J9415" s="17" t="n"/>
      <c r="K9415" s="17" t="n"/>
      <c r="L9415" s="17" t="n"/>
      <c r="N9415">
        <f>IF($B9415="","",IF($C9415="SUPERSTORE","Superstore","DH"))</f>
        <v/>
      </c>
      <c r="O9415">
        <f>IF($B9415="","",IFERROR(VLOOKUP($B9415,Mapping!$A:$C,2,0),"Not Mapped"))</f>
        <v/>
      </c>
      <c r="P9415">
        <f>IF($B9415="","",IFERROR(VLOOKUP($B9415,Mapping!$A:$C,3,0),"Not Mapped"))</f>
        <v/>
      </c>
      <c r="Q9415">
        <f>IF($B9415="","",IF(COUNTIF(Exclusions!$A:$A,$B9415)&gt;0,"Yes","No"))</f>
        <v/>
      </c>
      <c r="R9415" s="17">
        <f>IF($B9415="","",MIN(1,DAY($A9415)/IF($N9415="Superstore",Settings!$B$5,Settings!$B$4)))</f>
        <v/>
      </c>
      <c r="S9415" s="17">
        <f>IF(OR($B9415="",$G9415="",$R9415=0),"",$G9415/$R9415)</f>
        <v/>
      </c>
      <c r="T9415">
        <f>IF($S9415="","",IF($S9415&lt;Settings!$B$8,"Critical",IF($S9415&lt;Settings!$B$9,"Semi Critical","Non Critical")))</f>
        <v/>
      </c>
      <c r="U9415">
        <f>IF($B9415="","",IFERROR(VLOOKUP($O9415,Leaders!$A:$B,2,0),"Not Mapped"))</f>
        <v/>
      </c>
    </row>
    <row r="9416">
      <c r="A9416" s="16" t="n"/>
      <c r="G9416" s="17" t="n"/>
      <c r="H9416" s="17" t="n"/>
      <c r="I9416" s="17" t="n"/>
      <c r="J9416" s="17" t="n"/>
      <c r="K9416" s="17" t="n"/>
      <c r="L9416" s="17" t="n"/>
      <c r="N9416">
        <f>IF($B9416="","",IF($C9416="SUPERSTORE","Superstore","DH"))</f>
        <v/>
      </c>
      <c r="O9416">
        <f>IF($B9416="","",IFERROR(VLOOKUP($B9416,Mapping!$A:$C,2,0),"Not Mapped"))</f>
        <v/>
      </c>
      <c r="P9416">
        <f>IF($B9416="","",IFERROR(VLOOKUP($B9416,Mapping!$A:$C,3,0),"Not Mapped"))</f>
        <v/>
      </c>
      <c r="Q9416">
        <f>IF($B9416="","",IF(COUNTIF(Exclusions!$A:$A,$B9416)&gt;0,"Yes","No"))</f>
        <v/>
      </c>
      <c r="R9416" s="17">
        <f>IF($B9416="","",MIN(1,DAY($A9416)/IF($N9416="Superstore",Settings!$B$5,Settings!$B$4)))</f>
        <v/>
      </c>
      <c r="S9416" s="17">
        <f>IF(OR($B9416="",$G9416="",$R9416=0),"",$G9416/$R9416)</f>
        <v/>
      </c>
      <c r="T9416">
        <f>IF($S9416="","",IF($S9416&lt;Settings!$B$8,"Critical",IF($S9416&lt;Settings!$B$9,"Semi Critical","Non Critical")))</f>
        <v/>
      </c>
      <c r="U9416">
        <f>IF($B9416="","",IFERROR(VLOOKUP($O9416,Leaders!$A:$B,2,0),"Not Mapped"))</f>
        <v/>
      </c>
    </row>
    <row r="9417">
      <c r="A9417" s="16" t="n"/>
      <c r="G9417" s="17" t="n"/>
      <c r="H9417" s="17" t="n"/>
      <c r="I9417" s="17" t="n"/>
      <c r="J9417" s="17" t="n"/>
      <c r="K9417" s="17" t="n"/>
      <c r="L9417" s="17" t="n"/>
      <c r="N9417">
        <f>IF($B9417="","",IF($C9417="SUPERSTORE","Superstore","DH"))</f>
        <v/>
      </c>
      <c r="O9417">
        <f>IF($B9417="","",IFERROR(VLOOKUP($B9417,Mapping!$A:$C,2,0),"Not Mapped"))</f>
        <v/>
      </c>
      <c r="P9417">
        <f>IF($B9417="","",IFERROR(VLOOKUP($B9417,Mapping!$A:$C,3,0),"Not Mapped"))</f>
        <v/>
      </c>
      <c r="Q9417">
        <f>IF($B9417="","",IF(COUNTIF(Exclusions!$A:$A,$B9417)&gt;0,"Yes","No"))</f>
        <v/>
      </c>
      <c r="R9417" s="17">
        <f>IF($B9417="","",MIN(1,DAY($A9417)/IF($N9417="Superstore",Settings!$B$5,Settings!$B$4)))</f>
        <v/>
      </c>
      <c r="S9417" s="17">
        <f>IF(OR($B9417="",$G9417="",$R9417=0),"",$G9417/$R9417)</f>
        <v/>
      </c>
      <c r="T9417">
        <f>IF($S9417="","",IF($S9417&lt;Settings!$B$8,"Critical",IF($S9417&lt;Settings!$B$9,"Semi Critical","Non Critical")))</f>
        <v/>
      </c>
      <c r="U9417">
        <f>IF($B9417="","",IFERROR(VLOOKUP($O9417,Leaders!$A:$B,2,0),"Not Mapped"))</f>
        <v/>
      </c>
    </row>
    <row r="9418">
      <c r="A9418" s="16" t="n"/>
      <c r="G9418" s="17" t="n"/>
      <c r="H9418" s="17" t="n"/>
      <c r="I9418" s="17" t="n"/>
      <c r="J9418" s="17" t="n"/>
      <c r="K9418" s="17" t="n"/>
      <c r="L9418" s="17" t="n"/>
      <c r="N9418">
        <f>IF($B9418="","",IF($C9418="SUPERSTORE","Superstore","DH"))</f>
        <v/>
      </c>
      <c r="O9418">
        <f>IF($B9418="","",IFERROR(VLOOKUP($B9418,Mapping!$A:$C,2,0),"Not Mapped"))</f>
        <v/>
      </c>
      <c r="P9418">
        <f>IF($B9418="","",IFERROR(VLOOKUP($B9418,Mapping!$A:$C,3,0),"Not Mapped"))</f>
        <v/>
      </c>
      <c r="Q9418">
        <f>IF($B9418="","",IF(COUNTIF(Exclusions!$A:$A,$B9418)&gt;0,"Yes","No"))</f>
        <v/>
      </c>
      <c r="R9418" s="17">
        <f>IF($B9418="","",MIN(1,DAY($A9418)/IF($N9418="Superstore",Settings!$B$5,Settings!$B$4)))</f>
        <v/>
      </c>
      <c r="S9418" s="17">
        <f>IF(OR($B9418="",$G9418="",$R9418=0),"",$G9418/$R9418)</f>
        <v/>
      </c>
      <c r="T9418">
        <f>IF($S9418="","",IF($S9418&lt;Settings!$B$8,"Critical",IF($S9418&lt;Settings!$B$9,"Semi Critical","Non Critical")))</f>
        <v/>
      </c>
      <c r="U9418">
        <f>IF($B9418="","",IFERROR(VLOOKUP($O9418,Leaders!$A:$B,2,0),"Not Mapped"))</f>
        <v/>
      </c>
    </row>
    <row r="9419">
      <c r="A9419" s="16" t="n"/>
      <c r="G9419" s="17" t="n"/>
      <c r="H9419" s="17" t="n"/>
      <c r="I9419" s="17" t="n"/>
      <c r="J9419" s="17" t="n"/>
      <c r="K9419" s="17" t="n"/>
      <c r="L9419" s="17" t="n"/>
      <c r="N9419">
        <f>IF($B9419="","",IF($C9419="SUPERSTORE","Superstore","DH"))</f>
        <v/>
      </c>
      <c r="O9419">
        <f>IF($B9419="","",IFERROR(VLOOKUP($B9419,Mapping!$A:$C,2,0),"Not Mapped"))</f>
        <v/>
      </c>
      <c r="P9419">
        <f>IF($B9419="","",IFERROR(VLOOKUP($B9419,Mapping!$A:$C,3,0),"Not Mapped"))</f>
        <v/>
      </c>
      <c r="Q9419">
        <f>IF($B9419="","",IF(COUNTIF(Exclusions!$A:$A,$B9419)&gt;0,"Yes","No"))</f>
        <v/>
      </c>
      <c r="R9419" s="17">
        <f>IF($B9419="","",MIN(1,DAY($A9419)/IF($N9419="Superstore",Settings!$B$5,Settings!$B$4)))</f>
        <v/>
      </c>
      <c r="S9419" s="17">
        <f>IF(OR($B9419="",$G9419="",$R9419=0),"",$G9419/$R9419)</f>
        <v/>
      </c>
      <c r="T9419">
        <f>IF($S9419="","",IF($S9419&lt;Settings!$B$8,"Critical",IF($S9419&lt;Settings!$B$9,"Semi Critical","Non Critical")))</f>
        <v/>
      </c>
      <c r="U9419">
        <f>IF($B9419="","",IFERROR(VLOOKUP($O9419,Leaders!$A:$B,2,0),"Not Mapped"))</f>
        <v/>
      </c>
    </row>
    <row r="9420">
      <c r="A9420" s="16" t="n"/>
      <c r="G9420" s="17" t="n"/>
      <c r="H9420" s="17" t="n"/>
      <c r="I9420" s="17" t="n"/>
      <c r="J9420" s="17" t="n"/>
      <c r="K9420" s="17" t="n"/>
      <c r="L9420" s="17" t="n"/>
      <c r="N9420">
        <f>IF($B9420="","",IF($C9420="SUPERSTORE","Superstore","DH"))</f>
        <v/>
      </c>
      <c r="O9420">
        <f>IF($B9420="","",IFERROR(VLOOKUP($B9420,Mapping!$A:$C,2,0),"Not Mapped"))</f>
        <v/>
      </c>
      <c r="P9420">
        <f>IF($B9420="","",IFERROR(VLOOKUP($B9420,Mapping!$A:$C,3,0),"Not Mapped"))</f>
        <v/>
      </c>
      <c r="Q9420">
        <f>IF($B9420="","",IF(COUNTIF(Exclusions!$A:$A,$B9420)&gt;0,"Yes","No"))</f>
        <v/>
      </c>
      <c r="R9420" s="17">
        <f>IF($B9420="","",MIN(1,DAY($A9420)/IF($N9420="Superstore",Settings!$B$5,Settings!$B$4)))</f>
        <v/>
      </c>
      <c r="S9420" s="17">
        <f>IF(OR($B9420="",$G9420="",$R9420=0),"",$G9420/$R9420)</f>
        <v/>
      </c>
      <c r="T9420">
        <f>IF($S9420="","",IF($S9420&lt;Settings!$B$8,"Critical",IF($S9420&lt;Settings!$B$9,"Semi Critical","Non Critical")))</f>
        <v/>
      </c>
      <c r="U9420">
        <f>IF($B9420="","",IFERROR(VLOOKUP($O9420,Leaders!$A:$B,2,0),"Not Mapped"))</f>
        <v/>
      </c>
    </row>
    <row r="9421">
      <c r="A9421" s="16" t="n"/>
      <c r="G9421" s="17" t="n"/>
      <c r="H9421" s="17" t="n"/>
      <c r="I9421" s="17" t="n"/>
      <c r="J9421" s="17" t="n"/>
      <c r="K9421" s="17" t="n"/>
      <c r="L9421" s="17" t="n"/>
      <c r="N9421">
        <f>IF($B9421="","",IF($C9421="SUPERSTORE","Superstore","DH"))</f>
        <v/>
      </c>
      <c r="O9421">
        <f>IF($B9421="","",IFERROR(VLOOKUP($B9421,Mapping!$A:$C,2,0),"Not Mapped"))</f>
        <v/>
      </c>
      <c r="P9421">
        <f>IF($B9421="","",IFERROR(VLOOKUP($B9421,Mapping!$A:$C,3,0),"Not Mapped"))</f>
        <v/>
      </c>
      <c r="Q9421">
        <f>IF($B9421="","",IF(COUNTIF(Exclusions!$A:$A,$B9421)&gt;0,"Yes","No"))</f>
        <v/>
      </c>
      <c r="R9421" s="17">
        <f>IF($B9421="","",MIN(1,DAY($A9421)/IF($N9421="Superstore",Settings!$B$5,Settings!$B$4)))</f>
        <v/>
      </c>
      <c r="S9421" s="17">
        <f>IF(OR($B9421="",$G9421="",$R9421=0),"",$G9421/$R9421)</f>
        <v/>
      </c>
      <c r="T9421">
        <f>IF($S9421="","",IF($S9421&lt;Settings!$B$8,"Critical",IF($S9421&lt;Settings!$B$9,"Semi Critical","Non Critical")))</f>
        <v/>
      </c>
      <c r="U9421">
        <f>IF($B9421="","",IFERROR(VLOOKUP($O9421,Leaders!$A:$B,2,0),"Not Mapped"))</f>
        <v/>
      </c>
    </row>
    <row r="9422">
      <c r="A9422" s="16" t="n"/>
      <c r="G9422" s="17" t="n"/>
      <c r="H9422" s="17" t="n"/>
      <c r="I9422" s="17" t="n"/>
      <c r="J9422" s="17" t="n"/>
      <c r="K9422" s="17" t="n"/>
      <c r="L9422" s="17" t="n"/>
      <c r="N9422">
        <f>IF($B9422="","",IF($C9422="SUPERSTORE","Superstore","DH"))</f>
        <v/>
      </c>
      <c r="O9422">
        <f>IF($B9422="","",IFERROR(VLOOKUP($B9422,Mapping!$A:$C,2,0),"Not Mapped"))</f>
        <v/>
      </c>
      <c r="P9422">
        <f>IF($B9422="","",IFERROR(VLOOKUP($B9422,Mapping!$A:$C,3,0),"Not Mapped"))</f>
        <v/>
      </c>
      <c r="Q9422">
        <f>IF($B9422="","",IF(COUNTIF(Exclusions!$A:$A,$B9422)&gt;0,"Yes","No"))</f>
        <v/>
      </c>
      <c r="R9422" s="17">
        <f>IF($B9422="","",MIN(1,DAY($A9422)/IF($N9422="Superstore",Settings!$B$5,Settings!$B$4)))</f>
        <v/>
      </c>
      <c r="S9422" s="17">
        <f>IF(OR($B9422="",$G9422="",$R9422=0),"",$G9422/$R9422)</f>
        <v/>
      </c>
      <c r="T9422">
        <f>IF($S9422="","",IF($S9422&lt;Settings!$B$8,"Critical",IF($S9422&lt;Settings!$B$9,"Semi Critical","Non Critical")))</f>
        <v/>
      </c>
      <c r="U9422">
        <f>IF($B9422="","",IFERROR(VLOOKUP($O9422,Leaders!$A:$B,2,0),"Not Mapped"))</f>
        <v/>
      </c>
    </row>
    <row r="9423">
      <c r="A9423" s="16" t="n"/>
      <c r="G9423" s="17" t="n"/>
      <c r="H9423" s="17" t="n"/>
      <c r="I9423" s="17" t="n"/>
      <c r="J9423" s="17" t="n"/>
      <c r="K9423" s="17" t="n"/>
      <c r="L9423" s="17" t="n"/>
      <c r="N9423">
        <f>IF($B9423="","",IF($C9423="SUPERSTORE","Superstore","DH"))</f>
        <v/>
      </c>
      <c r="O9423">
        <f>IF($B9423="","",IFERROR(VLOOKUP($B9423,Mapping!$A:$C,2,0),"Not Mapped"))</f>
        <v/>
      </c>
      <c r="P9423">
        <f>IF($B9423="","",IFERROR(VLOOKUP($B9423,Mapping!$A:$C,3,0),"Not Mapped"))</f>
        <v/>
      </c>
      <c r="Q9423">
        <f>IF($B9423="","",IF(COUNTIF(Exclusions!$A:$A,$B9423)&gt;0,"Yes","No"))</f>
        <v/>
      </c>
      <c r="R9423" s="17">
        <f>IF($B9423="","",MIN(1,DAY($A9423)/IF($N9423="Superstore",Settings!$B$5,Settings!$B$4)))</f>
        <v/>
      </c>
      <c r="S9423" s="17">
        <f>IF(OR($B9423="",$G9423="",$R9423=0),"",$G9423/$R9423)</f>
        <v/>
      </c>
      <c r="T9423">
        <f>IF($S9423="","",IF($S9423&lt;Settings!$B$8,"Critical",IF($S9423&lt;Settings!$B$9,"Semi Critical","Non Critical")))</f>
        <v/>
      </c>
      <c r="U9423">
        <f>IF($B9423="","",IFERROR(VLOOKUP($O9423,Leaders!$A:$B,2,0),"Not Mapped"))</f>
        <v/>
      </c>
    </row>
    <row r="9424">
      <c r="A9424" s="16" t="n"/>
      <c r="G9424" s="17" t="n"/>
      <c r="H9424" s="17" t="n"/>
      <c r="I9424" s="17" t="n"/>
      <c r="J9424" s="17" t="n"/>
      <c r="K9424" s="17" t="n"/>
      <c r="L9424" s="17" t="n"/>
      <c r="N9424">
        <f>IF($B9424="","",IF($C9424="SUPERSTORE","Superstore","DH"))</f>
        <v/>
      </c>
      <c r="O9424">
        <f>IF($B9424="","",IFERROR(VLOOKUP($B9424,Mapping!$A:$C,2,0),"Not Mapped"))</f>
        <v/>
      </c>
      <c r="P9424">
        <f>IF($B9424="","",IFERROR(VLOOKUP($B9424,Mapping!$A:$C,3,0),"Not Mapped"))</f>
        <v/>
      </c>
      <c r="Q9424">
        <f>IF($B9424="","",IF(COUNTIF(Exclusions!$A:$A,$B9424)&gt;0,"Yes","No"))</f>
        <v/>
      </c>
      <c r="R9424" s="17">
        <f>IF($B9424="","",MIN(1,DAY($A9424)/IF($N9424="Superstore",Settings!$B$5,Settings!$B$4)))</f>
        <v/>
      </c>
      <c r="S9424" s="17">
        <f>IF(OR($B9424="",$G9424="",$R9424=0),"",$G9424/$R9424)</f>
        <v/>
      </c>
      <c r="T9424">
        <f>IF($S9424="","",IF($S9424&lt;Settings!$B$8,"Critical",IF($S9424&lt;Settings!$B$9,"Semi Critical","Non Critical")))</f>
        <v/>
      </c>
      <c r="U9424">
        <f>IF($B9424="","",IFERROR(VLOOKUP($O9424,Leaders!$A:$B,2,0),"Not Mapped"))</f>
        <v/>
      </c>
    </row>
    <row r="9425">
      <c r="A9425" s="16" t="n"/>
      <c r="G9425" s="17" t="n"/>
      <c r="H9425" s="17" t="n"/>
      <c r="I9425" s="17" t="n"/>
      <c r="J9425" s="17" t="n"/>
      <c r="K9425" s="17" t="n"/>
      <c r="L9425" s="17" t="n"/>
      <c r="N9425">
        <f>IF($B9425="","",IF($C9425="SUPERSTORE","Superstore","DH"))</f>
        <v/>
      </c>
      <c r="O9425">
        <f>IF($B9425="","",IFERROR(VLOOKUP($B9425,Mapping!$A:$C,2,0),"Not Mapped"))</f>
        <v/>
      </c>
      <c r="P9425">
        <f>IF($B9425="","",IFERROR(VLOOKUP($B9425,Mapping!$A:$C,3,0),"Not Mapped"))</f>
        <v/>
      </c>
      <c r="Q9425">
        <f>IF($B9425="","",IF(COUNTIF(Exclusions!$A:$A,$B9425)&gt;0,"Yes","No"))</f>
        <v/>
      </c>
      <c r="R9425" s="17">
        <f>IF($B9425="","",MIN(1,DAY($A9425)/IF($N9425="Superstore",Settings!$B$5,Settings!$B$4)))</f>
        <v/>
      </c>
      <c r="S9425" s="17">
        <f>IF(OR($B9425="",$G9425="",$R9425=0),"",$G9425/$R9425)</f>
        <v/>
      </c>
      <c r="T9425">
        <f>IF($S9425="","",IF($S9425&lt;Settings!$B$8,"Critical",IF($S9425&lt;Settings!$B$9,"Semi Critical","Non Critical")))</f>
        <v/>
      </c>
      <c r="U9425">
        <f>IF($B9425="","",IFERROR(VLOOKUP($O9425,Leaders!$A:$B,2,0),"Not Mapped"))</f>
        <v/>
      </c>
    </row>
    <row r="9426">
      <c r="A9426" s="16" t="n"/>
      <c r="G9426" s="17" t="n"/>
      <c r="H9426" s="17" t="n"/>
      <c r="I9426" s="17" t="n"/>
      <c r="J9426" s="17" t="n"/>
      <c r="K9426" s="17" t="n"/>
      <c r="L9426" s="17" t="n"/>
      <c r="N9426">
        <f>IF($B9426="","",IF($C9426="SUPERSTORE","Superstore","DH"))</f>
        <v/>
      </c>
      <c r="O9426">
        <f>IF($B9426="","",IFERROR(VLOOKUP($B9426,Mapping!$A:$C,2,0),"Not Mapped"))</f>
        <v/>
      </c>
      <c r="P9426">
        <f>IF($B9426="","",IFERROR(VLOOKUP($B9426,Mapping!$A:$C,3,0),"Not Mapped"))</f>
        <v/>
      </c>
      <c r="Q9426">
        <f>IF($B9426="","",IF(COUNTIF(Exclusions!$A:$A,$B9426)&gt;0,"Yes","No"))</f>
        <v/>
      </c>
      <c r="R9426" s="17">
        <f>IF($B9426="","",MIN(1,DAY($A9426)/IF($N9426="Superstore",Settings!$B$5,Settings!$B$4)))</f>
        <v/>
      </c>
      <c r="S9426" s="17">
        <f>IF(OR($B9426="",$G9426="",$R9426=0),"",$G9426/$R9426)</f>
        <v/>
      </c>
      <c r="T9426">
        <f>IF($S9426="","",IF($S9426&lt;Settings!$B$8,"Critical",IF($S9426&lt;Settings!$B$9,"Semi Critical","Non Critical")))</f>
        <v/>
      </c>
      <c r="U9426">
        <f>IF($B9426="","",IFERROR(VLOOKUP($O9426,Leaders!$A:$B,2,0),"Not Mapped"))</f>
        <v/>
      </c>
    </row>
    <row r="9427">
      <c r="A9427" s="16" t="n"/>
      <c r="G9427" s="17" t="n"/>
      <c r="H9427" s="17" t="n"/>
      <c r="I9427" s="17" t="n"/>
      <c r="J9427" s="17" t="n"/>
      <c r="K9427" s="17" t="n"/>
      <c r="L9427" s="17" t="n"/>
      <c r="N9427">
        <f>IF($B9427="","",IF($C9427="SUPERSTORE","Superstore","DH"))</f>
        <v/>
      </c>
      <c r="O9427">
        <f>IF($B9427="","",IFERROR(VLOOKUP($B9427,Mapping!$A:$C,2,0),"Not Mapped"))</f>
        <v/>
      </c>
      <c r="P9427">
        <f>IF($B9427="","",IFERROR(VLOOKUP($B9427,Mapping!$A:$C,3,0),"Not Mapped"))</f>
        <v/>
      </c>
      <c r="Q9427">
        <f>IF($B9427="","",IF(COUNTIF(Exclusions!$A:$A,$B9427)&gt;0,"Yes","No"))</f>
        <v/>
      </c>
      <c r="R9427" s="17">
        <f>IF($B9427="","",MIN(1,DAY($A9427)/IF($N9427="Superstore",Settings!$B$5,Settings!$B$4)))</f>
        <v/>
      </c>
      <c r="S9427" s="17">
        <f>IF(OR($B9427="",$G9427="",$R9427=0),"",$G9427/$R9427)</f>
        <v/>
      </c>
      <c r="T9427">
        <f>IF($S9427="","",IF($S9427&lt;Settings!$B$8,"Critical",IF($S9427&lt;Settings!$B$9,"Semi Critical","Non Critical")))</f>
        <v/>
      </c>
      <c r="U9427">
        <f>IF($B9427="","",IFERROR(VLOOKUP($O9427,Leaders!$A:$B,2,0),"Not Mapped"))</f>
        <v/>
      </c>
    </row>
    <row r="9428">
      <c r="A9428" s="16" t="n"/>
      <c r="G9428" s="17" t="n"/>
      <c r="H9428" s="17" t="n"/>
      <c r="I9428" s="17" t="n"/>
      <c r="J9428" s="17" t="n"/>
      <c r="K9428" s="17" t="n"/>
      <c r="L9428" s="17" t="n"/>
      <c r="N9428">
        <f>IF($B9428="","",IF($C9428="SUPERSTORE","Superstore","DH"))</f>
        <v/>
      </c>
      <c r="O9428">
        <f>IF($B9428="","",IFERROR(VLOOKUP($B9428,Mapping!$A:$C,2,0),"Not Mapped"))</f>
        <v/>
      </c>
      <c r="P9428">
        <f>IF($B9428="","",IFERROR(VLOOKUP($B9428,Mapping!$A:$C,3,0),"Not Mapped"))</f>
        <v/>
      </c>
      <c r="Q9428">
        <f>IF($B9428="","",IF(COUNTIF(Exclusions!$A:$A,$B9428)&gt;0,"Yes","No"))</f>
        <v/>
      </c>
      <c r="R9428" s="17">
        <f>IF($B9428="","",MIN(1,DAY($A9428)/IF($N9428="Superstore",Settings!$B$5,Settings!$B$4)))</f>
        <v/>
      </c>
      <c r="S9428" s="17">
        <f>IF(OR($B9428="",$G9428="",$R9428=0),"",$G9428/$R9428)</f>
        <v/>
      </c>
      <c r="T9428">
        <f>IF($S9428="","",IF($S9428&lt;Settings!$B$8,"Critical",IF($S9428&lt;Settings!$B$9,"Semi Critical","Non Critical")))</f>
        <v/>
      </c>
      <c r="U9428">
        <f>IF($B9428="","",IFERROR(VLOOKUP($O9428,Leaders!$A:$B,2,0),"Not Mapped"))</f>
        <v/>
      </c>
    </row>
    <row r="9429">
      <c r="A9429" s="16" t="n"/>
      <c r="G9429" s="17" t="n"/>
      <c r="H9429" s="17" t="n"/>
      <c r="I9429" s="17" t="n"/>
      <c r="J9429" s="17" t="n"/>
      <c r="K9429" s="17" t="n"/>
      <c r="L9429" s="17" t="n"/>
      <c r="N9429">
        <f>IF($B9429="","",IF($C9429="SUPERSTORE","Superstore","DH"))</f>
        <v/>
      </c>
      <c r="O9429">
        <f>IF($B9429="","",IFERROR(VLOOKUP($B9429,Mapping!$A:$C,2,0),"Not Mapped"))</f>
        <v/>
      </c>
      <c r="P9429">
        <f>IF($B9429="","",IFERROR(VLOOKUP($B9429,Mapping!$A:$C,3,0),"Not Mapped"))</f>
        <v/>
      </c>
      <c r="Q9429">
        <f>IF($B9429="","",IF(COUNTIF(Exclusions!$A:$A,$B9429)&gt;0,"Yes","No"))</f>
        <v/>
      </c>
      <c r="R9429" s="17">
        <f>IF($B9429="","",MIN(1,DAY($A9429)/IF($N9429="Superstore",Settings!$B$5,Settings!$B$4)))</f>
        <v/>
      </c>
      <c r="S9429" s="17">
        <f>IF(OR($B9429="",$G9429="",$R9429=0),"",$G9429/$R9429)</f>
        <v/>
      </c>
      <c r="T9429">
        <f>IF($S9429="","",IF($S9429&lt;Settings!$B$8,"Critical",IF($S9429&lt;Settings!$B$9,"Semi Critical","Non Critical")))</f>
        <v/>
      </c>
      <c r="U9429">
        <f>IF($B9429="","",IFERROR(VLOOKUP($O9429,Leaders!$A:$B,2,0),"Not Mapped"))</f>
        <v/>
      </c>
    </row>
    <row r="9430">
      <c r="A9430" s="16" t="n"/>
      <c r="G9430" s="17" t="n"/>
      <c r="H9430" s="17" t="n"/>
      <c r="I9430" s="17" t="n"/>
      <c r="J9430" s="17" t="n"/>
      <c r="K9430" s="17" t="n"/>
      <c r="L9430" s="17" t="n"/>
      <c r="N9430">
        <f>IF($B9430="","",IF($C9430="SUPERSTORE","Superstore","DH"))</f>
        <v/>
      </c>
      <c r="O9430">
        <f>IF($B9430="","",IFERROR(VLOOKUP($B9430,Mapping!$A:$C,2,0),"Not Mapped"))</f>
        <v/>
      </c>
      <c r="P9430">
        <f>IF($B9430="","",IFERROR(VLOOKUP($B9430,Mapping!$A:$C,3,0),"Not Mapped"))</f>
        <v/>
      </c>
      <c r="Q9430">
        <f>IF($B9430="","",IF(COUNTIF(Exclusions!$A:$A,$B9430)&gt;0,"Yes","No"))</f>
        <v/>
      </c>
      <c r="R9430" s="17">
        <f>IF($B9430="","",MIN(1,DAY($A9430)/IF($N9430="Superstore",Settings!$B$5,Settings!$B$4)))</f>
        <v/>
      </c>
      <c r="S9430" s="17">
        <f>IF(OR($B9430="",$G9430="",$R9430=0),"",$G9430/$R9430)</f>
        <v/>
      </c>
      <c r="T9430">
        <f>IF($S9430="","",IF($S9430&lt;Settings!$B$8,"Critical",IF($S9430&lt;Settings!$B$9,"Semi Critical","Non Critical")))</f>
        <v/>
      </c>
      <c r="U9430">
        <f>IF($B9430="","",IFERROR(VLOOKUP($O9430,Leaders!$A:$B,2,0),"Not Mapped"))</f>
        <v/>
      </c>
    </row>
    <row r="9431">
      <c r="A9431" s="16" t="n"/>
      <c r="G9431" s="17" t="n"/>
      <c r="H9431" s="17" t="n"/>
      <c r="I9431" s="17" t="n"/>
      <c r="J9431" s="17" t="n"/>
      <c r="K9431" s="17" t="n"/>
      <c r="L9431" s="17" t="n"/>
      <c r="N9431">
        <f>IF($B9431="","",IF($C9431="SUPERSTORE","Superstore","DH"))</f>
        <v/>
      </c>
      <c r="O9431">
        <f>IF($B9431="","",IFERROR(VLOOKUP($B9431,Mapping!$A:$C,2,0),"Not Mapped"))</f>
        <v/>
      </c>
      <c r="P9431">
        <f>IF($B9431="","",IFERROR(VLOOKUP($B9431,Mapping!$A:$C,3,0),"Not Mapped"))</f>
        <v/>
      </c>
      <c r="Q9431">
        <f>IF($B9431="","",IF(COUNTIF(Exclusions!$A:$A,$B9431)&gt;0,"Yes","No"))</f>
        <v/>
      </c>
      <c r="R9431" s="17">
        <f>IF($B9431="","",MIN(1,DAY($A9431)/IF($N9431="Superstore",Settings!$B$5,Settings!$B$4)))</f>
        <v/>
      </c>
      <c r="S9431" s="17">
        <f>IF(OR($B9431="",$G9431="",$R9431=0),"",$G9431/$R9431)</f>
        <v/>
      </c>
      <c r="T9431">
        <f>IF($S9431="","",IF($S9431&lt;Settings!$B$8,"Critical",IF($S9431&lt;Settings!$B$9,"Semi Critical","Non Critical")))</f>
        <v/>
      </c>
      <c r="U9431">
        <f>IF($B9431="","",IFERROR(VLOOKUP($O9431,Leaders!$A:$B,2,0),"Not Mapped"))</f>
        <v/>
      </c>
    </row>
    <row r="9432">
      <c r="A9432" s="16" t="n"/>
      <c r="G9432" s="17" t="n"/>
      <c r="H9432" s="17" t="n"/>
      <c r="I9432" s="17" t="n"/>
      <c r="J9432" s="17" t="n"/>
      <c r="K9432" s="17" t="n"/>
      <c r="L9432" s="17" t="n"/>
      <c r="N9432">
        <f>IF($B9432="","",IF($C9432="SUPERSTORE","Superstore","DH"))</f>
        <v/>
      </c>
      <c r="O9432">
        <f>IF($B9432="","",IFERROR(VLOOKUP($B9432,Mapping!$A:$C,2,0),"Not Mapped"))</f>
        <v/>
      </c>
      <c r="P9432">
        <f>IF($B9432="","",IFERROR(VLOOKUP($B9432,Mapping!$A:$C,3,0),"Not Mapped"))</f>
        <v/>
      </c>
      <c r="Q9432">
        <f>IF($B9432="","",IF(COUNTIF(Exclusions!$A:$A,$B9432)&gt;0,"Yes","No"))</f>
        <v/>
      </c>
      <c r="R9432" s="17">
        <f>IF($B9432="","",MIN(1,DAY($A9432)/IF($N9432="Superstore",Settings!$B$5,Settings!$B$4)))</f>
        <v/>
      </c>
      <c r="S9432" s="17">
        <f>IF(OR($B9432="",$G9432="",$R9432=0),"",$G9432/$R9432)</f>
        <v/>
      </c>
      <c r="T9432">
        <f>IF($S9432="","",IF($S9432&lt;Settings!$B$8,"Critical",IF($S9432&lt;Settings!$B$9,"Semi Critical","Non Critical")))</f>
        <v/>
      </c>
      <c r="U9432">
        <f>IF($B9432="","",IFERROR(VLOOKUP($O9432,Leaders!$A:$B,2,0),"Not Mapped"))</f>
        <v/>
      </c>
    </row>
    <row r="9433">
      <c r="A9433" s="16" t="n"/>
      <c r="G9433" s="17" t="n"/>
      <c r="H9433" s="17" t="n"/>
      <c r="I9433" s="17" t="n"/>
      <c r="J9433" s="17" t="n"/>
      <c r="K9433" s="17" t="n"/>
      <c r="L9433" s="17" t="n"/>
      <c r="N9433">
        <f>IF($B9433="","",IF($C9433="SUPERSTORE","Superstore","DH"))</f>
        <v/>
      </c>
      <c r="O9433">
        <f>IF($B9433="","",IFERROR(VLOOKUP($B9433,Mapping!$A:$C,2,0),"Not Mapped"))</f>
        <v/>
      </c>
      <c r="P9433">
        <f>IF($B9433="","",IFERROR(VLOOKUP($B9433,Mapping!$A:$C,3,0),"Not Mapped"))</f>
        <v/>
      </c>
      <c r="Q9433">
        <f>IF($B9433="","",IF(COUNTIF(Exclusions!$A:$A,$B9433)&gt;0,"Yes","No"))</f>
        <v/>
      </c>
      <c r="R9433" s="17">
        <f>IF($B9433="","",MIN(1,DAY($A9433)/IF($N9433="Superstore",Settings!$B$5,Settings!$B$4)))</f>
        <v/>
      </c>
      <c r="S9433" s="17">
        <f>IF(OR($B9433="",$G9433="",$R9433=0),"",$G9433/$R9433)</f>
        <v/>
      </c>
      <c r="T9433">
        <f>IF($S9433="","",IF($S9433&lt;Settings!$B$8,"Critical",IF($S9433&lt;Settings!$B$9,"Semi Critical","Non Critical")))</f>
        <v/>
      </c>
      <c r="U9433">
        <f>IF($B9433="","",IFERROR(VLOOKUP($O9433,Leaders!$A:$B,2,0),"Not Mapped"))</f>
        <v/>
      </c>
    </row>
    <row r="9434">
      <c r="A9434" s="16" t="n"/>
      <c r="G9434" s="17" t="n"/>
      <c r="H9434" s="17" t="n"/>
      <c r="I9434" s="17" t="n"/>
      <c r="J9434" s="17" t="n"/>
      <c r="K9434" s="17" t="n"/>
      <c r="L9434" s="17" t="n"/>
      <c r="N9434">
        <f>IF($B9434="","",IF($C9434="SUPERSTORE","Superstore","DH"))</f>
        <v/>
      </c>
      <c r="O9434">
        <f>IF($B9434="","",IFERROR(VLOOKUP($B9434,Mapping!$A:$C,2,0),"Not Mapped"))</f>
        <v/>
      </c>
      <c r="P9434">
        <f>IF($B9434="","",IFERROR(VLOOKUP($B9434,Mapping!$A:$C,3,0),"Not Mapped"))</f>
        <v/>
      </c>
      <c r="Q9434">
        <f>IF($B9434="","",IF(COUNTIF(Exclusions!$A:$A,$B9434)&gt;0,"Yes","No"))</f>
        <v/>
      </c>
      <c r="R9434" s="17">
        <f>IF($B9434="","",MIN(1,DAY($A9434)/IF($N9434="Superstore",Settings!$B$5,Settings!$B$4)))</f>
        <v/>
      </c>
      <c r="S9434" s="17">
        <f>IF(OR($B9434="",$G9434="",$R9434=0),"",$G9434/$R9434)</f>
        <v/>
      </c>
      <c r="T9434">
        <f>IF($S9434="","",IF($S9434&lt;Settings!$B$8,"Critical",IF($S9434&lt;Settings!$B$9,"Semi Critical","Non Critical")))</f>
        <v/>
      </c>
      <c r="U9434">
        <f>IF($B9434="","",IFERROR(VLOOKUP($O9434,Leaders!$A:$B,2,0),"Not Mapped"))</f>
        <v/>
      </c>
    </row>
    <row r="9435">
      <c r="A9435" s="16" t="n"/>
      <c r="G9435" s="17" t="n"/>
      <c r="H9435" s="17" t="n"/>
      <c r="I9435" s="17" t="n"/>
      <c r="J9435" s="17" t="n"/>
      <c r="K9435" s="17" t="n"/>
      <c r="L9435" s="17" t="n"/>
      <c r="N9435">
        <f>IF($B9435="","",IF($C9435="SUPERSTORE","Superstore","DH"))</f>
        <v/>
      </c>
      <c r="O9435">
        <f>IF($B9435="","",IFERROR(VLOOKUP($B9435,Mapping!$A:$C,2,0),"Not Mapped"))</f>
        <v/>
      </c>
      <c r="P9435">
        <f>IF($B9435="","",IFERROR(VLOOKUP($B9435,Mapping!$A:$C,3,0),"Not Mapped"))</f>
        <v/>
      </c>
      <c r="Q9435">
        <f>IF($B9435="","",IF(COUNTIF(Exclusions!$A:$A,$B9435)&gt;0,"Yes","No"))</f>
        <v/>
      </c>
      <c r="R9435" s="17">
        <f>IF($B9435="","",MIN(1,DAY($A9435)/IF($N9435="Superstore",Settings!$B$5,Settings!$B$4)))</f>
        <v/>
      </c>
      <c r="S9435" s="17">
        <f>IF(OR($B9435="",$G9435="",$R9435=0),"",$G9435/$R9435)</f>
        <v/>
      </c>
      <c r="T9435">
        <f>IF($S9435="","",IF($S9435&lt;Settings!$B$8,"Critical",IF($S9435&lt;Settings!$B$9,"Semi Critical","Non Critical")))</f>
        <v/>
      </c>
      <c r="U9435">
        <f>IF($B9435="","",IFERROR(VLOOKUP($O9435,Leaders!$A:$B,2,0),"Not Mapped"))</f>
        <v/>
      </c>
    </row>
    <row r="9436">
      <c r="A9436" s="16" t="n"/>
      <c r="G9436" s="17" t="n"/>
      <c r="H9436" s="17" t="n"/>
      <c r="I9436" s="17" t="n"/>
      <c r="J9436" s="17" t="n"/>
      <c r="K9436" s="17" t="n"/>
      <c r="L9436" s="17" t="n"/>
      <c r="N9436">
        <f>IF($B9436="","",IF($C9436="SUPERSTORE","Superstore","DH"))</f>
        <v/>
      </c>
      <c r="O9436">
        <f>IF($B9436="","",IFERROR(VLOOKUP($B9436,Mapping!$A:$C,2,0),"Not Mapped"))</f>
        <v/>
      </c>
      <c r="P9436">
        <f>IF($B9436="","",IFERROR(VLOOKUP($B9436,Mapping!$A:$C,3,0),"Not Mapped"))</f>
        <v/>
      </c>
      <c r="Q9436">
        <f>IF($B9436="","",IF(COUNTIF(Exclusions!$A:$A,$B9436)&gt;0,"Yes","No"))</f>
        <v/>
      </c>
      <c r="R9436" s="17">
        <f>IF($B9436="","",MIN(1,DAY($A9436)/IF($N9436="Superstore",Settings!$B$5,Settings!$B$4)))</f>
        <v/>
      </c>
      <c r="S9436" s="17">
        <f>IF(OR($B9436="",$G9436="",$R9436=0),"",$G9436/$R9436)</f>
        <v/>
      </c>
      <c r="T9436">
        <f>IF($S9436="","",IF($S9436&lt;Settings!$B$8,"Critical",IF($S9436&lt;Settings!$B$9,"Semi Critical","Non Critical")))</f>
        <v/>
      </c>
      <c r="U9436">
        <f>IF($B9436="","",IFERROR(VLOOKUP($O9436,Leaders!$A:$B,2,0),"Not Mapped"))</f>
        <v/>
      </c>
    </row>
    <row r="9437">
      <c r="A9437" s="16" t="n"/>
      <c r="G9437" s="17" t="n"/>
      <c r="H9437" s="17" t="n"/>
      <c r="I9437" s="17" t="n"/>
      <c r="J9437" s="17" t="n"/>
      <c r="K9437" s="17" t="n"/>
      <c r="L9437" s="17" t="n"/>
      <c r="N9437">
        <f>IF($B9437="","",IF($C9437="SUPERSTORE","Superstore","DH"))</f>
        <v/>
      </c>
      <c r="O9437">
        <f>IF($B9437="","",IFERROR(VLOOKUP($B9437,Mapping!$A:$C,2,0),"Not Mapped"))</f>
        <v/>
      </c>
      <c r="P9437">
        <f>IF($B9437="","",IFERROR(VLOOKUP($B9437,Mapping!$A:$C,3,0),"Not Mapped"))</f>
        <v/>
      </c>
      <c r="Q9437">
        <f>IF($B9437="","",IF(COUNTIF(Exclusions!$A:$A,$B9437)&gt;0,"Yes","No"))</f>
        <v/>
      </c>
      <c r="R9437" s="17">
        <f>IF($B9437="","",MIN(1,DAY($A9437)/IF($N9437="Superstore",Settings!$B$5,Settings!$B$4)))</f>
        <v/>
      </c>
      <c r="S9437" s="17">
        <f>IF(OR($B9437="",$G9437="",$R9437=0),"",$G9437/$R9437)</f>
        <v/>
      </c>
      <c r="T9437">
        <f>IF($S9437="","",IF($S9437&lt;Settings!$B$8,"Critical",IF($S9437&lt;Settings!$B$9,"Semi Critical","Non Critical")))</f>
        <v/>
      </c>
      <c r="U9437">
        <f>IF($B9437="","",IFERROR(VLOOKUP($O9437,Leaders!$A:$B,2,0),"Not Mapped"))</f>
        <v/>
      </c>
    </row>
    <row r="9438">
      <c r="A9438" s="16" t="n"/>
      <c r="G9438" s="17" t="n"/>
      <c r="H9438" s="17" t="n"/>
      <c r="I9438" s="17" t="n"/>
      <c r="J9438" s="17" t="n"/>
      <c r="K9438" s="17" t="n"/>
      <c r="L9438" s="17" t="n"/>
      <c r="N9438">
        <f>IF($B9438="","",IF($C9438="SUPERSTORE","Superstore","DH"))</f>
        <v/>
      </c>
      <c r="O9438">
        <f>IF($B9438="","",IFERROR(VLOOKUP($B9438,Mapping!$A:$C,2,0),"Not Mapped"))</f>
        <v/>
      </c>
      <c r="P9438">
        <f>IF($B9438="","",IFERROR(VLOOKUP($B9438,Mapping!$A:$C,3,0),"Not Mapped"))</f>
        <v/>
      </c>
      <c r="Q9438">
        <f>IF($B9438="","",IF(COUNTIF(Exclusions!$A:$A,$B9438)&gt;0,"Yes","No"))</f>
        <v/>
      </c>
      <c r="R9438" s="17">
        <f>IF($B9438="","",MIN(1,DAY($A9438)/IF($N9438="Superstore",Settings!$B$5,Settings!$B$4)))</f>
        <v/>
      </c>
      <c r="S9438" s="17">
        <f>IF(OR($B9438="",$G9438="",$R9438=0),"",$G9438/$R9438)</f>
        <v/>
      </c>
      <c r="T9438">
        <f>IF($S9438="","",IF($S9438&lt;Settings!$B$8,"Critical",IF($S9438&lt;Settings!$B$9,"Semi Critical","Non Critical")))</f>
        <v/>
      </c>
      <c r="U9438">
        <f>IF($B9438="","",IFERROR(VLOOKUP($O9438,Leaders!$A:$B,2,0),"Not Mapped"))</f>
        <v/>
      </c>
    </row>
    <row r="9439">
      <c r="A9439" s="16" t="n"/>
      <c r="G9439" s="17" t="n"/>
      <c r="H9439" s="17" t="n"/>
      <c r="I9439" s="17" t="n"/>
      <c r="J9439" s="17" t="n"/>
      <c r="K9439" s="17" t="n"/>
      <c r="L9439" s="17" t="n"/>
      <c r="N9439">
        <f>IF($B9439="","",IF($C9439="SUPERSTORE","Superstore","DH"))</f>
        <v/>
      </c>
      <c r="O9439">
        <f>IF($B9439="","",IFERROR(VLOOKUP($B9439,Mapping!$A:$C,2,0),"Not Mapped"))</f>
        <v/>
      </c>
      <c r="P9439">
        <f>IF($B9439="","",IFERROR(VLOOKUP($B9439,Mapping!$A:$C,3,0),"Not Mapped"))</f>
        <v/>
      </c>
      <c r="Q9439">
        <f>IF($B9439="","",IF(COUNTIF(Exclusions!$A:$A,$B9439)&gt;0,"Yes","No"))</f>
        <v/>
      </c>
      <c r="R9439" s="17">
        <f>IF($B9439="","",MIN(1,DAY($A9439)/IF($N9439="Superstore",Settings!$B$5,Settings!$B$4)))</f>
        <v/>
      </c>
      <c r="S9439" s="17">
        <f>IF(OR($B9439="",$G9439="",$R9439=0),"",$G9439/$R9439)</f>
        <v/>
      </c>
      <c r="T9439">
        <f>IF($S9439="","",IF($S9439&lt;Settings!$B$8,"Critical",IF($S9439&lt;Settings!$B$9,"Semi Critical","Non Critical")))</f>
        <v/>
      </c>
      <c r="U9439">
        <f>IF($B9439="","",IFERROR(VLOOKUP($O9439,Leaders!$A:$B,2,0),"Not Mapped"))</f>
        <v/>
      </c>
    </row>
    <row r="9440">
      <c r="A9440" s="16" t="n"/>
      <c r="G9440" s="17" t="n"/>
      <c r="H9440" s="17" t="n"/>
      <c r="I9440" s="17" t="n"/>
      <c r="J9440" s="17" t="n"/>
      <c r="K9440" s="17" t="n"/>
      <c r="L9440" s="17" t="n"/>
      <c r="N9440">
        <f>IF($B9440="","",IF($C9440="SUPERSTORE","Superstore","DH"))</f>
        <v/>
      </c>
      <c r="O9440">
        <f>IF($B9440="","",IFERROR(VLOOKUP($B9440,Mapping!$A:$C,2,0),"Not Mapped"))</f>
        <v/>
      </c>
      <c r="P9440">
        <f>IF($B9440="","",IFERROR(VLOOKUP($B9440,Mapping!$A:$C,3,0),"Not Mapped"))</f>
        <v/>
      </c>
      <c r="Q9440">
        <f>IF($B9440="","",IF(COUNTIF(Exclusions!$A:$A,$B9440)&gt;0,"Yes","No"))</f>
        <v/>
      </c>
      <c r="R9440" s="17">
        <f>IF($B9440="","",MIN(1,DAY($A9440)/IF($N9440="Superstore",Settings!$B$5,Settings!$B$4)))</f>
        <v/>
      </c>
      <c r="S9440" s="17">
        <f>IF(OR($B9440="",$G9440="",$R9440=0),"",$G9440/$R9440)</f>
        <v/>
      </c>
      <c r="T9440">
        <f>IF($S9440="","",IF($S9440&lt;Settings!$B$8,"Critical",IF($S9440&lt;Settings!$B$9,"Semi Critical","Non Critical")))</f>
        <v/>
      </c>
      <c r="U9440">
        <f>IF($B9440="","",IFERROR(VLOOKUP($O9440,Leaders!$A:$B,2,0),"Not Mapped"))</f>
        <v/>
      </c>
    </row>
    <row r="9441">
      <c r="A9441" s="16" t="n"/>
      <c r="G9441" s="17" t="n"/>
      <c r="H9441" s="17" t="n"/>
      <c r="I9441" s="17" t="n"/>
      <c r="J9441" s="17" t="n"/>
      <c r="K9441" s="17" t="n"/>
      <c r="L9441" s="17" t="n"/>
      <c r="N9441">
        <f>IF($B9441="","",IF($C9441="SUPERSTORE","Superstore","DH"))</f>
        <v/>
      </c>
      <c r="O9441">
        <f>IF($B9441="","",IFERROR(VLOOKUP($B9441,Mapping!$A:$C,2,0),"Not Mapped"))</f>
        <v/>
      </c>
      <c r="P9441">
        <f>IF($B9441="","",IFERROR(VLOOKUP($B9441,Mapping!$A:$C,3,0),"Not Mapped"))</f>
        <v/>
      </c>
      <c r="Q9441">
        <f>IF($B9441="","",IF(COUNTIF(Exclusions!$A:$A,$B9441)&gt;0,"Yes","No"))</f>
        <v/>
      </c>
      <c r="R9441" s="17">
        <f>IF($B9441="","",MIN(1,DAY($A9441)/IF($N9441="Superstore",Settings!$B$5,Settings!$B$4)))</f>
        <v/>
      </c>
      <c r="S9441" s="17">
        <f>IF(OR($B9441="",$G9441="",$R9441=0),"",$G9441/$R9441)</f>
        <v/>
      </c>
      <c r="T9441">
        <f>IF($S9441="","",IF($S9441&lt;Settings!$B$8,"Critical",IF($S9441&lt;Settings!$B$9,"Semi Critical","Non Critical")))</f>
        <v/>
      </c>
      <c r="U9441">
        <f>IF($B9441="","",IFERROR(VLOOKUP($O9441,Leaders!$A:$B,2,0),"Not Mapped"))</f>
        <v/>
      </c>
    </row>
    <row r="9442">
      <c r="A9442" s="16" t="n"/>
      <c r="G9442" s="17" t="n"/>
      <c r="H9442" s="17" t="n"/>
      <c r="I9442" s="17" t="n"/>
      <c r="J9442" s="17" t="n"/>
      <c r="K9442" s="17" t="n"/>
      <c r="L9442" s="17" t="n"/>
      <c r="N9442">
        <f>IF($B9442="","",IF($C9442="SUPERSTORE","Superstore","DH"))</f>
        <v/>
      </c>
      <c r="O9442">
        <f>IF($B9442="","",IFERROR(VLOOKUP($B9442,Mapping!$A:$C,2,0),"Not Mapped"))</f>
        <v/>
      </c>
      <c r="P9442">
        <f>IF($B9442="","",IFERROR(VLOOKUP($B9442,Mapping!$A:$C,3,0),"Not Mapped"))</f>
        <v/>
      </c>
      <c r="Q9442">
        <f>IF($B9442="","",IF(COUNTIF(Exclusions!$A:$A,$B9442)&gt;0,"Yes","No"))</f>
        <v/>
      </c>
      <c r="R9442" s="17">
        <f>IF($B9442="","",MIN(1,DAY($A9442)/IF($N9442="Superstore",Settings!$B$5,Settings!$B$4)))</f>
        <v/>
      </c>
      <c r="S9442" s="17">
        <f>IF(OR($B9442="",$G9442="",$R9442=0),"",$G9442/$R9442)</f>
        <v/>
      </c>
      <c r="T9442">
        <f>IF($S9442="","",IF($S9442&lt;Settings!$B$8,"Critical",IF($S9442&lt;Settings!$B$9,"Semi Critical","Non Critical")))</f>
        <v/>
      </c>
      <c r="U9442">
        <f>IF($B9442="","",IFERROR(VLOOKUP($O9442,Leaders!$A:$B,2,0),"Not Mapped"))</f>
        <v/>
      </c>
    </row>
    <row r="9443">
      <c r="A9443" s="16" t="n"/>
      <c r="G9443" s="17" t="n"/>
      <c r="H9443" s="17" t="n"/>
      <c r="I9443" s="17" t="n"/>
      <c r="J9443" s="17" t="n"/>
      <c r="K9443" s="17" t="n"/>
      <c r="L9443" s="17" t="n"/>
      <c r="N9443">
        <f>IF($B9443="","",IF($C9443="SUPERSTORE","Superstore","DH"))</f>
        <v/>
      </c>
      <c r="O9443">
        <f>IF($B9443="","",IFERROR(VLOOKUP($B9443,Mapping!$A:$C,2,0),"Not Mapped"))</f>
        <v/>
      </c>
      <c r="P9443">
        <f>IF($B9443="","",IFERROR(VLOOKUP($B9443,Mapping!$A:$C,3,0),"Not Mapped"))</f>
        <v/>
      </c>
      <c r="Q9443">
        <f>IF($B9443="","",IF(COUNTIF(Exclusions!$A:$A,$B9443)&gt;0,"Yes","No"))</f>
        <v/>
      </c>
      <c r="R9443" s="17">
        <f>IF($B9443="","",MIN(1,DAY($A9443)/IF($N9443="Superstore",Settings!$B$5,Settings!$B$4)))</f>
        <v/>
      </c>
      <c r="S9443" s="17">
        <f>IF(OR($B9443="",$G9443="",$R9443=0),"",$G9443/$R9443)</f>
        <v/>
      </c>
      <c r="T9443">
        <f>IF($S9443="","",IF($S9443&lt;Settings!$B$8,"Critical",IF($S9443&lt;Settings!$B$9,"Semi Critical","Non Critical")))</f>
        <v/>
      </c>
      <c r="U9443">
        <f>IF($B9443="","",IFERROR(VLOOKUP($O9443,Leaders!$A:$B,2,0),"Not Mapped"))</f>
        <v/>
      </c>
    </row>
    <row r="9444">
      <c r="A9444" s="16" t="n"/>
      <c r="G9444" s="17" t="n"/>
      <c r="H9444" s="17" t="n"/>
      <c r="I9444" s="17" t="n"/>
      <c r="J9444" s="17" t="n"/>
      <c r="K9444" s="17" t="n"/>
      <c r="L9444" s="17" t="n"/>
      <c r="N9444">
        <f>IF($B9444="","",IF($C9444="SUPERSTORE","Superstore","DH"))</f>
        <v/>
      </c>
      <c r="O9444">
        <f>IF($B9444="","",IFERROR(VLOOKUP($B9444,Mapping!$A:$C,2,0),"Not Mapped"))</f>
        <v/>
      </c>
      <c r="P9444">
        <f>IF($B9444="","",IFERROR(VLOOKUP($B9444,Mapping!$A:$C,3,0),"Not Mapped"))</f>
        <v/>
      </c>
      <c r="Q9444">
        <f>IF($B9444="","",IF(COUNTIF(Exclusions!$A:$A,$B9444)&gt;0,"Yes","No"))</f>
        <v/>
      </c>
      <c r="R9444" s="17">
        <f>IF($B9444="","",MIN(1,DAY($A9444)/IF($N9444="Superstore",Settings!$B$5,Settings!$B$4)))</f>
        <v/>
      </c>
      <c r="S9444" s="17">
        <f>IF(OR($B9444="",$G9444="",$R9444=0),"",$G9444/$R9444)</f>
        <v/>
      </c>
      <c r="T9444">
        <f>IF($S9444="","",IF($S9444&lt;Settings!$B$8,"Critical",IF($S9444&lt;Settings!$B$9,"Semi Critical","Non Critical")))</f>
        <v/>
      </c>
      <c r="U9444">
        <f>IF($B9444="","",IFERROR(VLOOKUP($O9444,Leaders!$A:$B,2,0),"Not Mapped"))</f>
        <v/>
      </c>
    </row>
    <row r="9445">
      <c r="A9445" s="16" t="n"/>
      <c r="G9445" s="17" t="n"/>
      <c r="H9445" s="17" t="n"/>
      <c r="I9445" s="17" t="n"/>
      <c r="J9445" s="17" t="n"/>
      <c r="K9445" s="17" t="n"/>
      <c r="L9445" s="17" t="n"/>
      <c r="N9445">
        <f>IF($B9445="","",IF($C9445="SUPERSTORE","Superstore","DH"))</f>
        <v/>
      </c>
      <c r="O9445">
        <f>IF($B9445="","",IFERROR(VLOOKUP($B9445,Mapping!$A:$C,2,0),"Not Mapped"))</f>
        <v/>
      </c>
      <c r="P9445">
        <f>IF($B9445="","",IFERROR(VLOOKUP($B9445,Mapping!$A:$C,3,0),"Not Mapped"))</f>
        <v/>
      </c>
      <c r="Q9445">
        <f>IF($B9445="","",IF(COUNTIF(Exclusions!$A:$A,$B9445)&gt;0,"Yes","No"))</f>
        <v/>
      </c>
      <c r="R9445" s="17">
        <f>IF($B9445="","",MIN(1,DAY($A9445)/IF($N9445="Superstore",Settings!$B$5,Settings!$B$4)))</f>
        <v/>
      </c>
      <c r="S9445" s="17">
        <f>IF(OR($B9445="",$G9445="",$R9445=0),"",$G9445/$R9445)</f>
        <v/>
      </c>
      <c r="T9445">
        <f>IF($S9445="","",IF($S9445&lt;Settings!$B$8,"Critical",IF($S9445&lt;Settings!$B$9,"Semi Critical","Non Critical")))</f>
        <v/>
      </c>
      <c r="U9445">
        <f>IF($B9445="","",IFERROR(VLOOKUP($O9445,Leaders!$A:$B,2,0),"Not Mapped"))</f>
        <v/>
      </c>
    </row>
    <row r="9446">
      <c r="A9446" s="16" t="n"/>
      <c r="G9446" s="17" t="n"/>
      <c r="H9446" s="17" t="n"/>
      <c r="I9446" s="17" t="n"/>
      <c r="J9446" s="17" t="n"/>
      <c r="K9446" s="17" t="n"/>
      <c r="L9446" s="17" t="n"/>
      <c r="N9446">
        <f>IF($B9446="","",IF($C9446="SUPERSTORE","Superstore","DH"))</f>
        <v/>
      </c>
      <c r="O9446">
        <f>IF($B9446="","",IFERROR(VLOOKUP($B9446,Mapping!$A:$C,2,0),"Not Mapped"))</f>
        <v/>
      </c>
      <c r="P9446">
        <f>IF($B9446="","",IFERROR(VLOOKUP($B9446,Mapping!$A:$C,3,0),"Not Mapped"))</f>
        <v/>
      </c>
      <c r="Q9446">
        <f>IF($B9446="","",IF(COUNTIF(Exclusions!$A:$A,$B9446)&gt;0,"Yes","No"))</f>
        <v/>
      </c>
      <c r="R9446" s="17">
        <f>IF($B9446="","",MIN(1,DAY($A9446)/IF($N9446="Superstore",Settings!$B$5,Settings!$B$4)))</f>
        <v/>
      </c>
      <c r="S9446" s="17">
        <f>IF(OR($B9446="",$G9446="",$R9446=0),"",$G9446/$R9446)</f>
        <v/>
      </c>
      <c r="T9446">
        <f>IF($S9446="","",IF($S9446&lt;Settings!$B$8,"Critical",IF($S9446&lt;Settings!$B$9,"Semi Critical","Non Critical")))</f>
        <v/>
      </c>
      <c r="U9446">
        <f>IF($B9446="","",IFERROR(VLOOKUP($O9446,Leaders!$A:$B,2,0),"Not Mapped"))</f>
        <v/>
      </c>
    </row>
    <row r="9447">
      <c r="A9447" s="16" t="n"/>
      <c r="G9447" s="17" t="n"/>
      <c r="H9447" s="17" t="n"/>
      <c r="I9447" s="17" t="n"/>
      <c r="J9447" s="17" t="n"/>
      <c r="K9447" s="17" t="n"/>
      <c r="L9447" s="17" t="n"/>
      <c r="N9447">
        <f>IF($B9447="","",IF($C9447="SUPERSTORE","Superstore","DH"))</f>
        <v/>
      </c>
      <c r="O9447">
        <f>IF($B9447="","",IFERROR(VLOOKUP($B9447,Mapping!$A:$C,2,0),"Not Mapped"))</f>
        <v/>
      </c>
      <c r="P9447">
        <f>IF($B9447="","",IFERROR(VLOOKUP($B9447,Mapping!$A:$C,3,0),"Not Mapped"))</f>
        <v/>
      </c>
      <c r="Q9447">
        <f>IF($B9447="","",IF(COUNTIF(Exclusions!$A:$A,$B9447)&gt;0,"Yes","No"))</f>
        <v/>
      </c>
      <c r="R9447" s="17">
        <f>IF($B9447="","",MIN(1,DAY($A9447)/IF($N9447="Superstore",Settings!$B$5,Settings!$B$4)))</f>
        <v/>
      </c>
      <c r="S9447" s="17">
        <f>IF(OR($B9447="",$G9447="",$R9447=0),"",$G9447/$R9447)</f>
        <v/>
      </c>
      <c r="T9447">
        <f>IF($S9447="","",IF($S9447&lt;Settings!$B$8,"Critical",IF($S9447&lt;Settings!$B$9,"Semi Critical","Non Critical")))</f>
        <v/>
      </c>
      <c r="U9447">
        <f>IF($B9447="","",IFERROR(VLOOKUP($O9447,Leaders!$A:$B,2,0),"Not Mapped"))</f>
        <v/>
      </c>
    </row>
    <row r="9448">
      <c r="A9448" s="16" t="n"/>
      <c r="G9448" s="17" t="n"/>
      <c r="H9448" s="17" t="n"/>
      <c r="I9448" s="17" t="n"/>
      <c r="J9448" s="17" t="n"/>
      <c r="K9448" s="17" t="n"/>
      <c r="L9448" s="17" t="n"/>
      <c r="N9448">
        <f>IF($B9448="","",IF($C9448="SUPERSTORE","Superstore","DH"))</f>
        <v/>
      </c>
      <c r="O9448">
        <f>IF($B9448="","",IFERROR(VLOOKUP($B9448,Mapping!$A:$C,2,0),"Not Mapped"))</f>
        <v/>
      </c>
      <c r="P9448">
        <f>IF($B9448="","",IFERROR(VLOOKUP($B9448,Mapping!$A:$C,3,0),"Not Mapped"))</f>
        <v/>
      </c>
      <c r="Q9448">
        <f>IF($B9448="","",IF(COUNTIF(Exclusions!$A:$A,$B9448)&gt;0,"Yes","No"))</f>
        <v/>
      </c>
      <c r="R9448" s="17">
        <f>IF($B9448="","",MIN(1,DAY($A9448)/IF($N9448="Superstore",Settings!$B$5,Settings!$B$4)))</f>
        <v/>
      </c>
      <c r="S9448" s="17">
        <f>IF(OR($B9448="",$G9448="",$R9448=0),"",$G9448/$R9448)</f>
        <v/>
      </c>
      <c r="T9448">
        <f>IF($S9448="","",IF($S9448&lt;Settings!$B$8,"Critical",IF($S9448&lt;Settings!$B$9,"Semi Critical","Non Critical")))</f>
        <v/>
      </c>
      <c r="U9448">
        <f>IF($B9448="","",IFERROR(VLOOKUP($O9448,Leaders!$A:$B,2,0),"Not Mapped"))</f>
        <v/>
      </c>
    </row>
    <row r="9449">
      <c r="A9449" s="16" t="n"/>
      <c r="G9449" s="17" t="n"/>
      <c r="H9449" s="17" t="n"/>
      <c r="I9449" s="17" t="n"/>
      <c r="J9449" s="17" t="n"/>
      <c r="K9449" s="17" t="n"/>
      <c r="L9449" s="17" t="n"/>
      <c r="N9449">
        <f>IF($B9449="","",IF($C9449="SUPERSTORE","Superstore","DH"))</f>
        <v/>
      </c>
      <c r="O9449">
        <f>IF($B9449="","",IFERROR(VLOOKUP($B9449,Mapping!$A:$C,2,0),"Not Mapped"))</f>
        <v/>
      </c>
      <c r="P9449">
        <f>IF($B9449="","",IFERROR(VLOOKUP($B9449,Mapping!$A:$C,3,0),"Not Mapped"))</f>
        <v/>
      </c>
      <c r="Q9449">
        <f>IF($B9449="","",IF(COUNTIF(Exclusions!$A:$A,$B9449)&gt;0,"Yes","No"))</f>
        <v/>
      </c>
      <c r="R9449" s="17">
        <f>IF($B9449="","",MIN(1,DAY($A9449)/IF($N9449="Superstore",Settings!$B$5,Settings!$B$4)))</f>
        <v/>
      </c>
      <c r="S9449" s="17">
        <f>IF(OR($B9449="",$G9449="",$R9449=0),"",$G9449/$R9449)</f>
        <v/>
      </c>
      <c r="T9449">
        <f>IF($S9449="","",IF($S9449&lt;Settings!$B$8,"Critical",IF($S9449&lt;Settings!$B$9,"Semi Critical","Non Critical")))</f>
        <v/>
      </c>
      <c r="U9449">
        <f>IF($B9449="","",IFERROR(VLOOKUP($O9449,Leaders!$A:$B,2,0),"Not Mapped"))</f>
        <v/>
      </c>
    </row>
    <row r="9450">
      <c r="A9450" s="16" t="n"/>
      <c r="G9450" s="17" t="n"/>
      <c r="H9450" s="17" t="n"/>
      <c r="I9450" s="17" t="n"/>
      <c r="J9450" s="17" t="n"/>
      <c r="K9450" s="17" t="n"/>
      <c r="L9450" s="17" t="n"/>
      <c r="N9450">
        <f>IF($B9450="","",IF($C9450="SUPERSTORE","Superstore","DH"))</f>
        <v/>
      </c>
      <c r="O9450">
        <f>IF($B9450="","",IFERROR(VLOOKUP($B9450,Mapping!$A:$C,2,0),"Not Mapped"))</f>
        <v/>
      </c>
      <c r="P9450">
        <f>IF($B9450="","",IFERROR(VLOOKUP($B9450,Mapping!$A:$C,3,0),"Not Mapped"))</f>
        <v/>
      </c>
      <c r="Q9450">
        <f>IF($B9450="","",IF(COUNTIF(Exclusions!$A:$A,$B9450)&gt;0,"Yes","No"))</f>
        <v/>
      </c>
      <c r="R9450" s="17">
        <f>IF($B9450="","",MIN(1,DAY($A9450)/IF($N9450="Superstore",Settings!$B$5,Settings!$B$4)))</f>
        <v/>
      </c>
      <c r="S9450" s="17">
        <f>IF(OR($B9450="",$G9450="",$R9450=0),"",$G9450/$R9450)</f>
        <v/>
      </c>
      <c r="T9450">
        <f>IF($S9450="","",IF($S9450&lt;Settings!$B$8,"Critical",IF($S9450&lt;Settings!$B$9,"Semi Critical","Non Critical")))</f>
        <v/>
      </c>
      <c r="U9450">
        <f>IF($B9450="","",IFERROR(VLOOKUP($O9450,Leaders!$A:$B,2,0),"Not Mapped"))</f>
        <v/>
      </c>
    </row>
    <row r="9451">
      <c r="A9451" s="16" t="n"/>
      <c r="G9451" s="17" t="n"/>
      <c r="H9451" s="17" t="n"/>
      <c r="I9451" s="17" t="n"/>
      <c r="J9451" s="17" t="n"/>
      <c r="K9451" s="17" t="n"/>
      <c r="L9451" s="17" t="n"/>
      <c r="N9451">
        <f>IF($B9451="","",IF($C9451="SUPERSTORE","Superstore","DH"))</f>
        <v/>
      </c>
      <c r="O9451">
        <f>IF($B9451="","",IFERROR(VLOOKUP($B9451,Mapping!$A:$C,2,0),"Not Mapped"))</f>
        <v/>
      </c>
      <c r="P9451">
        <f>IF($B9451="","",IFERROR(VLOOKUP($B9451,Mapping!$A:$C,3,0),"Not Mapped"))</f>
        <v/>
      </c>
      <c r="Q9451">
        <f>IF($B9451="","",IF(COUNTIF(Exclusions!$A:$A,$B9451)&gt;0,"Yes","No"))</f>
        <v/>
      </c>
      <c r="R9451" s="17">
        <f>IF($B9451="","",MIN(1,DAY($A9451)/IF($N9451="Superstore",Settings!$B$5,Settings!$B$4)))</f>
        <v/>
      </c>
      <c r="S9451" s="17">
        <f>IF(OR($B9451="",$G9451="",$R9451=0),"",$G9451/$R9451)</f>
        <v/>
      </c>
      <c r="T9451">
        <f>IF($S9451="","",IF($S9451&lt;Settings!$B$8,"Critical",IF($S9451&lt;Settings!$B$9,"Semi Critical","Non Critical")))</f>
        <v/>
      </c>
      <c r="U9451">
        <f>IF($B9451="","",IFERROR(VLOOKUP($O9451,Leaders!$A:$B,2,0),"Not Mapped"))</f>
        <v/>
      </c>
    </row>
    <row r="9452">
      <c r="A9452" s="16" t="n"/>
      <c r="G9452" s="17" t="n"/>
      <c r="H9452" s="17" t="n"/>
      <c r="I9452" s="17" t="n"/>
      <c r="J9452" s="17" t="n"/>
      <c r="K9452" s="17" t="n"/>
      <c r="L9452" s="17" t="n"/>
      <c r="N9452">
        <f>IF($B9452="","",IF($C9452="SUPERSTORE","Superstore","DH"))</f>
        <v/>
      </c>
      <c r="O9452">
        <f>IF($B9452="","",IFERROR(VLOOKUP($B9452,Mapping!$A:$C,2,0),"Not Mapped"))</f>
        <v/>
      </c>
      <c r="P9452">
        <f>IF($B9452="","",IFERROR(VLOOKUP($B9452,Mapping!$A:$C,3,0),"Not Mapped"))</f>
        <v/>
      </c>
      <c r="Q9452">
        <f>IF($B9452="","",IF(COUNTIF(Exclusions!$A:$A,$B9452)&gt;0,"Yes","No"))</f>
        <v/>
      </c>
      <c r="R9452" s="17">
        <f>IF($B9452="","",MIN(1,DAY($A9452)/IF($N9452="Superstore",Settings!$B$5,Settings!$B$4)))</f>
        <v/>
      </c>
      <c r="S9452" s="17">
        <f>IF(OR($B9452="",$G9452="",$R9452=0),"",$G9452/$R9452)</f>
        <v/>
      </c>
      <c r="T9452">
        <f>IF($S9452="","",IF($S9452&lt;Settings!$B$8,"Critical",IF($S9452&lt;Settings!$B$9,"Semi Critical","Non Critical")))</f>
        <v/>
      </c>
      <c r="U9452">
        <f>IF($B9452="","",IFERROR(VLOOKUP($O9452,Leaders!$A:$B,2,0),"Not Mapped"))</f>
        <v/>
      </c>
    </row>
    <row r="9453">
      <c r="A9453" s="16" t="n"/>
      <c r="G9453" s="17" t="n"/>
      <c r="H9453" s="17" t="n"/>
      <c r="I9453" s="17" t="n"/>
      <c r="J9453" s="17" t="n"/>
      <c r="K9453" s="17" t="n"/>
      <c r="L9453" s="17" t="n"/>
      <c r="N9453">
        <f>IF($B9453="","",IF($C9453="SUPERSTORE","Superstore","DH"))</f>
        <v/>
      </c>
      <c r="O9453">
        <f>IF($B9453="","",IFERROR(VLOOKUP($B9453,Mapping!$A:$C,2,0),"Not Mapped"))</f>
        <v/>
      </c>
      <c r="P9453">
        <f>IF($B9453="","",IFERROR(VLOOKUP($B9453,Mapping!$A:$C,3,0),"Not Mapped"))</f>
        <v/>
      </c>
      <c r="Q9453">
        <f>IF($B9453="","",IF(COUNTIF(Exclusions!$A:$A,$B9453)&gt;0,"Yes","No"))</f>
        <v/>
      </c>
      <c r="R9453" s="17">
        <f>IF($B9453="","",MIN(1,DAY($A9453)/IF($N9453="Superstore",Settings!$B$5,Settings!$B$4)))</f>
        <v/>
      </c>
      <c r="S9453" s="17">
        <f>IF(OR($B9453="",$G9453="",$R9453=0),"",$G9453/$R9453)</f>
        <v/>
      </c>
      <c r="T9453">
        <f>IF($S9453="","",IF($S9453&lt;Settings!$B$8,"Critical",IF($S9453&lt;Settings!$B$9,"Semi Critical","Non Critical")))</f>
        <v/>
      </c>
      <c r="U9453">
        <f>IF($B9453="","",IFERROR(VLOOKUP($O9453,Leaders!$A:$B,2,0),"Not Mapped"))</f>
        <v/>
      </c>
    </row>
    <row r="9454">
      <c r="A9454" s="16" t="n"/>
      <c r="G9454" s="17" t="n"/>
      <c r="H9454" s="17" t="n"/>
      <c r="I9454" s="17" t="n"/>
      <c r="J9454" s="17" t="n"/>
      <c r="K9454" s="17" t="n"/>
      <c r="L9454" s="17" t="n"/>
      <c r="N9454">
        <f>IF($B9454="","",IF($C9454="SUPERSTORE","Superstore","DH"))</f>
        <v/>
      </c>
      <c r="O9454">
        <f>IF($B9454="","",IFERROR(VLOOKUP($B9454,Mapping!$A:$C,2,0),"Not Mapped"))</f>
        <v/>
      </c>
      <c r="P9454">
        <f>IF($B9454="","",IFERROR(VLOOKUP($B9454,Mapping!$A:$C,3,0),"Not Mapped"))</f>
        <v/>
      </c>
      <c r="Q9454">
        <f>IF($B9454="","",IF(COUNTIF(Exclusions!$A:$A,$B9454)&gt;0,"Yes","No"))</f>
        <v/>
      </c>
      <c r="R9454" s="17">
        <f>IF($B9454="","",MIN(1,DAY($A9454)/IF($N9454="Superstore",Settings!$B$5,Settings!$B$4)))</f>
        <v/>
      </c>
      <c r="S9454" s="17">
        <f>IF(OR($B9454="",$G9454="",$R9454=0),"",$G9454/$R9454)</f>
        <v/>
      </c>
      <c r="T9454">
        <f>IF($S9454="","",IF($S9454&lt;Settings!$B$8,"Critical",IF($S9454&lt;Settings!$B$9,"Semi Critical","Non Critical")))</f>
        <v/>
      </c>
      <c r="U9454">
        <f>IF($B9454="","",IFERROR(VLOOKUP($O9454,Leaders!$A:$B,2,0),"Not Mapped"))</f>
        <v/>
      </c>
    </row>
    <row r="9455">
      <c r="A9455" s="16" t="n"/>
      <c r="G9455" s="17" t="n"/>
      <c r="H9455" s="17" t="n"/>
      <c r="I9455" s="17" t="n"/>
      <c r="J9455" s="17" t="n"/>
      <c r="K9455" s="17" t="n"/>
      <c r="L9455" s="17" t="n"/>
      <c r="N9455">
        <f>IF($B9455="","",IF($C9455="SUPERSTORE","Superstore","DH"))</f>
        <v/>
      </c>
      <c r="O9455">
        <f>IF($B9455="","",IFERROR(VLOOKUP($B9455,Mapping!$A:$C,2,0),"Not Mapped"))</f>
        <v/>
      </c>
      <c r="P9455">
        <f>IF($B9455="","",IFERROR(VLOOKUP($B9455,Mapping!$A:$C,3,0),"Not Mapped"))</f>
        <v/>
      </c>
      <c r="Q9455">
        <f>IF($B9455="","",IF(COUNTIF(Exclusions!$A:$A,$B9455)&gt;0,"Yes","No"))</f>
        <v/>
      </c>
      <c r="R9455" s="17">
        <f>IF($B9455="","",MIN(1,DAY($A9455)/IF($N9455="Superstore",Settings!$B$5,Settings!$B$4)))</f>
        <v/>
      </c>
      <c r="S9455" s="17">
        <f>IF(OR($B9455="",$G9455="",$R9455=0),"",$G9455/$R9455)</f>
        <v/>
      </c>
      <c r="T9455">
        <f>IF($S9455="","",IF($S9455&lt;Settings!$B$8,"Critical",IF($S9455&lt;Settings!$B$9,"Semi Critical","Non Critical")))</f>
        <v/>
      </c>
      <c r="U9455">
        <f>IF($B9455="","",IFERROR(VLOOKUP($O9455,Leaders!$A:$B,2,0),"Not Mapped"))</f>
        <v/>
      </c>
    </row>
    <row r="9456">
      <c r="A9456" s="16" t="n"/>
      <c r="G9456" s="17" t="n"/>
      <c r="H9456" s="17" t="n"/>
      <c r="I9456" s="17" t="n"/>
      <c r="J9456" s="17" t="n"/>
      <c r="K9456" s="17" t="n"/>
      <c r="L9456" s="17" t="n"/>
      <c r="N9456">
        <f>IF($B9456="","",IF($C9456="SUPERSTORE","Superstore","DH"))</f>
        <v/>
      </c>
      <c r="O9456">
        <f>IF($B9456="","",IFERROR(VLOOKUP($B9456,Mapping!$A:$C,2,0),"Not Mapped"))</f>
        <v/>
      </c>
      <c r="P9456">
        <f>IF($B9456="","",IFERROR(VLOOKUP($B9456,Mapping!$A:$C,3,0),"Not Mapped"))</f>
        <v/>
      </c>
      <c r="Q9456">
        <f>IF($B9456="","",IF(COUNTIF(Exclusions!$A:$A,$B9456)&gt;0,"Yes","No"))</f>
        <v/>
      </c>
      <c r="R9456" s="17">
        <f>IF($B9456="","",MIN(1,DAY($A9456)/IF($N9456="Superstore",Settings!$B$5,Settings!$B$4)))</f>
        <v/>
      </c>
      <c r="S9456" s="17">
        <f>IF(OR($B9456="",$G9456="",$R9456=0),"",$G9456/$R9456)</f>
        <v/>
      </c>
      <c r="T9456">
        <f>IF($S9456="","",IF($S9456&lt;Settings!$B$8,"Critical",IF($S9456&lt;Settings!$B$9,"Semi Critical","Non Critical")))</f>
        <v/>
      </c>
      <c r="U9456">
        <f>IF($B9456="","",IFERROR(VLOOKUP($O9456,Leaders!$A:$B,2,0),"Not Mapped"))</f>
        <v/>
      </c>
    </row>
    <row r="9457">
      <c r="A9457" s="16" t="n"/>
      <c r="G9457" s="17" t="n"/>
      <c r="H9457" s="17" t="n"/>
      <c r="I9457" s="17" t="n"/>
      <c r="J9457" s="17" t="n"/>
      <c r="K9457" s="17" t="n"/>
      <c r="L9457" s="17" t="n"/>
      <c r="N9457">
        <f>IF($B9457="","",IF($C9457="SUPERSTORE","Superstore","DH"))</f>
        <v/>
      </c>
      <c r="O9457">
        <f>IF($B9457="","",IFERROR(VLOOKUP($B9457,Mapping!$A:$C,2,0),"Not Mapped"))</f>
        <v/>
      </c>
      <c r="P9457">
        <f>IF($B9457="","",IFERROR(VLOOKUP($B9457,Mapping!$A:$C,3,0),"Not Mapped"))</f>
        <v/>
      </c>
      <c r="Q9457">
        <f>IF($B9457="","",IF(COUNTIF(Exclusions!$A:$A,$B9457)&gt;0,"Yes","No"))</f>
        <v/>
      </c>
      <c r="R9457" s="17">
        <f>IF($B9457="","",MIN(1,DAY($A9457)/IF($N9457="Superstore",Settings!$B$5,Settings!$B$4)))</f>
        <v/>
      </c>
      <c r="S9457" s="17">
        <f>IF(OR($B9457="",$G9457="",$R9457=0),"",$G9457/$R9457)</f>
        <v/>
      </c>
      <c r="T9457">
        <f>IF($S9457="","",IF($S9457&lt;Settings!$B$8,"Critical",IF($S9457&lt;Settings!$B$9,"Semi Critical","Non Critical")))</f>
        <v/>
      </c>
      <c r="U9457">
        <f>IF($B9457="","",IFERROR(VLOOKUP($O9457,Leaders!$A:$B,2,0),"Not Mapped"))</f>
        <v/>
      </c>
    </row>
    <row r="9458">
      <c r="A9458" s="16" t="n"/>
      <c r="G9458" s="17" t="n"/>
      <c r="H9458" s="17" t="n"/>
      <c r="I9458" s="17" t="n"/>
      <c r="J9458" s="17" t="n"/>
      <c r="K9458" s="17" t="n"/>
      <c r="L9458" s="17" t="n"/>
      <c r="N9458">
        <f>IF($B9458="","",IF($C9458="SUPERSTORE","Superstore","DH"))</f>
        <v/>
      </c>
      <c r="O9458">
        <f>IF($B9458="","",IFERROR(VLOOKUP($B9458,Mapping!$A:$C,2,0),"Not Mapped"))</f>
        <v/>
      </c>
      <c r="P9458">
        <f>IF($B9458="","",IFERROR(VLOOKUP($B9458,Mapping!$A:$C,3,0),"Not Mapped"))</f>
        <v/>
      </c>
      <c r="Q9458">
        <f>IF($B9458="","",IF(COUNTIF(Exclusions!$A:$A,$B9458)&gt;0,"Yes","No"))</f>
        <v/>
      </c>
      <c r="R9458" s="17">
        <f>IF($B9458="","",MIN(1,DAY($A9458)/IF($N9458="Superstore",Settings!$B$5,Settings!$B$4)))</f>
        <v/>
      </c>
      <c r="S9458" s="17">
        <f>IF(OR($B9458="",$G9458="",$R9458=0),"",$G9458/$R9458)</f>
        <v/>
      </c>
      <c r="T9458">
        <f>IF($S9458="","",IF($S9458&lt;Settings!$B$8,"Critical",IF($S9458&lt;Settings!$B$9,"Semi Critical","Non Critical")))</f>
        <v/>
      </c>
      <c r="U9458">
        <f>IF($B9458="","",IFERROR(VLOOKUP($O9458,Leaders!$A:$B,2,0),"Not Mapped"))</f>
        <v/>
      </c>
    </row>
    <row r="9459">
      <c r="A9459" s="16" t="n"/>
      <c r="G9459" s="17" t="n"/>
      <c r="H9459" s="17" t="n"/>
      <c r="I9459" s="17" t="n"/>
      <c r="J9459" s="17" t="n"/>
      <c r="K9459" s="17" t="n"/>
      <c r="L9459" s="17" t="n"/>
      <c r="N9459">
        <f>IF($B9459="","",IF($C9459="SUPERSTORE","Superstore","DH"))</f>
        <v/>
      </c>
      <c r="O9459">
        <f>IF($B9459="","",IFERROR(VLOOKUP($B9459,Mapping!$A:$C,2,0),"Not Mapped"))</f>
        <v/>
      </c>
      <c r="P9459">
        <f>IF($B9459="","",IFERROR(VLOOKUP($B9459,Mapping!$A:$C,3,0),"Not Mapped"))</f>
        <v/>
      </c>
      <c r="Q9459">
        <f>IF($B9459="","",IF(COUNTIF(Exclusions!$A:$A,$B9459)&gt;0,"Yes","No"))</f>
        <v/>
      </c>
      <c r="R9459" s="17">
        <f>IF($B9459="","",MIN(1,DAY($A9459)/IF($N9459="Superstore",Settings!$B$5,Settings!$B$4)))</f>
        <v/>
      </c>
      <c r="S9459" s="17">
        <f>IF(OR($B9459="",$G9459="",$R9459=0),"",$G9459/$R9459)</f>
        <v/>
      </c>
      <c r="T9459">
        <f>IF($S9459="","",IF($S9459&lt;Settings!$B$8,"Critical",IF($S9459&lt;Settings!$B$9,"Semi Critical","Non Critical")))</f>
        <v/>
      </c>
      <c r="U9459">
        <f>IF($B9459="","",IFERROR(VLOOKUP($O9459,Leaders!$A:$B,2,0),"Not Mapped"))</f>
        <v/>
      </c>
    </row>
    <row r="9460">
      <c r="A9460" s="16" t="n"/>
      <c r="G9460" s="17" t="n"/>
      <c r="H9460" s="17" t="n"/>
      <c r="I9460" s="17" t="n"/>
      <c r="J9460" s="17" t="n"/>
      <c r="K9460" s="17" t="n"/>
      <c r="L9460" s="17" t="n"/>
      <c r="N9460">
        <f>IF($B9460="","",IF($C9460="SUPERSTORE","Superstore","DH"))</f>
        <v/>
      </c>
      <c r="O9460">
        <f>IF($B9460="","",IFERROR(VLOOKUP($B9460,Mapping!$A:$C,2,0),"Not Mapped"))</f>
        <v/>
      </c>
      <c r="P9460">
        <f>IF($B9460="","",IFERROR(VLOOKUP($B9460,Mapping!$A:$C,3,0),"Not Mapped"))</f>
        <v/>
      </c>
      <c r="Q9460">
        <f>IF($B9460="","",IF(COUNTIF(Exclusions!$A:$A,$B9460)&gt;0,"Yes","No"))</f>
        <v/>
      </c>
      <c r="R9460" s="17">
        <f>IF($B9460="","",MIN(1,DAY($A9460)/IF($N9460="Superstore",Settings!$B$5,Settings!$B$4)))</f>
        <v/>
      </c>
      <c r="S9460" s="17">
        <f>IF(OR($B9460="",$G9460="",$R9460=0),"",$G9460/$R9460)</f>
        <v/>
      </c>
      <c r="T9460">
        <f>IF($S9460="","",IF($S9460&lt;Settings!$B$8,"Critical",IF($S9460&lt;Settings!$B$9,"Semi Critical","Non Critical")))</f>
        <v/>
      </c>
      <c r="U9460">
        <f>IF($B9460="","",IFERROR(VLOOKUP($O9460,Leaders!$A:$B,2,0),"Not Mapped"))</f>
        <v/>
      </c>
    </row>
    <row r="9461">
      <c r="A9461" s="16" t="n"/>
      <c r="G9461" s="17" t="n"/>
      <c r="H9461" s="17" t="n"/>
      <c r="I9461" s="17" t="n"/>
      <c r="J9461" s="17" t="n"/>
      <c r="K9461" s="17" t="n"/>
      <c r="L9461" s="17" t="n"/>
      <c r="N9461">
        <f>IF($B9461="","",IF($C9461="SUPERSTORE","Superstore","DH"))</f>
        <v/>
      </c>
      <c r="O9461">
        <f>IF($B9461="","",IFERROR(VLOOKUP($B9461,Mapping!$A:$C,2,0),"Not Mapped"))</f>
        <v/>
      </c>
      <c r="P9461">
        <f>IF($B9461="","",IFERROR(VLOOKUP($B9461,Mapping!$A:$C,3,0),"Not Mapped"))</f>
        <v/>
      </c>
      <c r="Q9461">
        <f>IF($B9461="","",IF(COUNTIF(Exclusions!$A:$A,$B9461)&gt;0,"Yes","No"))</f>
        <v/>
      </c>
      <c r="R9461" s="17">
        <f>IF($B9461="","",MIN(1,DAY($A9461)/IF($N9461="Superstore",Settings!$B$5,Settings!$B$4)))</f>
        <v/>
      </c>
      <c r="S9461" s="17">
        <f>IF(OR($B9461="",$G9461="",$R9461=0),"",$G9461/$R9461)</f>
        <v/>
      </c>
      <c r="T9461">
        <f>IF($S9461="","",IF($S9461&lt;Settings!$B$8,"Critical",IF($S9461&lt;Settings!$B$9,"Semi Critical","Non Critical")))</f>
        <v/>
      </c>
      <c r="U9461">
        <f>IF($B9461="","",IFERROR(VLOOKUP($O9461,Leaders!$A:$B,2,0),"Not Mapped"))</f>
        <v/>
      </c>
    </row>
    <row r="9462">
      <c r="A9462" s="16" t="n"/>
      <c r="G9462" s="17" t="n"/>
      <c r="H9462" s="17" t="n"/>
      <c r="I9462" s="17" t="n"/>
      <c r="J9462" s="17" t="n"/>
      <c r="K9462" s="17" t="n"/>
      <c r="L9462" s="17" t="n"/>
      <c r="N9462">
        <f>IF($B9462="","",IF($C9462="SUPERSTORE","Superstore","DH"))</f>
        <v/>
      </c>
      <c r="O9462">
        <f>IF($B9462="","",IFERROR(VLOOKUP($B9462,Mapping!$A:$C,2,0),"Not Mapped"))</f>
        <v/>
      </c>
      <c r="P9462">
        <f>IF($B9462="","",IFERROR(VLOOKUP($B9462,Mapping!$A:$C,3,0),"Not Mapped"))</f>
        <v/>
      </c>
      <c r="Q9462">
        <f>IF($B9462="","",IF(COUNTIF(Exclusions!$A:$A,$B9462)&gt;0,"Yes","No"))</f>
        <v/>
      </c>
      <c r="R9462" s="17">
        <f>IF($B9462="","",MIN(1,DAY($A9462)/IF($N9462="Superstore",Settings!$B$5,Settings!$B$4)))</f>
        <v/>
      </c>
      <c r="S9462" s="17">
        <f>IF(OR($B9462="",$G9462="",$R9462=0),"",$G9462/$R9462)</f>
        <v/>
      </c>
      <c r="T9462">
        <f>IF($S9462="","",IF($S9462&lt;Settings!$B$8,"Critical",IF($S9462&lt;Settings!$B$9,"Semi Critical","Non Critical")))</f>
        <v/>
      </c>
      <c r="U9462">
        <f>IF($B9462="","",IFERROR(VLOOKUP($O9462,Leaders!$A:$B,2,0),"Not Mapped"))</f>
        <v/>
      </c>
    </row>
    <row r="9463">
      <c r="A9463" s="16" t="n"/>
      <c r="G9463" s="17" t="n"/>
      <c r="H9463" s="17" t="n"/>
      <c r="I9463" s="17" t="n"/>
      <c r="J9463" s="17" t="n"/>
      <c r="K9463" s="17" t="n"/>
      <c r="L9463" s="17" t="n"/>
      <c r="N9463">
        <f>IF($B9463="","",IF($C9463="SUPERSTORE","Superstore","DH"))</f>
        <v/>
      </c>
      <c r="O9463">
        <f>IF($B9463="","",IFERROR(VLOOKUP($B9463,Mapping!$A:$C,2,0),"Not Mapped"))</f>
        <v/>
      </c>
      <c r="P9463">
        <f>IF($B9463="","",IFERROR(VLOOKUP($B9463,Mapping!$A:$C,3,0),"Not Mapped"))</f>
        <v/>
      </c>
      <c r="Q9463">
        <f>IF($B9463="","",IF(COUNTIF(Exclusions!$A:$A,$B9463)&gt;0,"Yes","No"))</f>
        <v/>
      </c>
      <c r="R9463" s="17">
        <f>IF($B9463="","",MIN(1,DAY($A9463)/IF($N9463="Superstore",Settings!$B$5,Settings!$B$4)))</f>
        <v/>
      </c>
      <c r="S9463" s="17">
        <f>IF(OR($B9463="",$G9463="",$R9463=0),"",$G9463/$R9463)</f>
        <v/>
      </c>
      <c r="T9463">
        <f>IF($S9463="","",IF($S9463&lt;Settings!$B$8,"Critical",IF($S9463&lt;Settings!$B$9,"Semi Critical","Non Critical")))</f>
        <v/>
      </c>
      <c r="U9463">
        <f>IF($B9463="","",IFERROR(VLOOKUP($O9463,Leaders!$A:$B,2,0),"Not Mapped"))</f>
        <v/>
      </c>
    </row>
    <row r="9464">
      <c r="A9464" s="16" t="n"/>
      <c r="G9464" s="17" t="n"/>
      <c r="H9464" s="17" t="n"/>
      <c r="I9464" s="17" t="n"/>
      <c r="J9464" s="17" t="n"/>
      <c r="K9464" s="17" t="n"/>
      <c r="L9464" s="17" t="n"/>
      <c r="N9464">
        <f>IF($B9464="","",IF($C9464="SUPERSTORE","Superstore","DH"))</f>
        <v/>
      </c>
      <c r="O9464">
        <f>IF($B9464="","",IFERROR(VLOOKUP($B9464,Mapping!$A:$C,2,0),"Not Mapped"))</f>
        <v/>
      </c>
      <c r="P9464">
        <f>IF($B9464="","",IFERROR(VLOOKUP($B9464,Mapping!$A:$C,3,0),"Not Mapped"))</f>
        <v/>
      </c>
      <c r="Q9464">
        <f>IF($B9464="","",IF(COUNTIF(Exclusions!$A:$A,$B9464)&gt;0,"Yes","No"))</f>
        <v/>
      </c>
      <c r="R9464" s="17">
        <f>IF($B9464="","",MIN(1,DAY($A9464)/IF($N9464="Superstore",Settings!$B$5,Settings!$B$4)))</f>
        <v/>
      </c>
      <c r="S9464" s="17">
        <f>IF(OR($B9464="",$G9464="",$R9464=0),"",$G9464/$R9464)</f>
        <v/>
      </c>
      <c r="T9464">
        <f>IF($S9464="","",IF($S9464&lt;Settings!$B$8,"Critical",IF($S9464&lt;Settings!$B$9,"Semi Critical","Non Critical")))</f>
        <v/>
      </c>
      <c r="U9464">
        <f>IF($B9464="","",IFERROR(VLOOKUP($O9464,Leaders!$A:$B,2,0),"Not Mapped"))</f>
        <v/>
      </c>
    </row>
    <row r="9465">
      <c r="A9465" s="16" t="n"/>
      <c r="G9465" s="17" t="n"/>
      <c r="H9465" s="17" t="n"/>
      <c r="I9465" s="17" t="n"/>
      <c r="J9465" s="17" t="n"/>
      <c r="K9465" s="17" t="n"/>
      <c r="L9465" s="17" t="n"/>
      <c r="N9465">
        <f>IF($B9465="","",IF($C9465="SUPERSTORE","Superstore","DH"))</f>
        <v/>
      </c>
      <c r="O9465">
        <f>IF($B9465="","",IFERROR(VLOOKUP($B9465,Mapping!$A:$C,2,0),"Not Mapped"))</f>
        <v/>
      </c>
      <c r="P9465">
        <f>IF($B9465="","",IFERROR(VLOOKUP($B9465,Mapping!$A:$C,3,0),"Not Mapped"))</f>
        <v/>
      </c>
      <c r="Q9465">
        <f>IF($B9465="","",IF(COUNTIF(Exclusions!$A:$A,$B9465)&gt;0,"Yes","No"))</f>
        <v/>
      </c>
      <c r="R9465" s="17">
        <f>IF($B9465="","",MIN(1,DAY($A9465)/IF($N9465="Superstore",Settings!$B$5,Settings!$B$4)))</f>
        <v/>
      </c>
      <c r="S9465" s="17">
        <f>IF(OR($B9465="",$G9465="",$R9465=0),"",$G9465/$R9465)</f>
        <v/>
      </c>
      <c r="T9465">
        <f>IF($S9465="","",IF($S9465&lt;Settings!$B$8,"Critical",IF($S9465&lt;Settings!$B$9,"Semi Critical","Non Critical")))</f>
        <v/>
      </c>
      <c r="U9465">
        <f>IF($B9465="","",IFERROR(VLOOKUP($O9465,Leaders!$A:$B,2,0),"Not Mapped"))</f>
        <v/>
      </c>
    </row>
    <row r="9466">
      <c r="A9466" s="16" t="n"/>
      <c r="G9466" s="17" t="n"/>
      <c r="H9466" s="17" t="n"/>
      <c r="I9466" s="17" t="n"/>
      <c r="J9466" s="17" t="n"/>
      <c r="K9466" s="17" t="n"/>
      <c r="L9466" s="17" t="n"/>
      <c r="N9466">
        <f>IF($B9466="","",IF($C9466="SUPERSTORE","Superstore","DH"))</f>
        <v/>
      </c>
      <c r="O9466">
        <f>IF($B9466="","",IFERROR(VLOOKUP($B9466,Mapping!$A:$C,2,0),"Not Mapped"))</f>
        <v/>
      </c>
      <c r="P9466">
        <f>IF($B9466="","",IFERROR(VLOOKUP($B9466,Mapping!$A:$C,3,0),"Not Mapped"))</f>
        <v/>
      </c>
      <c r="Q9466">
        <f>IF($B9466="","",IF(COUNTIF(Exclusions!$A:$A,$B9466)&gt;0,"Yes","No"))</f>
        <v/>
      </c>
      <c r="R9466" s="17">
        <f>IF($B9466="","",MIN(1,DAY($A9466)/IF($N9466="Superstore",Settings!$B$5,Settings!$B$4)))</f>
        <v/>
      </c>
      <c r="S9466" s="17">
        <f>IF(OR($B9466="",$G9466="",$R9466=0),"",$G9466/$R9466)</f>
        <v/>
      </c>
      <c r="T9466">
        <f>IF($S9466="","",IF($S9466&lt;Settings!$B$8,"Critical",IF($S9466&lt;Settings!$B$9,"Semi Critical","Non Critical")))</f>
        <v/>
      </c>
      <c r="U9466">
        <f>IF($B9466="","",IFERROR(VLOOKUP($O9466,Leaders!$A:$B,2,0),"Not Mapped"))</f>
        <v/>
      </c>
    </row>
    <row r="9467">
      <c r="A9467" s="16" t="n"/>
      <c r="G9467" s="17" t="n"/>
      <c r="H9467" s="17" t="n"/>
      <c r="I9467" s="17" t="n"/>
      <c r="J9467" s="17" t="n"/>
      <c r="K9467" s="17" t="n"/>
      <c r="L9467" s="17" t="n"/>
      <c r="N9467">
        <f>IF($B9467="","",IF($C9467="SUPERSTORE","Superstore","DH"))</f>
        <v/>
      </c>
      <c r="O9467">
        <f>IF($B9467="","",IFERROR(VLOOKUP($B9467,Mapping!$A:$C,2,0),"Not Mapped"))</f>
        <v/>
      </c>
      <c r="P9467">
        <f>IF($B9467="","",IFERROR(VLOOKUP($B9467,Mapping!$A:$C,3,0),"Not Mapped"))</f>
        <v/>
      </c>
      <c r="Q9467">
        <f>IF($B9467="","",IF(COUNTIF(Exclusions!$A:$A,$B9467)&gt;0,"Yes","No"))</f>
        <v/>
      </c>
      <c r="R9467" s="17">
        <f>IF($B9467="","",MIN(1,DAY($A9467)/IF($N9467="Superstore",Settings!$B$5,Settings!$B$4)))</f>
        <v/>
      </c>
      <c r="S9467" s="17">
        <f>IF(OR($B9467="",$G9467="",$R9467=0),"",$G9467/$R9467)</f>
        <v/>
      </c>
      <c r="T9467">
        <f>IF($S9467="","",IF($S9467&lt;Settings!$B$8,"Critical",IF($S9467&lt;Settings!$B$9,"Semi Critical","Non Critical")))</f>
        <v/>
      </c>
      <c r="U9467">
        <f>IF($B9467="","",IFERROR(VLOOKUP($O9467,Leaders!$A:$B,2,0),"Not Mapped"))</f>
        <v/>
      </c>
    </row>
    <row r="9468">
      <c r="A9468" s="16" t="n"/>
      <c r="G9468" s="17" t="n"/>
      <c r="H9468" s="17" t="n"/>
      <c r="I9468" s="17" t="n"/>
      <c r="J9468" s="17" t="n"/>
      <c r="K9468" s="17" t="n"/>
      <c r="L9468" s="17" t="n"/>
      <c r="N9468">
        <f>IF($B9468="","",IF($C9468="SUPERSTORE","Superstore","DH"))</f>
        <v/>
      </c>
      <c r="O9468">
        <f>IF($B9468="","",IFERROR(VLOOKUP($B9468,Mapping!$A:$C,2,0),"Not Mapped"))</f>
        <v/>
      </c>
      <c r="P9468">
        <f>IF($B9468="","",IFERROR(VLOOKUP($B9468,Mapping!$A:$C,3,0),"Not Mapped"))</f>
        <v/>
      </c>
      <c r="Q9468">
        <f>IF($B9468="","",IF(COUNTIF(Exclusions!$A:$A,$B9468)&gt;0,"Yes","No"))</f>
        <v/>
      </c>
      <c r="R9468" s="17">
        <f>IF($B9468="","",MIN(1,DAY($A9468)/IF($N9468="Superstore",Settings!$B$5,Settings!$B$4)))</f>
        <v/>
      </c>
      <c r="S9468" s="17">
        <f>IF(OR($B9468="",$G9468="",$R9468=0),"",$G9468/$R9468)</f>
        <v/>
      </c>
      <c r="T9468">
        <f>IF($S9468="","",IF($S9468&lt;Settings!$B$8,"Critical",IF($S9468&lt;Settings!$B$9,"Semi Critical","Non Critical")))</f>
        <v/>
      </c>
      <c r="U9468">
        <f>IF($B9468="","",IFERROR(VLOOKUP($O9468,Leaders!$A:$B,2,0),"Not Mapped"))</f>
        <v/>
      </c>
    </row>
    <row r="9469">
      <c r="A9469" s="16" t="n"/>
      <c r="G9469" s="17" t="n"/>
      <c r="H9469" s="17" t="n"/>
      <c r="I9469" s="17" t="n"/>
      <c r="J9469" s="17" t="n"/>
      <c r="K9469" s="17" t="n"/>
      <c r="L9469" s="17" t="n"/>
      <c r="N9469">
        <f>IF($B9469="","",IF($C9469="SUPERSTORE","Superstore","DH"))</f>
        <v/>
      </c>
      <c r="O9469">
        <f>IF($B9469="","",IFERROR(VLOOKUP($B9469,Mapping!$A:$C,2,0),"Not Mapped"))</f>
        <v/>
      </c>
      <c r="P9469">
        <f>IF($B9469="","",IFERROR(VLOOKUP($B9469,Mapping!$A:$C,3,0),"Not Mapped"))</f>
        <v/>
      </c>
      <c r="Q9469">
        <f>IF($B9469="","",IF(COUNTIF(Exclusions!$A:$A,$B9469)&gt;0,"Yes","No"))</f>
        <v/>
      </c>
      <c r="R9469" s="17">
        <f>IF($B9469="","",MIN(1,DAY($A9469)/IF($N9469="Superstore",Settings!$B$5,Settings!$B$4)))</f>
        <v/>
      </c>
      <c r="S9469" s="17">
        <f>IF(OR($B9469="",$G9469="",$R9469=0),"",$G9469/$R9469)</f>
        <v/>
      </c>
      <c r="T9469">
        <f>IF($S9469="","",IF($S9469&lt;Settings!$B$8,"Critical",IF($S9469&lt;Settings!$B$9,"Semi Critical","Non Critical")))</f>
        <v/>
      </c>
      <c r="U9469">
        <f>IF($B9469="","",IFERROR(VLOOKUP($O9469,Leaders!$A:$B,2,0),"Not Mapped"))</f>
        <v/>
      </c>
    </row>
    <row r="9470">
      <c r="A9470" s="16" t="n"/>
      <c r="G9470" s="17" t="n"/>
      <c r="H9470" s="17" t="n"/>
      <c r="I9470" s="17" t="n"/>
      <c r="J9470" s="17" t="n"/>
      <c r="K9470" s="17" t="n"/>
      <c r="L9470" s="17" t="n"/>
      <c r="N9470">
        <f>IF($B9470="","",IF($C9470="SUPERSTORE","Superstore","DH"))</f>
        <v/>
      </c>
      <c r="O9470">
        <f>IF($B9470="","",IFERROR(VLOOKUP($B9470,Mapping!$A:$C,2,0),"Not Mapped"))</f>
        <v/>
      </c>
      <c r="P9470">
        <f>IF($B9470="","",IFERROR(VLOOKUP($B9470,Mapping!$A:$C,3,0),"Not Mapped"))</f>
        <v/>
      </c>
      <c r="Q9470">
        <f>IF($B9470="","",IF(COUNTIF(Exclusions!$A:$A,$B9470)&gt;0,"Yes","No"))</f>
        <v/>
      </c>
      <c r="R9470" s="17">
        <f>IF($B9470="","",MIN(1,DAY($A9470)/IF($N9470="Superstore",Settings!$B$5,Settings!$B$4)))</f>
        <v/>
      </c>
      <c r="S9470" s="17">
        <f>IF(OR($B9470="",$G9470="",$R9470=0),"",$G9470/$R9470)</f>
        <v/>
      </c>
      <c r="T9470">
        <f>IF($S9470="","",IF($S9470&lt;Settings!$B$8,"Critical",IF($S9470&lt;Settings!$B$9,"Semi Critical","Non Critical")))</f>
        <v/>
      </c>
      <c r="U9470">
        <f>IF($B9470="","",IFERROR(VLOOKUP($O9470,Leaders!$A:$B,2,0),"Not Mapped"))</f>
        <v/>
      </c>
    </row>
    <row r="9471">
      <c r="A9471" s="16" t="n"/>
      <c r="G9471" s="17" t="n"/>
      <c r="H9471" s="17" t="n"/>
      <c r="I9471" s="17" t="n"/>
      <c r="J9471" s="17" t="n"/>
      <c r="K9471" s="17" t="n"/>
      <c r="L9471" s="17" t="n"/>
      <c r="N9471">
        <f>IF($B9471="","",IF($C9471="SUPERSTORE","Superstore","DH"))</f>
        <v/>
      </c>
      <c r="O9471">
        <f>IF($B9471="","",IFERROR(VLOOKUP($B9471,Mapping!$A:$C,2,0),"Not Mapped"))</f>
        <v/>
      </c>
      <c r="P9471">
        <f>IF($B9471="","",IFERROR(VLOOKUP($B9471,Mapping!$A:$C,3,0),"Not Mapped"))</f>
        <v/>
      </c>
      <c r="Q9471">
        <f>IF($B9471="","",IF(COUNTIF(Exclusions!$A:$A,$B9471)&gt;0,"Yes","No"))</f>
        <v/>
      </c>
      <c r="R9471" s="17">
        <f>IF($B9471="","",MIN(1,DAY($A9471)/IF($N9471="Superstore",Settings!$B$5,Settings!$B$4)))</f>
        <v/>
      </c>
      <c r="S9471" s="17">
        <f>IF(OR($B9471="",$G9471="",$R9471=0),"",$G9471/$R9471)</f>
        <v/>
      </c>
      <c r="T9471">
        <f>IF($S9471="","",IF($S9471&lt;Settings!$B$8,"Critical",IF($S9471&lt;Settings!$B$9,"Semi Critical","Non Critical")))</f>
        <v/>
      </c>
      <c r="U9471">
        <f>IF($B9471="","",IFERROR(VLOOKUP($O9471,Leaders!$A:$B,2,0),"Not Mapped"))</f>
        <v/>
      </c>
    </row>
    <row r="9472">
      <c r="A9472" s="16" t="n"/>
      <c r="G9472" s="17" t="n"/>
      <c r="H9472" s="17" t="n"/>
      <c r="I9472" s="17" t="n"/>
      <c r="J9472" s="17" t="n"/>
      <c r="K9472" s="17" t="n"/>
      <c r="L9472" s="17" t="n"/>
      <c r="N9472">
        <f>IF($B9472="","",IF($C9472="SUPERSTORE","Superstore","DH"))</f>
        <v/>
      </c>
      <c r="O9472">
        <f>IF($B9472="","",IFERROR(VLOOKUP($B9472,Mapping!$A:$C,2,0),"Not Mapped"))</f>
        <v/>
      </c>
      <c r="P9472">
        <f>IF($B9472="","",IFERROR(VLOOKUP($B9472,Mapping!$A:$C,3,0),"Not Mapped"))</f>
        <v/>
      </c>
      <c r="Q9472">
        <f>IF($B9472="","",IF(COUNTIF(Exclusions!$A:$A,$B9472)&gt;0,"Yes","No"))</f>
        <v/>
      </c>
      <c r="R9472" s="17">
        <f>IF($B9472="","",MIN(1,DAY($A9472)/IF($N9472="Superstore",Settings!$B$5,Settings!$B$4)))</f>
        <v/>
      </c>
      <c r="S9472" s="17">
        <f>IF(OR($B9472="",$G9472="",$R9472=0),"",$G9472/$R9472)</f>
        <v/>
      </c>
      <c r="T9472">
        <f>IF($S9472="","",IF($S9472&lt;Settings!$B$8,"Critical",IF($S9472&lt;Settings!$B$9,"Semi Critical","Non Critical")))</f>
        <v/>
      </c>
      <c r="U9472">
        <f>IF($B9472="","",IFERROR(VLOOKUP($O9472,Leaders!$A:$B,2,0),"Not Mapped"))</f>
        <v/>
      </c>
    </row>
    <row r="9473">
      <c r="A9473" s="16" t="n"/>
      <c r="G9473" s="17" t="n"/>
      <c r="H9473" s="17" t="n"/>
      <c r="I9473" s="17" t="n"/>
      <c r="J9473" s="17" t="n"/>
      <c r="K9473" s="17" t="n"/>
      <c r="L9473" s="17" t="n"/>
      <c r="N9473">
        <f>IF($B9473="","",IF($C9473="SUPERSTORE","Superstore","DH"))</f>
        <v/>
      </c>
      <c r="O9473">
        <f>IF($B9473="","",IFERROR(VLOOKUP($B9473,Mapping!$A:$C,2,0),"Not Mapped"))</f>
        <v/>
      </c>
      <c r="P9473">
        <f>IF($B9473="","",IFERROR(VLOOKUP($B9473,Mapping!$A:$C,3,0),"Not Mapped"))</f>
        <v/>
      </c>
      <c r="Q9473">
        <f>IF($B9473="","",IF(COUNTIF(Exclusions!$A:$A,$B9473)&gt;0,"Yes","No"))</f>
        <v/>
      </c>
      <c r="R9473" s="17">
        <f>IF($B9473="","",MIN(1,DAY($A9473)/IF($N9473="Superstore",Settings!$B$5,Settings!$B$4)))</f>
        <v/>
      </c>
      <c r="S9473" s="17">
        <f>IF(OR($B9473="",$G9473="",$R9473=0),"",$G9473/$R9473)</f>
        <v/>
      </c>
      <c r="T9473">
        <f>IF($S9473="","",IF($S9473&lt;Settings!$B$8,"Critical",IF($S9473&lt;Settings!$B$9,"Semi Critical","Non Critical")))</f>
        <v/>
      </c>
      <c r="U9473">
        <f>IF($B9473="","",IFERROR(VLOOKUP($O9473,Leaders!$A:$B,2,0),"Not Mapped"))</f>
        <v/>
      </c>
    </row>
    <row r="9474">
      <c r="A9474" s="16" t="n"/>
      <c r="G9474" s="17" t="n"/>
      <c r="H9474" s="17" t="n"/>
      <c r="I9474" s="17" t="n"/>
      <c r="J9474" s="17" t="n"/>
      <c r="K9474" s="17" t="n"/>
      <c r="L9474" s="17" t="n"/>
      <c r="N9474">
        <f>IF($B9474="","",IF($C9474="SUPERSTORE","Superstore","DH"))</f>
        <v/>
      </c>
      <c r="O9474">
        <f>IF($B9474="","",IFERROR(VLOOKUP($B9474,Mapping!$A:$C,2,0),"Not Mapped"))</f>
        <v/>
      </c>
      <c r="P9474">
        <f>IF($B9474="","",IFERROR(VLOOKUP($B9474,Mapping!$A:$C,3,0),"Not Mapped"))</f>
        <v/>
      </c>
      <c r="Q9474">
        <f>IF($B9474="","",IF(COUNTIF(Exclusions!$A:$A,$B9474)&gt;0,"Yes","No"))</f>
        <v/>
      </c>
      <c r="R9474" s="17">
        <f>IF($B9474="","",MIN(1,DAY($A9474)/IF($N9474="Superstore",Settings!$B$5,Settings!$B$4)))</f>
        <v/>
      </c>
      <c r="S9474" s="17">
        <f>IF(OR($B9474="",$G9474="",$R9474=0),"",$G9474/$R9474)</f>
        <v/>
      </c>
      <c r="T9474">
        <f>IF($S9474="","",IF($S9474&lt;Settings!$B$8,"Critical",IF($S9474&lt;Settings!$B$9,"Semi Critical","Non Critical")))</f>
        <v/>
      </c>
      <c r="U9474">
        <f>IF($B9474="","",IFERROR(VLOOKUP($O9474,Leaders!$A:$B,2,0),"Not Mapped"))</f>
        <v/>
      </c>
    </row>
    <row r="9475">
      <c r="A9475" s="16" t="n"/>
      <c r="G9475" s="17" t="n"/>
      <c r="H9475" s="17" t="n"/>
      <c r="I9475" s="17" t="n"/>
      <c r="J9475" s="17" t="n"/>
      <c r="K9475" s="17" t="n"/>
      <c r="L9475" s="17" t="n"/>
      <c r="N9475">
        <f>IF($B9475="","",IF($C9475="SUPERSTORE","Superstore","DH"))</f>
        <v/>
      </c>
      <c r="O9475">
        <f>IF($B9475="","",IFERROR(VLOOKUP($B9475,Mapping!$A:$C,2,0),"Not Mapped"))</f>
        <v/>
      </c>
      <c r="P9475">
        <f>IF($B9475="","",IFERROR(VLOOKUP($B9475,Mapping!$A:$C,3,0),"Not Mapped"))</f>
        <v/>
      </c>
      <c r="Q9475">
        <f>IF($B9475="","",IF(COUNTIF(Exclusions!$A:$A,$B9475)&gt;0,"Yes","No"))</f>
        <v/>
      </c>
      <c r="R9475" s="17">
        <f>IF($B9475="","",MIN(1,DAY($A9475)/IF($N9475="Superstore",Settings!$B$5,Settings!$B$4)))</f>
        <v/>
      </c>
      <c r="S9475" s="17">
        <f>IF(OR($B9475="",$G9475="",$R9475=0),"",$G9475/$R9475)</f>
        <v/>
      </c>
      <c r="T9475">
        <f>IF($S9475="","",IF($S9475&lt;Settings!$B$8,"Critical",IF($S9475&lt;Settings!$B$9,"Semi Critical","Non Critical")))</f>
        <v/>
      </c>
      <c r="U9475">
        <f>IF($B9475="","",IFERROR(VLOOKUP($O9475,Leaders!$A:$B,2,0),"Not Mapped"))</f>
        <v/>
      </c>
    </row>
    <row r="9476">
      <c r="A9476" s="16" t="n"/>
      <c r="G9476" s="17" t="n"/>
      <c r="H9476" s="17" t="n"/>
      <c r="I9476" s="17" t="n"/>
      <c r="J9476" s="17" t="n"/>
      <c r="K9476" s="17" t="n"/>
      <c r="L9476" s="17" t="n"/>
      <c r="N9476">
        <f>IF($B9476="","",IF($C9476="SUPERSTORE","Superstore","DH"))</f>
        <v/>
      </c>
      <c r="O9476">
        <f>IF($B9476="","",IFERROR(VLOOKUP($B9476,Mapping!$A:$C,2,0),"Not Mapped"))</f>
        <v/>
      </c>
      <c r="P9476">
        <f>IF($B9476="","",IFERROR(VLOOKUP($B9476,Mapping!$A:$C,3,0),"Not Mapped"))</f>
        <v/>
      </c>
      <c r="Q9476">
        <f>IF($B9476="","",IF(COUNTIF(Exclusions!$A:$A,$B9476)&gt;0,"Yes","No"))</f>
        <v/>
      </c>
      <c r="R9476" s="17">
        <f>IF($B9476="","",MIN(1,DAY($A9476)/IF($N9476="Superstore",Settings!$B$5,Settings!$B$4)))</f>
        <v/>
      </c>
      <c r="S9476" s="17">
        <f>IF(OR($B9476="",$G9476="",$R9476=0),"",$G9476/$R9476)</f>
        <v/>
      </c>
      <c r="T9476">
        <f>IF($S9476="","",IF($S9476&lt;Settings!$B$8,"Critical",IF($S9476&lt;Settings!$B$9,"Semi Critical","Non Critical")))</f>
        <v/>
      </c>
      <c r="U9476">
        <f>IF($B9476="","",IFERROR(VLOOKUP($O9476,Leaders!$A:$B,2,0),"Not Mapped"))</f>
        <v/>
      </c>
    </row>
    <row r="9477">
      <c r="A9477" s="16" t="n"/>
      <c r="G9477" s="17" t="n"/>
      <c r="H9477" s="17" t="n"/>
      <c r="I9477" s="17" t="n"/>
      <c r="J9477" s="17" t="n"/>
      <c r="K9477" s="17" t="n"/>
      <c r="L9477" s="17" t="n"/>
      <c r="N9477">
        <f>IF($B9477="","",IF($C9477="SUPERSTORE","Superstore","DH"))</f>
        <v/>
      </c>
      <c r="O9477">
        <f>IF($B9477="","",IFERROR(VLOOKUP($B9477,Mapping!$A:$C,2,0),"Not Mapped"))</f>
        <v/>
      </c>
      <c r="P9477">
        <f>IF($B9477="","",IFERROR(VLOOKUP($B9477,Mapping!$A:$C,3,0),"Not Mapped"))</f>
        <v/>
      </c>
      <c r="Q9477">
        <f>IF($B9477="","",IF(COUNTIF(Exclusions!$A:$A,$B9477)&gt;0,"Yes","No"))</f>
        <v/>
      </c>
      <c r="R9477" s="17">
        <f>IF($B9477="","",MIN(1,DAY($A9477)/IF($N9477="Superstore",Settings!$B$5,Settings!$B$4)))</f>
        <v/>
      </c>
      <c r="S9477" s="17">
        <f>IF(OR($B9477="",$G9477="",$R9477=0),"",$G9477/$R9477)</f>
        <v/>
      </c>
      <c r="T9477">
        <f>IF($S9477="","",IF($S9477&lt;Settings!$B$8,"Critical",IF($S9477&lt;Settings!$B$9,"Semi Critical","Non Critical")))</f>
        <v/>
      </c>
      <c r="U9477">
        <f>IF($B9477="","",IFERROR(VLOOKUP($O9477,Leaders!$A:$B,2,0),"Not Mapped"))</f>
        <v/>
      </c>
    </row>
    <row r="9478">
      <c r="A9478" s="16" t="n"/>
      <c r="G9478" s="17" t="n"/>
      <c r="H9478" s="17" t="n"/>
      <c r="I9478" s="17" t="n"/>
      <c r="J9478" s="17" t="n"/>
      <c r="K9478" s="17" t="n"/>
      <c r="L9478" s="17" t="n"/>
      <c r="N9478">
        <f>IF($B9478="","",IF($C9478="SUPERSTORE","Superstore","DH"))</f>
        <v/>
      </c>
      <c r="O9478">
        <f>IF($B9478="","",IFERROR(VLOOKUP($B9478,Mapping!$A:$C,2,0),"Not Mapped"))</f>
        <v/>
      </c>
      <c r="P9478">
        <f>IF($B9478="","",IFERROR(VLOOKUP($B9478,Mapping!$A:$C,3,0),"Not Mapped"))</f>
        <v/>
      </c>
      <c r="Q9478">
        <f>IF($B9478="","",IF(COUNTIF(Exclusions!$A:$A,$B9478)&gt;0,"Yes","No"))</f>
        <v/>
      </c>
      <c r="R9478" s="17">
        <f>IF($B9478="","",MIN(1,DAY($A9478)/IF($N9478="Superstore",Settings!$B$5,Settings!$B$4)))</f>
        <v/>
      </c>
      <c r="S9478" s="17">
        <f>IF(OR($B9478="",$G9478="",$R9478=0),"",$G9478/$R9478)</f>
        <v/>
      </c>
      <c r="T9478">
        <f>IF($S9478="","",IF($S9478&lt;Settings!$B$8,"Critical",IF($S9478&lt;Settings!$B$9,"Semi Critical","Non Critical")))</f>
        <v/>
      </c>
      <c r="U9478">
        <f>IF($B9478="","",IFERROR(VLOOKUP($O9478,Leaders!$A:$B,2,0),"Not Mapped"))</f>
        <v/>
      </c>
    </row>
    <row r="9479">
      <c r="A9479" s="16" t="n"/>
      <c r="G9479" s="17" t="n"/>
      <c r="H9479" s="17" t="n"/>
      <c r="I9479" s="17" t="n"/>
      <c r="J9479" s="17" t="n"/>
      <c r="K9479" s="17" t="n"/>
      <c r="L9479" s="17" t="n"/>
      <c r="N9479">
        <f>IF($B9479="","",IF($C9479="SUPERSTORE","Superstore","DH"))</f>
        <v/>
      </c>
      <c r="O9479">
        <f>IF($B9479="","",IFERROR(VLOOKUP($B9479,Mapping!$A:$C,2,0),"Not Mapped"))</f>
        <v/>
      </c>
      <c r="P9479">
        <f>IF($B9479="","",IFERROR(VLOOKUP($B9479,Mapping!$A:$C,3,0),"Not Mapped"))</f>
        <v/>
      </c>
      <c r="Q9479">
        <f>IF($B9479="","",IF(COUNTIF(Exclusions!$A:$A,$B9479)&gt;0,"Yes","No"))</f>
        <v/>
      </c>
      <c r="R9479" s="17">
        <f>IF($B9479="","",MIN(1,DAY($A9479)/IF($N9479="Superstore",Settings!$B$5,Settings!$B$4)))</f>
        <v/>
      </c>
      <c r="S9479" s="17">
        <f>IF(OR($B9479="",$G9479="",$R9479=0),"",$G9479/$R9479)</f>
        <v/>
      </c>
      <c r="T9479">
        <f>IF($S9479="","",IF($S9479&lt;Settings!$B$8,"Critical",IF($S9479&lt;Settings!$B$9,"Semi Critical","Non Critical")))</f>
        <v/>
      </c>
      <c r="U9479">
        <f>IF($B9479="","",IFERROR(VLOOKUP($O9479,Leaders!$A:$B,2,0),"Not Mapped"))</f>
        <v/>
      </c>
    </row>
    <row r="9480">
      <c r="A9480" s="16" t="n"/>
      <c r="G9480" s="17" t="n"/>
      <c r="H9480" s="17" t="n"/>
      <c r="I9480" s="17" t="n"/>
      <c r="J9480" s="17" t="n"/>
      <c r="K9480" s="17" t="n"/>
      <c r="L9480" s="17" t="n"/>
      <c r="N9480">
        <f>IF($B9480="","",IF($C9480="SUPERSTORE","Superstore","DH"))</f>
        <v/>
      </c>
      <c r="O9480">
        <f>IF($B9480="","",IFERROR(VLOOKUP($B9480,Mapping!$A:$C,2,0),"Not Mapped"))</f>
        <v/>
      </c>
      <c r="P9480">
        <f>IF($B9480="","",IFERROR(VLOOKUP($B9480,Mapping!$A:$C,3,0),"Not Mapped"))</f>
        <v/>
      </c>
      <c r="Q9480">
        <f>IF($B9480="","",IF(COUNTIF(Exclusions!$A:$A,$B9480)&gt;0,"Yes","No"))</f>
        <v/>
      </c>
      <c r="R9480" s="17">
        <f>IF($B9480="","",MIN(1,DAY($A9480)/IF($N9480="Superstore",Settings!$B$5,Settings!$B$4)))</f>
        <v/>
      </c>
      <c r="S9480" s="17">
        <f>IF(OR($B9480="",$G9480="",$R9480=0),"",$G9480/$R9480)</f>
        <v/>
      </c>
      <c r="T9480">
        <f>IF($S9480="","",IF($S9480&lt;Settings!$B$8,"Critical",IF($S9480&lt;Settings!$B$9,"Semi Critical","Non Critical")))</f>
        <v/>
      </c>
      <c r="U9480">
        <f>IF($B9480="","",IFERROR(VLOOKUP($O9480,Leaders!$A:$B,2,0),"Not Mapped"))</f>
        <v/>
      </c>
    </row>
    <row r="9481">
      <c r="A9481" s="16" t="n"/>
      <c r="G9481" s="17" t="n"/>
      <c r="H9481" s="17" t="n"/>
      <c r="I9481" s="17" t="n"/>
      <c r="J9481" s="17" t="n"/>
      <c r="K9481" s="17" t="n"/>
      <c r="L9481" s="17" t="n"/>
      <c r="N9481">
        <f>IF($B9481="","",IF($C9481="SUPERSTORE","Superstore","DH"))</f>
        <v/>
      </c>
      <c r="O9481">
        <f>IF($B9481="","",IFERROR(VLOOKUP($B9481,Mapping!$A:$C,2,0),"Not Mapped"))</f>
        <v/>
      </c>
      <c r="P9481">
        <f>IF($B9481="","",IFERROR(VLOOKUP($B9481,Mapping!$A:$C,3,0),"Not Mapped"))</f>
        <v/>
      </c>
      <c r="Q9481">
        <f>IF($B9481="","",IF(COUNTIF(Exclusions!$A:$A,$B9481)&gt;0,"Yes","No"))</f>
        <v/>
      </c>
      <c r="R9481" s="17">
        <f>IF($B9481="","",MIN(1,DAY($A9481)/IF($N9481="Superstore",Settings!$B$5,Settings!$B$4)))</f>
        <v/>
      </c>
      <c r="S9481" s="17">
        <f>IF(OR($B9481="",$G9481="",$R9481=0),"",$G9481/$R9481)</f>
        <v/>
      </c>
      <c r="T9481">
        <f>IF($S9481="","",IF($S9481&lt;Settings!$B$8,"Critical",IF($S9481&lt;Settings!$B$9,"Semi Critical","Non Critical")))</f>
        <v/>
      </c>
      <c r="U9481">
        <f>IF($B9481="","",IFERROR(VLOOKUP($O9481,Leaders!$A:$B,2,0),"Not Mapped"))</f>
        <v/>
      </c>
    </row>
    <row r="9482">
      <c r="A9482" s="16" t="n"/>
      <c r="G9482" s="17" t="n"/>
      <c r="H9482" s="17" t="n"/>
      <c r="I9482" s="17" t="n"/>
      <c r="J9482" s="17" t="n"/>
      <c r="K9482" s="17" t="n"/>
      <c r="L9482" s="17" t="n"/>
      <c r="N9482">
        <f>IF($B9482="","",IF($C9482="SUPERSTORE","Superstore","DH"))</f>
        <v/>
      </c>
      <c r="O9482">
        <f>IF($B9482="","",IFERROR(VLOOKUP($B9482,Mapping!$A:$C,2,0),"Not Mapped"))</f>
        <v/>
      </c>
      <c r="P9482">
        <f>IF($B9482="","",IFERROR(VLOOKUP($B9482,Mapping!$A:$C,3,0),"Not Mapped"))</f>
        <v/>
      </c>
      <c r="Q9482">
        <f>IF($B9482="","",IF(COUNTIF(Exclusions!$A:$A,$B9482)&gt;0,"Yes","No"))</f>
        <v/>
      </c>
      <c r="R9482" s="17">
        <f>IF($B9482="","",MIN(1,DAY($A9482)/IF($N9482="Superstore",Settings!$B$5,Settings!$B$4)))</f>
        <v/>
      </c>
      <c r="S9482" s="17">
        <f>IF(OR($B9482="",$G9482="",$R9482=0),"",$G9482/$R9482)</f>
        <v/>
      </c>
      <c r="T9482">
        <f>IF($S9482="","",IF($S9482&lt;Settings!$B$8,"Critical",IF($S9482&lt;Settings!$B$9,"Semi Critical","Non Critical")))</f>
        <v/>
      </c>
      <c r="U9482">
        <f>IF($B9482="","",IFERROR(VLOOKUP($O9482,Leaders!$A:$B,2,0),"Not Mapped"))</f>
        <v/>
      </c>
    </row>
    <row r="9483">
      <c r="A9483" s="16" t="n"/>
      <c r="G9483" s="17" t="n"/>
      <c r="H9483" s="17" t="n"/>
      <c r="I9483" s="17" t="n"/>
      <c r="J9483" s="17" t="n"/>
      <c r="K9483" s="17" t="n"/>
      <c r="L9483" s="17" t="n"/>
      <c r="N9483">
        <f>IF($B9483="","",IF($C9483="SUPERSTORE","Superstore","DH"))</f>
        <v/>
      </c>
      <c r="O9483">
        <f>IF($B9483="","",IFERROR(VLOOKUP($B9483,Mapping!$A:$C,2,0),"Not Mapped"))</f>
        <v/>
      </c>
      <c r="P9483">
        <f>IF($B9483="","",IFERROR(VLOOKUP($B9483,Mapping!$A:$C,3,0),"Not Mapped"))</f>
        <v/>
      </c>
      <c r="Q9483">
        <f>IF($B9483="","",IF(COUNTIF(Exclusions!$A:$A,$B9483)&gt;0,"Yes","No"))</f>
        <v/>
      </c>
      <c r="R9483" s="17">
        <f>IF($B9483="","",MIN(1,DAY($A9483)/IF($N9483="Superstore",Settings!$B$5,Settings!$B$4)))</f>
        <v/>
      </c>
      <c r="S9483" s="17">
        <f>IF(OR($B9483="",$G9483="",$R9483=0),"",$G9483/$R9483)</f>
        <v/>
      </c>
      <c r="T9483">
        <f>IF($S9483="","",IF($S9483&lt;Settings!$B$8,"Critical",IF($S9483&lt;Settings!$B$9,"Semi Critical","Non Critical")))</f>
        <v/>
      </c>
      <c r="U9483">
        <f>IF($B9483="","",IFERROR(VLOOKUP($O9483,Leaders!$A:$B,2,0),"Not Mapped"))</f>
        <v/>
      </c>
    </row>
    <row r="9484">
      <c r="A9484" s="16" t="n"/>
      <c r="G9484" s="17" t="n"/>
      <c r="H9484" s="17" t="n"/>
      <c r="I9484" s="17" t="n"/>
      <c r="J9484" s="17" t="n"/>
      <c r="K9484" s="17" t="n"/>
      <c r="L9484" s="17" t="n"/>
      <c r="N9484">
        <f>IF($B9484="","",IF($C9484="SUPERSTORE","Superstore","DH"))</f>
        <v/>
      </c>
      <c r="O9484">
        <f>IF($B9484="","",IFERROR(VLOOKUP($B9484,Mapping!$A:$C,2,0),"Not Mapped"))</f>
        <v/>
      </c>
      <c r="P9484">
        <f>IF($B9484="","",IFERROR(VLOOKUP($B9484,Mapping!$A:$C,3,0),"Not Mapped"))</f>
        <v/>
      </c>
      <c r="Q9484">
        <f>IF($B9484="","",IF(COUNTIF(Exclusions!$A:$A,$B9484)&gt;0,"Yes","No"))</f>
        <v/>
      </c>
      <c r="R9484" s="17">
        <f>IF($B9484="","",MIN(1,DAY($A9484)/IF($N9484="Superstore",Settings!$B$5,Settings!$B$4)))</f>
        <v/>
      </c>
      <c r="S9484" s="17">
        <f>IF(OR($B9484="",$G9484="",$R9484=0),"",$G9484/$R9484)</f>
        <v/>
      </c>
      <c r="T9484">
        <f>IF($S9484="","",IF($S9484&lt;Settings!$B$8,"Critical",IF($S9484&lt;Settings!$B$9,"Semi Critical","Non Critical")))</f>
        <v/>
      </c>
      <c r="U9484">
        <f>IF($B9484="","",IFERROR(VLOOKUP($O9484,Leaders!$A:$B,2,0),"Not Mapped"))</f>
        <v/>
      </c>
    </row>
    <row r="9485">
      <c r="A9485" s="16" t="n"/>
      <c r="G9485" s="17" t="n"/>
      <c r="H9485" s="17" t="n"/>
      <c r="I9485" s="17" t="n"/>
      <c r="J9485" s="17" t="n"/>
      <c r="K9485" s="17" t="n"/>
      <c r="L9485" s="17" t="n"/>
      <c r="N9485">
        <f>IF($B9485="","",IF($C9485="SUPERSTORE","Superstore","DH"))</f>
        <v/>
      </c>
      <c r="O9485">
        <f>IF($B9485="","",IFERROR(VLOOKUP($B9485,Mapping!$A:$C,2,0),"Not Mapped"))</f>
        <v/>
      </c>
      <c r="P9485">
        <f>IF($B9485="","",IFERROR(VLOOKUP($B9485,Mapping!$A:$C,3,0),"Not Mapped"))</f>
        <v/>
      </c>
      <c r="Q9485">
        <f>IF($B9485="","",IF(COUNTIF(Exclusions!$A:$A,$B9485)&gt;0,"Yes","No"))</f>
        <v/>
      </c>
      <c r="R9485" s="17">
        <f>IF($B9485="","",MIN(1,DAY($A9485)/IF($N9485="Superstore",Settings!$B$5,Settings!$B$4)))</f>
        <v/>
      </c>
      <c r="S9485" s="17">
        <f>IF(OR($B9485="",$G9485="",$R9485=0),"",$G9485/$R9485)</f>
        <v/>
      </c>
      <c r="T9485">
        <f>IF($S9485="","",IF($S9485&lt;Settings!$B$8,"Critical",IF($S9485&lt;Settings!$B$9,"Semi Critical","Non Critical")))</f>
        <v/>
      </c>
      <c r="U9485">
        <f>IF($B9485="","",IFERROR(VLOOKUP($O9485,Leaders!$A:$B,2,0),"Not Mapped"))</f>
        <v/>
      </c>
    </row>
    <row r="9486">
      <c r="A9486" s="16" t="n"/>
      <c r="G9486" s="17" t="n"/>
      <c r="H9486" s="17" t="n"/>
      <c r="I9486" s="17" t="n"/>
      <c r="J9486" s="17" t="n"/>
      <c r="K9486" s="17" t="n"/>
      <c r="L9486" s="17" t="n"/>
      <c r="N9486">
        <f>IF($B9486="","",IF($C9486="SUPERSTORE","Superstore","DH"))</f>
        <v/>
      </c>
      <c r="O9486">
        <f>IF($B9486="","",IFERROR(VLOOKUP($B9486,Mapping!$A:$C,2,0),"Not Mapped"))</f>
        <v/>
      </c>
      <c r="P9486">
        <f>IF($B9486="","",IFERROR(VLOOKUP($B9486,Mapping!$A:$C,3,0),"Not Mapped"))</f>
        <v/>
      </c>
      <c r="Q9486">
        <f>IF($B9486="","",IF(COUNTIF(Exclusions!$A:$A,$B9486)&gt;0,"Yes","No"))</f>
        <v/>
      </c>
      <c r="R9486" s="17">
        <f>IF($B9486="","",MIN(1,DAY($A9486)/IF($N9486="Superstore",Settings!$B$5,Settings!$B$4)))</f>
        <v/>
      </c>
      <c r="S9486" s="17">
        <f>IF(OR($B9486="",$G9486="",$R9486=0),"",$G9486/$R9486)</f>
        <v/>
      </c>
      <c r="T9486">
        <f>IF($S9486="","",IF($S9486&lt;Settings!$B$8,"Critical",IF($S9486&lt;Settings!$B$9,"Semi Critical","Non Critical")))</f>
        <v/>
      </c>
      <c r="U9486">
        <f>IF($B9486="","",IFERROR(VLOOKUP($O9486,Leaders!$A:$B,2,0),"Not Mapped"))</f>
        <v/>
      </c>
    </row>
    <row r="9487">
      <c r="A9487" s="16" t="n"/>
      <c r="G9487" s="17" t="n"/>
      <c r="H9487" s="17" t="n"/>
      <c r="I9487" s="17" t="n"/>
      <c r="J9487" s="17" t="n"/>
      <c r="K9487" s="17" t="n"/>
      <c r="L9487" s="17" t="n"/>
      <c r="N9487">
        <f>IF($B9487="","",IF($C9487="SUPERSTORE","Superstore","DH"))</f>
        <v/>
      </c>
      <c r="O9487">
        <f>IF($B9487="","",IFERROR(VLOOKUP($B9487,Mapping!$A:$C,2,0),"Not Mapped"))</f>
        <v/>
      </c>
      <c r="P9487">
        <f>IF($B9487="","",IFERROR(VLOOKUP($B9487,Mapping!$A:$C,3,0),"Not Mapped"))</f>
        <v/>
      </c>
      <c r="Q9487">
        <f>IF($B9487="","",IF(COUNTIF(Exclusions!$A:$A,$B9487)&gt;0,"Yes","No"))</f>
        <v/>
      </c>
      <c r="R9487" s="17">
        <f>IF($B9487="","",MIN(1,DAY($A9487)/IF($N9487="Superstore",Settings!$B$5,Settings!$B$4)))</f>
        <v/>
      </c>
      <c r="S9487" s="17">
        <f>IF(OR($B9487="",$G9487="",$R9487=0),"",$G9487/$R9487)</f>
        <v/>
      </c>
      <c r="T9487">
        <f>IF($S9487="","",IF($S9487&lt;Settings!$B$8,"Critical",IF($S9487&lt;Settings!$B$9,"Semi Critical","Non Critical")))</f>
        <v/>
      </c>
      <c r="U9487">
        <f>IF($B9487="","",IFERROR(VLOOKUP($O9487,Leaders!$A:$B,2,0),"Not Mapped"))</f>
        <v/>
      </c>
    </row>
    <row r="9488">
      <c r="A9488" s="16" t="n"/>
      <c r="G9488" s="17" t="n"/>
      <c r="H9488" s="17" t="n"/>
      <c r="I9488" s="17" t="n"/>
      <c r="J9488" s="17" t="n"/>
      <c r="K9488" s="17" t="n"/>
      <c r="L9488" s="17" t="n"/>
      <c r="N9488">
        <f>IF($B9488="","",IF($C9488="SUPERSTORE","Superstore","DH"))</f>
        <v/>
      </c>
      <c r="O9488">
        <f>IF($B9488="","",IFERROR(VLOOKUP($B9488,Mapping!$A:$C,2,0),"Not Mapped"))</f>
        <v/>
      </c>
      <c r="P9488">
        <f>IF($B9488="","",IFERROR(VLOOKUP($B9488,Mapping!$A:$C,3,0),"Not Mapped"))</f>
        <v/>
      </c>
      <c r="Q9488">
        <f>IF($B9488="","",IF(COUNTIF(Exclusions!$A:$A,$B9488)&gt;0,"Yes","No"))</f>
        <v/>
      </c>
      <c r="R9488" s="17">
        <f>IF($B9488="","",MIN(1,DAY($A9488)/IF($N9488="Superstore",Settings!$B$5,Settings!$B$4)))</f>
        <v/>
      </c>
      <c r="S9488" s="17">
        <f>IF(OR($B9488="",$G9488="",$R9488=0),"",$G9488/$R9488)</f>
        <v/>
      </c>
      <c r="T9488">
        <f>IF($S9488="","",IF($S9488&lt;Settings!$B$8,"Critical",IF($S9488&lt;Settings!$B$9,"Semi Critical","Non Critical")))</f>
        <v/>
      </c>
      <c r="U9488">
        <f>IF($B9488="","",IFERROR(VLOOKUP($O9488,Leaders!$A:$B,2,0),"Not Mapped"))</f>
        <v/>
      </c>
    </row>
    <row r="9489">
      <c r="A9489" s="16" t="n"/>
      <c r="G9489" s="17" t="n"/>
      <c r="H9489" s="17" t="n"/>
      <c r="I9489" s="17" t="n"/>
      <c r="J9489" s="17" t="n"/>
      <c r="K9489" s="17" t="n"/>
      <c r="L9489" s="17" t="n"/>
      <c r="N9489">
        <f>IF($B9489="","",IF($C9489="SUPERSTORE","Superstore","DH"))</f>
        <v/>
      </c>
      <c r="O9489">
        <f>IF($B9489="","",IFERROR(VLOOKUP($B9489,Mapping!$A:$C,2,0),"Not Mapped"))</f>
        <v/>
      </c>
      <c r="P9489">
        <f>IF($B9489="","",IFERROR(VLOOKUP($B9489,Mapping!$A:$C,3,0),"Not Mapped"))</f>
        <v/>
      </c>
      <c r="Q9489">
        <f>IF($B9489="","",IF(COUNTIF(Exclusions!$A:$A,$B9489)&gt;0,"Yes","No"))</f>
        <v/>
      </c>
      <c r="R9489" s="17">
        <f>IF($B9489="","",MIN(1,DAY($A9489)/IF($N9489="Superstore",Settings!$B$5,Settings!$B$4)))</f>
        <v/>
      </c>
      <c r="S9489" s="17">
        <f>IF(OR($B9489="",$G9489="",$R9489=0),"",$G9489/$R9489)</f>
        <v/>
      </c>
      <c r="T9489">
        <f>IF($S9489="","",IF($S9489&lt;Settings!$B$8,"Critical",IF($S9489&lt;Settings!$B$9,"Semi Critical","Non Critical")))</f>
        <v/>
      </c>
      <c r="U9489">
        <f>IF($B9489="","",IFERROR(VLOOKUP($O9489,Leaders!$A:$B,2,0),"Not Mapped"))</f>
        <v/>
      </c>
    </row>
    <row r="9490">
      <c r="A9490" s="16" t="n"/>
      <c r="G9490" s="17" t="n"/>
      <c r="H9490" s="17" t="n"/>
      <c r="I9490" s="17" t="n"/>
      <c r="J9490" s="17" t="n"/>
      <c r="K9490" s="17" t="n"/>
      <c r="L9490" s="17" t="n"/>
      <c r="N9490">
        <f>IF($B9490="","",IF($C9490="SUPERSTORE","Superstore","DH"))</f>
        <v/>
      </c>
      <c r="O9490">
        <f>IF($B9490="","",IFERROR(VLOOKUP($B9490,Mapping!$A:$C,2,0),"Not Mapped"))</f>
        <v/>
      </c>
      <c r="P9490">
        <f>IF($B9490="","",IFERROR(VLOOKUP($B9490,Mapping!$A:$C,3,0),"Not Mapped"))</f>
        <v/>
      </c>
      <c r="Q9490">
        <f>IF($B9490="","",IF(COUNTIF(Exclusions!$A:$A,$B9490)&gt;0,"Yes","No"))</f>
        <v/>
      </c>
      <c r="R9490" s="17">
        <f>IF($B9490="","",MIN(1,DAY($A9490)/IF($N9490="Superstore",Settings!$B$5,Settings!$B$4)))</f>
        <v/>
      </c>
      <c r="S9490" s="17">
        <f>IF(OR($B9490="",$G9490="",$R9490=0),"",$G9490/$R9490)</f>
        <v/>
      </c>
      <c r="T9490">
        <f>IF($S9490="","",IF($S9490&lt;Settings!$B$8,"Critical",IF($S9490&lt;Settings!$B$9,"Semi Critical","Non Critical")))</f>
        <v/>
      </c>
      <c r="U9490">
        <f>IF($B9490="","",IFERROR(VLOOKUP($O9490,Leaders!$A:$B,2,0),"Not Mapped"))</f>
        <v/>
      </c>
    </row>
    <row r="9491">
      <c r="A9491" s="16" t="n"/>
      <c r="G9491" s="17" t="n"/>
      <c r="H9491" s="17" t="n"/>
      <c r="I9491" s="17" t="n"/>
      <c r="J9491" s="17" t="n"/>
      <c r="K9491" s="17" t="n"/>
      <c r="L9491" s="17" t="n"/>
      <c r="N9491">
        <f>IF($B9491="","",IF($C9491="SUPERSTORE","Superstore","DH"))</f>
        <v/>
      </c>
      <c r="O9491">
        <f>IF($B9491="","",IFERROR(VLOOKUP($B9491,Mapping!$A:$C,2,0),"Not Mapped"))</f>
        <v/>
      </c>
      <c r="P9491">
        <f>IF($B9491="","",IFERROR(VLOOKUP($B9491,Mapping!$A:$C,3,0),"Not Mapped"))</f>
        <v/>
      </c>
      <c r="Q9491">
        <f>IF($B9491="","",IF(COUNTIF(Exclusions!$A:$A,$B9491)&gt;0,"Yes","No"))</f>
        <v/>
      </c>
      <c r="R9491" s="17">
        <f>IF($B9491="","",MIN(1,DAY($A9491)/IF($N9491="Superstore",Settings!$B$5,Settings!$B$4)))</f>
        <v/>
      </c>
      <c r="S9491" s="17">
        <f>IF(OR($B9491="",$G9491="",$R9491=0),"",$G9491/$R9491)</f>
        <v/>
      </c>
      <c r="T9491">
        <f>IF($S9491="","",IF($S9491&lt;Settings!$B$8,"Critical",IF($S9491&lt;Settings!$B$9,"Semi Critical","Non Critical")))</f>
        <v/>
      </c>
      <c r="U9491">
        <f>IF($B9491="","",IFERROR(VLOOKUP($O9491,Leaders!$A:$B,2,0),"Not Mapped"))</f>
        <v/>
      </c>
    </row>
    <row r="9492">
      <c r="A9492" s="16" t="n"/>
      <c r="G9492" s="17" t="n"/>
      <c r="H9492" s="17" t="n"/>
      <c r="I9492" s="17" t="n"/>
      <c r="J9492" s="17" t="n"/>
      <c r="K9492" s="17" t="n"/>
      <c r="L9492" s="17" t="n"/>
      <c r="N9492">
        <f>IF($B9492="","",IF($C9492="SUPERSTORE","Superstore","DH"))</f>
        <v/>
      </c>
      <c r="O9492">
        <f>IF($B9492="","",IFERROR(VLOOKUP($B9492,Mapping!$A:$C,2,0),"Not Mapped"))</f>
        <v/>
      </c>
      <c r="P9492">
        <f>IF($B9492="","",IFERROR(VLOOKUP($B9492,Mapping!$A:$C,3,0),"Not Mapped"))</f>
        <v/>
      </c>
      <c r="Q9492">
        <f>IF($B9492="","",IF(COUNTIF(Exclusions!$A:$A,$B9492)&gt;0,"Yes","No"))</f>
        <v/>
      </c>
      <c r="R9492" s="17">
        <f>IF($B9492="","",MIN(1,DAY($A9492)/IF($N9492="Superstore",Settings!$B$5,Settings!$B$4)))</f>
        <v/>
      </c>
      <c r="S9492" s="17">
        <f>IF(OR($B9492="",$G9492="",$R9492=0),"",$G9492/$R9492)</f>
        <v/>
      </c>
      <c r="T9492">
        <f>IF($S9492="","",IF($S9492&lt;Settings!$B$8,"Critical",IF($S9492&lt;Settings!$B$9,"Semi Critical","Non Critical")))</f>
        <v/>
      </c>
      <c r="U9492">
        <f>IF($B9492="","",IFERROR(VLOOKUP($O9492,Leaders!$A:$B,2,0),"Not Mapped"))</f>
        <v/>
      </c>
    </row>
    <row r="9493">
      <c r="A9493" s="16" t="n"/>
      <c r="G9493" s="17" t="n"/>
      <c r="H9493" s="17" t="n"/>
      <c r="I9493" s="17" t="n"/>
      <c r="J9493" s="17" t="n"/>
      <c r="K9493" s="17" t="n"/>
      <c r="L9493" s="17" t="n"/>
      <c r="N9493">
        <f>IF($B9493="","",IF($C9493="SUPERSTORE","Superstore","DH"))</f>
        <v/>
      </c>
      <c r="O9493">
        <f>IF($B9493="","",IFERROR(VLOOKUP($B9493,Mapping!$A:$C,2,0),"Not Mapped"))</f>
        <v/>
      </c>
      <c r="P9493">
        <f>IF($B9493="","",IFERROR(VLOOKUP($B9493,Mapping!$A:$C,3,0),"Not Mapped"))</f>
        <v/>
      </c>
      <c r="Q9493">
        <f>IF($B9493="","",IF(COUNTIF(Exclusions!$A:$A,$B9493)&gt;0,"Yes","No"))</f>
        <v/>
      </c>
      <c r="R9493" s="17">
        <f>IF($B9493="","",MIN(1,DAY($A9493)/IF($N9493="Superstore",Settings!$B$5,Settings!$B$4)))</f>
        <v/>
      </c>
      <c r="S9493" s="17">
        <f>IF(OR($B9493="",$G9493="",$R9493=0),"",$G9493/$R9493)</f>
        <v/>
      </c>
      <c r="T9493">
        <f>IF($S9493="","",IF($S9493&lt;Settings!$B$8,"Critical",IF($S9493&lt;Settings!$B$9,"Semi Critical","Non Critical")))</f>
        <v/>
      </c>
      <c r="U9493">
        <f>IF($B9493="","",IFERROR(VLOOKUP($O9493,Leaders!$A:$B,2,0),"Not Mapped"))</f>
        <v/>
      </c>
    </row>
    <row r="9494">
      <c r="A9494" s="16" t="n"/>
      <c r="G9494" s="17" t="n"/>
      <c r="H9494" s="17" t="n"/>
      <c r="I9494" s="17" t="n"/>
      <c r="J9494" s="17" t="n"/>
      <c r="K9494" s="17" t="n"/>
      <c r="L9494" s="17" t="n"/>
      <c r="N9494">
        <f>IF($B9494="","",IF($C9494="SUPERSTORE","Superstore","DH"))</f>
        <v/>
      </c>
      <c r="O9494">
        <f>IF($B9494="","",IFERROR(VLOOKUP($B9494,Mapping!$A:$C,2,0),"Not Mapped"))</f>
        <v/>
      </c>
      <c r="P9494">
        <f>IF($B9494="","",IFERROR(VLOOKUP($B9494,Mapping!$A:$C,3,0),"Not Mapped"))</f>
        <v/>
      </c>
      <c r="Q9494">
        <f>IF($B9494="","",IF(COUNTIF(Exclusions!$A:$A,$B9494)&gt;0,"Yes","No"))</f>
        <v/>
      </c>
      <c r="R9494" s="17">
        <f>IF($B9494="","",MIN(1,DAY($A9494)/IF($N9494="Superstore",Settings!$B$5,Settings!$B$4)))</f>
        <v/>
      </c>
      <c r="S9494" s="17">
        <f>IF(OR($B9494="",$G9494="",$R9494=0),"",$G9494/$R9494)</f>
        <v/>
      </c>
      <c r="T9494">
        <f>IF($S9494="","",IF($S9494&lt;Settings!$B$8,"Critical",IF($S9494&lt;Settings!$B$9,"Semi Critical","Non Critical")))</f>
        <v/>
      </c>
      <c r="U9494">
        <f>IF($B9494="","",IFERROR(VLOOKUP($O9494,Leaders!$A:$B,2,0),"Not Mapped"))</f>
        <v/>
      </c>
    </row>
    <row r="9495">
      <c r="A9495" s="16" t="n"/>
      <c r="G9495" s="17" t="n"/>
      <c r="H9495" s="17" t="n"/>
      <c r="I9495" s="17" t="n"/>
      <c r="J9495" s="17" t="n"/>
      <c r="K9495" s="17" t="n"/>
      <c r="L9495" s="17" t="n"/>
      <c r="N9495">
        <f>IF($B9495="","",IF($C9495="SUPERSTORE","Superstore","DH"))</f>
        <v/>
      </c>
      <c r="O9495">
        <f>IF($B9495="","",IFERROR(VLOOKUP($B9495,Mapping!$A:$C,2,0),"Not Mapped"))</f>
        <v/>
      </c>
      <c r="P9495">
        <f>IF($B9495="","",IFERROR(VLOOKUP($B9495,Mapping!$A:$C,3,0),"Not Mapped"))</f>
        <v/>
      </c>
      <c r="Q9495">
        <f>IF($B9495="","",IF(COUNTIF(Exclusions!$A:$A,$B9495)&gt;0,"Yes","No"))</f>
        <v/>
      </c>
      <c r="R9495" s="17">
        <f>IF($B9495="","",MIN(1,DAY($A9495)/IF($N9495="Superstore",Settings!$B$5,Settings!$B$4)))</f>
        <v/>
      </c>
      <c r="S9495" s="17">
        <f>IF(OR($B9495="",$G9495="",$R9495=0),"",$G9495/$R9495)</f>
        <v/>
      </c>
      <c r="T9495">
        <f>IF($S9495="","",IF($S9495&lt;Settings!$B$8,"Critical",IF($S9495&lt;Settings!$B$9,"Semi Critical","Non Critical")))</f>
        <v/>
      </c>
      <c r="U9495">
        <f>IF($B9495="","",IFERROR(VLOOKUP($O9495,Leaders!$A:$B,2,0),"Not Mapped"))</f>
        <v/>
      </c>
    </row>
    <row r="9496">
      <c r="A9496" s="16" t="n"/>
      <c r="G9496" s="17" t="n"/>
      <c r="H9496" s="17" t="n"/>
      <c r="I9496" s="17" t="n"/>
      <c r="J9496" s="17" t="n"/>
      <c r="K9496" s="17" t="n"/>
      <c r="L9496" s="17" t="n"/>
      <c r="N9496">
        <f>IF($B9496="","",IF($C9496="SUPERSTORE","Superstore","DH"))</f>
        <v/>
      </c>
      <c r="O9496">
        <f>IF($B9496="","",IFERROR(VLOOKUP($B9496,Mapping!$A:$C,2,0),"Not Mapped"))</f>
        <v/>
      </c>
      <c r="P9496">
        <f>IF($B9496="","",IFERROR(VLOOKUP($B9496,Mapping!$A:$C,3,0),"Not Mapped"))</f>
        <v/>
      </c>
      <c r="Q9496">
        <f>IF($B9496="","",IF(COUNTIF(Exclusions!$A:$A,$B9496)&gt;0,"Yes","No"))</f>
        <v/>
      </c>
      <c r="R9496" s="17">
        <f>IF($B9496="","",MIN(1,DAY($A9496)/IF($N9496="Superstore",Settings!$B$5,Settings!$B$4)))</f>
        <v/>
      </c>
      <c r="S9496" s="17">
        <f>IF(OR($B9496="",$G9496="",$R9496=0),"",$G9496/$R9496)</f>
        <v/>
      </c>
      <c r="T9496">
        <f>IF($S9496="","",IF($S9496&lt;Settings!$B$8,"Critical",IF($S9496&lt;Settings!$B$9,"Semi Critical","Non Critical")))</f>
        <v/>
      </c>
      <c r="U9496">
        <f>IF($B9496="","",IFERROR(VLOOKUP($O9496,Leaders!$A:$B,2,0),"Not Mapped"))</f>
        <v/>
      </c>
    </row>
    <row r="9497">
      <c r="A9497" s="16" t="n"/>
      <c r="G9497" s="17" t="n"/>
      <c r="H9497" s="17" t="n"/>
      <c r="I9497" s="17" t="n"/>
      <c r="J9497" s="17" t="n"/>
      <c r="K9497" s="17" t="n"/>
      <c r="L9497" s="17" t="n"/>
      <c r="N9497">
        <f>IF($B9497="","",IF($C9497="SUPERSTORE","Superstore","DH"))</f>
        <v/>
      </c>
      <c r="O9497">
        <f>IF($B9497="","",IFERROR(VLOOKUP($B9497,Mapping!$A:$C,2,0),"Not Mapped"))</f>
        <v/>
      </c>
      <c r="P9497">
        <f>IF($B9497="","",IFERROR(VLOOKUP($B9497,Mapping!$A:$C,3,0),"Not Mapped"))</f>
        <v/>
      </c>
      <c r="Q9497">
        <f>IF($B9497="","",IF(COUNTIF(Exclusions!$A:$A,$B9497)&gt;0,"Yes","No"))</f>
        <v/>
      </c>
      <c r="R9497" s="17">
        <f>IF($B9497="","",MIN(1,DAY($A9497)/IF($N9497="Superstore",Settings!$B$5,Settings!$B$4)))</f>
        <v/>
      </c>
      <c r="S9497" s="17">
        <f>IF(OR($B9497="",$G9497="",$R9497=0),"",$G9497/$R9497)</f>
        <v/>
      </c>
      <c r="T9497">
        <f>IF($S9497="","",IF($S9497&lt;Settings!$B$8,"Critical",IF($S9497&lt;Settings!$B$9,"Semi Critical","Non Critical")))</f>
        <v/>
      </c>
      <c r="U9497">
        <f>IF($B9497="","",IFERROR(VLOOKUP($O9497,Leaders!$A:$B,2,0),"Not Mapped"))</f>
        <v/>
      </c>
    </row>
    <row r="9498">
      <c r="A9498" s="16" t="n"/>
      <c r="G9498" s="17" t="n"/>
      <c r="H9498" s="17" t="n"/>
      <c r="I9498" s="17" t="n"/>
      <c r="J9498" s="17" t="n"/>
      <c r="K9498" s="17" t="n"/>
      <c r="L9498" s="17" t="n"/>
      <c r="N9498">
        <f>IF($B9498="","",IF($C9498="SUPERSTORE","Superstore","DH"))</f>
        <v/>
      </c>
      <c r="O9498">
        <f>IF($B9498="","",IFERROR(VLOOKUP($B9498,Mapping!$A:$C,2,0),"Not Mapped"))</f>
        <v/>
      </c>
      <c r="P9498">
        <f>IF($B9498="","",IFERROR(VLOOKUP($B9498,Mapping!$A:$C,3,0),"Not Mapped"))</f>
        <v/>
      </c>
      <c r="Q9498">
        <f>IF($B9498="","",IF(COUNTIF(Exclusions!$A:$A,$B9498)&gt;0,"Yes","No"))</f>
        <v/>
      </c>
      <c r="R9498" s="17">
        <f>IF($B9498="","",MIN(1,DAY($A9498)/IF($N9498="Superstore",Settings!$B$5,Settings!$B$4)))</f>
        <v/>
      </c>
      <c r="S9498" s="17">
        <f>IF(OR($B9498="",$G9498="",$R9498=0),"",$G9498/$R9498)</f>
        <v/>
      </c>
      <c r="T9498">
        <f>IF($S9498="","",IF($S9498&lt;Settings!$B$8,"Critical",IF($S9498&lt;Settings!$B$9,"Semi Critical","Non Critical")))</f>
        <v/>
      </c>
      <c r="U9498">
        <f>IF($B9498="","",IFERROR(VLOOKUP($O9498,Leaders!$A:$B,2,0),"Not Mapped"))</f>
        <v/>
      </c>
    </row>
    <row r="9499">
      <c r="A9499" s="16" t="n"/>
      <c r="G9499" s="17" t="n"/>
      <c r="H9499" s="17" t="n"/>
      <c r="I9499" s="17" t="n"/>
      <c r="J9499" s="17" t="n"/>
      <c r="K9499" s="17" t="n"/>
      <c r="L9499" s="17" t="n"/>
      <c r="N9499">
        <f>IF($B9499="","",IF($C9499="SUPERSTORE","Superstore","DH"))</f>
        <v/>
      </c>
      <c r="O9499">
        <f>IF($B9499="","",IFERROR(VLOOKUP($B9499,Mapping!$A:$C,2,0),"Not Mapped"))</f>
        <v/>
      </c>
      <c r="P9499">
        <f>IF($B9499="","",IFERROR(VLOOKUP($B9499,Mapping!$A:$C,3,0),"Not Mapped"))</f>
        <v/>
      </c>
      <c r="Q9499">
        <f>IF($B9499="","",IF(COUNTIF(Exclusions!$A:$A,$B9499)&gt;0,"Yes","No"))</f>
        <v/>
      </c>
      <c r="R9499" s="17">
        <f>IF($B9499="","",MIN(1,DAY($A9499)/IF($N9499="Superstore",Settings!$B$5,Settings!$B$4)))</f>
        <v/>
      </c>
      <c r="S9499" s="17">
        <f>IF(OR($B9499="",$G9499="",$R9499=0),"",$G9499/$R9499)</f>
        <v/>
      </c>
      <c r="T9499">
        <f>IF($S9499="","",IF($S9499&lt;Settings!$B$8,"Critical",IF($S9499&lt;Settings!$B$9,"Semi Critical","Non Critical")))</f>
        <v/>
      </c>
      <c r="U9499">
        <f>IF($B9499="","",IFERROR(VLOOKUP($O9499,Leaders!$A:$B,2,0),"Not Mapped"))</f>
        <v/>
      </c>
    </row>
    <row r="9500">
      <c r="A9500" s="16" t="n"/>
      <c r="G9500" s="17" t="n"/>
      <c r="H9500" s="17" t="n"/>
      <c r="I9500" s="17" t="n"/>
      <c r="J9500" s="17" t="n"/>
      <c r="K9500" s="17" t="n"/>
      <c r="L9500" s="17" t="n"/>
      <c r="N9500">
        <f>IF($B9500="","",IF($C9500="SUPERSTORE","Superstore","DH"))</f>
        <v/>
      </c>
      <c r="O9500">
        <f>IF($B9500="","",IFERROR(VLOOKUP($B9500,Mapping!$A:$C,2,0),"Not Mapped"))</f>
        <v/>
      </c>
      <c r="P9500">
        <f>IF($B9500="","",IFERROR(VLOOKUP($B9500,Mapping!$A:$C,3,0),"Not Mapped"))</f>
        <v/>
      </c>
      <c r="Q9500">
        <f>IF($B9500="","",IF(COUNTIF(Exclusions!$A:$A,$B9500)&gt;0,"Yes","No"))</f>
        <v/>
      </c>
      <c r="R9500" s="17">
        <f>IF($B9500="","",MIN(1,DAY($A9500)/IF($N9500="Superstore",Settings!$B$5,Settings!$B$4)))</f>
        <v/>
      </c>
      <c r="S9500" s="17">
        <f>IF(OR($B9500="",$G9500="",$R9500=0),"",$G9500/$R9500)</f>
        <v/>
      </c>
      <c r="T9500">
        <f>IF($S9500="","",IF($S9500&lt;Settings!$B$8,"Critical",IF($S9500&lt;Settings!$B$9,"Semi Critical","Non Critical")))</f>
        <v/>
      </c>
      <c r="U9500">
        <f>IF($B9500="","",IFERROR(VLOOKUP($O9500,Leaders!$A:$B,2,0),"Not Mapped"))</f>
        <v/>
      </c>
    </row>
    <row r="9501">
      <c r="A9501" s="16" t="n"/>
      <c r="G9501" s="17" t="n"/>
      <c r="H9501" s="17" t="n"/>
      <c r="I9501" s="17" t="n"/>
      <c r="J9501" s="17" t="n"/>
      <c r="K9501" s="17" t="n"/>
      <c r="L9501" s="17" t="n"/>
      <c r="N9501">
        <f>IF($B9501="","",IF($C9501="SUPERSTORE","Superstore","DH"))</f>
        <v/>
      </c>
      <c r="O9501">
        <f>IF($B9501="","",IFERROR(VLOOKUP($B9501,Mapping!$A:$C,2,0),"Not Mapped"))</f>
        <v/>
      </c>
      <c r="P9501">
        <f>IF($B9501="","",IFERROR(VLOOKUP($B9501,Mapping!$A:$C,3,0),"Not Mapped"))</f>
        <v/>
      </c>
      <c r="Q9501">
        <f>IF($B9501="","",IF(COUNTIF(Exclusions!$A:$A,$B9501)&gt;0,"Yes","No"))</f>
        <v/>
      </c>
      <c r="R9501" s="17">
        <f>IF($B9501="","",MIN(1,DAY($A9501)/IF($N9501="Superstore",Settings!$B$5,Settings!$B$4)))</f>
        <v/>
      </c>
      <c r="S9501" s="17">
        <f>IF(OR($B9501="",$G9501="",$R9501=0),"",$G9501/$R9501)</f>
        <v/>
      </c>
      <c r="T9501">
        <f>IF($S9501="","",IF($S9501&lt;Settings!$B$8,"Critical",IF($S9501&lt;Settings!$B$9,"Semi Critical","Non Critical")))</f>
        <v/>
      </c>
      <c r="U9501">
        <f>IF($B9501="","",IFERROR(VLOOKUP($O9501,Leaders!$A:$B,2,0),"Not Mapped"))</f>
        <v/>
      </c>
    </row>
    <row r="9502">
      <c r="A9502" s="16" t="n"/>
      <c r="G9502" s="17" t="n"/>
      <c r="H9502" s="17" t="n"/>
      <c r="I9502" s="17" t="n"/>
      <c r="J9502" s="17" t="n"/>
      <c r="K9502" s="17" t="n"/>
      <c r="L9502" s="17" t="n"/>
      <c r="N9502">
        <f>IF($B9502="","",IF($C9502="SUPERSTORE","Superstore","DH"))</f>
        <v/>
      </c>
      <c r="O9502">
        <f>IF($B9502="","",IFERROR(VLOOKUP($B9502,Mapping!$A:$C,2,0),"Not Mapped"))</f>
        <v/>
      </c>
      <c r="P9502">
        <f>IF($B9502="","",IFERROR(VLOOKUP($B9502,Mapping!$A:$C,3,0),"Not Mapped"))</f>
        <v/>
      </c>
      <c r="Q9502">
        <f>IF($B9502="","",IF(COUNTIF(Exclusions!$A:$A,$B9502)&gt;0,"Yes","No"))</f>
        <v/>
      </c>
      <c r="R9502" s="17">
        <f>IF($B9502="","",MIN(1,DAY($A9502)/IF($N9502="Superstore",Settings!$B$5,Settings!$B$4)))</f>
        <v/>
      </c>
      <c r="S9502" s="17">
        <f>IF(OR($B9502="",$G9502="",$R9502=0),"",$G9502/$R9502)</f>
        <v/>
      </c>
      <c r="T9502">
        <f>IF($S9502="","",IF($S9502&lt;Settings!$B$8,"Critical",IF($S9502&lt;Settings!$B$9,"Semi Critical","Non Critical")))</f>
        <v/>
      </c>
      <c r="U9502">
        <f>IF($B9502="","",IFERROR(VLOOKUP($O9502,Leaders!$A:$B,2,0),"Not Mapped"))</f>
        <v/>
      </c>
    </row>
    <row r="9503">
      <c r="A9503" s="16" t="n"/>
      <c r="G9503" s="17" t="n"/>
      <c r="H9503" s="17" t="n"/>
      <c r="I9503" s="17" t="n"/>
      <c r="J9503" s="17" t="n"/>
      <c r="K9503" s="17" t="n"/>
      <c r="L9503" s="17" t="n"/>
      <c r="N9503">
        <f>IF($B9503="","",IF($C9503="SUPERSTORE","Superstore","DH"))</f>
        <v/>
      </c>
      <c r="O9503">
        <f>IF($B9503="","",IFERROR(VLOOKUP($B9503,Mapping!$A:$C,2,0),"Not Mapped"))</f>
        <v/>
      </c>
      <c r="P9503">
        <f>IF($B9503="","",IFERROR(VLOOKUP($B9503,Mapping!$A:$C,3,0),"Not Mapped"))</f>
        <v/>
      </c>
      <c r="Q9503">
        <f>IF($B9503="","",IF(COUNTIF(Exclusions!$A:$A,$B9503)&gt;0,"Yes","No"))</f>
        <v/>
      </c>
      <c r="R9503" s="17">
        <f>IF($B9503="","",MIN(1,DAY($A9503)/IF($N9503="Superstore",Settings!$B$5,Settings!$B$4)))</f>
        <v/>
      </c>
      <c r="S9503" s="17">
        <f>IF(OR($B9503="",$G9503="",$R9503=0),"",$G9503/$R9503)</f>
        <v/>
      </c>
      <c r="T9503">
        <f>IF($S9503="","",IF($S9503&lt;Settings!$B$8,"Critical",IF($S9503&lt;Settings!$B$9,"Semi Critical","Non Critical")))</f>
        <v/>
      </c>
      <c r="U9503">
        <f>IF($B9503="","",IFERROR(VLOOKUP($O9503,Leaders!$A:$B,2,0),"Not Mapped"))</f>
        <v/>
      </c>
    </row>
    <row r="9504">
      <c r="A9504" s="16" t="n"/>
      <c r="G9504" s="17" t="n"/>
      <c r="H9504" s="17" t="n"/>
      <c r="I9504" s="17" t="n"/>
      <c r="J9504" s="17" t="n"/>
      <c r="K9504" s="17" t="n"/>
      <c r="L9504" s="17" t="n"/>
      <c r="N9504">
        <f>IF($B9504="","",IF($C9504="SUPERSTORE","Superstore","DH"))</f>
        <v/>
      </c>
      <c r="O9504">
        <f>IF($B9504="","",IFERROR(VLOOKUP($B9504,Mapping!$A:$C,2,0),"Not Mapped"))</f>
        <v/>
      </c>
      <c r="P9504">
        <f>IF($B9504="","",IFERROR(VLOOKUP($B9504,Mapping!$A:$C,3,0),"Not Mapped"))</f>
        <v/>
      </c>
      <c r="Q9504">
        <f>IF($B9504="","",IF(COUNTIF(Exclusions!$A:$A,$B9504)&gt;0,"Yes","No"))</f>
        <v/>
      </c>
      <c r="R9504" s="17">
        <f>IF($B9504="","",MIN(1,DAY($A9504)/IF($N9504="Superstore",Settings!$B$5,Settings!$B$4)))</f>
        <v/>
      </c>
      <c r="S9504" s="17">
        <f>IF(OR($B9504="",$G9504="",$R9504=0),"",$G9504/$R9504)</f>
        <v/>
      </c>
      <c r="T9504">
        <f>IF($S9504="","",IF($S9504&lt;Settings!$B$8,"Critical",IF($S9504&lt;Settings!$B$9,"Semi Critical","Non Critical")))</f>
        <v/>
      </c>
      <c r="U9504">
        <f>IF($B9504="","",IFERROR(VLOOKUP($O9504,Leaders!$A:$B,2,0),"Not Mapped"))</f>
        <v/>
      </c>
    </row>
    <row r="9505">
      <c r="A9505" s="16" t="n"/>
      <c r="G9505" s="17" t="n"/>
      <c r="H9505" s="17" t="n"/>
      <c r="I9505" s="17" t="n"/>
      <c r="J9505" s="17" t="n"/>
      <c r="K9505" s="17" t="n"/>
      <c r="L9505" s="17" t="n"/>
      <c r="N9505">
        <f>IF($B9505="","",IF($C9505="SUPERSTORE","Superstore","DH"))</f>
        <v/>
      </c>
      <c r="O9505">
        <f>IF($B9505="","",IFERROR(VLOOKUP($B9505,Mapping!$A:$C,2,0),"Not Mapped"))</f>
        <v/>
      </c>
      <c r="P9505">
        <f>IF($B9505="","",IFERROR(VLOOKUP($B9505,Mapping!$A:$C,3,0),"Not Mapped"))</f>
        <v/>
      </c>
      <c r="Q9505">
        <f>IF($B9505="","",IF(COUNTIF(Exclusions!$A:$A,$B9505)&gt;0,"Yes","No"))</f>
        <v/>
      </c>
      <c r="R9505" s="17">
        <f>IF($B9505="","",MIN(1,DAY($A9505)/IF($N9505="Superstore",Settings!$B$5,Settings!$B$4)))</f>
        <v/>
      </c>
      <c r="S9505" s="17">
        <f>IF(OR($B9505="",$G9505="",$R9505=0),"",$G9505/$R9505)</f>
        <v/>
      </c>
      <c r="T9505">
        <f>IF($S9505="","",IF($S9505&lt;Settings!$B$8,"Critical",IF($S9505&lt;Settings!$B$9,"Semi Critical","Non Critical")))</f>
        <v/>
      </c>
      <c r="U9505">
        <f>IF($B9505="","",IFERROR(VLOOKUP($O9505,Leaders!$A:$B,2,0),"Not Mapped"))</f>
        <v/>
      </c>
    </row>
    <row r="9506">
      <c r="A9506" s="16" t="n"/>
      <c r="G9506" s="17" t="n"/>
      <c r="H9506" s="17" t="n"/>
      <c r="I9506" s="17" t="n"/>
      <c r="J9506" s="17" t="n"/>
      <c r="K9506" s="17" t="n"/>
      <c r="L9506" s="17" t="n"/>
      <c r="N9506">
        <f>IF($B9506="","",IF($C9506="SUPERSTORE","Superstore","DH"))</f>
        <v/>
      </c>
      <c r="O9506">
        <f>IF($B9506="","",IFERROR(VLOOKUP($B9506,Mapping!$A:$C,2,0),"Not Mapped"))</f>
        <v/>
      </c>
      <c r="P9506">
        <f>IF($B9506="","",IFERROR(VLOOKUP($B9506,Mapping!$A:$C,3,0),"Not Mapped"))</f>
        <v/>
      </c>
      <c r="Q9506">
        <f>IF($B9506="","",IF(COUNTIF(Exclusions!$A:$A,$B9506)&gt;0,"Yes","No"))</f>
        <v/>
      </c>
      <c r="R9506" s="17">
        <f>IF($B9506="","",MIN(1,DAY($A9506)/IF($N9506="Superstore",Settings!$B$5,Settings!$B$4)))</f>
        <v/>
      </c>
      <c r="S9506" s="17">
        <f>IF(OR($B9506="",$G9506="",$R9506=0),"",$G9506/$R9506)</f>
        <v/>
      </c>
      <c r="T9506">
        <f>IF($S9506="","",IF($S9506&lt;Settings!$B$8,"Critical",IF($S9506&lt;Settings!$B$9,"Semi Critical","Non Critical")))</f>
        <v/>
      </c>
      <c r="U9506">
        <f>IF($B9506="","",IFERROR(VLOOKUP($O9506,Leaders!$A:$B,2,0),"Not Mapped"))</f>
        <v/>
      </c>
    </row>
    <row r="9507">
      <c r="A9507" s="16" t="n"/>
      <c r="G9507" s="17" t="n"/>
      <c r="H9507" s="17" t="n"/>
      <c r="I9507" s="17" t="n"/>
      <c r="J9507" s="17" t="n"/>
      <c r="K9507" s="17" t="n"/>
      <c r="L9507" s="17" t="n"/>
      <c r="N9507">
        <f>IF($B9507="","",IF($C9507="SUPERSTORE","Superstore","DH"))</f>
        <v/>
      </c>
      <c r="O9507">
        <f>IF($B9507="","",IFERROR(VLOOKUP($B9507,Mapping!$A:$C,2,0),"Not Mapped"))</f>
        <v/>
      </c>
      <c r="P9507">
        <f>IF($B9507="","",IFERROR(VLOOKUP($B9507,Mapping!$A:$C,3,0),"Not Mapped"))</f>
        <v/>
      </c>
      <c r="Q9507">
        <f>IF($B9507="","",IF(COUNTIF(Exclusions!$A:$A,$B9507)&gt;0,"Yes","No"))</f>
        <v/>
      </c>
      <c r="R9507" s="17">
        <f>IF($B9507="","",MIN(1,DAY($A9507)/IF($N9507="Superstore",Settings!$B$5,Settings!$B$4)))</f>
        <v/>
      </c>
      <c r="S9507" s="17">
        <f>IF(OR($B9507="",$G9507="",$R9507=0),"",$G9507/$R9507)</f>
        <v/>
      </c>
      <c r="T9507">
        <f>IF($S9507="","",IF($S9507&lt;Settings!$B$8,"Critical",IF($S9507&lt;Settings!$B$9,"Semi Critical","Non Critical")))</f>
        <v/>
      </c>
      <c r="U9507">
        <f>IF($B9507="","",IFERROR(VLOOKUP($O9507,Leaders!$A:$B,2,0),"Not Mapped"))</f>
        <v/>
      </c>
    </row>
    <row r="9508">
      <c r="A9508" s="16" t="n"/>
      <c r="G9508" s="17" t="n"/>
      <c r="H9508" s="17" t="n"/>
      <c r="I9508" s="17" t="n"/>
      <c r="J9508" s="17" t="n"/>
      <c r="K9508" s="17" t="n"/>
      <c r="L9508" s="17" t="n"/>
      <c r="N9508">
        <f>IF($B9508="","",IF($C9508="SUPERSTORE","Superstore","DH"))</f>
        <v/>
      </c>
      <c r="O9508">
        <f>IF($B9508="","",IFERROR(VLOOKUP($B9508,Mapping!$A:$C,2,0),"Not Mapped"))</f>
        <v/>
      </c>
      <c r="P9508">
        <f>IF($B9508="","",IFERROR(VLOOKUP($B9508,Mapping!$A:$C,3,0),"Not Mapped"))</f>
        <v/>
      </c>
      <c r="Q9508">
        <f>IF($B9508="","",IF(COUNTIF(Exclusions!$A:$A,$B9508)&gt;0,"Yes","No"))</f>
        <v/>
      </c>
      <c r="R9508" s="17">
        <f>IF($B9508="","",MIN(1,DAY($A9508)/IF($N9508="Superstore",Settings!$B$5,Settings!$B$4)))</f>
        <v/>
      </c>
      <c r="S9508" s="17">
        <f>IF(OR($B9508="",$G9508="",$R9508=0),"",$G9508/$R9508)</f>
        <v/>
      </c>
      <c r="T9508">
        <f>IF($S9508="","",IF($S9508&lt;Settings!$B$8,"Critical",IF($S9508&lt;Settings!$B$9,"Semi Critical","Non Critical")))</f>
        <v/>
      </c>
      <c r="U9508">
        <f>IF($B9508="","",IFERROR(VLOOKUP($O9508,Leaders!$A:$B,2,0),"Not Mapped"))</f>
        <v/>
      </c>
    </row>
    <row r="9509">
      <c r="A9509" s="16" t="n"/>
      <c r="G9509" s="17" t="n"/>
      <c r="H9509" s="17" t="n"/>
      <c r="I9509" s="17" t="n"/>
      <c r="J9509" s="17" t="n"/>
      <c r="K9509" s="17" t="n"/>
      <c r="L9509" s="17" t="n"/>
      <c r="N9509">
        <f>IF($B9509="","",IF($C9509="SUPERSTORE","Superstore","DH"))</f>
        <v/>
      </c>
      <c r="O9509">
        <f>IF($B9509="","",IFERROR(VLOOKUP($B9509,Mapping!$A:$C,2,0),"Not Mapped"))</f>
        <v/>
      </c>
      <c r="P9509">
        <f>IF($B9509="","",IFERROR(VLOOKUP($B9509,Mapping!$A:$C,3,0),"Not Mapped"))</f>
        <v/>
      </c>
      <c r="Q9509">
        <f>IF($B9509="","",IF(COUNTIF(Exclusions!$A:$A,$B9509)&gt;0,"Yes","No"))</f>
        <v/>
      </c>
      <c r="R9509" s="17">
        <f>IF($B9509="","",MIN(1,DAY($A9509)/IF($N9509="Superstore",Settings!$B$5,Settings!$B$4)))</f>
        <v/>
      </c>
      <c r="S9509" s="17">
        <f>IF(OR($B9509="",$G9509="",$R9509=0),"",$G9509/$R9509)</f>
        <v/>
      </c>
      <c r="T9509">
        <f>IF($S9509="","",IF($S9509&lt;Settings!$B$8,"Critical",IF($S9509&lt;Settings!$B$9,"Semi Critical","Non Critical")))</f>
        <v/>
      </c>
      <c r="U9509">
        <f>IF($B9509="","",IFERROR(VLOOKUP($O9509,Leaders!$A:$B,2,0),"Not Mapped"))</f>
        <v/>
      </c>
    </row>
    <row r="9510">
      <c r="A9510" s="16" t="n"/>
      <c r="G9510" s="17" t="n"/>
      <c r="H9510" s="17" t="n"/>
      <c r="I9510" s="17" t="n"/>
      <c r="J9510" s="17" t="n"/>
      <c r="K9510" s="17" t="n"/>
      <c r="L9510" s="17" t="n"/>
      <c r="N9510">
        <f>IF($B9510="","",IF($C9510="SUPERSTORE","Superstore","DH"))</f>
        <v/>
      </c>
      <c r="O9510">
        <f>IF($B9510="","",IFERROR(VLOOKUP($B9510,Mapping!$A:$C,2,0),"Not Mapped"))</f>
        <v/>
      </c>
      <c r="P9510">
        <f>IF($B9510="","",IFERROR(VLOOKUP($B9510,Mapping!$A:$C,3,0),"Not Mapped"))</f>
        <v/>
      </c>
      <c r="Q9510">
        <f>IF($B9510="","",IF(COUNTIF(Exclusions!$A:$A,$B9510)&gt;0,"Yes","No"))</f>
        <v/>
      </c>
      <c r="R9510" s="17">
        <f>IF($B9510="","",MIN(1,DAY($A9510)/IF($N9510="Superstore",Settings!$B$5,Settings!$B$4)))</f>
        <v/>
      </c>
      <c r="S9510" s="17">
        <f>IF(OR($B9510="",$G9510="",$R9510=0),"",$G9510/$R9510)</f>
        <v/>
      </c>
      <c r="T9510">
        <f>IF($S9510="","",IF($S9510&lt;Settings!$B$8,"Critical",IF($S9510&lt;Settings!$B$9,"Semi Critical","Non Critical")))</f>
        <v/>
      </c>
      <c r="U9510">
        <f>IF($B9510="","",IFERROR(VLOOKUP($O9510,Leaders!$A:$B,2,0),"Not Mapped"))</f>
        <v/>
      </c>
    </row>
    <row r="9511">
      <c r="A9511" s="16" t="n"/>
      <c r="G9511" s="17" t="n"/>
      <c r="H9511" s="17" t="n"/>
      <c r="I9511" s="17" t="n"/>
      <c r="J9511" s="17" t="n"/>
      <c r="K9511" s="17" t="n"/>
      <c r="L9511" s="17" t="n"/>
      <c r="N9511">
        <f>IF($B9511="","",IF($C9511="SUPERSTORE","Superstore","DH"))</f>
        <v/>
      </c>
      <c r="O9511">
        <f>IF($B9511="","",IFERROR(VLOOKUP($B9511,Mapping!$A:$C,2,0),"Not Mapped"))</f>
        <v/>
      </c>
      <c r="P9511">
        <f>IF($B9511="","",IFERROR(VLOOKUP($B9511,Mapping!$A:$C,3,0),"Not Mapped"))</f>
        <v/>
      </c>
      <c r="Q9511">
        <f>IF($B9511="","",IF(COUNTIF(Exclusions!$A:$A,$B9511)&gt;0,"Yes","No"))</f>
        <v/>
      </c>
      <c r="R9511" s="17">
        <f>IF($B9511="","",MIN(1,DAY($A9511)/IF($N9511="Superstore",Settings!$B$5,Settings!$B$4)))</f>
        <v/>
      </c>
      <c r="S9511" s="17">
        <f>IF(OR($B9511="",$G9511="",$R9511=0),"",$G9511/$R9511)</f>
        <v/>
      </c>
      <c r="T9511">
        <f>IF($S9511="","",IF($S9511&lt;Settings!$B$8,"Critical",IF($S9511&lt;Settings!$B$9,"Semi Critical","Non Critical")))</f>
        <v/>
      </c>
      <c r="U9511">
        <f>IF($B9511="","",IFERROR(VLOOKUP($O9511,Leaders!$A:$B,2,0),"Not Mapped"))</f>
        <v/>
      </c>
    </row>
    <row r="9512">
      <c r="A9512" s="16" t="n"/>
      <c r="G9512" s="17" t="n"/>
      <c r="H9512" s="17" t="n"/>
      <c r="I9512" s="17" t="n"/>
      <c r="J9512" s="17" t="n"/>
      <c r="K9512" s="17" t="n"/>
      <c r="L9512" s="17" t="n"/>
      <c r="N9512">
        <f>IF($B9512="","",IF($C9512="SUPERSTORE","Superstore","DH"))</f>
        <v/>
      </c>
      <c r="O9512">
        <f>IF($B9512="","",IFERROR(VLOOKUP($B9512,Mapping!$A:$C,2,0),"Not Mapped"))</f>
        <v/>
      </c>
      <c r="P9512">
        <f>IF($B9512="","",IFERROR(VLOOKUP($B9512,Mapping!$A:$C,3,0),"Not Mapped"))</f>
        <v/>
      </c>
      <c r="Q9512">
        <f>IF($B9512="","",IF(COUNTIF(Exclusions!$A:$A,$B9512)&gt;0,"Yes","No"))</f>
        <v/>
      </c>
      <c r="R9512" s="17">
        <f>IF($B9512="","",MIN(1,DAY($A9512)/IF($N9512="Superstore",Settings!$B$5,Settings!$B$4)))</f>
        <v/>
      </c>
      <c r="S9512" s="17">
        <f>IF(OR($B9512="",$G9512="",$R9512=0),"",$G9512/$R9512)</f>
        <v/>
      </c>
      <c r="T9512">
        <f>IF($S9512="","",IF($S9512&lt;Settings!$B$8,"Critical",IF($S9512&lt;Settings!$B$9,"Semi Critical","Non Critical")))</f>
        <v/>
      </c>
      <c r="U9512">
        <f>IF($B9512="","",IFERROR(VLOOKUP($O9512,Leaders!$A:$B,2,0),"Not Mapped"))</f>
        <v/>
      </c>
    </row>
    <row r="9513">
      <c r="A9513" s="16" t="n"/>
      <c r="G9513" s="17" t="n"/>
      <c r="H9513" s="17" t="n"/>
      <c r="I9513" s="17" t="n"/>
      <c r="J9513" s="17" t="n"/>
      <c r="K9513" s="17" t="n"/>
      <c r="L9513" s="17" t="n"/>
      <c r="N9513">
        <f>IF($B9513="","",IF($C9513="SUPERSTORE","Superstore","DH"))</f>
        <v/>
      </c>
      <c r="O9513">
        <f>IF($B9513="","",IFERROR(VLOOKUP($B9513,Mapping!$A:$C,2,0),"Not Mapped"))</f>
        <v/>
      </c>
      <c r="P9513">
        <f>IF($B9513="","",IFERROR(VLOOKUP($B9513,Mapping!$A:$C,3,0),"Not Mapped"))</f>
        <v/>
      </c>
      <c r="Q9513">
        <f>IF($B9513="","",IF(COUNTIF(Exclusions!$A:$A,$B9513)&gt;0,"Yes","No"))</f>
        <v/>
      </c>
      <c r="R9513" s="17">
        <f>IF($B9513="","",MIN(1,DAY($A9513)/IF($N9513="Superstore",Settings!$B$5,Settings!$B$4)))</f>
        <v/>
      </c>
      <c r="S9513" s="17">
        <f>IF(OR($B9513="",$G9513="",$R9513=0),"",$G9513/$R9513)</f>
        <v/>
      </c>
      <c r="T9513">
        <f>IF($S9513="","",IF($S9513&lt;Settings!$B$8,"Critical",IF($S9513&lt;Settings!$B$9,"Semi Critical","Non Critical")))</f>
        <v/>
      </c>
      <c r="U9513">
        <f>IF($B9513="","",IFERROR(VLOOKUP($O9513,Leaders!$A:$B,2,0),"Not Mapped"))</f>
        <v/>
      </c>
    </row>
    <row r="9514">
      <c r="A9514" s="16" t="n"/>
      <c r="G9514" s="17" t="n"/>
      <c r="H9514" s="17" t="n"/>
      <c r="I9514" s="17" t="n"/>
      <c r="J9514" s="17" t="n"/>
      <c r="K9514" s="17" t="n"/>
      <c r="L9514" s="17" t="n"/>
      <c r="N9514">
        <f>IF($B9514="","",IF($C9514="SUPERSTORE","Superstore","DH"))</f>
        <v/>
      </c>
      <c r="O9514">
        <f>IF($B9514="","",IFERROR(VLOOKUP($B9514,Mapping!$A:$C,2,0),"Not Mapped"))</f>
        <v/>
      </c>
      <c r="P9514">
        <f>IF($B9514="","",IFERROR(VLOOKUP($B9514,Mapping!$A:$C,3,0),"Not Mapped"))</f>
        <v/>
      </c>
      <c r="Q9514">
        <f>IF($B9514="","",IF(COUNTIF(Exclusions!$A:$A,$B9514)&gt;0,"Yes","No"))</f>
        <v/>
      </c>
      <c r="R9514" s="17">
        <f>IF($B9514="","",MIN(1,DAY($A9514)/IF($N9514="Superstore",Settings!$B$5,Settings!$B$4)))</f>
        <v/>
      </c>
      <c r="S9514" s="17">
        <f>IF(OR($B9514="",$G9514="",$R9514=0),"",$G9514/$R9514)</f>
        <v/>
      </c>
      <c r="T9514">
        <f>IF($S9514="","",IF($S9514&lt;Settings!$B$8,"Critical",IF($S9514&lt;Settings!$B$9,"Semi Critical","Non Critical")))</f>
        <v/>
      </c>
      <c r="U9514">
        <f>IF($B9514="","",IFERROR(VLOOKUP($O9514,Leaders!$A:$B,2,0),"Not Mapped"))</f>
        <v/>
      </c>
    </row>
    <row r="9515">
      <c r="A9515" s="16" t="n"/>
      <c r="G9515" s="17" t="n"/>
      <c r="H9515" s="17" t="n"/>
      <c r="I9515" s="17" t="n"/>
      <c r="J9515" s="17" t="n"/>
      <c r="K9515" s="17" t="n"/>
      <c r="L9515" s="17" t="n"/>
      <c r="N9515">
        <f>IF($B9515="","",IF($C9515="SUPERSTORE","Superstore","DH"))</f>
        <v/>
      </c>
      <c r="O9515">
        <f>IF($B9515="","",IFERROR(VLOOKUP($B9515,Mapping!$A:$C,2,0),"Not Mapped"))</f>
        <v/>
      </c>
      <c r="P9515">
        <f>IF($B9515="","",IFERROR(VLOOKUP($B9515,Mapping!$A:$C,3,0),"Not Mapped"))</f>
        <v/>
      </c>
      <c r="Q9515">
        <f>IF($B9515="","",IF(COUNTIF(Exclusions!$A:$A,$B9515)&gt;0,"Yes","No"))</f>
        <v/>
      </c>
      <c r="R9515" s="17">
        <f>IF($B9515="","",MIN(1,DAY($A9515)/IF($N9515="Superstore",Settings!$B$5,Settings!$B$4)))</f>
        <v/>
      </c>
      <c r="S9515" s="17">
        <f>IF(OR($B9515="",$G9515="",$R9515=0),"",$G9515/$R9515)</f>
        <v/>
      </c>
      <c r="T9515">
        <f>IF($S9515="","",IF($S9515&lt;Settings!$B$8,"Critical",IF($S9515&lt;Settings!$B$9,"Semi Critical","Non Critical")))</f>
        <v/>
      </c>
      <c r="U9515">
        <f>IF($B9515="","",IFERROR(VLOOKUP($O9515,Leaders!$A:$B,2,0),"Not Mapped"))</f>
        <v/>
      </c>
    </row>
    <row r="9516">
      <c r="A9516" s="16" t="n"/>
      <c r="G9516" s="17" t="n"/>
      <c r="H9516" s="17" t="n"/>
      <c r="I9516" s="17" t="n"/>
      <c r="J9516" s="17" t="n"/>
      <c r="K9516" s="17" t="n"/>
      <c r="L9516" s="17" t="n"/>
      <c r="N9516">
        <f>IF($B9516="","",IF($C9516="SUPERSTORE","Superstore","DH"))</f>
        <v/>
      </c>
      <c r="O9516">
        <f>IF($B9516="","",IFERROR(VLOOKUP($B9516,Mapping!$A:$C,2,0),"Not Mapped"))</f>
        <v/>
      </c>
      <c r="P9516">
        <f>IF($B9516="","",IFERROR(VLOOKUP($B9516,Mapping!$A:$C,3,0),"Not Mapped"))</f>
        <v/>
      </c>
      <c r="Q9516">
        <f>IF($B9516="","",IF(COUNTIF(Exclusions!$A:$A,$B9516)&gt;0,"Yes","No"))</f>
        <v/>
      </c>
      <c r="R9516" s="17">
        <f>IF($B9516="","",MIN(1,DAY($A9516)/IF($N9516="Superstore",Settings!$B$5,Settings!$B$4)))</f>
        <v/>
      </c>
      <c r="S9516" s="17">
        <f>IF(OR($B9516="",$G9516="",$R9516=0),"",$G9516/$R9516)</f>
        <v/>
      </c>
      <c r="T9516">
        <f>IF($S9516="","",IF($S9516&lt;Settings!$B$8,"Critical",IF($S9516&lt;Settings!$B$9,"Semi Critical","Non Critical")))</f>
        <v/>
      </c>
      <c r="U9516">
        <f>IF($B9516="","",IFERROR(VLOOKUP($O9516,Leaders!$A:$B,2,0),"Not Mapped"))</f>
        <v/>
      </c>
    </row>
    <row r="9517">
      <c r="A9517" s="16" t="n"/>
      <c r="G9517" s="17" t="n"/>
      <c r="H9517" s="17" t="n"/>
      <c r="I9517" s="17" t="n"/>
      <c r="J9517" s="17" t="n"/>
      <c r="K9517" s="17" t="n"/>
      <c r="L9517" s="17" t="n"/>
      <c r="N9517">
        <f>IF($B9517="","",IF($C9517="SUPERSTORE","Superstore","DH"))</f>
        <v/>
      </c>
      <c r="O9517">
        <f>IF($B9517="","",IFERROR(VLOOKUP($B9517,Mapping!$A:$C,2,0),"Not Mapped"))</f>
        <v/>
      </c>
      <c r="P9517">
        <f>IF($B9517="","",IFERROR(VLOOKUP($B9517,Mapping!$A:$C,3,0),"Not Mapped"))</f>
        <v/>
      </c>
      <c r="Q9517">
        <f>IF($B9517="","",IF(COUNTIF(Exclusions!$A:$A,$B9517)&gt;0,"Yes","No"))</f>
        <v/>
      </c>
      <c r="R9517" s="17">
        <f>IF($B9517="","",MIN(1,DAY($A9517)/IF($N9517="Superstore",Settings!$B$5,Settings!$B$4)))</f>
        <v/>
      </c>
      <c r="S9517" s="17">
        <f>IF(OR($B9517="",$G9517="",$R9517=0),"",$G9517/$R9517)</f>
        <v/>
      </c>
      <c r="T9517">
        <f>IF($S9517="","",IF($S9517&lt;Settings!$B$8,"Critical",IF($S9517&lt;Settings!$B$9,"Semi Critical","Non Critical")))</f>
        <v/>
      </c>
      <c r="U9517">
        <f>IF($B9517="","",IFERROR(VLOOKUP($O9517,Leaders!$A:$B,2,0),"Not Mapped"))</f>
        <v/>
      </c>
    </row>
    <row r="9518">
      <c r="A9518" s="16" t="n"/>
      <c r="G9518" s="17" t="n"/>
      <c r="H9518" s="17" t="n"/>
      <c r="I9518" s="17" t="n"/>
      <c r="J9518" s="17" t="n"/>
      <c r="K9518" s="17" t="n"/>
      <c r="L9518" s="17" t="n"/>
      <c r="N9518">
        <f>IF($B9518="","",IF($C9518="SUPERSTORE","Superstore","DH"))</f>
        <v/>
      </c>
      <c r="O9518">
        <f>IF($B9518="","",IFERROR(VLOOKUP($B9518,Mapping!$A:$C,2,0),"Not Mapped"))</f>
        <v/>
      </c>
      <c r="P9518">
        <f>IF($B9518="","",IFERROR(VLOOKUP($B9518,Mapping!$A:$C,3,0),"Not Mapped"))</f>
        <v/>
      </c>
      <c r="Q9518">
        <f>IF($B9518="","",IF(COUNTIF(Exclusions!$A:$A,$B9518)&gt;0,"Yes","No"))</f>
        <v/>
      </c>
      <c r="R9518" s="17">
        <f>IF($B9518="","",MIN(1,DAY($A9518)/IF($N9518="Superstore",Settings!$B$5,Settings!$B$4)))</f>
        <v/>
      </c>
      <c r="S9518" s="17">
        <f>IF(OR($B9518="",$G9518="",$R9518=0),"",$G9518/$R9518)</f>
        <v/>
      </c>
      <c r="T9518">
        <f>IF($S9518="","",IF($S9518&lt;Settings!$B$8,"Critical",IF($S9518&lt;Settings!$B$9,"Semi Critical","Non Critical")))</f>
        <v/>
      </c>
      <c r="U9518">
        <f>IF($B9518="","",IFERROR(VLOOKUP($O9518,Leaders!$A:$B,2,0),"Not Mapped"))</f>
        <v/>
      </c>
    </row>
    <row r="9519">
      <c r="A9519" s="16" t="n"/>
      <c r="G9519" s="17" t="n"/>
      <c r="H9519" s="17" t="n"/>
      <c r="I9519" s="17" t="n"/>
      <c r="J9519" s="17" t="n"/>
      <c r="K9519" s="17" t="n"/>
      <c r="L9519" s="17" t="n"/>
      <c r="N9519">
        <f>IF($B9519="","",IF($C9519="SUPERSTORE","Superstore","DH"))</f>
        <v/>
      </c>
      <c r="O9519">
        <f>IF($B9519="","",IFERROR(VLOOKUP($B9519,Mapping!$A:$C,2,0),"Not Mapped"))</f>
        <v/>
      </c>
      <c r="P9519">
        <f>IF($B9519="","",IFERROR(VLOOKUP($B9519,Mapping!$A:$C,3,0),"Not Mapped"))</f>
        <v/>
      </c>
      <c r="Q9519">
        <f>IF($B9519="","",IF(COUNTIF(Exclusions!$A:$A,$B9519)&gt;0,"Yes","No"))</f>
        <v/>
      </c>
      <c r="R9519" s="17">
        <f>IF($B9519="","",MIN(1,DAY($A9519)/IF($N9519="Superstore",Settings!$B$5,Settings!$B$4)))</f>
        <v/>
      </c>
      <c r="S9519" s="17">
        <f>IF(OR($B9519="",$G9519="",$R9519=0),"",$G9519/$R9519)</f>
        <v/>
      </c>
      <c r="T9519">
        <f>IF($S9519="","",IF($S9519&lt;Settings!$B$8,"Critical",IF($S9519&lt;Settings!$B$9,"Semi Critical","Non Critical")))</f>
        <v/>
      </c>
      <c r="U9519">
        <f>IF($B9519="","",IFERROR(VLOOKUP($O9519,Leaders!$A:$B,2,0),"Not Mapped"))</f>
        <v/>
      </c>
    </row>
    <row r="9520">
      <c r="A9520" s="16" t="n"/>
      <c r="G9520" s="17" t="n"/>
      <c r="H9520" s="17" t="n"/>
      <c r="I9520" s="17" t="n"/>
      <c r="J9520" s="17" t="n"/>
      <c r="K9520" s="17" t="n"/>
      <c r="L9520" s="17" t="n"/>
      <c r="N9520">
        <f>IF($B9520="","",IF($C9520="SUPERSTORE","Superstore","DH"))</f>
        <v/>
      </c>
      <c r="O9520">
        <f>IF($B9520="","",IFERROR(VLOOKUP($B9520,Mapping!$A:$C,2,0),"Not Mapped"))</f>
        <v/>
      </c>
      <c r="P9520">
        <f>IF($B9520="","",IFERROR(VLOOKUP($B9520,Mapping!$A:$C,3,0),"Not Mapped"))</f>
        <v/>
      </c>
      <c r="Q9520">
        <f>IF($B9520="","",IF(COUNTIF(Exclusions!$A:$A,$B9520)&gt;0,"Yes","No"))</f>
        <v/>
      </c>
      <c r="R9520" s="17">
        <f>IF($B9520="","",MIN(1,DAY($A9520)/IF($N9520="Superstore",Settings!$B$5,Settings!$B$4)))</f>
        <v/>
      </c>
      <c r="S9520" s="17">
        <f>IF(OR($B9520="",$G9520="",$R9520=0),"",$G9520/$R9520)</f>
        <v/>
      </c>
      <c r="T9520">
        <f>IF($S9520="","",IF($S9520&lt;Settings!$B$8,"Critical",IF($S9520&lt;Settings!$B$9,"Semi Critical","Non Critical")))</f>
        <v/>
      </c>
      <c r="U9520">
        <f>IF($B9520="","",IFERROR(VLOOKUP($O9520,Leaders!$A:$B,2,0),"Not Mapped"))</f>
        <v/>
      </c>
    </row>
    <row r="9521">
      <c r="A9521" s="16" t="n"/>
      <c r="G9521" s="17" t="n"/>
      <c r="H9521" s="17" t="n"/>
      <c r="I9521" s="17" t="n"/>
      <c r="J9521" s="17" t="n"/>
      <c r="K9521" s="17" t="n"/>
      <c r="L9521" s="17" t="n"/>
      <c r="N9521">
        <f>IF($B9521="","",IF($C9521="SUPERSTORE","Superstore","DH"))</f>
        <v/>
      </c>
      <c r="O9521">
        <f>IF($B9521="","",IFERROR(VLOOKUP($B9521,Mapping!$A:$C,2,0),"Not Mapped"))</f>
        <v/>
      </c>
      <c r="P9521">
        <f>IF($B9521="","",IFERROR(VLOOKUP($B9521,Mapping!$A:$C,3,0),"Not Mapped"))</f>
        <v/>
      </c>
      <c r="Q9521">
        <f>IF($B9521="","",IF(COUNTIF(Exclusions!$A:$A,$B9521)&gt;0,"Yes","No"))</f>
        <v/>
      </c>
      <c r="R9521" s="17">
        <f>IF($B9521="","",MIN(1,DAY($A9521)/IF($N9521="Superstore",Settings!$B$5,Settings!$B$4)))</f>
        <v/>
      </c>
      <c r="S9521" s="17">
        <f>IF(OR($B9521="",$G9521="",$R9521=0),"",$G9521/$R9521)</f>
        <v/>
      </c>
      <c r="T9521">
        <f>IF($S9521="","",IF($S9521&lt;Settings!$B$8,"Critical",IF($S9521&lt;Settings!$B$9,"Semi Critical","Non Critical")))</f>
        <v/>
      </c>
      <c r="U9521">
        <f>IF($B9521="","",IFERROR(VLOOKUP($O9521,Leaders!$A:$B,2,0),"Not Mapped"))</f>
        <v/>
      </c>
    </row>
    <row r="9522">
      <c r="A9522" s="16" t="n"/>
      <c r="G9522" s="17" t="n"/>
      <c r="H9522" s="17" t="n"/>
      <c r="I9522" s="17" t="n"/>
      <c r="J9522" s="17" t="n"/>
      <c r="K9522" s="17" t="n"/>
      <c r="L9522" s="17" t="n"/>
      <c r="N9522">
        <f>IF($B9522="","",IF($C9522="SUPERSTORE","Superstore","DH"))</f>
        <v/>
      </c>
      <c r="O9522">
        <f>IF($B9522="","",IFERROR(VLOOKUP($B9522,Mapping!$A:$C,2,0),"Not Mapped"))</f>
        <v/>
      </c>
      <c r="P9522">
        <f>IF($B9522="","",IFERROR(VLOOKUP($B9522,Mapping!$A:$C,3,0),"Not Mapped"))</f>
        <v/>
      </c>
      <c r="Q9522">
        <f>IF($B9522="","",IF(COUNTIF(Exclusions!$A:$A,$B9522)&gt;0,"Yes","No"))</f>
        <v/>
      </c>
      <c r="R9522" s="17">
        <f>IF($B9522="","",MIN(1,DAY($A9522)/IF($N9522="Superstore",Settings!$B$5,Settings!$B$4)))</f>
        <v/>
      </c>
      <c r="S9522" s="17">
        <f>IF(OR($B9522="",$G9522="",$R9522=0),"",$G9522/$R9522)</f>
        <v/>
      </c>
      <c r="T9522">
        <f>IF($S9522="","",IF($S9522&lt;Settings!$B$8,"Critical",IF($S9522&lt;Settings!$B$9,"Semi Critical","Non Critical")))</f>
        <v/>
      </c>
      <c r="U9522">
        <f>IF($B9522="","",IFERROR(VLOOKUP($O9522,Leaders!$A:$B,2,0),"Not Mapped"))</f>
        <v/>
      </c>
    </row>
    <row r="9523">
      <c r="A9523" s="16" t="n"/>
      <c r="G9523" s="17" t="n"/>
      <c r="H9523" s="17" t="n"/>
      <c r="I9523" s="17" t="n"/>
      <c r="J9523" s="17" t="n"/>
      <c r="K9523" s="17" t="n"/>
      <c r="L9523" s="17" t="n"/>
      <c r="N9523">
        <f>IF($B9523="","",IF($C9523="SUPERSTORE","Superstore","DH"))</f>
        <v/>
      </c>
      <c r="O9523">
        <f>IF($B9523="","",IFERROR(VLOOKUP($B9523,Mapping!$A:$C,2,0),"Not Mapped"))</f>
        <v/>
      </c>
      <c r="P9523">
        <f>IF($B9523="","",IFERROR(VLOOKUP($B9523,Mapping!$A:$C,3,0),"Not Mapped"))</f>
        <v/>
      </c>
      <c r="Q9523">
        <f>IF($B9523="","",IF(COUNTIF(Exclusions!$A:$A,$B9523)&gt;0,"Yes","No"))</f>
        <v/>
      </c>
      <c r="R9523" s="17">
        <f>IF($B9523="","",MIN(1,DAY($A9523)/IF($N9523="Superstore",Settings!$B$5,Settings!$B$4)))</f>
        <v/>
      </c>
      <c r="S9523" s="17">
        <f>IF(OR($B9523="",$G9523="",$R9523=0),"",$G9523/$R9523)</f>
        <v/>
      </c>
      <c r="T9523">
        <f>IF($S9523="","",IF($S9523&lt;Settings!$B$8,"Critical",IF($S9523&lt;Settings!$B$9,"Semi Critical","Non Critical")))</f>
        <v/>
      </c>
      <c r="U9523">
        <f>IF($B9523="","",IFERROR(VLOOKUP($O9523,Leaders!$A:$B,2,0),"Not Mapped"))</f>
        <v/>
      </c>
    </row>
    <row r="9524">
      <c r="A9524" s="16" t="n"/>
      <c r="G9524" s="17" t="n"/>
      <c r="H9524" s="17" t="n"/>
      <c r="I9524" s="17" t="n"/>
      <c r="J9524" s="17" t="n"/>
      <c r="K9524" s="17" t="n"/>
      <c r="L9524" s="17" t="n"/>
      <c r="N9524">
        <f>IF($B9524="","",IF($C9524="SUPERSTORE","Superstore","DH"))</f>
        <v/>
      </c>
      <c r="O9524">
        <f>IF($B9524="","",IFERROR(VLOOKUP($B9524,Mapping!$A:$C,2,0),"Not Mapped"))</f>
        <v/>
      </c>
      <c r="P9524">
        <f>IF($B9524="","",IFERROR(VLOOKUP($B9524,Mapping!$A:$C,3,0),"Not Mapped"))</f>
        <v/>
      </c>
      <c r="Q9524">
        <f>IF($B9524="","",IF(COUNTIF(Exclusions!$A:$A,$B9524)&gt;0,"Yes","No"))</f>
        <v/>
      </c>
      <c r="R9524" s="17">
        <f>IF($B9524="","",MIN(1,DAY($A9524)/IF($N9524="Superstore",Settings!$B$5,Settings!$B$4)))</f>
        <v/>
      </c>
      <c r="S9524" s="17">
        <f>IF(OR($B9524="",$G9524="",$R9524=0),"",$G9524/$R9524)</f>
        <v/>
      </c>
      <c r="T9524">
        <f>IF($S9524="","",IF($S9524&lt;Settings!$B$8,"Critical",IF($S9524&lt;Settings!$B$9,"Semi Critical","Non Critical")))</f>
        <v/>
      </c>
      <c r="U9524">
        <f>IF($B9524="","",IFERROR(VLOOKUP($O9524,Leaders!$A:$B,2,0),"Not Mapped"))</f>
        <v/>
      </c>
    </row>
    <row r="9525">
      <c r="A9525" s="16" t="n"/>
      <c r="G9525" s="17" t="n"/>
      <c r="H9525" s="17" t="n"/>
      <c r="I9525" s="17" t="n"/>
      <c r="J9525" s="17" t="n"/>
      <c r="K9525" s="17" t="n"/>
      <c r="L9525" s="17" t="n"/>
      <c r="N9525">
        <f>IF($B9525="","",IF($C9525="SUPERSTORE","Superstore","DH"))</f>
        <v/>
      </c>
      <c r="O9525">
        <f>IF($B9525="","",IFERROR(VLOOKUP($B9525,Mapping!$A:$C,2,0),"Not Mapped"))</f>
        <v/>
      </c>
      <c r="P9525">
        <f>IF($B9525="","",IFERROR(VLOOKUP($B9525,Mapping!$A:$C,3,0),"Not Mapped"))</f>
        <v/>
      </c>
      <c r="Q9525">
        <f>IF($B9525="","",IF(COUNTIF(Exclusions!$A:$A,$B9525)&gt;0,"Yes","No"))</f>
        <v/>
      </c>
      <c r="R9525" s="17">
        <f>IF($B9525="","",MIN(1,DAY($A9525)/IF($N9525="Superstore",Settings!$B$5,Settings!$B$4)))</f>
        <v/>
      </c>
      <c r="S9525" s="17">
        <f>IF(OR($B9525="",$G9525="",$R9525=0),"",$G9525/$R9525)</f>
        <v/>
      </c>
      <c r="T9525">
        <f>IF($S9525="","",IF($S9525&lt;Settings!$B$8,"Critical",IF($S9525&lt;Settings!$B$9,"Semi Critical","Non Critical")))</f>
        <v/>
      </c>
      <c r="U9525">
        <f>IF($B9525="","",IFERROR(VLOOKUP($O9525,Leaders!$A:$B,2,0),"Not Mapped"))</f>
        <v/>
      </c>
    </row>
    <row r="9526">
      <c r="A9526" s="16" t="n"/>
      <c r="G9526" s="17" t="n"/>
      <c r="H9526" s="17" t="n"/>
      <c r="I9526" s="17" t="n"/>
      <c r="J9526" s="17" t="n"/>
      <c r="K9526" s="17" t="n"/>
      <c r="L9526" s="17" t="n"/>
      <c r="N9526">
        <f>IF($B9526="","",IF($C9526="SUPERSTORE","Superstore","DH"))</f>
        <v/>
      </c>
      <c r="O9526">
        <f>IF($B9526="","",IFERROR(VLOOKUP($B9526,Mapping!$A:$C,2,0),"Not Mapped"))</f>
        <v/>
      </c>
      <c r="P9526">
        <f>IF($B9526="","",IFERROR(VLOOKUP($B9526,Mapping!$A:$C,3,0),"Not Mapped"))</f>
        <v/>
      </c>
      <c r="Q9526">
        <f>IF($B9526="","",IF(COUNTIF(Exclusions!$A:$A,$B9526)&gt;0,"Yes","No"))</f>
        <v/>
      </c>
      <c r="R9526" s="17">
        <f>IF($B9526="","",MIN(1,DAY($A9526)/IF($N9526="Superstore",Settings!$B$5,Settings!$B$4)))</f>
        <v/>
      </c>
      <c r="S9526" s="17">
        <f>IF(OR($B9526="",$G9526="",$R9526=0),"",$G9526/$R9526)</f>
        <v/>
      </c>
      <c r="T9526">
        <f>IF($S9526="","",IF($S9526&lt;Settings!$B$8,"Critical",IF($S9526&lt;Settings!$B$9,"Semi Critical","Non Critical")))</f>
        <v/>
      </c>
      <c r="U9526">
        <f>IF($B9526="","",IFERROR(VLOOKUP($O9526,Leaders!$A:$B,2,0),"Not Mapped"))</f>
        <v/>
      </c>
    </row>
    <row r="9527">
      <c r="A9527" s="16" t="n"/>
      <c r="G9527" s="17" t="n"/>
      <c r="H9527" s="17" t="n"/>
      <c r="I9527" s="17" t="n"/>
      <c r="J9527" s="17" t="n"/>
      <c r="K9527" s="17" t="n"/>
      <c r="L9527" s="17" t="n"/>
      <c r="N9527">
        <f>IF($B9527="","",IF($C9527="SUPERSTORE","Superstore","DH"))</f>
        <v/>
      </c>
      <c r="O9527">
        <f>IF($B9527="","",IFERROR(VLOOKUP($B9527,Mapping!$A:$C,2,0),"Not Mapped"))</f>
        <v/>
      </c>
      <c r="P9527">
        <f>IF($B9527="","",IFERROR(VLOOKUP($B9527,Mapping!$A:$C,3,0),"Not Mapped"))</f>
        <v/>
      </c>
      <c r="Q9527">
        <f>IF($B9527="","",IF(COUNTIF(Exclusions!$A:$A,$B9527)&gt;0,"Yes","No"))</f>
        <v/>
      </c>
      <c r="R9527" s="17">
        <f>IF($B9527="","",MIN(1,DAY($A9527)/IF($N9527="Superstore",Settings!$B$5,Settings!$B$4)))</f>
        <v/>
      </c>
      <c r="S9527" s="17">
        <f>IF(OR($B9527="",$G9527="",$R9527=0),"",$G9527/$R9527)</f>
        <v/>
      </c>
      <c r="T9527">
        <f>IF($S9527="","",IF($S9527&lt;Settings!$B$8,"Critical",IF($S9527&lt;Settings!$B$9,"Semi Critical","Non Critical")))</f>
        <v/>
      </c>
      <c r="U9527">
        <f>IF($B9527="","",IFERROR(VLOOKUP($O9527,Leaders!$A:$B,2,0),"Not Mapped"))</f>
        <v/>
      </c>
    </row>
    <row r="9528">
      <c r="A9528" s="16" t="n"/>
      <c r="G9528" s="17" t="n"/>
      <c r="H9528" s="17" t="n"/>
      <c r="I9528" s="17" t="n"/>
      <c r="J9528" s="17" t="n"/>
      <c r="K9528" s="17" t="n"/>
      <c r="L9528" s="17" t="n"/>
      <c r="N9528">
        <f>IF($B9528="","",IF($C9528="SUPERSTORE","Superstore","DH"))</f>
        <v/>
      </c>
      <c r="O9528">
        <f>IF($B9528="","",IFERROR(VLOOKUP($B9528,Mapping!$A:$C,2,0),"Not Mapped"))</f>
        <v/>
      </c>
      <c r="P9528">
        <f>IF($B9528="","",IFERROR(VLOOKUP($B9528,Mapping!$A:$C,3,0),"Not Mapped"))</f>
        <v/>
      </c>
      <c r="Q9528">
        <f>IF($B9528="","",IF(COUNTIF(Exclusions!$A:$A,$B9528)&gt;0,"Yes","No"))</f>
        <v/>
      </c>
      <c r="R9528" s="17">
        <f>IF($B9528="","",MIN(1,DAY($A9528)/IF($N9528="Superstore",Settings!$B$5,Settings!$B$4)))</f>
        <v/>
      </c>
      <c r="S9528" s="17">
        <f>IF(OR($B9528="",$G9528="",$R9528=0),"",$G9528/$R9528)</f>
        <v/>
      </c>
      <c r="T9528">
        <f>IF($S9528="","",IF($S9528&lt;Settings!$B$8,"Critical",IF($S9528&lt;Settings!$B$9,"Semi Critical","Non Critical")))</f>
        <v/>
      </c>
      <c r="U9528">
        <f>IF($B9528="","",IFERROR(VLOOKUP($O9528,Leaders!$A:$B,2,0),"Not Mapped"))</f>
        <v/>
      </c>
    </row>
    <row r="9529">
      <c r="A9529" s="16" t="n"/>
      <c r="G9529" s="17" t="n"/>
      <c r="H9529" s="17" t="n"/>
      <c r="I9529" s="17" t="n"/>
      <c r="J9529" s="17" t="n"/>
      <c r="K9529" s="17" t="n"/>
      <c r="L9529" s="17" t="n"/>
      <c r="N9529">
        <f>IF($B9529="","",IF($C9529="SUPERSTORE","Superstore","DH"))</f>
        <v/>
      </c>
      <c r="O9529">
        <f>IF($B9529="","",IFERROR(VLOOKUP($B9529,Mapping!$A:$C,2,0),"Not Mapped"))</f>
        <v/>
      </c>
      <c r="P9529">
        <f>IF($B9529="","",IFERROR(VLOOKUP($B9529,Mapping!$A:$C,3,0),"Not Mapped"))</f>
        <v/>
      </c>
      <c r="Q9529">
        <f>IF($B9529="","",IF(COUNTIF(Exclusions!$A:$A,$B9529)&gt;0,"Yes","No"))</f>
        <v/>
      </c>
      <c r="R9529" s="17">
        <f>IF($B9529="","",MIN(1,DAY($A9529)/IF($N9529="Superstore",Settings!$B$5,Settings!$B$4)))</f>
        <v/>
      </c>
      <c r="S9529" s="17">
        <f>IF(OR($B9529="",$G9529="",$R9529=0),"",$G9529/$R9529)</f>
        <v/>
      </c>
      <c r="T9529">
        <f>IF($S9529="","",IF($S9529&lt;Settings!$B$8,"Critical",IF($S9529&lt;Settings!$B$9,"Semi Critical","Non Critical")))</f>
        <v/>
      </c>
      <c r="U9529">
        <f>IF($B9529="","",IFERROR(VLOOKUP($O9529,Leaders!$A:$B,2,0),"Not Mapped"))</f>
        <v/>
      </c>
    </row>
    <row r="9530">
      <c r="A9530" s="16" t="n"/>
      <c r="G9530" s="17" t="n"/>
      <c r="H9530" s="17" t="n"/>
      <c r="I9530" s="17" t="n"/>
      <c r="J9530" s="17" t="n"/>
      <c r="K9530" s="17" t="n"/>
      <c r="L9530" s="17" t="n"/>
      <c r="N9530">
        <f>IF($B9530="","",IF($C9530="SUPERSTORE","Superstore","DH"))</f>
        <v/>
      </c>
      <c r="O9530">
        <f>IF($B9530="","",IFERROR(VLOOKUP($B9530,Mapping!$A:$C,2,0),"Not Mapped"))</f>
        <v/>
      </c>
      <c r="P9530">
        <f>IF($B9530="","",IFERROR(VLOOKUP($B9530,Mapping!$A:$C,3,0),"Not Mapped"))</f>
        <v/>
      </c>
      <c r="Q9530">
        <f>IF($B9530="","",IF(COUNTIF(Exclusions!$A:$A,$B9530)&gt;0,"Yes","No"))</f>
        <v/>
      </c>
      <c r="R9530" s="17">
        <f>IF($B9530="","",MIN(1,DAY($A9530)/IF($N9530="Superstore",Settings!$B$5,Settings!$B$4)))</f>
        <v/>
      </c>
      <c r="S9530" s="17">
        <f>IF(OR($B9530="",$G9530="",$R9530=0),"",$G9530/$R9530)</f>
        <v/>
      </c>
      <c r="T9530">
        <f>IF($S9530="","",IF($S9530&lt;Settings!$B$8,"Critical",IF($S9530&lt;Settings!$B$9,"Semi Critical","Non Critical")))</f>
        <v/>
      </c>
      <c r="U9530">
        <f>IF($B9530="","",IFERROR(VLOOKUP($O9530,Leaders!$A:$B,2,0),"Not Mapped"))</f>
        <v/>
      </c>
    </row>
    <row r="9531">
      <c r="A9531" s="16" t="n"/>
      <c r="G9531" s="17" t="n"/>
      <c r="H9531" s="17" t="n"/>
      <c r="I9531" s="17" t="n"/>
      <c r="J9531" s="17" t="n"/>
      <c r="K9531" s="17" t="n"/>
      <c r="L9531" s="17" t="n"/>
      <c r="N9531">
        <f>IF($B9531="","",IF($C9531="SUPERSTORE","Superstore","DH"))</f>
        <v/>
      </c>
      <c r="O9531">
        <f>IF($B9531="","",IFERROR(VLOOKUP($B9531,Mapping!$A:$C,2,0),"Not Mapped"))</f>
        <v/>
      </c>
      <c r="P9531">
        <f>IF($B9531="","",IFERROR(VLOOKUP($B9531,Mapping!$A:$C,3,0),"Not Mapped"))</f>
        <v/>
      </c>
      <c r="Q9531">
        <f>IF($B9531="","",IF(COUNTIF(Exclusions!$A:$A,$B9531)&gt;0,"Yes","No"))</f>
        <v/>
      </c>
      <c r="R9531" s="17">
        <f>IF($B9531="","",MIN(1,DAY($A9531)/IF($N9531="Superstore",Settings!$B$5,Settings!$B$4)))</f>
        <v/>
      </c>
      <c r="S9531" s="17">
        <f>IF(OR($B9531="",$G9531="",$R9531=0),"",$G9531/$R9531)</f>
        <v/>
      </c>
      <c r="T9531">
        <f>IF($S9531="","",IF($S9531&lt;Settings!$B$8,"Critical",IF($S9531&lt;Settings!$B$9,"Semi Critical","Non Critical")))</f>
        <v/>
      </c>
      <c r="U9531">
        <f>IF($B9531="","",IFERROR(VLOOKUP($O9531,Leaders!$A:$B,2,0),"Not Mapped"))</f>
        <v/>
      </c>
    </row>
    <row r="9532">
      <c r="A9532" s="16" t="n"/>
      <c r="G9532" s="17" t="n"/>
      <c r="H9532" s="17" t="n"/>
      <c r="I9532" s="17" t="n"/>
      <c r="J9532" s="17" t="n"/>
      <c r="K9532" s="17" t="n"/>
      <c r="L9532" s="17" t="n"/>
      <c r="N9532">
        <f>IF($B9532="","",IF($C9532="SUPERSTORE","Superstore","DH"))</f>
        <v/>
      </c>
      <c r="O9532">
        <f>IF($B9532="","",IFERROR(VLOOKUP($B9532,Mapping!$A:$C,2,0),"Not Mapped"))</f>
        <v/>
      </c>
      <c r="P9532">
        <f>IF($B9532="","",IFERROR(VLOOKUP($B9532,Mapping!$A:$C,3,0),"Not Mapped"))</f>
        <v/>
      </c>
      <c r="Q9532">
        <f>IF($B9532="","",IF(COUNTIF(Exclusions!$A:$A,$B9532)&gt;0,"Yes","No"))</f>
        <v/>
      </c>
      <c r="R9532" s="17">
        <f>IF($B9532="","",MIN(1,DAY($A9532)/IF($N9532="Superstore",Settings!$B$5,Settings!$B$4)))</f>
        <v/>
      </c>
      <c r="S9532" s="17">
        <f>IF(OR($B9532="",$G9532="",$R9532=0),"",$G9532/$R9532)</f>
        <v/>
      </c>
      <c r="T9532">
        <f>IF($S9532="","",IF($S9532&lt;Settings!$B$8,"Critical",IF($S9532&lt;Settings!$B$9,"Semi Critical","Non Critical")))</f>
        <v/>
      </c>
      <c r="U9532">
        <f>IF($B9532="","",IFERROR(VLOOKUP($O9532,Leaders!$A:$B,2,0),"Not Mapped"))</f>
        <v/>
      </c>
    </row>
    <row r="9533">
      <c r="A9533" s="16" t="n"/>
      <c r="G9533" s="17" t="n"/>
      <c r="H9533" s="17" t="n"/>
      <c r="I9533" s="17" t="n"/>
      <c r="J9533" s="17" t="n"/>
      <c r="K9533" s="17" t="n"/>
      <c r="L9533" s="17" t="n"/>
      <c r="N9533">
        <f>IF($B9533="","",IF($C9533="SUPERSTORE","Superstore","DH"))</f>
        <v/>
      </c>
      <c r="O9533">
        <f>IF($B9533="","",IFERROR(VLOOKUP($B9533,Mapping!$A:$C,2,0),"Not Mapped"))</f>
        <v/>
      </c>
      <c r="P9533">
        <f>IF($B9533="","",IFERROR(VLOOKUP($B9533,Mapping!$A:$C,3,0),"Not Mapped"))</f>
        <v/>
      </c>
      <c r="Q9533">
        <f>IF($B9533="","",IF(COUNTIF(Exclusions!$A:$A,$B9533)&gt;0,"Yes","No"))</f>
        <v/>
      </c>
      <c r="R9533" s="17">
        <f>IF($B9533="","",MIN(1,DAY($A9533)/IF($N9533="Superstore",Settings!$B$5,Settings!$B$4)))</f>
        <v/>
      </c>
      <c r="S9533" s="17">
        <f>IF(OR($B9533="",$G9533="",$R9533=0),"",$G9533/$R9533)</f>
        <v/>
      </c>
      <c r="T9533">
        <f>IF($S9533="","",IF($S9533&lt;Settings!$B$8,"Critical",IF($S9533&lt;Settings!$B$9,"Semi Critical","Non Critical")))</f>
        <v/>
      </c>
      <c r="U9533">
        <f>IF($B9533="","",IFERROR(VLOOKUP($O9533,Leaders!$A:$B,2,0),"Not Mapped"))</f>
        <v/>
      </c>
    </row>
    <row r="9534">
      <c r="A9534" s="16" t="n"/>
      <c r="G9534" s="17" t="n"/>
      <c r="H9534" s="17" t="n"/>
      <c r="I9534" s="17" t="n"/>
      <c r="J9534" s="17" t="n"/>
      <c r="K9534" s="17" t="n"/>
      <c r="L9534" s="17" t="n"/>
      <c r="N9534">
        <f>IF($B9534="","",IF($C9534="SUPERSTORE","Superstore","DH"))</f>
        <v/>
      </c>
      <c r="O9534">
        <f>IF($B9534="","",IFERROR(VLOOKUP($B9534,Mapping!$A:$C,2,0),"Not Mapped"))</f>
        <v/>
      </c>
      <c r="P9534">
        <f>IF($B9534="","",IFERROR(VLOOKUP($B9534,Mapping!$A:$C,3,0),"Not Mapped"))</f>
        <v/>
      </c>
      <c r="Q9534">
        <f>IF($B9534="","",IF(COUNTIF(Exclusions!$A:$A,$B9534)&gt;0,"Yes","No"))</f>
        <v/>
      </c>
      <c r="R9534" s="17">
        <f>IF($B9534="","",MIN(1,DAY($A9534)/IF($N9534="Superstore",Settings!$B$5,Settings!$B$4)))</f>
        <v/>
      </c>
      <c r="S9534" s="17">
        <f>IF(OR($B9534="",$G9534="",$R9534=0),"",$G9534/$R9534)</f>
        <v/>
      </c>
      <c r="T9534">
        <f>IF($S9534="","",IF($S9534&lt;Settings!$B$8,"Critical",IF($S9534&lt;Settings!$B$9,"Semi Critical","Non Critical")))</f>
        <v/>
      </c>
      <c r="U9534">
        <f>IF($B9534="","",IFERROR(VLOOKUP($O9534,Leaders!$A:$B,2,0),"Not Mapped"))</f>
        <v/>
      </c>
    </row>
    <row r="9535">
      <c r="A9535" s="16" t="n"/>
      <c r="G9535" s="17" t="n"/>
      <c r="H9535" s="17" t="n"/>
      <c r="I9535" s="17" t="n"/>
      <c r="J9535" s="17" t="n"/>
      <c r="K9535" s="17" t="n"/>
      <c r="L9535" s="17" t="n"/>
      <c r="N9535">
        <f>IF($B9535="","",IF($C9535="SUPERSTORE","Superstore","DH"))</f>
        <v/>
      </c>
      <c r="O9535">
        <f>IF($B9535="","",IFERROR(VLOOKUP($B9535,Mapping!$A:$C,2,0),"Not Mapped"))</f>
        <v/>
      </c>
      <c r="P9535">
        <f>IF($B9535="","",IFERROR(VLOOKUP($B9535,Mapping!$A:$C,3,0),"Not Mapped"))</f>
        <v/>
      </c>
      <c r="Q9535">
        <f>IF($B9535="","",IF(COUNTIF(Exclusions!$A:$A,$B9535)&gt;0,"Yes","No"))</f>
        <v/>
      </c>
      <c r="R9535" s="17">
        <f>IF($B9535="","",MIN(1,DAY($A9535)/IF($N9535="Superstore",Settings!$B$5,Settings!$B$4)))</f>
        <v/>
      </c>
      <c r="S9535" s="17">
        <f>IF(OR($B9535="",$G9535="",$R9535=0),"",$G9535/$R9535)</f>
        <v/>
      </c>
      <c r="T9535">
        <f>IF($S9535="","",IF($S9535&lt;Settings!$B$8,"Critical",IF($S9535&lt;Settings!$B$9,"Semi Critical","Non Critical")))</f>
        <v/>
      </c>
      <c r="U9535">
        <f>IF($B9535="","",IFERROR(VLOOKUP($O9535,Leaders!$A:$B,2,0),"Not Mapped"))</f>
        <v/>
      </c>
    </row>
    <row r="9536">
      <c r="A9536" s="16" t="n"/>
      <c r="G9536" s="17" t="n"/>
      <c r="H9536" s="17" t="n"/>
      <c r="I9536" s="17" t="n"/>
      <c r="J9536" s="17" t="n"/>
      <c r="K9536" s="17" t="n"/>
      <c r="L9536" s="17" t="n"/>
      <c r="N9536">
        <f>IF($B9536="","",IF($C9536="SUPERSTORE","Superstore","DH"))</f>
        <v/>
      </c>
      <c r="O9536">
        <f>IF($B9536="","",IFERROR(VLOOKUP($B9536,Mapping!$A:$C,2,0),"Not Mapped"))</f>
        <v/>
      </c>
      <c r="P9536">
        <f>IF($B9536="","",IFERROR(VLOOKUP($B9536,Mapping!$A:$C,3,0),"Not Mapped"))</f>
        <v/>
      </c>
      <c r="Q9536">
        <f>IF($B9536="","",IF(COUNTIF(Exclusions!$A:$A,$B9536)&gt;0,"Yes","No"))</f>
        <v/>
      </c>
      <c r="R9536" s="17">
        <f>IF($B9536="","",MIN(1,DAY($A9536)/IF($N9536="Superstore",Settings!$B$5,Settings!$B$4)))</f>
        <v/>
      </c>
      <c r="S9536" s="17">
        <f>IF(OR($B9536="",$G9536="",$R9536=0),"",$G9536/$R9536)</f>
        <v/>
      </c>
      <c r="T9536">
        <f>IF($S9536="","",IF($S9536&lt;Settings!$B$8,"Critical",IF($S9536&lt;Settings!$B$9,"Semi Critical","Non Critical")))</f>
        <v/>
      </c>
      <c r="U9536">
        <f>IF($B9536="","",IFERROR(VLOOKUP($O9536,Leaders!$A:$B,2,0),"Not Mapped"))</f>
        <v/>
      </c>
    </row>
    <row r="9537">
      <c r="A9537" s="16" t="n"/>
      <c r="G9537" s="17" t="n"/>
      <c r="H9537" s="17" t="n"/>
      <c r="I9537" s="17" t="n"/>
      <c r="J9537" s="17" t="n"/>
      <c r="K9537" s="17" t="n"/>
      <c r="L9537" s="17" t="n"/>
      <c r="N9537">
        <f>IF($B9537="","",IF($C9537="SUPERSTORE","Superstore","DH"))</f>
        <v/>
      </c>
      <c r="O9537">
        <f>IF($B9537="","",IFERROR(VLOOKUP($B9537,Mapping!$A:$C,2,0),"Not Mapped"))</f>
        <v/>
      </c>
      <c r="P9537">
        <f>IF($B9537="","",IFERROR(VLOOKUP($B9537,Mapping!$A:$C,3,0),"Not Mapped"))</f>
        <v/>
      </c>
      <c r="Q9537">
        <f>IF($B9537="","",IF(COUNTIF(Exclusions!$A:$A,$B9537)&gt;0,"Yes","No"))</f>
        <v/>
      </c>
      <c r="R9537" s="17">
        <f>IF($B9537="","",MIN(1,DAY($A9537)/IF($N9537="Superstore",Settings!$B$5,Settings!$B$4)))</f>
        <v/>
      </c>
      <c r="S9537" s="17">
        <f>IF(OR($B9537="",$G9537="",$R9537=0),"",$G9537/$R9537)</f>
        <v/>
      </c>
      <c r="T9537">
        <f>IF($S9537="","",IF($S9537&lt;Settings!$B$8,"Critical",IF($S9537&lt;Settings!$B$9,"Semi Critical","Non Critical")))</f>
        <v/>
      </c>
      <c r="U9537">
        <f>IF($B9537="","",IFERROR(VLOOKUP($O9537,Leaders!$A:$B,2,0),"Not Mapped"))</f>
        <v/>
      </c>
    </row>
    <row r="9538">
      <c r="A9538" s="16" t="n"/>
      <c r="G9538" s="17" t="n"/>
      <c r="H9538" s="17" t="n"/>
      <c r="I9538" s="17" t="n"/>
      <c r="J9538" s="17" t="n"/>
      <c r="K9538" s="17" t="n"/>
      <c r="L9538" s="17" t="n"/>
      <c r="N9538">
        <f>IF($B9538="","",IF($C9538="SUPERSTORE","Superstore","DH"))</f>
        <v/>
      </c>
      <c r="O9538">
        <f>IF($B9538="","",IFERROR(VLOOKUP($B9538,Mapping!$A:$C,2,0),"Not Mapped"))</f>
        <v/>
      </c>
      <c r="P9538">
        <f>IF($B9538="","",IFERROR(VLOOKUP($B9538,Mapping!$A:$C,3,0),"Not Mapped"))</f>
        <v/>
      </c>
      <c r="Q9538">
        <f>IF($B9538="","",IF(COUNTIF(Exclusions!$A:$A,$B9538)&gt;0,"Yes","No"))</f>
        <v/>
      </c>
      <c r="R9538" s="17">
        <f>IF($B9538="","",MIN(1,DAY($A9538)/IF($N9538="Superstore",Settings!$B$5,Settings!$B$4)))</f>
        <v/>
      </c>
      <c r="S9538" s="17">
        <f>IF(OR($B9538="",$G9538="",$R9538=0),"",$G9538/$R9538)</f>
        <v/>
      </c>
      <c r="T9538">
        <f>IF($S9538="","",IF($S9538&lt;Settings!$B$8,"Critical",IF($S9538&lt;Settings!$B$9,"Semi Critical","Non Critical")))</f>
        <v/>
      </c>
      <c r="U9538">
        <f>IF($B9538="","",IFERROR(VLOOKUP($O9538,Leaders!$A:$B,2,0),"Not Mapped"))</f>
        <v/>
      </c>
    </row>
    <row r="9539">
      <c r="A9539" s="16" t="n"/>
      <c r="G9539" s="17" t="n"/>
      <c r="H9539" s="17" t="n"/>
      <c r="I9539" s="17" t="n"/>
      <c r="J9539" s="17" t="n"/>
      <c r="K9539" s="17" t="n"/>
      <c r="L9539" s="17" t="n"/>
      <c r="N9539">
        <f>IF($B9539="","",IF($C9539="SUPERSTORE","Superstore","DH"))</f>
        <v/>
      </c>
      <c r="O9539">
        <f>IF($B9539="","",IFERROR(VLOOKUP($B9539,Mapping!$A:$C,2,0),"Not Mapped"))</f>
        <v/>
      </c>
      <c r="P9539">
        <f>IF($B9539="","",IFERROR(VLOOKUP($B9539,Mapping!$A:$C,3,0),"Not Mapped"))</f>
        <v/>
      </c>
      <c r="Q9539">
        <f>IF($B9539="","",IF(COUNTIF(Exclusions!$A:$A,$B9539)&gt;0,"Yes","No"))</f>
        <v/>
      </c>
      <c r="R9539" s="17">
        <f>IF($B9539="","",MIN(1,DAY($A9539)/IF($N9539="Superstore",Settings!$B$5,Settings!$B$4)))</f>
        <v/>
      </c>
      <c r="S9539" s="17">
        <f>IF(OR($B9539="",$G9539="",$R9539=0),"",$G9539/$R9539)</f>
        <v/>
      </c>
      <c r="T9539">
        <f>IF($S9539="","",IF($S9539&lt;Settings!$B$8,"Critical",IF($S9539&lt;Settings!$B$9,"Semi Critical","Non Critical")))</f>
        <v/>
      </c>
      <c r="U9539">
        <f>IF($B9539="","",IFERROR(VLOOKUP($O9539,Leaders!$A:$B,2,0),"Not Mapped"))</f>
        <v/>
      </c>
    </row>
    <row r="9540">
      <c r="A9540" s="16" t="n"/>
      <c r="G9540" s="17" t="n"/>
      <c r="H9540" s="17" t="n"/>
      <c r="I9540" s="17" t="n"/>
      <c r="J9540" s="17" t="n"/>
      <c r="K9540" s="17" t="n"/>
      <c r="L9540" s="17" t="n"/>
      <c r="N9540">
        <f>IF($B9540="","",IF($C9540="SUPERSTORE","Superstore","DH"))</f>
        <v/>
      </c>
      <c r="O9540">
        <f>IF($B9540="","",IFERROR(VLOOKUP($B9540,Mapping!$A:$C,2,0),"Not Mapped"))</f>
        <v/>
      </c>
      <c r="P9540">
        <f>IF($B9540="","",IFERROR(VLOOKUP($B9540,Mapping!$A:$C,3,0),"Not Mapped"))</f>
        <v/>
      </c>
      <c r="Q9540">
        <f>IF($B9540="","",IF(COUNTIF(Exclusions!$A:$A,$B9540)&gt;0,"Yes","No"))</f>
        <v/>
      </c>
      <c r="R9540" s="17">
        <f>IF($B9540="","",MIN(1,DAY($A9540)/IF($N9540="Superstore",Settings!$B$5,Settings!$B$4)))</f>
        <v/>
      </c>
      <c r="S9540" s="17">
        <f>IF(OR($B9540="",$G9540="",$R9540=0),"",$G9540/$R9540)</f>
        <v/>
      </c>
      <c r="T9540">
        <f>IF($S9540="","",IF($S9540&lt;Settings!$B$8,"Critical",IF($S9540&lt;Settings!$B$9,"Semi Critical","Non Critical")))</f>
        <v/>
      </c>
      <c r="U9540">
        <f>IF($B9540="","",IFERROR(VLOOKUP($O9540,Leaders!$A:$B,2,0),"Not Mapped"))</f>
        <v/>
      </c>
    </row>
    <row r="9541">
      <c r="A9541" s="16" t="n"/>
      <c r="G9541" s="17" t="n"/>
      <c r="H9541" s="17" t="n"/>
      <c r="I9541" s="17" t="n"/>
      <c r="J9541" s="17" t="n"/>
      <c r="K9541" s="17" t="n"/>
      <c r="L9541" s="17" t="n"/>
      <c r="N9541">
        <f>IF($B9541="","",IF($C9541="SUPERSTORE","Superstore","DH"))</f>
        <v/>
      </c>
      <c r="O9541">
        <f>IF($B9541="","",IFERROR(VLOOKUP($B9541,Mapping!$A:$C,2,0),"Not Mapped"))</f>
        <v/>
      </c>
      <c r="P9541">
        <f>IF($B9541="","",IFERROR(VLOOKUP($B9541,Mapping!$A:$C,3,0),"Not Mapped"))</f>
        <v/>
      </c>
      <c r="Q9541">
        <f>IF($B9541="","",IF(COUNTIF(Exclusions!$A:$A,$B9541)&gt;0,"Yes","No"))</f>
        <v/>
      </c>
      <c r="R9541" s="17">
        <f>IF($B9541="","",MIN(1,DAY($A9541)/IF($N9541="Superstore",Settings!$B$5,Settings!$B$4)))</f>
        <v/>
      </c>
      <c r="S9541" s="17">
        <f>IF(OR($B9541="",$G9541="",$R9541=0),"",$G9541/$R9541)</f>
        <v/>
      </c>
      <c r="T9541">
        <f>IF($S9541="","",IF($S9541&lt;Settings!$B$8,"Critical",IF($S9541&lt;Settings!$B$9,"Semi Critical","Non Critical")))</f>
        <v/>
      </c>
      <c r="U9541">
        <f>IF($B9541="","",IFERROR(VLOOKUP($O9541,Leaders!$A:$B,2,0),"Not Mapped"))</f>
        <v/>
      </c>
    </row>
    <row r="9542">
      <c r="A9542" s="16" t="n"/>
      <c r="G9542" s="17" t="n"/>
      <c r="H9542" s="17" t="n"/>
      <c r="I9542" s="17" t="n"/>
      <c r="J9542" s="17" t="n"/>
      <c r="K9542" s="17" t="n"/>
      <c r="L9542" s="17" t="n"/>
      <c r="N9542">
        <f>IF($B9542="","",IF($C9542="SUPERSTORE","Superstore","DH"))</f>
        <v/>
      </c>
      <c r="O9542">
        <f>IF($B9542="","",IFERROR(VLOOKUP($B9542,Mapping!$A:$C,2,0),"Not Mapped"))</f>
        <v/>
      </c>
      <c r="P9542">
        <f>IF($B9542="","",IFERROR(VLOOKUP($B9542,Mapping!$A:$C,3,0),"Not Mapped"))</f>
        <v/>
      </c>
      <c r="Q9542">
        <f>IF($B9542="","",IF(COUNTIF(Exclusions!$A:$A,$B9542)&gt;0,"Yes","No"))</f>
        <v/>
      </c>
      <c r="R9542" s="17">
        <f>IF($B9542="","",MIN(1,DAY($A9542)/IF($N9542="Superstore",Settings!$B$5,Settings!$B$4)))</f>
        <v/>
      </c>
      <c r="S9542" s="17">
        <f>IF(OR($B9542="",$G9542="",$R9542=0),"",$G9542/$R9542)</f>
        <v/>
      </c>
      <c r="T9542">
        <f>IF($S9542="","",IF($S9542&lt;Settings!$B$8,"Critical",IF($S9542&lt;Settings!$B$9,"Semi Critical","Non Critical")))</f>
        <v/>
      </c>
      <c r="U9542">
        <f>IF($B9542="","",IFERROR(VLOOKUP($O9542,Leaders!$A:$B,2,0),"Not Mapped"))</f>
        <v/>
      </c>
    </row>
    <row r="9543">
      <c r="A9543" s="16" t="n"/>
      <c r="G9543" s="17" t="n"/>
      <c r="H9543" s="17" t="n"/>
      <c r="I9543" s="17" t="n"/>
      <c r="J9543" s="17" t="n"/>
      <c r="K9543" s="17" t="n"/>
      <c r="L9543" s="17" t="n"/>
      <c r="N9543">
        <f>IF($B9543="","",IF($C9543="SUPERSTORE","Superstore","DH"))</f>
        <v/>
      </c>
      <c r="O9543">
        <f>IF($B9543="","",IFERROR(VLOOKUP($B9543,Mapping!$A:$C,2,0),"Not Mapped"))</f>
        <v/>
      </c>
      <c r="P9543">
        <f>IF($B9543="","",IFERROR(VLOOKUP($B9543,Mapping!$A:$C,3,0),"Not Mapped"))</f>
        <v/>
      </c>
      <c r="Q9543">
        <f>IF($B9543="","",IF(COUNTIF(Exclusions!$A:$A,$B9543)&gt;0,"Yes","No"))</f>
        <v/>
      </c>
      <c r="R9543" s="17">
        <f>IF($B9543="","",MIN(1,DAY($A9543)/IF($N9543="Superstore",Settings!$B$5,Settings!$B$4)))</f>
        <v/>
      </c>
      <c r="S9543" s="17">
        <f>IF(OR($B9543="",$G9543="",$R9543=0),"",$G9543/$R9543)</f>
        <v/>
      </c>
      <c r="T9543">
        <f>IF($S9543="","",IF($S9543&lt;Settings!$B$8,"Critical",IF($S9543&lt;Settings!$B$9,"Semi Critical","Non Critical")))</f>
        <v/>
      </c>
      <c r="U9543">
        <f>IF($B9543="","",IFERROR(VLOOKUP($O9543,Leaders!$A:$B,2,0),"Not Mapped"))</f>
        <v/>
      </c>
    </row>
    <row r="9544">
      <c r="A9544" s="16" t="n"/>
      <c r="G9544" s="17" t="n"/>
      <c r="H9544" s="17" t="n"/>
      <c r="I9544" s="17" t="n"/>
      <c r="J9544" s="17" t="n"/>
      <c r="K9544" s="17" t="n"/>
      <c r="L9544" s="17" t="n"/>
      <c r="N9544">
        <f>IF($B9544="","",IF($C9544="SUPERSTORE","Superstore","DH"))</f>
        <v/>
      </c>
      <c r="O9544">
        <f>IF($B9544="","",IFERROR(VLOOKUP($B9544,Mapping!$A:$C,2,0),"Not Mapped"))</f>
        <v/>
      </c>
      <c r="P9544">
        <f>IF($B9544="","",IFERROR(VLOOKUP($B9544,Mapping!$A:$C,3,0),"Not Mapped"))</f>
        <v/>
      </c>
      <c r="Q9544">
        <f>IF($B9544="","",IF(COUNTIF(Exclusions!$A:$A,$B9544)&gt;0,"Yes","No"))</f>
        <v/>
      </c>
      <c r="R9544" s="17">
        <f>IF($B9544="","",MIN(1,DAY($A9544)/IF($N9544="Superstore",Settings!$B$5,Settings!$B$4)))</f>
        <v/>
      </c>
      <c r="S9544" s="17">
        <f>IF(OR($B9544="",$G9544="",$R9544=0),"",$G9544/$R9544)</f>
        <v/>
      </c>
      <c r="T9544">
        <f>IF($S9544="","",IF($S9544&lt;Settings!$B$8,"Critical",IF($S9544&lt;Settings!$B$9,"Semi Critical","Non Critical")))</f>
        <v/>
      </c>
      <c r="U9544">
        <f>IF($B9544="","",IFERROR(VLOOKUP($O9544,Leaders!$A:$B,2,0),"Not Mapped"))</f>
        <v/>
      </c>
    </row>
    <row r="9545">
      <c r="A9545" s="16" t="n"/>
      <c r="G9545" s="17" t="n"/>
      <c r="H9545" s="17" t="n"/>
      <c r="I9545" s="17" t="n"/>
      <c r="J9545" s="17" t="n"/>
      <c r="K9545" s="17" t="n"/>
      <c r="L9545" s="17" t="n"/>
      <c r="N9545">
        <f>IF($B9545="","",IF($C9545="SUPERSTORE","Superstore","DH"))</f>
        <v/>
      </c>
      <c r="O9545">
        <f>IF($B9545="","",IFERROR(VLOOKUP($B9545,Mapping!$A:$C,2,0),"Not Mapped"))</f>
        <v/>
      </c>
      <c r="P9545">
        <f>IF($B9545="","",IFERROR(VLOOKUP($B9545,Mapping!$A:$C,3,0),"Not Mapped"))</f>
        <v/>
      </c>
      <c r="Q9545">
        <f>IF($B9545="","",IF(COUNTIF(Exclusions!$A:$A,$B9545)&gt;0,"Yes","No"))</f>
        <v/>
      </c>
      <c r="R9545" s="17">
        <f>IF($B9545="","",MIN(1,DAY($A9545)/IF($N9545="Superstore",Settings!$B$5,Settings!$B$4)))</f>
        <v/>
      </c>
      <c r="S9545" s="17">
        <f>IF(OR($B9545="",$G9545="",$R9545=0),"",$G9545/$R9545)</f>
        <v/>
      </c>
      <c r="T9545">
        <f>IF($S9545="","",IF($S9545&lt;Settings!$B$8,"Critical",IF($S9545&lt;Settings!$B$9,"Semi Critical","Non Critical")))</f>
        <v/>
      </c>
      <c r="U9545">
        <f>IF($B9545="","",IFERROR(VLOOKUP($O9545,Leaders!$A:$B,2,0),"Not Mapped"))</f>
        <v/>
      </c>
    </row>
    <row r="9546">
      <c r="A9546" s="16" t="n"/>
      <c r="G9546" s="17" t="n"/>
      <c r="H9546" s="17" t="n"/>
      <c r="I9546" s="17" t="n"/>
      <c r="J9546" s="17" t="n"/>
      <c r="K9546" s="17" t="n"/>
      <c r="L9546" s="17" t="n"/>
      <c r="N9546">
        <f>IF($B9546="","",IF($C9546="SUPERSTORE","Superstore","DH"))</f>
        <v/>
      </c>
      <c r="O9546">
        <f>IF($B9546="","",IFERROR(VLOOKUP($B9546,Mapping!$A:$C,2,0),"Not Mapped"))</f>
        <v/>
      </c>
      <c r="P9546">
        <f>IF($B9546="","",IFERROR(VLOOKUP($B9546,Mapping!$A:$C,3,0),"Not Mapped"))</f>
        <v/>
      </c>
      <c r="Q9546">
        <f>IF($B9546="","",IF(COUNTIF(Exclusions!$A:$A,$B9546)&gt;0,"Yes","No"))</f>
        <v/>
      </c>
      <c r="R9546" s="17">
        <f>IF($B9546="","",MIN(1,DAY($A9546)/IF($N9546="Superstore",Settings!$B$5,Settings!$B$4)))</f>
        <v/>
      </c>
      <c r="S9546" s="17">
        <f>IF(OR($B9546="",$G9546="",$R9546=0),"",$G9546/$R9546)</f>
        <v/>
      </c>
      <c r="T9546">
        <f>IF($S9546="","",IF($S9546&lt;Settings!$B$8,"Critical",IF($S9546&lt;Settings!$B$9,"Semi Critical","Non Critical")))</f>
        <v/>
      </c>
      <c r="U9546">
        <f>IF($B9546="","",IFERROR(VLOOKUP($O9546,Leaders!$A:$B,2,0),"Not Mapped"))</f>
        <v/>
      </c>
    </row>
    <row r="9547">
      <c r="A9547" s="16" t="n"/>
      <c r="G9547" s="17" t="n"/>
      <c r="H9547" s="17" t="n"/>
      <c r="I9547" s="17" t="n"/>
      <c r="J9547" s="17" t="n"/>
      <c r="K9547" s="17" t="n"/>
      <c r="L9547" s="17" t="n"/>
      <c r="N9547">
        <f>IF($B9547="","",IF($C9547="SUPERSTORE","Superstore","DH"))</f>
        <v/>
      </c>
      <c r="O9547">
        <f>IF($B9547="","",IFERROR(VLOOKUP($B9547,Mapping!$A:$C,2,0),"Not Mapped"))</f>
        <v/>
      </c>
      <c r="P9547">
        <f>IF($B9547="","",IFERROR(VLOOKUP($B9547,Mapping!$A:$C,3,0),"Not Mapped"))</f>
        <v/>
      </c>
      <c r="Q9547">
        <f>IF($B9547="","",IF(COUNTIF(Exclusions!$A:$A,$B9547)&gt;0,"Yes","No"))</f>
        <v/>
      </c>
      <c r="R9547" s="17">
        <f>IF($B9547="","",MIN(1,DAY($A9547)/IF($N9547="Superstore",Settings!$B$5,Settings!$B$4)))</f>
        <v/>
      </c>
      <c r="S9547" s="17">
        <f>IF(OR($B9547="",$G9547="",$R9547=0),"",$G9547/$R9547)</f>
        <v/>
      </c>
      <c r="T9547">
        <f>IF($S9547="","",IF($S9547&lt;Settings!$B$8,"Critical",IF($S9547&lt;Settings!$B$9,"Semi Critical","Non Critical")))</f>
        <v/>
      </c>
      <c r="U9547">
        <f>IF($B9547="","",IFERROR(VLOOKUP($O9547,Leaders!$A:$B,2,0),"Not Mapped"))</f>
        <v/>
      </c>
    </row>
    <row r="9548">
      <c r="A9548" s="16" t="n"/>
      <c r="G9548" s="17" t="n"/>
      <c r="H9548" s="17" t="n"/>
      <c r="I9548" s="17" t="n"/>
      <c r="J9548" s="17" t="n"/>
      <c r="K9548" s="17" t="n"/>
      <c r="L9548" s="17" t="n"/>
      <c r="N9548">
        <f>IF($B9548="","",IF($C9548="SUPERSTORE","Superstore","DH"))</f>
        <v/>
      </c>
      <c r="O9548">
        <f>IF($B9548="","",IFERROR(VLOOKUP($B9548,Mapping!$A:$C,2,0),"Not Mapped"))</f>
        <v/>
      </c>
      <c r="P9548">
        <f>IF($B9548="","",IFERROR(VLOOKUP($B9548,Mapping!$A:$C,3,0),"Not Mapped"))</f>
        <v/>
      </c>
      <c r="Q9548">
        <f>IF($B9548="","",IF(COUNTIF(Exclusions!$A:$A,$B9548)&gt;0,"Yes","No"))</f>
        <v/>
      </c>
      <c r="R9548" s="17">
        <f>IF($B9548="","",MIN(1,DAY($A9548)/IF($N9548="Superstore",Settings!$B$5,Settings!$B$4)))</f>
        <v/>
      </c>
      <c r="S9548" s="17">
        <f>IF(OR($B9548="",$G9548="",$R9548=0),"",$G9548/$R9548)</f>
        <v/>
      </c>
      <c r="T9548">
        <f>IF($S9548="","",IF($S9548&lt;Settings!$B$8,"Critical",IF($S9548&lt;Settings!$B$9,"Semi Critical","Non Critical")))</f>
        <v/>
      </c>
      <c r="U9548">
        <f>IF($B9548="","",IFERROR(VLOOKUP($O9548,Leaders!$A:$B,2,0),"Not Mapped"))</f>
        <v/>
      </c>
    </row>
    <row r="9549">
      <c r="A9549" s="16" t="n"/>
      <c r="G9549" s="17" t="n"/>
      <c r="H9549" s="17" t="n"/>
      <c r="I9549" s="17" t="n"/>
      <c r="J9549" s="17" t="n"/>
      <c r="K9549" s="17" t="n"/>
      <c r="L9549" s="17" t="n"/>
      <c r="N9549">
        <f>IF($B9549="","",IF($C9549="SUPERSTORE","Superstore","DH"))</f>
        <v/>
      </c>
      <c r="O9549">
        <f>IF($B9549="","",IFERROR(VLOOKUP($B9549,Mapping!$A:$C,2,0),"Not Mapped"))</f>
        <v/>
      </c>
      <c r="P9549">
        <f>IF($B9549="","",IFERROR(VLOOKUP($B9549,Mapping!$A:$C,3,0),"Not Mapped"))</f>
        <v/>
      </c>
      <c r="Q9549">
        <f>IF($B9549="","",IF(COUNTIF(Exclusions!$A:$A,$B9549)&gt;0,"Yes","No"))</f>
        <v/>
      </c>
      <c r="R9549" s="17">
        <f>IF($B9549="","",MIN(1,DAY($A9549)/IF($N9549="Superstore",Settings!$B$5,Settings!$B$4)))</f>
        <v/>
      </c>
      <c r="S9549" s="17">
        <f>IF(OR($B9549="",$G9549="",$R9549=0),"",$G9549/$R9549)</f>
        <v/>
      </c>
      <c r="T9549">
        <f>IF($S9549="","",IF($S9549&lt;Settings!$B$8,"Critical",IF($S9549&lt;Settings!$B$9,"Semi Critical","Non Critical")))</f>
        <v/>
      </c>
      <c r="U9549">
        <f>IF($B9549="","",IFERROR(VLOOKUP($O9549,Leaders!$A:$B,2,0),"Not Mapped"))</f>
        <v/>
      </c>
    </row>
    <row r="9550">
      <c r="A9550" s="16" t="n"/>
      <c r="G9550" s="17" t="n"/>
      <c r="H9550" s="17" t="n"/>
      <c r="I9550" s="17" t="n"/>
      <c r="J9550" s="17" t="n"/>
      <c r="K9550" s="17" t="n"/>
      <c r="L9550" s="17" t="n"/>
      <c r="N9550">
        <f>IF($B9550="","",IF($C9550="SUPERSTORE","Superstore","DH"))</f>
        <v/>
      </c>
      <c r="O9550">
        <f>IF($B9550="","",IFERROR(VLOOKUP($B9550,Mapping!$A:$C,2,0),"Not Mapped"))</f>
        <v/>
      </c>
      <c r="P9550">
        <f>IF($B9550="","",IFERROR(VLOOKUP($B9550,Mapping!$A:$C,3,0),"Not Mapped"))</f>
        <v/>
      </c>
      <c r="Q9550">
        <f>IF($B9550="","",IF(COUNTIF(Exclusions!$A:$A,$B9550)&gt;0,"Yes","No"))</f>
        <v/>
      </c>
      <c r="R9550" s="17">
        <f>IF($B9550="","",MIN(1,DAY($A9550)/IF($N9550="Superstore",Settings!$B$5,Settings!$B$4)))</f>
        <v/>
      </c>
      <c r="S9550" s="17">
        <f>IF(OR($B9550="",$G9550="",$R9550=0),"",$G9550/$R9550)</f>
        <v/>
      </c>
      <c r="T9550">
        <f>IF($S9550="","",IF($S9550&lt;Settings!$B$8,"Critical",IF($S9550&lt;Settings!$B$9,"Semi Critical","Non Critical")))</f>
        <v/>
      </c>
      <c r="U9550">
        <f>IF($B9550="","",IFERROR(VLOOKUP($O9550,Leaders!$A:$B,2,0),"Not Mapped"))</f>
        <v/>
      </c>
    </row>
    <row r="9551">
      <c r="A9551" s="16" t="n"/>
      <c r="G9551" s="17" t="n"/>
      <c r="H9551" s="17" t="n"/>
      <c r="I9551" s="17" t="n"/>
      <c r="J9551" s="17" t="n"/>
      <c r="K9551" s="17" t="n"/>
      <c r="L9551" s="17" t="n"/>
      <c r="N9551">
        <f>IF($B9551="","",IF($C9551="SUPERSTORE","Superstore","DH"))</f>
        <v/>
      </c>
      <c r="O9551">
        <f>IF($B9551="","",IFERROR(VLOOKUP($B9551,Mapping!$A:$C,2,0),"Not Mapped"))</f>
        <v/>
      </c>
      <c r="P9551">
        <f>IF($B9551="","",IFERROR(VLOOKUP($B9551,Mapping!$A:$C,3,0),"Not Mapped"))</f>
        <v/>
      </c>
      <c r="Q9551">
        <f>IF($B9551="","",IF(COUNTIF(Exclusions!$A:$A,$B9551)&gt;0,"Yes","No"))</f>
        <v/>
      </c>
      <c r="R9551" s="17">
        <f>IF($B9551="","",MIN(1,DAY($A9551)/IF($N9551="Superstore",Settings!$B$5,Settings!$B$4)))</f>
        <v/>
      </c>
      <c r="S9551" s="17">
        <f>IF(OR($B9551="",$G9551="",$R9551=0),"",$G9551/$R9551)</f>
        <v/>
      </c>
      <c r="T9551">
        <f>IF($S9551="","",IF($S9551&lt;Settings!$B$8,"Critical",IF($S9551&lt;Settings!$B$9,"Semi Critical","Non Critical")))</f>
        <v/>
      </c>
      <c r="U9551">
        <f>IF($B9551="","",IFERROR(VLOOKUP($O9551,Leaders!$A:$B,2,0),"Not Mapped"))</f>
        <v/>
      </c>
    </row>
    <row r="9552">
      <c r="A9552" s="16" t="n"/>
      <c r="G9552" s="17" t="n"/>
      <c r="H9552" s="17" t="n"/>
      <c r="I9552" s="17" t="n"/>
      <c r="J9552" s="17" t="n"/>
      <c r="K9552" s="17" t="n"/>
      <c r="L9552" s="17" t="n"/>
      <c r="N9552">
        <f>IF($B9552="","",IF($C9552="SUPERSTORE","Superstore","DH"))</f>
        <v/>
      </c>
      <c r="O9552">
        <f>IF($B9552="","",IFERROR(VLOOKUP($B9552,Mapping!$A:$C,2,0),"Not Mapped"))</f>
        <v/>
      </c>
      <c r="P9552">
        <f>IF($B9552="","",IFERROR(VLOOKUP($B9552,Mapping!$A:$C,3,0),"Not Mapped"))</f>
        <v/>
      </c>
      <c r="Q9552">
        <f>IF($B9552="","",IF(COUNTIF(Exclusions!$A:$A,$B9552)&gt;0,"Yes","No"))</f>
        <v/>
      </c>
      <c r="R9552" s="17">
        <f>IF($B9552="","",MIN(1,DAY($A9552)/IF($N9552="Superstore",Settings!$B$5,Settings!$B$4)))</f>
        <v/>
      </c>
      <c r="S9552" s="17">
        <f>IF(OR($B9552="",$G9552="",$R9552=0),"",$G9552/$R9552)</f>
        <v/>
      </c>
      <c r="T9552">
        <f>IF($S9552="","",IF($S9552&lt;Settings!$B$8,"Critical",IF($S9552&lt;Settings!$B$9,"Semi Critical","Non Critical")))</f>
        <v/>
      </c>
      <c r="U9552">
        <f>IF($B9552="","",IFERROR(VLOOKUP($O9552,Leaders!$A:$B,2,0),"Not Mapped"))</f>
        <v/>
      </c>
    </row>
    <row r="9553">
      <c r="A9553" s="16" t="n"/>
      <c r="G9553" s="17" t="n"/>
      <c r="H9553" s="17" t="n"/>
      <c r="I9553" s="17" t="n"/>
      <c r="J9553" s="17" t="n"/>
      <c r="K9553" s="17" t="n"/>
      <c r="L9553" s="17" t="n"/>
      <c r="N9553">
        <f>IF($B9553="","",IF($C9553="SUPERSTORE","Superstore","DH"))</f>
        <v/>
      </c>
      <c r="O9553">
        <f>IF($B9553="","",IFERROR(VLOOKUP($B9553,Mapping!$A:$C,2,0),"Not Mapped"))</f>
        <v/>
      </c>
      <c r="P9553">
        <f>IF($B9553="","",IFERROR(VLOOKUP($B9553,Mapping!$A:$C,3,0),"Not Mapped"))</f>
        <v/>
      </c>
      <c r="Q9553">
        <f>IF($B9553="","",IF(COUNTIF(Exclusions!$A:$A,$B9553)&gt;0,"Yes","No"))</f>
        <v/>
      </c>
      <c r="R9553" s="17">
        <f>IF($B9553="","",MIN(1,DAY($A9553)/IF($N9553="Superstore",Settings!$B$5,Settings!$B$4)))</f>
        <v/>
      </c>
      <c r="S9553" s="17">
        <f>IF(OR($B9553="",$G9553="",$R9553=0),"",$G9553/$R9553)</f>
        <v/>
      </c>
      <c r="T9553">
        <f>IF($S9553="","",IF($S9553&lt;Settings!$B$8,"Critical",IF($S9553&lt;Settings!$B$9,"Semi Critical","Non Critical")))</f>
        <v/>
      </c>
      <c r="U9553">
        <f>IF($B9553="","",IFERROR(VLOOKUP($O9553,Leaders!$A:$B,2,0),"Not Mapped"))</f>
        <v/>
      </c>
    </row>
    <row r="9554">
      <c r="A9554" s="16" t="n"/>
      <c r="G9554" s="17" t="n"/>
      <c r="H9554" s="17" t="n"/>
      <c r="I9554" s="17" t="n"/>
      <c r="J9554" s="17" t="n"/>
      <c r="K9554" s="17" t="n"/>
      <c r="L9554" s="17" t="n"/>
      <c r="N9554">
        <f>IF($B9554="","",IF($C9554="SUPERSTORE","Superstore","DH"))</f>
        <v/>
      </c>
      <c r="O9554">
        <f>IF($B9554="","",IFERROR(VLOOKUP($B9554,Mapping!$A:$C,2,0),"Not Mapped"))</f>
        <v/>
      </c>
      <c r="P9554">
        <f>IF($B9554="","",IFERROR(VLOOKUP($B9554,Mapping!$A:$C,3,0),"Not Mapped"))</f>
        <v/>
      </c>
      <c r="Q9554">
        <f>IF($B9554="","",IF(COUNTIF(Exclusions!$A:$A,$B9554)&gt;0,"Yes","No"))</f>
        <v/>
      </c>
      <c r="R9554" s="17">
        <f>IF($B9554="","",MIN(1,DAY($A9554)/IF($N9554="Superstore",Settings!$B$5,Settings!$B$4)))</f>
        <v/>
      </c>
      <c r="S9554" s="17">
        <f>IF(OR($B9554="",$G9554="",$R9554=0),"",$G9554/$R9554)</f>
        <v/>
      </c>
      <c r="T9554">
        <f>IF($S9554="","",IF($S9554&lt;Settings!$B$8,"Critical",IF($S9554&lt;Settings!$B$9,"Semi Critical","Non Critical")))</f>
        <v/>
      </c>
      <c r="U9554">
        <f>IF($B9554="","",IFERROR(VLOOKUP($O9554,Leaders!$A:$B,2,0),"Not Mapped"))</f>
        <v/>
      </c>
    </row>
    <row r="9555">
      <c r="A9555" s="16" t="n"/>
      <c r="G9555" s="17" t="n"/>
      <c r="H9555" s="17" t="n"/>
      <c r="I9555" s="17" t="n"/>
      <c r="J9555" s="17" t="n"/>
      <c r="K9555" s="17" t="n"/>
      <c r="L9555" s="17" t="n"/>
      <c r="N9555">
        <f>IF($B9555="","",IF($C9555="SUPERSTORE","Superstore","DH"))</f>
        <v/>
      </c>
      <c r="O9555">
        <f>IF($B9555="","",IFERROR(VLOOKUP($B9555,Mapping!$A:$C,2,0),"Not Mapped"))</f>
        <v/>
      </c>
      <c r="P9555">
        <f>IF($B9555="","",IFERROR(VLOOKUP($B9555,Mapping!$A:$C,3,0),"Not Mapped"))</f>
        <v/>
      </c>
      <c r="Q9555">
        <f>IF($B9555="","",IF(COUNTIF(Exclusions!$A:$A,$B9555)&gt;0,"Yes","No"))</f>
        <v/>
      </c>
      <c r="R9555" s="17">
        <f>IF($B9555="","",MIN(1,DAY($A9555)/IF($N9555="Superstore",Settings!$B$5,Settings!$B$4)))</f>
        <v/>
      </c>
      <c r="S9555" s="17">
        <f>IF(OR($B9555="",$G9555="",$R9555=0),"",$G9555/$R9555)</f>
        <v/>
      </c>
      <c r="T9555">
        <f>IF($S9555="","",IF($S9555&lt;Settings!$B$8,"Critical",IF($S9555&lt;Settings!$B$9,"Semi Critical","Non Critical")))</f>
        <v/>
      </c>
      <c r="U9555">
        <f>IF($B9555="","",IFERROR(VLOOKUP($O9555,Leaders!$A:$B,2,0),"Not Mapped"))</f>
        <v/>
      </c>
    </row>
    <row r="9556">
      <c r="A9556" s="16" t="n"/>
      <c r="G9556" s="17" t="n"/>
      <c r="H9556" s="17" t="n"/>
      <c r="I9556" s="17" t="n"/>
      <c r="J9556" s="17" t="n"/>
      <c r="K9556" s="17" t="n"/>
      <c r="L9556" s="17" t="n"/>
      <c r="N9556">
        <f>IF($B9556="","",IF($C9556="SUPERSTORE","Superstore","DH"))</f>
        <v/>
      </c>
      <c r="O9556">
        <f>IF($B9556="","",IFERROR(VLOOKUP($B9556,Mapping!$A:$C,2,0),"Not Mapped"))</f>
        <v/>
      </c>
      <c r="P9556">
        <f>IF($B9556="","",IFERROR(VLOOKUP($B9556,Mapping!$A:$C,3,0),"Not Mapped"))</f>
        <v/>
      </c>
      <c r="Q9556">
        <f>IF($B9556="","",IF(COUNTIF(Exclusions!$A:$A,$B9556)&gt;0,"Yes","No"))</f>
        <v/>
      </c>
      <c r="R9556" s="17">
        <f>IF($B9556="","",MIN(1,DAY($A9556)/IF($N9556="Superstore",Settings!$B$5,Settings!$B$4)))</f>
        <v/>
      </c>
      <c r="S9556" s="17">
        <f>IF(OR($B9556="",$G9556="",$R9556=0),"",$G9556/$R9556)</f>
        <v/>
      </c>
      <c r="T9556">
        <f>IF($S9556="","",IF($S9556&lt;Settings!$B$8,"Critical",IF($S9556&lt;Settings!$B$9,"Semi Critical","Non Critical")))</f>
        <v/>
      </c>
      <c r="U9556">
        <f>IF($B9556="","",IFERROR(VLOOKUP($O9556,Leaders!$A:$B,2,0),"Not Mapped"))</f>
        <v/>
      </c>
    </row>
    <row r="9557">
      <c r="A9557" s="16" t="n"/>
      <c r="G9557" s="17" t="n"/>
      <c r="H9557" s="17" t="n"/>
      <c r="I9557" s="17" t="n"/>
      <c r="J9557" s="17" t="n"/>
      <c r="K9557" s="17" t="n"/>
      <c r="L9557" s="17" t="n"/>
      <c r="N9557">
        <f>IF($B9557="","",IF($C9557="SUPERSTORE","Superstore","DH"))</f>
        <v/>
      </c>
      <c r="O9557">
        <f>IF($B9557="","",IFERROR(VLOOKUP($B9557,Mapping!$A:$C,2,0),"Not Mapped"))</f>
        <v/>
      </c>
      <c r="P9557">
        <f>IF($B9557="","",IFERROR(VLOOKUP($B9557,Mapping!$A:$C,3,0),"Not Mapped"))</f>
        <v/>
      </c>
      <c r="Q9557">
        <f>IF($B9557="","",IF(COUNTIF(Exclusions!$A:$A,$B9557)&gt;0,"Yes","No"))</f>
        <v/>
      </c>
      <c r="R9557" s="17">
        <f>IF($B9557="","",MIN(1,DAY($A9557)/IF($N9557="Superstore",Settings!$B$5,Settings!$B$4)))</f>
        <v/>
      </c>
      <c r="S9557" s="17">
        <f>IF(OR($B9557="",$G9557="",$R9557=0),"",$G9557/$R9557)</f>
        <v/>
      </c>
      <c r="T9557">
        <f>IF($S9557="","",IF($S9557&lt;Settings!$B$8,"Critical",IF($S9557&lt;Settings!$B$9,"Semi Critical","Non Critical")))</f>
        <v/>
      </c>
      <c r="U9557">
        <f>IF($B9557="","",IFERROR(VLOOKUP($O9557,Leaders!$A:$B,2,0),"Not Mapped"))</f>
        <v/>
      </c>
    </row>
    <row r="9558">
      <c r="A9558" s="16" t="n"/>
      <c r="G9558" s="17" t="n"/>
      <c r="H9558" s="17" t="n"/>
      <c r="I9558" s="17" t="n"/>
      <c r="J9558" s="17" t="n"/>
      <c r="K9558" s="17" t="n"/>
      <c r="L9558" s="17" t="n"/>
      <c r="N9558">
        <f>IF($B9558="","",IF($C9558="SUPERSTORE","Superstore","DH"))</f>
        <v/>
      </c>
      <c r="O9558">
        <f>IF($B9558="","",IFERROR(VLOOKUP($B9558,Mapping!$A:$C,2,0),"Not Mapped"))</f>
        <v/>
      </c>
      <c r="P9558">
        <f>IF($B9558="","",IFERROR(VLOOKUP($B9558,Mapping!$A:$C,3,0),"Not Mapped"))</f>
        <v/>
      </c>
      <c r="Q9558">
        <f>IF($B9558="","",IF(COUNTIF(Exclusions!$A:$A,$B9558)&gt;0,"Yes","No"))</f>
        <v/>
      </c>
      <c r="R9558" s="17">
        <f>IF($B9558="","",MIN(1,DAY($A9558)/IF($N9558="Superstore",Settings!$B$5,Settings!$B$4)))</f>
        <v/>
      </c>
      <c r="S9558" s="17">
        <f>IF(OR($B9558="",$G9558="",$R9558=0),"",$G9558/$R9558)</f>
        <v/>
      </c>
      <c r="T9558">
        <f>IF($S9558="","",IF($S9558&lt;Settings!$B$8,"Critical",IF($S9558&lt;Settings!$B$9,"Semi Critical","Non Critical")))</f>
        <v/>
      </c>
      <c r="U9558">
        <f>IF($B9558="","",IFERROR(VLOOKUP($O9558,Leaders!$A:$B,2,0),"Not Mapped"))</f>
        <v/>
      </c>
    </row>
    <row r="9559">
      <c r="A9559" s="16" t="n"/>
      <c r="G9559" s="17" t="n"/>
      <c r="H9559" s="17" t="n"/>
      <c r="I9559" s="17" t="n"/>
      <c r="J9559" s="17" t="n"/>
      <c r="K9559" s="17" t="n"/>
      <c r="L9559" s="17" t="n"/>
      <c r="N9559">
        <f>IF($B9559="","",IF($C9559="SUPERSTORE","Superstore","DH"))</f>
        <v/>
      </c>
      <c r="O9559">
        <f>IF($B9559="","",IFERROR(VLOOKUP($B9559,Mapping!$A:$C,2,0),"Not Mapped"))</f>
        <v/>
      </c>
      <c r="P9559">
        <f>IF($B9559="","",IFERROR(VLOOKUP($B9559,Mapping!$A:$C,3,0),"Not Mapped"))</f>
        <v/>
      </c>
      <c r="Q9559">
        <f>IF($B9559="","",IF(COUNTIF(Exclusions!$A:$A,$B9559)&gt;0,"Yes","No"))</f>
        <v/>
      </c>
      <c r="R9559" s="17">
        <f>IF($B9559="","",MIN(1,DAY($A9559)/IF($N9559="Superstore",Settings!$B$5,Settings!$B$4)))</f>
        <v/>
      </c>
      <c r="S9559" s="17">
        <f>IF(OR($B9559="",$G9559="",$R9559=0),"",$G9559/$R9559)</f>
        <v/>
      </c>
      <c r="T9559">
        <f>IF($S9559="","",IF($S9559&lt;Settings!$B$8,"Critical",IF($S9559&lt;Settings!$B$9,"Semi Critical","Non Critical")))</f>
        <v/>
      </c>
      <c r="U9559">
        <f>IF($B9559="","",IFERROR(VLOOKUP($O9559,Leaders!$A:$B,2,0),"Not Mapped"))</f>
        <v/>
      </c>
    </row>
    <row r="9560">
      <c r="A9560" s="16" t="n"/>
      <c r="G9560" s="17" t="n"/>
      <c r="H9560" s="17" t="n"/>
      <c r="I9560" s="17" t="n"/>
      <c r="J9560" s="17" t="n"/>
      <c r="K9560" s="17" t="n"/>
      <c r="L9560" s="17" t="n"/>
      <c r="N9560">
        <f>IF($B9560="","",IF($C9560="SUPERSTORE","Superstore","DH"))</f>
        <v/>
      </c>
      <c r="O9560">
        <f>IF($B9560="","",IFERROR(VLOOKUP($B9560,Mapping!$A:$C,2,0),"Not Mapped"))</f>
        <v/>
      </c>
      <c r="P9560">
        <f>IF($B9560="","",IFERROR(VLOOKUP($B9560,Mapping!$A:$C,3,0),"Not Mapped"))</f>
        <v/>
      </c>
      <c r="Q9560">
        <f>IF($B9560="","",IF(COUNTIF(Exclusions!$A:$A,$B9560)&gt;0,"Yes","No"))</f>
        <v/>
      </c>
      <c r="R9560" s="17">
        <f>IF($B9560="","",MIN(1,DAY($A9560)/IF($N9560="Superstore",Settings!$B$5,Settings!$B$4)))</f>
        <v/>
      </c>
      <c r="S9560" s="17">
        <f>IF(OR($B9560="",$G9560="",$R9560=0),"",$G9560/$R9560)</f>
        <v/>
      </c>
      <c r="T9560">
        <f>IF($S9560="","",IF($S9560&lt;Settings!$B$8,"Critical",IF($S9560&lt;Settings!$B$9,"Semi Critical","Non Critical")))</f>
        <v/>
      </c>
      <c r="U9560">
        <f>IF($B9560="","",IFERROR(VLOOKUP($O9560,Leaders!$A:$B,2,0),"Not Mapped"))</f>
        <v/>
      </c>
    </row>
    <row r="9561">
      <c r="A9561" s="16" t="n"/>
      <c r="G9561" s="17" t="n"/>
      <c r="H9561" s="17" t="n"/>
      <c r="I9561" s="17" t="n"/>
      <c r="J9561" s="17" t="n"/>
      <c r="K9561" s="17" t="n"/>
      <c r="L9561" s="17" t="n"/>
      <c r="N9561">
        <f>IF($B9561="","",IF($C9561="SUPERSTORE","Superstore","DH"))</f>
        <v/>
      </c>
      <c r="O9561">
        <f>IF($B9561="","",IFERROR(VLOOKUP($B9561,Mapping!$A:$C,2,0),"Not Mapped"))</f>
        <v/>
      </c>
      <c r="P9561">
        <f>IF($B9561="","",IFERROR(VLOOKUP($B9561,Mapping!$A:$C,3,0),"Not Mapped"))</f>
        <v/>
      </c>
      <c r="Q9561">
        <f>IF($B9561="","",IF(COUNTIF(Exclusions!$A:$A,$B9561)&gt;0,"Yes","No"))</f>
        <v/>
      </c>
      <c r="R9561" s="17">
        <f>IF($B9561="","",MIN(1,DAY($A9561)/IF($N9561="Superstore",Settings!$B$5,Settings!$B$4)))</f>
        <v/>
      </c>
      <c r="S9561" s="17">
        <f>IF(OR($B9561="",$G9561="",$R9561=0),"",$G9561/$R9561)</f>
        <v/>
      </c>
      <c r="T9561">
        <f>IF($S9561="","",IF($S9561&lt;Settings!$B$8,"Critical",IF($S9561&lt;Settings!$B$9,"Semi Critical","Non Critical")))</f>
        <v/>
      </c>
      <c r="U9561">
        <f>IF($B9561="","",IFERROR(VLOOKUP($O9561,Leaders!$A:$B,2,0),"Not Mapped"))</f>
        <v/>
      </c>
    </row>
    <row r="9562">
      <c r="A9562" s="16" t="n"/>
      <c r="G9562" s="17" t="n"/>
      <c r="H9562" s="17" t="n"/>
      <c r="I9562" s="17" t="n"/>
      <c r="J9562" s="17" t="n"/>
      <c r="K9562" s="17" t="n"/>
      <c r="L9562" s="17" t="n"/>
      <c r="N9562">
        <f>IF($B9562="","",IF($C9562="SUPERSTORE","Superstore","DH"))</f>
        <v/>
      </c>
      <c r="O9562">
        <f>IF($B9562="","",IFERROR(VLOOKUP($B9562,Mapping!$A:$C,2,0),"Not Mapped"))</f>
        <v/>
      </c>
      <c r="P9562">
        <f>IF($B9562="","",IFERROR(VLOOKUP($B9562,Mapping!$A:$C,3,0),"Not Mapped"))</f>
        <v/>
      </c>
      <c r="Q9562">
        <f>IF($B9562="","",IF(COUNTIF(Exclusions!$A:$A,$B9562)&gt;0,"Yes","No"))</f>
        <v/>
      </c>
      <c r="R9562" s="17">
        <f>IF($B9562="","",MIN(1,DAY($A9562)/IF($N9562="Superstore",Settings!$B$5,Settings!$B$4)))</f>
        <v/>
      </c>
      <c r="S9562" s="17">
        <f>IF(OR($B9562="",$G9562="",$R9562=0),"",$G9562/$R9562)</f>
        <v/>
      </c>
      <c r="T9562">
        <f>IF($S9562="","",IF($S9562&lt;Settings!$B$8,"Critical",IF($S9562&lt;Settings!$B$9,"Semi Critical","Non Critical")))</f>
        <v/>
      </c>
      <c r="U9562">
        <f>IF($B9562="","",IFERROR(VLOOKUP($O9562,Leaders!$A:$B,2,0),"Not Mapped"))</f>
        <v/>
      </c>
    </row>
    <row r="9563">
      <c r="A9563" s="16" t="n"/>
      <c r="G9563" s="17" t="n"/>
      <c r="H9563" s="17" t="n"/>
      <c r="I9563" s="17" t="n"/>
      <c r="J9563" s="17" t="n"/>
      <c r="K9563" s="17" t="n"/>
      <c r="L9563" s="17" t="n"/>
      <c r="N9563">
        <f>IF($B9563="","",IF($C9563="SUPERSTORE","Superstore","DH"))</f>
        <v/>
      </c>
      <c r="O9563">
        <f>IF($B9563="","",IFERROR(VLOOKUP($B9563,Mapping!$A:$C,2,0),"Not Mapped"))</f>
        <v/>
      </c>
      <c r="P9563">
        <f>IF($B9563="","",IFERROR(VLOOKUP($B9563,Mapping!$A:$C,3,0),"Not Mapped"))</f>
        <v/>
      </c>
      <c r="Q9563">
        <f>IF($B9563="","",IF(COUNTIF(Exclusions!$A:$A,$B9563)&gt;0,"Yes","No"))</f>
        <v/>
      </c>
      <c r="R9563" s="17">
        <f>IF($B9563="","",MIN(1,DAY($A9563)/IF($N9563="Superstore",Settings!$B$5,Settings!$B$4)))</f>
        <v/>
      </c>
      <c r="S9563" s="17">
        <f>IF(OR($B9563="",$G9563="",$R9563=0),"",$G9563/$R9563)</f>
        <v/>
      </c>
      <c r="T9563">
        <f>IF($S9563="","",IF($S9563&lt;Settings!$B$8,"Critical",IF($S9563&lt;Settings!$B$9,"Semi Critical","Non Critical")))</f>
        <v/>
      </c>
      <c r="U9563">
        <f>IF($B9563="","",IFERROR(VLOOKUP($O9563,Leaders!$A:$B,2,0),"Not Mapped"))</f>
        <v/>
      </c>
    </row>
    <row r="9564">
      <c r="A9564" s="16" t="n"/>
      <c r="G9564" s="17" t="n"/>
      <c r="H9564" s="17" t="n"/>
      <c r="I9564" s="17" t="n"/>
      <c r="J9564" s="17" t="n"/>
      <c r="K9564" s="17" t="n"/>
      <c r="L9564" s="17" t="n"/>
      <c r="N9564">
        <f>IF($B9564="","",IF($C9564="SUPERSTORE","Superstore","DH"))</f>
        <v/>
      </c>
      <c r="O9564">
        <f>IF($B9564="","",IFERROR(VLOOKUP($B9564,Mapping!$A:$C,2,0),"Not Mapped"))</f>
        <v/>
      </c>
      <c r="P9564">
        <f>IF($B9564="","",IFERROR(VLOOKUP($B9564,Mapping!$A:$C,3,0),"Not Mapped"))</f>
        <v/>
      </c>
      <c r="Q9564">
        <f>IF($B9564="","",IF(COUNTIF(Exclusions!$A:$A,$B9564)&gt;0,"Yes","No"))</f>
        <v/>
      </c>
      <c r="R9564" s="17">
        <f>IF($B9564="","",MIN(1,DAY($A9564)/IF($N9564="Superstore",Settings!$B$5,Settings!$B$4)))</f>
        <v/>
      </c>
      <c r="S9564" s="17">
        <f>IF(OR($B9564="",$G9564="",$R9564=0),"",$G9564/$R9564)</f>
        <v/>
      </c>
      <c r="T9564">
        <f>IF($S9564="","",IF($S9564&lt;Settings!$B$8,"Critical",IF($S9564&lt;Settings!$B$9,"Semi Critical","Non Critical")))</f>
        <v/>
      </c>
      <c r="U9564">
        <f>IF($B9564="","",IFERROR(VLOOKUP($O9564,Leaders!$A:$B,2,0),"Not Mapped"))</f>
        <v/>
      </c>
    </row>
    <row r="9565">
      <c r="A9565" s="16" t="n"/>
      <c r="G9565" s="17" t="n"/>
      <c r="H9565" s="17" t="n"/>
      <c r="I9565" s="17" t="n"/>
      <c r="J9565" s="17" t="n"/>
      <c r="K9565" s="17" t="n"/>
      <c r="L9565" s="17" t="n"/>
      <c r="N9565">
        <f>IF($B9565="","",IF($C9565="SUPERSTORE","Superstore","DH"))</f>
        <v/>
      </c>
      <c r="O9565">
        <f>IF($B9565="","",IFERROR(VLOOKUP($B9565,Mapping!$A:$C,2,0),"Not Mapped"))</f>
        <v/>
      </c>
      <c r="P9565">
        <f>IF($B9565="","",IFERROR(VLOOKUP($B9565,Mapping!$A:$C,3,0),"Not Mapped"))</f>
        <v/>
      </c>
      <c r="Q9565">
        <f>IF($B9565="","",IF(COUNTIF(Exclusions!$A:$A,$B9565)&gt;0,"Yes","No"))</f>
        <v/>
      </c>
      <c r="R9565" s="17">
        <f>IF($B9565="","",MIN(1,DAY($A9565)/IF($N9565="Superstore",Settings!$B$5,Settings!$B$4)))</f>
        <v/>
      </c>
      <c r="S9565" s="17">
        <f>IF(OR($B9565="",$G9565="",$R9565=0),"",$G9565/$R9565)</f>
        <v/>
      </c>
      <c r="T9565">
        <f>IF($S9565="","",IF($S9565&lt;Settings!$B$8,"Critical",IF($S9565&lt;Settings!$B$9,"Semi Critical","Non Critical")))</f>
        <v/>
      </c>
      <c r="U9565">
        <f>IF($B9565="","",IFERROR(VLOOKUP($O9565,Leaders!$A:$B,2,0),"Not Mapped"))</f>
        <v/>
      </c>
    </row>
    <row r="9566">
      <c r="A9566" s="16" t="n"/>
      <c r="G9566" s="17" t="n"/>
      <c r="H9566" s="17" t="n"/>
      <c r="I9566" s="17" t="n"/>
      <c r="J9566" s="17" t="n"/>
      <c r="K9566" s="17" t="n"/>
      <c r="L9566" s="17" t="n"/>
      <c r="N9566">
        <f>IF($B9566="","",IF($C9566="SUPERSTORE","Superstore","DH"))</f>
        <v/>
      </c>
      <c r="O9566">
        <f>IF($B9566="","",IFERROR(VLOOKUP($B9566,Mapping!$A:$C,2,0),"Not Mapped"))</f>
        <v/>
      </c>
      <c r="P9566">
        <f>IF($B9566="","",IFERROR(VLOOKUP($B9566,Mapping!$A:$C,3,0),"Not Mapped"))</f>
        <v/>
      </c>
      <c r="Q9566">
        <f>IF($B9566="","",IF(COUNTIF(Exclusions!$A:$A,$B9566)&gt;0,"Yes","No"))</f>
        <v/>
      </c>
      <c r="R9566" s="17">
        <f>IF($B9566="","",MIN(1,DAY($A9566)/IF($N9566="Superstore",Settings!$B$5,Settings!$B$4)))</f>
        <v/>
      </c>
      <c r="S9566" s="17">
        <f>IF(OR($B9566="",$G9566="",$R9566=0),"",$G9566/$R9566)</f>
        <v/>
      </c>
      <c r="T9566">
        <f>IF($S9566="","",IF($S9566&lt;Settings!$B$8,"Critical",IF($S9566&lt;Settings!$B$9,"Semi Critical","Non Critical")))</f>
        <v/>
      </c>
      <c r="U9566">
        <f>IF($B9566="","",IFERROR(VLOOKUP($O9566,Leaders!$A:$B,2,0),"Not Mapped"))</f>
        <v/>
      </c>
    </row>
    <row r="9567">
      <c r="A9567" s="16" t="n"/>
      <c r="G9567" s="17" t="n"/>
      <c r="H9567" s="17" t="n"/>
      <c r="I9567" s="17" t="n"/>
      <c r="J9567" s="17" t="n"/>
      <c r="K9567" s="17" t="n"/>
      <c r="L9567" s="17" t="n"/>
      <c r="N9567">
        <f>IF($B9567="","",IF($C9567="SUPERSTORE","Superstore","DH"))</f>
        <v/>
      </c>
      <c r="O9567">
        <f>IF($B9567="","",IFERROR(VLOOKUP($B9567,Mapping!$A:$C,2,0),"Not Mapped"))</f>
        <v/>
      </c>
      <c r="P9567">
        <f>IF($B9567="","",IFERROR(VLOOKUP($B9567,Mapping!$A:$C,3,0),"Not Mapped"))</f>
        <v/>
      </c>
      <c r="Q9567">
        <f>IF($B9567="","",IF(COUNTIF(Exclusions!$A:$A,$B9567)&gt;0,"Yes","No"))</f>
        <v/>
      </c>
      <c r="R9567" s="17">
        <f>IF($B9567="","",MIN(1,DAY($A9567)/IF($N9567="Superstore",Settings!$B$5,Settings!$B$4)))</f>
        <v/>
      </c>
      <c r="S9567" s="17">
        <f>IF(OR($B9567="",$G9567="",$R9567=0),"",$G9567/$R9567)</f>
        <v/>
      </c>
      <c r="T9567">
        <f>IF($S9567="","",IF($S9567&lt;Settings!$B$8,"Critical",IF($S9567&lt;Settings!$B$9,"Semi Critical","Non Critical")))</f>
        <v/>
      </c>
      <c r="U9567">
        <f>IF($B9567="","",IFERROR(VLOOKUP($O9567,Leaders!$A:$B,2,0),"Not Mapped"))</f>
        <v/>
      </c>
    </row>
    <row r="9568">
      <c r="A9568" s="16" t="n"/>
      <c r="G9568" s="17" t="n"/>
      <c r="H9568" s="17" t="n"/>
      <c r="I9568" s="17" t="n"/>
      <c r="J9568" s="17" t="n"/>
      <c r="K9568" s="17" t="n"/>
      <c r="L9568" s="17" t="n"/>
      <c r="N9568">
        <f>IF($B9568="","",IF($C9568="SUPERSTORE","Superstore","DH"))</f>
        <v/>
      </c>
      <c r="O9568">
        <f>IF($B9568="","",IFERROR(VLOOKUP($B9568,Mapping!$A:$C,2,0),"Not Mapped"))</f>
        <v/>
      </c>
      <c r="P9568">
        <f>IF($B9568="","",IFERROR(VLOOKUP($B9568,Mapping!$A:$C,3,0),"Not Mapped"))</f>
        <v/>
      </c>
      <c r="Q9568">
        <f>IF($B9568="","",IF(COUNTIF(Exclusions!$A:$A,$B9568)&gt;0,"Yes","No"))</f>
        <v/>
      </c>
      <c r="R9568" s="17">
        <f>IF($B9568="","",MIN(1,DAY($A9568)/IF($N9568="Superstore",Settings!$B$5,Settings!$B$4)))</f>
        <v/>
      </c>
      <c r="S9568" s="17">
        <f>IF(OR($B9568="",$G9568="",$R9568=0),"",$G9568/$R9568)</f>
        <v/>
      </c>
      <c r="T9568">
        <f>IF($S9568="","",IF($S9568&lt;Settings!$B$8,"Critical",IF($S9568&lt;Settings!$B$9,"Semi Critical","Non Critical")))</f>
        <v/>
      </c>
      <c r="U9568">
        <f>IF($B9568="","",IFERROR(VLOOKUP($O9568,Leaders!$A:$B,2,0),"Not Mapped"))</f>
        <v/>
      </c>
    </row>
    <row r="9569">
      <c r="A9569" s="16" t="n"/>
      <c r="G9569" s="17" t="n"/>
      <c r="H9569" s="17" t="n"/>
      <c r="I9569" s="17" t="n"/>
      <c r="J9569" s="17" t="n"/>
      <c r="K9569" s="17" t="n"/>
      <c r="L9569" s="17" t="n"/>
      <c r="N9569">
        <f>IF($B9569="","",IF($C9569="SUPERSTORE","Superstore","DH"))</f>
        <v/>
      </c>
      <c r="O9569">
        <f>IF($B9569="","",IFERROR(VLOOKUP($B9569,Mapping!$A:$C,2,0),"Not Mapped"))</f>
        <v/>
      </c>
      <c r="P9569">
        <f>IF($B9569="","",IFERROR(VLOOKUP($B9569,Mapping!$A:$C,3,0),"Not Mapped"))</f>
        <v/>
      </c>
      <c r="Q9569">
        <f>IF($B9569="","",IF(COUNTIF(Exclusions!$A:$A,$B9569)&gt;0,"Yes","No"))</f>
        <v/>
      </c>
      <c r="R9569" s="17">
        <f>IF($B9569="","",MIN(1,DAY($A9569)/IF($N9569="Superstore",Settings!$B$5,Settings!$B$4)))</f>
        <v/>
      </c>
      <c r="S9569" s="17">
        <f>IF(OR($B9569="",$G9569="",$R9569=0),"",$G9569/$R9569)</f>
        <v/>
      </c>
      <c r="T9569">
        <f>IF($S9569="","",IF($S9569&lt;Settings!$B$8,"Critical",IF($S9569&lt;Settings!$B$9,"Semi Critical","Non Critical")))</f>
        <v/>
      </c>
      <c r="U9569">
        <f>IF($B9569="","",IFERROR(VLOOKUP($O9569,Leaders!$A:$B,2,0),"Not Mapped"))</f>
        <v/>
      </c>
    </row>
    <row r="9570">
      <c r="A9570" s="16" t="n"/>
      <c r="G9570" s="17" t="n"/>
      <c r="H9570" s="17" t="n"/>
      <c r="I9570" s="17" t="n"/>
      <c r="J9570" s="17" t="n"/>
      <c r="K9570" s="17" t="n"/>
      <c r="L9570" s="17" t="n"/>
      <c r="N9570">
        <f>IF($B9570="","",IF($C9570="SUPERSTORE","Superstore","DH"))</f>
        <v/>
      </c>
      <c r="O9570">
        <f>IF($B9570="","",IFERROR(VLOOKUP($B9570,Mapping!$A:$C,2,0),"Not Mapped"))</f>
        <v/>
      </c>
      <c r="P9570">
        <f>IF($B9570="","",IFERROR(VLOOKUP($B9570,Mapping!$A:$C,3,0),"Not Mapped"))</f>
        <v/>
      </c>
      <c r="Q9570">
        <f>IF($B9570="","",IF(COUNTIF(Exclusions!$A:$A,$B9570)&gt;0,"Yes","No"))</f>
        <v/>
      </c>
      <c r="R9570" s="17">
        <f>IF($B9570="","",MIN(1,DAY($A9570)/IF($N9570="Superstore",Settings!$B$5,Settings!$B$4)))</f>
        <v/>
      </c>
      <c r="S9570" s="17">
        <f>IF(OR($B9570="",$G9570="",$R9570=0),"",$G9570/$R9570)</f>
        <v/>
      </c>
      <c r="T9570">
        <f>IF($S9570="","",IF($S9570&lt;Settings!$B$8,"Critical",IF($S9570&lt;Settings!$B$9,"Semi Critical","Non Critical")))</f>
        <v/>
      </c>
      <c r="U9570">
        <f>IF($B9570="","",IFERROR(VLOOKUP($O9570,Leaders!$A:$B,2,0),"Not Mapped"))</f>
        <v/>
      </c>
    </row>
    <row r="9571">
      <c r="A9571" s="16" t="n"/>
      <c r="G9571" s="17" t="n"/>
      <c r="H9571" s="17" t="n"/>
      <c r="I9571" s="17" t="n"/>
      <c r="J9571" s="17" t="n"/>
      <c r="K9571" s="17" t="n"/>
      <c r="L9571" s="17" t="n"/>
      <c r="N9571">
        <f>IF($B9571="","",IF($C9571="SUPERSTORE","Superstore","DH"))</f>
        <v/>
      </c>
      <c r="O9571">
        <f>IF($B9571="","",IFERROR(VLOOKUP($B9571,Mapping!$A:$C,2,0),"Not Mapped"))</f>
        <v/>
      </c>
      <c r="P9571">
        <f>IF($B9571="","",IFERROR(VLOOKUP($B9571,Mapping!$A:$C,3,0),"Not Mapped"))</f>
        <v/>
      </c>
      <c r="Q9571">
        <f>IF($B9571="","",IF(COUNTIF(Exclusions!$A:$A,$B9571)&gt;0,"Yes","No"))</f>
        <v/>
      </c>
      <c r="R9571" s="17">
        <f>IF($B9571="","",MIN(1,DAY($A9571)/IF($N9571="Superstore",Settings!$B$5,Settings!$B$4)))</f>
        <v/>
      </c>
      <c r="S9571" s="17">
        <f>IF(OR($B9571="",$G9571="",$R9571=0),"",$G9571/$R9571)</f>
        <v/>
      </c>
      <c r="T9571">
        <f>IF($S9571="","",IF($S9571&lt;Settings!$B$8,"Critical",IF($S9571&lt;Settings!$B$9,"Semi Critical","Non Critical")))</f>
        <v/>
      </c>
      <c r="U9571">
        <f>IF($B9571="","",IFERROR(VLOOKUP($O9571,Leaders!$A:$B,2,0),"Not Mapped"))</f>
        <v/>
      </c>
    </row>
    <row r="9572">
      <c r="A9572" s="16" t="n"/>
      <c r="G9572" s="17" t="n"/>
      <c r="H9572" s="17" t="n"/>
      <c r="I9572" s="17" t="n"/>
      <c r="J9572" s="17" t="n"/>
      <c r="K9572" s="17" t="n"/>
      <c r="L9572" s="17" t="n"/>
      <c r="N9572">
        <f>IF($B9572="","",IF($C9572="SUPERSTORE","Superstore","DH"))</f>
        <v/>
      </c>
      <c r="O9572">
        <f>IF($B9572="","",IFERROR(VLOOKUP($B9572,Mapping!$A:$C,2,0),"Not Mapped"))</f>
        <v/>
      </c>
      <c r="P9572">
        <f>IF($B9572="","",IFERROR(VLOOKUP($B9572,Mapping!$A:$C,3,0),"Not Mapped"))</f>
        <v/>
      </c>
      <c r="Q9572">
        <f>IF($B9572="","",IF(COUNTIF(Exclusions!$A:$A,$B9572)&gt;0,"Yes","No"))</f>
        <v/>
      </c>
      <c r="R9572" s="17">
        <f>IF($B9572="","",MIN(1,DAY($A9572)/IF($N9572="Superstore",Settings!$B$5,Settings!$B$4)))</f>
        <v/>
      </c>
      <c r="S9572" s="17">
        <f>IF(OR($B9572="",$G9572="",$R9572=0),"",$G9572/$R9572)</f>
        <v/>
      </c>
      <c r="T9572">
        <f>IF($S9572="","",IF($S9572&lt;Settings!$B$8,"Critical",IF($S9572&lt;Settings!$B$9,"Semi Critical","Non Critical")))</f>
        <v/>
      </c>
      <c r="U9572">
        <f>IF($B9572="","",IFERROR(VLOOKUP($O9572,Leaders!$A:$B,2,0),"Not Mapped"))</f>
        <v/>
      </c>
    </row>
    <row r="9573">
      <c r="A9573" s="16" t="n"/>
      <c r="G9573" s="17" t="n"/>
      <c r="H9573" s="17" t="n"/>
      <c r="I9573" s="17" t="n"/>
      <c r="J9573" s="17" t="n"/>
      <c r="K9573" s="17" t="n"/>
      <c r="L9573" s="17" t="n"/>
      <c r="N9573">
        <f>IF($B9573="","",IF($C9573="SUPERSTORE","Superstore","DH"))</f>
        <v/>
      </c>
      <c r="O9573">
        <f>IF($B9573="","",IFERROR(VLOOKUP($B9573,Mapping!$A:$C,2,0),"Not Mapped"))</f>
        <v/>
      </c>
      <c r="P9573">
        <f>IF($B9573="","",IFERROR(VLOOKUP($B9573,Mapping!$A:$C,3,0),"Not Mapped"))</f>
        <v/>
      </c>
      <c r="Q9573">
        <f>IF($B9573="","",IF(COUNTIF(Exclusions!$A:$A,$B9573)&gt;0,"Yes","No"))</f>
        <v/>
      </c>
      <c r="R9573" s="17">
        <f>IF($B9573="","",MIN(1,DAY($A9573)/IF($N9573="Superstore",Settings!$B$5,Settings!$B$4)))</f>
        <v/>
      </c>
      <c r="S9573" s="17">
        <f>IF(OR($B9573="",$G9573="",$R9573=0),"",$G9573/$R9573)</f>
        <v/>
      </c>
      <c r="T9573">
        <f>IF($S9573="","",IF($S9573&lt;Settings!$B$8,"Critical",IF($S9573&lt;Settings!$B$9,"Semi Critical","Non Critical")))</f>
        <v/>
      </c>
      <c r="U9573">
        <f>IF($B9573="","",IFERROR(VLOOKUP($O9573,Leaders!$A:$B,2,0),"Not Mapped"))</f>
        <v/>
      </c>
    </row>
    <row r="9574">
      <c r="A9574" s="16" t="n"/>
      <c r="G9574" s="17" t="n"/>
      <c r="H9574" s="17" t="n"/>
      <c r="I9574" s="17" t="n"/>
      <c r="J9574" s="17" t="n"/>
      <c r="K9574" s="17" t="n"/>
      <c r="L9574" s="17" t="n"/>
      <c r="N9574">
        <f>IF($B9574="","",IF($C9574="SUPERSTORE","Superstore","DH"))</f>
        <v/>
      </c>
      <c r="O9574">
        <f>IF($B9574="","",IFERROR(VLOOKUP($B9574,Mapping!$A:$C,2,0),"Not Mapped"))</f>
        <v/>
      </c>
      <c r="P9574">
        <f>IF($B9574="","",IFERROR(VLOOKUP($B9574,Mapping!$A:$C,3,0),"Not Mapped"))</f>
        <v/>
      </c>
      <c r="Q9574">
        <f>IF($B9574="","",IF(COUNTIF(Exclusions!$A:$A,$B9574)&gt;0,"Yes","No"))</f>
        <v/>
      </c>
      <c r="R9574" s="17">
        <f>IF($B9574="","",MIN(1,DAY($A9574)/IF($N9574="Superstore",Settings!$B$5,Settings!$B$4)))</f>
        <v/>
      </c>
      <c r="S9574" s="17">
        <f>IF(OR($B9574="",$G9574="",$R9574=0),"",$G9574/$R9574)</f>
        <v/>
      </c>
      <c r="T9574">
        <f>IF($S9574="","",IF($S9574&lt;Settings!$B$8,"Critical",IF($S9574&lt;Settings!$B$9,"Semi Critical","Non Critical")))</f>
        <v/>
      </c>
      <c r="U9574">
        <f>IF($B9574="","",IFERROR(VLOOKUP($O9574,Leaders!$A:$B,2,0),"Not Mapped"))</f>
        <v/>
      </c>
    </row>
    <row r="9575">
      <c r="A9575" s="16" t="n"/>
      <c r="G9575" s="17" t="n"/>
      <c r="H9575" s="17" t="n"/>
      <c r="I9575" s="17" t="n"/>
      <c r="J9575" s="17" t="n"/>
      <c r="K9575" s="17" t="n"/>
      <c r="L9575" s="17" t="n"/>
      <c r="N9575">
        <f>IF($B9575="","",IF($C9575="SUPERSTORE","Superstore","DH"))</f>
        <v/>
      </c>
      <c r="O9575">
        <f>IF($B9575="","",IFERROR(VLOOKUP($B9575,Mapping!$A:$C,2,0),"Not Mapped"))</f>
        <v/>
      </c>
      <c r="P9575">
        <f>IF($B9575="","",IFERROR(VLOOKUP($B9575,Mapping!$A:$C,3,0),"Not Mapped"))</f>
        <v/>
      </c>
      <c r="Q9575">
        <f>IF($B9575="","",IF(COUNTIF(Exclusions!$A:$A,$B9575)&gt;0,"Yes","No"))</f>
        <v/>
      </c>
      <c r="R9575" s="17">
        <f>IF($B9575="","",MIN(1,DAY($A9575)/IF($N9575="Superstore",Settings!$B$5,Settings!$B$4)))</f>
        <v/>
      </c>
      <c r="S9575" s="17">
        <f>IF(OR($B9575="",$G9575="",$R9575=0),"",$G9575/$R9575)</f>
        <v/>
      </c>
      <c r="T9575">
        <f>IF($S9575="","",IF($S9575&lt;Settings!$B$8,"Critical",IF($S9575&lt;Settings!$B$9,"Semi Critical","Non Critical")))</f>
        <v/>
      </c>
      <c r="U9575">
        <f>IF($B9575="","",IFERROR(VLOOKUP($O9575,Leaders!$A:$B,2,0),"Not Mapped"))</f>
        <v/>
      </c>
    </row>
    <row r="9576">
      <c r="A9576" s="16" t="n"/>
      <c r="G9576" s="17" t="n"/>
      <c r="H9576" s="17" t="n"/>
      <c r="I9576" s="17" t="n"/>
      <c r="J9576" s="17" t="n"/>
      <c r="K9576" s="17" t="n"/>
      <c r="L9576" s="17" t="n"/>
      <c r="N9576">
        <f>IF($B9576="","",IF($C9576="SUPERSTORE","Superstore","DH"))</f>
        <v/>
      </c>
      <c r="O9576">
        <f>IF($B9576="","",IFERROR(VLOOKUP($B9576,Mapping!$A:$C,2,0),"Not Mapped"))</f>
        <v/>
      </c>
      <c r="P9576">
        <f>IF($B9576="","",IFERROR(VLOOKUP($B9576,Mapping!$A:$C,3,0),"Not Mapped"))</f>
        <v/>
      </c>
      <c r="Q9576">
        <f>IF($B9576="","",IF(COUNTIF(Exclusions!$A:$A,$B9576)&gt;0,"Yes","No"))</f>
        <v/>
      </c>
      <c r="R9576" s="17">
        <f>IF($B9576="","",MIN(1,DAY($A9576)/IF($N9576="Superstore",Settings!$B$5,Settings!$B$4)))</f>
        <v/>
      </c>
      <c r="S9576" s="17">
        <f>IF(OR($B9576="",$G9576="",$R9576=0),"",$G9576/$R9576)</f>
        <v/>
      </c>
      <c r="T9576">
        <f>IF($S9576="","",IF($S9576&lt;Settings!$B$8,"Critical",IF($S9576&lt;Settings!$B$9,"Semi Critical","Non Critical")))</f>
        <v/>
      </c>
      <c r="U9576">
        <f>IF($B9576="","",IFERROR(VLOOKUP($O9576,Leaders!$A:$B,2,0),"Not Mapped"))</f>
        <v/>
      </c>
    </row>
    <row r="9577">
      <c r="A9577" s="16" t="n"/>
      <c r="G9577" s="17" t="n"/>
      <c r="H9577" s="17" t="n"/>
      <c r="I9577" s="17" t="n"/>
      <c r="J9577" s="17" t="n"/>
      <c r="K9577" s="17" t="n"/>
      <c r="L9577" s="17" t="n"/>
      <c r="N9577">
        <f>IF($B9577="","",IF($C9577="SUPERSTORE","Superstore","DH"))</f>
        <v/>
      </c>
      <c r="O9577">
        <f>IF($B9577="","",IFERROR(VLOOKUP($B9577,Mapping!$A:$C,2,0),"Not Mapped"))</f>
        <v/>
      </c>
      <c r="P9577">
        <f>IF($B9577="","",IFERROR(VLOOKUP($B9577,Mapping!$A:$C,3,0),"Not Mapped"))</f>
        <v/>
      </c>
      <c r="Q9577">
        <f>IF($B9577="","",IF(COUNTIF(Exclusions!$A:$A,$B9577)&gt;0,"Yes","No"))</f>
        <v/>
      </c>
      <c r="R9577" s="17">
        <f>IF($B9577="","",MIN(1,DAY($A9577)/IF($N9577="Superstore",Settings!$B$5,Settings!$B$4)))</f>
        <v/>
      </c>
      <c r="S9577" s="17">
        <f>IF(OR($B9577="",$G9577="",$R9577=0),"",$G9577/$R9577)</f>
        <v/>
      </c>
      <c r="T9577">
        <f>IF($S9577="","",IF($S9577&lt;Settings!$B$8,"Critical",IF($S9577&lt;Settings!$B$9,"Semi Critical","Non Critical")))</f>
        <v/>
      </c>
      <c r="U9577">
        <f>IF($B9577="","",IFERROR(VLOOKUP($O9577,Leaders!$A:$B,2,0),"Not Mapped"))</f>
        <v/>
      </c>
    </row>
    <row r="9578">
      <c r="A9578" s="16" t="n"/>
      <c r="G9578" s="17" t="n"/>
      <c r="H9578" s="17" t="n"/>
      <c r="I9578" s="17" t="n"/>
      <c r="J9578" s="17" t="n"/>
      <c r="K9578" s="17" t="n"/>
      <c r="L9578" s="17" t="n"/>
      <c r="N9578">
        <f>IF($B9578="","",IF($C9578="SUPERSTORE","Superstore","DH"))</f>
        <v/>
      </c>
      <c r="O9578">
        <f>IF($B9578="","",IFERROR(VLOOKUP($B9578,Mapping!$A:$C,2,0),"Not Mapped"))</f>
        <v/>
      </c>
      <c r="P9578">
        <f>IF($B9578="","",IFERROR(VLOOKUP($B9578,Mapping!$A:$C,3,0),"Not Mapped"))</f>
        <v/>
      </c>
      <c r="Q9578">
        <f>IF($B9578="","",IF(COUNTIF(Exclusions!$A:$A,$B9578)&gt;0,"Yes","No"))</f>
        <v/>
      </c>
      <c r="R9578" s="17">
        <f>IF($B9578="","",MIN(1,DAY($A9578)/IF($N9578="Superstore",Settings!$B$5,Settings!$B$4)))</f>
        <v/>
      </c>
      <c r="S9578" s="17">
        <f>IF(OR($B9578="",$G9578="",$R9578=0),"",$G9578/$R9578)</f>
        <v/>
      </c>
      <c r="T9578">
        <f>IF($S9578="","",IF($S9578&lt;Settings!$B$8,"Critical",IF($S9578&lt;Settings!$B$9,"Semi Critical","Non Critical")))</f>
        <v/>
      </c>
      <c r="U9578">
        <f>IF($B9578="","",IFERROR(VLOOKUP($O9578,Leaders!$A:$B,2,0),"Not Mapped"))</f>
        <v/>
      </c>
    </row>
    <row r="9579">
      <c r="A9579" s="16" t="n"/>
      <c r="G9579" s="17" t="n"/>
      <c r="H9579" s="17" t="n"/>
      <c r="I9579" s="17" t="n"/>
      <c r="J9579" s="17" t="n"/>
      <c r="K9579" s="17" t="n"/>
      <c r="L9579" s="17" t="n"/>
      <c r="N9579">
        <f>IF($B9579="","",IF($C9579="SUPERSTORE","Superstore","DH"))</f>
        <v/>
      </c>
      <c r="O9579">
        <f>IF($B9579="","",IFERROR(VLOOKUP($B9579,Mapping!$A:$C,2,0),"Not Mapped"))</f>
        <v/>
      </c>
      <c r="P9579">
        <f>IF($B9579="","",IFERROR(VLOOKUP($B9579,Mapping!$A:$C,3,0),"Not Mapped"))</f>
        <v/>
      </c>
      <c r="Q9579">
        <f>IF($B9579="","",IF(COUNTIF(Exclusions!$A:$A,$B9579)&gt;0,"Yes","No"))</f>
        <v/>
      </c>
      <c r="R9579" s="17">
        <f>IF($B9579="","",MIN(1,DAY($A9579)/IF($N9579="Superstore",Settings!$B$5,Settings!$B$4)))</f>
        <v/>
      </c>
      <c r="S9579" s="17">
        <f>IF(OR($B9579="",$G9579="",$R9579=0),"",$G9579/$R9579)</f>
        <v/>
      </c>
      <c r="T9579">
        <f>IF($S9579="","",IF($S9579&lt;Settings!$B$8,"Critical",IF($S9579&lt;Settings!$B$9,"Semi Critical","Non Critical")))</f>
        <v/>
      </c>
      <c r="U9579">
        <f>IF($B9579="","",IFERROR(VLOOKUP($O9579,Leaders!$A:$B,2,0),"Not Mapped"))</f>
        <v/>
      </c>
    </row>
    <row r="9580">
      <c r="A9580" s="16" t="n"/>
      <c r="G9580" s="17" t="n"/>
      <c r="H9580" s="17" t="n"/>
      <c r="I9580" s="17" t="n"/>
      <c r="J9580" s="17" t="n"/>
      <c r="K9580" s="17" t="n"/>
      <c r="L9580" s="17" t="n"/>
      <c r="N9580">
        <f>IF($B9580="","",IF($C9580="SUPERSTORE","Superstore","DH"))</f>
        <v/>
      </c>
      <c r="O9580">
        <f>IF($B9580="","",IFERROR(VLOOKUP($B9580,Mapping!$A:$C,2,0),"Not Mapped"))</f>
        <v/>
      </c>
      <c r="P9580">
        <f>IF($B9580="","",IFERROR(VLOOKUP($B9580,Mapping!$A:$C,3,0),"Not Mapped"))</f>
        <v/>
      </c>
      <c r="Q9580">
        <f>IF($B9580="","",IF(COUNTIF(Exclusions!$A:$A,$B9580)&gt;0,"Yes","No"))</f>
        <v/>
      </c>
      <c r="R9580" s="17">
        <f>IF($B9580="","",MIN(1,DAY($A9580)/IF($N9580="Superstore",Settings!$B$5,Settings!$B$4)))</f>
        <v/>
      </c>
      <c r="S9580" s="17">
        <f>IF(OR($B9580="",$G9580="",$R9580=0),"",$G9580/$R9580)</f>
        <v/>
      </c>
      <c r="T9580">
        <f>IF($S9580="","",IF($S9580&lt;Settings!$B$8,"Critical",IF($S9580&lt;Settings!$B$9,"Semi Critical","Non Critical")))</f>
        <v/>
      </c>
      <c r="U9580">
        <f>IF($B9580="","",IFERROR(VLOOKUP($O9580,Leaders!$A:$B,2,0),"Not Mapped"))</f>
        <v/>
      </c>
    </row>
    <row r="9581">
      <c r="A9581" s="16" t="n"/>
      <c r="G9581" s="17" t="n"/>
      <c r="H9581" s="17" t="n"/>
      <c r="I9581" s="17" t="n"/>
      <c r="J9581" s="17" t="n"/>
      <c r="K9581" s="17" t="n"/>
      <c r="L9581" s="17" t="n"/>
      <c r="N9581">
        <f>IF($B9581="","",IF($C9581="SUPERSTORE","Superstore","DH"))</f>
        <v/>
      </c>
      <c r="O9581">
        <f>IF($B9581="","",IFERROR(VLOOKUP($B9581,Mapping!$A:$C,2,0),"Not Mapped"))</f>
        <v/>
      </c>
      <c r="P9581">
        <f>IF($B9581="","",IFERROR(VLOOKUP($B9581,Mapping!$A:$C,3,0),"Not Mapped"))</f>
        <v/>
      </c>
      <c r="Q9581">
        <f>IF($B9581="","",IF(COUNTIF(Exclusions!$A:$A,$B9581)&gt;0,"Yes","No"))</f>
        <v/>
      </c>
      <c r="R9581" s="17">
        <f>IF($B9581="","",MIN(1,DAY($A9581)/IF($N9581="Superstore",Settings!$B$5,Settings!$B$4)))</f>
        <v/>
      </c>
      <c r="S9581" s="17">
        <f>IF(OR($B9581="",$G9581="",$R9581=0),"",$G9581/$R9581)</f>
        <v/>
      </c>
      <c r="T9581">
        <f>IF($S9581="","",IF($S9581&lt;Settings!$B$8,"Critical",IF($S9581&lt;Settings!$B$9,"Semi Critical","Non Critical")))</f>
        <v/>
      </c>
      <c r="U9581">
        <f>IF($B9581="","",IFERROR(VLOOKUP($O9581,Leaders!$A:$B,2,0),"Not Mapped"))</f>
        <v/>
      </c>
    </row>
    <row r="9582">
      <c r="A9582" s="16" t="n"/>
      <c r="G9582" s="17" t="n"/>
      <c r="H9582" s="17" t="n"/>
      <c r="I9582" s="17" t="n"/>
      <c r="J9582" s="17" t="n"/>
      <c r="K9582" s="17" t="n"/>
      <c r="L9582" s="17" t="n"/>
      <c r="N9582">
        <f>IF($B9582="","",IF($C9582="SUPERSTORE","Superstore","DH"))</f>
        <v/>
      </c>
      <c r="O9582">
        <f>IF($B9582="","",IFERROR(VLOOKUP($B9582,Mapping!$A:$C,2,0),"Not Mapped"))</f>
        <v/>
      </c>
      <c r="P9582">
        <f>IF($B9582="","",IFERROR(VLOOKUP($B9582,Mapping!$A:$C,3,0),"Not Mapped"))</f>
        <v/>
      </c>
      <c r="Q9582">
        <f>IF($B9582="","",IF(COUNTIF(Exclusions!$A:$A,$B9582)&gt;0,"Yes","No"))</f>
        <v/>
      </c>
      <c r="R9582" s="17">
        <f>IF($B9582="","",MIN(1,DAY($A9582)/IF($N9582="Superstore",Settings!$B$5,Settings!$B$4)))</f>
        <v/>
      </c>
      <c r="S9582" s="17">
        <f>IF(OR($B9582="",$G9582="",$R9582=0),"",$G9582/$R9582)</f>
        <v/>
      </c>
      <c r="T9582">
        <f>IF($S9582="","",IF($S9582&lt;Settings!$B$8,"Critical",IF($S9582&lt;Settings!$B$9,"Semi Critical","Non Critical")))</f>
        <v/>
      </c>
      <c r="U9582">
        <f>IF($B9582="","",IFERROR(VLOOKUP($O9582,Leaders!$A:$B,2,0),"Not Mapped"))</f>
        <v/>
      </c>
    </row>
    <row r="9583">
      <c r="A9583" s="16" t="n"/>
      <c r="G9583" s="17" t="n"/>
      <c r="H9583" s="17" t="n"/>
      <c r="I9583" s="17" t="n"/>
      <c r="J9583" s="17" t="n"/>
      <c r="K9583" s="17" t="n"/>
      <c r="L9583" s="17" t="n"/>
      <c r="N9583">
        <f>IF($B9583="","",IF($C9583="SUPERSTORE","Superstore","DH"))</f>
        <v/>
      </c>
      <c r="O9583">
        <f>IF($B9583="","",IFERROR(VLOOKUP($B9583,Mapping!$A:$C,2,0),"Not Mapped"))</f>
        <v/>
      </c>
      <c r="P9583">
        <f>IF($B9583="","",IFERROR(VLOOKUP($B9583,Mapping!$A:$C,3,0),"Not Mapped"))</f>
        <v/>
      </c>
      <c r="Q9583">
        <f>IF($B9583="","",IF(COUNTIF(Exclusions!$A:$A,$B9583)&gt;0,"Yes","No"))</f>
        <v/>
      </c>
      <c r="R9583" s="17">
        <f>IF($B9583="","",MIN(1,DAY($A9583)/IF($N9583="Superstore",Settings!$B$5,Settings!$B$4)))</f>
        <v/>
      </c>
      <c r="S9583" s="17">
        <f>IF(OR($B9583="",$G9583="",$R9583=0),"",$G9583/$R9583)</f>
        <v/>
      </c>
      <c r="T9583">
        <f>IF($S9583="","",IF($S9583&lt;Settings!$B$8,"Critical",IF($S9583&lt;Settings!$B$9,"Semi Critical","Non Critical")))</f>
        <v/>
      </c>
      <c r="U9583">
        <f>IF($B9583="","",IFERROR(VLOOKUP($O9583,Leaders!$A:$B,2,0),"Not Mapped"))</f>
        <v/>
      </c>
    </row>
    <row r="9584">
      <c r="A9584" s="16" t="n"/>
      <c r="G9584" s="17" t="n"/>
      <c r="H9584" s="17" t="n"/>
      <c r="I9584" s="17" t="n"/>
      <c r="J9584" s="17" t="n"/>
      <c r="K9584" s="17" t="n"/>
      <c r="L9584" s="17" t="n"/>
      <c r="N9584">
        <f>IF($B9584="","",IF($C9584="SUPERSTORE","Superstore","DH"))</f>
        <v/>
      </c>
      <c r="O9584">
        <f>IF($B9584="","",IFERROR(VLOOKUP($B9584,Mapping!$A:$C,2,0),"Not Mapped"))</f>
        <v/>
      </c>
      <c r="P9584">
        <f>IF($B9584="","",IFERROR(VLOOKUP($B9584,Mapping!$A:$C,3,0),"Not Mapped"))</f>
        <v/>
      </c>
      <c r="Q9584">
        <f>IF($B9584="","",IF(COUNTIF(Exclusions!$A:$A,$B9584)&gt;0,"Yes","No"))</f>
        <v/>
      </c>
      <c r="R9584" s="17">
        <f>IF($B9584="","",MIN(1,DAY($A9584)/IF($N9584="Superstore",Settings!$B$5,Settings!$B$4)))</f>
        <v/>
      </c>
      <c r="S9584" s="17">
        <f>IF(OR($B9584="",$G9584="",$R9584=0),"",$G9584/$R9584)</f>
        <v/>
      </c>
      <c r="T9584">
        <f>IF($S9584="","",IF($S9584&lt;Settings!$B$8,"Critical",IF($S9584&lt;Settings!$B$9,"Semi Critical","Non Critical")))</f>
        <v/>
      </c>
      <c r="U9584">
        <f>IF($B9584="","",IFERROR(VLOOKUP($O9584,Leaders!$A:$B,2,0),"Not Mapped"))</f>
        <v/>
      </c>
    </row>
    <row r="9585">
      <c r="A9585" s="16" t="n"/>
      <c r="G9585" s="17" t="n"/>
      <c r="H9585" s="17" t="n"/>
      <c r="I9585" s="17" t="n"/>
      <c r="J9585" s="17" t="n"/>
      <c r="K9585" s="17" t="n"/>
      <c r="L9585" s="17" t="n"/>
      <c r="N9585">
        <f>IF($B9585="","",IF($C9585="SUPERSTORE","Superstore","DH"))</f>
        <v/>
      </c>
      <c r="O9585">
        <f>IF($B9585="","",IFERROR(VLOOKUP($B9585,Mapping!$A:$C,2,0),"Not Mapped"))</f>
        <v/>
      </c>
      <c r="P9585">
        <f>IF($B9585="","",IFERROR(VLOOKUP($B9585,Mapping!$A:$C,3,0),"Not Mapped"))</f>
        <v/>
      </c>
      <c r="Q9585">
        <f>IF($B9585="","",IF(COUNTIF(Exclusions!$A:$A,$B9585)&gt;0,"Yes","No"))</f>
        <v/>
      </c>
      <c r="R9585" s="17">
        <f>IF($B9585="","",MIN(1,DAY($A9585)/IF($N9585="Superstore",Settings!$B$5,Settings!$B$4)))</f>
        <v/>
      </c>
      <c r="S9585" s="17">
        <f>IF(OR($B9585="",$G9585="",$R9585=0),"",$G9585/$R9585)</f>
        <v/>
      </c>
      <c r="T9585">
        <f>IF($S9585="","",IF($S9585&lt;Settings!$B$8,"Critical",IF($S9585&lt;Settings!$B$9,"Semi Critical","Non Critical")))</f>
        <v/>
      </c>
      <c r="U9585">
        <f>IF($B9585="","",IFERROR(VLOOKUP($O9585,Leaders!$A:$B,2,0),"Not Mapped"))</f>
        <v/>
      </c>
    </row>
    <row r="9586">
      <c r="A9586" s="16" t="n"/>
      <c r="G9586" s="17" t="n"/>
      <c r="H9586" s="17" t="n"/>
      <c r="I9586" s="17" t="n"/>
      <c r="J9586" s="17" t="n"/>
      <c r="K9586" s="17" t="n"/>
      <c r="L9586" s="17" t="n"/>
      <c r="N9586">
        <f>IF($B9586="","",IF($C9586="SUPERSTORE","Superstore","DH"))</f>
        <v/>
      </c>
      <c r="O9586">
        <f>IF($B9586="","",IFERROR(VLOOKUP($B9586,Mapping!$A:$C,2,0),"Not Mapped"))</f>
        <v/>
      </c>
      <c r="P9586">
        <f>IF($B9586="","",IFERROR(VLOOKUP($B9586,Mapping!$A:$C,3,0),"Not Mapped"))</f>
        <v/>
      </c>
      <c r="Q9586">
        <f>IF($B9586="","",IF(COUNTIF(Exclusions!$A:$A,$B9586)&gt;0,"Yes","No"))</f>
        <v/>
      </c>
      <c r="R9586" s="17">
        <f>IF($B9586="","",MIN(1,DAY($A9586)/IF($N9586="Superstore",Settings!$B$5,Settings!$B$4)))</f>
        <v/>
      </c>
      <c r="S9586" s="17">
        <f>IF(OR($B9586="",$G9586="",$R9586=0),"",$G9586/$R9586)</f>
        <v/>
      </c>
      <c r="T9586">
        <f>IF($S9586="","",IF($S9586&lt;Settings!$B$8,"Critical",IF($S9586&lt;Settings!$B$9,"Semi Critical","Non Critical")))</f>
        <v/>
      </c>
      <c r="U9586">
        <f>IF($B9586="","",IFERROR(VLOOKUP($O9586,Leaders!$A:$B,2,0),"Not Mapped"))</f>
        <v/>
      </c>
    </row>
    <row r="9587">
      <c r="A9587" s="16" t="n"/>
      <c r="G9587" s="17" t="n"/>
      <c r="H9587" s="17" t="n"/>
      <c r="I9587" s="17" t="n"/>
      <c r="J9587" s="17" t="n"/>
      <c r="K9587" s="17" t="n"/>
      <c r="L9587" s="17" t="n"/>
      <c r="N9587">
        <f>IF($B9587="","",IF($C9587="SUPERSTORE","Superstore","DH"))</f>
        <v/>
      </c>
      <c r="O9587">
        <f>IF($B9587="","",IFERROR(VLOOKUP($B9587,Mapping!$A:$C,2,0),"Not Mapped"))</f>
        <v/>
      </c>
      <c r="P9587">
        <f>IF($B9587="","",IFERROR(VLOOKUP($B9587,Mapping!$A:$C,3,0),"Not Mapped"))</f>
        <v/>
      </c>
      <c r="Q9587">
        <f>IF($B9587="","",IF(COUNTIF(Exclusions!$A:$A,$B9587)&gt;0,"Yes","No"))</f>
        <v/>
      </c>
      <c r="R9587" s="17">
        <f>IF($B9587="","",MIN(1,DAY($A9587)/IF($N9587="Superstore",Settings!$B$5,Settings!$B$4)))</f>
        <v/>
      </c>
      <c r="S9587" s="17">
        <f>IF(OR($B9587="",$G9587="",$R9587=0),"",$G9587/$R9587)</f>
        <v/>
      </c>
      <c r="T9587">
        <f>IF($S9587="","",IF($S9587&lt;Settings!$B$8,"Critical",IF($S9587&lt;Settings!$B$9,"Semi Critical","Non Critical")))</f>
        <v/>
      </c>
      <c r="U9587">
        <f>IF($B9587="","",IFERROR(VLOOKUP($O9587,Leaders!$A:$B,2,0),"Not Mapped"))</f>
        <v/>
      </c>
    </row>
    <row r="9588">
      <c r="A9588" s="16" t="n"/>
      <c r="G9588" s="17" t="n"/>
      <c r="H9588" s="17" t="n"/>
      <c r="I9588" s="17" t="n"/>
      <c r="J9588" s="17" t="n"/>
      <c r="K9588" s="17" t="n"/>
      <c r="L9588" s="17" t="n"/>
      <c r="N9588">
        <f>IF($B9588="","",IF($C9588="SUPERSTORE","Superstore","DH"))</f>
        <v/>
      </c>
      <c r="O9588">
        <f>IF($B9588="","",IFERROR(VLOOKUP($B9588,Mapping!$A:$C,2,0),"Not Mapped"))</f>
        <v/>
      </c>
      <c r="P9588">
        <f>IF($B9588="","",IFERROR(VLOOKUP($B9588,Mapping!$A:$C,3,0),"Not Mapped"))</f>
        <v/>
      </c>
      <c r="Q9588">
        <f>IF($B9588="","",IF(COUNTIF(Exclusions!$A:$A,$B9588)&gt;0,"Yes","No"))</f>
        <v/>
      </c>
      <c r="R9588" s="17">
        <f>IF($B9588="","",MIN(1,DAY($A9588)/IF($N9588="Superstore",Settings!$B$5,Settings!$B$4)))</f>
        <v/>
      </c>
      <c r="S9588" s="17">
        <f>IF(OR($B9588="",$G9588="",$R9588=0),"",$G9588/$R9588)</f>
        <v/>
      </c>
      <c r="T9588">
        <f>IF($S9588="","",IF($S9588&lt;Settings!$B$8,"Critical",IF($S9588&lt;Settings!$B$9,"Semi Critical","Non Critical")))</f>
        <v/>
      </c>
      <c r="U9588">
        <f>IF($B9588="","",IFERROR(VLOOKUP($O9588,Leaders!$A:$B,2,0),"Not Mapped"))</f>
        <v/>
      </c>
    </row>
    <row r="9589">
      <c r="A9589" s="16" t="n"/>
      <c r="G9589" s="17" t="n"/>
      <c r="H9589" s="17" t="n"/>
      <c r="I9589" s="17" t="n"/>
      <c r="J9589" s="17" t="n"/>
      <c r="K9589" s="17" t="n"/>
      <c r="L9589" s="17" t="n"/>
      <c r="N9589">
        <f>IF($B9589="","",IF($C9589="SUPERSTORE","Superstore","DH"))</f>
        <v/>
      </c>
      <c r="O9589">
        <f>IF($B9589="","",IFERROR(VLOOKUP($B9589,Mapping!$A:$C,2,0),"Not Mapped"))</f>
        <v/>
      </c>
      <c r="P9589">
        <f>IF($B9589="","",IFERROR(VLOOKUP($B9589,Mapping!$A:$C,3,0),"Not Mapped"))</f>
        <v/>
      </c>
      <c r="Q9589">
        <f>IF($B9589="","",IF(COUNTIF(Exclusions!$A:$A,$B9589)&gt;0,"Yes","No"))</f>
        <v/>
      </c>
      <c r="R9589" s="17">
        <f>IF($B9589="","",MIN(1,DAY($A9589)/IF($N9589="Superstore",Settings!$B$5,Settings!$B$4)))</f>
        <v/>
      </c>
      <c r="S9589" s="17">
        <f>IF(OR($B9589="",$G9589="",$R9589=0),"",$G9589/$R9589)</f>
        <v/>
      </c>
      <c r="T9589">
        <f>IF($S9589="","",IF($S9589&lt;Settings!$B$8,"Critical",IF($S9589&lt;Settings!$B$9,"Semi Critical","Non Critical")))</f>
        <v/>
      </c>
      <c r="U9589">
        <f>IF($B9589="","",IFERROR(VLOOKUP($O9589,Leaders!$A:$B,2,0),"Not Mapped"))</f>
        <v/>
      </c>
    </row>
    <row r="9590">
      <c r="A9590" s="16" t="n"/>
      <c r="G9590" s="17" t="n"/>
      <c r="H9590" s="17" t="n"/>
      <c r="I9590" s="17" t="n"/>
      <c r="J9590" s="17" t="n"/>
      <c r="K9590" s="17" t="n"/>
      <c r="L9590" s="17" t="n"/>
      <c r="N9590">
        <f>IF($B9590="","",IF($C9590="SUPERSTORE","Superstore","DH"))</f>
        <v/>
      </c>
      <c r="O9590">
        <f>IF($B9590="","",IFERROR(VLOOKUP($B9590,Mapping!$A:$C,2,0),"Not Mapped"))</f>
        <v/>
      </c>
      <c r="P9590">
        <f>IF($B9590="","",IFERROR(VLOOKUP($B9590,Mapping!$A:$C,3,0),"Not Mapped"))</f>
        <v/>
      </c>
      <c r="Q9590">
        <f>IF($B9590="","",IF(COUNTIF(Exclusions!$A:$A,$B9590)&gt;0,"Yes","No"))</f>
        <v/>
      </c>
      <c r="R9590" s="17">
        <f>IF($B9590="","",MIN(1,DAY($A9590)/IF($N9590="Superstore",Settings!$B$5,Settings!$B$4)))</f>
        <v/>
      </c>
      <c r="S9590" s="17">
        <f>IF(OR($B9590="",$G9590="",$R9590=0),"",$G9590/$R9590)</f>
        <v/>
      </c>
      <c r="T9590">
        <f>IF($S9590="","",IF($S9590&lt;Settings!$B$8,"Critical",IF($S9590&lt;Settings!$B$9,"Semi Critical","Non Critical")))</f>
        <v/>
      </c>
      <c r="U9590">
        <f>IF($B9590="","",IFERROR(VLOOKUP($O9590,Leaders!$A:$B,2,0),"Not Mapped"))</f>
        <v/>
      </c>
    </row>
    <row r="9591">
      <c r="A9591" s="16" t="n"/>
      <c r="G9591" s="17" t="n"/>
      <c r="H9591" s="17" t="n"/>
      <c r="I9591" s="17" t="n"/>
      <c r="J9591" s="17" t="n"/>
      <c r="K9591" s="17" t="n"/>
      <c r="L9591" s="17" t="n"/>
      <c r="N9591">
        <f>IF($B9591="","",IF($C9591="SUPERSTORE","Superstore","DH"))</f>
        <v/>
      </c>
      <c r="O9591">
        <f>IF($B9591="","",IFERROR(VLOOKUP($B9591,Mapping!$A:$C,2,0),"Not Mapped"))</f>
        <v/>
      </c>
      <c r="P9591">
        <f>IF($B9591="","",IFERROR(VLOOKUP($B9591,Mapping!$A:$C,3,0),"Not Mapped"))</f>
        <v/>
      </c>
      <c r="Q9591">
        <f>IF($B9591="","",IF(COUNTIF(Exclusions!$A:$A,$B9591)&gt;0,"Yes","No"))</f>
        <v/>
      </c>
      <c r="R9591" s="17">
        <f>IF($B9591="","",MIN(1,DAY($A9591)/IF($N9591="Superstore",Settings!$B$5,Settings!$B$4)))</f>
        <v/>
      </c>
      <c r="S9591" s="17">
        <f>IF(OR($B9591="",$G9591="",$R9591=0),"",$G9591/$R9591)</f>
        <v/>
      </c>
      <c r="T9591">
        <f>IF($S9591="","",IF($S9591&lt;Settings!$B$8,"Critical",IF($S9591&lt;Settings!$B$9,"Semi Critical","Non Critical")))</f>
        <v/>
      </c>
      <c r="U9591">
        <f>IF($B9591="","",IFERROR(VLOOKUP($O9591,Leaders!$A:$B,2,0),"Not Mapped"))</f>
        <v/>
      </c>
    </row>
    <row r="9592">
      <c r="A9592" s="16" t="n"/>
      <c r="G9592" s="17" t="n"/>
      <c r="H9592" s="17" t="n"/>
      <c r="I9592" s="17" t="n"/>
      <c r="J9592" s="17" t="n"/>
      <c r="K9592" s="17" t="n"/>
      <c r="L9592" s="17" t="n"/>
      <c r="N9592">
        <f>IF($B9592="","",IF($C9592="SUPERSTORE","Superstore","DH"))</f>
        <v/>
      </c>
      <c r="O9592">
        <f>IF($B9592="","",IFERROR(VLOOKUP($B9592,Mapping!$A:$C,2,0),"Not Mapped"))</f>
        <v/>
      </c>
      <c r="P9592">
        <f>IF($B9592="","",IFERROR(VLOOKUP($B9592,Mapping!$A:$C,3,0),"Not Mapped"))</f>
        <v/>
      </c>
      <c r="Q9592">
        <f>IF($B9592="","",IF(COUNTIF(Exclusions!$A:$A,$B9592)&gt;0,"Yes","No"))</f>
        <v/>
      </c>
      <c r="R9592" s="17">
        <f>IF($B9592="","",MIN(1,DAY($A9592)/IF($N9592="Superstore",Settings!$B$5,Settings!$B$4)))</f>
        <v/>
      </c>
      <c r="S9592" s="17">
        <f>IF(OR($B9592="",$G9592="",$R9592=0),"",$G9592/$R9592)</f>
        <v/>
      </c>
      <c r="T9592">
        <f>IF($S9592="","",IF($S9592&lt;Settings!$B$8,"Critical",IF($S9592&lt;Settings!$B$9,"Semi Critical","Non Critical")))</f>
        <v/>
      </c>
      <c r="U9592">
        <f>IF($B9592="","",IFERROR(VLOOKUP($O9592,Leaders!$A:$B,2,0),"Not Mapped"))</f>
        <v/>
      </c>
    </row>
    <row r="9593">
      <c r="A9593" s="16" t="n"/>
      <c r="G9593" s="17" t="n"/>
      <c r="H9593" s="17" t="n"/>
      <c r="I9593" s="17" t="n"/>
      <c r="J9593" s="17" t="n"/>
      <c r="K9593" s="17" t="n"/>
      <c r="L9593" s="17" t="n"/>
      <c r="N9593">
        <f>IF($B9593="","",IF($C9593="SUPERSTORE","Superstore","DH"))</f>
        <v/>
      </c>
      <c r="O9593">
        <f>IF($B9593="","",IFERROR(VLOOKUP($B9593,Mapping!$A:$C,2,0),"Not Mapped"))</f>
        <v/>
      </c>
      <c r="P9593">
        <f>IF($B9593="","",IFERROR(VLOOKUP($B9593,Mapping!$A:$C,3,0),"Not Mapped"))</f>
        <v/>
      </c>
      <c r="Q9593">
        <f>IF($B9593="","",IF(COUNTIF(Exclusions!$A:$A,$B9593)&gt;0,"Yes","No"))</f>
        <v/>
      </c>
      <c r="R9593" s="17">
        <f>IF($B9593="","",MIN(1,DAY($A9593)/IF($N9593="Superstore",Settings!$B$5,Settings!$B$4)))</f>
        <v/>
      </c>
      <c r="S9593" s="17">
        <f>IF(OR($B9593="",$G9593="",$R9593=0),"",$G9593/$R9593)</f>
        <v/>
      </c>
      <c r="T9593">
        <f>IF($S9593="","",IF($S9593&lt;Settings!$B$8,"Critical",IF($S9593&lt;Settings!$B$9,"Semi Critical","Non Critical")))</f>
        <v/>
      </c>
      <c r="U9593">
        <f>IF($B9593="","",IFERROR(VLOOKUP($O9593,Leaders!$A:$B,2,0),"Not Mapped"))</f>
        <v/>
      </c>
    </row>
    <row r="9594">
      <c r="A9594" s="16" t="n"/>
      <c r="G9594" s="17" t="n"/>
      <c r="H9594" s="17" t="n"/>
      <c r="I9594" s="17" t="n"/>
      <c r="J9594" s="17" t="n"/>
      <c r="K9594" s="17" t="n"/>
      <c r="L9594" s="17" t="n"/>
      <c r="N9594">
        <f>IF($B9594="","",IF($C9594="SUPERSTORE","Superstore","DH"))</f>
        <v/>
      </c>
      <c r="O9594">
        <f>IF($B9594="","",IFERROR(VLOOKUP($B9594,Mapping!$A:$C,2,0),"Not Mapped"))</f>
        <v/>
      </c>
      <c r="P9594">
        <f>IF($B9594="","",IFERROR(VLOOKUP($B9594,Mapping!$A:$C,3,0),"Not Mapped"))</f>
        <v/>
      </c>
      <c r="Q9594">
        <f>IF($B9594="","",IF(COUNTIF(Exclusions!$A:$A,$B9594)&gt;0,"Yes","No"))</f>
        <v/>
      </c>
      <c r="R9594" s="17">
        <f>IF($B9594="","",MIN(1,DAY($A9594)/IF($N9594="Superstore",Settings!$B$5,Settings!$B$4)))</f>
        <v/>
      </c>
      <c r="S9594" s="17">
        <f>IF(OR($B9594="",$G9594="",$R9594=0),"",$G9594/$R9594)</f>
        <v/>
      </c>
      <c r="T9594">
        <f>IF($S9594="","",IF($S9594&lt;Settings!$B$8,"Critical",IF($S9594&lt;Settings!$B$9,"Semi Critical","Non Critical")))</f>
        <v/>
      </c>
      <c r="U9594">
        <f>IF($B9594="","",IFERROR(VLOOKUP($O9594,Leaders!$A:$B,2,0),"Not Mapped"))</f>
        <v/>
      </c>
    </row>
    <row r="9595">
      <c r="A9595" s="16" t="n"/>
      <c r="G9595" s="17" t="n"/>
      <c r="H9595" s="17" t="n"/>
      <c r="I9595" s="17" t="n"/>
      <c r="J9595" s="17" t="n"/>
      <c r="K9595" s="17" t="n"/>
      <c r="L9595" s="17" t="n"/>
      <c r="N9595">
        <f>IF($B9595="","",IF($C9595="SUPERSTORE","Superstore","DH"))</f>
        <v/>
      </c>
      <c r="O9595">
        <f>IF($B9595="","",IFERROR(VLOOKUP($B9595,Mapping!$A:$C,2,0),"Not Mapped"))</f>
        <v/>
      </c>
      <c r="P9595">
        <f>IF($B9595="","",IFERROR(VLOOKUP($B9595,Mapping!$A:$C,3,0),"Not Mapped"))</f>
        <v/>
      </c>
      <c r="Q9595">
        <f>IF($B9595="","",IF(COUNTIF(Exclusions!$A:$A,$B9595)&gt;0,"Yes","No"))</f>
        <v/>
      </c>
      <c r="R9595" s="17">
        <f>IF($B9595="","",MIN(1,DAY($A9595)/IF($N9595="Superstore",Settings!$B$5,Settings!$B$4)))</f>
        <v/>
      </c>
      <c r="S9595" s="17">
        <f>IF(OR($B9595="",$G9595="",$R9595=0),"",$G9595/$R9595)</f>
        <v/>
      </c>
      <c r="T9595">
        <f>IF($S9595="","",IF($S9595&lt;Settings!$B$8,"Critical",IF($S9595&lt;Settings!$B$9,"Semi Critical","Non Critical")))</f>
        <v/>
      </c>
      <c r="U9595">
        <f>IF($B9595="","",IFERROR(VLOOKUP($O9595,Leaders!$A:$B,2,0),"Not Mapped"))</f>
        <v/>
      </c>
    </row>
    <row r="9596">
      <c r="A9596" s="16" t="n"/>
      <c r="G9596" s="17" t="n"/>
      <c r="H9596" s="17" t="n"/>
      <c r="I9596" s="17" t="n"/>
      <c r="J9596" s="17" t="n"/>
      <c r="K9596" s="17" t="n"/>
      <c r="L9596" s="17" t="n"/>
      <c r="N9596">
        <f>IF($B9596="","",IF($C9596="SUPERSTORE","Superstore","DH"))</f>
        <v/>
      </c>
      <c r="O9596">
        <f>IF($B9596="","",IFERROR(VLOOKUP($B9596,Mapping!$A:$C,2,0),"Not Mapped"))</f>
        <v/>
      </c>
      <c r="P9596">
        <f>IF($B9596="","",IFERROR(VLOOKUP($B9596,Mapping!$A:$C,3,0),"Not Mapped"))</f>
        <v/>
      </c>
      <c r="Q9596">
        <f>IF($B9596="","",IF(COUNTIF(Exclusions!$A:$A,$B9596)&gt;0,"Yes","No"))</f>
        <v/>
      </c>
      <c r="R9596" s="17">
        <f>IF($B9596="","",MIN(1,DAY($A9596)/IF($N9596="Superstore",Settings!$B$5,Settings!$B$4)))</f>
        <v/>
      </c>
      <c r="S9596" s="17">
        <f>IF(OR($B9596="",$G9596="",$R9596=0),"",$G9596/$R9596)</f>
        <v/>
      </c>
      <c r="T9596">
        <f>IF($S9596="","",IF($S9596&lt;Settings!$B$8,"Critical",IF($S9596&lt;Settings!$B$9,"Semi Critical","Non Critical")))</f>
        <v/>
      </c>
      <c r="U9596">
        <f>IF($B9596="","",IFERROR(VLOOKUP($O9596,Leaders!$A:$B,2,0),"Not Mapped"))</f>
        <v/>
      </c>
    </row>
    <row r="9597">
      <c r="A9597" s="16" t="n"/>
      <c r="G9597" s="17" t="n"/>
      <c r="H9597" s="17" t="n"/>
      <c r="I9597" s="17" t="n"/>
      <c r="J9597" s="17" t="n"/>
      <c r="K9597" s="17" t="n"/>
      <c r="L9597" s="17" t="n"/>
      <c r="N9597">
        <f>IF($B9597="","",IF($C9597="SUPERSTORE","Superstore","DH"))</f>
        <v/>
      </c>
      <c r="O9597">
        <f>IF($B9597="","",IFERROR(VLOOKUP($B9597,Mapping!$A:$C,2,0),"Not Mapped"))</f>
        <v/>
      </c>
      <c r="P9597">
        <f>IF($B9597="","",IFERROR(VLOOKUP($B9597,Mapping!$A:$C,3,0),"Not Mapped"))</f>
        <v/>
      </c>
      <c r="Q9597">
        <f>IF($B9597="","",IF(COUNTIF(Exclusions!$A:$A,$B9597)&gt;0,"Yes","No"))</f>
        <v/>
      </c>
      <c r="R9597" s="17">
        <f>IF($B9597="","",MIN(1,DAY($A9597)/IF($N9597="Superstore",Settings!$B$5,Settings!$B$4)))</f>
        <v/>
      </c>
      <c r="S9597" s="17">
        <f>IF(OR($B9597="",$G9597="",$R9597=0),"",$G9597/$R9597)</f>
        <v/>
      </c>
      <c r="T9597">
        <f>IF($S9597="","",IF($S9597&lt;Settings!$B$8,"Critical",IF($S9597&lt;Settings!$B$9,"Semi Critical","Non Critical")))</f>
        <v/>
      </c>
      <c r="U9597">
        <f>IF($B9597="","",IFERROR(VLOOKUP($O9597,Leaders!$A:$B,2,0),"Not Mapped"))</f>
        <v/>
      </c>
    </row>
    <row r="9598">
      <c r="A9598" s="16" t="n"/>
      <c r="G9598" s="17" t="n"/>
      <c r="H9598" s="17" t="n"/>
      <c r="I9598" s="17" t="n"/>
      <c r="J9598" s="17" t="n"/>
      <c r="K9598" s="17" t="n"/>
      <c r="L9598" s="17" t="n"/>
      <c r="N9598">
        <f>IF($B9598="","",IF($C9598="SUPERSTORE","Superstore","DH"))</f>
        <v/>
      </c>
      <c r="O9598">
        <f>IF($B9598="","",IFERROR(VLOOKUP($B9598,Mapping!$A:$C,2,0),"Not Mapped"))</f>
        <v/>
      </c>
      <c r="P9598">
        <f>IF($B9598="","",IFERROR(VLOOKUP($B9598,Mapping!$A:$C,3,0),"Not Mapped"))</f>
        <v/>
      </c>
      <c r="Q9598">
        <f>IF($B9598="","",IF(COUNTIF(Exclusions!$A:$A,$B9598)&gt;0,"Yes","No"))</f>
        <v/>
      </c>
      <c r="R9598" s="17">
        <f>IF($B9598="","",MIN(1,DAY($A9598)/IF($N9598="Superstore",Settings!$B$5,Settings!$B$4)))</f>
        <v/>
      </c>
      <c r="S9598" s="17">
        <f>IF(OR($B9598="",$G9598="",$R9598=0),"",$G9598/$R9598)</f>
        <v/>
      </c>
      <c r="T9598">
        <f>IF($S9598="","",IF($S9598&lt;Settings!$B$8,"Critical",IF($S9598&lt;Settings!$B$9,"Semi Critical","Non Critical")))</f>
        <v/>
      </c>
      <c r="U9598">
        <f>IF($B9598="","",IFERROR(VLOOKUP($O9598,Leaders!$A:$B,2,0),"Not Mapped"))</f>
        <v/>
      </c>
    </row>
    <row r="9599">
      <c r="A9599" s="16" t="n"/>
      <c r="G9599" s="17" t="n"/>
      <c r="H9599" s="17" t="n"/>
      <c r="I9599" s="17" t="n"/>
      <c r="J9599" s="17" t="n"/>
      <c r="K9599" s="17" t="n"/>
      <c r="L9599" s="17" t="n"/>
      <c r="N9599">
        <f>IF($B9599="","",IF($C9599="SUPERSTORE","Superstore","DH"))</f>
        <v/>
      </c>
      <c r="O9599">
        <f>IF($B9599="","",IFERROR(VLOOKUP($B9599,Mapping!$A:$C,2,0),"Not Mapped"))</f>
        <v/>
      </c>
      <c r="P9599">
        <f>IF($B9599="","",IFERROR(VLOOKUP($B9599,Mapping!$A:$C,3,0),"Not Mapped"))</f>
        <v/>
      </c>
      <c r="Q9599">
        <f>IF($B9599="","",IF(COUNTIF(Exclusions!$A:$A,$B9599)&gt;0,"Yes","No"))</f>
        <v/>
      </c>
      <c r="R9599" s="17">
        <f>IF($B9599="","",MIN(1,DAY($A9599)/IF($N9599="Superstore",Settings!$B$5,Settings!$B$4)))</f>
        <v/>
      </c>
      <c r="S9599" s="17">
        <f>IF(OR($B9599="",$G9599="",$R9599=0),"",$G9599/$R9599)</f>
        <v/>
      </c>
      <c r="T9599">
        <f>IF($S9599="","",IF($S9599&lt;Settings!$B$8,"Critical",IF($S9599&lt;Settings!$B$9,"Semi Critical","Non Critical")))</f>
        <v/>
      </c>
      <c r="U9599">
        <f>IF($B9599="","",IFERROR(VLOOKUP($O9599,Leaders!$A:$B,2,0),"Not Mapped"))</f>
        <v/>
      </c>
    </row>
    <row r="9600">
      <c r="A9600" s="16" t="n"/>
      <c r="G9600" s="17" t="n"/>
      <c r="H9600" s="17" t="n"/>
      <c r="I9600" s="17" t="n"/>
      <c r="J9600" s="17" t="n"/>
      <c r="K9600" s="17" t="n"/>
      <c r="L9600" s="17" t="n"/>
      <c r="N9600">
        <f>IF($B9600="","",IF($C9600="SUPERSTORE","Superstore","DH"))</f>
        <v/>
      </c>
      <c r="O9600">
        <f>IF($B9600="","",IFERROR(VLOOKUP($B9600,Mapping!$A:$C,2,0),"Not Mapped"))</f>
        <v/>
      </c>
      <c r="P9600">
        <f>IF($B9600="","",IFERROR(VLOOKUP($B9600,Mapping!$A:$C,3,0),"Not Mapped"))</f>
        <v/>
      </c>
      <c r="Q9600">
        <f>IF($B9600="","",IF(COUNTIF(Exclusions!$A:$A,$B9600)&gt;0,"Yes","No"))</f>
        <v/>
      </c>
      <c r="R9600" s="17">
        <f>IF($B9600="","",MIN(1,DAY($A9600)/IF($N9600="Superstore",Settings!$B$5,Settings!$B$4)))</f>
        <v/>
      </c>
      <c r="S9600" s="17">
        <f>IF(OR($B9600="",$G9600="",$R9600=0),"",$G9600/$R9600)</f>
        <v/>
      </c>
      <c r="T9600">
        <f>IF($S9600="","",IF($S9600&lt;Settings!$B$8,"Critical",IF($S9600&lt;Settings!$B$9,"Semi Critical","Non Critical")))</f>
        <v/>
      </c>
      <c r="U9600">
        <f>IF($B9600="","",IFERROR(VLOOKUP($O9600,Leaders!$A:$B,2,0),"Not Mapped"))</f>
        <v/>
      </c>
    </row>
    <row r="9601">
      <c r="A9601" s="16" t="n"/>
      <c r="G9601" s="17" t="n"/>
      <c r="H9601" s="17" t="n"/>
      <c r="I9601" s="17" t="n"/>
      <c r="J9601" s="17" t="n"/>
      <c r="K9601" s="17" t="n"/>
      <c r="L9601" s="17" t="n"/>
      <c r="N9601">
        <f>IF($B9601="","",IF($C9601="SUPERSTORE","Superstore","DH"))</f>
        <v/>
      </c>
      <c r="O9601">
        <f>IF($B9601="","",IFERROR(VLOOKUP($B9601,Mapping!$A:$C,2,0),"Not Mapped"))</f>
        <v/>
      </c>
      <c r="P9601">
        <f>IF($B9601="","",IFERROR(VLOOKUP($B9601,Mapping!$A:$C,3,0),"Not Mapped"))</f>
        <v/>
      </c>
      <c r="Q9601">
        <f>IF($B9601="","",IF(COUNTIF(Exclusions!$A:$A,$B9601)&gt;0,"Yes","No"))</f>
        <v/>
      </c>
      <c r="R9601" s="17">
        <f>IF($B9601="","",MIN(1,DAY($A9601)/IF($N9601="Superstore",Settings!$B$5,Settings!$B$4)))</f>
        <v/>
      </c>
      <c r="S9601" s="17">
        <f>IF(OR($B9601="",$G9601="",$R9601=0),"",$G9601/$R9601)</f>
        <v/>
      </c>
      <c r="T9601">
        <f>IF($S9601="","",IF($S9601&lt;Settings!$B$8,"Critical",IF($S9601&lt;Settings!$B$9,"Semi Critical","Non Critical")))</f>
        <v/>
      </c>
      <c r="U9601">
        <f>IF($B9601="","",IFERROR(VLOOKUP($O9601,Leaders!$A:$B,2,0),"Not Mapped"))</f>
        <v/>
      </c>
    </row>
    <row r="9602">
      <c r="A9602" s="16" t="n"/>
      <c r="G9602" s="17" t="n"/>
      <c r="H9602" s="17" t="n"/>
      <c r="I9602" s="17" t="n"/>
      <c r="J9602" s="17" t="n"/>
      <c r="K9602" s="17" t="n"/>
      <c r="L9602" s="17" t="n"/>
      <c r="N9602">
        <f>IF($B9602="","",IF($C9602="SUPERSTORE","Superstore","DH"))</f>
        <v/>
      </c>
      <c r="O9602">
        <f>IF($B9602="","",IFERROR(VLOOKUP($B9602,Mapping!$A:$C,2,0),"Not Mapped"))</f>
        <v/>
      </c>
      <c r="P9602">
        <f>IF($B9602="","",IFERROR(VLOOKUP($B9602,Mapping!$A:$C,3,0),"Not Mapped"))</f>
        <v/>
      </c>
      <c r="Q9602">
        <f>IF($B9602="","",IF(COUNTIF(Exclusions!$A:$A,$B9602)&gt;0,"Yes","No"))</f>
        <v/>
      </c>
      <c r="R9602" s="17">
        <f>IF($B9602="","",MIN(1,DAY($A9602)/IF($N9602="Superstore",Settings!$B$5,Settings!$B$4)))</f>
        <v/>
      </c>
      <c r="S9602" s="17">
        <f>IF(OR($B9602="",$G9602="",$R9602=0),"",$G9602/$R9602)</f>
        <v/>
      </c>
      <c r="T9602">
        <f>IF($S9602="","",IF($S9602&lt;Settings!$B$8,"Critical",IF($S9602&lt;Settings!$B$9,"Semi Critical","Non Critical")))</f>
        <v/>
      </c>
      <c r="U9602">
        <f>IF($B9602="","",IFERROR(VLOOKUP($O9602,Leaders!$A:$B,2,0),"Not Mapped"))</f>
        <v/>
      </c>
    </row>
    <row r="9603">
      <c r="A9603" s="16" t="n"/>
      <c r="G9603" s="17" t="n"/>
      <c r="H9603" s="17" t="n"/>
      <c r="I9603" s="17" t="n"/>
      <c r="J9603" s="17" t="n"/>
      <c r="K9603" s="17" t="n"/>
      <c r="L9603" s="17" t="n"/>
      <c r="N9603">
        <f>IF($B9603="","",IF($C9603="SUPERSTORE","Superstore","DH"))</f>
        <v/>
      </c>
      <c r="O9603">
        <f>IF($B9603="","",IFERROR(VLOOKUP($B9603,Mapping!$A:$C,2,0),"Not Mapped"))</f>
        <v/>
      </c>
      <c r="P9603">
        <f>IF($B9603="","",IFERROR(VLOOKUP($B9603,Mapping!$A:$C,3,0),"Not Mapped"))</f>
        <v/>
      </c>
      <c r="Q9603">
        <f>IF($B9603="","",IF(COUNTIF(Exclusions!$A:$A,$B9603)&gt;0,"Yes","No"))</f>
        <v/>
      </c>
      <c r="R9603" s="17">
        <f>IF($B9603="","",MIN(1,DAY($A9603)/IF($N9603="Superstore",Settings!$B$5,Settings!$B$4)))</f>
        <v/>
      </c>
      <c r="S9603" s="17">
        <f>IF(OR($B9603="",$G9603="",$R9603=0),"",$G9603/$R9603)</f>
        <v/>
      </c>
      <c r="T9603">
        <f>IF($S9603="","",IF($S9603&lt;Settings!$B$8,"Critical",IF($S9603&lt;Settings!$B$9,"Semi Critical","Non Critical")))</f>
        <v/>
      </c>
      <c r="U9603">
        <f>IF($B9603="","",IFERROR(VLOOKUP($O9603,Leaders!$A:$B,2,0),"Not Mapped"))</f>
        <v/>
      </c>
    </row>
    <row r="9604">
      <c r="A9604" s="16" t="n"/>
      <c r="G9604" s="17" t="n"/>
      <c r="H9604" s="17" t="n"/>
      <c r="I9604" s="17" t="n"/>
      <c r="J9604" s="17" t="n"/>
      <c r="K9604" s="17" t="n"/>
      <c r="L9604" s="17" t="n"/>
      <c r="N9604">
        <f>IF($B9604="","",IF($C9604="SUPERSTORE","Superstore","DH"))</f>
        <v/>
      </c>
      <c r="O9604">
        <f>IF($B9604="","",IFERROR(VLOOKUP($B9604,Mapping!$A:$C,2,0),"Not Mapped"))</f>
        <v/>
      </c>
      <c r="P9604">
        <f>IF($B9604="","",IFERROR(VLOOKUP($B9604,Mapping!$A:$C,3,0),"Not Mapped"))</f>
        <v/>
      </c>
      <c r="Q9604">
        <f>IF($B9604="","",IF(COUNTIF(Exclusions!$A:$A,$B9604)&gt;0,"Yes","No"))</f>
        <v/>
      </c>
      <c r="R9604" s="17">
        <f>IF($B9604="","",MIN(1,DAY($A9604)/IF($N9604="Superstore",Settings!$B$5,Settings!$B$4)))</f>
        <v/>
      </c>
      <c r="S9604" s="17">
        <f>IF(OR($B9604="",$G9604="",$R9604=0),"",$G9604/$R9604)</f>
        <v/>
      </c>
      <c r="T9604">
        <f>IF($S9604="","",IF($S9604&lt;Settings!$B$8,"Critical",IF($S9604&lt;Settings!$B$9,"Semi Critical","Non Critical")))</f>
        <v/>
      </c>
      <c r="U9604">
        <f>IF($B9604="","",IFERROR(VLOOKUP($O9604,Leaders!$A:$B,2,0),"Not Mapped"))</f>
        <v/>
      </c>
    </row>
    <row r="9605">
      <c r="A9605" s="16" t="n"/>
      <c r="G9605" s="17" t="n"/>
      <c r="H9605" s="17" t="n"/>
      <c r="I9605" s="17" t="n"/>
      <c r="J9605" s="17" t="n"/>
      <c r="K9605" s="17" t="n"/>
      <c r="L9605" s="17" t="n"/>
      <c r="N9605">
        <f>IF($B9605="","",IF($C9605="SUPERSTORE","Superstore","DH"))</f>
        <v/>
      </c>
      <c r="O9605">
        <f>IF($B9605="","",IFERROR(VLOOKUP($B9605,Mapping!$A:$C,2,0),"Not Mapped"))</f>
        <v/>
      </c>
      <c r="P9605">
        <f>IF($B9605="","",IFERROR(VLOOKUP($B9605,Mapping!$A:$C,3,0),"Not Mapped"))</f>
        <v/>
      </c>
      <c r="Q9605">
        <f>IF($B9605="","",IF(COUNTIF(Exclusions!$A:$A,$B9605)&gt;0,"Yes","No"))</f>
        <v/>
      </c>
      <c r="R9605" s="17">
        <f>IF($B9605="","",MIN(1,DAY($A9605)/IF($N9605="Superstore",Settings!$B$5,Settings!$B$4)))</f>
        <v/>
      </c>
      <c r="S9605" s="17">
        <f>IF(OR($B9605="",$G9605="",$R9605=0),"",$G9605/$R9605)</f>
        <v/>
      </c>
      <c r="T9605">
        <f>IF($S9605="","",IF($S9605&lt;Settings!$B$8,"Critical",IF($S9605&lt;Settings!$B$9,"Semi Critical","Non Critical")))</f>
        <v/>
      </c>
      <c r="U9605">
        <f>IF($B9605="","",IFERROR(VLOOKUP($O9605,Leaders!$A:$B,2,0),"Not Mapped"))</f>
        <v/>
      </c>
    </row>
    <row r="9606">
      <c r="A9606" s="16" t="n"/>
      <c r="G9606" s="17" t="n"/>
      <c r="H9606" s="17" t="n"/>
      <c r="I9606" s="17" t="n"/>
      <c r="J9606" s="17" t="n"/>
      <c r="K9606" s="17" t="n"/>
      <c r="L9606" s="17" t="n"/>
      <c r="N9606">
        <f>IF($B9606="","",IF($C9606="SUPERSTORE","Superstore","DH"))</f>
        <v/>
      </c>
      <c r="O9606">
        <f>IF($B9606="","",IFERROR(VLOOKUP($B9606,Mapping!$A:$C,2,0),"Not Mapped"))</f>
        <v/>
      </c>
      <c r="P9606">
        <f>IF($B9606="","",IFERROR(VLOOKUP($B9606,Mapping!$A:$C,3,0),"Not Mapped"))</f>
        <v/>
      </c>
      <c r="Q9606">
        <f>IF($B9606="","",IF(COUNTIF(Exclusions!$A:$A,$B9606)&gt;0,"Yes","No"))</f>
        <v/>
      </c>
      <c r="R9606" s="17">
        <f>IF($B9606="","",MIN(1,DAY($A9606)/IF($N9606="Superstore",Settings!$B$5,Settings!$B$4)))</f>
        <v/>
      </c>
      <c r="S9606" s="17">
        <f>IF(OR($B9606="",$G9606="",$R9606=0),"",$G9606/$R9606)</f>
        <v/>
      </c>
      <c r="T9606">
        <f>IF($S9606="","",IF($S9606&lt;Settings!$B$8,"Critical",IF($S9606&lt;Settings!$B$9,"Semi Critical","Non Critical")))</f>
        <v/>
      </c>
      <c r="U9606">
        <f>IF($B9606="","",IFERROR(VLOOKUP($O9606,Leaders!$A:$B,2,0),"Not Mapped"))</f>
        <v/>
      </c>
    </row>
    <row r="9607">
      <c r="A9607" s="16" t="n"/>
      <c r="G9607" s="17" t="n"/>
      <c r="H9607" s="17" t="n"/>
      <c r="I9607" s="17" t="n"/>
      <c r="J9607" s="17" t="n"/>
      <c r="K9607" s="17" t="n"/>
      <c r="L9607" s="17" t="n"/>
      <c r="N9607">
        <f>IF($B9607="","",IF($C9607="SUPERSTORE","Superstore","DH"))</f>
        <v/>
      </c>
      <c r="O9607">
        <f>IF($B9607="","",IFERROR(VLOOKUP($B9607,Mapping!$A:$C,2,0),"Not Mapped"))</f>
        <v/>
      </c>
      <c r="P9607">
        <f>IF($B9607="","",IFERROR(VLOOKUP($B9607,Mapping!$A:$C,3,0),"Not Mapped"))</f>
        <v/>
      </c>
      <c r="Q9607">
        <f>IF($B9607="","",IF(COUNTIF(Exclusions!$A:$A,$B9607)&gt;0,"Yes","No"))</f>
        <v/>
      </c>
      <c r="R9607" s="17">
        <f>IF($B9607="","",MIN(1,DAY($A9607)/IF($N9607="Superstore",Settings!$B$5,Settings!$B$4)))</f>
        <v/>
      </c>
      <c r="S9607" s="17">
        <f>IF(OR($B9607="",$G9607="",$R9607=0),"",$G9607/$R9607)</f>
        <v/>
      </c>
      <c r="T9607">
        <f>IF($S9607="","",IF($S9607&lt;Settings!$B$8,"Critical",IF($S9607&lt;Settings!$B$9,"Semi Critical","Non Critical")))</f>
        <v/>
      </c>
      <c r="U9607">
        <f>IF($B9607="","",IFERROR(VLOOKUP($O9607,Leaders!$A:$B,2,0),"Not Mapped"))</f>
        <v/>
      </c>
    </row>
    <row r="9608">
      <c r="A9608" s="16" t="n"/>
      <c r="G9608" s="17" t="n"/>
      <c r="H9608" s="17" t="n"/>
      <c r="I9608" s="17" t="n"/>
      <c r="J9608" s="17" t="n"/>
      <c r="K9608" s="17" t="n"/>
      <c r="L9608" s="17" t="n"/>
      <c r="N9608">
        <f>IF($B9608="","",IF($C9608="SUPERSTORE","Superstore","DH"))</f>
        <v/>
      </c>
      <c r="O9608">
        <f>IF($B9608="","",IFERROR(VLOOKUP($B9608,Mapping!$A:$C,2,0),"Not Mapped"))</f>
        <v/>
      </c>
      <c r="P9608">
        <f>IF($B9608="","",IFERROR(VLOOKUP($B9608,Mapping!$A:$C,3,0),"Not Mapped"))</f>
        <v/>
      </c>
      <c r="Q9608">
        <f>IF($B9608="","",IF(COUNTIF(Exclusions!$A:$A,$B9608)&gt;0,"Yes","No"))</f>
        <v/>
      </c>
      <c r="R9608" s="17">
        <f>IF($B9608="","",MIN(1,DAY($A9608)/IF($N9608="Superstore",Settings!$B$5,Settings!$B$4)))</f>
        <v/>
      </c>
      <c r="S9608" s="17">
        <f>IF(OR($B9608="",$G9608="",$R9608=0),"",$G9608/$R9608)</f>
        <v/>
      </c>
      <c r="T9608">
        <f>IF($S9608="","",IF($S9608&lt;Settings!$B$8,"Critical",IF($S9608&lt;Settings!$B$9,"Semi Critical","Non Critical")))</f>
        <v/>
      </c>
      <c r="U9608">
        <f>IF($B9608="","",IFERROR(VLOOKUP($O9608,Leaders!$A:$B,2,0),"Not Mapped"))</f>
        <v/>
      </c>
    </row>
    <row r="9609">
      <c r="A9609" s="16" t="n"/>
      <c r="G9609" s="17" t="n"/>
      <c r="H9609" s="17" t="n"/>
      <c r="I9609" s="17" t="n"/>
      <c r="J9609" s="17" t="n"/>
      <c r="K9609" s="17" t="n"/>
      <c r="L9609" s="17" t="n"/>
      <c r="N9609">
        <f>IF($B9609="","",IF($C9609="SUPERSTORE","Superstore","DH"))</f>
        <v/>
      </c>
      <c r="O9609">
        <f>IF($B9609="","",IFERROR(VLOOKUP($B9609,Mapping!$A:$C,2,0),"Not Mapped"))</f>
        <v/>
      </c>
      <c r="P9609">
        <f>IF($B9609="","",IFERROR(VLOOKUP($B9609,Mapping!$A:$C,3,0),"Not Mapped"))</f>
        <v/>
      </c>
      <c r="Q9609">
        <f>IF($B9609="","",IF(COUNTIF(Exclusions!$A:$A,$B9609)&gt;0,"Yes","No"))</f>
        <v/>
      </c>
      <c r="R9609" s="17">
        <f>IF($B9609="","",MIN(1,DAY($A9609)/IF($N9609="Superstore",Settings!$B$5,Settings!$B$4)))</f>
        <v/>
      </c>
      <c r="S9609" s="17">
        <f>IF(OR($B9609="",$G9609="",$R9609=0),"",$G9609/$R9609)</f>
        <v/>
      </c>
      <c r="T9609">
        <f>IF($S9609="","",IF($S9609&lt;Settings!$B$8,"Critical",IF($S9609&lt;Settings!$B$9,"Semi Critical","Non Critical")))</f>
        <v/>
      </c>
      <c r="U9609">
        <f>IF($B9609="","",IFERROR(VLOOKUP($O9609,Leaders!$A:$B,2,0),"Not Mapped"))</f>
        <v/>
      </c>
    </row>
    <row r="9610">
      <c r="A9610" s="16" t="n"/>
      <c r="G9610" s="17" t="n"/>
      <c r="H9610" s="17" t="n"/>
      <c r="I9610" s="17" t="n"/>
      <c r="J9610" s="17" t="n"/>
      <c r="K9610" s="17" t="n"/>
      <c r="L9610" s="17" t="n"/>
      <c r="N9610">
        <f>IF($B9610="","",IF($C9610="SUPERSTORE","Superstore","DH"))</f>
        <v/>
      </c>
      <c r="O9610">
        <f>IF($B9610="","",IFERROR(VLOOKUP($B9610,Mapping!$A:$C,2,0),"Not Mapped"))</f>
        <v/>
      </c>
      <c r="P9610">
        <f>IF($B9610="","",IFERROR(VLOOKUP($B9610,Mapping!$A:$C,3,0),"Not Mapped"))</f>
        <v/>
      </c>
      <c r="Q9610">
        <f>IF($B9610="","",IF(COUNTIF(Exclusions!$A:$A,$B9610)&gt;0,"Yes","No"))</f>
        <v/>
      </c>
      <c r="R9610" s="17">
        <f>IF($B9610="","",MIN(1,DAY($A9610)/IF($N9610="Superstore",Settings!$B$5,Settings!$B$4)))</f>
        <v/>
      </c>
      <c r="S9610" s="17">
        <f>IF(OR($B9610="",$G9610="",$R9610=0),"",$G9610/$R9610)</f>
        <v/>
      </c>
      <c r="T9610">
        <f>IF($S9610="","",IF($S9610&lt;Settings!$B$8,"Critical",IF($S9610&lt;Settings!$B$9,"Semi Critical","Non Critical")))</f>
        <v/>
      </c>
      <c r="U9610">
        <f>IF($B9610="","",IFERROR(VLOOKUP($O9610,Leaders!$A:$B,2,0),"Not Mapped"))</f>
        <v/>
      </c>
    </row>
    <row r="9611">
      <c r="A9611" s="16" t="n"/>
      <c r="G9611" s="17" t="n"/>
      <c r="H9611" s="17" t="n"/>
      <c r="I9611" s="17" t="n"/>
      <c r="J9611" s="17" t="n"/>
      <c r="K9611" s="17" t="n"/>
      <c r="L9611" s="17" t="n"/>
      <c r="N9611">
        <f>IF($B9611="","",IF($C9611="SUPERSTORE","Superstore","DH"))</f>
        <v/>
      </c>
      <c r="O9611">
        <f>IF($B9611="","",IFERROR(VLOOKUP($B9611,Mapping!$A:$C,2,0),"Not Mapped"))</f>
        <v/>
      </c>
      <c r="P9611">
        <f>IF($B9611="","",IFERROR(VLOOKUP($B9611,Mapping!$A:$C,3,0),"Not Mapped"))</f>
        <v/>
      </c>
      <c r="Q9611">
        <f>IF($B9611="","",IF(COUNTIF(Exclusions!$A:$A,$B9611)&gt;0,"Yes","No"))</f>
        <v/>
      </c>
      <c r="R9611" s="17">
        <f>IF($B9611="","",MIN(1,DAY($A9611)/IF($N9611="Superstore",Settings!$B$5,Settings!$B$4)))</f>
        <v/>
      </c>
      <c r="S9611" s="17">
        <f>IF(OR($B9611="",$G9611="",$R9611=0),"",$G9611/$R9611)</f>
        <v/>
      </c>
      <c r="T9611">
        <f>IF($S9611="","",IF($S9611&lt;Settings!$B$8,"Critical",IF($S9611&lt;Settings!$B$9,"Semi Critical","Non Critical")))</f>
        <v/>
      </c>
      <c r="U9611">
        <f>IF($B9611="","",IFERROR(VLOOKUP($O9611,Leaders!$A:$B,2,0),"Not Mapped"))</f>
        <v/>
      </c>
    </row>
    <row r="9612">
      <c r="A9612" s="16" t="n"/>
      <c r="G9612" s="17" t="n"/>
      <c r="H9612" s="17" t="n"/>
      <c r="I9612" s="17" t="n"/>
      <c r="J9612" s="17" t="n"/>
      <c r="K9612" s="17" t="n"/>
      <c r="L9612" s="17" t="n"/>
      <c r="N9612">
        <f>IF($B9612="","",IF($C9612="SUPERSTORE","Superstore","DH"))</f>
        <v/>
      </c>
      <c r="O9612">
        <f>IF($B9612="","",IFERROR(VLOOKUP($B9612,Mapping!$A:$C,2,0),"Not Mapped"))</f>
        <v/>
      </c>
      <c r="P9612">
        <f>IF($B9612="","",IFERROR(VLOOKUP($B9612,Mapping!$A:$C,3,0),"Not Mapped"))</f>
        <v/>
      </c>
      <c r="Q9612">
        <f>IF($B9612="","",IF(COUNTIF(Exclusions!$A:$A,$B9612)&gt;0,"Yes","No"))</f>
        <v/>
      </c>
      <c r="R9612" s="17">
        <f>IF($B9612="","",MIN(1,DAY($A9612)/IF($N9612="Superstore",Settings!$B$5,Settings!$B$4)))</f>
        <v/>
      </c>
      <c r="S9612" s="17">
        <f>IF(OR($B9612="",$G9612="",$R9612=0),"",$G9612/$R9612)</f>
        <v/>
      </c>
      <c r="T9612">
        <f>IF($S9612="","",IF($S9612&lt;Settings!$B$8,"Critical",IF($S9612&lt;Settings!$B$9,"Semi Critical","Non Critical")))</f>
        <v/>
      </c>
      <c r="U9612">
        <f>IF($B9612="","",IFERROR(VLOOKUP($O9612,Leaders!$A:$B,2,0),"Not Mapped"))</f>
        <v/>
      </c>
    </row>
    <row r="9613">
      <c r="A9613" s="16" t="n"/>
      <c r="G9613" s="17" t="n"/>
      <c r="H9613" s="17" t="n"/>
      <c r="I9613" s="17" t="n"/>
      <c r="J9613" s="17" t="n"/>
      <c r="K9613" s="17" t="n"/>
      <c r="L9613" s="17" t="n"/>
      <c r="N9613">
        <f>IF($B9613="","",IF($C9613="SUPERSTORE","Superstore","DH"))</f>
        <v/>
      </c>
      <c r="O9613">
        <f>IF($B9613="","",IFERROR(VLOOKUP($B9613,Mapping!$A:$C,2,0),"Not Mapped"))</f>
        <v/>
      </c>
      <c r="P9613">
        <f>IF($B9613="","",IFERROR(VLOOKUP($B9613,Mapping!$A:$C,3,0),"Not Mapped"))</f>
        <v/>
      </c>
      <c r="Q9613">
        <f>IF($B9613="","",IF(COUNTIF(Exclusions!$A:$A,$B9613)&gt;0,"Yes","No"))</f>
        <v/>
      </c>
      <c r="R9613" s="17">
        <f>IF($B9613="","",MIN(1,DAY($A9613)/IF($N9613="Superstore",Settings!$B$5,Settings!$B$4)))</f>
        <v/>
      </c>
      <c r="S9613" s="17">
        <f>IF(OR($B9613="",$G9613="",$R9613=0),"",$G9613/$R9613)</f>
        <v/>
      </c>
      <c r="T9613">
        <f>IF($S9613="","",IF($S9613&lt;Settings!$B$8,"Critical",IF($S9613&lt;Settings!$B$9,"Semi Critical","Non Critical")))</f>
        <v/>
      </c>
      <c r="U9613">
        <f>IF($B9613="","",IFERROR(VLOOKUP($O9613,Leaders!$A:$B,2,0),"Not Mapped"))</f>
        <v/>
      </c>
    </row>
    <row r="9614">
      <c r="A9614" s="16" t="n"/>
      <c r="G9614" s="17" t="n"/>
      <c r="H9614" s="17" t="n"/>
      <c r="I9614" s="17" t="n"/>
      <c r="J9614" s="17" t="n"/>
      <c r="K9614" s="17" t="n"/>
      <c r="L9614" s="17" t="n"/>
      <c r="N9614">
        <f>IF($B9614="","",IF($C9614="SUPERSTORE","Superstore","DH"))</f>
        <v/>
      </c>
      <c r="O9614">
        <f>IF($B9614="","",IFERROR(VLOOKUP($B9614,Mapping!$A:$C,2,0),"Not Mapped"))</f>
        <v/>
      </c>
      <c r="P9614">
        <f>IF($B9614="","",IFERROR(VLOOKUP($B9614,Mapping!$A:$C,3,0),"Not Mapped"))</f>
        <v/>
      </c>
      <c r="Q9614">
        <f>IF($B9614="","",IF(COUNTIF(Exclusions!$A:$A,$B9614)&gt;0,"Yes","No"))</f>
        <v/>
      </c>
      <c r="R9614" s="17">
        <f>IF($B9614="","",MIN(1,DAY($A9614)/IF($N9614="Superstore",Settings!$B$5,Settings!$B$4)))</f>
        <v/>
      </c>
      <c r="S9614" s="17">
        <f>IF(OR($B9614="",$G9614="",$R9614=0),"",$G9614/$R9614)</f>
        <v/>
      </c>
      <c r="T9614">
        <f>IF($S9614="","",IF($S9614&lt;Settings!$B$8,"Critical",IF($S9614&lt;Settings!$B$9,"Semi Critical","Non Critical")))</f>
        <v/>
      </c>
      <c r="U9614">
        <f>IF($B9614="","",IFERROR(VLOOKUP($O9614,Leaders!$A:$B,2,0),"Not Mapped"))</f>
        <v/>
      </c>
    </row>
    <row r="9615">
      <c r="A9615" s="16" t="n"/>
      <c r="G9615" s="17" t="n"/>
      <c r="H9615" s="17" t="n"/>
      <c r="I9615" s="17" t="n"/>
      <c r="J9615" s="17" t="n"/>
      <c r="K9615" s="17" t="n"/>
      <c r="L9615" s="17" t="n"/>
      <c r="N9615">
        <f>IF($B9615="","",IF($C9615="SUPERSTORE","Superstore","DH"))</f>
        <v/>
      </c>
      <c r="O9615">
        <f>IF($B9615="","",IFERROR(VLOOKUP($B9615,Mapping!$A:$C,2,0),"Not Mapped"))</f>
        <v/>
      </c>
      <c r="P9615">
        <f>IF($B9615="","",IFERROR(VLOOKUP($B9615,Mapping!$A:$C,3,0),"Not Mapped"))</f>
        <v/>
      </c>
      <c r="Q9615">
        <f>IF($B9615="","",IF(COUNTIF(Exclusions!$A:$A,$B9615)&gt;0,"Yes","No"))</f>
        <v/>
      </c>
      <c r="R9615" s="17">
        <f>IF($B9615="","",MIN(1,DAY($A9615)/IF($N9615="Superstore",Settings!$B$5,Settings!$B$4)))</f>
        <v/>
      </c>
      <c r="S9615" s="17">
        <f>IF(OR($B9615="",$G9615="",$R9615=0),"",$G9615/$R9615)</f>
        <v/>
      </c>
      <c r="T9615">
        <f>IF($S9615="","",IF($S9615&lt;Settings!$B$8,"Critical",IF($S9615&lt;Settings!$B$9,"Semi Critical","Non Critical")))</f>
        <v/>
      </c>
      <c r="U9615">
        <f>IF($B9615="","",IFERROR(VLOOKUP($O9615,Leaders!$A:$B,2,0),"Not Mapped"))</f>
        <v/>
      </c>
    </row>
    <row r="9616">
      <c r="A9616" s="16" t="n"/>
      <c r="G9616" s="17" t="n"/>
      <c r="H9616" s="17" t="n"/>
      <c r="I9616" s="17" t="n"/>
      <c r="J9616" s="17" t="n"/>
      <c r="K9616" s="17" t="n"/>
      <c r="L9616" s="17" t="n"/>
      <c r="N9616">
        <f>IF($B9616="","",IF($C9616="SUPERSTORE","Superstore","DH"))</f>
        <v/>
      </c>
      <c r="O9616">
        <f>IF($B9616="","",IFERROR(VLOOKUP($B9616,Mapping!$A:$C,2,0),"Not Mapped"))</f>
        <v/>
      </c>
      <c r="P9616">
        <f>IF($B9616="","",IFERROR(VLOOKUP($B9616,Mapping!$A:$C,3,0),"Not Mapped"))</f>
        <v/>
      </c>
      <c r="Q9616">
        <f>IF($B9616="","",IF(COUNTIF(Exclusions!$A:$A,$B9616)&gt;0,"Yes","No"))</f>
        <v/>
      </c>
      <c r="R9616" s="17">
        <f>IF($B9616="","",MIN(1,DAY($A9616)/IF($N9616="Superstore",Settings!$B$5,Settings!$B$4)))</f>
        <v/>
      </c>
      <c r="S9616" s="17">
        <f>IF(OR($B9616="",$G9616="",$R9616=0),"",$G9616/$R9616)</f>
        <v/>
      </c>
      <c r="T9616">
        <f>IF($S9616="","",IF($S9616&lt;Settings!$B$8,"Critical",IF($S9616&lt;Settings!$B$9,"Semi Critical","Non Critical")))</f>
        <v/>
      </c>
      <c r="U9616">
        <f>IF($B9616="","",IFERROR(VLOOKUP($O9616,Leaders!$A:$B,2,0),"Not Mapped"))</f>
        <v/>
      </c>
    </row>
    <row r="9617">
      <c r="A9617" s="16" t="n"/>
      <c r="G9617" s="17" t="n"/>
      <c r="H9617" s="17" t="n"/>
      <c r="I9617" s="17" t="n"/>
      <c r="J9617" s="17" t="n"/>
      <c r="K9617" s="17" t="n"/>
      <c r="L9617" s="17" t="n"/>
      <c r="N9617">
        <f>IF($B9617="","",IF($C9617="SUPERSTORE","Superstore","DH"))</f>
        <v/>
      </c>
      <c r="O9617">
        <f>IF($B9617="","",IFERROR(VLOOKUP($B9617,Mapping!$A:$C,2,0),"Not Mapped"))</f>
        <v/>
      </c>
      <c r="P9617">
        <f>IF($B9617="","",IFERROR(VLOOKUP($B9617,Mapping!$A:$C,3,0),"Not Mapped"))</f>
        <v/>
      </c>
      <c r="Q9617">
        <f>IF($B9617="","",IF(COUNTIF(Exclusions!$A:$A,$B9617)&gt;0,"Yes","No"))</f>
        <v/>
      </c>
      <c r="R9617" s="17">
        <f>IF($B9617="","",MIN(1,DAY($A9617)/IF($N9617="Superstore",Settings!$B$5,Settings!$B$4)))</f>
        <v/>
      </c>
      <c r="S9617" s="17">
        <f>IF(OR($B9617="",$G9617="",$R9617=0),"",$G9617/$R9617)</f>
        <v/>
      </c>
      <c r="T9617">
        <f>IF($S9617="","",IF($S9617&lt;Settings!$B$8,"Critical",IF($S9617&lt;Settings!$B$9,"Semi Critical","Non Critical")))</f>
        <v/>
      </c>
      <c r="U9617">
        <f>IF($B9617="","",IFERROR(VLOOKUP($O9617,Leaders!$A:$B,2,0),"Not Mapped"))</f>
        <v/>
      </c>
    </row>
    <row r="9618">
      <c r="A9618" s="16" t="n"/>
      <c r="G9618" s="17" t="n"/>
      <c r="H9618" s="17" t="n"/>
      <c r="I9618" s="17" t="n"/>
      <c r="J9618" s="17" t="n"/>
      <c r="K9618" s="17" t="n"/>
      <c r="L9618" s="17" t="n"/>
      <c r="N9618">
        <f>IF($B9618="","",IF($C9618="SUPERSTORE","Superstore","DH"))</f>
        <v/>
      </c>
      <c r="O9618">
        <f>IF($B9618="","",IFERROR(VLOOKUP($B9618,Mapping!$A:$C,2,0),"Not Mapped"))</f>
        <v/>
      </c>
      <c r="P9618">
        <f>IF($B9618="","",IFERROR(VLOOKUP($B9618,Mapping!$A:$C,3,0),"Not Mapped"))</f>
        <v/>
      </c>
      <c r="Q9618">
        <f>IF($B9618="","",IF(COUNTIF(Exclusions!$A:$A,$B9618)&gt;0,"Yes","No"))</f>
        <v/>
      </c>
      <c r="R9618" s="17">
        <f>IF($B9618="","",MIN(1,DAY($A9618)/IF($N9618="Superstore",Settings!$B$5,Settings!$B$4)))</f>
        <v/>
      </c>
      <c r="S9618" s="17">
        <f>IF(OR($B9618="",$G9618="",$R9618=0),"",$G9618/$R9618)</f>
        <v/>
      </c>
      <c r="T9618">
        <f>IF($S9618="","",IF($S9618&lt;Settings!$B$8,"Critical",IF($S9618&lt;Settings!$B$9,"Semi Critical","Non Critical")))</f>
        <v/>
      </c>
      <c r="U9618">
        <f>IF($B9618="","",IFERROR(VLOOKUP($O9618,Leaders!$A:$B,2,0),"Not Mapped"))</f>
        <v/>
      </c>
    </row>
    <row r="9619">
      <c r="A9619" s="16" t="n"/>
      <c r="G9619" s="17" t="n"/>
      <c r="H9619" s="17" t="n"/>
      <c r="I9619" s="17" t="n"/>
      <c r="J9619" s="17" t="n"/>
      <c r="K9619" s="17" t="n"/>
      <c r="L9619" s="17" t="n"/>
      <c r="N9619">
        <f>IF($B9619="","",IF($C9619="SUPERSTORE","Superstore","DH"))</f>
        <v/>
      </c>
      <c r="O9619">
        <f>IF($B9619="","",IFERROR(VLOOKUP($B9619,Mapping!$A:$C,2,0),"Not Mapped"))</f>
        <v/>
      </c>
      <c r="P9619">
        <f>IF($B9619="","",IFERROR(VLOOKUP($B9619,Mapping!$A:$C,3,0),"Not Mapped"))</f>
        <v/>
      </c>
      <c r="Q9619">
        <f>IF($B9619="","",IF(COUNTIF(Exclusions!$A:$A,$B9619)&gt;0,"Yes","No"))</f>
        <v/>
      </c>
      <c r="R9619" s="17">
        <f>IF($B9619="","",MIN(1,DAY($A9619)/IF($N9619="Superstore",Settings!$B$5,Settings!$B$4)))</f>
        <v/>
      </c>
      <c r="S9619" s="17">
        <f>IF(OR($B9619="",$G9619="",$R9619=0),"",$G9619/$R9619)</f>
        <v/>
      </c>
      <c r="T9619">
        <f>IF($S9619="","",IF($S9619&lt;Settings!$B$8,"Critical",IF($S9619&lt;Settings!$B$9,"Semi Critical","Non Critical")))</f>
        <v/>
      </c>
      <c r="U9619">
        <f>IF($B9619="","",IFERROR(VLOOKUP($O9619,Leaders!$A:$B,2,0),"Not Mapped"))</f>
        <v/>
      </c>
    </row>
    <row r="9620">
      <c r="A9620" s="16" t="n"/>
      <c r="G9620" s="17" t="n"/>
      <c r="H9620" s="17" t="n"/>
      <c r="I9620" s="17" t="n"/>
      <c r="J9620" s="17" t="n"/>
      <c r="K9620" s="17" t="n"/>
      <c r="L9620" s="17" t="n"/>
      <c r="N9620">
        <f>IF($B9620="","",IF($C9620="SUPERSTORE","Superstore","DH"))</f>
        <v/>
      </c>
      <c r="O9620">
        <f>IF($B9620="","",IFERROR(VLOOKUP($B9620,Mapping!$A:$C,2,0),"Not Mapped"))</f>
        <v/>
      </c>
      <c r="P9620">
        <f>IF($B9620="","",IFERROR(VLOOKUP($B9620,Mapping!$A:$C,3,0),"Not Mapped"))</f>
        <v/>
      </c>
      <c r="Q9620">
        <f>IF($B9620="","",IF(COUNTIF(Exclusions!$A:$A,$B9620)&gt;0,"Yes","No"))</f>
        <v/>
      </c>
      <c r="R9620" s="17">
        <f>IF($B9620="","",MIN(1,DAY($A9620)/IF($N9620="Superstore",Settings!$B$5,Settings!$B$4)))</f>
        <v/>
      </c>
      <c r="S9620" s="17">
        <f>IF(OR($B9620="",$G9620="",$R9620=0),"",$G9620/$R9620)</f>
        <v/>
      </c>
      <c r="T9620">
        <f>IF($S9620="","",IF($S9620&lt;Settings!$B$8,"Critical",IF($S9620&lt;Settings!$B$9,"Semi Critical","Non Critical")))</f>
        <v/>
      </c>
      <c r="U9620">
        <f>IF($B9620="","",IFERROR(VLOOKUP($O9620,Leaders!$A:$B,2,0),"Not Mapped"))</f>
        <v/>
      </c>
    </row>
    <row r="9621">
      <c r="A9621" s="16" t="n"/>
      <c r="G9621" s="17" t="n"/>
      <c r="H9621" s="17" t="n"/>
      <c r="I9621" s="17" t="n"/>
      <c r="J9621" s="17" t="n"/>
      <c r="K9621" s="17" t="n"/>
      <c r="L9621" s="17" t="n"/>
      <c r="N9621">
        <f>IF($B9621="","",IF($C9621="SUPERSTORE","Superstore","DH"))</f>
        <v/>
      </c>
      <c r="O9621">
        <f>IF($B9621="","",IFERROR(VLOOKUP($B9621,Mapping!$A:$C,2,0),"Not Mapped"))</f>
        <v/>
      </c>
      <c r="P9621">
        <f>IF($B9621="","",IFERROR(VLOOKUP($B9621,Mapping!$A:$C,3,0),"Not Mapped"))</f>
        <v/>
      </c>
      <c r="Q9621">
        <f>IF($B9621="","",IF(COUNTIF(Exclusions!$A:$A,$B9621)&gt;0,"Yes","No"))</f>
        <v/>
      </c>
      <c r="R9621" s="17">
        <f>IF($B9621="","",MIN(1,DAY($A9621)/IF($N9621="Superstore",Settings!$B$5,Settings!$B$4)))</f>
        <v/>
      </c>
      <c r="S9621" s="17">
        <f>IF(OR($B9621="",$G9621="",$R9621=0),"",$G9621/$R9621)</f>
        <v/>
      </c>
      <c r="T9621">
        <f>IF($S9621="","",IF($S9621&lt;Settings!$B$8,"Critical",IF($S9621&lt;Settings!$B$9,"Semi Critical","Non Critical")))</f>
        <v/>
      </c>
      <c r="U9621">
        <f>IF($B9621="","",IFERROR(VLOOKUP($O9621,Leaders!$A:$B,2,0),"Not Mapped"))</f>
        <v/>
      </c>
    </row>
    <row r="9622">
      <c r="A9622" s="16" t="n"/>
      <c r="G9622" s="17" t="n"/>
      <c r="H9622" s="17" t="n"/>
      <c r="I9622" s="17" t="n"/>
      <c r="J9622" s="17" t="n"/>
      <c r="K9622" s="17" t="n"/>
      <c r="L9622" s="17" t="n"/>
      <c r="N9622">
        <f>IF($B9622="","",IF($C9622="SUPERSTORE","Superstore","DH"))</f>
        <v/>
      </c>
      <c r="O9622">
        <f>IF($B9622="","",IFERROR(VLOOKUP($B9622,Mapping!$A:$C,2,0),"Not Mapped"))</f>
        <v/>
      </c>
      <c r="P9622">
        <f>IF($B9622="","",IFERROR(VLOOKUP($B9622,Mapping!$A:$C,3,0),"Not Mapped"))</f>
        <v/>
      </c>
      <c r="Q9622">
        <f>IF($B9622="","",IF(COUNTIF(Exclusions!$A:$A,$B9622)&gt;0,"Yes","No"))</f>
        <v/>
      </c>
      <c r="R9622" s="17">
        <f>IF($B9622="","",MIN(1,DAY($A9622)/IF($N9622="Superstore",Settings!$B$5,Settings!$B$4)))</f>
        <v/>
      </c>
      <c r="S9622" s="17">
        <f>IF(OR($B9622="",$G9622="",$R9622=0),"",$G9622/$R9622)</f>
        <v/>
      </c>
      <c r="T9622">
        <f>IF($S9622="","",IF($S9622&lt;Settings!$B$8,"Critical",IF($S9622&lt;Settings!$B$9,"Semi Critical","Non Critical")))</f>
        <v/>
      </c>
      <c r="U9622">
        <f>IF($B9622="","",IFERROR(VLOOKUP($O9622,Leaders!$A:$B,2,0),"Not Mapped"))</f>
        <v/>
      </c>
    </row>
    <row r="9623">
      <c r="A9623" s="16" t="n"/>
      <c r="G9623" s="17" t="n"/>
      <c r="H9623" s="17" t="n"/>
      <c r="I9623" s="17" t="n"/>
      <c r="J9623" s="17" t="n"/>
      <c r="K9623" s="17" t="n"/>
      <c r="L9623" s="17" t="n"/>
      <c r="N9623">
        <f>IF($B9623="","",IF($C9623="SUPERSTORE","Superstore","DH"))</f>
        <v/>
      </c>
      <c r="O9623">
        <f>IF($B9623="","",IFERROR(VLOOKUP($B9623,Mapping!$A:$C,2,0),"Not Mapped"))</f>
        <v/>
      </c>
      <c r="P9623">
        <f>IF($B9623="","",IFERROR(VLOOKUP($B9623,Mapping!$A:$C,3,0),"Not Mapped"))</f>
        <v/>
      </c>
      <c r="Q9623">
        <f>IF($B9623="","",IF(COUNTIF(Exclusions!$A:$A,$B9623)&gt;0,"Yes","No"))</f>
        <v/>
      </c>
      <c r="R9623" s="17">
        <f>IF($B9623="","",MIN(1,DAY($A9623)/IF($N9623="Superstore",Settings!$B$5,Settings!$B$4)))</f>
        <v/>
      </c>
      <c r="S9623" s="17">
        <f>IF(OR($B9623="",$G9623="",$R9623=0),"",$G9623/$R9623)</f>
        <v/>
      </c>
      <c r="T9623">
        <f>IF($S9623="","",IF($S9623&lt;Settings!$B$8,"Critical",IF($S9623&lt;Settings!$B$9,"Semi Critical","Non Critical")))</f>
        <v/>
      </c>
      <c r="U9623">
        <f>IF($B9623="","",IFERROR(VLOOKUP($O9623,Leaders!$A:$B,2,0),"Not Mapped"))</f>
        <v/>
      </c>
    </row>
    <row r="9624">
      <c r="A9624" s="16" t="n"/>
      <c r="G9624" s="17" t="n"/>
      <c r="H9624" s="17" t="n"/>
      <c r="I9624" s="17" t="n"/>
      <c r="J9624" s="17" t="n"/>
      <c r="K9624" s="17" t="n"/>
      <c r="L9624" s="17" t="n"/>
      <c r="N9624">
        <f>IF($B9624="","",IF($C9624="SUPERSTORE","Superstore","DH"))</f>
        <v/>
      </c>
      <c r="O9624">
        <f>IF($B9624="","",IFERROR(VLOOKUP($B9624,Mapping!$A:$C,2,0),"Not Mapped"))</f>
        <v/>
      </c>
      <c r="P9624">
        <f>IF($B9624="","",IFERROR(VLOOKUP($B9624,Mapping!$A:$C,3,0),"Not Mapped"))</f>
        <v/>
      </c>
      <c r="Q9624">
        <f>IF($B9624="","",IF(COUNTIF(Exclusions!$A:$A,$B9624)&gt;0,"Yes","No"))</f>
        <v/>
      </c>
      <c r="R9624" s="17">
        <f>IF($B9624="","",MIN(1,DAY($A9624)/IF($N9624="Superstore",Settings!$B$5,Settings!$B$4)))</f>
        <v/>
      </c>
      <c r="S9624" s="17">
        <f>IF(OR($B9624="",$G9624="",$R9624=0),"",$G9624/$R9624)</f>
        <v/>
      </c>
      <c r="T9624">
        <f>IF($S9624="","",IF($S9624&lt;Settings!$B$8,"Critical",IF($S9624&lt;Settings!$B$9,"Semi Critical","Non Critical")))</f>
        <v/>
      </c>
      <c r="U9624">
        <f>IF($B9624="","",IFERROR(VLOOKUP($O9624,Leaders!$A:$B,2,0),"Not Mapped"))</f>
        <v/>
      </c>
    </row>
    <row r="9625">
      <c r="A9625" s="16" t="n"/>
      <c r="G9625" s="17" t="n"/>
      <c r="H9625" s="17" t="n"/>
      <c r="I9625" s="17" t="n"/>
      <c r="J9625" s="17" t="n"/>
      <c r="K9625" s="17" t="n"/>
      <c r="L9625" s="17" t="n"/>
      <c r="N9625">
        <f>IF($B9625="","",IF($C9625="SUPERSTORE","Superstore","DH"))</f>
        <v/>
      </c>
      <c r="O9625">
        <f>IF($B9625="","",IFERROR(VLOOKUP($B9625,Mapping!$A:$C,2,0),"Not Mapped"))</f>
        <v/>
      </c>
      <c r="P9625">
        <f>IF($B9625="","",IFERROR(VLOOKUP($B9625,Mapping!$A:$C,3,0),"Not Mapped"))</f>
        <v/>
      </c>
      <c r="Q9625">
        <f>IF($B9625="","",IF(COUNTIF(Exclusions!$A:$A,$B9625)&gt;0,"Yes","No"))</f>
        <v/>
      </c>
      <c r="R9625" s="17">
        <f>IF($B9625="","",MIN(1,DAY($A9625)/IF($N9625="Superstore",Settings!$B$5,Settings!$B$4)))</f>
        <v/>
      </c>
      <c r="S9625" s="17">
        <f>IF(OR($B9625="",$G9625="",$R9625=0),"",$G9625/$R9625)</f>
        <v/>
      </c>
      <c r="T9625">
        <f>IF($S9625="","",IF($S9625&lt;Settings!$B$8,"Critical",IF($S9625&lt;Settings!$B$9,"Semi Critical","Non Critical")))</f>
        <v/>
      </c>
      <c r="U9625">
        <f>IF($B9625="","",IFERROR(VLOOKUP($O9625,Leaders!$A:$B,2,0),"Not Mapped"))</f>
        <v/>
      </c>
    </row>
    <row r="9626">
      <c r="A9626" s="16" t="n"/>
      <c r="G9626" s="17" t="n"/>
      <c r="H9626" s="17" t="n"/>
      <c r="I9626" s="17" t="n"/>
      <c r="J9626" s="17" t="n"/>
      <c r="K9626" s="17" t="n"/>
      <c r="L9626" s="17" t="n"/>
      <c r="N9626">
        <f>IF($B9626="","",IF($C9626="SUPERSTORE","Superstore","DH"))</f>
        <v/>
      </c>
      <c r="O9626">
        <f>IF($B9626="","",IFERROR(VLOOKUP($B9626,Mapping!$A:$C,2,0),"Not Mapped"))</f>
        <v/>
      </c>
      <c r="P9626">
        <f>IF($B9626="","",IFERROR(VLOOKUP($B9626,Mapping!$A:$C,3,0),"Not Mapped"))</f>
        <v/>
      </c>
      <c r="Q9626">
        <f>IF($B9626="","",IF(COUNTIF(Exclusions!$A:$A,$B9626)&gt;0,"Yes","No"))</f>
        <v/>
      </c>
      <c r="R9626" s="17">
        <f>IF($B9626="","",MIN(1,DAY($A9626)/IF($N9626="Superstore",Settings!$B$5,Settings!$B$4)))</f>
        <v/>
      </c>
      <c r="S9626" s="17">
        <f>IF(OR($B9626="",$G9626="",$R9626=0),"",$G9626/$R9626)</f>
        <v/>
      </c>
      <c r="T9626">
        <f>IF($S9626="","",IF($S9626&lt;Settings!$B$8,"Critical",IF($S9626&lt;Settings!$B$9,"Semi Critical","Non Critical")))</f>
        <v/>
      </c>
      <c r="U9626">
        <f>IF($B9626="","",IFERROR(VLOOKUP($O9626,Leaders!$A:$B,2,0),"Not Mapped"))</f>
        <v/>
      </c>
    </row>
    <row r="9627">
      <c r="A9627" s="16" t="n"/>
      <c r="G9627" s="17" t="n"/>
      <c r="H9627" s="17" t="n"/>
      <c r="I9627" s="17" t="n"/>
      <c r="J9627" s="17" t="n"/>
      <c r="K9627" s="17" t="n"/>
      <c r="L9627" s="17" t="n"/>
      <c r="N9627">
        <f>IF($B9627="","",IF($C9627="SUPERSTORE","Superstore","DH"))</f>
        <v/>
      </c>
      <c r="O9627">
        <f>IF($B9627="","",IFERROR(VLOOKUP($B9627,Mapping!$A:$C,2,0),"Not Mapped"))</f>
        <v/>
      </c>
      <c r="P9627">
        <f>IF($B9627="","",IFERROR(VLOOKUP($B9627,Mapping!$A:$C,3,0),"Not Mapped"))</f>
        <v/>
      </c>
      <c r="Q9627">
        <f>IF($B9627="","",IF(COUNTIF(Exclusions!$A:$A,$B9627)&gt;0,"Yes","No"))</f>
        <v/>
      </c>
      <c r="R9627" s="17">
        <f>IF($B9627="","",MIN(1,DAY($A9627)/IF($N9627="Superstore",Settings!$B$5,Settings!$B$4)))</f>
        <v/>
      </c>
      <c r="S9627" s="17">
        <f>IF(OR($B9627="",$G9627="",$R9627=0),"",$G9627/$R9627)</f>
        <v/>
      </c>
      <c r="T9627">
        <f>IF($S9627="","",IF($S9627&lt;Settings!$B$8,"Critical",IF($S9627&lt;Settings!$B$9,"Semi Critical","Non Critical")))</f>
        <v/>
      </c>
      <c r="U9627">
        <f>IF($B9627="","",IFERROR(VLOOKUP($O9627,Leaders!$A:$B,2,0),"Not Mapped"))</f>
        <v/>
      </c>
    </row>
    <row r="9628">
      <c r="A9628" s="16" t="n"/>
      <c r="G9628" s="17" t="n"/>
      <c r="H9628" s="17" t="n"/>
      <c r="I9628" s="17" t="n"/>
      <c r="J9628" s="17" t="n"/>
      <c r="K9628" s="17" t="n"/>
      <c r="L9628" s="17" t="n"/>
      <c r="N9628">
        <f>IF($B9628="","",IF($C9628="SUPERSTORE","Superstore","DH"))</f>
        <v/>
      </c>
      <c r="O9628">
        <f>IF($B9628="","",IFERROR(VLOOKUP($B9628,Mapping!$A:$C,2,0),"Not Mapped"))</f>
        <v/>
      </c>
      <c r="P9628">
        <f>IF($B9628="","",IFERROR(VLOOKUP($B9628,Mapping!$A:$C,3,0),"Not Mapped"))</f>
        <v/>
      </c>
      <c r="Q9628">
        <f>IF($B9628="","",IF(COUNTIF(Exclusions!$A:$A,$B9628)&gt;0,"Yes","No"))</f>
        <v/>
      </c>
      <c r="R9628" s="17">
        <f>IF($B9628="","",MIN(1,DAY($A9628)/IF($N9628="Superstore",Settings!$B$5,Settings!$B$4)))</f>
        <v/>
      </c>
      <c r="S9628" s="17">
        <f>IF(OR($B9628="",$G9628="",$R9628=0),"",$G9628/$R9628)</f>
        <v/>
      </c>
      <c r="T9628">
        <f>IF($S9628="","",IF($S9628&lt;Settings!$B$8,"Critical",IF($S9628&lt;Settings!$B$9,"Semi Critical","Non Critical")))</f>
        <v/>
      </c>
      <c r="U9628">
        <f>IF($B9628="","",IFERROR(VLOOKUP($O9628,Leaders!$A:$B,2,0),"Not Mapped"))</f>
        <v/>
      </c>
    </row>
    <row r="9629">
      <c r="A9629" s="16" t="n"/>
      <c r="G9629" s="17" t="n"/>
      <c r="H9629" s="17" t="n"/>
      <c r="I9629" s="17" t="n"/>
      <c r="J9629" s="17" t="n"/>
      <c r="K9629" s="17" t="n"/>
      <c r="L9629" s="17" t="n"/>
      <c r="N9629">
        <f>IF($B9629="","",IF($C9629="SUPERSTORE","Superstore","DH"))</f>
        <v/>
      </c>
      <c r="O9629">
        <f>IF($B9629="","",IFERROR(VLOOKUP($B9629,Mapping!$A:$C,2,0),"Not Mapped"))</f>
        <v/>
      </c>
      <c r="P9629">
        <f>IF($B9629="","",IFERROR(VLOOKUP($B9629,Mapping!$A:$C,3,0),"Not Mapped"))</f>
        <v/>
      </c>
      <c r="Q9629">
        <f>IF($B9629="","",IF(COUNTIF(Exclusions!$A:$A,$B9629)&gt;0,"Yes","No"))</f>
        <v/>
      </c>
      <c r="R9629" s="17">
        <f>IF($B9629="","",MIN(1,DAY($A9629)/IF($N9629="Superstore",Settings!$B$5,Settings!$B$4)))</f>
        <v/>
      </c>
      <c r="S9629" s="17">
        <f>IF(OR($B9629="",$G9629="",$R9629=0),"",$G9629/$R9629)</f>
        <v/>
      </c>
      <c r="T9629">
        <f>IF($S9629="","",IF($S9629&lt;Settings!$B$8,"Critical",IF($S9629&lt;Settings!$B$9,"Semi Critical","Non Critical")))</f>
        <v/>
      </c>
      <c r="U9629">
        <f>IF($B9629="","",IFERROR(VLOOKUP($O9629,Leaders!$A:$B,2,0),"Not Mapped"))</f>
        <v/>
      </c>
    </row>
    <row r="9630">
      <c r="A9630" s="16" t="n"/>
      <c r="G9630" s="17" t="n"/>
      <c r="H9630" s="17" t="n"/>
      <c r="I9630" s="17" t="n"/>
      <c r="J9630" s="17" t="n"/>
      <c r="K9630" s="17" t="n"/>
      <c r="L9630" s="17" t="n"/>
      <c r="N9630">
        <f>IF($B9630="","",IF($C9630="SUPERSTORE","Superstore","DH"))</f>
        <v/>
      </c>
      <c r="O9630">
        <f>IF($B9630="","",IFERROR(VLOOKUP($B9630,Mapping!$A:$C,2,0),"Not Mapped"))</f>
        <v/>
      </c>
      <c r="P9630">
        <f>IF($B9630="","",IFERROR(VLOOKUP($B9630,Mapping!$A:$C,3,0),"Not Mapped"))</f>
        <v/>
      </c>
      <c r="Q9630">
        <f>IF($B9630="","",IF(COUNTIF(Exclusions!$A:$A,$B9630)&gt;0,"Yes","No"))</f>
        <v/>
      </c>
      <c r="R9630" s="17">
        <f>IF($B9630="","",MIN(1,DAY($A9630)/IF($N9630="Superstore",Settings!$B$5,Settings!$B$4)))</f>
        <v/>
      </c>
      <c r="S9630" s="17">
        <f>IF(OR($B9630="",$G9630="",$R9630=0),"",$G9630/$R9630)</f>
        <v/>
      </c>
      <c r="T9630">
        <f>IF($S9630="","",IF($S9630&lt;Settings!$B$8,"Critical",IF($S9630&lt;Settings!$B$9,"Semi Critical","Non Critical")))</f>
        <v/>
      </c>
      <c r="U9630">
        <f>IF($B9630="","",IFERROR(VLOOKUP($O9630,Leaders!$A:$B,2,0),"Not Mapped"))</f>
        <v/>
      </c>
    </row>
    <row r="9631">
      <c r="A9631" s="16" t="n"/>
      <c r="G9631" s="17" t="n"/>
      <c r="H9631" s="17" t="n"/>
      <c r="I9631" s="17" t="n"/>
      <c r="J9631" s="17" t="n"/>
      <c r="K9631" s="17" t="n"/>
      <c r="L9631" s="17" t="n"/>
      <c r="N9631">
        <f>IF($B9631="","",IF($C9631="SUPERSTORE","Superstore","DH"))</f>
        <v/>
      </c>
      <c r="O9631">
        <f>IF($B9631="","",IFERROR(VLOOKUP($B9631,Mapping!$A:$C,2,0),"Not Mapped"))</f>
        <v/>
      </c>
      <c r="P9631">
        <f>IF($B9631="","",IFERROR(VLOOKUP($B9631,Mapping!$A:$C,3,0),"Not Mapped"))</f>
        <v/>
      </c>
      <c r="Q9631">
        <f>IF($B9631="","",IF(COUNTIF(Exclusions!$A:$A,$B9631)&gt;0,"Yes","No"))</f>
        <v/>
      </c>
      <c r="R9631" s="17">
        <f>IF($B9631="","",MIN(1,DAY($A9631)/IF($N9631="Superstore",Settings!$B$5,Settings!$B$4)))</f>
        <v/>
      </c>
      <c r="S9631" s="17">
        <f>IF(OR($B9631="",$G9631="",$R9631=0),"",$G9631/$R9631)</f>
        <v/>
      </c>
      <c r="T9631">
        <f>IF($S9631="","",IF($S9631&lt;Settings!$B$8,"Critical",IF($S9631&lt;Settings!$B$9,"Semi Critical","Non Critical")))</f>
        <v/>
      </c>
      <c r="U9631">
        <f>IF($B9631="","",IFERROR(VLOOKUP($O9631,Leaders!$A:$B,2,0),"Not Mapped"))</f>
        <v/>
      </c>
    </row>
    <row r="9632">
      <c r="A9632" s="16" t="n"/>
      <c r="G9632" s="17" t="n"/>
      <c r="H9632" s="17" t="n"/>
      <c r="I9632" s="17" t="n"/>
      <c r="J9632" s="17" t="n"/>
      <c r="K9632" s="17" t="n"/>
      <c r="L9632" s="17" t="n"/>
      <c r="N9632">
        <f>IF($B9632="","",IF($C9632="SUPERSTORE","Superstore","DH"))</f>
        <v/>
      </c>
      <c r="O9632">
        <f>IF($B9632="","",IFERROR(VLOOKUP($B9632,Mapping!$A:$C,2,0),"Not Mapped"))</f>
        <v/>
      </c>
      <c r="P9632">
        <f>IF($B9632="","",IFERROR(VLOOKUP($B9632,Mapping!$A:$C,3,0),"Not Mapped"))</f>
        <v/>
      </c>
      <c r="Q9632">
        <f>IF($B9632="","",IF(COUNTIF(Exclusions!$A:$A,$B9632)&gt;0,"Yes","No"))</f>
        <v/>
      </c>
      <c r="R9632" s="17">
        <f>IF($B9632="","",MIN(1,DAY($A9632)/IF($N9632="Superstore",Settings!$B$5,Settings!$B$4)))</f>
        <v/>
      </c>
      <c r="S9632" s="17">
        <f>IF(OR($B9632="",$G9632="",$R9632=0),"",$G9632/$R9632)</f>
        <v/>
      </c>
      <c r="T9632">
        <f>IF($S9632="","",IF($S9632&lt;Settings!$B$8,"Critical",IF($S9632&lt;Settings!$B$9,"Semi Critical","Non Critical")))</f>
        <v/>
      </c>
      <c r="U9632">
        <f>IF($B9632="","",IFERROR(VLOOKUP($O9632,Leaders!$A:$B,2,0),"Not Mapped"))</f>
        <v/>
      </c>
    </row>
    <row r="9633">
      <c r="A9633" s="16" t="n"/>
      <c r="G9633" s="17" t="n"/>
      <c r="H9633" s="17" t="n"/>
      <c r="I9633" s="17" t="n"/>
      <c r="J9633" s="17" t="n"/>
      <c r="K9633" s="17" t="n"/>
      <c r="L9633" s="17" t="n"/>
      <c r="N9633">
        <f>IF($B9633="","",IF($C9633="SUPERSTORE","Superstore","DH"))</f>
        <v/>
      </c>
      <c r="O9633">
        <f>IF($B9633="","",IFERROR(VLOOKUP($B9633,Mapping!$A:$C,2,0),"Not Mapped"))</f>
        <v/>
      </c>
      <c r="P9633">
        <f>IF($B9633="","",IFERROR(VLOOKUP($B9633,Mapping!$A:$C,3,0),"Not Mapped"))</f>
        <v/>
      </c>
      <c r="Q9633">
        <f>IF($B9633="","",IF(COUNTIF(Exclusions!$A:$A,$B9633)&gt;0,"Yes","No"))</f>
        <v/>
      </c>
      <c r="R9633" s="17">
        <f>IF($B9633="","",MIN(1,DAY($A9633)/IF($N9633="Superstore",Settings!$B$5,Settings!$B$4)))</f>
        <v/>
      </c>
      <c r="S9633" s="17">
        <f>IF(OR($B9633="",$G9633="",$R9633=0),"",$G9633/$R9633)</f>
        <v/>
      </c>
      <c r="T9633">
        <f>IF($S9633="","",IF($S9633&lt;Settings!$B$8,"Critical",IF($S9633&lt;Settings!$B$9,"Semi Critical","Non Critical")))</f>
        <v/>
      </c>
      <c r="U9633">
        <f>IF($B9633="","",IFERROR(VLOOKUP($O9633,Leaders!$A:$B,2,0),"Not Mapped"))</f>
        <v/>
      </c>
    </row>
    <row r="9634">
      <c r="A9634" s="16" t="n"/>
      <c r="G9634" s="17" t="n"/>
      <c r="H9634" s="17" t="n"/>
      <c r="I9634" s="17" t="n"/>
      <c r="J9634" s="17" t="n"/>
      <c r="K9634" s="17" t="n"/>
      <c r="L9634" s="17" t="n"/>
      <c r="N9634">
        <f>IF($B9634="","",IF($C9634="SUPERSTORE","Superstore","DH"))</f>
        <v/>
      </c>
      <c r="O9634">
        <f>IF($B9634="","",IFERROR(VLOOKUP($B9634,Mapping!$A:$C,2,0),"Not Mapped"))</f>
        <v/>
      </c>
      <c r="P9634">
        <f>IF($B9634="","",IFERROR(VLOOKUP($B9634,Mapping!$A:$C,3,0),"Not Mapped"))</f>
        <v/>
      </c>
      <c r="Q9634">
        <f>IF($B9634="","",IF(COUNTIF(Exclusions!$A:$A,$B9634)&gt;0,"Yes","No"))</f>
        <v/>
      </c>
      <c r="R9634" s="17">
        <f>IF($B9634="","",MIN(1,DAY($A9634)/IF($N9634="Superstore",Settings!$B$5,Settings!$B$4)))</f>
        <v/>
      </c>
      <c r="S9634" s="17">
        <f>IF(OR($B9634="",$G9634="",$R9634=0),"",$G9634/$R9634)</f>
        <v/>
      </c>
      <c r="T9634">
        <f>IF($S9634="","",IF($S9634&lt;Settings!$B$8,"Critical",IF($S9634&lt;Settings!$B$9,"Semi Critical","Non Critical")))</f>
        <v/>
      </c>
      <c r="U9634">
        <f>IF($B9634="","",IFERROR(VLOOKUP($O9634,Leaders!$A:$B,2,0),"Not Mapped"))</f>
        <v/>
      </c>
    </row>
    <row r="9635">
      <c r="A9635" s="16" t="n"/>
      <c r="G9635" s="17" t="n"/>
      <c r="H9635" s="17" t="n"/>
      <c r="I9635" s="17" t="n"/>
      <c r="J9635" s="17" t="n"/>
      <c r="K9635" s="17" t="n"/>
      <c r="L9635" s="17" t="n"/>
      <c r="N9635">
        <f>IF($B9635="","",IF($C9635="SUPERSTORE","Superstore","DH"))</f>
        <v/>
      </c>
      <c r="O9635">
        <f>IF($B9635="","",IFERROR(VLOOKUP($B9635,Mapping!$A:$C,2,0),"Not Mapped"))</f>
        <v/>
      </c>
      <c r="P9635">
        <f>IF($B9635="","",IFERROR(VLOOKUP($B9635,Mapping!$A:$C,3,0),"Not Mapped"))</f>
        <v/>
      </c>
      <c r="Q9635">
        <f>IF($B9635="","",IF(COUNTIF(Exclusions!$A:$A,$B9635)&gt;0,"Yes","No"))</f>
        <v/>
      </c>
      <c r="R9635" s="17">
        <f>IF($B9635="","",MIN(1,DAY($A9635)/IF($N9635="Superstore",Settings!$B$5,Settings!$B$4)))</f>
        <v/>
      </c>
      <c r="S9635" s="17">
        <f>IF(OR($B9635="",$G9635="",$R9635=0),"",$G9635/$R9635)</f>
        <v/>
      </c>
      <c r="T9635">
        <f>IF($S9635="","",IF($S9635&lt;Settings!$B$8,"Critical",IF($S9635&lt;Settings!$B$9,"Semi Critical","Non Critical")))</f>
        <v/>
      </c>
      <c r="U9635">
        <f>IF($B9635="","",IFERROR(VLOOKUP($O9635,Leaders!$A:$B,2,0),"Not Mapped"))</f>
        <v/>
      </c>
    </row>
    <row r="9636">
      <c r="A9636" s="16" t="n"/>
      <c r="G9636" s="17" t="n"/>
      <c r="H9636" s="17" t="n"/>
      <c r="I9636" s="17" t="n"/>
      <c r="J9636" s="17" t="n"/>
      <c r="K9636" s="17" t="n"/>
      <c r="L9636" s="17" t="n"/>
      <c r="N9636">
        <f>IF($B9636="","",IF($C9636="SUPERSTORE","Superstore","DH"))</f>
        <v/>
      </c>
      <c r="O9636">
        <f>IF($B9636="","",IFERROR(VLOOKUP($B9636,Mapping!$A:$C,2,0),"Not Mapped"))</f>
        <v/>
      </c>
      <c r="P9636">
        <f>IF($B9636="","",IFERROR(VLOOKUP($B9636,Mapping!$A:$C,3,0),"Not Mapped"))</f>
        <v/>
      </c>
      <c r="Q9636">
        <f>IF($B9636="","",IF(COUNTIF(Exclusions!$A:$A,$B9636)&gt;0,"Yes","No"))</f>
        <v/>
      </c>
      <c r="R9636" s="17">
        <f>IF($B9636="","",MIN(1,DAY($A9636)/IF($N9636="Superstore",Settings!$B$5,Settings!$B$4)))</f>
        <v/>
      </c>
      <c r="S9636" s="17">
        <f>IF(OR($B9636="",$G9636="",$R9636=0),"",$G9636/$R9636)</f>
        <v/>
      </c>
      <c r="T9636">
        <f>IF($S9636="","",IF($S9636&lt;Settings!$B$8,"Critical",IF($S9636&lt;Settings!$B$9,"Semi Critical","Non Critical")))</f>
        <v/>
      </c>
      <c r="U9636">
        <f>IF($B9636="","",IFERROR(VLOOKUP($O9636,Leaders!$A:$B,2,0),"Not Mapped"))</f>
        <v/>
      </c>
    </row>
    <row r="9637">
      <c r="A9637" s="16" t="n"/>
      <c r="G9637" s="17" t="n"/>
      <c r="H9637" s="17" t="n"/>
      <c r="I9637" s="17" t="n"/>
      <c r="J9637" s="17" t="n"/>
      <c r="K9637" s="17" t="n"/>
      <c r="L9637" s="17" t="n"/>
      <c r="N9637">
        <f>IF($B9637="","",IF($C9637="SUPERSTORE","Superstore","DH"))</f>
        <v/>
      </c>
      <c r="O9637">
        <f>IF($B9637="","",IFERROR(VLOOKUP($B9637,Mapping!$A:$C,2,0),"Not Mapped"))</f>
        <v/>
      </c>
      <c r="P9637">
        <f>IF($B9637="","",IFERROR(VLOOKUP($B9637,Mapping!$A:$C,3,0),"Not Mapped"))</f>
        <v/>
      </c>
      <c r="Q9637">
        <f>IF($B9637="","",IF(COUNTIF(Exclusions!$A:$A,$B9637)&gt;0,"Yes","No"))</f>
        <v/>
      </c>
      <c r="R9637" s="17">
        <f>IF($B9637="","",MIN(1,DAY($A9637)/IF($N9637="Superstore",Settings!$B$5,Settings!$B$4)))</f>
        <v/>
      </c>
      <c r="S9637" s="17">
        <f>IF(OR($B9637="",$G9637="",$R9637=0),"",$G9637/$R9637)</f>
        <v/>
      </c>
      <c r="T9637">
        <f>IF($S9637="","",IF($S9637&lt;Settings!$B$8,"Critical",IF($S9637&lt;Settings!$B$9,"Semi Critical","Non Critical")))</f>
        <v/>
      </c>
      <c r="U9637">
        <f>IF($B9637="","",IFERROR(VLOOKUP($O9637,Leaders!$A:$B,2,0),"Not Mapped"))</f>
        <v/>
      </c>
    </row>
    <row r="9638">
      <c r="A9638" s="16" t="n"/>
      <c r="G9638" s="17" t="n"/>
      <c r="H9638" s="17" t="n"/>
      <c r="I9638" s="17" t="n"/>
      <c r="J9638" s="17" t="n"/>
      <c r="K9638" s="17" t="n"/>
      <c r="L9638" s="17" t="n"/>
      <c r="N9638">
        <f>IF($B9638="","",IF($C9638="SUPERSTORE","Superstore","DH"))</f>
        <v/>
      </c>
      <c r="O9638">
        <f>IF($B9638="","",IFERROR(VLOOKUP($B9638,Mapping!$A:$C,2,0),"Not Mapped"))</f>
        <v/>
      </c>
      <c r="P9638">
        <f>IF($B9638="","",IFERROR(VLOOKUP($B9638,Mapping!$A:$C,3,0),"Not Mapped"))</f>
        <v/>
      </c>
      <c r="Q9638">
        <f>IF($B9638="","",IF(COUNTIF(Exclusions!$A:$A,$B9638)&gt;0,"Yes","No"))</f>
        <v/>
      </c>
      <c r="R9638" s="17">
        <f>IF($B9638="","",MIN(1,DAY($A9638)/IF($N9638="Superstore",Settings!$B$5,Settings!$B$4)))</f>
        <v/>
      </c>
      <c r="S9638" s="17">
        <f>IF(OR($B9638="",$G9638="",$R9638=0),"",$G9638/$R9638)</f>
        <v/>
      </c>
      <c r="T9638">
        <f>IF($S9638="","",IF($S9638&lt;Settings!$B$8,"Critical",IF($S9638&lt;Settings!$B$9,"Semi Critical","Non Critical")))</f>
        <v/>
      </c>
      <c r="U9638">
        <f>IF($B9638="","",IFERROR(VLOOKUP($O9638,Leaders!$A:$B,2,0),"Not Mapped"))</f>
        <v/>
      </c>
    </row>
    <row r="9639">
      <c r="A9639" s="16" t="n"/>
      <c r="G9639" s="17" t="n"/>
      <c r="H9639" s="17" t="n"/>
      <c r="I9639" s="17" t="n"/>
      <c r="J9639" s="17" t="n"/>
      <c r="K9639" s="17" t="n"/>
      <c r="L9639" s="17" t="n"/>
      <c r="N9639">
        <f>IF($B9639="","",IF($C9639="SUPERSTORE","Superstore","DH"))</f>
        <v/>
      </c>
      <c r="O9639">
        <f>IF($B9639="","",IFERROR(VLOOKUP($B9639,Mapping!$A:$C,2,0),"Not Mapped"))</f>
        <v/>
      </c>
      <c r="P9639">
        <f>IF($B9639="","",IFERROR(VLOOKUP($B9639,Mapping!$A:$C,3,0),"Not Mapped"))</f>
        <v/>
      </c>
      <c r="Q9639">
        <f>IF($B9639="","",IF(COUNTIF(Exclusions!$A:$A,$B9639)&gt;0,"Yes","No"))</f>
        <v/>
      </c>
      <c r="R9639" s="17">
        <f>IF($B9639="","",MIN(1,DAY($A9639)/IF($N9639="Superstore",Settings!$B$5,Settings!$B$4)))</f>
        <v/>
      </c>
      <c r="S9639" s="17">
        <f>IF(OR($B9639="",$G9639="",$R9639=0),"",$G9639/$R9639)</f>
        <v/>
      </c>
      <c r="T9639">
        <f>IF($S9639="","",IF($S9639&lt;Settings!$B$8,"Critical",IF($S9639&lt;Settings!$B$9,"Semi Critical","Non Critical")))</f>
        <v/>
      </c>
      <c r="U9639">
        <f>IF($B9639="","",IFERROR(VLOOKUP($O9639,Leaders!$A:$B,2,0),"Not Mapped"))</f>
        <v/>
      </c>
    </row>
    <row r="9640">
      <c r="A9640" s="16" t="n"/>
      <c r="G9640" s="17" t="n"/>
      <c r="H9640" s="17" t="n"/>
      <c r="I9640" s="17" t="n"/>
      <c r="J9640" s="17" t="n"/>
      <c r="K9640" s="17" t="n"/>
      <c r="L9640" s="17" t="n"/>
      <c r="N9640">
        <f>IF($B9640="","",IF($C9640="SUPERSTORE","Superstore","DH"))</f>
        <v/>
      </c>
      <c r="O9640">
        <f>IF($B9640="","",IFERROR(VLOOKUP($B9640,Mapping!$A:$C,2,0),"Not Mapped"))</f>
        <v/>
      </c>
      <c r="P9640">
        <f>IF($B9640="","",IFERROR(VLOOKUP($B9640,Mapping!$A:$C,3,0),"Not Mapped"))</f>
        <v/>
      </c>
      <c r="Q9640">
        <f>IF($B9640="","",IF(COUNTIF(Exclusions!$A:$A,$B9640)&gt;0,"Yes","No"))</f>
        <v/>
      </c>
      <c r="R9640" s="17">
        <f>IF($B9640="","",MIN(1,DAY($A9640)/IF($N9640="Superstore",Settings!$B$5,Settings!$B$4)))</f>
        <v/>
      </c>
      <c r="S9640" s="17">
        <f>IF(OR($B9640="",$G9640="",$R9640=0),"",$G9640/$R9640)</f>
        <v/>
      </c>
      <c r="T9640">
        <f>IF($S9640="","",IF($S9640&lt;Settings!$B$8,"Critical",IF($S9640&lt;Settings!$B$9,"Semi Critical","Non Critical")))</f>
        <v/>
      </c>
      <c r="U9640">
        <f>IF($B9640="","",IFERROR(VLOOKUP($O9640,Leaders!$A:$B,2,0),"Not Mapped"))</f>
        <v/>
      </c>
    </row>
    <row r="9641">
      <c r="A9641" s="16" t="n"/>
      <c r="G9641" s="17" t="n"/>
      <c r="H9641" s="17" t="n"/>
      <c r="I9641" s="17" t="n"/>
      <c r="J9641" s="17" t="n"/>
      <c r="K9641" s="17" t="n"/>
      <c r="L9641" s="17" t="n"/>
      <c r="N9641">
        <f>IF($B9641="","",IF($C9641="SUPERSTORE","Superstore","DH"))</f>
        <v/>
      </c>
      <c r="O9641">
        <f>IF($B9641="","",IFERROR(VLOOKUP($B9641,Mapping!$A:$C,2,0),"Not Mapped"))</f>
        <v/>
      </c>
      <c r="P9641">
        <f>IF($B9641="","",IFERROR(VLOOKUP($B9641,Mapping!$A:$C,3,0),"Not Mapped"))</f>
        <v/>
      </c>
      <c r="Q9641">
        <f>IF($B9641="","",IF(COUNTIF(Exclusions!$A:$A,$B9641)&gt;0,"Yes","No"))</f>
        <v/>
      </c>
      <c r="R9641" s="17">
        <f>IF($B9641="","",MIN(1,DAY($A9641)/IF($N9641="Superstore",Settings!$B$5,Settings!$B$4)))</f>
        <v/>
      </c>
      <c r="S9641" s="17">
        <f>IF(OR($B9641="",$G9641="",$R9641=0),"",$G9641/$R9641)</f>
        <v/>
      </c>
      <c r="T9641">
        <f>IF($S9641="","",IF($S9641&lt;Settings!$B$8,"Critical",IF($S9641&lt;Settings!$B$9,"Semi Critical","Non Critical")))</f>
        <v/>
      </c>
      <c r="U9641">
        <f>IF($B9641="","",IFERROR(VLOOKUP($O9641,Leaders!$A:$B,2,0),"Not Mapped"))</f>
        <v/>
      </c>
    </row>
    <row r="9642">
      <c r="A9642" s="16" t="n"/>
      <c r="G9642" s="17" t="n"/>
      <c r="H9642" s="17" t="n"/>
      <c r="I9642" s="17" t="n"/>
      <c r="J9642" s="17" t="n"/>
      <c r="K9642" s="17" t="n"/>
      <c r="L9642" s="17" t="n"/>
      <c r="N9642">
        <f>IF($B9642="","",IF($C9642="SUPERSTORE","Superstore","DH"))</f>
        <v/>
      </c>
      <c r="O9642">
        <f>IF($B9642="","",IFERROR(VLOOKUP($B9642,Mapping!$A:$C,2,0),"Not Mapped"))</f>
        <v/>
      </c>
      <c r="P9642">
        <f>IF($B9642="","",IFERROR(VLOOKUP($B9642,Mapping!$A:$C,3,0),"Not Mapped"))</f>
        <v/>
      </c>
      <c r="Q9642">
        <f>IF($B9642="","",IF(COUNTIF(Exclusions!$A:$A,$B9642)&gt;0,"Yes","No"))</f>
        <v/>
      </c>
      <c r="R9642" s="17">
        <f>IF($B9642="","",MIN(1,DAY($A9642)/IF($N9642="Superstore",Settings!$B$5,Settings!$B$4)))</f>
        <v/>
      </c>
      <c r="S9642" s="17">
        <f>IF(OR($B9642="",$G9642="",$R9642=0),"",$G9642/$R9642)</f>
        <v/>
      </c>
      <c r="T9642">
        <f>IF($S9642="","",IF($S9642&lt;Settings!$B$8,"Critical",IF($S9642&lt;Settings!$B$9,"Semi Critical","Non Critical")))</f>
        <v/>
      </c>
      <c r="U9642">
        <f>IF($B9642="","",IFERROR(VLOOKUP($O9642,Leaders!$A:$B,2,0),"Not Mapped"))</f>
        <v/>
      </c>
    </row>
    <row r="9643">
      <c r="A9643" s="16" t="n"/>
      <c r="G9643" s="17" t="n"/>
      <c r="H9643" s="17" t="n"/>
      <c r="I9643" s="17" t="n"/>
      <c r="J9643" s="17" t="n"/>
      <c r="K9643" s="17" t="n"/>
      <c r="L9643" s="17" t="n"/>
      <c r="N9643">
        <f>IF($B9643="","",IF($C9643="SUPERSTORE","Superstore","DH"))</f>
        <v/>
      </c>
      <c r="O9643">
        <f>IF($B9643="","",IFERROR(VLOOKUP($B9643,Mapping!$A:$C,2,0),"Not Mapped"))</f>
        <v/>
      </c>
      <c r="P9643">
        <f>IF($B9643="","",IFERROR(VLOOKUP($B9643,Mapping!$A:$C,3,0),"Not Mapped"))</f>
        <v/>
      </c>
      <c r="Q9643">
        <f>IF($B9643="","",IF(COUNTIF(Exclusions!$A:$A,$B9643)&gt;0,"Yes","No"))</f>
        <v/>
      </c>
      <c r="R9643" s="17">
        <f>IF($B9643="","",MIN(1,DAY($A9643)/IF($N9643="Superstore",Settings!$B$5,Settings!$B$4)))</f>
        <v/>
      </c>
      <c r="S9643" s="17">
        <f>IF(OR($B9643="",$G9643="",$R9643=0),"",$G9643/$R9643)</f>
        <v/>
      </c>
      <c r="T9643">
        <f>IF($S9643="","",IF($S9643&lt;Settings!$B$8,"Critical",IF($S9643&lt;Settings!$B$9,"Semi Critical","Non Critical")))</f>
        <v/>
      </c>
      <c r="U9643">
        <f>IF($B9643="","",IFERROR(VLOOKUP($O9643,Leaders!$A:$B,2,0),"Not Mapped"))</f>
        <v/>
      </c>
    </row>
    <row r="9644">
      <c r="A9644" s="16" t="n"/>
      <c r="G9644" s="17" t="n"/>
      <c r="H9644" s="17" t="n"/>
      <c r="I9644" s="17" t="n"/>
      <c r="J9644" s="17" t="n"/>
      <c r="K9644" s="17" t="n"/>
      <c r="L9644" s="17" t="n"/>
      <c r="N9644">
        <f>IF($B9644="","",IF($C9644="SUPERSTORE","Superstore","DH"))</f>
        <v/>
      </c>
      <c r="O9644">
        <f>IF($B9644="","",IFERROR(VLOOKUP($B9644,Mapping!$A:$C,2,0),"Not Mapped"))</f>
        <v/>
      </c>
      <c r="P9644">
        <f>IF($B9644="","",IFERROR(VLOOKUP($B9644,Mapping!$A:$C,3,0),"Not Mapped"))</f>
        <v/>
      </c>
      <c r="Q9644">
        <f>IF($B9644="","",IF(COUNTIF(Exclusions!$A:$A,$B9644)&gt;0,"Yes","No"))</f>
        <v/>
      </c>
      <c r="R9644" s="17">
        <f>IF($B9644="","",MIN(1,DAY($A9644)/IF($N9644="Superstore",Settings!$B$5,Settings!$B$4)))</f>
        <v/>
      </c>
      <c r="S9644" s="17">
        <f>IF(OR($B9644="",$G9644="",$R9644=0),"",$G9644/$R9644)</f>
        <v/>
      </c>
      <c r="T9644">
        <f>IF($S9644="","",IF($S9644&lt;Settings!$B$8,"Critical",IF($S9644&lt;Settings!$B$9,"Semi Critical","Non Critical")))</f>
        <v/>
      </c>
      <c r="U9644">
        <f>IF($B9644="","",IFERROR(VLOOKUP($O9644,Leaders!$A:$B,2,0),"Not Mapped"))</f>
        <v/>
      </c>
    </row>
    <row r="9645">
      <c r="A9645" s="16" t="n"/>
      <c r="G9645" s="17" t="n"/>
      <c r="H9645" s="17" t="n"/>
      <c r="I9645" s="17" t="n"/>
      <c r="J9645" s="17" t="n"/>
      <c r="K9645" s="17" t="n"/>
      <c r="L9645" s="17" t="n"/>
      <c r="N9645">
        <f>IF($B9645="","",IF($C9645="SUPERSTORE","Superstore","DH"))</f>
        <v/>
      </c>
      <c r="O9645">
        <f>IF($B9645="","",IFERROR(VLOOKUP($B9645,Mapping!$A:$C,2,0),"Not Mapped"))</f>
        <v/>
      </c>
      <c r="P9645">
        <f>IF($B9645="","",IFERROR(VLOOKUP($B9645,Mapping!$A:$C,3,0),"Not Mapped"))</f>
        <v/>
      </c>
      <c r="Q9645">
        <f>IF($B9645="","",IF(COUNTIF(Exclusions!$A:$A,$B9645)&gt;0,"Yes","No"))</f>
        <v/>
      </c>
      <c r="R9645" s="17">
        <f>IF($B9645="","",MIN(1,DAY($A9645)/IF($N9645="Superstore",Settings!$B$5,Settings!$B$4)))</f>
        <v/>
      </c>
      <c r="S9645" s="17">
        <f>IF(OR($B9645="",$G9645="",$R9645=0),"",$G9645/$R9645)</f>
        <v/>
      </c>
      <c r="T9645">
        <f>IF($S9645="","",IF($S9645&lt;Settings!$B$8,"Critical",IF($S9645&lt;Settings!$B$9,"Semi Critical","Non Critical")))</f>
        <v/>
      </c>
      <c r="U9645">
        <f>IF($B9645="","",IFERROR(VLOOKUP($O9645,Leaders!$A:$B,2,0),"Not Mapped"))</f>
        <v/>
      </c>
    </row>
    <row r="9646">
      <c r="A9646" s="16" t="n"/>
      <c r="G9646" s="17" t="n"/>
      <c r="H9646" s="17" t="n"/>
      <c r="I9646" s="17" t="n"/>
      <c r="J9646" s="17" t="n"/>
      <c r="K9646" s="17" t="n"/>
      <c r="L9646" s="17" t="n"/>
      <c r="N9646">
        <f>IF($B9646="","",IF($C9646="SUPERSTORE","Superstore","DH"))</f>
        <v/>
      </c>
      <c r="O9646">
        <f>IF($B9646="","",IFERROR(VLOOKUP($B9646,Mapping!$A:$C,2,0),"Not Mapped"))</f>
        <v/>
      </c>
      <c r="P9646">
        <f>IF($B9646="","",IFERROR(VLOOKUP($B9646,Mapping!$A:$C,3,0),"Not Mapped"))</f>
        <v/>
      </c>
      <c r="Q9646">
        <f>IF($B9646="","",IF(COUNTIF(Exclusions!$A:$A,$B9646)&gt;0,"Yes","No"))</f>
        <v/>
      </c>
      <c r="R9646" s="17">
        <f>IF($B9646="","",MIN(1,DAY($A9646)/IF($N9646="Superstore",Settings!$B$5,Settings!$B$4)))</f>
        <v/>
      </c>
      <c r="S9646" s="17">
        <f>IF(OR($B9646="",$G9646="",$R9646=0),"",$G9646/$R9646)</f>
        <v/>
      </c>
      <c r="T9646">
        <f>IF($S9646="","",IF($S9646&lt;Settings!$B$8,"Critical",IF($S9646&lt;Settings!$B$9,"Semi Critical","Non Critical")))</f>
        <v/>
      </c>
      <c r="U9646">
        <f>IF($B9646="","",IFERROR(VLOOKUP($O9646,Leaders!$A:$B,2,0),"Not Mapped"))</f>
        <v/>
      </c>
    </row>
    <row r="9647">
      <c r="A9647" s="16" t="n"/>
      <c r="G9647" s="17" t="n"/>
      <c r="H9647" s="17" t="n"/>
      <c r="I9647" s="17" t="n"/>
      <c r="J9647" s="17" t="n"/>
      <c r="K9647" s="17" t="n"/>
      <c r="L9647" s="17" t="n"/>
      <c r="N9647">
        <f>IF($B9647="","",IF($C9647="SUPERSTORE","Superstore","DH"))</f>
        <v/>
      </c>
      <c r="O9647">
        <f>IF($B9647="","",IFERROR(VLOOKUP($B9647,Mapping!$A:$C,2,0),"Not Mapped"))</f>
        <v/>
      </c>
      <c r="P9647">
        <f>IF($B9647="","",IFERROR(VLOOKUP($B9647,Mapping!$A:$C,3,0),"Not Mapped"))</f>
        <v/>
      </c>
      <c r="Q9647">
        <f>IF($B9647="","",IF(COUNTIF(Exclusions!$A:$A,$B9647)&gt;0,"Yes","No"))</f>
        <v/>
      </c>
      <c r="R9647" s="17">
        <f>IF($B9647="","",MIN(1,DAY($A9647)/IF($N9647="Superstore",Settings!$B$5,Settings!$B$4)))</f>
        <v/>
      </c>
      <c r="S9647" s="17">
        <f>IF(OR($B9647="",$G9647="",$R9647=0),"",$G9647/$R9647)</f>
        <v/>
      </c>
      <c r="T9647">
        <f>IF($S9647="","",IF($S9647&lt;Settings!$B$8,"Critical",IF($S9647&lt;Settings!$B$9,"Semi Critical","Non Critical")))</f>
        <v/>
      </c>
      <c r="U9647">
        <f>IF($B9647="","",IFERROR(VLOOKUP($O9647,Leaders!$A:$B,2,0),"Not Mapped"))</f>
        <v/>
      </c>
    </row>
    <row r="9648">
      <c r="A9648" s="16" t="n"/>
      <c r="G9648" s="17" t="n"/>
      <c r="H9648" s="17" t="n"/>
      <c r="I9648" s="17" t="n"/>
      <c r="J9648" s="17" t="n"/>
      <c r="K9648" s="17" t="n"/>
      <c r="L9648" s="17" t="n"/>
      <c r="N9648">
        <f>IF($B9648="","",IF($C9648="SUPERSTORE","Superstore","DH"))</f>
        <v/>
      </c>
      <c r="O9648">
        <f>IF($B9648="","",IFERROR(VLOOKUP($B9648,Mapping!$A:$C,2,0),"Not Mapped"))</f>
        <v/>
      </c>
      <c r="P9648">
        <f>IF($B9648="","",IFERROR(VLOOKUP($B9648,Mapping!$A:$C,3,0),"Not Mapped"))</f>
        <v/>
      </c>
      <c r="Q9648">
        <f>IF($B9648="","",IF(COUNTIF(Exclusions!$A:$A,$B9648)&gt;0,"Yes","No"))</f>
        <v/>
      </c>
      <c r="R9648" s="17">
        <f>IF($B9648="","",MIN(1,DAY($A9648)/IF($N9648="Superstore",Settings!$B$5,Settings!$B$4)))</f>
        <v/>
      </c>
      <c r="S9648" s="17">
        <f>IF(OR($B9648="",$G9648="",$R9648=0),"",$G9648/$R9648)</f>
        <v/>
      </c>
      <c r="T9648">
        <f>IF($S9648="","",IF($S9648&lt;Settings!$B$8,"Critical",IF($S9648&lt;Settings!$B$9,"Semi Critical","Non Critical")))</f>
        <v/>
      </c>
      <c r="U9648">
        <f>IF($B9648="","",IFERROR(VLOOKUP($O9648,Leaders!$A:$B,2,0),"Not Mapped"))</f>
        <v/>
      </c>
    </row>
    <row r="9649">
      <c r="A9649" s="16" t="n"/>
      <c r="G9649" s="17" t="n"/>
      <c r="H9649" s="17" t="n"/>
      <c r="I9649" s="17" t="n"/>
      <c r="J9649" s="17" t="n"/>
      <c r="K9649" s="17" t="n"/>
      <c r="L9649" s="17" t="n"/>
      <c r="N9649">
        <f>IF($B9649="","",IF($C9649="SUPERSTORE","Superstore","DH"))</f>
        <v/>
      </c>
      <c r="O9649">
        <f>IF($B9649="","",IFERROR(VLOOKUP($B9649,Mapping!$A:$C,2,0),"Not Mapped"))</f>
        <v/>
      </c>
      <c r="P9649">
        <f>IF($B9649="","",IFERROR(VLOOKUP($B9649,Mapping!$A:$C,3,0),"Not Mapped"))</f>
        <v/>
      </c>
      <c r="Q9649">
        <f>IF($B9649="","",IF(COUNTIF(Exclusions!$A:$A,$B9649)&gt;0,"Yes","No"))</f>
        <v/>
      </c>
      <c r="R9649" s="17">
        <f>IF($B9649="","",MIN(1,DAY($A9649)/IF($N9649="Superstore",Settings!$B$5,Settings!$B$4)))</f>
        <v/>
      </c>
      <c r="S9649" s="17">
        <f>IF(OR($B9649="",$G9649="",$R9649=0),"",$G9649/$R9649)</f>
        <v/>
      </c>
      <c r="T9649">
        <f>IF($S9649="","",IF($S9649&lt;Settings!$B$8,"Critical",IF($S9649&lt;Settings!$B$9,"Semi Critical","Non Critical")))</f>
        <v/>
      </c>
      <c r="U9649">
        <f>IF($B9649="","",IFERROR(VLOOKUP($O9649,Leaders!$A:$B,2,0),"Not Mapped"))</f>
        <v/>
      </c>
    </row>
    <row r="9650">
      <c r="A9650" s="16" t="n"/>
      <c r="G9650" s="17" t="n"/>
      <c r="H9650" s="17" t="n"/>
      <c r="I9650" s="17" t="n"/>
      <c r="J9650" s="17" t="n"/>
      <c r="K9650" s="17" t="n"/>
      <c r="L9650" s="17" t="n"/>
      <c r="N9650">
        <f>IF($B9650="","",IF($C9650="SUPERSTORE","Superstore","DH"))</f>
        <v/>
      </c>
      <c r="O9650">
        <f>IF($B9650="","",IFERROR(VLOOKUP($B9650,Mapping!$A:$C,2,0),"Not Mapped"))</f>
        <v/>
      </c>
      <c r="P9650">
        <f>IF($B9650="","",IFERROR(VLOOKUP($B9650,Mapping!$A:$C,3,0),"Not Mapped"))</f>
        <v/>
      </c>
      <c r="Q9650">
        <f>IF($B9650="","",IF(COUNTIF(Exclusions!$A:$A,$B9650)&gt;0,"Yes","No"))</f>
        <v/>
      </c>
      <c r="R9650" s="17">
        <f>IF($B9650="","",MIN(1,DAY($A9650)/IF($N9650="Superstore",Settings!$B$5,Settings!$B$4)))</f>
        <v/>
      </c>
      <c r="S9650" s="17">
        <f>IF(OR($B9650="",$G9650="",$R9650=0),"",$G9650/$R9650)</f>
        <v/>
      </c>
      <c r="T9650">
        <f>IF($S9650="","",IF($S9650&lt;Settings!$B$8,"Critical",IF($S9650&lt;Settings!$B$9,"Semi Critical","Non Critical")))</f>
        <v/>
      </c>
      <c r="U9650">
        <f>IF($B9650="","",IFERROR(VLOOKUP($O9650,Leaders!$A:$B,2,0),"Not Mapped"))</f>
        <v/>
      </c>
    </row>
    <row r="9651">
      <c r="A9651" s="16" t="n"/>
      <c r="G9651" s="17" t="n"/>
      <c r="H9651" s="17" t="n"/>
      <c r="I9651" s="17" t="n"/>
      <c r="J9651" s="17" t="n"/>
      <c r="K9651" s="17" t="n"/>
      <c r="L9651" s="17" t="n"/>
      <c r="N9651">
        <f>IF($B9651="","",IF($C9651="SUPERSTORE","Superstore","DH"))</f>
        <v/>
      </c>
      <c r="O9651">
        <f>IF($B9651="","",IFERROR(VLOOKUP($B9651,Mapping!$A:$C,2,0),"Not Mapped"))</f>
        <v/>
      </c>
      <c r="P9651">
        <f>IF($B9651="","",IFERROR(VLOOKUP($B9651,Mapping!$A:$C,3,0),"Not Mapped"))</f>
        <v/>
      </c>
      <c r="Q9651">
        <f>IF($B9651="","",IF(COUNTIF(Exclusions!$A:$A,$B9651)&gt;0,"Yes","No"))</f>
        <v/>
      </c>
      <c r="R9651" s="17">
        <f>IF($B9651="","",MIN(1,DAY($A9651)/IF($N9651="Superstore",Settings!$B$5,Settings!$B$4)))</f>
        <v/>
      </c>
      <c r="S9651" s="17">
        <f>IF(OR($B9651="",$G9651="",$R9651=0),"",$G9651/$R9651)</f>
        <v/>
      </c>
      <c r="T9651">
        <f>IF($S9651="","",IF($S9651&lt;Settings!$B$8,"Critical",IF($S9651&lt;Settings!$B$9,"Semi Critical","Non Critical")))</f>
        <v/>
      </c>
      <c r="U9651">
        <f>IF($B9651="","",IFERROR(VLOOKUP($O9651,Leaders!$A:$B,2,0),"Not Mapped"))</f>
        <v/>
      </c>
    </row>
    <row r="9652">
      <c r="A9652" s="16" t="n"/>
      <c r="G9652" s="17" t="n"/>
      <c r="H9652" s="17" t="n"/>
      <c r="I9652" s="17" t="n"/>
      <c r="J9652" s="17" t="n"/>
      <c r="K9652" s="17" t="n"/>
      <c r="L9652" s="17" t="n"/>
      <c r="N9652">
        <f>IF($B9652="","",IF($C9652="SUPERSTORE","Superstore","DH"))</f>
        <v/>
      </c>
      <c r="O9652">
        <f>IF($B9652="","",IFERROR(VLOOKUP($B9652,Mapping!$A:$C,2,0),"Not Mapped"))</f>
        <v/>
      </c>
      <c r="P9652">
        <f>IF($B9652="","",IFERROR(VLOOKUP($B9652,Mapping!$A:$C,3,0),"Not Mapped"))</f>
        <v/>
      </c>
      <c r="Q9652">
        <f>IF($B9652="","",IF(COUNTIF(Exclusions!$A:$A,$B9652)&gt;0,"Yes","No"))</f>
        <v/>
      </c>
      <c r="R9652" s="17">
        <f>IF($B9652="","",MIN(1,DAY($A9652)/IF($N9652="Superstore",Settings!$B$5,Settings!$B$4)))</f>
        <v/>
      </c>
      <c r="S9652" s="17">
        <f>IF(OR($B9652="",$G9652="",$R9652=0),"",$G9652/$R9652)</f>
        <v/>
      </c>
      <c r="T9652">
        <f>IF($S9652="","",IF($S9652&lt;Settings!$B$8,"Critical",IF($S9652&lt;Settings!$B$9,"Semi Critical","Non Critical")))</f>
        <v/>
      </c>
      <c r="U9652">
        <f>IF($B9652="","",IFERROR(VLOOKUP($O9652,Leaders!$A:$B,2,0),"Not Mapped"))</f>
        <v/>
      </c>
    </row>
    <row r="9653">
      <c r="A9653" s="16" t="n"/>
      <c r="G9653" s="17" t="n"/>
      <c r="H9653" s="17" t="n"/>
      <c r="I9653" s="17" t="n"/>
      <c r="J9653" s="17" t="n"/>
      <c r="K9653" s="17" t="n"/>
      <c r="L9653" s="17" t="n"/>
      <c r="N9653">
        <f>IF($B9653="","",IF($C9653="SUPERSTORE","Superstore","DH"))</f>
        <v/>
      </c>
      <c r="O9653">
        <f>IF($B9653="","",IFERROR(VLOOKUP($B9653,Mapping!$A:$C,2,0),"Not Mapped"))</f>
        <v/>
      </c>
      <c r="P9653">
        <f>IF($B9653="","",IFERROR(VLOOKUP($B9653,Mapping!$A:$C,3,0),"Not Mapped"))</f>
        <v/>
      </c>
      <c r="Q9653">
        <f>IF($B9653="","",IF(COUNTIF(Exclusions!$A:$A,$B9653)&gt;0,"Yes","No"))</f>
        <v/>
      </c>
      <c r="R9653" s="17">
        <f>IF($B9653="","",MIN(1,DAY($A9653)/IF($N9653="Superstore",Settings!$B$5,Settings!$B$4)))</f>
        <v/>
      </c>
      <c r="S9653" s="17">
        <f>IF(OR($B9653="",$G9653="",$R9653=0),"",$G9653/$R9653)</f>
        <v/>
      </c>
      <c r="T9653">
        <f>IF($S9653="","",IF($S9653&lt;Settings!$B$8,"Critical",IF($S9653&lt;Settings!$B$9,"Semi Critical","Non Critical")))</f>
        <v/>
      </c>
      <c r="U9653">
        <f>IF($B9653="","",IFERROR(VLOOKUP($O9653,Leaders!$A:$B,2,0),"Not Mapped"))</f>
        <v/>
      </c>
    </row>
    <row r="9654">
      <c r="A9654" s="16" t="n"/>
      <c r="G9654" s="17" t="n"/>
      <c r="H9654" s="17" t="n"/>
      <c r="I9654" s="17" t="n"/>
      <c r="J9654" s="17" t="n"/>
      <c r="K9654" s="17" t="n"/>
      <c r="L9654" s="17" t="n"/>
      <c r="N9654">
        <f>IF($B9654="","",IF($C9654="SUPERSTORE","Superstore","DH"))</f>
        <v/>
      </c>
      <c r="O9654">
        <f>IF($B9654="","",IFERROR(VLOOKUP($B9654,Mapping!$A:$C,2,0),"Not Mapped"))</f>
        <v/>
      </c>
      <c r="P9654">
        <f>IF($B9654="","",IFERROR(VLOOKUP($B9654,Mapping!$A:$C,3,0),"Not Mapped"))</f>
        <v/>
      </c>
      <c r="Q9654">
        <f>IF($B9654="","",IF(COUNTIF(Exclusions!$A:$A,$B9654)&gt;0,"Yes","No"))</f>
        <v/>
      </c>
      <c r="R9654" s="17">
        <f>IF($B9654="","",MIN(1,DAY($A9654)/IF($N9654="Superstore",Settings!$B$5,Settings!$B$4)))</f>
        <v/>
      </c>
      <c r="S9654" s="17">
        <f>IF(OR($B9654="",$G9654="",$R9654=0),"",$G9654/$R9654)</f>
        <v/>
      </c>
      <c r="T9654">
        <f>IF($S9654="","",IF($S9654&lt;Settings!$B$8,"Critical",IF($S9654&lt;Settings!$B$9,"Semi Critical","Non Critical")))</f>
        <v/>
      </c>
      <c r="U9654">
        <f>IF($B9654="","",IFERROR(VLOOKUP($O9654,Leaders!$A:$B,2,0),"Not Mapped"))</f>
        <v/>
      </c>
    </row>
    <row r="9655">
      <c r="A9655" s="16" t="n"/>
      <c r="G9655" s="17" t="n"/>
      <c r="H9655" s="17" t="n"/>
      <c r="I9655" s="17" t="n"/>
      <c r="J9655" s="17" t="n"/>
      <c r="K9655" s="17" t="n"/>
      <c r="L9655" s="17" t="n"/>
      <c r="N9655">
        <f>IF($B9655="","",IF($C9655="SUPERSTORE","Superstore","DH"))</f>
        <v/>
      </c>
      <c r="O9655">
        <f>IF($B9655="","",IFERROR(VLOOKUP($B9655,Mapping!$A:$C,2,0),"Not Mapped"))</f>
        <v/>
      </c>
      <c r="P9655">
        <f>IF($B9655="","",IFERROR(VLOOKUP($B9655,Mapping!$A:$C,3,0),"Not Mapped"))</f>
        <v/>
      </c>
      <c r="Q9655">
        <f>IF($B9655="","",IF(COUNTIF(Exclusions!$A:$A,$B9655)&gt;0,"Yes","No"))</f>
        <v/>
      </c>
      <c r="R9655" s="17">
        <f>IF($B9655="","",MIN(1,DAY($A9655)/IF($N9655="Superstore",Settings!$B$5,Settings!$B$4)))</f>
        <v/>
      </c>
      <c r="S9655" s="17">
        <f>IF(OR($B9655="",$G9655="",$R9655=0),"",$G9655/$R9655)</f>
        <v/>
      </c>
      <c r="T9655">
        <f>IF($S9655="","",IF($S9655&lt;Settings!$B$8,"Critical",IF($S9655&lt;Settings!$B$9,"Semi Critical","Non Critical")))</f>
        <v/>
      </c>
      <c r="U9655">
        <f>IF($B9655="","",IFERROR(VLOOKUP($O9655,Leaders!$A:$B,2,0),"Not Mapped"))</f>
        <v/>
      </c>
    </row>
    <row r="9656">
      <c r="A9656" s="16" t="n"/>
      <c r="G9656" s="17" t="n"/>
      <c r="H9656" s="17" t="n"/>
      <c r="I9656" s="17" t="n"/>
      <c r="J9656" s="17" t="n"/>
      <c r="K9656" s="17" t="n"/>
      <c r="L9656" s="17" t="n"/>
      <c r="N9656">
        <f>IF($B9656="","",IF($C9656="SUPERSTORE","Superstore","DH"))</f>
        <v/>
      </c>
      <c r="O9656">
        <f>IF($B9656="","",IFERROR(VLOOKUP($B9656,Mapping!$A:$C,2,0),"Not Mapped"))</f>
        <v/>
      </c>
      <c r="P9656">
        <f>IF($B9656="","",IFERROR(VLOOKUP($B9656,Mapping!$A:$C,3,0),"Not Mapped"))</f>
        <v/>
      </c>
      <c r="Q9656">
        <f>IF($B9656="","",IF(COUNTIF(Exclusions!$A:$A,$B9656)&gt;0,"Yes","No"))</f>
        <v/>
      </c>
      <c r="R9656" s="17">
        <f>IF($B9656="","",MIN(1,DAY($A9656)/IF($N9656="Superstore",Settings!$B$5,Settings!$B$4)))</f>
        <v/>
      </c>
      <c r="S9656" s="17">
        <f>IF(OR($B9656="",$G9656="",$R9656=0),"",$G9656/$R9656)</f>
        <v/>
      </c>
      <c r="T9656">
        <f>IF($S9656="","",IF($S9656&lt;Settings!$B$8,"Critical",IF($S9656&lt;Settings!$B$9,"Semi Critical","Non Critical")))</f>
        <v/>
      </c>
      <c r="U9656">
        <f>IF($B9656="","",IFERROR(VLOOKUP($O9656,Leaders!$A:$B,2,0),"Not Mapped"))</f>
        <v/>
      </c>
    </row>
    <row r="9657">
      <c r="A9657" s="16" t="n"/>
      <c r="G9657" s="17" t="n"/>
      <c r="H9657" s="17" t="n"/>
      <c r="I9657" s="17" t="n"/>
      <c r="J9657" s="17" t="n"/>
      <c r="K9657" s="17" t="n"/>
      <c r="L9657" s="17" t="n"/>
      <c r="N9657">
        <f>IF($B9657="","",IF($C9657="SUPERSTORE","Superstore","DH"))</f>
        <v/>
      </c>
      <c r="O9657">
        <f>IF($B9657="","",IFERROR(VLOOKUP($B9657,Mapping!$A:$C,2,0),"Not Mapped"))</f>
        <v/>
      </c>
      <c r="P9657">
        <f>IF($B9657="","",IFERROR(VLOOKUP($B9657,Mapping!$A:$C,3,0),"Not Mapped"))</f>
        <v/>
      </c>
      <c r="Q9657">
        <f>IF($B9657="","",IF(COUNTIF(Exclusions!$A:$A,$B9657)&gt;0,"Yes","No"))</f>
        <v/>
      </c>
      <c r="R9657" s="17">
        <f>IF($B9657="","",MIN(1,DAY($A9657)/IF($N9657="Superstore",Settings!$B$5,Settings!$B$4)))</f>
        <v/>
      </c>
      <c r="S9657" s="17">
        <f>IF(OR($B9657="",$G9657="",$R9657=0),"",$G9657/$R9657)</f>
        <v/>
      </c>
      <c r="T9657">
        <f>IF($S9657="","",IF($S9657&lt;Settings!$B$8,"Critical",IF($S9657&lt;Settings!$B$9,"Semi Critical","Non Critical")))</f>
        <v/>
      </c>
      <c r="U9657">
        <f>IF($B9657="","",IFERROR(VLOOKUP($O9657,Leaders!$A:$B,2,0),"Not Mapped"))</f>
        <v/>
      </c>
    </row>
    <row r="9658">
      <c r="A9658" s="16" t="n"/>
      <c r="G9658" s="17" t="n"/>
      <c r="H9658" s="17" t="n"/>
      <c r="I9658" s="17" t="n"/>
      <c r="J9658" s="17" t="n"/>
      <c r="K9658" s="17" t="n"/>
      <c r="L9658" s="17" t="n"/>
      <c r="N9658">
        <f>IF($B9658="","",IF($C9658="SUPERSTORE","Superstore","DH"))</f>
        <v/>
      </c>
      <c r="O9658">
        <f>IF($B9658="","",IFERROR(VLOOKUP($B9658,Mapping!$A:$C,2,0),"Not Mapped"))</f>
        <v/>
      </c>
      <c r="P9658">
        <f>IF($B9658="","",IFERROR(VLOOKUP($B9658,Mapping!$A:$C,3,0),"Not Mapped"))</f>
        <v/>
      </c>
      <c r="Q9658">
        <f>IF($B9658="","",IF(COUNTIF(Exclusions!$A:$A,$B9658)&gt;0,"Yes","No"))</f>
        <v/>
      </c>
      <c r="R9658" s="17">
        <f>IF($B9658="","",MIN(1,DAY($A9658)/IF($N9658="Superstore",Settings!$B$5,Settings!$B$4)))</f>
        <v/>
      </c>
      <c r="S9658" s="17">
        <f>IF(OR($B9658="",$G9658="",$R9658=0),"",$G9658/$R9658)</f>
        <v/>
      </c>
      <c r="T9658">
        <f>IF($S9658="","",IF($S9658&lt;Settings!$B$8,"Critical",IF($S9658&lt;Settings!$B$9,"Semi Critical","Non Critical")))</f>
        <v/>
      </c>
      <c r="U9658">
        <f>IF($B9658="","",IFERROR(VLOOKUP($O9658,Leaders!$A:$B,2,0),"Not Mapped"))</f>
        <v/>
      </c>
    </row>
    <row r="9659">
      <c r="A9659" s="16" t="n"/>
      <c r="G9659" s="17" t="n"/>
      <c r="H9659" s="17" t="n"/>
      <c r="I9659" s="17" t="n"/>
      <c r="J9659" s="17" t="n"/>
      <c r="K9659" s="17" t="n"/>
      <c r="L9659" s="17" t="n"/>
      <c r="N9659">
        <f>IF($B9659="","",IF($C9659="SUPERSTORE","Superstore","DH"))</f>
        <v/>
      </c>
      <c r="O9659">
        <f>IF($B9659="","",IFERROR(VLOOKUP($B9659,Mapping!$A:$C,2,0),"Not Mapped"))</f>
        <v/>
      </c>
      <c r="P9659">
        <f>IF($B9659="","",IFERROR(VLOOKUP($B9659,Mapping!$A:$C,3,0),"Not Mapped"))</f>
        <v/>
      </c>
      <c r="Q9659">
        <f>IF($B9659="","",IF(COUNTIF(Exclusions!$A:$A,$B9659)&gt;0,"Yes","No"))</f>
        <v/>
      </c>
      <c r="R9659" s="17">
        <f>IF($B9659="","",MIN(1,DAY($A9659)/IF($N9659="Superstore",Settings!$B$5,Settings!$B$4)))</f>
        <v/>
      </c>
      <c r="S9659" s="17">
        <f>IF(OR($B9659="",$G9659="",$R9659=0),"",$G9659/$R9659)</f>
        <v/>
      </c>
      <c r="T9659">
        <f>IF($S9659="","",IF($S9659&lt;Settings!$B$8,"Critical",IF($S9659&lt;Settings!$B$9,"Semi Critical","Non Critical")))</f>
        <v/>
      </c>
      <c r="U9659">
        <f>IF($B9659="","",IFERROR(VLOOKUP($O9659,Leaders!$A:$B,2,0),"Not Mapped"))</f>
        <v/>
      </c>
    </row>
    <row r="9660">
      <c r="A9660" s="16" t="n"/>
      <c r="G9660" s="17" t="n"/>
      <c r="H9660" s="17" t="n"/>
      <c r="I9660" s="17" t="n"/>
      <c r="J9660" s="17" t="n"/>
      <c r="K9660" s="17" t="n"/>
      <c r="L9660" s="17" t="n"/>
      <c r="N9660">
        <f>IF($B9660="","",IF($C9660="SUPERSTORE","Superstore","DH"))</f>
        <v/>
      </c>
      <c r="O9660">
        <f>IF($B9660="","",IFERROR(VLOOKUP($B9660,Mapping!$A:$C,2,0),"Not Mapped"))</f>
        <v/>
      </c>
      <c r="P9660">
        <f>IF($B9660="","",IFERROR(VLOOKUP($B9660,Mapping!$A:$C,3,0),"Not Mapped"))</f>
        <v/>
      </c>
      <c r="Q9660">
        <f>IF($B9660="","",IF(COUNTIF(Exclusions!$A:$A,$B9660)&gt;0,"Yes","No"))</f>
        <v/>
      </c>
      <c r="R9660" s="17">
        <f>IF($B9660="","",MIN(1,DAY($A9660)/IF($N9660="Superstore",Settings!$B$5,Settings!$B$4)))</f>
        <v/>
      </c>
      <c r="S9660" s="17">
        <f>IF(OR($B9660="",$G9660="",$R9660=0),"",$G9660/$R9660)</f>
        <v/>
      </c>
      <c r="T9660">
        <f>IF($S9660="","",IF($S9660&lt;Settings!$B$8,"Critical",IF($S9660&lt;Settings!$B$9,"Semi Critical","Non Critical")))</f>
        <v/>
      </c>
      <c r="U9660">
        <f>IF($B9660="","",IFERROR(VLOOKUP($O9660,Leaders!$A:$B,2,0),"Not Mapped"))</f>
        <v/>
      </c>
    </row>
    <row r="9661">
      <c r="A9661" s="16" t="n"/>
      <c r="G9661" s="17" t="n"/>
      <c r="H9661" s="17" t="n"/>
      <c r="I9661" s="17" t="n"/>
      <c r="J9661" s="17" t="n"/>
      <c r="K9661" s="17" t="n"/>
      <c r="L9661" s="17" t="n"/>
      <c r="N9661">
        <f>IF($B9661="","",IF($C9661="SUPERSTORE","Superstore","DH"))</f>
        <v/>
      </c>
      <c r="O9661">
        <f>IF($B9661="","",IFERROR(VLOOKUP($B9661,Mapping!$A:$C,2,0),"Not Mapped"))</f>
        <v/>
      </c>
      <c r="P9661">
        <f>IF($B9661="","",IFERROR(VLOOKUP($B9661,Mapping!$A:$C,3,0),"Not Mapped"))</f>
        <v/>
      </c>
      <c r="Q9661">
        <f>IF($B9661="","",IF(COUNTIF(Exclusions!$A:$A,$B9661)&gt;0,"Yes","No"))</f>
        <v/>
      </c>
      <c r="R9661" s="17">
        <f>IF($B9661="","",MIN(1,DAY($A9661)/IF($N9661="Superstore",Settings!$B$5,Settings!$B$4)))</f>
        <v/>
      </c>
      <c r="S9661" s="17">
        <f>IF(OR($B9661="",$G9661="",$R9661=0),"",$G9661/$R9661)</f>
        <v/>
      </c>
      <c r="T9661">
        <f>IF($S9661="","",IF($S9661&lt;Settings!$B$8,"Critical",IF($S9661&lt;Settings!$B$9,"Semi Critical","Non Critical")))</f>
        <v/>
      </c>
      <c r="U9661">
        <f>IF($B9661="","",IFERROR(VLOOKUP($O9661,Leaders!$A:$B,2,0),"Not Mapped"))</f>
        <v/>
      </c>
    </row>
    <row r="9662">
      <c r="A9662" s="16" t="n"/>
      <c r="G9662" s="17" t="n"/>
      <c r="H9662" s="17" t="n"/>
      <c r="I9662" s="17" t="n"/>
      <c r="J9662" s="17" t="n"/>
      <c r="K9662" s="17" t="n"/>
      <c r="L9662" s="17" t="n"/>
      <c r="N9662">
        <f>IF($B9662="","",IF($C9662="SUPERSTORE","Superstore","DH"))</f>
        <v/>
      </c>
      <c r="O9662">
        <f>IF($B9662="","",IFERROR(VLOOKUP($B9662,Mapping!$A:$C,2,0),"Not Mapped"))</f>
        <v/>
      </c>
      <c r="P9662">
        <f>IF($B9662="","",IFERROR(VLOOKUP($B9662,Mapping!$A:$C,3,0),"Not Mapped"))</f>
        <v/>
      </c>
      <c r="Q9662">
        <f>IF($B9662="","",IF(COUNTIF(Exclusions!$A:$A,$B9662)&gt;0,"Yes","No"))</f>
        <v/>
      </c>
      <c r="R9662" s="17">
        <f>IF($B9662="","",MIN(1,DAY($A9662)/IF($N9662="Superstore",Settings!$B$5,Settings!$B$4)))</f>
        <v/>
      </c>
      <c r="S9662" s="17">
        <f>IF(OR($B9662="",$G9662="",$R9662=0),"",$G9662/$R9662)</f>
        <v/>
      </c>
      <c r="T9662">
        <f>IF($S9662="","",IF($S9662&lt;Settings!$B$8,"Critical",IF($S9662&lt;Settings!$B$9,"Semi Critical","Non Critical")))</f>
        <v/>
      </c>
      <c r="U9662">
        <f>IF($B9662="","",IFERROR(VLOOKUP($O9662,Leaders!$A:$B,2,0),"Not Mapped"))</f>
        <v/>
      </c>
    </row>
    <row r="9663">
      <c r="A9663" s="16" t="n"/>
      <c r="G9663" s="17" t="n"/>
      <c r="H9663" s="17" t="n"/>
      <c r="I9663" s="17" t="n"/>
      <c r="J9663" s="17" t="n"/>
      <c r="K9663" s="17" t="n"/>
      <c r="L9663" s="17" t="n"/>
      <c r="N9663">
        <f>IF($B9663="","",IF($C9663="SUPERSTORE","Superstore","DH"))</f>
        <v/>
      </c>
      <c r="O9663">
        <f>IF($B9663="","",IFERROR(VLOOKUP($B9663,Mapping!$A:$C,2,0),"Not Mapped"))</f>
        <v/>
      </c>
      <c r="P9663">
        <f>IF($B9663="","",IFERROR(VLOOKUP($B9663,Mapping!$A:$C,3,0),"Not Mapped"))</f>
        <v/>
      </c>
      <c r="Q9663">
        <f>IF($B9663="","",IF(COUNTIF(Exclusions!$A:$A,$B9663)&gt;0,"Yes","No"))</f>
        <v/>
      </c>
      <c r="R9663" s="17">
        <f>IF($B9663="","",MIN(1,DAY($A9663)/IF($N9663="Superstore",Settings!$B$5,Settings!$B$4)))</f>
        <v/>
      </c>
      <c r="S9663" s="17">
        <f>IF(OR($B9663="",$G9663="",$R9663=0),"",$G9663/$R9663)</f>
        <v/>
      </c>
      <c r="T9663">
        <f>IF($S9663="","",IF($S9663&lt;Settings!$B$8,"Critical",IF($S9663&lt;Settings!$B$9,"Semi Critical","Non Critical")))</f>
        <v/>
      </c>
      <c r="U9663">
        <f>IF($B9663="","",IFERROR(VLOOKUP($O9663,Leaders!$A:$B,2,0),"Not Mapped"))</f>
        <v/>
      </c>
    </row>
    <row r="9664">
      <c r="A9664" s="16" t="n"/>
      <c r="G9664" s="17" t="n"/>
      <c r="H9664" s="17" t="n"/>
      <c r="I9664" s="17" t="n"/>
      <c r="J9664" s="17" t="n"/>
      <c r="K9664" s="17" t="n"/>
      <c r="L9664" s="17" t="n"/>
      <c r="N9664">
        <f>IF($B9664="","",IF($C9664="SUPERSTORE","Superstore","DH"))</f>
        <v/>
      </c>
      <c r="O9664">
        <f>IF($B9664="","",IFERROR(VLOOKUP($B9664,Mapping!$A:$C,2,0),"Not Mapped"))</f>
        <v/>
      </c>
      <c r="P9664">
        <f>IF($B9664="","",IFERROR(VLOOKUP($B9664,Mapping!$A:$C,3,0),"Not Mapped"))</f>
        <v/>
      </c>
      <c r="Q9664">
        <f>IF($B9664="","",IF(COUNTIF(Exclusions!$A:$A,$B9664)&gt;0,"Yes","No"))</f>
        <v/>
      </c>
      <c r="R9664" s="17">
        <f>IF($B9664="","",MIN(1,DAY($A9664)/IF($N9664="Superstore",Settings!$B$5,Settings!$B$4)))</f>
        <v/>
      </c>
      <c r="S9664" s="17">
        <f>IF(OR($B9664="",$G9664="",$R9664=0),"",$G9664/$R9664)</f>
        <v/>
      </c>
      <c r="T9664">
        <f>IF($S9664="","",IF($S9664&lt;Settings!$B$8,"Critical",IF($S9664&lt;Settings!$B$9,"Semi Critical","Non Critical")))</f>
        <v/>
      </c>
      <c r="U9664">
        <f>IF($B9664="","",IFERROR(VLOOKUP($O9664,Leaders!$A:$B,2,0),"Not Mapped"))</f>
        <v/>
      </c>
    </row>
    <row r="9665">
      <c r="A9665" s="16" t="n"/>
      <c r="G9665" s="17" t="n"/>
      <c r="H9665" s="17" t="n"/>
      <c r="I9665" s="17" t="n"/>
      <c r="J9665" s="17" t="n"/>
      <c r="K9665" s="17" t="n"/>
      <c r="L9665" s="17" t="n"/>
      <c r="N9665">
        <f>IF($B9665="","",IF($C9665="SUPERSTORE","Superstore","DH"))</f>
        <v/>
      </c>
      <c r="O9665">
        <f>IF($B9665="","",IFERROR(VLOOKUP($B9665,Mapping!$A:$C,2,0),"Not Mapped"))</f>
        <v/>
      </c>
      <c r="P9665">
        <f>IF($B9665="","",IFERROR(VLOOKUP($B9665,Mapping!$A:$C,3,0),"Not Mapped"))</f>
        <v/>
      </c>
      <c r="Q9665">
        <f>IF($B9665="","",IF(COUNTIF(Exclusions!$A:$A,$B9665)&gt;0,"Yes","No"))</f>
        <v/>
      </c>
      <c r="R9665" s="17">
        <f>IF($B9665="","",MIN(1,DAY($A9665)/IF($N9665="Superstore",Settings!$B$5,Settings!$B$4)))</f>
        <v/>
      </c>
      <c r="S9665" s="17">
        <f>IF(OR($B9665="",$G9665="",$R9665=0),"",$G9665/$R9665)</f>
        <v/>
      </c>
      <c r="T9665">
        <f>IF($S9665="","",IF($S9665&lt;Settings!$B$8,"Critical",IF($S9665&lt;Settings!$B$9,"Semi Critical","Non Critical")))</f>
        <v/>
      </c>
      <c r="U9665">
        <f>IF($B9665="","",IFERROR(VLOOKUP($O9665,Leaders!$A:$B,2,0),"Not Mapped"))</f>
        <v/>
      </c>
    </row>
    <row r="9666">
      <c r="A9666" s="16" t="n"/>
      <c r="G9666" s="17" t="n"/>
      <c r="H9666" s="17" t="n"/>
      <c r="I9666" s="17" t="n"/>
      <c r="J9666" s="17" t="n"/>
      <c r="K9666" s="17" t="n"/>
      <c r="L9666" s="17" t="n"/>
      <c r="N9666">
        <f>IF($B9666="","",IF($C9666="SUPERSTORE","Superstore","DH"))</f>
        <v/>
      </c>
      <c r="O9666">
        <f>IF($B9666="","",IFERROR(VLOOKUP($B9666,Mapping!$A:$C,2,0),"Not Mapped"))</f>
        <v/>
      </c>
      <c r="P9666">
        <f>IF($B9666="","",IFERROR(VLOOKUP($B9666,Mapping!$A:$C,3,0),"Not Mapped"))</f>
        <v/>
      </c>
      <c r="Q9666">
        <f>IF($B9666="","",IF(COUNTIF(Exclusions!$A:$A,$B9666)&gt;0,"Yes","No"))</f>
        <v/>
      </c>
      <c r="R9666" s="17">
        <f>IF($B9666="","",MIN(1,DAY($A9666)/IF($N9666="Superstore",Settings!$B$5,Settings!$B$4)))</f>
        <v/>
      </c>
      <c r="S9666" s="17">
        <f>IF(OR($B9666="",$G9666="",$R9666=0),"",$G9666/$R9666)</f>
        <v/>
      </c>
      <c r="T9666">
        <f>IF($S9666="","",IF($S9666&lt;Settings!$B$8,"Critical",IF($S9666&lt;Settings!$B$9,"Semi Critical","Non Critical")))</f>
        <v/>
      </c>
      <c r="U9666">
        <f>IF($B9666="","",IFERROR(VLOOKUP($O9666,Leaders!$A:$B,2,0),"Not Mapped"))</f>
        <v/>
      </c>
    </row>
    <row r="9667">
      <c r="A9667" s="16" t="n"/>
      <c r="G9667" s="17" t="n"/>
      <c r="H9667" s="17" t="n"/>
      <c r="I9667" s="17" t="n"/>
      <c r="J9667" s="17" t="n"/>
      <c r="K9667" s="17" t="n"/>
      <c r="L9667" s="17" t="n"/>
      <c r="N9667">
        <f>IF($B9667="","",IF($C9667="SUPERSTORE","Superstore","DH"))</f>
        <v/>
      </c>
      <c r="O9667">
        <f>IF($B9667="","",IFERROR(VLOOKUP($B9667,Mapping!$A:$C,2,0),"Not Mapped"))</f>
        <v/>
      </c>
      <c r="P9667">
        <f>IF($B9667="","",IFERROR(VLOOKUP($B9667,Mapping!$A:$C,3,0),"Not Mapped"))</f>
        <v/>
      </c>
      <c r="Q9667">
        <f>IF($B9667="","",IF(COUNTIF(Exclusions!$A:$A,$B9667)&gt;0,"Yes","No"))</f>
        <v/>
      </c>
      <c r="R9667" s="17">
        <f>IF($B9667="","",MIN(1,DAY($A9667)/IF($N9667="Superstore",Settings!$B$5,Settings!$B$4)))</f>
        <v/>
      </c>
      <c r="S9667" s="17">
        <f>IF(OR($B9667="",$G9667="",$R9667=0),"",$G9667/$R9667)</f>
        <v/>
      </c>
      <c r="T9667">
        <f>IF($S9667="","",IF($S9667&lt;Settings!$B$8,"Critical",IF($S9667&lt;Settings!$B$9,"Semi Critical","Non Critical")))</f>
        <v/>
      </c>
      <c r="U9667">
        <f>IF($B9667="","",IFERROR(VLOOKUP($O9667,Leaders!$A:$B,2,0),"Not Mapped"))</f>
        <v/>
      </c>
    </row>
    <row r="9668">
      <c r="A9668" s="16" t="n"/>
      <c r="G9668" s="17" t="n"/>
      <c r="H9668" s="17" t="n"/>
      <c r="I9668" s="17" t="n"/>
      <c r="J9668" s="17" t="n"/>
      <c r="K9668" s="17" t="n"/>
      <c r="L9668" s="17" t="n"/>
      <c r="N9668">
        <f>IF($B9668="","",IF($C9668="SUPERSTORE","Superstore","DH"))</f>
        <v/>
      </c>
      <c r="O9668">
        <f>IF($B9668="","",IFERROR(VLOOKUP($B9668,Mapping!$A:$C,2,0),"Not Mapped"))</f>
        <v/>
      </c>
      <c r="P9668">
        <f>IF($B9668="","",IFERROR(VLOOKUP($B9668,Mapping!$A:$C,3,0),"Not Mapped"))</f>
        <v/>
      </c>
      <c r="Q9668">
        <f>IF($B9668="","",IF(COUNTIF(Exclusions!$A:$A,$B9668)&gt;0,"Yes","No"))</f>
        <v/>
      </c>
      <c r="R9668" s="17">
        <f>IF($B9668="","",MIN(1,DAY($A9668)/IF($N9668="Superstore",Settings!$B$5,Settings!$B$4)))</f>
        <v/>
      </c>
      <c r="S9668" s="17">
        <f>IF(OR($B9668="",$G9668="",$R9668=0),"",$G9668/$R9668)</f>
        <v/>
      </c>
      <c r="T9668">
        <f>IF($S9668="","",IF($S9668&lt;Settings!$B$8,"Critical",IF($S9668&lt;Settings!$B$9,"Semi Critical","Non Critical")))</f>
        <v/>
      </c>
      <c r="U9668">
        <f>IF($B9668="","",IFERROR(VLOOKUP($O9668,Leaders!$A:$B,2,0),"Not Mapped"))</f>
        <v/>
      </c>
    </row>
    <row r="9669">
      <c r="A9669" s="16" t="n"/>
      <c r="G9669" s="17" t="n"/>
      <c r="H9669" s="17" t="n"/>
      <c r="I9669" s="17" t="n"/>
      <c r="J9669" s="17" t="n"/>
      <c r="K9669" s="17" t="n"/>
      <c r="L9669" s="17" t="n"/>
      <c r="N9669">
        <f>IF($B9669="","",IF($C9669="SUPERSTORE","Superstore","DH"))</f>
        <v/>
      </c>
      <c r="O9669">
        <f>IF($B9669="","",IFERROR(VLOOKUP($B9669,Mapping!$A:$C,2,0),"Not Mapped"))</f>
        <v/>
      </c>
      <c r="P9669">
        <f>IF($B9669="","",IFERROR(VLOOKUP($B9669,Mapping!$A:$C,3,0),"Not Mapped"))</f>
        <v/>
      </c>
      <c r="Q9669">
        <f>IF($B9669="","",IF(COUNTIF(Exclusions!$A:$A,$B9669)&gt;0,"Yes","No"))</f>
        <v/>
      </c>
      <c r="R9669" s="17">
        <f>IF($B9669="","",MIN(1,DAY($A9669)/IF($N9669="Superstore",Settings!$B$5,Settings!$B$4)))</f>
        <v/>
      </c>
      <c r="S9669" s="17">
        <f>IF(OR($B9669="",$G9669="",$R9669=0),"",$G9669/$R9669)</f>
        <v/>
      </c>
      <c r="T9669">
        <f>IF($S9669="","",IF($S9669&lt;Settings!$B$8,"Critical",IF($S9669&lt;Settings!$B$9,"Semi Critical","Non Critical")))</f>
        <v/>
      </c>
      <c r="U9669">
        <f>IF($B9669="","",IFERROR(VLOOKUP($O9669,Leaders!$A:$B,2,0),"Not Mapped"))</f>
        <v/>
      </c>
    </row>
    <row r="9670">
      <c r="A9670" s="16" t="n"/>
      <c r="G9670" s="17" t="n"/>
      <c r="H9670" s="17" t="n"/>
      <c r="I9670" s="17" t="n"/>
      <c r="J9670" s="17" t="n"/>
      <c r="K9670" s="17" t="n"/>
      <c r="L9670" s="17" t="n"/>
      <c r="N9670">
        <f>IF($B9670="","",IF($C9670="SUPERSTORE","Superstore","DH"))</f>
        <v/>
      </c>
      <c r="O9670">
        <f>IF($B9670="","",IFERROR(VLOOKUP($B9670,Mapping!$A:$C,2,0),"Not Mapped"))</f>
        <v/>
      </c>
      <c r="P9670">
        <f>IF($B9670="","",IFERROR(VLOOKUP($B9670,Mapping!$A:$C,3,0),"Not Mapped"))</f>
        <v/>
      </c>
      <c r="Q9670">
        <f>IF($B9670="","",IF(COUNTIF(Exclusions!$A:$A,$B9670)&gt;0,"Yes","No"))</f>
        <v/>
      </c>
      <c r="R9670" s="17">
        <f>IF($B9670="","",MIN(1,DAY($A9670)/IF($N9670="Superstore",Settings!$B$5,Settings!$B$4)))</f>
        <v/>
      </c>
      <c r="S9670" s="17">
        <f>IF(OR($B9670="",$G9670="",$R9670=0),"",$G9670/$R9670)</f>
        <v/>
      </c>
      <c r="T9670">
        <f>IF($S9670="","",IF($S9670&lt;Settings!$B$8,"Critical",IF($S9670&lt;Settings!$B$9,"Semi Critical","Non Critical")))</f>
        <v/>
      </c>
      <c r="U9670">
        <f>IF($B9670="","",IFERROR(VLOOKUP($O9670,Leaders!$A:$B,2,0),"Not Mapped"))</f>
        <v/>
      </c>
    </row>
    <row r="9671">
      <c r="A9671" s="16" t="n"/>
      <c r="G9671" s="17" t="n"/>
      <c r="H9671" s="17" t="n"/>
      <c r="I9671" s="17" t="n"/>
      <c r="J9671" s="17" t="n"/>
      <c r="K9671" s="17" t="n"/>
      <c r="L9671" s="17" t="n"/>
      <c r="N9671">
        <f>IF($B9671="","",IF($C9671="SUPERSTORE","Superstore","DH"))</f>
        <v/>
      </c>
      <c r="O9671">
        <f>IF($B9671="","",IFERROR(VLOOKUP($B9671,Mapping!$A:$C,2,0),"Not Mapped"))</f>
        <v/>
      </c>
      <c r="P9671">
        <f>IF($B9671="","",IFERROR(VLOOKUP($B9671,Mapping!$A:$C,3,0),"Not Mapped"))</f>
        <v/>
      </c>
      <c r="Q9671">
        <f>IF($B9671="","",IF(COUNTIF(Exclusions!$A:$A,$B9671)&gt;0,"Yes","No"))</f>
        <v/>
      </c>
      <c r="R9671" s="17">
        <f>IF($B9671="","",MIN(1,DAY($A9671)/IF($N9671="Superstore",Settings!$B$5,Settings!$B$4)))</f>
        <v/>
      </c>
      <c r="S9671" s="17">
        <f>IF(OR($B9671="",$G9671="",$R9671=0),"",$G9671/$R9671)</f>
        <v/>
      </c>
      <c r="T9671">
        <f>IF($S9671="","",IF($S9671&lt;Settings!$B$8,"Critical",IF($S9671&lt;Settings!$B$9,"Semi Critical","Non Critical")))</f>
        <v/>
      </c>
      <c r="U9671">
        <f>IF($B9671="","",IFERROR(VLOOKUP($O9671,Leaders!$A:$B,2,0),"Not Mapped"))</f>
        <v/>
      </c>
    </row>
    <row r="9672">
      <c r="A9672" s="16" t="n"/>
      <c r="G9672" s="17" t="n"/>
      <c r="H9672" s="17" t="n"/>
      <c r="I9672" s="17" t="n"/>
      <c r="J9672" s="17" t="n"/>
      <c r="K9672" s="17" t="n"/>
      <c r="L9672" s="17" t="n"/>
      <c r="N9672">
        <f>IF($B9672="","",IF($C9672="SUPERSTORE","Superstore","DH"))</f>
        <v/>
      </c>
      <c r="O9672">
        <f>IF($B9672="","",IFERROR(VLOOKUP($B9672,Mapping!$A:$C,2,0),"Not Mapped"))</f>
        <v/>
      </c>
      <c r="P9672">
        <f>IF($B9672="","",IFERROR(VLOOKUP($B9672,Mapping!$A:$C,3,0),"Not Mapped"))</f>
        <v/>
      </c>
      <c r="Q9672">
        <f>IF($B9672="","",IF(COUNTIF(Exclusions!$A:$A,$B9672)&gt;0,"Yes","No"))</f>
        <v/>
      </c>
      <c r="R9672" s="17">
        <f>IF($B9672="","",MIN(1,DAY($A9672)/IF($N9672="Superstore",Settings!$B$5,Settings!$B$4)))</f>
        <v/>
      </c>
      <c r="S9672" s="17">
        <f>IF(OR($B9672="",$G9672="",$R9672=0),"",$G9672/$R9672)</f>
        <v/>
      </c>
      <c r="T9672">
        <f>IF($S9672="","",IF($S9672&lt;Settings!$B$8,"Critical",IF($S9672&lt;Settings!$B$9,"Semi Critical","Non Critical")))</f>
        <v/>
      </c>
      <c r="U9672">
        <f>IF($B9672="","",IFERROR(VLOOKUP($O9672,Leaders!$A:$B,2,0),"Not Mapped"))</f>
        <v/>
      </c>
    </row>
    <row r="9673">
      <c r="A9673" s="16" t="n"/>
      <c r="G9673" s="17" t="n"/>
      <c r="H9673" s="17" t="n"/>
      <c r="I9673" s="17" t="n"/>
      <c r="J9673" s="17" t="n"/>
      <c r="K9673" s="17" t="n"/>
      <c r="L9673" s="17" t="n"/>
      <c r="N9673">
        <f>IF($B9673="","",IF($C9673="SUPERSTORE","Superstore","DH"))</f>
        <v/>
      </c>
      <c r="O9673">
        <f>IF($B9673="","",IFERROR(VLOOKUP($B9673,Mapping!$A:$C,2,0),"Not Mapped"))</f>
        <v/>
      </c>
      <c r="P9673">
        <f>IF($B9673="","",IFERROR(VLOOKUP($B9673,Mapping!$A:$C,3,0),"Not Mapped"))</f>
        <v/>
      </c>
      <c r="Q9673">
        <f>IF($B9673="","",IF(COUNTIF(Exclusions!$A:$A,$B9673)&gt;0,"Yes","No"))</f>
        <v/>
      </c>
      <c r="R9673" s="17">
        <f>IF($B9673="","",MIN(1,DAY($A9673)/IF($N9673="Superstore",Settings!$B$5,Settings!$B$4)))</f>
        <v/>
      </c>
      <c r="S9673" s="17">
        <f>IF(OR($B9673="",$G9673="",$R9673=0),"",$G9673/$R9673)</f>
        <v/>
      </c>
      <c r="T9673">
        <f>IF($S9673="","",IF($S9673&lt;Settings!$B$8,"Critical",IF($S9673&lt;Settings!$B$9,"Semi Critical","Non Critical")))</f>
        <v/>
      </c>
      <c r="U9673">
        <f>IF($B9673="","",IFERROR(VLOOKUP($O9673,Leaders!$A:$B,2,0),"Not Mapped"))</f>
        <v/>
      </c>
    </row>
    <row r="9674">
      <c r="A9674" s="16" t="n"/>
      <c r="G9674" s="17" t="n"/>
      <c r="H9674" s="17" t="n"/>
      <c r="I9674" s="17" t="n"/>
      <c r="J9674" s="17" t="n"/>
      <c r="K9674" s="17" t="n"/>
      <c r="L9674" s="17" t="n"/>
      <c r="N9674">
        <f>IF($B9674="","",IF($C9674="SUPERSTORE","Superstore","DH"))</f>
        <v/>
      </c>
      <c r="O9674">
        <f>IF($B9674="","",IFERROR(VLOOKUP($B9674,Mapping!$A:$C,2,0),"Not Mapped"))</f>
        <v/>
      </c>
      <c r="P9674">
        <f>IF($B9674="","",IFERROR(VLOOKUP($B9674,Mapping!$A:$C,3,0),"Not Mapped"))</f>
        <v/>
      </c>
      <c r="Q9674">
        <f>IF($B9674="","",IF(COUNTIF(Exclusions!$A:$A,$B9674)&gt;0,"Yes","No"))</f>
        <v/>
      </c>
      <c r="R9674" s="17">
        <f>IF($B9674="","",MIN(1,DAY($A9674)/IF($N9674="Superstore",Settings!$B$5,Settings!$B$4)))</f>
        <v/>
      </c>
      <c r="S9674" s="17">
        <f>IF(OR($B9674="",$G9674="",$R9674=0),"",$G9674/$R9674)</f>
        <v/>
      </c>
      <c r="T9674">
        <f>IF($S9674="","",IF($S9674&lt;Settings!$B$8,"Critical",IF($S9674&lt;Settings!$B$9,"Semi Critical","Non Critical")))</f>
        <v/>
      </c>
      <c r="U9674">
        <f>IF($B9674="","",IFERROR(VLOOKUP($O9674,Leaders!$A:$B,2,0),"Not Mapped"))</f>
        <v/>
      </c>
    </row>
    <row r="9675">
      <c r="A9675" s="16" t="n"/>
      <c r="G9675" s="17" t="n"/>
      <c r="H9675" s="17" t="n"/>
      <c r="I9675" s="17" t="n"/>
      <c r="J9675" s="17" t="n"/>
      <c r="K9675" s="17" t="n"/>
      <c r="L9675" s="17" t="n"/>
      <c r="N9675">
        <f>IF($B9675="","",IF($C9675="SUPERSTORE","Superstore","DH"))</f>
        <v/>
      </c>
      <c r="O9675">
        <f>IF($B9675="","",IFERROR(VLOOKUP($B9675,Mapping!$A:$C,2,0),"Not Mapped"))</f>
        <v/>
      </c>
      <c r="P9675">
        <f>IF($B9675="","",IFERROR(VLOOKUP($B9675,Mapping!$A:$C,3,0),"Not Mapped"))</f>
        <v/>
      </c>
      <c r="Q9675">
        <f>IF($B9675="","",IF(COUNTIF(Exclusions!$A:$A,$B9675)&gt;0,"Yes","No"))</f>
        <v/>
      </c>
      <c r="R9675" s="17">
        <f>IF($B9675="","",MIN(1,DAY($A9675)/IF($N9675="Superstore",Settings!$B$5,Settings!$B$4)))</f>
        <v/>
      </c>
      <c r="S9675" s="17">
        <f>IF(OR($B9675="",$G9675="",$R9675=0),"",$G9675/$R9675)</f>
        <v/>
      </c>
      <c r="T9675">
        <f>IF($S9675="","",IF($S9675&lt;Settings!$B$8,"Critical",IF($S9675&lt;Settings!$B$9,"Semi Critical","Non Critical")))</f>
        <v/>
      </c>
      <c r="U9675">
        <f>IF($B9675="","",IFERROR(VLOOKUP($O9675,Leaders!$A:$B,2,0),"Not Mapped"))</f>
        <v/>
      </c>
    </row>
    <row r="9676">
      <c r="A9676" s="16" t="n"/>
      <c r="G9676" s="17" t="n"/>
      <c r="H9676" s="17" t="n"/>
      <c r="I9676" s="17" t="n"/>
      <c r="J9676" s="17" t="n"/>
      <c r="K9676" s="17" t="n"/>
      <c r="L9676" s="17" t="n"/>
      <c r="N9676">
        <f>IF($B9676="","",IF($C9676="SUPERSTORE","Superstore","DH"))</f>
        <v/>
      </c>
      <c r="O9676">
        <f>IF($B9676="","",IFERROR(VLOOKUP($B9676,Mapping!$A:$C,2,0),"Not Mapped"))</f>
        <v/>
      </c>
      <c r="P9676">
        <f>IF($B9676="","",IFERROR(VLOOKUP($B9676,Mapping!$A:$C,3,0),"Not Mapped"))</f>
        <v/>
      </c>
      <c r="Q9676">
        <f>IF($B9676="","",IF(COUNTIF(Exclusions!$A:$A,$B9676)&gt;0,"Yes","No"))</f>
        <v/>
      </c>
      <c r="R9676" s="17">
        <f>IF($B9676="","",MIN(1,DAY($A9676)/IF($N9676="Superstore",Settings!$B$5,Settings!$B$4)))</f>
        <v/>
      </c>
      <c r="S9676" s="17">
        <f>IF(OR($B9676="",$G9676="",$R9676=0),"",$G9676/$R9676)</f>
        <v/>
      </c>
      <c r="T9676">
        <f>IF($S9676="","",IF($S9676&lt;Settings!$B$8,"Critical",IF($S9676&lt;Settings!$B$9,"Semi Critical","Non Critical")))</f>
        <v/>
      </c>
      <c r="U9676">
        <f>IF($B9676="","",IFERROR(VLOOKUP($O9676,Leaders!$A:$B,2,0),"Not Mapped"))</f>
        <v/>
      </c>
    </row>
    <row r="9677">
      <c r="A9677" s="16" t="n"/>
      <c r="G9677" s="17" t="n"/>
      <c r="H9677" s="17" t="n"/>
      <c r="I9677" s="17" t="n"/>
      <c r="J9677" s="17" t="n"/>
      <c r="K9677" s="17" t="n"/>
      <c r="L9677" s="17" t="n"/>
      <c r="N9677">
        <f>IF($B9677="","",IF($C9677="SUPERSTORE","Superstore","DH"))</f>
        <v/>
      </c>
      <c r="O9677">
        <f>IF($B9677="","",IFERROR(VLOOKUP($B9677,Mapping!$A:$C,2,0),"Not Mapped"))</f>
        <v/>
      </c>
      <c r="P9677">
        <f>IF($B9677="","",IFERROR(VLOOKUP($B9677,Mapping!$A:$C,3,0),"Not Mapped"))</f>
        <v/>
      </c>
      <c r="Q9677">
        <f>IF($B9677="","",IF(COUNTIF(Exclusions!$A:$A,$B9677)&gt;0,"Yes","No"))</f>
        <v/>
      </c>
      <c r="R9677" s="17">
        <f>IF($B9677="","",MIN(1,DAY($A9677)/IF($N9677="Superstore",Settings!$B$5,Settings!$B$4)))</f>
        <v/>
      </c>
      <c r="S9677" s="17">
        <f>IF(OR($B9677="",$G9677="",$R9677=0),"",$G9677/$R9677)</f>
        <v/>
      </c>
      <c r="T9677">
        <f>IF($S9677="","",IF($S9677&lt;Settings!$B$8,"Critical",IF($S9677&lt;Settings!$B$9,"Semi Critical","Non Critical")))</f>
        <v/>
      </c>
      <c r="U9677">
        <f>IF($B9677="","",IFERROR(VLOOKUP($O9677,Leaders!$A:$B,2,0),"Not Mapped"))</f>
        <v/>
      </c>
    </row>
    <row r="9678">
      <c r="A9678" s="16" t="n"/>
      <c r="G9678" s="17" t="n"/>
      <c r="H9678" s="17" t="n"/>
      <c r="I9678" s="17" t="n"/>
      <c r="J9678" s="17" t="n"/>
      <c r="K9678" s="17" t="n"/>
      <c r="L9678" s="17" t="n"/>
      <c r="N9678">
        <f>IF($B9678="","",IF($C9678="SUPERSTORE","Superstore","DH"))</f>
        <v/>
      </c>
      <c r="O9678">
        <f>IF($B9678="","",IFERROR(VLOOKUP($B9678,Mapping!$A:$C,2,0),"Not Mapped"))</f>
        <v/>
      </c>
      <c r="P9678">
        <f>IF($B9678="","",IFERROR(VLOOKUP($B9678,Mapping!$A:$C,3,0),"Not Mapped"))</f>
        <v/>
      </c>
      <c r="Q9678">
        <f>IF($B9678="","",IF(COUNTIF(Exclusions!$A:$A,$B9678)&gt;0,"Yes","No"))</f>
        <v/>
      </c>
      <c r="R9678" s="17">
        <f>IF($B9678="","",MIN(1,DAY($A9678)/IF($N9678="Superstore",Settings!$B$5,Settings!$B$4)))</f>
        <v/>
      </c>
      <c r="S9678" s="17">
        <f>IF(OR($B9678="",$G9678="",$R9678=0),"",$G9678/$R9678)</f>
        <v/>
      </c>
      <c r="T9678">
        <f>IF($S9678="","",IF($S9678&lt;Settings!$B$8,"Critical",IF($S9678&lt;Settings!$B$9,"Semi Critical","Non Critical")))</f>
        <v/>
      </c>
      <c r="U9678">
        <f>IF($B9678="","",IFERROR(VLOOKUP($O9678,Leaders!$A:$B,2,0),"Not Mapped"))</f>
        <v/>
      </c>
    </row>
    <row r="9679">
      <c r="A9679" s="16" t="n"/>
      <c r="G9679" s="17" t="n"/>
      <c r="H9679" s="17" t="n"/>
      <c r="I9679" s="17" t="n"/>
      <c r="J9679" s="17" t="n"/>
      <c r="K9679" s="17" t="n"/>
      <c r="L9679" s="17" t="n"/>
      <c r="N9679">
        <f>IF($B9679="","",IF($C9679="SUPERSTORE","Superstore","DH"))</f>
        <v/>
      </c>
      <c r="O9679">
        <f>IF($B9679="","",IFERROR(VLOOKUP($B9679,Mapping!$A:$C,2,0),"Not Mapped"))</f>
        <v/>
      </c>
      <c r="P9679">
        <f>IF($B9679="","",IFERROR(VLOOKUP($B9679,Mapping!$A:$C,3,0),"Not Mapped"))</f>
        <v/>
      </c>
      <c r="Q9679">
        <f>IF($B9679="","",IF(COUNTIF(Exclusions!$A:$A,$B9679)&gt;0,"Yes","No"))</f>
        <v/>
      </c>
      <c r="R9679" s="17">
        <f>IF($B9679="","",MIN(1,DAY($A9679)/IF($N9679="Superstore",Settings!$B$5,Settings!$B$4)))</f>
        <v/>
      </c>
      <c r="S9679" s="17">
        <f>IF(OR($B9679="",$G9679="",$R9679=0),"",$G9679/$R9679)</f>
        <v/>
      </c>
      <c r="T9679">
        <f>IF($S9679="","",IF($S9679&lt;Settings!$B$8,"Critical",IF($S9679&lt;Settings!$B$9,"Semi Critical","Non Critical")))</f>
        <v/>
      </c>
      <c r="U9679">
        <f>IF($B9679="","",IFERROR(VLOOKUP($O9679,Leaders!$A:$B,2,0),"Not Mapped"))</f>
        <v/>
      </c>
    </row>
    <row r="9680">
      <c r="A9680" s="16" t="n"/>
      <c r="G9680" s="17" t="n"/>
      <c r="H9680" s="17" t="n"/>
      <c r="I9680" s="17" t="n"/>
      <c r="J9680" s="17" t="n"/>
      <c r="K9680" s="17" t="n"/>
      <c r="L9680" s="17" t="n"/>
      <c r="N9680">
        <f>IF($B9680="","",IF($C9680="SUPERSTORE","Superstore","DH"))</f>
        <v/>
      </c>
      <c r="O9680">
        <f>IF($B9680="","",IFERROR(VLOOKUP($B9680,Mapping!$A:$C,2,0),"Not Mapped"))</f>
        <v/>
      </c>
      <c r="P9680">
        <f>IF($B9680="","",IFERROR(VLOOKUP($B9680,Mapping!$A:$C,3,0),"Not Mapped"))</f>
        <v/>
      </c>
      <c r="Q9680">
        <f>IF($B9680="","",IF(COUNTIF(Exclusions!$A:$A,$B9680)&gt;0,"Yes","No"))</f>
        <v/>
      </c>
      <c r="R9680" s="17">
        <f>IF($B9680="","",MIN(1,DAY($A9680)/IF($N9680="Superstore",Settings!$B$5,Settings!$B$4)))</f>
        <v/>
      </c>
      <c r="S9680" s="17">
        <f>IF(OR($B9680="",$G9680="",$R9680=0),"",$G9680/$R9680)</f>
        <v/>
      </c>
      <c r="T9680">
        <f>IF($S9680="","",IF($S9680&lt;Settings!$B$8,"Critical",IF($S9680&lt;Settings!$B$9,"Semi Critical","Non Critical")))</f>
        <v/>
      </c>
      <c r="U9680">
        <f>IF($B9680="","",IFERROR(VLOOKUP($O9680,Leaders!$A:$B,2,0),"Not Mapped"))</f>
        <v/>
      </c>
    </row>
    <row r="9681">
      <c r="A9681" s="16" t="n"/>
      <c r="G9681" s="17" t="n"/>
      <c r="H9681" s="17" t="n"/>
      <c r="I9681" s="17" t="n"/>
      <c r="J9681" s="17" t="n"/>
      <c r="K9681" s="17" t="n"/>
      <c r="L9681" s="17" t="n"/>
      <c r="N9681">
        <f>IF($B9681="","",IF($C9681="SUPERSTORE","Superstore","DH"))</f>
        <v/>
      </c>
      <c r="O9681">
        <f>IF($B9681="","",IFERROR(VLOOKUP($B9681,Mapping!$A:$C,2,0),"Not Mapped"))</f>
        <v/>
      </c>
      <c r="P9681">
        <f>IF($B9681="","",IFERROR(VLOOKUP($B9681,Mapping!$A:$C,3,0),"Not Mapped"))</f>
        <v/>
      </c>
      <c r="Q9681">
        <f>IF($B9681="","",IF(COUNTIF(Exclusions!$A:$A,$B9681)&gt;0,"Yes","No"))</f>
        <v/>
      </c>
      <c r="R9681" s="17">
        <f>IF($B9681="","",MIN(1,DAY($A9681)/IF($N9681="Superstore",Settings!$B$5,Settings!$B$4)))</f>
        <v/>
      </c>
      <c r="S9681" s="17">
        <f>IF(OR($B9681="",$G9681="",$R9681=0),"",$G9681/$R9681)</f>
        <v/>
      </c>
      <c r="T9681">
        <f>IF($S9681="","",IF($S9681&lt;Settings!$B$8,"Critical",IF($S9681&lt;Settings!$B$9,"Semi Critical","Non Critical")))</f>
        <v/>
      </c>
      <c r="U9681">
        <f>IF($B9681="","",IFERROR(VLOOKUP($O9681,Leaders!$A:$B,2,0),"Not Mapped"))</f>
        <v/>
      </c>
    </row>
    <row r="9682">
      <c r="A9682" s="16" t="n"/>
      <c r="G9682" s="17" t="n"/>
      <c r="H9682" s="17" t="n"/>
      <c r="I9682" s="17" t="n"/>
      <c r="J9682" s="17" t="n"/>
      <c r="K9682" s="17" t="n"/>
      <c r="L9682" s="17" t="n"/>
      <c r="N9682">
        <f>IF($B9682="","",IF($C9682="SUPERSTORE","Superstore","DH"))</f>
        <v/>
      </c>
      <c r="O9682">
        <f>IF($B9682="","",IFERROR(VLOOKUP($B9682,Mapping!$A:$C,2,0),"Not Mapped"))</f>
        <v/>
      </c>
      <c r="P9682">
        <f>IF($B9682="","",IFERROR(VLOOKUP($B9682,Mapping!$A:$C,3,0),"Not Mapped"))</f>
        <v/>
      </c>
      <c r="Q9682">
        <f>IF($B9682="","",IF(COUNTIF(Exclusions!$A:$A,$B9682)&gt;0,"Yes","No"))</f>
        <v/>
      </c>
      <c r="R9682" s="17">
        <f>IF($B9682="","",MIN(1,DAY($A9682)/IF($N9682="Superstore",Settings!$B$5,Settings!$B$4)))</f>
        <v/>
      </c>
      <c r="S9682" s="17">
        <f>IF(OR($B9682="",$G9682="",$R9682=0),"",$G9682/$R9682)</f>
        <v/>
      </c>
      <c r="T9682">
        <f>IF($S9682="","",IF($S9682&lt;Settings!$B$8,"Critical",IF($S9682&lt;Settings!$B$9,"Semi Critical","Non Critical")))</f>
        <v/>
      </c>
      <c r="U9682">
        <f>IF($B9682="","",IFERROR(VLOOKUP($O9682,Leaders!$A:$B,2,0),"Not Mapped"))</f>
        <v/>
      </c>
    </row>
    <row r="9683">
      <c r="A9683" s="16" t="n"/>
      <c r="G9683" s="17" t="n"/>
      <c r="H9683" s="17" t="n"/>
      <c r="I9683" s="17" t="n"/>
      <c r="J9683" s="17" t="n"/>
      <c r="K9683" s="17" t="n"/>
      <c r="L9683" s="17" t="n"/>
      <c r="N9683">
        <f>IF($B9683="","",IF($C9683="SUPERSTORE","Superstore","DH"))</f>
        <v/>
      </c>
      <c r="O9683">
        <f>IF($B9683="","",IFERROR(VLOOKUP($B9683,Mapping!$A:$C,2,0),"Not Mapped"))</f>
        <v/>
      </c>
      <c r="P9683">
        <f>IF($B9683="","",IFERROR(VLOOKUP($B9683,Mapping!$A:$C,3,0),"Not Mapped"))</f>
        <v/>
      </c>
      <c r="Q9683">
        <f>IF($B9683="","",IF(COUNTIF(Exclusions!$A:$A,$B9683)&gt;0,"Yes","No"))</f>
        <v/>
      </c>
      <c r="R9683" s="17">
        <f>IF($B9683="","",MIN(1,DAY($A9683)/IF($N9683="Superstore",Settings!$B$5,Settings!$B$4)))</f>
        <v/>
      </c>
      <c r="S9683" s="17">
        <f>IF(OR($B9683="",$G9683="",$R9683=0),"",$G9683/$R9683)</f>
        <v/>
      </c>
      <c r="T9683">
        <f>IF($S9683="","",IF($S9683&lt;Settings!$B$8,"Critical",IF($S9683&lt;Settings!$B$9,"Semi Critical","Non Critical")))</f>
        <v/>
      </c>
      <c r="U9683">
        <f>IF($B9683="","",IFERROR(VLOOKUP($O9683,Leaders!$A:$B,2,0),"Not Mapped"))</f>
        <v/>
      </c>
    </row>
    <row r="9684">
      <c r="A9684" s="16" t="n"/>
      <c r="G9684" s="17" t="n"/>
      <c r="H9684" s="17" t="n"/>
      <c r="I9684" s="17" t="n"/>
      <c r="J9684" s="17" t="n"/>
      <c r="K9684" s="17" t="n"/>
      <c r="L9684" s="17" t="n"/>
      <c r="N9684">
        <f>IF($B9684="","",IF($C9684="SUPERSTORE","Superstore","DH"))</f>
        <v/>
      </c>
      <c r="O9684">
        <f>IF($B9684="","",IFERROR(VLOOKUP($B9684,Mapping!$A:$C,2,0),"Not Mapped"))</f>
        <v/>
      </c>
      <c r="P9684">
        <f>IF($B9684="","",IFERROR(VLOOKUP($B9684,Mapping!$A:$C,3,0),"Not Mapped"))</f>
        <v/>
      </c>
      <c r="Q9684">
        <f>IF($B9684="","",IF(COUNTIF(Exclusions!$A:$A,$B9684)&gt;0,"Yes","No"))</f>
        <v/>
      </c>
      <c r="R9684" s="17">
        <f>IF($B9684="","",MIN(1,DAY($A9684)/IF($N9684="Superstore",Settings!$B$5,Settings!$B$4)))</f>
        <v/>
      </c>
      <c r="S9684" s="17">
        <f>IF(OR($B9684="",$G9684="",$R9684=0),"",$G9684/$R9684)</f>
        <v/>
      </c>
      <c r="T9684">
        <f>IF($S9684="","",IF($S9684&lt;Settings!$B$8,"Critical",IF($S9684&lt;Settings!$B$9,"Semi Critical","Non Critical")))</f>
        <v/>
      </c>
      <c r="U9684">
        <f>IF($B9684="","",IFERROR(VLOOKUP($O9684,Leaders!$A:$B,2,0),"Not Mapped"))</f>
        <v/>
      </c>
    </row>
    <row r="9685">
      <c r="A9685" s="16" t="n"/>
      <c r="G9685" s="17" t="n"/>
      <c r="H9685" s="17" t="n"/>
      <c r="I9685" s="17" t="n"/>
      <c r="J9685" s="17" t="n"/>
      <c r="K9685" s="17" t="n"/>
      <c r="L9685" s="17" t="n"/>
      <c r="N9685">
        <f>IF($B9685="","",IF($C9685="SUPERSTORE","Superstore","DH"))</f>
        <v/>
      </c>
      <c r="O9685">
        <f>IF($B9685="","",IFERROR(VLOOKUP($B9685,Mapping!$A:$C,2,0),"Not Mapped"))</f>
        <v/>
      </c>
      <c r="P9685">
        <f>IF($B9685="","",IFERROR(VLOOKUP($B9685,Mapping!$A:$C,3,0),"Not Mapped"))</f>
        <v/>
      </c>
      <c r="Q9685">
        <f>IF($B9685="","",IF(COUNTIF(Exclusions!$A:$A,$B9685)&gt;0,"Yes","No"))</f>
        <v/>
      </c>
      <c r="R9685" s="17">
        <f>IF($B9685="","",MIN(1,DAY($A9685)/IF($N9685="Superstore",Settings!$B$5,Settings!$B$4)))</f>
        <v/>
      </c>
      <c r="S9685" s="17">
        <f>IF(OR($B9685="",$G9685="",$R9685=0),"",$G9685/$R9685)</f>
        <v/>
      </c>
      <c r="T9685">
        <f>IF($S9685="","",IF($S9685&lt;Settings!$B$8,"Critical",IF($S9685&lt;Settings!$B$9,"Semi Critical","Non Critical")))</f>
        <v/>
      </c>
      <c r="U9685">
        <f>IF($B9685="","",IFERROR(VLOOKUP($O9685,Leaders!$A:$B,2,0),"Not Mapped"))</f>
        <v/>
      </c>
    </row>
    <row r="9686">
      <c r="A9686" s="16" t="n"/>
      <c r="G9686" s="17" t="n"/>
      <c r="H9686" s="17" t="n"/>
      <c r="I9686" s="17" t="n"/>
      <c r="J9686" s="17" t="n"/>
      <c r="K9686" s="17" t="n"/>
      <c r="L9686" s="17" t="n"/>
      <c r="N9686">
        <f>IF($B9686="","",IF($C9686="SUPERSTORE","Superstore","DH"))</f>
        <v/>
      </c>
      <c r="O9686">
        <f>IF($B9686="","",IFERROR(VLOOKUP($B9686,Mapping!$A:$C,2,0),"Not Mapped"))</f>
        <v/>
      </c>
      <c r="P9686">
        <f>IF($B9686="","",IFERROR(VLOOKUP($B9686,Mapping!$A:$C,3,0),"Not Mapped"))</f>
        <v/>
      </c>
      <c r="Q9686">
        <f>IF($B9686="","",IF(COUNTIF(Exclusions!$A:$A,$B9686)&gt;0,"Yes","No"))</f>
        <v/>
      </c>
      <c r="R9686" s="17">
        <f>IF($B9686="","",MIN(1,DAY($A9686)/IF($N9686="Superstore",Settings!$B$5,Settings!$B$4)))</f>
        <v/>
      </c>
      <c r="S9686" s="17">
        <f>IF(OR($B9686="",$G9686="",$R9686=0),"",$G9686/$R9686)</f>
        <v/>
      </c>
      <c r="T9686">
        <f>IF($S9686="","",IF($S9686&lt;Settings!$B$8,"Critical",IF($S9686&lt;Settings!$B$9,"Semi Critical","Non Critical")))</f>
        <v/>
      </c>
      <c r="U9686">
        <f>IF($B9686="","",IFERROR(VLOOKUP($O9686,Leaders!$A:$B,2,0),"Not Mapped"))</f>
        <v/>
      </c>
    </row>
    <row r="9687">
      <c r="A9687" s="16" t="n"/>
      <c r="G9687" s="17" t="n"/>
      <c r="H9687" s="17" t="n"/>
      <c r="I9687" s="17" t="n"/>
      <c r="J9687" s="17" t="n"/>
      <c r="K9687" s="17" t="n"/>
      <c r="L9687" s="17" t="n"/>
      <c r="N9687">
        <f>IF($B9687="","",IF($C9687="SUPERSTORE","Superstore","DH"))</f>
        <v/>
      </c>
      <c r="O9687">
        <f>IF($B9687="","",IFERROR(VLOOKUP($B9687,Mapping!$A:$C,2,0),"Not Mapped"))</f>
        <v/>
      </c>
      <c r="P9687">
        <f>IF($B9687="","",IFERROR(VLOOKUP($B9687,Mapping!$A:$C,3,0),"Not Mapped"))</f>
        <v/>
      </c>
      <c r="Q9687">
        <f>IF($B9687="","",IF(COUNTIF(Exclusions!$A:$A,$B9687)&gt;0,"Yes","No"))</f>
        <v/>
      </c>
      <c r="R9687" s="17">
        <f>IF($B9687="","",MIN(1,DAY($A9687)/IF($N9687="Superstore",Settings!$B$5,Settings!$B$4)))</f>
        <v/>
      </c>
      <c r="S9687" s="17">
        <f>IF(OR($B9687="",$G9687="",$R9687=0),"",$G9687/$R9687)</f>
        <v/>
      </c>
      <c r="T9687">
        <f>IF($S9687="","",IF($S9687&lt;Settings!$B$8,"Critical",IF($S9687&lt;Settings!$B$9,"Semi Critical","Non Critical")))</f>
        <v/>
      </c>
      <c r="U9687">
        <f>IF($B9687="","",IFERROR(VLOOKUP($O9687,Leaders!$A:$B,2,0),"Not Mapped"))</f>
        <v/>
      </c>
    </row>
    <row r="9688">
      <c r="A9688" s="16" t="n"/>
      <c r="G9688" s="17" t="n"/>
      <c r="H9688" s="17" t="n"/>
      <c r="I9688" s="17" t="n"/>
      <c r="J9688" s="17" t="n"/>
      <c r="K9688" s="17" t="n"/>
      <c r="L9688" s="17" t="n"/>
      <c r="N9688">
        <f>IF($B9688="","",IF($C9688="SUPERSTORE","Superstore","DH"))</f>
        <v/>
      </c>
      <c r="O9688">
        <f>IF($B9688="","",IFERROR(VLOOKUP($B9688,Mapping!$A:$C,2,0),"Not Mapped"))</f>
        <v/>
      </c>
      <c r="P9688">
        <f>IF($B9688="","",IFERROR(VLOOKUP($B9688,Mapping!$A:$C,3,0),"Not Mapped"))</f>
        <v/>
      </c>
      <c r="Q9688">
        <f>IF($B9688="","",IF(COUNTIF(Exclusions!$A:$A,$B9688)&gt;0,"Yes","No"))</f>
        <v/>
      </c>
      <c r="R9688" s="17">
        <f>IF($B9688="","",MIN(1,DAY($A9688)/IF($N9688="Superstore",Settings!$B$5,Settings!$B$4)))</f>
        <v/>
      </c>
      <c r="S9688" s="17">
        <f>IF(OR($B9688="",$G9688="",$R9688=0),"",$G9688/$R9688)</f>
        <v/>
      </c>
      <c r="T9688">
        <f>IF($S9688="","",IF($S9688&lt;Settings!$B$8,"Critical",IF($S9688&lt;Settings!$B$9,"Semi Critical","Non Critical")))</f>
        <v/>
      </c>
      <c r="U9688">
        <f>IF($B9688="","",IFERROR(VLOOKUP($O9688,Leaders!$A:$B,2,0),"Not Mapped"))</f>
        <v/>
      </c>
    </row>
    <row r="9689">
      <c r="A9689" s="16" t="n"/>
      <c r="G9689" s="17" t="n"/>
      <c r="H9689" s="17" t="n"/>
      <c r="I9689" s="17" t="n"/>
      <c r="J9689" s="17" t="n"/>
      <c r="K9689" s="17" t="n"/>
      <c r="L9689" s="17" t="n"/>
      <c r="N9689">
        <f>IF($B9689="","",IF($C9689="SUPERSTORE","Superstore","DH"))</f>
        <v/>
      </c>
      <c r="O9689">
        <f>IF($B9689="","",IFERROR(VLOOKUP($B9689,Mapping!$A:$C,2,0),"Not Mapped"))</f>
        <v/>
      </c>
      <c r="P9689">
        <f>IF($B9689="","",IFERROR(VLOOKUP($B9689,Mapping!$A:$C,3,0),"Not Mapped"))</f>
        <v/>
      </c>
      <c r="Q9689">
        <f>IF($B9689="","",IF(COUNTIF(Exclusions!$A:$A,$B9689)&gt;0,"Yes","No"))</f>
        <v/>
      </c>
      <c r="R9689" s="17">
        <f>IF($B9689="","",MIN(1,DAY($A9689)/IF($N9689="Superstore",Settings!$B$5,Settings!$B$4)))</f>
        <v/>
      </c>
      <c r="S9689" s="17">
        <f>IF(OR($B9689="",$G9689="",$R9689=0),"",$G9689/$R9689)</f>
        <v/>
      </c>
      <c r="T9689">
        <f>IF($S9689="","",IF($S9689&lt;Settings!$B$8,"Critical",IF($S9689&lt;Settings!$B$9,"Semi Critical","Non Critical")))</f>
        <v/>
      </c>
      <c r="U9689">
        <f>IF($B9689="","",IFERROR(VLOOKUP($O9689,Leaders!$A:$B,2,0),"Not Mapped"))</f>
        <v/>
      </c>
    </row>
    <row r="9690">
      <c r="A9690" s="16" t="n"/>
      <c r="G9690" s="17" t="n"/>
      <c r="H9690" s="17" t="n"/>
      <c r="I9690" s="17" t="n"/>
      <c r="J9690" s="17" t="n"/>
      <c r="K9690" s="17" t="n"/>
      <c r="L9690" s="17" t="n"/>
      <c r="N9690">
        <f>IF($B9690="","",IF($C9690="SUPERSTORE","Superstore","DH"))</f>
        <v/>
      </c>
      <c r="O9690">
        <f>IF($B9690="","",IFERROR(VLOOKUP($B9690,Mapping!$A:$C,2,0),"Not Mapped"))</f>
        <v/>
      </c>
      <c r="P9690">
        <f>IF($B9690="","",IFERROR(VLOOKUP($B9690,Mapping!$A:$C,3,0),"Not Mapped"))</f>
        <v/>
      </c>
      <c r="Q9690">
        <f>IF($B9690="","",IF(COUNTIF(Exclusions!$A:$A,$B9690)&gt;0,"Yes","No"))</f>
        <v/>
      </c>
      <c r="R9690" s="17">
        <f>IF($B9690="","",MIN(1,DAY($A9690)/IF($N9690="Superstore",Settings!$B$5,Settings!$B$4)))</f>
        <v/>
      </c>
      <c r="S9690" s="17">
        <f>IF(OR($B9690="",$G9690="",$R9690=0),"",$G9690/$R9690)</f>
        <v/>
      </c>
      <c r="T9690">
        <f>IF($S9690="","",IF($S9690&lt;Settings!$B$8,"Critical",IF($S9690&lt;Settings!$B$9,"Semi Critical","Non Critical")))</f>
        <v/>
      </c>
      <c r="U9690">
        <f>IF($B9690="","",IFERROR(VLOOKUP($O9690,Leaders!$A:$B,2,0),"Not Mapped"))</f>
        <v/>
      </c>
    </row>
    <row r="9691">
      <c r="A9691" s="16" t="n"/>
      <c r="G9691" s="17" t="n"/>
      <c r="H9691" s="17" t="n"/>
      <c r="I9691" s="17" t="n"/>
      <c r="J9691" s="17" t="n"/>
      <c r="K9691" s="17" t="n"/>
      <c r="L9691" s="17" t="n"/>
      <c r="N9691">
        <f>IF($B9691="","",IF($C9691="SUPERSTORE","Superstore","DH"))</f>
        <v/>
      </c>
      <c r="O9691">
        <f>IF($B9691="","",IFERROR(VLOOKUP($B9691,Mapping!$A:$C,2,0),"Not Mapped"))</f>
        <v/>
      </c>
      <c r="P9691">
        <f>IF($B9691="","",IFERROR(VLOOKUP($B9691,Mapping!$A:$C,3,0),"Not Mapped"))</f>
        <v/>
      </c>
      <c r="Q9691">
        <f>IF($B9691="","",IF(COUNTIF(Exclusions!$A:$A,$B9691)&gt;0,"Yes","No"))</f>
        <v/>
      </c>
      <c r="R9691" s="17">
        <f>IF($B9691="","",MIN(1,DAY($A9691)/IF($N9691="Superstore",Settings!$B$5,Settings!$B$4)))</f>
        <v/>
      </c>
      <c r="S9691" s="17">
        <f>IF(OR($B9691="",$G9691="",$R9691=0),"",$G9691/$R9691)</f>
        <v/>
      </c>
      <c r="T9691">
        <f>IF($S9691="","",IF($S9691&lt;Settings!$B$8,"Critical",IF($S9691&lt;Settings!$B$9,"Semi Critical","Non Critical")))</f>
        <v/>
      </c>
      <c r="U9691">
        <f>IF($B9691="","",IFERROR(VLOOKUP($O9691,Leaders!$A:$B,2,0),"Not Mapped"))</f>
        <v/>
      </c>
    </row>
    <row r="9692">
      <c r="A9692" s="16" t="n"/>
      <c r="G9692" s="17" t="n"/>
      <c r="H9692" s="17" t="n"/>
      <c r="I9692" s="17" t="n"/>
      <c r="J9692" s="17" t="n"/>
      <c r="K9692" s="17" t="n"/>
      <c r="L9692" s="17" t="n"/>
      <c r="N9692">
        <f>IF($B9692="","",IF($C9692="SUPERSTORE","Superstore","DH"))</f>
        <v/>
      </c>
      <c r="O9692">
        <f>IF($B9692="","",IFERROR(VLOOKUP($B9692,Mapping!$A:$C,2,0),"Not Mapped"))</f>
        <v/>
      </c>
      <c r="P9692">
        <f>IF($B9692="","",IFERROR(VLOOKUP($B9692,Mapping!$A:$C,3,0),"Not Mapped"))</f>
        <v/>
      </c>
      <c r="Q9692">
        <f>IF($B9692="","",IF(COUNTIF(Exclusions!$A:$A,$B9692)&gt;0,"Yes","No"))</f>
        <v/>
      </c>
      <c r="R9692" s="17">
        <f>IF($B9692="","",MIN(1,DAY($A9692)/IF($N9692="Superstore",Settings!$B$5,Settings!$B$4)))</f>
        <v/>
      </c>
      <c r="S9692" s="17">
        <f>IF(OR($B9692="",$G9692="",$R9692=0),"",$G9692/$R9692)</f>
        <v/>
      </c>
      <c r="T9692">
        <f>IF($S9692="","",IF($S9692&lt;Settings!$B$8,"Critical",IF($S9692&lt;Settings!$B$9,"Semi Critical","Non Critical")))</f>
        <v/>
      </c>
      <c r="U9692">
        <f>IF($B9692="","",IFERROR(VLOOKUP($O9692,Leaders!$A:$B,2,0),"Not Mapped"))</f>
        <v/>
      </c>
    </row>
    <row r="9693">
      <c r="A9693" s="16" t="n"/>
      <c r="G9693" s="17" t="n"/>
      <c r="H9693" s="17" t="n"/>
      <c r="I9693" s="17" t="n"/>
      <c r="J9693" s="17" t="n"/>
      <c r="K9693" s="17" t="n"/>
      <c r="L9693" s="17" t="n"/>
      <c r="N9693">
        <f>IF($B9693="","",IF($C9693="SUPERSTORE","Superstore","DH"))</f>
        <v/>
      </c>
      <c r="O9693">
        <f>IF($B9693="","",IFERROR(VLOOKUP($B9693,Mapping!$A:$C,2,0),"Not Mapped"))</f>
        <v/>
      </c>
      <c r="P9693">
        <f>IF($B9693="","",IFERROR(VLOOKUP($B9693,Mapping!$A:$C,3,0),"Not Mapped"))</f>
        <v/>
      </c>
      <c r="Q9693">
        <f>IF($B9693="","",IF(COUNTIF(Exclusions!$A:$A,$B9693)&gt;0,"Yes","No"))</f>
        <v/>
      </c>
      <c r="R9693" s="17">
        <f>IF($B9693="","",MIN(1,DAY($A9693)/IF($N9693="Superstore",Settings!$B$5,Settings!$B$4)))</f>
        <v/>
      </c>
      <c r="S9693" s="17">
        <f>IF(OR($B9693="",$G9693="",$R9693=0),"",$G9693/$R9693)</f>
        <v/>
      </c>
      <c r="T9693">
        <f>IF($S9693="","",IF($S9693&lt;Settings!$B$8,"Critical",IF($S9693&lt;Settings!$B$9,"Semi Critical","Non Critical")))</f>
        <v/>
      </c>
      <c r="U9693">
        <f>IF($B9693="","",IFERROR(VLOOKUP($O9693,Leaders!$A:$B,2,0),"Not Mapped"))</f>
        <v/>
      </c>
    </row>
    <row r="9694">
      <c r="A9694" s="16" t="n"/>
      <c r="G9694" s="17" t="n"/>
      <c r="H9694" s="17" t="n"/>
      <c r="I9694" s="17" t="n"/>
      <c r="J9694" s="17" t="n"/>
      <c r="K9694" s="17" t="n"/>
      <c r="L9694" s="17" t="n"/>
      <c r="N9694">
        <f>IF($B9694="","",IF($C9694="SUPERSTORE","Superstore","DH"))</f>
        <v/>
      </c>
      <c r="O9694">
        <f>IF($B9694="","",IFERROR(VLOOKUP($B9694,Mapping!$A:$C,2,0),"Not Mapped"))</f>
        <v/>
      </c>
      <c r="P9694">
        <f>IF($B9694="","",IFERROR(VLOOKUP($B9694,Mapping!$A:$C,3,0),"Not Mapped"))</f>
        <v/>
      </c>
      <c r="Q9694">
        <f>IF($B9694="","",IF(COUNTIF(Exclusions!$A:$A,$B9694)&gt;0,"Yes","No"))</f>
        <v/>
      </c>
      <c r="R9694" s="17">
        <f>IF($B9694="","",MIN(1,DAY($A9694)/IF($N9694="Superstore",Settings!$B$5,Settings!$B$4)))</f>
        <v/>
      </c>
      <c r="S9694" s="17">
        <f>IF(OR($B9694="",$G9694="",$R9694=0),"",$G9694/$R9694)</f>
        <v/>
      </c>
      <c r="T9694">
        <f>IF($S9694="","",IF($S9694&lt;Settings!$B$8,"Critical",IF($S9694&lt;Settings!$B$9,"Semi Critical","Non Critical")))</f>
        <v/>
      </c>
      <c r="U9694">
        <f>IF($B9694="","",IFERROR(VLOOKUP($O9694,Leaders!$A:$B,2,0),"Not Mapped"))</f>
        <v/>
      </c>
    </row>
    <row r="9695">
      <c r="A9695" s="16" t="n"/>
      <c r="G9695" s="17" t="n"/>
      <c r="H9695" s="17" t="n"/>
      <c r="I9695" s="17" t="n"/>
      <c r="J9695" s="17" t="n"/>
      <c r="K9695" s="17" t="n"/>
      <c r="L9695" s="17" t="n"/>
      <c r="N9695">
        <f>IF($B9695="","",IF($C9695="SUPERSTORE","Superstore","DH"))</f>
        <v/>
      </c>
      <c r="O9695">
        <f>IF($B9695="","",IFERROR(VLOOKUP($B9695,Mapping!$A:$C,2,0),"Not Mapped"))</f>
        <v/>
      </c>
      <c r="P9695">
        <f>IF($B9695="","",IFERROR(VLOOKUP($B9695,Mapping!$A:$C,3,0),"Not Mapped"))</f>
        <v/>
      </c>
      <c r="Q9695">
        <f>IF($B9695="","",IF(COUNTIF(Exclusions!$A:$A,$B9695)&gt;0,"Yes","No"))</f>
        <v/>
      </c>
      <c r="R9695" s="17">
        <f>IF($B9695="","",MIN(1,DAY($A9695)/IF($N9695="Superstore",Settings!$B$5,Settings!$B$4)))</f>
        <v/>
      </c>
      <c r="S9695" s="17">
        <f>IF(OR($B9695="",$G9695="",$R9695=0),"",$G9695/$R9695)</f>
        <v/>
      </c>
      <c r="T9695">
        <f>IF($S9695="","",IF($S9695&lt;Settings!$B$8,"Critical",IF($S9695&lt;Settings!$B$9,"Semi Critical","Non Critical")))</f>
        <v/>
      </c>
      <c r="U9695">
        <f>IF($B9695="","",IFERROR(VLOOKUP($O9695,Leaders!$A:$B,2,0),"Not Mapped"))</f>
        <v/>
      </c>
    </row>
    <row r="9696">
      <c r="A9696" s="16" t="n"/>
      <c r="G9696" s="17" t="n"/>
      <c r="H9696" s="17" t="n"/>
      <c r="I9696" s="17" t="n"/>
      <c r="J9696" s="17" t="n"/>
      <c r="K9696" s="17" t="n"/>
      <c r="L9696" s="17" t="n"/>
      <c r="N9696">
        <f>IF($B9696="","",IF($C9696="SUPERSTORE","Superstore","DH"))</f>
        <v/>
      </c>
      <c r="O9696">
        <f>IF($B9696="","",IFERROR(VLOOKUP($B9696,Mapping!$A:$C,2,0),"Not Mapped"))</f>
        <v/>
      </c>
      <c r="P9696">
        <f>IF($B9696="","",IFERROR(VLOOKUP($B9696,Mapping!$A:$C,3,0),"Not Mapped"))</f>
        <v/>
      </c>
      <c r="Q9696">
        <f>IF($B9696="","",IF(COUNTIF(Exclusions!$A:$A,$B9696)&gt;0,"Yes","No"))</f>
        <v/>
      </c>
      <c r="R9696" s="17">
        <f>IF($B9696="","",MIN(1,DAY($A9696)/IF($N9696="Superstore",Settings!$B$5,Settings!$B$4)))</f>
        <v/>
      </c>
      <c r="S9696" s="17">
        <f>IF(OR($B9696="",$G9696="",$R9696=0),"",$G9696/$R9696)</f>
        <v/>
      </c>
      <c r="T9696">
        <f>IF($S9696="","",IF($S9696&lt;Settings!$B$8,"Critical",IF($S9696&lt;Settings!$B$9,"Semi Critical","Non Critical")))</f>
        <v/>
      </c>
      <c r="U9696">
        <f>IF($B9696="","",IFERROR(VLOOKUP($O9696,Leaders!$A:$B,2,0),"Not Mapped"))</f>
        <v/>
      </c>
    </row>
    <row r="9697">
      <c r="A9697" s="16" t="n"/>
      <c r="G9697" s="17" t="n"/>
      <c r="H9697" s="17" t="n"/>
      <c r="I9697" s="17" t="n"/>
      <c r="J9697" s="17" t="n"/>
      <c r="K9697" s="17" t="n"/>
      <c r="L9697" s="17" t="n"/>
      <c r="N9697">
        <f>IF($B9697="","",IF($C9697="SUPERSTORE","Superstore","DH"))</f>
        <v/>
      </c>
      <c r="O9697">
        <f>IF($B9697="","",IFERROR(VLOOKUP($B9697,Mapping!$A:$C,2,0),"Not Mapped"))</f>
        <v/>
      </c>
      <c r="P9697">
        <f>IF($B9697="","",IFERROR(VLOOKUP($B9697,Mapping!$A:$C,3,0),"Not Mapped"))</f>
        <v/>
      </c>
      <c r="Q9697">
        <f>IF($B9697="","",IF(COUNTIF(Exclusions!$A:$A,$B9697)&gt;0,"Yes","No"))</f>
        <v/>
      </c>
      <c r="R9697" s="17">
        <f>IF($B9697="","",MIN(1,DAY($A9697)/IF($N9697="Superstore",Settings!$B$5,Settings!$B$4)))</f>
        <v/>
      </c>
      <c r="S9697" s="17">
        <f>IF(OR($B9697="",$G9697="",$R9697=0),"",$G9697/$R9697)</f>
        <v/>
      </c>
      <c r="T9697">
        <f>IF($S9697="","",IF($S9697&lt;Settings!$B$8,"Critical",IF($S9697&lt;Settings!$B$9,"Semi Critical","Non Critical")))</f>
        <v/>
      </c>
      <c r="U9697">
        <f>IF($B9697="","",IFERROR(VLOOKUP($O9697,Leaders!$A:$B,2,0),"Not Mapped"))</f>
        <v/>
      </c>
    </row>
    <row r="9698">
      <c r="A9698" s="16" t="n"/>
      <c r="G9698" s="17" t="n"/>
      <c r="H9698" s="17" t="n"/>
      <c r="I9698" s="17" t="n"/>
      <c r="J9698" s="17" t="n"/>
      <c r="K9698" s="17" t="n"/>
      <c r="L9698" s="17" t="n"/>
      <c r="N9698">
        <f>IF($B9698="","",IF($C9698="SUPERSTORE","Superstore","DH"))</f>
        <v/>
      </c>
      <c r="O9698">
        <f>IF($B9698="","",IFERROR(VLOOKUP($B9698,Mapping!$A:$C,2,0),"Not Mapped"))</f>
        <v/>
      </c>
      <c r="P9698">
        <f>IF($B9698="","",IFERROR(VLOOKUP($B9698,Mapping!$A:$C,3,0),"Not Mapped"))</f>
        <v/>
      </c>
      <c r="Q9698">
        <f>IF($B9698="","",IF(COUNTIF(Exclusions!$A:$A,$B9698)&gt;0,"Yes","No"))</f>
        <v/>
      </c>
      <c r="R9698" s="17">
        <f>IF($B9698="","",MIN(1,DAY($A9698)/IF($N9698="Superstore",Settings!$B$5,Settings!$B$4)))</f>
        <v/>
      </c>
      <c r="S9698" s="17">
        <f>IF(OR($B9698="",$G9698="",$R9698=0),"",$G9698/$R9698)</f>
        <v/>
      </c>
      <c r="T9698">
        <f>IF($S9698="","",IF($S9698&lt;Settings!$B$8,"Critical",IF($S9698&lt;Settings!$B$9,"Semi Critical","Non Critical")))</f>
        <v/>
      </c>
      <c r="U9698">
        <f>IF($B9698="","",IFERROR(VLOOKUP($O9698,Leaders!$A:$B,2,0),"Not Mapped"))</f>
        <v/>
      </c>
    </row>
    <row r="9699">
      <c r="A9699" s="16" t="n"/>
      <c r="G9699" s="17" t="n"/>
      <c r="H9699" s="17" t="n"/>
      <c r="I9699" s="17" t="n"/>
      <c r="J9699" s="17" t="n"/>
      <c r="K9699" s="17" t="n"/>
      <c r="L9699" s="17" t="n"/>
      <c r="N9699">
        <f>IF($B9699="","",IF($C9699="SUPERSTORE","Superstore","DH"))</f>
        <v/>
      </c>
      <c r="O9699">
        <f>IF($B9699="","",IFERROR(VLOOKUP($B9699,Mapping!$A:$C,2,0),"Not Mapped"))</f>
        <v/>
      </c>
      <c r="P9699">
        <f>IF($B9699="","",IFERROR(VLOOKUP($B9699,Mapping!$A:$C,3,0),"Not Mapped"))</f>
        <v/>
      </c>
      <c r="Q9699">
        <f>IF($B9699="","",IF(COUNTIF(Exclusions!$A:$A,$B9699)&gt;0,"Yes","No"))</f>
        <v/>
      </c>
      <c r="R9699" s="17">
        <f>IF($B9699="","",MIN(1,DAY($A9699)/IF($N9699="Superstore",Settings!$B$5,Settings!$B$4)))</f>
        <v/>
      </c>
      <c r="S9699" s="17">
        <f>IF(OR($B9699="",$G9699="",$R9699=0),"",$G9699/$R9699)</f>
        <v/>
      </c>
      <c r="T9699">
        <f>IF($S9699="","",IF($S9699&lt;Settings!$B$8,"Critical",IF($S9699&lt;Settings!$B$9,"Semi Critical","Non Critical")))</f>
        <v/>
      </c>
      <c r="U9699">
        <f>IF($B9699="","",IFERROR(VLOOKUP($O9699,Leaders!$A:$B,2,0),"Not Mapped"))</f>
        <v/>
      </c>
    </row>
    <row r="9700">
      <c r="A9700" s="16" t="n"/>
      <c r="G9700" s="17" t="n"/>
      <c r="H9700" s="17" t="n"/>
      <c r="I9700" s="17" t="n"/>
      <c r="J9700" s="17" t="n"/>
      <c r="K9700" s="17" t="n"/>
      <c r="L9700" s="17" t="n"/>
      <c r="N9700">
        <f>IF($B9700="","",IF($C9700="SUPERSTORE","Superstore","DH"))</f>
        <v/>
      </c>
      <c r="O9700">
        <f>IF($B9700="","",IFERROR(VLOOKUP($B9700,Mapping!$A:$C,2,0),"Not Mapped"))</f>
        <v/>
      </c>
      <c r="P9700">
        <f>IF($B9700="","",IFERROR(VLOOKUP($B9700,Mapping!$A:$C,3,0),"Not Mapped"))</f>
        <v/>
      </c>
      <c r="Q9700">
        <f>IF($B9700="","",IF(COUNTIF(Exclusions!$A:$A,$B9700)&gt;0,"Yes","No"))</f>
        <v/>
      </c>
      <c r="R9700" s="17">
        <f>IF($B9700="","",MIN(1,DAY($A9700)/IF($N9700="Superstore",Settings!$B$5,Settings!$B$4)))</f>
        <v/>
      </c>
      <c r="S9700" s="17">
        <f>IF(OR($B9700="",$G9700="",$R9700=0),"",$G9700/$R9700)</f>
        <v/>
      </c>
      <c r="T9700">
        <f>IF($S9700="","",IF($S9700&lt;Settings!$B$8,"Critical",IF($S9700&lt;Settings!$B$9,"Semi Critical","Non Critical")))</f>
        <v/>
      </c>
      <c r="U9700">
        <f>IF($B9700="","",IFERROR(VLOOKUP($O9700,Leaders!$A:$B,2,0),"Not Mapped"))</f>
        <v/>
      </c>
    </row>
    <row r="9701">
      <c r="A9701" s="16" t="n"/>
      <c r="G9701" s="17" t="n"/>
      <c r="H9701" s="17" t="n"/>
      <c r="I9701" s="17" t="n"/>
      <c r="J9701" s="17" t="n"/>
      <c r="K9701" s="17" t="n"/>
      <c r="L9701" s="17" t="n"/>
      <c r="N9701">
        <f>IF($B9701="","",IF($C9701="SUPERSTORE","Superstore","DH"))</f>
        <v/>
      </c>
      <c r="O9701">
        <f>IF($B9701="","",IFERROR(VLOOKUP($B9701,Mapping!$A:$C,2,0),"Not Mapped"))</f>
        <v/>
      </c>
      <c r="P9701">
        <f>IF($B9701="","",IFERROR(VLOOKUP($B9701,Mapping!$A:$C,3,0),"Not Mapped"))</f>
        <v/>
      </c>
      <c r="Q9701">
        <f>IF($B9701="","",IF(COUNTIF(Exclusions!$A:$A,$B9701)&gt;0,"Yes","No"))</f>
        <v/>
      </c>
      <c r="R9701" s="17">
        <f>IF($B9701="","",MIN(1,DAY($A9701)/IF($N9701="Superstore",Settings!$B$5,Settings!$B$4)))</f>
        <v/>
      </c>
      <c r="S9701" s="17">
        <f>IF(OR($B9701="",$G9701="",$R9701=0),"",$G9701/$R9701)</f>
        <v/>
      </c>
      <c r="T9701">
        <f>IF($S9701="","",IF($S9701&lt;Settings!$B$8,"Critical",IF($S9701&lt;Settings!$B$9,"Semi Critical","Non Critical")))</f>
        <v/>
      </c>
      <c r="U9701">
        <f>IF($B9701="","",IFERROR(VLOOKUP($O9701,Leaders!$A:$B,2,0),"Not Mapped"))</f>
        <v/>
      </c>
    </row>
    <row r="9702">
      <c r="A9702" s="16" t="n"/>
      <c r="G9702" s="17" t="n"/>
      <c r="H9702" s="17" t="n"/>
      <c r="I9702" s="17" t="n"/>
      <c r="J9702" s="17" t="n"/>
      <c r="K9702" s="17" t="n"/>
      <c r="L9702" s="17" t="n"/>
      <c r="N9702">
        <f>IF($B9702="","",IF($C9702="SUPERSTORE","Superstore","DH"))</f>
        <v/>
      </c>
      <c r="O9702">
        <f>IF($B9702="","",IFERROR(VLOOKUP($B9702,Mapping!$A:$C,2,0),"Not Mapped"))</f>
        <v/>
      </c>
      <c r="P9702">
        <f>IF($B9702="","",IFERROR(VLOOKUP($B9702,Mapping!$A:$C,3,0),"Not Mapped"))</f>
        <v/>
      </c>
      <c r="Q9702">
        <f>IF($B9702="","",IF(COUNTIF(Exclusions!$A:$A,$B9702)&gt;0,"Yes","No"))</f>
        <v/>
      </c>
      <c r="R9702" s="17">
        <f>IF($B9702="","",MIN(1,DAY($A9702)/IF($N9702="Superstore",Settings!$B$5,Settings!$B$4)))</f>
        <v/>
      </c>
      <c r="S9702" s="17">
        <f>IF(OR($B9702="",$G9702="",$R9702=0),"",$G9702/$R9702)</f>
        <v/>
      </c>
      <c r="T9702">
        <f>IF($S9702="","",IF($S9702&lt;Settings!$B$8,"Critical",IF($S9702&lt;Settings!$B$9,"Semi Critical","Non Critical")))</f>
        <v/>
      </c>
      <c r="U9702">
        <f>IF($B9702="","",IFERROR(VLOOKUP($O9702,Leaders!$A:$B,2,0),"Not Mapped"))</f>
        <v/>
      </c>
    </row>
    <row r="9703">
      <c r="A9703" s="16" t="n"/>
      <c r="G9703" s="17" t="n"/>
      <c r="H9703" s="17" t="n"/>
      <c r="I9703" s="17" t="n"/>
      <c r="J9703" s="17" t="n"/>
      <c r="K9703" s="17" t="n"/>
      <c r="L9703" s="17" t="n"/>
      <c r="N9703">
        <f>IF($B9703="","",IF($C9703="SUPERSTORE","Superstore","DH"))</f>
        <v/>
      </c>
      <c r="O9703">
        <f>IF($B9703="","",IFERROR(VLOOKUP($B9703,Mapping!$A:$C,2,0),"Not Mapped"))</f>
        <v/>
      </c>
      <c r="P9703">
        <f>IF($B9703="","",IFERROR(VLOOKUP($B9703,Mapping!$A:$C,3,0),"Not Mapped"))</f>
        <v/>
      </c>
      <c r="Q9703">
        <f>IF($B9703="","",IF(COUNTIF(Exclusions!$A:$A,$B9703)&gt;0,"Yes","No"))</f>
        <v/>
      </c>
      <c r="R9703" s="17">
        <f>IF($B9703="","",MIN(1,DAY($A9703)/IF($N9703="Superstore",Settings!$B$5,Settings!$B$4)))</f>
        <v/>
      </c>
      <c r="S9703" s="17">
        <f>IF(OR($B9703="",$G9703="",$R9703=0),"",$G9703/$R9703)</f>
        <v/>
      </c>
      <c r="T9703">
        <f>IF($S9703="","",IF($S9703&lt;Settings!$B$8,"Critical",IF($S9703&lt;Settings!$B$9,"Semi Critical","Non Critical")))</f>
        <v/>
      </c>
      <c r="U9703">
        <f>IF($B9703="","",IFERROR(VLOOKUP($O9703,Leaders!$A:$B,2,0),"Not Mapped"))</f>
        <v/>
      </c>
    </row>
    <row r="9704">
      <c r="A9704" s="16" t="n"/>
      <c r="G9704" s="17" t="n"/>
      <c r="H9704" s="17" t="n"/>
      <c r="I9704" s="17" t="n"/>
      <c r="J9704" s="17" t="n"/>
      <c r="K9704" s="17" t="n"/>
      <c r="L9704" s="17" t="n"/>
      <c r="N9704">
        <f>IF($B9704="","",IF($C9704="SUPERSTORE","Superstore","DH"))</f>
        <v/>
      </c>
      <c r="O9704">
        <f>IF($B9704="","",IFERROR(VLOOKUP($B9704,Mapping!$A:$C,2,0),"Not Mapped"))</f>
        <v/>
      </c>
      <c r="P9704">
        <f>IF($B9704="","",IFERROR(VLOOKUP($B9704,Mapping!$A:$C,3,0),"Not Mapped"))</f>
        <v/>
      </c>
      <c r="Q9704">
        <f>IF($B9704="","",IF(COUNTIF(Exclusions!$A:$A,$B9704)&gt;0,"Yes","No"))</f>
        <v/>
      </c>
      <c r="R9704" s="17">
        <f>IF($B9704="","",MIN(1,DAY($A9704)/IF($N9704="Superstore",Settings!$B$5,Settings!$B$4)))</f>
        <v/>
      </c>
      <c r="S9704" s="17">
        <f>IF(OR($B9704="",$G9704="",$R9704=0),"",$G9704/$R9704)</f>
        <v/>
      </c>
      <c r="T9704">
        <f>IF($S9704="","",IF($S9704&lt;Settings!$B$8,"Critical",IF($S9704&lt;Settings!$B$9,"Semi Critical","Non Critical")))</f>
        <v/>
      </c>
      <c r="U9704">
        <f>IF($B9704="","",IFERROR(VLOOKUP($O9704,Leaders!$A:$B,2,0),"Not Mapped"))</f>
        <v/>
      </c>
    </row>
    <row r="9705">
      <c r="A9705" s="16" t="n"/>
      <c r="G9705" s="17" t="n"/>
      <c r="H9705" s="17" t="n"/>
      <c r="I9705" s="17" t="n"/>
      <c r="J9705" s="17" t="n"/>
      <c r="K9705" s="17" t="n"/>
      <c r="L9705" s="17" t="n"/>
      <c r="N9705">
        <f>IF($B9705="","",IF($C9705="SUPERSTORE","Superstore","DH"))</f>
        <v/>
      </c>
      <c r="O9705">
        <f>IF($B9705="","",IFERROR(VLOOKUP($B9705,Mapping!$A:$C,2,0),"Not Mapped"))</f>
        <v/>
      </c>
      <c r="P9705">
        <f>IF($B9705="","",IFERROR(VLOOKUP($B9705,Mapping!$A:$C,3,0),"Not Mapped"))</f>
        <v/>
      </c>
      <c r="Q9705">
        <f>IF($B9705="","",IF(COUNTIF(Exclusions!$A:$A,$B9705)&gt;0,"Yes","No"))</f>
        <v/>
      </c>
      <c r="R9705" s="17">
        <f>IF($B9705="","",MIN(1,DAY($A9705)/IF($N9705="Superstore",Settings!$B$5,Settings!$B$4)))</f>
        <v/>
      </c>
      <c r="S9705" s="17">
        <f>IF(OR($B9705="",$G9705="",$R9705=0),"",$G9705/$R9705)</f>
        <v/>
      </c>
      <c r="T9705">
        <f>IF($S9705="","",IF($S9705&lt;Settings!$B$8,"Critical",IF($S9705&lt;Settings!$B$9,"Semi Critical","Non Critical")))</f>
        <v/>
      </c>
      <c r="U9705">
        <f>IF($B9705="","",IFERROR(VLOOKUP($O9705,Leaders!$A:$B,2,0),"Not Mapped"))</f>
        <v/>
      </c>
    </row>
    <row r="9706">
      <c r="A9706" s="16" t="n"/>
      <c r="G9706" s="17" t="n"/>
      <c r="H9706" s="17" t="n"/>
      <c r="I9706" s="17" t="n"/>
      <c r="J9706" s="17" t="n"/>
      <c r="K9706" s="17" t="n"/>
      <c r="L9706" s="17" t="n"/>
      <c r="N9706">
        <f>IF($B9706="","",IF($C9706="SUPERSTORE","Superstore","DH"))</f>
        <v/>
      </c>
      <c r="O9706">
        <f>IF($B9706="","",IFERROR(VLOOKUP($B9706,Mapping!$A:$C,2,0),"Not Mapped"))</f>
        <v/>
      </c>
      <c r="P9706">
        <f>IF($B9706="","",IFERROR(VLOOKUP($B9706,Mapping!$A:$C,3,0),"Not Mapped"))</f>
        <v/>
      </c>
      <c r="Q9706">
        <f>IF($B9706="","",IF(COUNTIF(Exclusions!$A:$A,$B9706)&gt;0,"Yes","No"))</f>
        <v/>
      </c>
      <c r="R9706" s="17">
        <f>IF($B9706="","",MIN(1,DAY($A9706)/IF($N9706="Superstore",Settings!$B$5,Settings!$B$4)))</f>
        <v/>
      </c>
      <c r="S9706" s="17">
        <f>IF(OR($B9706="",$G9706="",$R9706=0),"",$G9706/$R9706)</f>
        <v/>
      </c>
      <c r="T9706">
        <f>IF($S9706="","",IF($S9706&lt;Settings!$B$8,"Critical",IF($S9706&lt;Settings!$B$9,"Semi Critical","Non Critical")))</f>
        <v/>
      </c>
      <c r="U9706">
        <f>IF($B9706="","",IFERROR(VLOOKUP($O9706,Leaders!$A:$B,2,0),"Not Mapped"))</f>
        <v/>
      </c>
    </row>
    <row r="9707">
      <c r="A9707" s="16" t="n"/>
      <c r="G9707" s="17" t="n"/>
      <c r="H9707" s="17" t="n"/>
      <c r="I9707" s="17" t="n"/>
      <c r="J9707" s="17" t="n"/>
      <c r="K9707" s="17" t="n"/>
      <c r="L9707" s="17" t="n"/>
      <c r="N9707">
        <f>IF($B9707="","",IF($C9707="SUPERSTORE","Superstore","DH"))</f>
        <v/>
      </c>
      <c r="O9707">
        <f>IF($B9707="","",IFERROR(VLOOKUP($B9707,Mapping!$A:$C,2,0),"Not Mapped"))</f>
        <v/>
      </c>
      <c r="P9707">
        <f>IF($B9707="","",IFERROR(VLOOKUP($B9707,Mapping!$A:$C,3,0),"Not Mapped"))</f>
        <v/>
      </c>
      <c r="Q9707">
        <f>IF($B9707="","",IF(COUNTIF(Exclusions!$A:$A,$B9707)&gt;0,"Yes","No"))</f>
        <v/>
      </c>
      <c r="R9707" s="17">
        <f>IF($B9707="","",MIN(1,DAY($A9707)/IF($N9707="Superstore",Settings!$B$5,Settings!$B$4)))</f>
        <v/>
      </c>
      <c r="S9707" s="17">
        <f>IF(OR($B9707="",$G9707="",$R9707=0),"",$G9707/$R9707)</f>
        <v/>
      </c>
      <c r="T9707">
        <f>IF($S9707="","",IF($S9707&lt;Settings!$B$8,"Critical",IF($S9707&lt;Settings!$B$9,"Semi Critical","Non Critical")))</f>
        <v/>
      </c>
      <c r="U9707">
        <f>IF($B9707="","",IFERROR(VLOOKUP($O9707,Leaders!$A:$B,2,0),"Not Mapped"))</f>
        <v/>
      </c>
    </row>
    <row r="9708">
      <c r="A9708" s="16" t="n"/>
      <c r="G9708" s="17" t="n"/>
      <c r="H9708" s="17" t="n"/>
      <c r="I9708" s="17" t="n"/>
      <c r="J9708" s="17" t="n"/>
      <c r="K9708" s="17" t="n"/>
      <c r="L9708" s="17" t="n"/>
      <c r="N9708">
        <f>IF($B9708="","",IF($C9708="SUPERSTORE","Superstore","DH"))</f>
        <v/>
      </c>
      <c r="O9708">
        <f>IF($B9708="","",IFERROR(VLOOKUP($B9708,Mapping!$A:$C,2,0),"Not Mapped"))</f>
        <v/>
      </c>
      <c r="P9708">
        <f>IF($B9708="","",IFERROR(VLOOKUP($B9708,Mapping!$A:$C,3,0),"Not Mapped"))</f>
        <v/>
      </c>
      <c r="Q9708">
        <f>IF($B9708="","",IF(COUNTIF(Exclusions!$A:$A,$B9708)&gt;0,"Yes","No"))</f>
        <v/>
      </c>
      <c r="R9708" s="17">
        <f>IF($B9708="","",MIN(1,DAY($A9708)/IF($N9708="Superstore",Settings!$B$5,Settings!$B$4)))</f>
        <v/>
      </c>
      <c r="S9708" s="17">
        <f>IF(OR($B9708="",$G9708="",$R9708=0),"",$G9708/$R9708)</f>
        <v/>
      </c>
      <c r="T9708">
        <f>IF($S9708="","",IF($S9708&lt;Settings!$B$8,"Critical",IF($S9708&lt;Settings!$B$9,"Semi Critical","Non Critical")))</f>
        <v/>
      </c>
      <c r="U9708">
        <f>IF($B9708="","",IFERROR(VLOOKUP($O9708,Leaders!$A:$B,2,0),"Not Mapped"))</f>
        <v/>
      </c>
    </row>
    <row r="9709">
      <c r="A9709" s="16" t="n"/>
      <c r="G9709" s="17" t="n"/>
      <c r="H9709" s="17" t="n"/>
      <c r="I9709" s="17" t="n"/>
      <c r="J9709" s="17" t="n"/>
      <c r="K9709" s="17" t="n"/>
      <c r="L9709" s="17" t="n"/>
      <c r="N9709">
        <f>IF($B9709="","",IF($C9709="SUPERSTORE","Superstore","DH"))</f>
        <v/>
      </c>
      <c r="O9709">
        <f>IF($B9709="","",IFERROR(VLOOKUP($B9709,Mapping!$A:$C,2,0),"Not Mapped"))</f>
        <v/>
      </c>
      <c r="P9709">
        <f>IF($B9709="","",IFERROR(VLOOKUP($B9709,Mapping!$A:$C,3,0),"Not Mapped"))</f>
        <v/>
      </c>
      <c r="Q9709">
        <f>IF($B9709="","",IF(COUNTIF(Exclusions!$A:$A,$B9709)&gt;0,"Yes","No"))</f>
        <v/>
      </c>
      <c r="R9709" s="17">
        <f>IF($B9709="","",MIN(1,DAY($A9709)/IF($N9709="Superstore",Settings!$B$5,Settings!$B$4)))</f>
        <v/>
      </c>
      <c r="S9709" s="17">
        <f>IF(OR($B9709="",$G9709="",$R9709=0),"",$G9709/$R9709)</f>
        <v/>
      </c>
      <c r="T9709">
        <f>IF($S9709="","",IF($S9709&lt;Settings!$B$8,"Critical",IF($S9709&lt;Settings!$B$9,"Semi Critical","Non Critical")))</f>
        <v/>
      </c>
      <c r="U9709">
        <f>IF($B9709="","",IFERROR(VLOOKUP($O9709,Leaders!$A:$B,2,0),"Not Mapped"))</f>
        <v/>
      </c>
    </row>
    <row r="9710">
      <c r="A9710" s="16" t="n"/>
      <c r="G9710" s="17" t="n"/>
      <c r="H9710" s="17" t="n"/>
      <c r="I9710" s="17" t="n"/>
      <c r="J9710" s="17" t="n"/>
      <c r="K9710" s="17" t="n"/>
      <c r="L9710" s="17" t="n"/>
      <c r="N9710">
        <f>IF($B9710="","",IF($C9710="SUPERSTORE","Superstore","DH"))</f>
        <v/>
      </c>
      <c r="O9710">
        <f>IF($B9710="","",IFERROR(VLOOKUP($B9710,Mapping!$A:$C,2,0),"Not Mapped"))</f>
        <v/>
      </c>
      <c r="P9710">
        <f>IF($B9710="","",IFERROR(VLOOKUP($B9710,Mapping!$A:$C,3,0),"Not Mapped"))</f>
        <v/>
      </c>
      <c r="Q9710">
        <f>IF($B9710="","",IF(COUNTIF(Exclusions!$A:$A,$B9710)&gt;0,"Yes","No"))</f>
        <v/>
      </c>
      <c r="R9710" s="17">
        <f>IF($B9710="","",MIN(1,DAY($A9710)/IF($N9710="Superstore",Settings!$B$5,Settings!$B$4)))</f>
        <v/>
      </c>
      <c r="S9710" s="17">
        <f>IF(OR($B9710="",$G9710="",$R9710=0),"",$G9710/$R9710)</f>
        <v/>
      </c>
      <c r="T9710">
        <f>IF($S9710="","",IF($S9710&lt;Settings!$B$8,"Critical",IF($S9710&lt;Settings!$B$9,"Semi Critical","Non Critical")))</f>
        <v/>
      </c>
      <c r="U9710">
        <f>IF($B9710="","",IFERROR(VLOOKUP($O9710,Leaders!$A:$B,2,0),"Not Mapped"))</f>
        <v/>
      </c>
    </row>
    <row r="9711">
      <c r="A9711" s="16" t="n"/>
      <c r="G9711" s="17" t="n"/>
      <c r="H9711" s="17" t="n"/>
      <c r="I9711" s="17" t="n"/>
      <c r="J9711" s="17" t="n"/>
      <c r="K9711" s="17" t="n"/>
      <c r="L9711" s="17" t="n"/>
      <c r="N9711">
        <f>IF($B9711="","",IF($C9711="SUPERSTORE","Superstore","DH"))</f>
        <v/>
      </c>
      <c r="O9711">
        <f>IF($B9711="","",IFERROR(VLOOKUP($B9711,Mapping!$A:$C,2,0),"Not Mapped"))</f>
        <v/>
      </c>
      <c r="P9711">
        <f>IF($B9711="","",IFERROR(VLOOKUP($B9711,Mapping!$A:$C,3,0),"Not Mapped"))</f>
        <v/>
      </c>
      <c r="Q9711">
        <f>IF($B9711="","",IF(COUNTIF(Exclusions!$A:$A,$B9711)&gt;0,"Yes","No"))</f>
        <v/>
      </c>
      <c r="R9711" s="17">
        <f>IF($B9711="","",MIN(1,DAY($A9711)/IF($N9711="Superstore",Settings!$B$5,Settings!$B$4)))</f>
        <v/>
      </c>
      <c r="S9711" s="17">
        <f>IF(OR($B9711="",$G9711="",$R9711=0),"",$G9711/$R9711)</f>
        <v/>
      </c>
      <c r="T9711">
        <f>IF($S9711="","",IF($S9711&lt;Settings!$B$8,"Critical",IF($S9711&lt;Settings!$B$9,"Semi Critical","Non Critical")))</f>
        <v/>
      </c>
      <c r="U9711">
        <f>IF($B9711="","",IFERROR(VLOOKUP($O9711,Leaders!$A:$B,2,0),"Not Mapped"))</f>
        <v/>
      </c>
    </row>
    <row r="9712">
      <c r="A9712" s="16" t="n"/>
      <c r="G9712" s="17" t="n"/>
      <c r="H9712" s="17" t="n"/>
      <c r="I9712" s="17" t="n"/>
      <c r="J9712" s="17" t="n"/>
      <c r="K9712" s="17" t="n"/>
      <c r="L9712" s="17" t="n"/>
      <c r="N9712">
        <f>IF($B9712="","",IF($C9712="SUPERSTORE","Superstore","DH"))</f>
        <v/>
      </c>
      <c r="O9712">
        <f>IF($B9712="","",IFERROR(VLOOKUP($B9712,Mapping!$A:$C,2,0),"Not Mapped"))</f>
        <v/>
      </c>
      <c r="P9712">
        <f>IF($B9712="","",IFERROR(VLOOKUP($B9712,Mapping!$A:$C,3,0),"Not Mapped"))</f>
        <v/>
      </c>
      <c r="Q9712">
        <f>IF($B9712="","",IF(COUNTIF(Exclusions!$A:$A,$B9712)&gt;0,"Yes","No"))</f>
        <v/>
      </c>
      <c r="R9712" s="17">
        <f>IF($B9712="","",MIN(1,DAY($A9712)/IF($N9712="Superstore",Settings!$B$5,Settings!$B$4)))</f>
        <v/>
      </c>
      <c r="S9712" s="17">
        <f>IF(OR($B9712="",$G9712="",$R9712=0),"",$G9712/$R9712)</f>
        <v/>
      </c>
      <c r="T9712">
        <f>IF($S9712="","",IF($S9712&lt;Settings!$B$8,"Critical",IF($S9712&lt;Settings!$B$9,"Semi Critical","Non Critical")))</f>
        <v/>
      </c>
      <c r="U9712">
        <f>IF($B9712="","",IFERROR(VLOOKUP($O9712,Leaders!$A:$B,2,0),"Not Mapped"))</f>
        <v/>
      </c>
    </row>
    <row r="9713">
      <c r="A9713" s="16" t="n"/>
      <c r="G9713" s="17" t="n"/>
      <c r="H9713" s="17" t="n"/>
      <c r="I9713" s="17" t="n"/>
      <c r="J9713" s="17" t="n"/>
      <c r="K9713" s="17" t="n"/>
      <c r="L9713" s="17" t="n"/>
      <c r="N9713">
        <f>IF($B9713="","",IF($C9713="SUPERSTORE","Superstore","DH"))</f>
        <v/>
      </c>
      <c r="O9713">
        <f>IF($B9713="","",IFERROR(VLOOKUP($B9713,Mapping!$A:$C,2,0),"Not Mapped"))</f>
        <v/>
      </c>
      <c r="P9713">
        <f>IF($B9713="","",IFERROR(VLOOKUP($B9713,Mapping!$A:$C,3,0),"Not Mapped"))</f>
        <v/>
      </c>
      <c r="Q9713">
        <f>IF($B9713="","",IF(COUNTIF(Exclusions!$A:$A,$B9713)&gt;0,"Yes","No"))</f>
        <v/>
      </c>
      <c r="R9713" s="17">
        <f>IF($B9713="","",MIN(1,DAY($A9713)/IF($N9713="Superstore",Settings!$B$5,Settings!$B$4)))</f>
        <v/>
      </c>
      <c r="S9713" s="17">
        <f>IF(OR($B9713="",$G9713="",$R9713=0),"",$G9713/$R9713)</f>
        <v/>
      </c>
      <c r="T9713">
        <f>IF($S9713="","",IF($S9713&lt;Settings!$B$8,"Critical",IF($S9713&lt;Settings!$B$9,"Semi Critical","Non Critical")))</f>
        <v/>
      </c>
      <c r="U9713">
        <f>IF($B9713="","",IFERROR(VLOOKUP($O9713,Leaders!$A:$B,2,0),"Not Mapped"))</f>
        <v/>
      </c>
    </row>
    <row r="9714">
      <c r="A9714" s="16" t="n"/>
      <c r="G9714" s="17" t="n"/>
      <c r="H9714" s="17" t="n"/>
      <c r="I9714" s="17" t="n"/>
      <c r="J9714" s="17" t="n"/>
      <c r="K9714" s="17" t="n"/>
      <c r="L9714" s="17" t="n"/>
      <c r="N9714">
        <f>IF($B9714="","",IF($C9714="SUPERSTORE","Superstore","DH"))</f>
        <v/>
      </c>
      <c r="O9714">
        <f>IF($B9714="","",IFERROR(VLOOKUP($B9714,Mapping!$A:$C,2,0),"Not Mapped"))</f>
        <v/>
      </c>
      <c r="P9714">
        <f>IF($B9714="","",IFERROR(VLOOKUP($B9714,Mapping!$A:$C,3,0),"Not Mapped"))</f>
        <v/>
      </c>
      <c r="Q9714">
        <f>IF($B9714="","",IF(COUNTIF(Exclusions!$A:$A,$B9714)&gt;0,"Yes","No"))</f>
        <v/>
      </c>
      <c r="R9714" s="17">
        <f>IF($B9714="","",MIN(1,DAY($A9714)/IF($N9714="Superstore",Settings!$B$5,Settings!$B$4)))</f>
        <v/>
      </c>
      <c r="S9714" s="17">
        <f>IF(OR($B9714="",$G9714="",$R9714=0),"",$G9714/$R9714)</f>
        <v/>
      </c>
      <c r="T9714">
        <f>IF($S9714="","",IF($S9714&lt;Settings!$B$8,"Critical",IF($S9714&lt;Settings!$B$9,"Semi Critical","Non Critical")))</f>
        <v/>
      </c>
      <c r="U9714">
        <f>IF($B9714="","",IFERROR(VLOOKUP($O9714,Leaders!$A:$B,2,0),"Not Mapped"))</f>
        <v/>
      </c>
    </row>
    <row r="9715">
      <c r="A9715" s="16" t="n"/>
      <c r="G9715" s="17" t="n"/>
      <c r="H9715" s="17" t="n"/>
      <c r="I9715" s="17" t="n"/>
      <c r="J9715" s="17" t="n"/>
      <c r="K9715" s="17" t="n"/>
      <c r="L9715" s="17" t="n"/>
      <c r="N9715">
        <f>IF($B9715="","",IF($C9715="SUPERSTORE","Superstore","DH"))</f>
        <v/>
      </c>
      <c r="O9715">
        <f>IF($B9715="","",IFERROR(VLOOKUP($B9715,Mapping!$A:$C,2,0),"Not Mapped"))</f>
        <v/>
      </c>
      <c r="P9715">
        <f>IF($B9715="","",IFERROR(VLOOKUP($B9715,Mapping!$A:$C,3,0),"Not Mapped"))</f>
        <v/>
      </c>
      <c r="Q9715">
        <f>IF($B9715="","",IF(COUNTIF(Exclusions!$A:$A,$B9715)&gt;0,"Yes","No"))</f>
        <v/>
      </c>
      <c r="R9715" s="17">
        <f>IF($B9715="","",MIN(1,DAY($A9715)/IF($N9715="Superstore",Settings!$B$5,Settings!$B$4)))</f>
        <v/>
      </c>
      <c r="S9715" s="17">
        <f>IF(OR($B9715="",$G9715="",$R9715=0),"",$G9715/$R9715)</f>
        <v/>
      </c>
      <c r="T9715">
        <f>IF($S9715="","",IF($S9715&lt;Settings!$B$8,"Critical",IF($S9715&lt;Settings!$B$9,"Semi Critical","Non Critical")))</f>
        <v/>
      </c>
      <c r="U9715">
        <f>IF($B9715="","",IFERROR(VLOOKUP($O9715,Leaders!$A:$B,2,0),"Not Mapped"))</f>
        <v/>
      </c>
    </row>
    <row r="9716">
      <c r="A9716" s="16" t="n"/>
      <c r="G9716" s="17" t="n"/>
      <c r="H9716" s="17" t="n"/>
      <c r="I9716" s="17" t="n"/>
      <c r="J9716" s="17" t="n"/>
      <c r="K9716" s="17" t="n"/>
      <c r="L9716" s="17" t="n"/>
      <c r="N9716">
        <f>IF($B9716="","",IF($C9716="SUPERSTORE","Superstore","DH"))</f>
        <v/>
      </c>
      <c r="O9716">
        <f>IF($B9716="","",IFERROR(VLOOKUP($B9716,Mapping!$A:$C,2,0),"Not Mapped"))</f>
        <v/>
      </c>
      <c r="P9716">
        <f>IF($B9716="","",IFERROR(VLOOKUP($B9716,Mapping!$A:$C,3,0),"Not Mapped"))</f>
        <v/>
      </c>
      <c r="Q9716">
        <f>IF($B9716="","",IF(COUNTIF(Exclusions!$A:$A,$B9716)&gt;0,"Yes","No"))</f>
        <v/>
      </c>
      <c r="R9716" s="17">
        <f>IF($B9716="","",MIN(1,DAY($A9716)/IF($N9716="Superstore",Settings!$B$5,Settings!$B$4)))</f>
        <v/>
      </c>
      <c r="S9716" s="17">
        <f>IF(OR($B9716="",$G9716="",$R9716=0),"",$G9716/$R9716)</f>
        <v/>
      </c>
      <c r="T9716">
        <f>IF($S9716="","",IF($S9716&lt;Settings!$B$8,"Critical",IF($S9716&lt;Settings!$B$9,"Semi Critical","Non Critical")))</f>
        <v/>
      </c>
      <c r="U9716">
        <f>IF($B9716="","",IFERROR(VLOOKUP($O9716,Leaders!$A:$B,2,0),"Not Mapped"))</f>
        <v/>
      </c>
    </row>
    <row r="9717">
      <c r="A9717" s="16" t="n"/>
      <c r="G9717" s="17" t="n"/>
      <c r="H9717" s="17" t="n"/>
      <c r="I9717" s="17" t="n"/>
      <c r="J9717" s="17" t="n"/>
      <c r="K9717" s="17" t="n"/>
      <c r="L9717" s="17" t="n"/>
      <c r="N9717">
        <f>IF($B9717="","",IF($C9717="SUPERSTORE","Superstore","DH"))</f>
        <v/>
      </c>
      <c r="O9717">
        <f>IF($B9717="","",IFERROR(VLOOKUP($B9717,Mapping!$A:$C,2,0),"Not Mapped"))</f>
        <v/>
      </c>
      <c r="P9717">
        <f>IF($B9717="","",IFERROR(VLOOKUP($B9717,Mapping!$A:$C,3,0),"Not Mapped"))</f>
        <v/>
      </c>
      <c r="Q9717">
        <f>IF($B9717="","",IF(COUNTIF(Exclusions!$A:$A,$B9717)&gt;0,"Yes","No"))</f>
        <v/>
      </c>
      <c r="R9717" s="17">
        <f>IF($B9717="","",MIN(1,DAY($A9717)/IF($N9717="Superstore",Settings!$B$5,Settings!$B$4)))</f>
        <v/>
      </c>
      <c r="S9717" s="17">
        <f>IF(OR($B9717="",$G9717="",$R9717=0),"",$G9717/$R9717)</f>
        <v/>
      </c>
      <c r="T9717">
        <f>IF($S9717="","",IF($S9717&lt;Settings!$B$8,"Critical",IF($S9717&lt;Settings!$B$9,"Semi Critical","Non Critical")))</f>
        <v/>
      </c>
      <c r="U9717">
        <f>IF($B9717="","",IFERROR(VLOOKUP($O9717,Leaders!$A:$B,2,0),"Not Mapped"))</f>
        <v/>
      </c>
    </row>
    <row r="9718">
      <c r="A9718" s="16" t="n"/>
      <c r="G9718" s="17" t="n"/>
      <c r="H9718" s="17" t="n"/>
      <c r="I9718" s="17" t="n"/>
      <c r="J9718" s="17" t="n"/>
      <c r="K9718" s="17" t="n"/>
      <c r="L9718" s="17" t="n"/>
      <c r="N9718">
        <f>IF($B9718="","",IF($C9718="SUPERSTORE","Superstore","DH"))</f>
        <v/>
      </c>
      <c r="O9718">
        <f>IF($B9718="","",IFERROR(VLOOKUP($B9718,Mapping!$A:$C,2,0),"Not Mapped"))</f>
        <v/>
      </c>
      <c r="P9718">
        <f>IF($B9718="","",IFERROR(VLOOKUP($B9718,Mapping!$A:$C,3,0),"Not Mapped"))</f>
        <v/>
      </c>
      <c r="Q9718">
        <f>IF($B9718="","",IF(COUNTIF(Exclusions!$A:$A,$B9718)&gt;0,"Yes","No"))</f>
        <v/>
      </c>
      <c r="R9718" s="17">
        <f>IF($B9718="","",MIN(1,DAY($A9718)/IF($N9718="Superstore",Settings!$B$5,Settings!$B$4)))</f>
        <v/>
      </c>
      <c r="S9718" s="17">
        <f>IF(OR($B9718="",$G9718="",$R9718=0),"",$G9718/$R9718)</f>
        <v/>
      </c>
      <c r="T9718">
        <f>IF($S9718="","",IF($S9718&lt;Settings!$B$8,"Critical",IF($S9718&lt;Settings!$B$9,"Semi Critical","Non Critical")))</f>
        <v/>
      </c>
      <c r="U9718">
        <f>IF($B9718="","",IFERROR(VLOOKUP($O9718,Leaders!$A:$B,2,0),"Not Mapped"))</f>
        <v/>
      </c>
    </row>
    <row r="9719">
      <c r="A9719" s="16" t="n"/>
      <c r="G9719" s="17" t="n"/>
      <c r="H9719" s="17" t="n"/>
      <c r="I9719" s="17" t="n"/>
      <c r="J9719" s="17" t="n"/>
      <c r="K9719" s="17" t="n"/>
      <c r="L9719" s="17" t="n"/>
      <c r="N9719">
        <f>IF($B9719="","",IF($C9719="SUPERSTORE","Superstore","DH"))</f>
        <v/>
      </c>
      <c r="O9719">
        <f>IF($B9719="","",IFERROR(VLOOKUP($B9719,Mapping!$A:$C,2,0),"Not Mapped"))</f>
        <v/>
      </c>
      <c r="P9719">
        <f>IF($B9719="","",IFERROR(VLOOKUP($B9719,Mapping!$A:$C,3,0),"Not Mapped"))</f>
        <v/>
      </c>
      <c r="Q9719">
        <f>IF($B9719="","",IF(COUNTIF(Exclusions!$A:$A,$B9719)&gt;0,"Yes","No"))</f>
        <v/>
      </c>
      <c r="R9719" s="17">
        <f>IF($B9719="","",MIN(1,DAY($A9719)/IF($N9719="Superstore",Settings!$B$5,Settings!$B$4)))</f>
        <v/>
      </c>
      <c r="S9719" s="17">
        <f>IF(OR($B9719="",$G9719="",$R9719=0),"",$G9719/$R9719)</f>
        <v/>
      </c>
      <c r="T9719">
        <f>IF($S9719="","",IF($S9719&lt;Settings!$B$8,"Critical",IF($S9719&lt;Settings!$B$9,"Semi Critical","Non Critical")))</f>
        <v/>
      </c>
      <c r="U9719">
        <f>IF($B9719="","",IFERROR(VLOOKUP($O9719,Leaders!$A:$B,2,0),"Not Mapped"))</f>
        <v/>
      </c>
    </row>
    <row r="9720">
      <c r="A9720" s="16" t="n"/>
      <c r="G9720" s="17" t="n"/>
      <c r="H9720" s="17" t="n"/>
      <c r="I9720" s="17" t="n"/>
      <c r="J9720" s="17" t="n"/>
      <c r="K9720" s="17" t="n"/>
      <c r="L9720" s="17" t="n"/>
      <c r="N9720">
        <f>IF($B9720="","",IF($C9720="SUPERSTORE","Superstore","DH"))</f>
        <v/>
      </c>
      <c r="O9720">
        <f>IF($B9720="","",IFERROR(VLOOKUP($B9720,Mapping!$A:$C,2,0),"Not Mapped"))</f>
        <v/>
      </c>
      <c r="P9720">
        <f>IF($B9720="","",IFERROR(VLOOKUP($B9720,Mapping!$A:$C,3,0),"Not Mapped"))</f>
        <v/>
      </c>
      <c r="Q9720">
        <f>IF($B9720="","",IF(COUNTIF(Exclusions!$A:$A,$B9720)&gt;0,"Yes","No"))</f>
        <v/>
      </c>
      <c r="R9720" s="17">
        <f>IF($B9720="","",MIN(1,DAY($A9720)/IF($N9720="Superstore",Settings!$B$5,Settings!$B$4)))</f>
        <v/>
      </c>
      <c r="S9720" s="17">
        <f>IF(OR($B9720="",$G9720="",$R9720=0),"",$G9720/$R9720)</f>
        <v/>
      </c>
      <c r="T9720">
        <f>IF($S9720="","",IF($S9720&lt;Settings!$B$8,"Critical",IF($S9720&lt;Settings!$B$9,"Semi Critical","Non Critical")))</f>
        <v/>
      </c>
      <c r="U9720">
        <f>IF($B9720="","",IFERROR(VLOOKUP($O9720,Leaders!$A:$B,2,0),"Not Mapped"))</f>
        <v/>
      </c>
    </row>
    <row r="9721">
      <c r="A9721" s="16" t="n"/>
      <c r="G9721" s="17" t="n"/>
      <c r="H9721" s="17" t="n"/>
      <c r="I9721" s="17" t="n"/>
      <c r="J9721" s="17" t="n"/>
      <c r="K9721" s="17" t="n"/>
      <c r="L9721" s="17" t="n"/>
      <c r="N9721">
        <f>IF($B9721="","",IF($C9721="SUPERSTORE","Superstore","DH"))</f>
        <v/>
      </c>
      <c r="O9721">
        <f>IF($B9721="","",IFERROR(VLOOKUP($B9721,Mapping!$A:$C,2,0),"Not Mapped"))</f>
        <v/>
      </c>
      <c r="P9721">
        <f>IF($B9721="","",IFERROR(VLOOKUP($B9721,Mapping!$A:$C,3,0),"Not Mapped"))</f>
        <v/>
      </c>
      <c r="Q9721">
        <f>IF($B9721="","",IF(COUNTIF(Exclusions!$A:$A,$B9721)&gt;0,"Yes","No"))</f>
        <v/>
      </c>
      <c r="R9721" s="17">
        <f>IF($B9721="","",MIN(1,DAY($A9721)/IF($N9721="Superstore",Settings!$B$5,Settings!$B$4)))</f>
        <v/>
      </c>
      <c r="S9721" s="17">
        <f>IF(OR($B9721="",$G9721="",$R9721=0),"",$G9721/$R9721)</f>
        <v/>
      </c>
      <c r="T9721">
        <f>IF($S9721="","",IF($S9721&lt;Settings!$B$8,"Critical",IF($S9721&lt;Settings!$B$9,"Semi Critical","Non Critical")))</f>
        <v/>
      </c>
      <c r="U9721">
        <f>IF($B9721="","",IFERROR(VLOOKUP($O9721,Leaders!$A:$B,2,0),"Not Mapped"))</f>
        <v/>
      </c>
    </row>
    <row r="9722">
      <c r="A9722" s="16" t="n"/>
      <c r="G9722" s="17" t="n"/>
      <c r="H9722" s="17" t="n"/>
      <c r="I9722" s="17" t="n"/>
      <c r="J9722" s="17" t="n"/>
      <c r="K9722" s="17" t="n"/>
      <c r="L9722" s="17" t="n"/>
      <c r="N9722">
        <f>IF($B9722="","",IF($C9722="SUPERSTORE","Superstore","DH"))</f>
        <v/>
      </c>
      <c r="O9722">
        <f>IF($B9722="","",IFERROR(VLOOKUP($B9722,Mapping!$A:$C,2,0),"Not Mapped"))</f>
        <v/>
      </c>
      <c r="P9722">
        <f>IF($B9722="","",IFERROR(VLOOKUP($B9722,Mapping!$A:$C,3,0),"Not Mapped"))</f>
        <v/>
      </c>
      <c r="Q9722">
        <f>IF($B9722="","",IF(COUNTIF(Exclusions!$A:$A,$B9722)&gt;0,"Yes","No"))</f>
        <v/>
      </c>
      <c r="R9722" s="17">
        <f>IF($B9722="","",MIN(1,DAY($A9722)/IF($N9722="Superstore",Settings!$B$5,Settings!$B$4)))</f>
        <v/>
      </c>
      <c r="S9722" s="17">
        <f>IF(OR($B9722="",$G9722="",$R9722=0),"",$G9722/$R9722)</f>
        <v/>
      </c>
      <c r="T9722">
        <f>IF($S9722="","",IF($S9722&lt;Settings!$B$8,"Critical",IF($S9722&lt;Settings!$B$9,"Semi Critical","Non Critical")))</f>
        <v/>
      </c>
      <c r="U9722">
        <f>IF($B9722="","",IFERROR(VLOOKUP($O9722,Leaders!$A:$B,2,0),"Not Mapped"))</f>
        <v/>
      </c>
    </row>
    <row r="9723">
      <c r="A9723" s="16" t="n"/>
      <c r="G9723" s="17" t="n"/>
      <c r="H9723" s="17" t="n"/>
      <c r="I9723" s="17" t="n"/>
      <c r="J9723" s="17" t="n"/>
      <c r="K9723" s="17" t="n"/>
      <c r="L9723" s="17" t="n"/>
      <c r="N9723">
        <f>IF($B9723="","",IF($C9723="SUPERSTORE","Superstore","DH"))</f>
        <v/>
      </c>
      <c r="O9723">
        <f>IF($B9723="","",IFERROR(VLOOKUP($B9723,Mapping!$A:$C,2,0),"Not Mapped"))</f>
        <v/>
      </c>
      <c r="P9723">
        <f>IF($B9723="","",IFERROR(VLOOKUP($B9723,Mapping!$A:$C,3,0),"Not Mapped"))</f>
        <v/>
      </c>
      <c r="Q9723">
        <f>IF($B9723="","",IF(COUNTIF(Exclusions!$A:$A,$B9723)&gt;0,"Yes","No"))</f>
        <v/>
      </c>
      <c r="R9723" s="17">
        <f>IF($B9723="","",MIN(1,DAY($A9723)/IF($N9723="Superstore",Settings!$B$5,Settings!$B$4)))</f>
        <v/>
      </c>
      <c r="S9723" s="17">
        <f>IF(OR($B9723="",$G9723="",$R9723=0),"",$G9723/$R9723)</f>
        <v/>
      </c>
      <c r="T9723">
        <f>IF($S9723="","",IF($S9723&lt;Settings!$B$8,"Critical",IF($S9723&lt;Settings!$B$9,"Semi Critical","Non Critical")))</f>
        <v/>
      </c>
      <c r="U9723">
        <f>IF($B9723="","",IFERROR(VLOOKUP($O9723,Leaders!$A:$B,2,0),"Not Mapped"))</f>
        <v/>
      </c>
    </row>
    <row r="9724">
      <c r="A9724" s="16" t="n"/>
      <c r="G9724" s="17" t="n"/>
      <c r="H9724" s="17" t="n"/>
      <c r="I9724" s="17" t="n"/>
      <c r="J9724" s="17" t="n"/>
      <c r="K9724" s="17" t="n"/>
      <c r="L9724" s="17" t="n"/>
      <c r="N9724">
        <f>IF($B9724="","",IF($C9724="SUPERSTORE","Superstore","DH"))</f>
        <v/>
      </c>
      <c r="O9724">
        <f>IF($B9724="","",IFERROR(VLOOKUP($B9724,Mapping!$A:$C,2,0),"Not Mapped"))</f>
        <v/>
      </c>
      <c r="P9724">
        <f>IF($B9724="","",IFERROR(VLOOKUP($B9724,Mapping!$A:$C,3,0),"Not Mapped"))</f>
        <v/>
      </c>
      <c r="Q9724">
        <f>IF($B9724="","",IF(COUNTIF(Exclusions!$A:$A,$B9724)&gt;0,"Yes","No"))</f>
        <v/>
      </c>
      <c r="R9724" s="17">
        <f>IF($B9724="","",MIN(1,DAY($A9724)/IF($N9724="Superstore",Settings!$B$5,Settings!$B$4)))</f>
        <v/>
      </c>
      <c r="S9724" s="17">
        <f>IF(OR($B9724="",$G9724="",$R9724=0),"",$G9724/$R9724)</f>
        <v/>
      </c>
      <c r="T9724">
        <f>IF($S9724="","",IF($S9724&lt;Settings!$B$8,"Critical",IF($S9724&lt;Settings!$B$9,"Semi Critical","Non Critical")))</f>
        <v/>
      </c>
      <c r="U9724">
        <f>IF($B9724="","",IFERROR(VLOOKUP($O9724,Leaders!$A:$B,2,0),"Not Mapped"))</f>
        <v/>
      </c>
    </row>
    <row r="9725">
      <c r="A9725" s="16" t="n"/>
      <c r="G9725" s="17" t="n"/>
      <c r="H9725" s="17" t="n"/>
      <c r="I9725" s="17" t="n"/>
      <c r="J9725" s="17" t="n"/>
      <c r="K9725" s="17" t="n"/>
      <c r="L9725" s="17" t="n"/>
      <c r="N9725">
        <f>IF($B9725="","",IF($C9725="SUPERSTORE","Superstore","DH"))</f>
        <v/>
      </c>
      <c r="O9725">
        <f>IF($B9725="","",IFERROR(VLOOKUP($B9725,Mapping!$A:$C,2,0),"Not Mapped"))</f>
        <v/>
      </c>
      <c r="P9725">
        <f>IF($B9725="","",IFERROR(VLOOKUP($B9725,Mapping!$A:$C,3,0),"Not Mapped"))</f>
        <v/>
      </c>
      <c r="Q9725">
        <f>IF($B9725="","",IF(COUNTIF(Exclusions!$A:$A,$B9725)&gt;0,"Yes","No"))</f>
        <v/>
      </c>
      <c r="R9725" s="17">
        <f>IF($B9725="","",MIN(1,DAY($A9725)/IF($N9725="Superstore",Settings!$B$5,Settings!$B$4)))</f>
        <v/>
      </c>
      <c r="S9725" s="17">
        <f>IF(OR($B9725="",$G9725="",$R9725=0),"",$G9725/$R9725)</f>
        <v/>
      </c>
      <c r="T9725">
        <f>IF($S9725="","",IF($S9725&lt;Settings!$B$8,"Critical",IF($S9725&lt;Settings!$B$9,"Semi Critical","Non Critical")))</f>
        <v/>
      </c>
      <c r="U9725">
        <f>IF($B9725="","",IFERROR(VLOOKUP($O9725,Leaders!$A:$B,2,0),"Not Mapped"))</f>
        <v/>
      </c>
    </row>
    <row r="9726">
      <c r="A9726" s="16" t="n"/>
      <c r="G9726" s="17" t="n"/>
      <c r="H9726" s="17" t="n"/>
      <c r="I9726" s="17" t="n"/>
      <c r="J9726" s="17" t="n"/>
      <c r="K9726" s="17" t="n"/>
      <c r="L9726" s="17" t="n"/>
      <c r="N9726">
        <f>IF($B9726="","",IF($C9726="SUPERSTORE","Superstore","DH"))</f>
        <v/>
      </c>
      <c r="O9726">
        <f>IF($B9726="","",IFERROR(VLOOKUP($B9726,Mapping!$A:$C,2,0),"Not Mapped"))</f>
        <v/>
      </c>
      <c r="P9726">
        <f>IF($B9726="","",IFERROR(VLOOKUP($B9726,Mapping!$A:$C,3,0),"Not Mapped"))</f>
        <v/>
      </c>
      <c r="Q9726">
        <f>IF($B9726="","",IF(COUNTIF(Exclusions!$A:$A,$B9726)&gt;0,"Yes","No"))</f>
        <v/>
      </c>
      <c r="R9726" s="17">
        <f>IF($B9726="","",MIN(1,DAY($A9726)/IF($N9726="Superstore",Settings!$B$5,Settings!$B$4)))</f>
        <v/>
      </c>
      <c r="S9726" s="17">
        <f>IF(OR($B9726="",$G9726="",$R9726=0),"",$G9726/$R9726)</f>
        <v/>
      </c>
      <c r="T9726">
        <f>IF($S9726="","",IF($S9726&lt;Settings!$B$8,"Critical",IF($S9726&lt;Settings!$B$9,"Semi Critical","Non Critical")))</f>
        <v/>
      </c>
      <c r="U9726">
        <f>IF($B9726="","",IFERROR(VLOOKUP($O9726,Leaders!$A:$B,2,0),"Not Mapped"))</f>
        <v/>
      </c>
    </row>
    <row r="9727">
      <c r="A9727" s="16" t="n"/>
      <c r="G9727" s="17" t="n"/>
      <c r="H9727" s="17" t="n"/>
      <c r="I9727" s="17" t="n"/>
      <c r="J9727" s="17" t="n"/>
      <c r="K9727" s="17" t="n"/>
      <c r="L9727" s="17" t="n"/>
      <c r="N9727">
        <f>IF($B9727="","",IF($C9727="SUPERSTORE","Superstore","DH"))</f>
        <v/>
      </c>
      <c r="O9727">
        <f>IF($B9727="","",IFERROR(VLOOKUP($B9727,Mapping!$A:$C,2,0),"Not Mapped"))</f>
        <v/>
      </c>
      <c r="P9727">
        <f>IF($B9727="","",IFERROR(VLOOKUP($B9727,Mapping!$A:$C,3,0),"Not Mapped"))</f>
        <v/>
      </c>
      <c r="Q9727">
        <f>IF($B9727="","",IF(COUNTIF(Exclusions!$A:$A,$B9727)&gt;0,"Yes","No"))</f>
        <v/>
      </c>
      <c r="R9727" s="17">
        <f>IF($B9727="","",MIN(1,DAY($A9727)/IF($N9727="Superstore",Settings!$B$5,Settings!$B$4)))</f>
        <v/>
      </c>
      <c r="S9727" s="17">
        <f>IF(OR($B9727="",$G9727="",$R9727=0),"",$G9727/$R9727)</f>
        <v/>
      </c>
      <c r="T9727">
        <f>IF($S9727="","",IF($S9727&lt;Settings!$B$8,"Critical",IF($S9727&lt;Settings!$B$9,"Semi Critical","Non Critical")))</f>
        <v/>
      </c>
      <c r="U9727">
        <f>IF($B9727="","",IFERROR(VLOOKUP($O9727,Leaders!$A:$B,2,0),"Not Mapped"))</f>
        <v/>
      </c>
    </row>
    <row r="9728">
      <c r="A9728" s="16" t="n"/>
      <c r="G9728" s="17" t="n"/>
      <c r="H9728" s="17" t="n"/>
      <c r="I9728" s="17" t="n"/>
      <c r="J9728" s="17" t="n"/>
      <c r="K9728" s="17" t="n"/>
      <c r="L9728" s="17" t="n"/>
      <c r="N9728">
        <f>IF($B9728="","",IF($C9728="SUPERSTORE","Superstore","DH"))</f>
        <v/>
      </c>
      <c r="O9728">
        <f>IF($B9728="","",IFERROR(VLOOKUP($B9728,Mapping!$A:$C,2,0),"Not Mapped"))</f>
        <v/>
      </c>
      <c r="P9728">
        <f>IF($B9728="","",IFERROR(VLOOKUP($B9728,Mapping!$A:$C,3,0),"Not Mapped"))</f>
        <v/>
      </c>
      <c r="Q9728">
        <f>IF($B9728="","",IF(COUNTIF(Exclusions!$A:$A,$B9728)&gt;0,"Yes","No"))</f>
        <v/>
      </c>
      <c r="R9728" s="17">
        <f>IF($B9728="","",MIN(1,DAY($A9728)/IF($N9728="Superstore",Settings!$B$5,Settings!$B$4)))</f>
        <v/>
      </c>
      <c r="S9728" s="17">
        <f>IF(OR($B9728="",$G9728="",$R9728=0),"",$G9728/$R9728)</f>
        <v/>
      </c>
      <c r="T9728">
        <f>IF($S9728="","",IF($S9728&lt;Settings!$B$8,"Critical",IF($S9728&lt;Settings!$B$9,"Semi Critical","Non Critical")))</f>
        <v/>
      </c>
      <c r="U9728">
        <f>IF($B9728="","",IFERROR(VLOOKUP($O9728,Leaders!$A:$B,2,0),"Not Mapped"))</f>
        <v/>
      </c>
    </row>
    <row r="9729">
      <c r="A9729" s="16" t="n"/>
      <c r="G9729" s="17" t="n"/>
      <c r="H9729" s="17" t="n"/>
      <c r="I9729" s="17" t="n"/>
      <c r="J9729" s="17" t="n"/>
      <c r="K9729" s="17" t="n"/>
      <c r="L9729" s="17" t="n"/>
      <c r="N9729">
        <f>IF($B9729="","",IF($C9729="SUPERSTORE","Superstore","DH"))</f>
        <v/>
      </c>
      <c r="O9729">
        <f>IF($B9729="","",IFERROR(VLOOKUP($B9729,Mapping!$A:$C,2,0),"Not Mapped"))</f>
        <v/>
      </c>
      <c r="P9729">
        <f>IF($B9729="","",IFERROR(VLOOKUP($B9729,Mapping!$A:$C,3,0),"Not Mapped"))</f>
        <v/>
      </c>
      <c r="Q9729">
        <f>IF($B9729="","",IF(COUNTIF(Exclusions!$A:$A,$B9729)&gt;0,"Yes","No"))</f>
        <v/>
      </c>
      <c r="R9729" s="17">
        <f>IF($B9729="","",MIN(1,DAY($A9729)/IF($N9729="Superstore",Settings!$B$5,Settings!$B$4)))</f>
        <v/>
      </c>
      <c r="S9729" s="17">
        <f>IF(OR($B9729="",$G9729="",$R9729=0),"",$G9729/$R9729)</f>
        <v/>
      </c>
      <c r="T9729">
        <f>IF($S9729="","",IF($S9729&lt;Settings!$B$8,"Critical",IF($S9729&lt;Settings!$B$9,"Semi Critical","Non Critical")))</f>
        <v/>
      </c>
      <c r="U9729">
        <f>IF($B9729="","",IFERROR(VLOOKUP($O9729,Leaders!$A:$B,2,0),"Not Mapped"))</f>
        <v/>
      </c>
    </row>
    <row r="9730">
      <c r="A9730" s="16" t="n"/>
      <c r="G9730" s="17" t="n"/>
      <c r="H9730" s="17" t="n"/>
      <c r="I9730" s="17" t="n"/>
      <c r="J9730" s="17" t="n"/>
      <c r="K9730" s="17" t="n"/>
      <c r="L9730" s="17" t="n"/>
      <c r="N9730">
        <f>IF($B9730="","",IF($C9730="SUPERSTORE","Superstore","DH"))</f>
        <v/>
      </c>
      <c r="O9730">
        <f>IF($B9730="","",IFERROR(VLOOKUP($B9730,Mapping!$A:$C,2,0),"Not Mapped"))</f>
        <v/>
      </c>
      <c r="P9730">
        <f>IF($B9730="","",IFERROR(VLOOKUP($B9730,Mapping!$A:$C,3,0),"Not Mapped"))</f>
        <v/>
      </c>
      <c r="Q9730">
        <f>IF($B9730="","",IF(COUNTIF(Exclusions!$A:$A,$B9730)&gt;0,"Yes","No"))</f>
        <v/>
      </c>
      <c r="R9730" s="17">
        <f>IF($B9730="","",MIN(1,DAY($A9730)/IF($N9730="Superstore",Settings!$B$5,Settings!$B$4)))</f>
        <v/>
      </c>
      <c r="S9730" s="17">
        <f>IF(OR($B9730="",$G9730="",$R9730=0),"",$G9730/$R9730)</f>
        <v/>
      </c>
      <c r="T9730">
        <f>IF($S9730="","",IF($S9730&lt;Settings!$B$8,"Critical",IF($S9730&lt;Settings!$B$9,"Semi Critical","Non Critical")))</f>
        <v/>
      </c>
      <c r="U9730">
        <f>IF($B9730="","",IFERROR(VLOOKUP($O9730,Leaders!$A:$B,2,0),"Not Mapped"))</f>
        <v/>
      </c>
    </row>
    <row r="9731">
      <c r="A9731" s="16" t="n"/>
      <c r="G9731" s="17" t="n"/>
      <c r="H9731" s="17" t="n"/>
      <c r="I9731" s="17" t="n"/>
      <c r="J9731" s="17" t="n"/>
      <c r="K9731" s="17" t="n"/>
      <c r="L9731" s="17" t="n"/>
      <c r="N9731">
        <f>IF($B9731="","",IF($C9731="SUPERSTORE","Superstore","DH"))</f>
        <v/>
      </c>
      <c r="O9731">
        <f>IF($B9731="","",IFERROR(VLOOKUP($B9731,Mapping!$A:$C,2,0),"Not Mapped"))</f>
        <v/>
      </c>
      <c r="P9731">
        <f>IF($B9731="","",IFERROR(VLOOKUP($B9731,Mapping!$A:$C,3,0),"Not Mapped"))</f>
        <v/>
      </c>
      <c r="Q9731">
        <f>IF($B9731="","",IF(COUNTIF(Exclusions!$A:$A,$B9731)&gt;0,"Yes","No"))</f>
        <v/>
      </c>
      <c r="R9731" s="17">
        <f>IF($B9731="","",MIN(1,DAY($A9731)/IF($N9731="Superstore",Settings!$B$5,Settings!$B$4)))</f>
        <v/>
      </c>
      <c r="S9731" s="17">
        <f>IF(OR($B9731="",$G9731="",$R9731=0),"",$G9731/$R9731)</f>
        <v/>
      </c>
      <c r="T9731">
        <f>IF($S9731="","",IF($S9731&lt;Settings!$B$8,"Critical",IF($S9731&lt;Settings!$B$9,"Semi Critical","Non Critical")))</f>
        <v/>
      </c>
      <c r="U9731">
        <f>IF($B9731="","",IFERROR(VLOOKUP($O9731,Leaders!$A:$B,2,0),"Not Mapped"))</f>
        <v/>
      </c>
    </row>
    <row r="9732">
      <c r="A9732" s="16" t="n"/>
      <c r="G9732" s="17" t="n"/>
      <c r="H9732" s="17" t="n"/>
      <c r="I9732" s="17" t="n"/>
      <c r="J9732" s="17" t="n"/>
      <c r="K9732" s="17" t="n"/>
      <c r="L9732" s="17" t="n"/>
      <c r="N9732">
        <f>IF($B9732="","",IF($C9732="SUPERSTORE","Superstore","DH"))</f>
        <v/>
      </c>
      <c r="O9732">
        <f>IF($B9732="","",IFERROR(VLOOKUP($B9732,Mapping!$A:$C,2,0),"Not Mapped"))</f>
        <v/>
      </c>
      <c r="P9732">
        <f>IF($B9732="","",IFERROR(VLOOKUP($B9732,Mapping!$A:$C,3,0),"Not Mapped"))</f>
        <v/>
      </c>
      <c r="Q9732">
        <f>IF($B9732="","",IF(COUNTIF(Exclusions!$A:$A,$B9732)&gt;0,"Yes","No"))</f>
        <v/>
      </c>
      <c r="R9732" s="17">
        <f>IF($B9732="","",MIN(1,DAY($A9732)/IF($N9732="Superstore",Settings!$B$5,Settings!$B$4)))</f>
        <v/>
      </c>
      <c r="S9732" s="17">
        <f>IF(OR($B9732="",$G9732="",$R9732=0),"",$G9732/$R9732)</f>
        <v/>
      </c>
      <c r="T9732">
        <f>IF($S9732="","",IF($S9732&lt;Settings!$B$8,"Critical",IF($S9732&lt;Settings!$B$9,"Semi Critical","Non Critical")))</f>
        <v/>
      </c>
      <c r="U9732">
        <f>IF($B9732="","",IFERROR(VLOOKUP($O9732,Leaders!$A:$B,2,0),"Not Mapped"))</f>
        <v/>
      </c>
    </row>
    <row r="9733">
      <c r="A9733" s="16" t="n"/>
      <c r="G9733" s="17" t="n"/>
      <c r="H9733" s="17" t="n"/>
      <c r="I9733" s="17" t="n"/>
      <c r="J9733" s="17" t="n"/>
      <c r="K9733" s="17" t="n"/>
      <c r="L9733" s="17" t="n"/>
      <c r="N9733">
        <f>IF($B9733="","",IF($C9733="SUPERSTORE","Superstore","DH"))</f>
        <v/>
      </c>
      <c r="O9733">
        <f>IF($B9733="","",IFERROR(VLOOKUP($B9733,Mapping!$A:$C,2,0),"Not Mapped"))</f>
        <v/>
      </c>
      <c r="P9733">
        <f>IF($B9733="","",IFERROR(VLOOKUP($B9733,Mapping!$A:$C,3,0),"Not Mapped"))</f>
        <v/>
      </c>
      <c r="Q9733">
        <f>IF($B9733="","",IF(COUNTIF(Exclusions!$A:$A,$B9733)&gt;0,"Yes","No"))</f>
        <v/>
      </c>
      <c r="R9733" s="17">
        <f>IF($B9733="","",MIN(1,DAY($A9733)/IF($N9733="Superstore",Settings!$B$5,Settings!$B$4)))</f>
        <v/>
      </c>
      <c r="S9733" s="17">
        <f>IF(OR($B9733="",$G9733="",$R9733=0),"",$G9733/$R9733)</f>
        <v/>
      </c>
      <c r="T9733">
        <f>IF($S9733="","",IF($S9733&lt;Settings!$B$8,"Critical",IF($S9733&lt;Settings!$B$9,"Semi Critical","Non Critical")))</f>
        <v/>
      </c>
      <c r="U9733">
        <f>IF($B9733="","",IFERROR(VLOOKUP($O9733,Leaders!$A:$B,2,0),"Not Mapped"))</f>
        <v/>
      </c>
    </row>
    <row r="9734">
      <c r="A9734" s="16" t="n"/>
      <c r="G9734" s="17" t="n"/>
      <c r="H9734" s="17" t="n"/>
      <c r="I9734" s="17" t="n"/>
      <c r="J9734" s="17" t="n"/>
      <c r="K9734" s="17" t="n"/>
      <c r="L9734" s="17" t="n"/>
      <c r="N9734">
        <f>IF($B9734="","",IF($C9734="SUPERSTORE","Superstore","DH"))</f>
        <v/>
      </c>
      <c r="O9734">
        <f>IF($B9734="","",IFERROR(VLOOKUP($B9734,Mapping!$A:$C,2,0),"Not Mapped"))</f>
        <v/>
      </c>
      <c r="P9734">
        <f>IF($B9734="","",IFERROR(VLOOKUP($B9734,Mapping!$A:$C,3,0),"Not Mapped"))</f>
        <v/>
      </c>
      <c r="Q9734">
        <f>IF($B9734="","",IF(COUNTIF(Exclusions!$A:$A,$B9734)&gt;0,"Yes","No"))</f>
        <v/>
      </c>
      <c r="R9734" s="17">
        <f>IF($B9734="","",MIN(1,DAY($A9734)/IF($N9734="Superstore",Settings!$B$5,Settings!$B$4)))</f>
        <v/>
      </c>
      <c r="S9734" s="17">
        <f>IF(OR($B9734="",$G9734="",$R9734=0),"",$G9734/$R9734)</f>
        <v/>
      </c>
      <c r="T9734">
        <f>IF($S9734="","",IF($S9734&lt;Settings!$B$8,"Critical",IF($S9734&lt;Settings!$B$9,"Semi Critical","Non Critical")))</f>
        <v/>
      </c>
      <c r="U9734">
        <f>IF($B9734="","",IFERROR(VLOOKUP($O9734,Leaders!$A:$B,2,0),"Not Mapped"))</f>
        <v/>
      </c>
    </row>
    <row r="9735">
      <c r="A9735" s="16" t="n"/>
      <c r="G9735" s="17" t="n"/>
      <c r="H9735" s="17" t="n"/>
      <c r="I9735" s="17" t="n"/>
      <c r="J9735" s="17" t="n"/>
      <c r="K9735" s="17" t="n"/>
      <c r="L9735" s="17" t="n"/>
      <c r="N9735">
        <f>IF($B9735="","",IF($C9735="SUPERSTORE","Superstore","DH"))</f>
        <v/>
      </c>
      <c r="O9735">
        <f>IF($B9735="","",IFERROR(VLOOKUP($B9735,Mapping!$A:$C,2,0),"Not Mapped"))</f>
        <v/>
      </c>
      <c r="P9735">
        <f>IF($B9735="","",IFERROR(VLOOKUP($B9735,Mapping!$A:$C,3,0),"Not Mapped"))</f>
        <v/>
      </c>
      <c r="Q9735">
        <f>IF($B9735="","",IF(COUNTIF(Exclusions!$A:$A,$B9735)&gt;0,"Yes","No"))</f>
        <v/>
      </c>
      <c r="R9735" s="17">
        <f>IF($B9735="","",MIN(1,DAY($A9735)/IF($N9735="Superstore",Settings!$B$5,Settings!$B$4)))</f>
        <v/>
      </c>
      <c r="S9735" s="17">
        <f>IF(OR($B9735="",$G9735="",$R9735=0),"",$G9735/$R9735)</f>
        <v/>
      </c>
      <c r="T9735">
        <f>IF($S9735="","",IF($S9735&lt;Settings!$B$8,"Critical",IF($S9735&lt;Settings!$B$9,"Semi Critical","Non Critical")))</f>
        <v/>
      </c>
      <c r="U9735">
        <f>IF($B9735="","",IFERROR(VLOOKUP($O9735,Leaders!$A:$B,2,0),"Not Mapped"))</f>
        <v/>
      </c>
    </row>
    <row r="9736">
      <c r="A9736" s="16" t="n"/>
      <c r="G9736" s="17" t="n"/>
      <c r="H9736" s="17" t="n"/>
      <c r="I9736" s="17" t="n"/>
      <c r="J9736" s="17" t="n"/>
      <c r="K9736" s="17" t="n"/>
      <c r="L9736" s="17" t="n"/>
      <c r="N9736">
        <f>IF($B9736="","",IF($C9736="SUPERSTORE","Superstore","DH"))</f>
        <v/>
      </c>
      <c r="O9736">
        <f>IF($B9736="","",IFERROR(VLOOKUP($B9736,Mapping!$A:$C,2,0),"Not Mapped"))</f>
        <v/>
      </c>
      <c r="P9736">
        <f>IF($B9736="","",IFERROR(VLOOKUP($B9736,Mapping!$A:$C,3,0),"Not Mapped"))</f>
        <v/>
      </c>
      <c r="Q9736">
        <f>IF($B9736="","",IF(COUNTIF(Exclusions!$A:$A,$B9736)&gt;0,"Yes","No"))</f>
        <v/>
      </c>
      <c r="R9736" s="17">
        <f>IF($B9736="","",MIN(1,DAY($A9736)/IF($N9736="Superstore",Settings!$B$5,Settings!$B$4)))</f>
        <v/>
      </c>
      <c r="S9736" s="17">
        <f>IF(OR($B9736="",$G9736="",$R9736=0),"",$G9736/$R9736)</f>
        <v/>
      </c>
      <c r="T9736">
        <f>IF($S9736="","",IF($S9736&lt;Settings!$B$8,"Critical",IF($S9736&lt;Settings!$B$9,"Semi Critical","Non Critical")))</f>
        <v/>
      </c>
      <c r="U9736">
        <f>IF($B9736="","",IFERROR(VLOOKUP($O9736,Leaders!$A:$B,2,0),"Not Mapped"))</f>
        <v/>
      </c>
    </row>
    <row r="9737">
      <c r="A9737" s="16" t="n"/>
      <c r="G9737" s="17" t="n"/>
      <c r="H9737" s="17" t="n"/>
      <c r="I9737" s="17" t="n"/>
      <c r="J9737" s="17" t="n"/>
      <c r="K9737" s="17" t="n"/>
      <c r="L9737" s="17" t="n"/>
      <c r="N9737">
        <f>IF($B9737="","",IF($C9737="SUPERSTORE","Superstore","DH"))</f>
        <v/>
      </c>
      <c r="O9737">
        <f>IF($B9737="","",IFERROR(VLOOKUP($B9737,Mapping!$A:$C,2,0),"Not Mapped"))</f>
        <v/>
      </c>
      <c r="P9737">
        <f>IF($B9737="","",IFERROR(VLOOKUP($B9737,Mapping!$A:$C,3,0),"Not Mapped"))</f>
        <v/>
      </c>
      <c r="Q9737">
        <f>IF($B9737="","",IF(COUNTIF(Exclusions!$A:$A,$B9737)&gt;0,"Yes","No"))</f>
        <v/>
      </c>
      <c r="R9737" s="17">
        <f>IF($B9737="","",MIN(1,DAY($A9737)/IF($N9737="Superstore",Settings!$B$5,Settings!$B$4)))</f>
        <v/>
      </c>
      <c r="S9737" s="17">
        <f>IF(OR($B9737="",$G9737="",$R9737=0),"",$G9737/$R9737)</f>
        <v/>
      </c>
      <c r="T9737">
        <f>IF($S9737="","",IF($S9737&lt;Settings!$B$8,"Critical",IF($S9737&lt;Settings!$B$9,"Semi Critical","Non Critical")))</f>
        <v/>
      </c>
      <c r="U9737">
        <f>IF($B9737="","",IFERROR(VLOOKUP($O9737,Leaders!$A:$B,2,0),"Not Mapped"))</f>
        <v/>
      </c>
    </row>
    <row r="9738">
      <c r="A9738" s="16" t="n"/>
      <c r="G9738" s="17" t="n"/>
      <c r="H9738" s="17" t="n"/>
      <c r="I9738" s="17" t="n"/>
      <c r="J9738" s="17" t="n"/>
      <c r="K9738" s="17" t="n"/>
      <c r="L9738" s="17" t="n"/>
      <c r="N9738">
        <f>IF($B9738="","",IF($C9738="SUPERSTORE","Superstore","DH"))</f>
        <v/>
      </c>
      <c r="O9738">
        <f>IF($B9738="","",IFERROR(VLOOKUP($B9738,Mapping!$A:$C,2,0),"Not Mapped"))</f>
        <v/>
      </c>
      <c r="P9738">
        <f>IF($B9738="","",IFERROR(VLOOKUP($B9738,Mapping!$A:$C,3,0),"Not Mapped"))</f>
        <v/>
      </c>
      <c r="Q9738">
        <f>IF($B9738="","",IF(COUNTIF(Exclusions!$A:$A,$B9738)&gt;0,"Yes","No"))</f>
        <v/>
      </c>
      <c r="R9738" s="17">
        <f>IF($B9738="","",MIN(1,DAY($A9738)/IF($N9738="Superstore",Settings!$B$5,Settings!$B$4)))</f>
        <v/>
      </c>
      <c r="S9738" s="17">
        <f>IF(OR($B9738="",$G9738="",$R9738=0),"",$G9738/$R9738)</f>
        <v/>
      </c>
      <c r="T9738">
        <f>IF($S9738="","",IF($S9738&lt;Settings!$B$8,"Critical",IF($S9738&lt;Settings!$B$9,"Semi Critical","Non Critical")))</f>
        <v/>
      </c>
      <c r="U9738">
        <f>IF($B9738="","",IFERROR(VLOOKUP($O9738,Leaders!$A:$B,2,0),"Not Mapped"))</f>
        <v/>
      </c>
    </row>
    <row r="9739">
      <c r="A9739" s="16" t="n"/>
      <c r="G9739" s="17" t="n"/>
      <c r="H9739" s="17" t="n"/>
      <c r="I9739" s="17" t="n"/>
      <c r="J9739" s="17" t="n"/>
      <c r="K9739" s="17" t="n"/>
      <c r="L9739" s="17" t="n"/>
      <c r="N9739">
        <f>IF($B9739="","",IF($C9739="SUPERSTORE","Superstore","DH"))</f>
        <v/>
      </c>
      <c r="O9739">
        <f>IF($B9739="","",IFERROR(VLOOKUP($B9739,Mapping!$A:$C,2,0),"Not Mapped"))</f>
        <v/>
      </c>
      <c r="P9739">
        <f>IF($B9739="","",IFERROR(VLOOKUP($B9739,Mapping!$A:$C,3,0),"Not Mapped"))</f>
        <v/>
      </c>
      <c r="Q9739">
        <f>IF($B9739="","",IF(COUNTIF(Exclusions!$A:$A,$B9739)&gt;0,"Yes","No"))</f>
        <v/>
      </c>
      <c r="R9739" s="17">
        <f>IF($B9739="","",MIN(1,DAY($A9739)/IF($N9739="Superstore",Settings!$B$5,Settings!$B$4)))</f>
        <v/>
      </c>
      <c r="S9739" s="17">
        <f>IF(OR($B9739="",$G9739="",$R9739=0),"",$G9739/$R9739)</f>
        <v/>
      </c>
      <c r="T9739">
        <f>IF($S9739="","",IF($S9739&lt;Settings!$B$8,"Critical",IF($S9739&lt;Settings!$B$9,"Semi Critical","Non Critical")))</f>
        <v/>
      </c>
      <c r="U9739">
        <f>IF($B9739="","",IFERROR(VLOOKUP($O9739,Leaders!$A:$B,2,0),"Not Mapped"))</f>
        <v/>
      </c>
    </row>
    <row r="9740">
      <c r="A9740" s="16" t="n"/>
      <c r="G9740" s="17" t="n"/>
      <c r="H9740" s="17" t="n"/>
      <c r="I9740" s="17" t="n"/>
      <c r="J9740" s="17" t="n"/>
      <c r="K9740" s="17" t="n"/>
      <c r="L9740" s="17" t="n"/>
      <c r="N9740">
        <f>IF($B9740="","",IF($C9740="SUPERSTORE","Superstore","DH"))</f>
        <v/>
      </c>
      <c r="O9740">
        <f>IF($B9740="","",IFERROR(VLOOKUP($B9740,Mapping!$A:$C,2,0),"Not Mapped"))</f>
        <v/>
      </c>
      <c r="P9740">
        <f>IF($B9740="","",IFERROR(VLOOKUP($B9740,Mapping!$A:$C,3,0),"Not Mapped"))</f>
        <v/>
      </c>
      <c r="Q9740">
        <f>IF($B9740="","",IF(COUNTIF(Exclusions!$A:$A,$B9740)&gt;0,"Yes","No"))</f>
        <v/>
      </c>
      <c r="R9740" s="17">
        <f>IF($B9740="","",MIN(1,DAY($A9740)/IF($N9740="Superstore",Settings!$B$5,Settings!$B$4)))</f>
        <v/>
      </c>
      <c r="S9740" s="17">
        <f>IF(OR($B9740="",$G9740="",$R9740=0),"",$G9740/$R9740)</f>
        <v/>
      </c>
      <c r="T9740">
        <f>IF($S9740="","",IF($S9740&lt;Settings!$B$8,"Critical",IF($S9740&lt;Settings!$B$9,"Semi Critical","Non Critical")))</f>
        <v/>
      </c>
      <c r="U9740">
        <f>IF($B9740="","",IFERROR(VLOOKUP($O9740,Leaders!$A:$B,2,0),"Not Mapped"))</f>
        <v/>
      </c>
    </row>
    <row r="9741">
      <c r="A9741" s="16" t="n"/>
      <c r="G9741" s="17" t="n"/>
      <c r="H9741" s="17" t="n"/>
      <c r="I9741" s="17" t="n"/>
      <c r="J9741" s="17" t="n"/>
      <c r="K9741" s="17" t="n"/>
      <c r="L9741" s="17" t="n"/>
      <c r="N9741">
        <f>IF($B9741="","",IF($C9741="SUPERSTORE","Superstore","DH"))</f>
        <v/>
      </c>
      <c r="O9741">
        <f>IF($B9741="","",IFERROR(VLOOKUP($B9741,Mapping!$A:$C,2,0),"Not Mapped"))</f>
        <v/>
      </c>
      <c r="P9741">
        <f>IF($B9741="","",IFERROR(VLOOKUP($B9741,Mapping!$A:$C,3,0),"Not Mapped"))</f>
        <v/>
      </c>
      <c r="Q9741">
        <f>IF($B9741="","",IF(COUNTIF(Exclusions!$A:$A,$B9741)&gt;0,"Yes","No"))</f>
        <v/>
      </c>
      <c r="R9741" s="17">
        <f>IF($B9741="","",MIN(1,DAY($A9741)/IF($N9741="Superstore",Settings!$B$5,Settings!$B$4)))</f>
        <v/>
      </c>
      <c r="S9741" s="17">
        <f>IF(OR($B9741="",$G9741="",$R9741=0),"",$G9741/$R9741)</f>
        <v/>
      </c>
      <c r="T9741">
        <f>IF($S9741="","",IF($S9741&lt;Settings!$B$8,"Critical",IF($S9741&lt;Settings!$B$9,"Semi Critical","Non Critical")))</f>
        <v/>
      </c>
      <c r="U9741">
        <f>IF($B9741="","",IFERROR(VLOOKUP($O9741,Leaders!$A:$B,2,0),"Not Mapped"))</f>
        <v/>
      </c>
    </row>
    <row r="9742">
      <c r="A9742" s="16" t="n"/>
      <c r="G9742" s="17" t="n"/>
      <c r="H9742" s="17" t="n"/>
      <c r="I9742" s="17" t="n"/>
      <c r="J9742" s="17" t="n"/>
      <c r="K9742" s="17" t="n"/>
      <c r="L9742" s="17" t="n"/>
      <c r="N9742">
        <f>IF($B9742="","",IF($C9742="SUPERSTORE","Superstore","DH"))</f>
        <v/>
      </c>
      <c r="O9742">
        <f>IF($B9742="","",IFERROR(VLOOKUP($B9742,Mapping!$A:$C,2,0),"Not Mapped"))</f>
        <v/>
      </c>
      <c r="P9742">
        <f>IF($B9742="","",IFERROR(VLOOKUP($B9742,Mapping!$A:$C,3,0),"Not Mapped"))</f>
        <v/>
      </c>
      <c r="Q9742">
        <f>IF($B9742="","",IF(COUNTIF(Exclusions!$A:$A,$B9742)&gt;0,"Yes","No"))</f>
        <v/>
      </c>
      <c r="R9742" s="17">
        <f>IF($B9742="","",MIN(1,DAY($A9742)/IF($N9742="Superstore",Settings!$B$5,Settings!$B$4)))</f>
        <v/>
      </c>
      <c r="S9742" s="17">
        <f>IF(OR($B9742="",$G9742="",$R9742=0),"",$G9742/$R9742)</f>
        <v/>
      </c>
      <c r="T9742">
        <f>IF($S9742="","",IF($S9742&lt;Settings!$B$8,"Critical",IF($S9742&lt;Settings!$B$9,"Semi Critical","Non Critical")))</f>
        <v/>
      </c>
      <c r="U9742">
        <f>IF($B9742="","",IFERROR(VLOOKUP($O9742,Leaders!$A:$B,2,0),"Not Mapped"))</f>
        <v/>
      </c>
    </row>
    <row r="9743">
      <c r="A9743" s="16" t="n"/>
      <c r="G9743" s="17" t="n"/>
      <c r="H9743" s="17" t="n"/>
      <c r="I9743" s="17" t="n"/>
      <c r="J9743" s="17" t="n"/>
      <c r="K9743" s="17" t="n"/>
      <c r="L9743" s="17" t="n"/>
      <c r="N9743">
        <f>IF($B9743="","",IF($C9743="SUPERSTORE","Superstore","DH"))</f>
        <v/>
      </c>
      <c r="O9743">
        <f>IF($B9743="","",IFERROR(VLOOKUP($B9743,Mapping!$A:$C,2,0),"Not Mapped"))</f>
        <v/>
      </c>
      <c r="P9743">
        <f>IF($B9743="","",IFERROR(VLOOKUP($B9743,Mapping!$A:$C,3,0),"Not Mapped"))</f>
        <v/>
      </c>
      <c r="Q9743">
        <f>IF($B9743="","",IF(COUNTIF(Exclusions!$A:$A,$B9743)&gt;0,"Yes","No"))</f>
        <v/>
      </c>
      <c r="R9743" s="17">
        <f>IF($B9743="","",MIN(1,DAY($A9743)/IF($N9743="Superstore",Settings!$B$5,Settings!$B$4)))</f>
        <v/>
      </c>
      <c r="S9743" s="17">
        <f>IF(OR($B9743="",$G9743="",$R9743=0),"",$G9743/$R9743)</f>
        <v/>
      </c>
      <c r="T9743">
        <f>IF($S9743="","",IF($S9743&lt;Settings!$B$8,"Critical",IF($S9743&lt;Settings!$B$9,"Semi Critical","Non Critical")))</f>
        <v/>
      </c>
      <c r="U9743">
        <f>IF($B9743="","",IFERROR(VLOOKUP($O9743,Leaders!$A:$B,2,0),"Not Mapped"))</f>
        <v/>
      </c>
    </row>
    <row r="9744">
      <c r="A9744" s="16" t="n"/>
      <c r="G9744" s="17" t="n"/>
      <c r="H9744" s="17" t="n"/>
      <c r="I9744" s="17" t="n"/>
      <c r="J9744" s="17" t="n"/>
      <c r="K9744" s="17" t="n"/>
      <c r="L9744" s="17" t="n"/>
      <c r="N9744">
        <f>IF($B9744="","",IF($C9744="SUPERSTORE","Superstore","DH"))</f>
        <v/>
      </c>
      <c r="O9744">
        <f>IF($B9744="","",IFERROR(VLOOKUP($B9744,Mapping!$A:$C,2,0),"Not Mapped"))</f>
        <v/>
      </c>
      <c r="P9744">
        <f>IF($B9744="","",IFERROR(VLOOKUP($B9744,Mapping!$A:$C,3,0),"Not Mapped"))</f>
        <v/>
      </c>
      <c r="Q9744">
        <f>IF($B9744="","",IF(COUNTIF(Exclusions!$A:$A,$B9744)&gt;0,"Yes","No"))</f>
        <v/>
      </c>
      <c r="R9744" s="17">
        <f>IF($B9744="","",MIN(1,DAY($A9744)/IF($N9744="Superstore",Settings!$B$5,Settings!$B$4)))</f>
        <v/>
      </c>
      <c r="S9744" s="17">
        <f>IF(OR($B9744="",$G9744="",$R9744=0),"",$G9744/$R9744)</f>
        <v/>
      </c>
      <c r="T9744">
        <f>IF($S9744="","",IF($S9744&lt;Settings!$B$8,"Critical",IF($S9744&lt;Settings!$B$9,"Semi Critical","Non Critical")))</f>
        <v/>
      </c>
      <c r="U9744">
        <f>IF($B9744="","",IFERROR(VLOOKUP($O9744,Leaders!$A:$B,2,0),"Not Mapped"))</f>
        <v/>
      </c>
    </row>
    <row r="9745">
      <c r="A9745" s="16" t="n"/>
      <c r="G9745" s="17" t="n"/>
      <c r="H9745" s="17" t="n"/>
      <c r="I9745" s="17" t="n"/>
      <c r="J9745" s="17" t="n"/>
      <c r="K9745" s="17" t="n"/>
      <c r="L9745" s="17" t="n"/>
      <c r="N9745">
        <f>IF($B9745="","",IF($C9745="SUPERSTORE","Superstore","DH"))</f>
        <v/>
      </c>
      <c r="O9745">
        <f>IF($B9745="","",IFERROR(VLOOKUP($B9745,Mapping!$A:$C,2,0),"Not Mapped"))</f>
        <v/>
      </c>
      <c r="P9745">
        <f>IF($B9745="","",IFERROR(VLOOKUP($B9745,Mapping!$A:$C,3,0),"Not Mapped"))</f>
        <v/>
      </c>
      <c r="Q9745">
        <f>IF($B9745="","",IF(COUNTIF(Exclusions!$A:$A,$B9745)&gt;0,"Yes","No"))</f>
        <v/>
      </c>
      <c r="R9745" s="17">
        <f>IF($B9745="","",MIN(1,DAY($A9745)/IF($N9745="Superstore",Settings!$B$5,Settings!$B$4)))</f>
        <v/>
      </c>
      <c r="S9745" s="17">
        <f>IF(OR($B9745="",$G9745="",$R9745=0),"",$G9745/$R9745)</f>
        <v/>
      </c>
      <c r="T9745">
        <f>IF($S9745="","",IF($S9745&lt;Settings!$B$8,"Critical",IF($S9745&lt;Settings!$B$9,"Semi Critical","Non Critical")))</f>
        <v/>
      </c>
      <c r="U9745">
        <f>IF($B9745="","",IFERROR(VLOOKUP($O9745,Leaders!$A:$B,2,0),"Not Mapped"))</f>
        <v/>
      </c>
    </row>
    <row r="9746">
      <c r="A9746" s="16" t="n"/>
      <c r="G9746" s="17" t="n"/>
      <c r="H9746" s="17" t="n"/>
      <c r="I9746" s="17" t="n"/>
      <c r="J9746" s="17" t="n"/>
      <c r="K9746" s="17" t="n"/>
      <c r="L9746" s="17" t="n"/>
      <c r="N9746">
        <f>IF($B9746="","",IF($C9746="SUPERSTORE","Superstore","DH"))</f>
        <v/>
      </c>
      <c r="O9746">
        <f>IF($B9746="","",IFERROR(VLOOKUP($B9746,Mapping!$A:$C,2,0),"Not Mapped"))</f>
        <v/>
      </c>
      <c r="P9746">
        <f>IF($B9746="","",IFERROR(VLOOKUP($B9746,Mapping!$A:$C,3,0),"Not Mapped"))</f>
        <v/>
      </c>
      <c r="Q9746">
        <f>IF($B9746="","",IF(COUNTIF(Exclusions!$A:$A,$B9746)&gt;0,"Yes","No"))</f>
        <v/>
      </c>
      <c r="R9746" s="17">
        <f>IF($B9746="","",MIN(1,DAY($A9746)/IF($N9746="Superstore",Settings!$B$5,Settings!$B$4)))</f>
        <v/>
      </c>
      <c r="S9746" s="17">
        <f>IF(OR($B9746="",$G9746="",$R9746=0),"",$G9746/$R9746)</f>
        <v/>
      </c>
      <c r="T9746">
        <f>IF($S9746="","",IF($S9746&lt;Settings!$B$8,"Critical",IF($S9746&lt;Settings!$B$9,"Semi Critical","Non Critical")))</f>
        <v/>
      </c>
      <c r="U9746">
        <f>IF($B9746="","",IFERROR(VLOOKUP($O9746,Leaders!$A:$B,2,0),"Not Mapped"))</f>
        <v/>
      </c>
    </row>
    <row r="9747">
      <c r="A9747" s="16" t="n"/>
      <c r="G9747" s="17" t="n"/>
      <c r="H9747" s="17" t="n"/>
      <c r="I9747" s="17" t="n"/>
      <c r="J9747" s="17" t="n"/>
      <c r="K9747" s="17" t="n"/>
      <c r="L9747" s="17" t="n"/>
      <c r="N9747">
        <f>IF($B9747="","",IF($C9747="SUPERSTORE","Superstore","DH"))</f>
        <v/>
      </c>
      <c r="O9747">
        <f>IF($B9747="","",IFERROR(VLOOKUP($B9747,Mapping!$A:$C,2,0),"Not Mapped"))</f>
        <v/>
      </c>
      <c r="P9747">
        <f>IF($B9747="","",IFERROR(VLOOKUP($B9747,Mapping!$A:$C,3,0),"Not Mapped"))</f>
        <v/>
      </c>
      <c r="Q9747">
        <f>IF($B9747="","",IF(COUNTIF(Exclusions!$A:$A,$B9747)&gt;0,"Yes","No"))</f>
        <v/>
      </c>
      <c r="R9747" s="17">
        <f>IF($B9747="","",MIN(1,DAY($A9747)/IF($N9747="Superstore",Settings!$B$5,Settings!$B$4)))</f>
        <v/>
      </c>
      <c r="S9747" s="17">
        <f>IF(OR($B9747="",$G9747="",$R9747=0),"",$G9747/$R9747)</f>
        <v/>
      </c>
      <c r="T9747">
        <f>IF($S9747="","",IF($S9747&lt;Settings!$B$8,"Critical",IF($S9747&lt;Settings!$B$9,"Semi Critical","Non Critical")))</f>
        <v/>
      </c>
      <c r="U9747">
        <f>IF($B9747="","",IFERROR(VLOOKUP($O9747,Leaders!$A:$B,2,0),"Not Mapped"))</f>
        <v/>
      </c>
    </row>
    <row r="9748">
      <c r="A9748" s="16" t="n"/>
      <c r="G9748" s="17" t="n"/>
      <c r="H9748" s="17" t="n"/>
      <c r="I9748" s="17" t="n"/>
      <c r="J9748" s="17" t="n"/>
      <c r="K9748" s="17" t="n"/>
      <c r="L9748" s="17" t="n"/>
      <c r="N9748">
        <f>IF($B9748="","",IF($C9748="SUPERSTORE","Superstore","DH"))</f>
        <v/>
      </c>
      <c r="O9748">
        <f>IF($B9748="","",IFERROR(VLOOKUP($B9748,Mapping!$A:$C,2,0),"Not Mapped"))</f>
        <v/>
      </c>
      <c r="P9748">
        <f>IF($B9748="","",IFERROR(VLOOKUP($B9748,Mapping!$A:$C,3,0),"Not Mapped"))</f>
        <v/>
      </c>
      <c r="Q9748">
        <f>IF($B9748="","",IF(COUNTIF(Exclusions!$A:$A,$B9748)&gt;0,"Yes","No"))</f>
        <v/>
      </c>
      <c r="R9748" s="17">
        <f>IF($B9748="","",MIN(1,DAY($A9748)/IF($N9748="Superstore",Settings!$B$5,Settings!$B$4)))</f>
        <v/>
      </c>
      <c r="S9748" s="17">
        <f>IF(OR($B9748="",$G9748="",$R9748=0),"",$G9748/$R9748)</f>
        <v/>
      </c>
      <c r="T9748">
        <f>IF($S9748="","",IF($S9748&lt;Settings!$B$8,"Critical",IF($S9748&lt;Settings!$B$9,"Semi Critical","Non Critical")))</f>
        <v/>
      </c>
      <c r="U9748">
        <f>IF($B9748="","",IFERROR(VLOOKUP($O9748,Leaders!$A:$B,2,0),"Not Mapped"))</f>
        <v/>
      </c>
    </row>
    <row r="9749">
      <c r="A9749" s="16" t="n"/>
      <c r="G9749" s="17" t="n"/>
      <c r="H9749" s="17" t="n"/>
      <c r="I9749" s="17" t="n"/>
      <c r="J9749" s="17" t="n"/>
      <c r="K9749" s="17" t="n"/>
      <c r="L9749" s="17" t="n"/>
      <c r="N9749">
        <f>IF($B9749="","",IF($C9749="SUPERSTORE","Superstore","DH"))</f>
        <v/>
      </c>
      <c r="O9749">
        <f>IF($B9749="","",IFERROR(VLOOKUP($B9749,Mapping!$A:$C,2,0),"Not Mapped"))</f>
        <v/>
      </c>
      <c r="P9749">
        <f>IF($B9749="","",IFERROR(VLOOKUP($B9749,Mapping!$A:$C,3,0),"Not Mapped"))</f>
        <v/>
      </c>
      <c r="Q9749">
        <f>IF($B9749="","",IF(COUNTIF(Exclusions!$A:$A,$B9749)&gt;0,"Yes","No"))</f>
        <v/>
      </c>
      <c r="R9749" s="17">
        <f>IF($B9749="","",MIN(1,DAY($A9749)/IF($N9749="Superstore",Settings!$B$5,Settings!$B$4)))</f>
        <v/>
      </c>
      <c r="S9749" s="17">
        <f>IF(OR($B9749="",$G9749="",$R9749=0),"",$G9749/$R9749)</f>
        <v/>
      </c>
      <c r="T9749">
        <f>IF($S9749="","",IF($S9749&lt;Settings!$B$8,"Critical",IF($S9749&lt;Settings!$B$9,"Semi Critical","Non Critical")))</f>
        <v/>
      </c>
      <c r="U9749">
        <f>IF($B9749="","",IFERROR(VLOOKUP($O9749,Leaders!$A:$B,2,0),"Not Mapped"))</f>
        <v/>
      </c>
    </row>
    <row r="9750">
      <c r="A9750" s="16" t="n"/>
      <c r="G9750" s="17" t="n"/>
      <c r="H9750" s="17" t="n"/>
      <c r="I9750" s="17" t="n"/>
      <c r="J9750" s="17" t="n"/>
      <c r="K9750" s="17" t="n"/>
      <c r="L9750" s="17" t="n"/>
      <c r="N9750">
        <f>IF($B9750="","",IF($C9750="SUPERSTORE","Superstore","DH"))</f>
        <v/>
      </c>
      <c r="O9750">
        <f>IF($B9750="","",IFERROR(VLOOKUP($B9750,Mapping!$A:$C,2,0),"Not Mapped"))</f>
        <v/>
      </c>
      <c r="P9750">
        <f>IF($B9750="","",IFERROR(VLOOKUP($B9750,Mapping!$A:$C,3,0),"Not Mapped"))</f>
        <v/>
      </c>
      <c r="Q9750">
        <f>IF($B9750="","",IF(COUNTIF(Exclusions!$A:$A,$B9750)&gt;0,"Yes","No"))</f>
        <v/>
      </c>
      <c r="R9750" s="17">
        <f>IF($B9750="","",MIN(1,DAY($A9750)/IF($N9750="Superstore",Settings!$B$5,Settings!$B$4)))</f>
        <v/>
      </c>
      <c r="S9750" s="17">
        <f>IF(OR($B9750="",$G9750="",$R9750=0),"",$G9750/$R9750)</f>
        <v/>
      </c>
      <c r="T9750">
        <f>IF($S9750="","",IF($S9750&lt;Settings!$B$8,"Critical",IF($S9750&lt;Settings!$B$9,"Semi Critical","Non Critical")))</f>
        <v/>
      </c>
      <c r="U9750">
        <f>IF($B9750="","",IFERROR(VLOOKUP($O9750,Leaders!$A:$B,2,0),"Not Mapped"))</f>
        <v/>
      </c>
    </row>
    <row r="9751">
      <c r="A9751" s="16" t="n"/>
      <c r="G9751" s="17" t="n"/>
      <c r="H9751" s="17" t="n"/>
      <c r="I9751" s="17" t="n"/>
      <c r="J9751" s="17" t="n"/>
      <c r="K9751" s="17" t="n"/>
      <c r="L9751" s="17" t="n"/>
      <c r="N9751">
        <f>IF($B9751="","",IF($C9751="SUPERSTORE","Superstore","DH"))</f>
        <v/>
      </c>
      <c r="O9751">
        <f>IF($B9751="","",IFERROR(VLOOKUP($B9751,Mapping!$A:$C,2,0),"Not Mapped"))</f>
        <v/>
      </c>
      <c r="P9751">
        <f>IF($B9751="","",IFERROR(VLOOKUP($B9751,Mapping!$A:$C,3,0),"Not Mapped"))</f>
        <v/>
      </c>
      <c r="Q9751">
        <f>IF($B9751="","",IF(COUNTIF(Exclusions!$A:$A,$B9751)&gt;0,"Yes","No"))</f>
        <v/>
      </c>
      <c r="R9751" s="17">
        <f>IF($B9751="","",MIN(1,DAY($A9751)/IF($N9751="Superstore",Settings!$B$5,Settings!$B$4)))</f>
        <v/>
      </c>
      <c r="S9751" s="17">
        <f>IF(OR($B9751="",$G9751="",$R9751=0),"",$G9751/$R9751)</f>
        <v/>
      </c>
      <c r="T9751">
        <f>IF($S9751="","",IF($S9751&lt;Settings!$B$8,"Critical",IF($S9751&lt;Settings!$B$9,"Semi Critical","Non Critical")))</f>
        <v/>
      </c>
      <c r="U9751">
        <f>IF($B9751="","",IFERROR(VLOOKUP($O9751,Leaders!$A:$B,2,0),"Not Mapped"))</f>
        <v/>
      </c>
    </row>
    <row r="9752">
      <c r="A9752" s="16" t="n"/>
      <c r="G9752" s="17" t="n"/>
      <c r="H9752" s="17" t="n"/>
      <c r="I9752" s="17" t="n"/>
      <c r="J9752" s="17" t="n"/>
      <c r="K9752" s="17" t="n"/>
      <c r="L9752" s="17" t="n"/>
      <c r="N9752">
        <f>IF($B9752="","",IF($C9752="SUPERSTORE","Superstore","DH"))</f>
        <v/>
      </c>
      <c r="O9752">
        <f>IF($B9752="","",IFERROR(VLOOKUP($B9752,Mapping!$A:$C,2,0),"Not Mapped"))</f>
        <v/>
      </c>
      <c r="P9752">
        <f>IF($B9752="","",IFERROR(VLOOKUP($B9752,Mapping!$A:$C,3,0),"Not Mapped"))</f>
        <v/>
      </c>
      <c r="Q9752">
        <f>IF($B9752="","",IF(COUNTIF(Exclusions!$A:$A,$B9752)&gt;0,"Yes","No"))</f>
        <v/>
      </c>
      <c r="R9752" s="17">
        <f>IF($B9752="","",MIN(1,DAY($A9752)/IF($N9752="Superstore",Settings!$B$5,Settings!$B$4)))</f>
        <v/>
      </c>
      <c r="S9752" s="17">
        <f>IF(OR($B9752="",$G9752="",$R9752=0),"",$G9752/$R9752)</f>
        <v/>
      </c>
      <c r="T9752">
        <f>IF($S9752="","",IF($S9752&lt;Settings!$B$8,"Critical",IF($S9752&lt;Settings!$B$9,"Semi Critical","Non Critical")))</f>
        <v/>
      </c>
      <c r="U9752">
        <f>IF($B9752="","",IFERROR(VLOOKUP($O9752,Leaders!$A:$B,2,0),"Not Mapped"))</f>
        <v/>
      </c>
    </row>
    <row r="9753">
      <c r="A9753" s="16" t="n"/>
      <c r="G9753" s="17" t="n"/>
      <c r="H9753" s="17" t="n"/>
      <c r="I9753" s="17" t="n"/>
      <c r="J9753" s="17" t="n"/>
      <c r="K9753" s="17" t="n"/>
      <c r="L9753" s="17" t="n"/>
      <c r="N9753">
        <f>IF($B9753="","",IF($C9753="SUPERSTORE","Superstore","DH"))</f>
        <v/>
      </c>
      <c r="O9753">
        <f>IF($B9753="","",IFERROR(VLOOKUP($B9753,Mapping!$A:$C,2,0),"Not Mapped"))</f>
        <v/>
      </c>
      <c r="P9753">
        <f>IF($B9753="","",IFERROR(VLOOKUP($B9753,Mapping!$A:$C,3,0),"Not Mapped"))</f>
        <v/>
      </c>
      <c r="Q9753">
        <f>IF($B9753="","",IF(COUNTIF(Exclusions!$A:$A,$B9753)&gt;0,"Yes","No"))</f>
        <v/>
      </c>
      <c r="R9753" s="17">
        <f>IF($B9753="","",MIN(1,DAY($A9753)/IF($N9753="Superstore",Settings!$B$5,Settings!$B$4)))</f>
        <v/>
      </c>
      <c r="S9753" s="17">
        <f>IF(OR($B9753="",$G9753="",$R9753=0),"",$G9753/$R9753)</f>
        <v/>
      </c>
      <c r="T9753">
        <f>IF($S9753="","",IF($S9753&lt;Settings!$B$8,"Critical",IF($S9753&lt;Settings!$B$9,"Semi Critical","Non Critical")))</f>
        <v/>
      </c>
      <c r="U9753">
        <f>IF($B9753="","",IFERROR(VLOOKUP($O9753,Leaders!$A:$B,2,0),"Not Mapped"))</f>
        <v/>
      </c>
    </row>
    <row r="9754">
      <c r="A9754" s="16" t="n"/>
      <c r="G9754" s="17" t="n"/>
      <c r="H9754" s="17" t="n"/>
      <c r="I9754" s="17" t="n"/>
      <c r="J9754" s="17" t="n"/>
      <c r="K9754" s="17" t="n"/>
      <c r="L9754" s="17" t="n"/>
      <c r="N9754">
        <f>IF($B9754="","",IF($C9754="SUPERSTORE","Superstore","DH"))</f>
        <v/>
      </c>
      <c r="O9754">
        <f>IF($B9754="","",IFERROR(VLOOKUP($B9754,Mapping!$A:$C,2,0),"Not Mapped"))</f>
        <v/>
      </c>
      <c r="P9754">
        <f>IF($B9754="","",IFERROR(VLOOKUP($B9754,Mapping!$A:$C,3,0),"Not Mapped"))</f>
        <v/>
      </c>
      <c r="Q9754">
        <f>IF($B9754="","",IF(COUNTIF(Exclusions!$A:$A,$B9754)&gt;0,"Yes","No"))</f>
        <v/>
      </c>
      <c r="R9754" s="17">
        <f>IF($B9754="","",MIN(1,DAY($A9754)/IF($N9754="Superstore",Settings!$B$5,Settings!$B$4)))</f>
        <v/>
      </c>
      <c r="S9754" s="17">
        <f>IF(OR($B9754="",$G9754="",$R9754=0),"",$G9754/$R9754)</f>
        <v/>
      </c>
      <c r="T9754">
        <f>IF($S9754="","",IF($S9754&lt;Settings!$B$8,"Critical",IF($S9754&lt;Settings!$B$9,"Semi Critical","Non Critical")))</f>
        <v/>
      </c>
      <c r="U9754">
        <f>IF($B9754="","",IFERROR(VLOOKUP($O9754,Leaders!$A:$B,2,0),"Not Mapped"))</f>
        <v/>
      </c>
    </row>
    <row r="9755">
      <c r="A9755" s="16" t="n"/>
      <c r="G9755" s="17" t="n"/>
      <c r="H9755" s="17" t="n"/>
      <c r="I9755" s="17" t="n"/>
      <c r="J9755" s="17" t="n"/>
      <c r="K9755" s="17" t="n"/>
      <c r="L9755" s="17" t="n"/>
      <c r="N9755">
        <f>IF($B9755="","",IF($C9755="SUPERSTORE","Superstore","DH"))</f>
        <v/>
      </c>
      <c r="O9755">
        <f>IF($B9755="","",IFERROR(VLOOKUP($B9755,Mapping!$A:$C,2,0),"Not Mapped"))</f>
        <v/>
      </c>
      <c r="P9755">
        <f>IF($B9755="","",IFERROR(VLOOKUP($B9755,Mapping!$A:$C,3,0),"Not Mapped"))</f>
        <v/>
      </c>
      <c r="Q9755">
        <f>IF($B9755="","",IF(COUNTIF(Exclusions!$A:$A,$B9755)&gt;0,"Yes","No"))</f>
        <v/>
      </c>
      <c r="R9755" s="17">
        <f>IF($B9755="","",MIN(1,DAY($A9755)/IF($N9755="Superstore",Settings!$B$5,Settings!$B$4)))</f>
        <v/>
      </c>
      <c r="S9755" s="17">
        <f>IF(OR($B9755="",$G9755="",$R9755=0),"",$G9755/$R9755)</f>
        <v/>
      </c>
      <c r="T9755">
        <f>IF($S9755="","",IF($S9755&lt;Settings!$B$8,"Critical",IF($S9755&lt;Settings!$B$9,"Semi Critical","Non Critical")))</f>
        <v/>
      </c>
      <c r="U9755">
        <f>IF($B9755="","",IFERROR(VLOOKUP($O9755,Leaders!$A:$B,2,0),"Not Mapped"))</f>
        <v/>
      </c>
    </row>
    <row r="9756">
      <c r="A9756" s="16" t="n"/>
      <c r="G9756" s="17" t="n"/>
      <c r="H9756" s="17" t="n"/>
      <c r="I9756" s="17" t="n"/>
      <c r="J9756" s="17" t="n"/>
      <c r="K9756" s="17" t="n"/>
      <c r="L9756" s="17" t="n"/>
      <c r="N9756">
        <f>IF($B9756="","",IF($C9756="SUPERSTORE","Superstore","DH"))</f>
        <v/>
      </c>
      <c r="O9756">
        <f>IF($B9756="","",IFERROR(VLOOKUP($B9756,Mapping!$A:$C,2,0),"Not Mapped"))</f>
        <v/>
      </c>
      <c r="P9756">
        <f>IF($B9756="","",IFERROR(VLOOKUP($B9756,Mapping!$A:$C,3,0),"Not Mapped"))</f>
        <v/>
      </c>
      <c r="Q9756">
        <f>IF($B9756="","",IF(COUNTIF(Exclusions!$A:$A,$B9756)&gt;0,"Yes","No"))</f>
        <v/>
      </c>
      <c r="R9756" s="17">
        <f>IF($B9756="","",MIN(1,DAY($A9756)/IF($N9756="Superstore",Settings!$B$5,Settings!$B$4)))</f>
        <v/>
      </c>
      <c r="S9756" s="17">
        <f>IF(OR($B9756="",$G9756="",$R9756=0),"",$G9756/$R9756)</f>
        <v/>
      </c>
      <c r="T9756">
        <f>IF($S9756="","",IF($S9756&lt;Settings!$B$8,"Critical",IF($S9756&lt;Settings!$B$9,"Semi Critical","Non Critical")))</f>
        <v/>
      </c>
      <c r="U9756">
        <f>IF($B9756="","",IFERROR(VLOOKUP($O9756,Leaders!$A:$B,2,0),"Not Mapped"))</f>
        <v/>
      </c>
    </row>
    <row r="9757">
      <c r="A9757" s="16" t="n"/>
      <c r="G9757" s="17" t="n"/>
      <c r="H9757" s="17" t="n"/>
      <c r="I9757" s="17" t="n"/>
      <c r="J9757" s="17" t="n"/>
      <c r="K9757" s="17" t="n"/>
      <c r="L9757" s="17" t="n"/>
      <c r="N9757">
        <f>IF($B9757="","",IF($C9757="SUPERSTORE","Superstore","DH"))</f>
        <v/>
      </c>
      <c r="O9757">
        <f>IF($B9757="","",IFERROR(VLOOKUP($B9757,Mapping!$A:$C,2,0),"Not Mapped"))</f>
        <v/>
      </c>
      <c r="P9757">
        <f>IF($B9757="","",IFERROR(VLOOKUP($B9757,Mapping!$A:$C,3,0),"Not Mapped"))</f>
        <v/>
      </c>
      <c r="Q9757">
        <f>IF($B9757="","",IF(COUNTIF(Exclusions!$A:$A,$B9757)&gt;0,"Yes","No"))</f>
        <v/>
      </c>
      <c r="R9757" s="17">
        <f>IF($B9757="","",MIN(1,DAY($A9757)/IF($N9757="Superstore",Settings!$B$5,Settings!$B$4)))</f>
        <v/>
      </c>
      <c r="S9757" s="17">
        <f>IF(OR($B9757="",$G9757="",$R9757=0),"",$G9757/$R9757)</f>
        <v/>
      </c>
      <c r="T9757">
        <f>IF($S9757="","",IF($S9757&lt;Settings!$B$8,"Critical",IF($S9757&lt;Settings!$B$9,"Semi Critical","Non Critical")))</f>
        <v/>
      </c>
      <c r="U9757">
        <f>IF($B9757="","",IFERROR(VLOOKUP($O9757,Leaders!$A:$B,2,0),"Not Mapped"))</f>
        <v/>
      </c>
    </row>
    <row r="9758">
      <c r="A9758" s="16" t="n"/>
      <c r="G9758" s="17" t="n"/>
      <c r="H9758" s="17" t="n"/>
      <c r="I9758" s="17" t="n"/>
      <c r="J9758" s="17" t="n"/>
      <c r="K9758" s="17" t="n"/>
      <c r="L9758" s="17" t="n"/>
      <c r="N9758">
        <f>IF($B9758="","",IF($C9758="SUPERSTORE","Superstore","DH"))</f>
        <v/>
      </c>
      <c r="O9758">
        <f>IF($B9758="","",IFERROR(VLOOKUP($B9758,Mapping!$A:$C,2,0),"Not Mapped"))</f>
        <v/>
      </c>
      <c r="P9758">
        <f>IF($B9758="","",IFERROR(VLOOKUP($B9758,Mapping!$A:$C,3,0),"Not Mapped"))</f>
        <v/>
      </c>
      <c r="Q9758">
        <f>IF($B9758="","",IF(COUNTIF(Exclusions!$A:$A,$B9758)&gt;0,"Yes","No"))</f>
        <v/>
      </c>
      <c r="R9758" s="17">
        <f>IF($B9758="","",MIN(1,DAY($A9758)/IF($N9758="Superstore",Settings!$B$5,Settings!$B$4)))</f>
        <v/>
      </c>
      <c r="S9758" s="17">
        <f>IF(OR($B9758="",$G9758="",$R9758=0),"",$G9758/$R9758)</f>
        <v/>
      </c>
      <c r="T9758">
        <f>IF($S9758="","",IF($S9758&lt;Settings!$B$8,"Critical",IF($S9758&lt;Settings!$B$9,"Semi Critical","Non Critical")))</f>
        <v/>
      </c>
      <c r="U9758">
        <f>IF($B9758="","",IFERROR(VLOOKUP($O9758,Leaders!$A:$B,2,0),"Not Mapped"))</f>
        <v/>
      </c>
    </row>
    <row r="9759">
      <c r="A9759" s="16" t="n"/>
      <c r="G9759" s="17" t="n"/>
      <c r="H9759" s="17" t="n"/>
      <c r="I9759" s="17" t="n"/>
      <c r="J9759" s="17" t="n"/>
      <c r="K9759" s="17" t="n"/>
      <c r="L9759" s="17" t="n"/>
      <c r="N9759">
        <f>IF($B9759="","",IF($C9759="SUPERSTORE","Superstore","DH"))</f>
        <v/>
      </c>
      <c r="O9759">
        <f>IF($B9759="","",IFERROR(VLOOKUP($B9759,Mapping!$A:$C,2,0),"Not Mapped"))</f>
        <v/>
      </c>
      <c r="P9759">
        <f>IF($B9759="","",IFERROR(VLOOKUP($B9759,Mapping!$A:$C,3,0),"Not Mapped"))</f>
        <v/>
      </c>
      <c r="Q9759">
        <f>IF($B9759="","",IF(COUNTIF(Exclusions!$A:$A,$B9759)&gt;0,"Yes","No"))</f>
        <v/>
      </c>
      <c r="R9759" s="17">
        <f>IF($B9759="","",MIN(1,DAY($A9759)/IF($N9759="Superstore",Settings!$B$5,Settings!$B$4)))</f>
        <v/>
      </c>
      <c r="S9759" s="17">
        <f>IF(OR($B9759="",$G9759="",$R9759=0),"",$G9759/$R9759)</f>
        <v/>
      </c>
      <c r="T9759">
        <f>IF($S9759="","",IF($S9759&lt;Settings!$B$8,"Critical",IF($S9759&lt;Settings!$B$9,"Semi Critical","Non Critical")))</f>
        <v/>
      </c>
      <c r="U9759">
        <f>IF($B9759="","",IFERROR(VLOOKUP($O9759,Leaders!$A:$B,2,0),"Not Mapped"))</f>
        <v/>
      </c>
    </row>
    <row r="9760">
      <c r="A9760" s="16" t="n"/>
      <c r="G9760" s="17" t="n"/>
      <c r="H9760" s="17" t="n"/>
      <c r="I9760" s="17" t="n"/>
      <c r="J9760" s="17" t="n"/>
      <c r="K9760" s="17" t="n"/>
      <c r="L9760" s="17" t="n"/>
      <c r="N9760">
        <f>IF($B9760="","",IF($C9760="SUPERSTORE","Superstore","DH"))</f>
        <v/>
      </c>
      <c r="O9760">
        <f>IF($B9760="","",IFERROR(VLOOKUP($B9760,Mapping!$A:$C,2,0),"Not Mapped"))</f>
        <v/>
      </c>
      <c r="P9760">
        <f>IF($B9760="","",IFERROR(VLOOKUP($B9760,Mapping!$A:$C,3,0),"Not Mapped"))</f>
        <v/>
      </c>
      <c r="Q9760">
        <f>IF($B9760="","",IF(COUNTIF(Exclusions!$A:$A,$B9760)&gt;0,"Yes","No"))</f>
        <v/>
      </c>
      <c r="R9760" s="17">
        <f>IF($B9760="","",MIN(1,DAY($A9760)/IF($N9760="Superstore",Settings!$B$5,Settings!$B$4)))</f>
        <v/>
      </c>
      <c r="S9760" s="17">
        <f>IF(OR($B9760="",$G9760="",$R9760=0),"",$G9760/$R9760)</f>
        <v/>
      </c>
      <c r="T9760">
        <f>IF($S9760="","",IF($S9760&lt;Settings!$B$8,"Critical",IF($S9760&lt;Settings!$B$9,"Semi Critical","Non Critical")))</f>
        <v/>
      </c>
      <c r="U9760">
        <f>IF($B9760="","",IFERROR(VLOOKUP($O9760,Leaders!$A:$B,2,0),"Not Mapped"))</f>
        <v/>
      </c>
    </row>
    <row r="9761">
      <c r="A9761" s="16" t="n"/>
      <c r="G9761" s="17" t="n"/>
      <c r="H9761" s="17" t="n"/>
      <c r="I9761" s="17" t="n"/>
      <c r="J9761" s="17" t="n"/>
      <c r="K9761" s="17" t="n"/>
      <c r="L9761" s="17" t="n"/>
      <c r="N9761">
        <f>IF($B9761="","",IF($C9761="SUPERSTORE","Superstore","DH"))</f>
        <v/>
      </c>
      <c r="O9761">
        <f>IF($B9761="","",IFERROR(VLOOKUP($B9761,Mapping!$A:$C,2,0),"Not Mapped"))</f>
        <v/>
      </c>
      <c r="P9761">
        <f>IF($B9761="","",IFERROR(VLOOKUP($B9761,Mapping!$A:$C,3,0),"Not Mapped"))</f>
        <v/>
      </c>
      <c r="Q9761">
        <f>IF($B9761="","",IF(COUNTIF(Exclusions!$A:$A,$B9761)&gt;0,"Yes","No"))</f>
        <v/>
      </c>
      <c r="R9761" s="17">
        <f>IF($B9761="","",MIN(1,DAY($A9761)/IF($N9761="Superstore",Settings!$B$5,Settings!$B$4)))</f>
        <v/>
      </c>
      <c r="S9761" s="17">
        <f>IF(OR($B9761="",$G9761="",$R9761=0),"",$G9761/$R9761)</f>
        <v/>
      </c>
      <c r="T9761">
        <f>IF($S9761="","",IF($S9761&lt;Settings!$B$8,"Critical",IF($S9761&lt;Settings!$B$9,"Semi Critical","Non Critical")))</f>
        <v/>
      </c>
      <c r="U9761">
        <f>IF($B9761="","",IFERROR(VLOOKUP($O9761,Leaders!$A:$B,2,0),"Not Mapped"))</f>
        <v/>
      </c>
    </row>
    <row r="9762">
      <c r="A9762" s="16" t="n"/>
      <c r="G9762" s="17" t="n"/>
      <c r="H9762" s="17" t="n"/>
      <c r="I9762" s="17" t="n"/>
      <c r="J9762" s="17" t="n"/>
      <c r="K9762" s="17" t="n"/>
      <c r="L9762" s="17" t="n"/>
      <c r="N9762">
        <f>IF($B9762="","",IF($C9762="SUPERSTORE","Superstore","DH"))</f>
        <v/>
      </c>
      <c r="O9762">
        <f>IF($B9762="","",IFERROR(VLOOKUP($B9762,Mapping!$A:$C,2,0),"Not Mapped"))</f>
        <v/>
      </c>
      <c r="P9762">
        <f>IF($B9762="","",IFERROR(VLOOKUP($B9762,Mapping!$A:$C,3,0),"Not Mapped"))</f>
        <v/>
      </c>
      <c r="Q9762">
        <f>IF($B9762="","",IF(COUNTIF(Exclusions!$A:$A,$B9762)&gt;0,"Yes","No"))</f>
        <v/>
      </c>
      <c r="R9762" s="17">
        <f>IF($B9762="","",MIN(1,DAY($A9762)/IF($N9762="Superstore",Settings!$B$5,Settings!$B$4)))</f>
        <v/>
      </c>
      <c r="S9762" s="17">
        <f>IF(OR($B9762="",$G9762="",$R9762=0),"",$G9762/$R9762)</f>
        <v/>
      </c>
      <c r="T9762">
        <f>IF($S9762="","",IF($S9762&lt;Settings!$B$8,"Critical",IF($S9762&lt;Settings!$B$9,"Semi Critical","Non Critical")))</f>
        <v/>
      </c>
      <c r="U9762">
        <f>IF($B9762="","",IFERROR(VLOOKUP($O9762,Leaders!$A:$B,2,0),"Not Mapped"))</f>
        <v/>
      </c>
    </row>
    <row r="9763">
      <c r="A9763" s="16" t="n"/>
      <c r="G9763" s="17" t="n"/>
      <c r="H9763" s="17" t="n"/>
      <c r="I9763" s="17" t="n"/>
      <c r="J9763" s="17" t="n"/>
      <c r="K9763" s="17" t="n"/>
      <c r="L9763" s="17" t="n"/>
      <c r="N9763">
        <f>IF($B9763="","",IF($C9763="SUPERSTORE","Superstore","DH"))</f>
        <v/>
      </c>
      <c r="O9763">
        <f>IF($B9763="","",IFERROR(VLOOKUP($B9763,Mapping!$A:$C,2,0),"Not Mapped"))</f>
        <v/>
      </c>
      <c r="P9763">
        <f>IF($B9763="","",IFERROR(VLOOKUP($B9763,Mapping!$A:$C,3,0),"Not Mapped"))</f>
        <v/>
      </c>
      <c r="Q9763">
        <f>IF($B9763="","",IF(COUNTIF(Exclusions!$A:$A,$B9763)&gt;0,"Yes","No"))</f>
        <v/>
      </c>
      <c r="R9763" s="17">
        <f>IF($B9763="","",MIN(1,DAY($A9763)/IF($N9763="Superstore",Settings!$B$5,Settings!$B$4)))</f>
        <v/>
      </c>
      <c r="S9763" s="17">
        <f>IF(OR($B9763="",$G9763="",$R9763=0),"",$G9763/$R9763)</f>
        <v/>
      </c>
      <c r="T9763">
        <f>IF($S9763="","",IF($S9763&lt;Settings!$B$8,"Critical",IF($S9763&lt;Settings!$B$9,"Semi Critical","Non Critical")))</f>
        <v/>
      </c>
      <c r="U9763">
        <f>IF($B9763="","",IFERROR(VLOOKUP($O9763,Leaders!$A:$B,2,0),"Not Mapped"))</f>
        <v/>
      </c>
    </row>
    <row r="9764">
      <c r="A9764" s="16" t="n"/>
      <c r="G9764" s="17" t="n"/>
      <c r="H9764" s="17" t="n"/>
      <c r="I9764" s="17" t="n"/>
      <c r="J9764" s="17" t="n"/>
      <c r="K9764" s="17" t="n"/>
      <c r="L9764" s="17" t="n"/>
      <c r="N9764">
        <f>IF($B9764="","",IF($C9764="SUPERSTORE","Superstore","DH"))</f>
        <v/>
      </c>
      <c r="O9764">
        <f>IF($B9764="","",IFERROR(VLOOKUP($B9764,Mapping!$A:$C,2,0),"Not Mapped"))</f>
        <v/>
      </c>
      <c r="P9764">
        <f>IF($B9764="","",IFERROR(VLOOKUP($B9764,Mapping!$A:$C,3,0),"Not Mapped"))</f>
        <v/>
      </c>
      <c r="Q9764">
        <f>IF($B9764="","",IF(COUNTIF(Exclusions!$A:$A,$B9764)&gt;0,"Yes","No"))</f>
        <v/>
      </c>
      <c r="R9764" s="17">
        <f>IF($B9764="","",MIN(1,DAY($A9764)/IF($N9764="Superstore",Settings!$B$5,Settings!$B$4)))</f>
        <v/>
      </c>
      <c r="S9764" s="17">
        <f>IF(OR($B9764="",$G9764="",$R9764=0),"",$G9764/$R9764)</f>
        <v/>
      </c>
      <c r="T9764">
        <f>IF($S9764="","",IF($S9764&lt;Settings!$B$8,"Critical",IF($S9764&lt;Settings!$B$9,"Semi Critical","Non Critical")))</f>
        <v/>
      </c>
      <c r="U9764">
        <f>IF($B9764="","",IFERROR(VLOOKUP($O9764,Leaders!$A:$B,2,0),"Not Mapped"))</f>
        <v/>
      </c>
    </row>
    <row r="9765">
      <c r="A9765" s="16" t="n"/>
      <c r="G9765" s="17" t="n"/>
      <c r="H9765" s="17" t="n"/>
      <c r="I9765" s="17" t="n"/>
      <c r="J9765" s="17" t="n"/>
      <c r="K9765" s="17" t="n"/>
      <c r="L9765" s="17" t="n"/>
      <c r="N9765">
        <f>IF($B9765="","",IF($C9765="SUPERSTORE","Superstore","DH"))</f>
        <v/>
      </c>
      <c r="O9765">
        <f>IF($B9765="","",IFERROR(VLOOKUP($B9765,Mapping!$A:$C,2,0),"Not Mapped"))</f>
        <v/>
      </c>
      <c r="P9765">
        <f>IF($B9765="","",IFERROR(VLOOKUP($B9765,Mapping!$A:$C,3,0),"Not Mapped"))</f>
        <v/>
      </c>
      <c r="Q9765">
        <f>IF($B9765="","",IF(COUNTIF(Exclusions!$A:$A,$B9765)&gt;0,"Yes","No"))</f>
        <v/>
      </c>
      <c r="R9765" s="17">
        <f>IF($B9765="","",MIN(1,DAY($A9765)/IF($N9765="Superstore",Settings!$B$5,Settings!$B$4)))</f>
        <v/>
      </c>
      <c r="S9765" s="17">
        <f>IF(OR($B9765="",$G9765="",$R9765=0),"",$G9765/$R9765)</f>
        <v/>
      </c>
      <c r="T9765">
        <f>IF($S9765="","",IF($S9765&lt;Settings!$B$8,"Critical",IF($S9765&lt;Settings!$B$9,"Semi Critical","Non Critical")))</f>
        <v/>
      </c>
      <c r="U9765">
        <f>IF($B9765="","",IFERROR(VLOOKUP($O9765,Leaders!$A:$B,2,0),"Not Mapped"))</f>
        <v/>
      </c>
    </row>
    <row r="9766">
      <c r="A9766" s="16" t="n"/>
      <c r="G9766" s="17" t="n"/>
      <c r="H9766" s="17" t="n"/>
      <c r="I9766" s="17" t="n"/>
      <c r="J9766" s="17" t="n"/>
      <c r="K9766" s="17" t="n"/>
      <c r="L9766" s="17" t="n"/>
      <c r="N9766">
        <f>IF($B9766="","",IF($C9766="SUPERSTORE","Superstore","DH"))</f>
        <v/>
      </c>
      <c r="O9766">
        <f>IF($B9766="","",IFERROR(VLOOKUP($B9766,Mapping!$A:$C,2,0),"Not Mapped"))</f>
        <v/>
      </c>
      <c r="P9766">
        <f>IF($B9766="","",IFERROR(VLOOKUP($B9766,Mapping!$A:$C,3,0),"Not Mapped"))</f>
        <v/>
      </c>
      <c r="Q9766">
        <f>IF($B9766="","",IF(COUNTIF(Exclusions!$A:$A,$B9766)&gt;0,"Yes","No"))</f>
        <v/>
      </c>
      <c r="R9766" s="17">
        <f>IF($B9766="","",MIN(1,DAY($A9766)/IF($N9766="Superstore",Settings!$B$5,Settings!$B$4)))</f>
        <v/>
      </c>
      <c r="S9766" s="17">
        <f>IF(OR($B9766="",$G9766="",$R9766=0),"",$G9766/$R9766)</f>
        <v/>
      </c>
      <c r="T9766">
        <f>IF($S9766="","",IF($S9766&lt;Settings!$B$8,"Critical",IF($S9766&lt;Settings!$B$9,"Semi Critical","Non Critical")))</f>
        <v/>
      </c>
      <c r="U9766">
        <f>IF($B9766="","",IFERROR(VLOOKUP($O9766,Leaders!$A:$B,2,0),"Not Mapped"))</f>
        <v/>
      </c>
    </row>
    <row r="9767">
      <c r="A9767" s="16" t="n"/>
      <c r="G9767" s="17" t="n"/>
      <c r="H9767" s="17" t="n"/>
      <c r="I9767" s="17" t="n"/>
      <c r="J9767" s="17" t="n"/>
      <c r="K9767" s="17" t="n"/>
      <c r="L9767" s="17" t="n"/>
      <c r="N9767">
        <f>IF($B9767="","",IF($C9767="SUPERSTORE","Superstore","DH"))</f>
        <v/>
      </c>
      <c r="O9767">
        <f>IF($B9767="","",IFERROR(VLOOKUP($B9767,Mapping!$A:$C,2,0),"Not Mapped"))</f>
        <v/>
      </c>
      <c r="P9767">
        <f>IF($B9767="","",IFERROR(VLOOKUP($B9767,Mapping!$A:$C,3,0),"Not Mapped"))</f>
        <v/>
      </c>
      <c r="Q9767">
        <f>IF($B9767="","",IF(COUNTIF(Exclusions!$A:$A,$B9767)&gt;0,"Yes","No"))</f>
        <v/>
      </c>
      <c r="R9767" s="17">
        <f>IF($B9767="","",MIN(1,DAY($A9767)/IF($N9767="Superstore",Settings!$B$5,Settings!$B$4)))</f>
        <v/>
      </c>
      <c r="S9767" s="17">
        <f>IF(OR($B9767="",$G9767="",$R9767=0),"",$G9767/$R9767)</f>
        <v/>
      </c>
      <c r="T9767">
        <f>IF($S9767="","",IF($S9767&lt;Settings!$B$8,"Critical",IF($S9767&lt;Settings!$B$9,"Semi Critical","Non Critical")))</f>
        <v/>
      </c>
      <c r="U9767">
        <f>IF($B9767="","",IFERROR(VLOOKUP($O9767,Leaders!$A:$B,2,0),"Not Mapped"))</f>
        <v/>
      </c>
    </row>
    <row r="9768">
      <c r="A9768" s="16" t="n"/>
      <c r="G9768" s="17" t="n"/>
      <c r="H9768" s="17" t="n"/>
      <c r="I9768" s="17" t="n"/>
      <c r="J9768" s="17" t="n"/>
      <c r="K9768" s="17" t="n"/>
      <c r="L9768" s="17" t="n"/>
      <c r="N9768">
        <f>IF($B9768="","",IF($C9768="SUPERSTORE","Superstore","DH"))</f>
        <v/>
      </c>
      <c r="O9768">
        <f>IF($B9768="","",IFERROR(VLOOKUP($B9768,Mapping!$A:$C,2,0),"Not Mapped"))</f>
        <v/>
      </c>
      <c r="P9768">
        <f>IF($B9768="","",IFERROR(VLOOKUP($B9768,Mapping!$A:$C,3,0),"Not Mapped"))</f>
        <v/>
      </c>
      <c r="Q9768">
        <f>IF($B9768="","",IF(COUNTIF(Exclusions!$A:$A,$B9768)&gt;0,"Yes","No"))</f>
        <v/>
      </c>
      <c r="R9768" s="17">
        <f>IF($B9768="","",MIN(1,DAY($A9768)/IF($N9768="Superstore",Settings!$B$5,Settings!$B$4)))</f>
        <v/>
      </c>
      <c r="S9768" s="17">
        <f>IF(OR($B9768="",$G9768="",$R9768=0),"",$G9768/$R9768)</f>
        <v/>
      </c>
      <c r="T9768">
        <f>IF($S9768="","",IF($S9768&lt;Settings!$B$8,"Critical",IF($S9768&lt;Settings!$B$9,"Semi Critical","Non Critical")))</f>
        <v/>
      </c>
      <c r="U9768">
        <f>IF($B9768="","",IFERROR(VLOOKUP($O9768,Leaders!$A:$B,2,0),"Not Mapped"))</f>
        <v/>
      </c>
    </row>
    <row r="9769">
      <c r="A9769" s="16" t="n"/>
      <c r="G9769" s="17" t="n"/>
      <c r="H9769" s="17" t="n"/>
      <c r="I9769" s="17" t="n"/>
      <c r="J9769" s="17" t="n"/>
      <c r="K9769" s="17" t="n"/>
      <c r="L9769" s="17" t="n"/>
      <c r="N9769">
        <f>IF($B9769="","",IF($C9769="SUPERSTORE","Superstore","DH"))</f>
        <v/>
      </c>
      <c r="O9769">
        <f>IF($B9769="","",IFERROR(VLOOKUP($B9769,Mapping!$A:$C,2,0),"Not Mapped"))</f>
        <v/>
      </c>
      <c r="P9769">
        <f>IF($B9769="","",IFERROR(VLOOKUP($B9769,Mapping!$A:$C,3,0),"Not Mapped"))</f>
        <v/>
      </c>
      <c r="Q9769">
        <f>IF($B9769="","",IF(COUNTIF(Exclusions!$A:$A,$B9769)&gt;0,"Yes","No"))</f>
        <v/>
      </c>
      <c r="R9769" s="17">
        <f>IF($B9769="","",MIN(1,DAY($A9769)/IF($N9769="Superstore",Settings!$B$5,Settings!$B$4)))</f>
        <v/>
      </c>
      <c r="S9769" s="17">
        <f>IF(OR($B9769="",$G9769="",$R9769=0),"",$G9769/$R9769)</f>
        <v/>
      </c>
      <c r="T9769">
        <f>IF($S9769="","",IF($S9769&lt;Settings!$B$8,"Critical",IF($S9769&lt;Settings!$B$9,"Semi Critical","Non Critical")))</f>
        <v/>
      </c>
      <c r="U9769">
        <f>IF($B9769="","",IFERROR(VLOOKUP($O9769,Leaders!$A:$B,2,0),"Not Mapped"))</f>
        <v/>
      </c>
    </row>
    <row r="9770">
      <c r="A9770" s="16" t="n"/>
      <c r="G9770" s="17" t="n"/>
      <c r="H9770" s="17" t="n"/>
      <c r="I9770" s="17" t="n"/>
      <c r="J9770" s="17" t="n"/>
      <c r="K9770" s="17" t="n"/>
      <c r="L9770" s="17" t="n"/>
      <c r="N9770">
        <f>IF($B9770="","",IF($C9770="SUPERSTORE","Superstore","DH"))</f>
        <v/>
      </c>
      <c r="O9770">
        <f>IF($B9770="","",IFERROR(VLOOKUP($B9770,Mapping!$A:$C,2,0),"Not Mapped"))</f>
        <v/>
      </c>
      <c r="P9770">
        <f>IF($B9770="","",IFERROR(VLOOKUP($B9770,Mapping!$A:$C,3,0),"Not Mapped"))</f>
        <v/>
      </c>
      <c r="Q9770">
        <f>IF($B9770="","",IF(COUNTIF(Exclusions!$A:$A,$B9770)&gt;0,"Yes","No"))</f>
        <v/>
      </c>
      <c r="R9770" s="17">
        <f>IF($B9770="","",MIN(1,DAY($A9770)/IF($N9770="Superstore",Settings!$B$5,Settings!$B$4)))</f>
        <v/>
      </c>
      <c r="S9770" s="17">
        <f>IF(OR($B9770="",$G9770="",$R9770=0),"",$G9770/$R9770)</f>
        <v/>
      </c>
      <c r="T9770">
        <f>IF($S9770="","",IF($S9770&lt;Settings!$B$8,"Critical",IF($S9770&lt;Settings!$B$9,"Semi Critical","Non Critical")))</f>
        <v/>
      </c>
      <c r="U9770">
        <f>IF($B9770="","",IFERROR(VLOOKUP($O9770,Leaders!$A:$B,2,0),"Not Mapped"))</f>
        <v/>
      </c>
    </row>
    <row r="9771">
      <c r="A9771" s="16" t="n"/>
      <c r="G9771" s="17" t="n"/>
      <c r="H9771" s="17" t="n"/>
      <c r="I9771" s="17" t="n"/>
      <c r="J9771" s="17" t="n"/>
      <c r="K9771" s="17" t="n"/>
      <c r="L9771" s="17" t="n"/>
      <c r="N9771">
        <f>IF($B9771="","",IF($C9771="SUPERSTORE","Superstore","DH"))</f>
        <v/>
      </c>
      <c r="O9771">
        <f>IF($B9771="","",IFERROR(VLOOKUP($B9771,Mapping!$A:$C,2,0),"Not Mapped"))</f>
        <v/>
      </c>
      <c r="P9771">
        <f>IF($B9771="","",IFERROR(VLOOKUP($B9771,Mapping!$A:$C,3,0),"Not Mapped"))</f>
        <v/>
      </c>
      <c r="Q9771">
        <f>IF($B9771="","",IF(COUNTIF(Exclusions!$A:$A,$B9771)&gt;0,"Yes","No"))</f>
        <v/>
      </c>
      <c r="R9771" s="17">
        <f>IF($B9771="","",MIN(1,DAY($A9771)/IF($N9771="Superstore",Settings!$B$5,Settings!$B$4)))</f>
        <v/>
      </c>
      <c r="S9771" s="17">
        <f>IF(OR($B9771="",$G9771="",$R9771=0),"",$G9771/$R9771)</f>
        <v/>
      </c>
      <c r="T9771">
        <f>IF($S9771="","",IF($S9771&lt;Settings!$B$8,"Critical",IF($S9771&lt;Settings!$B$9,"Semi Critical","Non Critical")))</f>
        <v/>
      </c>
      <c r="U9771">
        <f>IF($B9771="","",IFERROR(VLOOKUP($O9771,Leaders!$A:$B,2,0),"Not Mapped"))</f>
        <v/>
      </c>
    </row>
    <row r="9772">
      <c r="A9772" s="16" t="n"/>
      <c r="G9772" s="17" t="n"/>
      <c r="H9772" s="17" t="n"/>
      <c r="I9772" s="17" t="n"/>
      <c r="J9772" s="17" t="n"/>
      <c r="K9772" s="17" t="n"/>
      <c r="L9772" s="17" t="n"/>
      <c r="N9772">
        <f>IF($B9772="","",IF($C9772="SUPERSTORE","Superstore","DH"))</f>
        <v/>
      </c>
      <c r="O9772">
        <f>IF($B9772="","",IFERROR(VLOOKUP($B9772,Mapping!$A:$C,2,0),"Not Mapped"))</f>
        <v/>
      </c>
      <c r="P9772">
        <f>IF($B9772="","",IFERROR(VLOOKUP($B9772,Mapping!$A:$C,3,0),"Not Mapped"))</f>
        <v/>
      </c>
      <c r="Q9772">
        <f>IF($B9772="","",IF(COUNTIF(Exclusions!$A:$A,$B9772)&gt;0,"Yes","No"))</f>
        <v/>
      </c>
      <c r="R9772" s="17">
        <f>IF($B9772="","",MIN(1,DAY($A9772)/IF($N9772="Superstore",Settings!$B$5,Settings!$B$4)))</f>
        <v/>
      </c>
      <c r="S9772" s="17">
        <f>IF(OR($B9772="",$G9772="",$R9772=0),"",$G9772/$R9772)</f>
        <v/>
      </c>
      <c r="T9772">
        <f>IF($S9772="","",IF($S9772&lt;Settings!$B$8,"Critical",IF($S9772&lt;Settings!$B$9,"Semi Critical","Non Critical")))</f>
        <v/>
      </c>
      <c r="U9772">
        <f>IF($B9772="","",IFERROR(VLOOKUP($O9772,Leaders!$A:$B,2,0),"Not Mapped"))</f>
        <v/>
      </c>
    </row>
    <row r="9773">
      <c r="A9773" s="16" t="n"/>
      <c r="G9773" s="17" t="n"/>
      <c r="H9773" s="17" t="n"/>
      <c r="I9773" s="17" t="n"/>
      <c r="J9773" s="17" t="n"/>
      <c r="K9773" s="17" t="n"/>
      <c r="L9773" s="17" t="n"/>
      <c r="N9773">
        <f>IF($B9773="","",IF($C9773="SUPERSTORE","Superstore","DH"))</f>
        <v/>
      </c>
      <c r="O9773">
        <f>IF($B9773="","",IFERROR(VLOOKUP($B9773,Mapping!$A:$C,2,0),"Not Mapped"))</f>
        <v/>
      </c>
      <c r="P9773">
        <f>IF($B9773="","",IFERROR(VLOOKUP($B9773,Mapping!$A:$C,3,0),"Not Mapped"))</f>
        <v/>
      </c>
      <c r="Q9773">
        <f>IF($B9773="","",IF(COUNTIF(Exclusions!$A:$A,$B9773)&gt;0,"Yes","No"))</f>
        <v/>
      </c>
      <c r="R9773" s="17">
        <f>IF($B9773="","",MIN(1,DAY($A9773)/IF($N9773="Superstore",Settings!$B$5,Settings!$B$4)))</f>
        <v/>
      </c>
      <c r="S9773" s="17">
        <f>IF(OR($B9773="",$G9773="",$R9773=0),"",$G9773/$R9773)</f>
        <v/>
      </c>
      <c r="T9773">
        <f>IF($S9773="","",IF($S9773&lt;Settings!$B$8,"Critical",IF($S9773&lt;Settings!$B$9,"Semi Critical","Non Critical")))</f>
        <v/>
      </c>
      <c r="U9773">
        <f>IF($B9773="","",IFERROR(VLOOKUP($O9773,Leaders!$A:$B,2,0),"Not Mapped"))</f>
        <v/>
      </c>
    </row>
    <row r="9774">
      <c r="A9774" s="16" t="n"/>
      <c r="G9774" s="17" t="n"/>
      <c r="H9774" s="17" t="n"/>
      <c r="I9774" s="17" t="n"/>
      <c r="J9774" s="17" t="n"/>
      <c r="K9774" s="17" t="n"/>
      <c r="L9774" s="17" t="n"/>
      <c r="N9774">
        <f>IF($B9774="","",IF($C9774="SUPERSTORE","Superstore","DH"))</f>
        <v/>
      </c>
      <c r="O9774">
        <f>IF($B9774="","",IFERROR(VLOOKUP($B9774,Mapping!$A:$C,2,0),"Not Mapped"))</f>
        <v/>
      </c>
      <c r="P9774">
        <f>IF($B9774="","",IFERROR(VLOOKUP($B9774,Mapping!$A:$C,3,0),"Not Mapped"))</f>
        <v/>
      </c>
      <c r="Q9774">
        <f>IF($B9774="","",IF(COUNTIF(Exclusions!$A:$A,$B9774)&gt;0,"Yes","No"))</f>
        <v/>
      </c>
      <c r="R9774" s="17">
        <f>IF($B9774="","",MIN(1,DAY($A9774)/IF($N9774="Superstore",Settings!$B$5,Settings!$B$4)))</f>
        <v/>
      </c>
      <c r="S9774" s="17">
        <f>IF(OR($B9774="",$G9774="",$R9774=0),"",$G9774/$R9774)</f>
        <v/>
      </c>
      <c r="T9774">
        <f>IF($S9774="","",IF($S9774&lt;Settings!$B$8,"Critical",IF($S9774&lt;Settings!$B$9,"Semi Critical","Non Critical")))</f>
        <v/>
      </c>
      <c r="U9774">
        <f>IF($B9774="","",IFERROR(VLOOKUP($O9774,Leaders!$A:$B,2,0),"Not Mapped"))</f>
        <v/>
      </c>
    </row>
    <row r="9775">
      <c r="A9775" s="16" t="n"/>
      <c r="G9775" s="17" t="n"/>
      <c r="H9775" s="17" t="n"/>
      <c r="I9775" s="17" t="n"/>
      <c r="J9775" s="17" t="n"/>
      <c r="K9775" s="17" t="n"/>
      <c r="L9775" s="17" t="n"/>
      <c r="N9775">
        <f>IF($B9775="","",IF($C9775="SUPERSTORE","Superstore","DH"))</f>
        <v/>
      </c>
      <c r="O9775">
        <f>IF($B9775="","",IFERROR(VLOOKUP($B9775,Mapping!$A:$C,2,0),"Not Mapped"))</f>
        <v/>
      </c>
      <c r="P9775">
        <f>IF($B9775="","",IFERROR(VLOOKUP($B9775,Mapping!$A:$C,3,0),"Not Mapped"))</f>
        <v/>
      </c>
      <c r="Q9775">
        <f>IF($B9775="","",IF(COUNTIF(Exclusions!$A:$A,$B9775)&gt;0,"Yes","No"))</f>
        <v/>
      </c>
      <c r="R9775" s="17">
        <f>IF($B9775="","",MIN(1,DAY($A9775)/IF($N9775="Superstore",Settings!$B$5,Settings!$B$4)))</f>
        <v/>
      </c>
      <c r="S9775" s="17">
        <f>IF(OR($B9775="",$G9775="",$R9775=0),"",$G9775/$R9775)</f>
        <v/>
      </c>
      <c r="T9775">
        <f>IF($S9775="","",IF($S9775&lt;Settings!$B$8,"Critical",IF($S9775&lt;Settings!$B$9,"Semi Critical","Non Critical")))</f>
        <v/>
      </c>
      <c r="U9775">
        <f>IF($B9775="","",IFERROR(VLOOKUP($O9775,Leaders!$A:$B,2,0),"Not Mapped"))</f>
        <v/>
      </c>
    </row>
    <row r="9776">
      <c r="A9776" s="16" t="n"/>
      <c r="G9776" s="17" t="n"/>
      <c r="H9776" s="17" t="n"/>
      <c r="I9776" s="17" t="n"/>
      <c r="J9776" s="17" t="n"/>
      <c r="K9776" s="17" t="n"/>
      <c r="L9776" s="17" t="n"/>
      <c r="N9776">
        <f>IF($B9776="","",IF($C9776="SUPERSTORE","Superstore","DH"))</f>
        <v/>
      </c>
      <c r="O9776">
        <f>IF($B9776="","",IFERROR(VLOOKUP($B9776,Mapping!$A:$C,2,0),"Not Mapped"))</f>
        <v/>
      </c>
      <c r="P9776">
        <f>IF($B9776="","",IFERROR(VLOOKUP($B9776,Mapping!$A:$C,3,0),"Not Mapped"))</f>
        <v/>
      </c>
      <c r="Q9776">
        <f>IF($B9776="","",IF(COUNTIF(Exclusions!$A:$A,$B9776)&gt;0,"Yes","No"))</f>
        <v/>
      </c>
      <c r="R9776" s="17">
        <f>IF($B9776="","",MIN(1,DAY($A9776)/IF($N9776="Superstore",Settings!$B$5,Settings!$B$4)))</f>
        <v/>
      </c>
      <c r="S9776" s="17">
        <f>IF(OR($B9776="",$G9776="",$R9776=0),"",$G9776/$R9776)</f>
        <v/>
      </c>
      <c r="T9776">
        <f>IF($S9776="","",IF($S9776&lt;Settings!$B$8,"Critical",IF($S9776&lt;Settings!$B$9,"Semi Critical","Non Critical")))</f>
        <v/>
      </c>
      <c r="U9776">
        <f>IF($B9776="","",IFERROR(VLOOKUP($O9776,Leaders!$A:$B,2,0),"Not Mapped"))</f>
        <v/>
      </c>
    </row>
    <row r="9777">
      <c r="A9777" s="16" t="n"/>
      <c r="G9777" s="17" t="n"/>
      <c r="H9777" s="17" t="n"/>
      <c r="I9777" s="17" t="n"/>
      <c r="J9777" s="17" t="n"/>
      <c r="K9777" s="17" t="n"/>
      <c r="L9777" s="17" t="n"/>
      <c r="N9777">
        <f>IF($B9777="","",IF($C9777="SUPERSTORE","Superstore","DH"))</f>
        <v/>
      </c>
      <c r="O9777">
        <f>IF($B9777="","",IFERROR(VLOOKUP($B9777,Mapping!$A:$C,2,0),"Not Mapped"))</f>
        <v/>
      </c>
      <c r="P9777">
        <f>IF($B9777="","",IFERROR(VLOOKUP($B9777,Mapping!$A:$C,3,0),"Not Mapped"))</f>
        <v/>
      </c>
      <c r="Q9777">
        <f>IF($B9777="","",IF(COUNTIF(Exclusions!$A:$A,$B9777)&gt;0,"Yes","No"))</f>
        <v/>
      </c>
      <c r="R9777" s="17">
        <f>IF($B9777="","",MIN(1,DAY($A9777)/IF($N9777="Superstore",Settings!$B$5,Settings!$B$4)))</f>
        <v/>
      </c>
      <c r="S9777" s="17">
        <f>IF(OR($B9777="",$G9777="",$R9777=0),"",$G9777/$R9777)</f>
        <v/>
      </c>
      <c r="T9777">
        <f>IF($S9777="","",IF($S9777&lt;Settings!$B$8,"Critical",IF($S9777&lt;Settings!$B$9,"Semi Critical","Non Critical")))</f>
        <v/>
      </c>
      <c r="U9777">
        <f>IF($B9777="","",IFERROR(VLOOKUP($O9777,Leaders!$A:$B,2,0),"Not Mapped"))</f>
        <v/>
      </c>
    </row>
    <row r="9778">
      <c r="A9778" s="16" t="n"/>
      <c r="G9778" s="17" t="n"/>
      <c r="H9778" s="17" t="n"/>
      <c r="I9778" s="17" t="n"/>
      <c r="J9778" s="17" t="n"/>
      <c r="K9778" s="17" t="n"/>
      <c r="L9778" s="17" t="n"/>
      <c r="N9778">
        <f>IF($B9778="","",IF($C9778="SUPERSTORE","Superstore","DH"))</f>
        <v/>
      </c>
      <c r="O9778">
        <f>IF($B9778="","",IFERROR(VLOOKUP($B9778,Mapping!$A:$C,2,0),"Not Mapped"))</f>
        <v/>
      </c>
      <c r="P9778">
        <f>IF($B9778="","",IFERROR(VLOOKUP($B9778,Mapping!$A:$C,3,0),"Not Mapped"))</f>
        <v/>
      </c>
      <c r="Q9778">
        <f>IF($B9778="","",IF(COUNTIF(Exclusions!$A:$A,$B9778)&gt;0,"Yes","No"))</f>
        <v/>
      </c>
      <c r="R9778" s="17">
        <f>IF($B9778="","",MIN(1,DAY($A9778)/IF($N9778="Superstore",Settings!$B$5,Settings!$B$4)))</f>
        <v/>
      </c>
      <c r="S9778" s="17">
        <f>IF(OR($B9778="",$G9778="",$R9778=0),"",$G9778/$R9778)</f>
        <v/>
      </c>
      <c r="T9778">
        <f>IF($S9778="","",IF($S9778&lt;Settings!$B$8,"Critical",IF($S9778&lt;Settings!$B$9,"Semi Critical","Non Critical")))</f>
        <v/>
      </c>
      <c r="U9778">
        <f>IF($B9778="","",IFERROR(VLOOKUP($O9778,Leaders!$A:$B,2,0),"Not Mapped"))</f>
        <v/>
      </c>
    </row>
    <row r="9779">
      <c r="A9779" s="16" t="n"/>
      <c r="G9779" s="17" t="n"/>
      <c r="H9779" s="17" t="n"/>
      <c r="I9779" s="17" t="n"/>
      <c r="J9779" s="17" t="n"/>
      <c r="K9779" s="17" t="n"/>
      <c r="L9779" s="17" t="n"/>
      <c r="N9779">
        <f>IF($B9779="","",IF($C9779="SUPERSTORE","Superstore","DH"))</f>
        <v/>
      </c>
      <c r="O9779">
        <f>IF($B9779="","",IFERROR(VLOOKUP($B9779,Mapping!$A:$C,2,0),"Not Mapped"))</f>
        <v/>
      </c>
      <c r="P9779">
        <f>IF($B9779="","",IFERROR(VLOOKUP($B9779,Mapping!$A:$C,3,0),"Not Mapped"))</f>
        <v/>
      </c>
      <c r="Q9779">
        <f>IF($B9779="","",IF(COUNTIF(Exclusions!$A:$A,$B9779)&gt;0,"Yes","No"))</f>
        <v/>
      </c>
      <c r="R9779" s="17">
        <f>IF($B9779="","",MIN(1,DAY($A9779)/IF($N9779="Superstore",Settings!$B$5,Settings!$B$4)))</f>
        <v/>
      </c>
      <c r="S9779" s="17">
        <f>IF(OR($B9779="",$G9779="",$R9779=0),"",$G9779/$R9779)</f>
        <v/>
      </c>
      <c r="T9779">
        <f>IF($S9779="","",IF($S9779&lt;Settings!$B$8,"Critical",IF($S9779&lt;Settings!$B$9,"Semi Critical","Non Critical")))</f>
        <v/>
      </c>
      <c r="U9779">
        <f>IF($B9779="","",IFERROR(VLOOKUP($O9779,Leaders!$A:$B,2,0),"Not Mapped"))</f>
        <v/>
      </c>
    </row>
    <row r="9780">
      <c r="A9780" s="16" t="n"/>
      <c r="G9780" s="17" t="n"/>
      <c r="H9780" s="17" t="n"/>
      <c r="I9780" s="17" t="n"/>
      <c r="J9780" s="17" t="n"/>
      <c r="K9780" s="17" t="n"/>
      <c r="L9780" s="17" t="n"/>
      <c r="N9780">
        <f>IF($B9780="","",IF($C9780="SUPERSTORE","Superstore","DH"))</f>
        <v/>
      </c>
      <c r="O9780">
        <f>IF($B9780="","",IFERROR(VLOOKUP($B9780,Mapping!$A:$C,2,0),"Not Mapped"))</f>
        <v/>
      </c>
      <c r="P9780">
        <f>IF($B9780="","",IFERROR(VLOOKUP($B9780,Mapping!$A:$C,3,0),"Not Mapped"))</f>
        <v/>
      </c>
      <c r="Q9780">
        <f>IF($B9780="","",IF(COUNTIF(Exclusions!$A:$A,$B9780)&gt;0,"Yes","No"))</f>
        <v/>
      </c>
      <c r="R9780" s="17">
        <f>IF($B9780="","",MIN(1,DAY($A9780)/IF($N9780="Superstore",Settings!$B$5,Settings!$B$4)))</f>
        <v/>
      </c>
      <c r="S9780" s="17">
        <f>IF(OR($B9780="",$G9780="",$R9780=0),"",$G9780/$R9780)</f>
        <v/>
      </c>
      <c r="T9780">
        <f>IF($S9780="","",IF($S9780&lt;Settings!$B$8,"Critical",IF($S9780&lt;Settings!$B$9,"Semi Critical","Non Critical")))</f>
        <v/>
      </c>
      <c r="U9780">
        <f>IF($B9780="","",IFERROR(VLOOKUP($O9780,Leaders!$A:$B,2,0),"Not Mapped"))</f>
        <v/>
      </c>
    </row>
    <row r="9781">
      <c r="A9781" s="16" t="n"/>
      <c r="G9781" s="17" t="n"/>
      <c r="H9781" s="17" t="n"/>
      <c r="I9781" s="17" t="n"/>
      <c r="J9781" s="17" t="n"/>
      <c r="K9781" s="17" t="n"/>
      <c r="L9781" s="17" t="n"/>
      <c r="N9781">
        <f>IF($B9781="","",IF($C9781="SUPERSTORE","Superstore","DH"))</f>
        <v/>
      </c>
      <c r="O9781">
        <f>IF($B9781="","",IFERROR(VLOOKUP($B9781,Mapping!$A:$C,2,0),"Not Mapped"))</f>
        <v/>
      </c>
      <c r="P9781">
        <f>IF($B9781="","",IFERROR(VLOOKUP($B9781,Mapping!$A:$C,3,0),"Not Mapped"))</f>
        <v/>
      </c>
      <c r="Q9781">
        <f>IF($B9781="","",IF(COUNTIF(Exclusions!$A:$A,$B9781)&gt;0,"Yes","No"))</f>
        <v/>
      </c>
      <c r="R9781" s="17">
        <f>IF($B9781="","",MIN(1,DAY($A9781)/IF($N9781="Superstore",Settings!$B$5,Settings!$B$4)))</f>
        <v/>
      </c>
      <c r="S9781" s="17">
        <f>IF(OR($B9781="",$G9781="",$R9781=0),"",$G9781/$R9781)</f>
        <v/>
      </c>
      <c r="T9781">
        <f>IF($S9781="","",IF($S9781&lt;Settings!$B$8,"Critical",IF($S9781&lt;Settings!$B$9,"Semi Critical","Non Critical")))</f>
        <v/>
      </c>
      <c r="U9781">
        <f>IF($B9781="","",IFERROR(VLOOKUP($O9781,Leaders!$A:$B,2,0),"Not Mapped"))</f>
        <v/>
      </c>
    </row>
    <row r="9782">
      <c r="A9782" s="16" t="n"/>
      <c r="G9782" s="17" t="n"/>
      <c r="H9782" s="17" t="n"/>
      <c r="I9782" s="17" t="n"/>
      <c r="J9782" s="17" t="n"/>
      <c r="K9782" s="17" t="n"/>
      <c r="L9782" s="17" t="n"/>
      <c r="N9782">
        <f>IF($B9782="","",IF($C9782="SUPERSTORE","Superstore","DH"))</f>
        <v/>
      </c>
      <c r="O9782">
        <f>IF($B9782="","",IFERROR(VLOOKUP($B9782,Mapping!$A:$C,2,0),"Not Mapped"))</f>
        <v/>
      </c>
      <c r="P9782">
        <f>IF($B9782="","",IFERROR(VLOOKUP($B9782,Mapping!$A:$C,3,0),"Not Mapped"))</f>
        <v/>
      </c>
      <c r="Q9782">
        <f>IF($B9782="","",IF(COUNTIF(Exclusions!$A:$A,$B9782)&gt;0,"Yes","No"))</f>
        <v/>
      </c>
      <c r="R9782" s="17">
        <f>IF($B9782="","",MIN(1,DAY($A9782)/IF($N9782="Superstore",Settings!$B$5,Settings!$B$4)))</f>
        <v/>
      </c>
      <c r="S9782" s="17">
        <f>IF(OR($B9782="",$G9782="",$R9782=0),"",$G9782/$R9782)</f>
        <v/>
      </c>
      <c r="T9782">
        <f>IF($S9782="","",IF($S9782&lt;Settings!$B$8,"Critical",IF($S9782&lt;Settings!$B$9,"Semi Critical","Non Critical")))</f>
        <v/>
      </c>
      <c r="U9782">
        <f>IF($B9782="","",IFERROR(VLOOKUP($O9782,Leaders!$A:$B,2,0),"Not Mapped"))</f>
        <v/>
      </c>
    </row>
    <row r="9783">
      <c r="A9783" s="16" t="n"/>
      <c r="G9783" s="17" t="n"/>
      <c r="H9783" s="17" t="n"/>
      <c r="I9783" s="17" t="n"/>
      <c r="J9783" s="17" t="n"/>
      <c r="K9783" s="17" t="n"/>
      <c r="L9783" s="17" t="n"/>
      <c r="N9783">
        <f>IF($B9783="","",IF($C9783="SUPERSTORE","Superstore","DH"))</f>
        <v/>
      </c>
      <c r="O9783">
        <f>IF($B9783="","",IFERROR(VLOOKUP($B9783,Mapping!$A:$C,2,0),"Not Mapped"))</f>
        <v/>
      </c>
      <c r="P9783">
        <f>IF($B9783="","",IFERROR(VLOOKUP($B9783,Mapping!$A:$C,3,0),"Not Mapped"))</f>
        <v/>
      </c>
      <c r="Q9783">
        <f>IF($B9783="","",IF(COUNTIF(Exclusions!$A:$A,$B9783)&gt;0,"Yes","No"))</f>
        <v/>
      </c>
      <c r="R9783" s="17">
        <f>IF($B9783="","",MIN(1,DAY($A9783)/IF($N9783="Superstore",Settings!$B$5,Settings!$B$4)))</f>
        <v/>
      </c>
      <c r="S9783" s="17">
        <f>IF(OR($B9783="",$G9783="",$R9783=0),"",$G9783/$R9783)</f>
        <v/>
      </c>
      <c r="T9783">
        <f>IF($S9783="","",IF($S9783&lt;Settings!$B$8,"Critical",IF($S9783&lt;Settings!$B$9,"Semi Critical","Non Critical")))</f>
        <v/>
      </c>
      <c r="U9783">
        <f>IF($B9783="","",IFERROR(VLOOKUP($O9783,Leaders!$A:$B,2,0),"Not Mapped"))</f>
        <v/>
      </c>
    </row>
    <row r="9784">
      <c r="A9784" s="16" t="n"/>
      <c r="G9784" s="17" t="n"/>
      <c r="H9784" s="17" t="n"/>
      <c r="I9784" s="17" t="n"/>
      <c r="J9784" s="17" t="n"/>
      <c r="K9784" s="17" t="n"/>
      <c r="L9784" s="17" t="n"/>
      <c r="N9784">
        <f>IF($B9784="","",IF($C9784="SUPERSTORE","Superstore","DH"))</f>
        <v/>
      </c>
      <c r="O9784">
        <f>IF($B9784="","",IFERROR(VLOOKUP($B9784,Mapping!$A:$C,2,0),"Not Mapped"))</f>
        <v/>
      </c>
      <c r="P9784">
        <f>IF($B9784="","",IFERROR(VLOOKUP($B9784,Mapping!$A:$C,3,0),"Not Mapped"))</f>
        <v/>
      </c>
      <c r="Q9784">
        <f>IF($B9784="","",IF(COUNTIF(Exclusions!$A:$A,$B9784)&gt;0,"Yes","No"))</f>
        <v/>
      </c>
      <c r="R9784" s="17">
        <f>IF($B9784="","",MIN(1,DAY($A9784)/IF($N9784="Superstore",Settings!$B$5,Settings!$B$4)))</f>
        <v/>
      </c>
      <c r="S9784" s="17">
        <f>IF(OR($B9784="",$G9784="",$R9784=0),"",$G9784/$R9784)</f>
        <v/>
      </c>
      <c r="T9784">
        <f>IF($S9784="","",IF($S9784&lt;Settings!$B$8,"Critical",IF($S9784&lt;Settings!$B$9,"Semi Critical","Non Critical")))</f>
        <v/>
      </c>
      <c r="U9784">
        <f>IF($B9784="","",IFERROR(VLOOKUP($O9784,Leaders!$A:$B,2,0),"Not Mapped"))</f>
        <v/>
      </c>
    </row>
    <row r="9785">
      <c r="A9785" s="16" t="n"/>
      <c r="G9785" s="17" t="n"/>
      <c r="H9785" s="17" t="n"/>
      <c r="I9785" s="17" t="n"/>
      <c r="J9785" s="17" t="n"/>
      <c r="K9785" s="17" t="n"/>
      <c r="L9785" s="17" t="n"/>
      <c r="N9785">
        <f>IF($B9785="","",IF($C9785="SUPERSTORE","Superstore","DH"))</f>
        <v/>
      </c>
      <c r="O9785">
        <f>IF($B9785="","",IFERROR(VLOOKUP($B9785,Mapping!$A:$C,2,0),"Not Mapped"))</f>
        <v/>
      </c>
      <c r="P9785">
        <f>IF($B9785="","",IFERROR(VLOOKUP($B9785,Mapping!$A:$C,3,0),"Not Mapped"))</f>
        <v/>
      </c>
      <c r="Q9785">
        <f>IF($B9785="","",IF(COUNTIF(Exclusions!$A:$A,$B9785)&gt;0,"Yes","No"))</f>
        <v/>
      </c>
      <c r="R9785" s="17">
        <f>IF($B9785="","",MIN(1,DAY($A9785)/IF($N9785="Superstore",Settings!$B$5,Settings!$B$4)))</f>
        <v/>
      </c>
      <c r="S9785" s="17">
        <f>IF(OR($B9785="",$G9785="",$R9785=0),"",$G9785/$R9785)</f>
        <v/>
      </c>
      <c r="T9785">
        <f>IF($S9785="","",IF($S9785&lt;Settings!$B$8,"Critical",IF($S9785&lt;Settings!$B$9,"Semi Critical","Non Critical")))</f>
        <v/>
      </c>
      <c r="U9785">
        <f>IF($B9785="","",IFERROR(VLOOKUP($O9785,Leaders!$A:$B,2,0),"Not Mapped"))</f>
        <v/>
      </c>
    </row>
    <row r="9786">
      <c r="A9786" s="16" t="n"/>
      <c r="G9786" s="17" t="n"/>
      <c r="H9786" s="17" t="n"/>
      <c r="I9786" s="17" t="n"/>
      <c r="J9786" s="17" t="n"/>
      <c r="K9786" s="17" t="n"/>
      <c r="L9786" s="17" t="n"/>
      <c r="N9786">
        <f>IF($B9786="","",IF($C9786="SUPERSTORE","Superstore","DH"))</f>
        <v/>
      </c>
      <c r="O9786">
        <f>IF($B9786="","",IFERROR(VLOOKUP($B9786,Mapping!$A:$C,2,0),"Not Mapped"))</f>
        <v/>
      </c>
      <c r="P9786">
        <f>IF($B9786="","",IFERROR(VLOOKUP($B9786,Mapping!$A:$C,3,0),"Not Mapped"))</f>
        <v/>
      </c>
      <c r="Q9786">
        <f>IF($B9786="","",IF(COUNTIF(Exclusions!$A:$A,$B9786)&gt;0,"Yes","No"))</f>
        <v/>
      </c>
      <c r="R9786" s="17">
        <f>IF($B9786="","",MIN(1,DAY($A9786)/IF($N9786="Superstore",Settings!$B$5,Settings!$B$4)))</f>
        <v/>
      </c>
      <c r="S9786" s="17">
        <f>IF(OR($B9786="",$G9786="",$R9786=0),"",$G9786/$R9786)</f>
        <v/>
      </c>
      <c r="T9786">
        <f>IF($S9786="","",IF($S9786&lt;Settings!$B$8,"Critical",IF($S9786&lt;Settings!$B$9,"Semi Critical","Non Critical")))</f>
        <v/>
      </c>
      <c r="U9786">
        <f>IF($B9786="","",IFERROR(VLOOKUP($O9786,Leaders!$A:$B,2,0),"Not Mapped"))</f>
        <v/>
      </c>
    </row>
    <row r="9787">
      <c r="A9787" s="16" t="n"/>
      <c r="G9787" s="17" t="n"/>
      <c r="H9787" s="17" t="n"/>
      <c r="I9787" s="17" t="n"/>
      <c r="J9787" s="17" t="n"/>
      <c r="K9787" s="17" t="n"/>
      <c r="L9787" s="17" t="n"/>
      <c r="N9787">
        <f>IF($B9787="","",IF($C9787="SUPERSTORE","Superstore","DH"))</f>
        <v/>
      </c>
      <c r="O9787">
        <f>IF($B9787="","",IFERROR(VLOOKUP($B9787,Mapping!$A:$C,2,0),"Not Mapped"))</f>
        <v/>
      </c>
      <c r="P9787">
        <f>IF($B9787="","",IFERROR(VLOOKUP($B9787,Mapping!$A:$C,3,0),"Not Mapped"))</f>
        <v/>
      </c>
      <c r="Q9787">
        <f>IF($B9787="","",IF(COUNTIF(Exclusions!$A:$A,$B9787)&gt;0,"Yes","No"))</f>
        <v/>
      </c>
      <c r="R9787" s="17">
        <f>IF($B9787="","",MIN(1,DAY($A9787)/IF($N9787="Superstore",Settings!$B$5,Settings!$B$4)))</f>
        <v/>
      </c>
      <c r="S9787" s="17">
        <f>IF(OR($B9787="",$G9787="",$R9787=0),"",$G9787/$R9787)</f>
        <v/>
      </c>
      <c r="T9787">
        <f>IF($S9787="","",IF($S9787&lt;Settings!$B$8,"Critical",IF($S9787&lt;Settings!$B$9,"Semi Critical","Non Critical")))</f>
        <v/>
      </c>
      <c r="U9787">
        <f>IF($B9787="","",IFERROR(VLOOKUP($O9787,Leaders!$A:$B,2,0),"Not Mapped"))</f>
        <v/>
      </c>
    </row>
    <row r="9788">
      <c r="A9788" s="16" t="n"/>
      <c r="G9788" s="17" t="n"/>
      <c r="H9788" s="17" t="n"/>
      <c r="I9788" s="17" t="n"/>
      <c r="J9788" s="17" t="n"/>
      <c r="K9788" s="17" t="n"/>
      <c r="L9788" s="17" t="n"/>
      <c r="N9788">
        <f>IF($B9788="","",IF($C9788="SUPERSTORE","Superstore","DH"))</f>
        <v/>
      </c>
      <c r="O9788">
        <f>IF($B9788="","",IFERROR(VLOOKUP($B9788,Mapping!$A:$C,2,0),"Not Mapped"))</f>
        <v/>
      </c>
      <c r="P9788">
        <f>IF($B9788="","",IFERROR(VLOOKUP($B9788,Mapping!$A:$C,3,0),"Not Mapped"))</f>
        <v/>
      </c>
      <c r="Q9788">
        <f>IF($B9788="","",IF(COUNTIF(Exclusions!$A:$A,$B9788)&gt;0,"Yes","No"))</f>
        <v/>
      </c>
      <c r="R9788" s="17">
        <f>IF($B9788="","",MIN(1,DAY($A9788)/IF($N9788="Superstore",Settings!$B$5,Settings!$B$4)))</f>
        <v/>
      </c>
      <c r="S9788" s="17">
        <f>IF(OR($B9788="",$G9788="",$R9788=0),"",$G9788/$R9788)</f>
        <v/>
      </c>
      <c r="T9788">
        <f>IF($S9788="","",IF($S9788&lt;Settings!$B$8,"Critical",IF($S9788&lt;Settings!$B$9,"Semi Critical","Non Critical")))</f>
        <v/>
      </c>
      <c r="U9788">
        <f>IF($B9788="","",IFERROR(VLOOKUP($O9788,Leaders!$A:$B,2,0),"Not Mapped"))</f>
        <v/>
      </c>
    </row>
    <row r="9789">
      <c r="A9789" s="16" t="n"/>
      <c r="G9789" s="17" t="n"/>
      <c r="H9789" s="17" t="n"/>
      <c r="I9789" s="17" t="n"/>
      <c r="J9789" s="17" t="n"/>
      <c r="K9789" s="17" t="n"/>
      <c r="L9789" s="17" t="n"/>
      <c r="N9789">
        <f>IF($B9789="","",IF($C9789="SUPERSTORE","Superstore","DH"))</f>
        <v/>
      </c>
      <c r="O9789">
        <f>IF($B9789="","",IFERROR(VLOOKUP($B9789,Mapping!$A:$C,2,0),"Not Mapped"))</f>
        <v/>
      </c>
      <c r="P9789">
        <f>IF($B9789="","",IFERROR(VLOOKUP($B9789,Mapping!$A:$C,3,0),"Not Mapped"))</f>
        <v/>
      </c>
      <c r="Q9789">
        <f>IF($B9789="","",IF(COUNTIF(Exclusions!$A:$A,$B9789)&gt;0,"Yes","No"))</f>
        <v/>
      </c>
      <c r="R9789" s="17">
        <f>IF($B9789="","",MIN(1,DAY($A9789)/IF($N9789="Superstore",Settings!$B$5,Settings!$B$4)))</f>
        <v/>
      </c>
      <c r="S9789" s="17">
        <f>IF(OR($B9789="",$G9789="",$R9789=0),"",$G9789/$R9789)</f>
        <v/>
      </c>
      <c r="T9789">
        <f>IF($S9789="","",IF($S9789&lt;Settings!$B$8,"Critical",IF($S9789&lt;Settings!$B$9,"Semi Critical","Non Critical")))</f>
        <v/>
      </c>
      <c r="U9789">
        <f>IF($B9789="","",IFERROR(VLOOKUP($O9789,Leaders!$A:$B,2,0),"Not Mapped"))</f>
        <v/>
      </c>
    </row>
    <row r="9790">
      <c r="A9790" s="16" t="n"/>
      <c r="G9790" s="17" t="n"/>
      <c r="H9790" s="17" t="n"/>
      <c r="I9790" s="17" t="n"/>
      <c r="J9790" s="17" t="n"/>
      <c r="K9790" s="17" t="n"/>
      <c r="L9790" s="17" t="n"/>
      <c r="N9790">
        <f>IF($B9790="","",IF($C9790="SUPERSTORE","Superstore","DH"))</f>
        <v/>
      </c>
      <c r="O9790">
        <f>IF($B9790="","",IFERROR(VLOOKUP($B9790,Mapping!$A:$C,2,0),"Not Mapped"))</f>
        <v/>
      </c>
      <c r="P9790">
        <f>IF($B9790="","",IFERROR(VLOOKUP($B9790,Mapping!$A:$C,3,0),"Not Mapped"))</f>
        <v/>
      </c>
      <c r="Q9790">
        <f>IF($B9790="","",IF(COUNTIF(Exclusions!$A:$A,$B9790)&gt;0,"Yes","No"))</f>
        <v/>
      </c>
      <c r="R9790" s="17">
        <f>IF($B9790="","",MIN(1,DAY($A9790)/IF($N9790="Superstore",Settings!$B$5,Settings!$B$4)))</f>
        <v/>
      </c>
      <c r="S9790" s="17">
        <f>IF(OR($B9790="",$G9790="",$R9790=0),"",$G9790/$R9790)</f>
        <v/>
      </c>
      <c r="T9790">
        <f>IF($S9790="","",IF($S9790&lt;Settings!$B$8,"Critical",IF($S9790&lt;Settings!$B$9,"Semi Critical","Non Critical")))</f>
        <v/>
      </c>
      <c r="U9790">
        <f>IF($B9790="","",IFERROR(VLOOKUP($O9790,Leaders!$A:$B,2,0),"Not Mapped"))</f>
        <v/>
      </c>
    </row>
    <row r="9791">
      <c r="A9791" s="16" t="n"/>
      <c r="G9791" s="17" t="n"/>
      <c r="H9791" s="17" t="n"/>
      <c r="I9791" s="17" t="n"/>
      <c r="J9791" s="17" t="n"/>
      <c r="K9791" s="17" t="n"/>
      <c r="L9791" s="17" t="n"/>
      <c r="N9791">
        <f>IF($B9791="","",IF($C9791="SUPERSTORE","Superstore","DH"))</f>
        <v/>
      </c>
      <c r="O9791">
        <f>IF($B9791="","",IFERROR(VLOOKUP($B9791,Mapping!$A:$C,2,0),"Not Mapped"))</f>
        <v/>
      </c>
      <c r="P9791">
        <f>IF($B9791="","",IFERROR(VLOOKUP($B9791,Mapping!$A:$C,3,0),"Not Mapped"))</f>
        <v/>
      </c>
      <c r="Q9791">
        <f>IF($B9791="","",IF(COUNTIF(Exclusions!$A:$A,$B9791)&gt;0,"Yes","No"))</f>
        <v/>
      </c>
      <c r="R9791" s="17">
        <f>IF($B9791="","",MIN(1,DAY($A9791)/IF($N9791="Superstore",Settings!$B$5,Settings!$B$4)))</f>
        <v/>
      </c>
      <c r="S9791" s="17">
        <f>IF(OR($B9791="",$G9791="",$R9791=0),"",$G9791/$R9791)</f>
        <v/>
      </c>
      <c r="T9791">
        <f>IF($S9791="","",IF($S9791&lt;Settings!$B$8,"Critical",IF($S9791&lt;Settings!$B$9,"Semi Critical","Non Critical")))</f>
        <v/>
      </c>
      <c r="U9791">
        <f>IF($B9791="","",IFERROR(VLOOKUP($O9791,Leaders!$A:$B,2,0),"Not Mapped"))</f>
        <v/>
      </c>
    </row>
    <row r="9792">
      <c r="A9792" s="16" t="n"/>
      <c r="G9792" s="17" t="n"/>
      <c r="H9792" s="17" t="n"/>
      <c r="I9792" s="17" t="n"/>
      <c r="J9792" s="17" t="n"/>
      <c r="K9792" s="17" t="n"/>
      <c r="L9792" s="17" t="n"/>
      <c r="N9792">
        <f>IF($B9792="","",IF($C9792="SUPERSTORE","Superstore","DH"))</f>
        <v/>
      </c>
      <c r="O9792">
        <f>IF($B9792="","",IFERROR(VLOOKUP($B9792,Mapping!$A:$C,2,0),"Not Mapped"))</f>
        <v/>
      </c>
      <c r="P9792">
        <f>IF($B9792="","",IFERROR(VLOOKUP($B9792,Mapping!$A:$C,3,0),"Not Mapped"))</f>
        <v/>
      </c>
      <c r="Q9792">
        <f>IF($B9792="","",IF(COUNTIF(Exclusions!$A:$A,$B9792)&gt;0,"Yes","No"))</f>
        <v/>
      </c>
      <c r="R9792" s="17">
        <f>IF($B9792="","",MIN(1,DAY($A9792)/IF($N9792="Superstore",Settings!$B$5,Settings!$B$4)))</f>
        <v/>
      </c>
      <c r="S9792" s="17">
        <f>IF(OR($B9792="",$G9792="",$R9792=0),"",$G9792/$R9792)</f>
        <v/>
      </c>
      <c r="T9792">
        <f>IF($S9792="","",IF($S9792&lt;Settings!$B$8,"Critical",IF($S9792&lt;Settings!$B$9,"Semi Critical","Non Critical")))</f>
        <v/>
      </c>
      <c r="U9792">
        <f>IF($B9792="","",IFERROR(VLOOKUP($O9792,Leaders!$A:$B,2,0),"Not Mapped"))</f>
        <v/>
      </c>
    </row>
    <row r="9793">
      <c r="A9793" s="16" t="n"/>
      <c r="G9793" s="17" t="n"/>
      <c r="H9793" s="17" t="n"/>
      <c r="I9793" s="17" t="n"/>
      <c r="J9793" s="17" t="n"/>
      <c r="K9793" s="17" t="n"/>
      <c r="L9793" s="17" t="n"/>
      <c r="N9793">
        <f>IF($B9793="","",IF($C9793="SUPERSTORE","Superstore","DH"))</f>
        <v/>
      </c>
      <c r="O9793">
        <f>IF($B9793="","",IFERROR(VLOOKUP($B9793,Mapping!$A:$C,2,0),"Not Mapped"))</f>
        <v/>
      </c>
      <c r="P9793">
        <f>IF($B9793="","",IFERROR(VLOOKUP($B9793,Mapping!$A:$C,3,0),"Not Mapped"))</f>
        <v/>
      </c>
      <c r="Q9793">
        <f>IF($B9793="","",IF(COUNTIF(Exclusions!$A:$A,$B9793)&gt;0,"Yes","No"))</f>
        <v/>
      </c>
      <c r="R9793" s="17">
        <f>IF($B9793="","",MIN(1,DAY($A9793)/IF($N9793="Superstore",Settings!$B$5,Settings!$B$4)))</f>
        <v/>
      </c>
      <c r="S9793" s="17">
        <f>IF(OR($B9793="",$G9793="",$R9793=0),"",$G9793/$R9793)</f>
        <v/>
      </c>
      <c r="T9793">
        <f>IF($S9793="","",IF($S9793&lt;Settings!$B$8,"Critical",IF($S9793&lt;Settings!$B$9,"Semi Critical","Non Critical")))</f>
        <v/>
      </c>
      <c r="U9793">
        <f>IF($B9793="","",IFERROR(VLOOKUP($O9793,Leaders!$A:$B,2,0),"Not Mapped"))</f>
        <v/>
      </c>
    </row>
    <row r="9794">
      <c r="A9794" s="16" t="n"/>
      <c r="G9794" s="17" t="n"/>
      <c r="H9794" s="17" t="n"/>
      <c r="I9794" s="17" t="n"/>
      <c r="J9794" s="17" t="n"/>
      <c r="K9794" s="17" t="n"/>
      <c r="L9794" s="17" t="n"/>
      <c r="N9794">
        <f>IF($B9794="","",IF($C9794="SUPERSTORE","Superstore","DH"))</f>
        <v/>
      </c>
      <c r="O9794">
        <f>IF($B9794="","",IFERROR(VLOOKUP($B9794,Mapping!$A:$C,2,0),"Not Mapped"))</f>
        <v/>
      </c>
      <c r="P9794">
        <f>IF($B9794="","",IFERROR(VLOOKUP($B9794,Mapping!$A:$C,3,0),"Not Mapped"))</f>
        <v/>
      </c>
      <c r="Q9794">
        <f>IF($B9794="","",IF(COUNTIF(Exclusions!$A:$A,$B9794)&gt;0,"Yes","No"))</f>
        <v/>
      </c>
      <c r="R9794" s="17">
        <f>IF($B9794="","",MIN(1,DAY($A9794)/IF($N9794="Superstore",Settings!$B$5,Settings!$B$4)))</f>
        <v/>
      </c>
      <c r="S9794" s="17">
        <f>IF(OR($B9794="",$G9794="",$R9794=0),"",$G9794/$R9794)</f>
        <v/>
      </c>
      <c r="T9794">
        <f>IF($S9794="","",IF($S9794&lt;Settings!$B$8,"Critical",IF($S9794&lt;Settings!$B$9,"Semi Critical","Non Critical")))</f>
        <v/>
      </c>
      <c r="U9794">
        <f>IF($B9794="","",IFERROR(VLOOKUP($O9794,Leaders!$A:$B,2,0),"Not Mapped"))</f>
        <v/>
      </c>
    </row>
    <row r="9795">
      <c r="A9795" s="16" t="n"/>
      <c r="G9795" s="17" t="n"/>
      <c r="H9795" s="17" t="n"/>
      <c r="I9795" s="17" t="n"/>
      <c r="J9795" s="17" t="n"/>
      <c r="K9795" s="17" t="n"/>
      <c r="L9795" s="17" t="n"/>
      <c r="N9795">
        <f>IF($B9795="","",IF($C9795="SUPERSTORE","Superstore","DH"))</f>
        <v/>
      </c>
      <c r="O9795">
        <f>IF($B9795="","",IFERROR(VLOOKUP($B9795,Mapping!$A:$C,2,0),"Not Mapped"))</f>
        <v/>
      </c>
      <c r="P9795">
        <f>IF($B9795="","",IFERROR(VLOOKUP($B9795,Mapping!$A:$C,3,0),"Not Mapped"))</f>
        <v/>
      </c>
      <c r="Q9795">
        <f>IF($B9795="","",IF(COUNTIF(Exclusions!$A:$A,$B9795)&gt;0,"Yes","No"))</f>
        <v/>
      </c>
      <c r="R9795" s="17">
        <f>IF($B9795="","",MIN(1,DAY($A9795)/IF($N9795="Superstore",Settings!$B$5,Settings!$B$4)))</f>
        <v/>
      </c>
      <c r="S9795" s="17">
        <f>IF(OR($B9795="",$G9795="",$R9795=0),"",$G9795/$R9795)</f>
        <v/>
      </c>
      <c r="T9795">
        <f>IF($S9795="","",IF($S9795&lt;Settings!$B$8,"Critical",IF($S9795&lt;Settings!$B$9,"Semi Critical","Non Critical")))</f>
        <v/>
      </c>
      <c r="U9795">
        <f>IF($B9795="","",IFERROR(VLOOKUP($O9795,Leaders!$A:$B,2,0),"Not Mapped"))</f>
        <v/>
      </c>
    </row>
    <row r="9796">
      <c r="A9796" s="16" t="n"/>
      <c r="G9796" s="17" t="n"/>
      <c r="H9796" s="17" t="n"/>
      <c r="I9796" s="17" t="n"/>
      <c r="J9796" s="17" t="n"/>
      <c r="K9796" s="17" t="n"/>
      <c r="L9796" s="17" t="n"/>
      <c r="N9796">
        <f>IF($B9796="","",IF($C9796="SUPERSTORE","Superstore","DH"))</f>
        <v/>
      </c>
      <c r="O9796">
        <f>IF($B9796="","",IFERROR(VLOOKUP($B9796,Mapping!$A:$C,2,0),"Not Mapped"))</f>
        <v/>
      </c>
      <c r="P9796">
        <f>IF($B9796="","",IFERROR(VLOOKUP($B9796,Mapping!$A:$C,3,0),"Not Mapped"))</f>
        <v/>
      </c>
      <c r="Q9796">
        <f>IF($B9796="","",IF(COUNTIF(Exclusions!$A:$A,$B9796)&gt;0,"Yes","No"))</f>
        <v/>
      </c>
      <c r="R9796" s="17">
        <f>IF($B9796="","",MIN(1,DAY($A9796)/IF($N9796="Superstore",Settings!$B$5,Settings!$B$4)))</f>
        <v/>
      </c>
      <c r="S9796" s="17">
        <f>IF(OR($B9796="",$G9796="",$R9796=0),"",$G9796/$R9796)</f>
        <v/>
      </c>
      <c r="T9796">
        <f>IF($S9796="","",IF($S9796&lt;Settings!$B$8,"Critical",IF($S9796&lt;Settings!$B$9,"Semi Critical","Non Critical")))</f>
        <v/>
      </c>
      <c r="U9796">
        <f>IF($B9796="","",IFERROR(VLOOKUP($O9796,Leaders!$A:$B,2,0),"Not Mapped"))</f>
        <v/>
      </c>
    </row>
    <row r="9797">
      <c r="A9797" s="16" t="n"/>
      <c r="G9797" s="17" t="n"/>
      <c r="H9797" s="17" t="n"/>
      <c r="I9797" s="17" t="n"/>
      <c r="J9797" s="17" t="n"/>
      <c r="K9797" s="17" t="n"/>
      <c r="L9797" s="17" t="n"/>
      <c r="N9797">
        <f>IF($B9797="","",IF($C9797="SUPERSTORE","Superstore","DH"))</f>
        <v/>
      </c>
      <c r="O9797">
        <f>IF($B9797="","",IFERROR(VLOOKUP($B9797,Mapping!$A:$C,2,0),"Not Mapped"))</f>
        <v/>
      </c>
      <c r="P9797">
        <f>IF($B9797="","",IFERROR(VLOOKUP($B9797,Mapping!$A:$C,3,0),"Not Mapped"))</f>
        <v/>
      </c>
      <c r="Q9797">
        <f>IF($B9797="","",IF(COUNTIF(Exclusions!$A:$A,$B9797)&gt;0,"Yes","No"))</f>
        <v/>
      </c>
      <c r="R9797" s="17">
        <f>IF($B9797="","",MIN(1,DAY($A9797)/IF($N9797="Superstore",Settings!$B$5,Settings!$B$4)))</f>
        <v/>
      </c>
      <c r="S9797" s="17">
        <f>IF(OR($B9797="",$G9797="",$R9797=0),"",$G9797/$R9797)</f>
        <v/>
      </c>
      <c r="T9797">
        <f>IF($S9797="","",IF($S9797&lt;Settings!$B$8,"Critical",IF($S9797&lt;Settings!$B$9,"Semi Critical","Non Critical")))</f>
        <v/>
      </c>
      <c r="U9797">
        <f>IF($B9797="","",IFERROR(VLOOKUP($O9797,Leaders!$A:$B,2,0),"Not Mapped"))</f>
        <v/>
      </c>
    </row>
    <row r="9798">
      <c r="A9798" s="16" t="n"/>
      <c r="G9798" s="17" t="n"/>
      <c r="H9798" s="17" t="n"/>
      <c r="I9798" s="17" t="n"/>
      <c r="J9798" s="17" t="n"/>
      <c r="K9798" s="17" t="n"/>
      <c r="L9798" s="17" t="n"/>
      <c r="N9798">
        <f>IF($B9798="","",IF($C9798="SUPERSTORE","Superstore","DH"))</f>
        <v/>
      </c>
      <c r="O9798">
        <f>IF($B9798="","",IFERROR(VLOOKUP($B9798,Mapping!$A:$C,2,0),"Not Mapped"))</f>
        <v/>
      </c>
      <c r="P9798">
        <f>IF($B9798="","",IFERROR(VLOOKUP($B9798,Mapping!$A:$C,3,0),"Not Mapped"))</f>
        <v/>
      </c>
      <c r="Q9798">
        <f>IF($B9798="","",IF(COUNTIF(Exclusions!$A:$A,$B9798)&gt;0,"Yes","No"))</f>
        <v/>
      </c>
      <c r="R9798" s="17">
        <f>IF($B9798="","",MIN(1,DAY($A9798)/IF($N9798="Superstore",Settings!$B$5,Settings!$B$4)))</f>
        <v/>
      </c>
      <c r="S9798" s="17">
        <f>IF(OR($B9798="",$G9798="",$R9798=0),"",$G9798/$R9798)</f>
        <v/>
      </c>
      <c r="T9798">
        <f>IF($S9798="","",IF($S9798&lt;Settings!$B$8,"Critical",IF($S9798&lt;Settings!$B$9,"Semi Critical","Non Critical")))</f>
        <v/>
      </c>
      <c r="U9798">
        <f>IF($B9798="","",IFERROR(VLOOKUP($O9798,Leaders!$A:$B,2,0),"Not Mapped"))</f>
        <v/>
      </c>
    </row>
    <row r="9799">
      <c r="A9799" s="16" t="n"/>
      <c r="G9799" s="17" t="n"/>
      <c r="H9799" s="17" t="n"/>
      <c r="I9799" s="17" t="n"/>
      <c r="J9799" s="17" t="n"/>
      <c r="K9799" s="17" t="n"/>
      <c r="L9799" s="17" t="n"/>
      <c r="N9799">
        <f>IF($B9799="","",IF($C9799="SUPERSTORE","Superstore","DH"))</f>
        <v/>
      </c>
      <c r="O9799">
        <f>IF($B9799="","",IFERROR(VLOOKUP($B9799,Mapping!$A:$C,2,0),"Not Mapped"))</f>
        <v/>
      </c>
      <c r="P9799">
        <f>IF($B9799="","",IFERROR(VLOOKUP($B9799,Mapping!$A:$C,3,0),"Not Mapped"))</f>
        <v/>
      </c>
      <c r="Q9799">
        <f>IF($B9799="","",IF(COUNTIF(Exclusions!$A:$A,$B9799)&gt;0,"Yes","No"))</f>
        <v/>
      </c>
      <c r="R9799" s="17">
        <f>IF($B9799="","",MIN(1,DAY($A9799)/IF($N9799="Superstore",Settings!$B$5,Settings!$B$4)))</f>
        <v/>
      </c>
      <c r="S9799" s="17">
        <f>IF(OR($B9799="",$G9799="",$R9799=0),"",$G9799/$R9799)</f>
        <v/>
      </c>
      <c r="T9799">
        <f>IF($S9799="","",IF($S9799&lt;Settings!$B$8,"Critical",IF($S9799&lt;Settings!$B$9,"Semi Critical","Non Critical")))</f>
        <v/>
      </c>
      <c r="U9799">
        <f>IF($B9799="","",IFERROR(VLOOKUP($O9799,Leaders!$A:$B,2,0),"Not Mapped"))</f>
        <v/>
      </c>
    </row>
    <row r="9800">
      <c r="A9800" s="16" t="n"/>
      <c r="G9800" s="17" t="n"/>
      <c r="H9800" s="17" t="n"/>
      <c r="I9800" s="17" t="n"/>
      <c r="J9800" s="17" t="n"/>
      <c r="K9800" s="17" t="n"/>
      <c r="L9800" s="17" t="n"/>
      <c r="N9800">
        <f>IF($B9800="","",IF($C9800="SUPERSTORE","Superstore","DH"))</f>
        <v/>
      </c>
      <c r="O9800">
        <f>IF($B9800="","",IFERROR(VLOOKUP($B9800,Mapping!$A:$C,2,0),"Not Mapped"))</f>
        <v/>
      </c>
      <c r="P9800">
        <f>IF($B9800="","",IFERROR(VLOOKUP($B9800,Mapping!$A:$C,3,0),"Not Mapped"))</f>
        <v/>
      </c>
      <c r="Q9800">
        <f>IF($B9800="","",IF(COUNTIF(Exclusions!$A:$A,$B9800)&gt;0,"Yes","No"))</f>
        <v/>
      </c>
      <c r="R9800" s="17">
        <f>IF($B9800="","",MIN(1,DAY($A9800)/IF($N9800="Superstore",Settings!$B$5,Settings!$B$4)))</f>
        <v/>
      </c>
      <c r="S9800" s="17">
        <f>IF(OR($B9800="",$G9800="",$R9800=0),"",$G9800/$R9800)</f>
        <v/>
      </c>
      <c r="T9800">
        <f>IF($S9800="","",IF($S9800&lt;Settings!$B$8,"Critical",IF($S9800&lt;Settings!$B$9,"Semi Critical","Non Critical")))</f>
        <v/>
      </c>
      <c r="U9800">
        <f>IF($B9800="","",IFERROR(VLOOKUP($O9800,Leaders!$A:$B,2,0),"Not Mapped"))</f>
        <v/>
      </c>
    </row>
    <row r="9801">
      <c r="A9801" s="16" t="n"/>
      <c r="G9801" s="17" t="n"/>
      <c r="H9801" s="17" t="n"/>
      <c r="I9801" s="17" t="n"/>
      <c r="J9801" s="17" t="n"/>
      <c r="K9801" s="17" t="n"/>
      <c r="L9801" s="17" t="n"/>
      <c r="N9801">
        <f>IF($B9801="","",IF($C9801="SUPERSTORE","Superstore","DH"))</f>
        <v/>
      </c>
      <c r="O9801">
        <f>IF($B9801="","",IFERROR(VLOOKUP($B9801,Mapping!$A:$C,2,0),"Not Mapped"))</f>
        <v/>
      </c>
      <c r="P9801">
        <f>IF($B9801="","",IFERROR(VLOOKUP($B9801,Mapping!$A:$C,3,0),"Not Mapped"))</f>
        <v/>
      </c>
      <c r="Q9801">
        <f>IF($B9801="","",IF(COUNTIF(Exclusions!$A:$A,$B9801)&gt;0,"Yes","No"))</f>
        <v/>
      </c>
      <c r="R9801" s="17">
        <f>IF($B9801="","",MIN(1,DAY($A9801)/IF($N9801="Superstore",Settings!$B$5,Settings!$B$4)))</f>
        <v/>
      </c>
      <c r="S9801" s="17">
        <f>IF(OR($B9801="",$G9801="",$R9801=0),"",$G9801/$R9801)</f>
        <v/>
      </c>
      <c r="T9801">
        <f>IF($S9801="","",IF($S9801&lt;Settings!$B$8,"Critical",IF($S9801&lt;Settings!$B$9,"Semi Critical","Non Critical")))</f>
        <v/>
      </c>
      <c r="U9801">
        <f>IF($B9801="","",IFERROR(VLOOKUP($O9801,Leaders!$A:$B,2,0),"Not Mapped"))</f>
        <v/>
      </c>
    </row>
    <row r="9802">
      <c r="A9802" s="16" t="n"/>
      <c r="G9802" s="17" t="n"/>
      <c r="H9802" s="17" t="n"/>
      <c r="I9802" s="17" t="n"/>
      <c r="J9802" s="17" t="n"/>
      <c r="K9802" s="17" t="n"/>
      <c r="L9802" s="17" t="n"/>
      <c r="N9802">
        <f>IF($B9802="","",IF($C9802="SUPERSTORE","Superstore","DH"))</f>
        <v/>
      </c>
      <c r="O9802">
        <f>IF($B9802="","",IFERROR(VLOOKUP($B9802,Mapping!$A:$C,2,0),"Not Mapped"))</f>
        <v/>
      </c>
      <c r="P9802">
        <f>IF($B9802="","",IFERROR(VLOOKUP($B9802,Mapping!$A:$C,3,0),"Not Mapped"))</f>
        <v/>
      </c>
      <c r="Q9802">
        <f>IF($B9802="","",IF(COUNTIF(Exclusions!$A:$A,$B9802)&gt;0,"Yes","No"))</f>
        <v/>
      </c>
      <c r="R9802" s="17">
        <f>IF($B9802="","",MIN(1,DAY($A9802)/IF($N9802="Superstore",Settings!$B$5,Settings!$B$4)))</f>
        <v/>
      </c>
      <c r="S9802" s="17">
        <f>IF(OR($B9802="",$G9802="",$R9802=0),"",$G9802/$R9802)</f>
        <v/>
      </c>
      <c r="T9802">
        <f>IF($S9802="","",IF($S9802&lt;Settings!$B$8,"Critical",IF($S9802&lt;Settings!$B$9,"Semi Critical","Non Critical")))</f>
        <v/>
      </c>
      <c r="U9802">
        <f>IF($B9802="","",IFERROR(VLOOKUP($O9802,Leaders!$A:$B,2,0),"Not Mapped"))</f>
        <v/>
      </c>
    </row>
    <row r="9803">
      <c r="A9803" s="16" t="n"/>
      <c r="G9803" s="17" t="n"/>
      <c r="H9803" s="17" t="n"/>
      <c r="I9803" s="17" t="n"/>
      <c r="J9803" s="17" t="n"/>
      <c r="K9803" s="17" t="n"/>
      <c r="L9803" s="17" t="n"/>
      <c r="N9803">
        <f>IF($B9803="","",IF($C9803="SUPERSTORE","Superstore","DH"))</f>
        <v/>
      </c>
      <c r="O9803">
        <f>IF($B9803="","",IFERROR(VLOOKUP($B9803,Mapping!$A:$C,2,0),"Not Mapped"))</f>
        <v/>
      </c>
      <c r="P9803">
        <f>IF($B9803="","",IFERROR(VLOOKUP($B9803,Mapping!$A:$C,3,0),"Not Mapped"))</f>
        <v/>
      </c>
      <c r="Q9803">
        <f>IF($B9803="","",IF(COUNTIF(Exclusions!$A:$A,$B9803)&gt;0,"Yes","No"))</f>
        <v/>
      </c>
      <c r="R9803" s="17">
        <f>IF($B9803="","",MIN(1,DAY($A9803)/IF($N9803="Superstore",Settings!$B$5,Settings!$B$4)))</f>
        <v/>
      </c>
      <c r="S9803" s="17">
        <f>IF(OR($B9803="",$G9803="",$R9803=0),"",$G9803/$R9803)</f>
        <v/>
      </c>
      <c r="T9803">
        <f>IF($S9803="","",IF($S9803&lt;Settings!$B$8,"Critical",IF($S9803&lt;Settings!$B$9,"Semi Critical","Non Critical")))</f>
        <v/>
      </c>
      <c r="U9803">
        <f>IF($B9803="","",IFERROR(VLOOKUP($O9803,Leaders!$A:$B,2,0),"Not Mapped"))</f>
        <v/>
      </c>
    </row>
    <row r="9804">
      <c r="A9804" s="16" t="n"/>
      <c r="G9804" s="17" t="n"/>
      <c r="H9804" s="17" t="n"/>
      <c r="I9804" s="17" t="n"/>
      <c r="J9804" s="17" t="n"/>
      <c r="K9804" s="17" t="n"/>
      <c r="L9804" s="17" t="n"/>
      <c r="N9804">
        <f>IF($B9804="","",IF($C9804="SUPERSTORE","Superstore","DH"))</f>
        <v/>
      </c>
      <c r="O9804">
        <f>IF($B9804="","",IFERROR(VLOOKUP($B9804,Mapping!$A:$C,2,0),"Not Mapped"))</f>
        <v/>
      </c>
      <c r="P9804">
        <f>IF($B9804="","",IFERROR(VLOOKUP($B9804,Mapping!$A:$C,3,0),"Not Mapped"))</f>
        <v/>
      </c>
      <c r="Q9804">
        <f>IF($B9804="","",IF(COUNTIF(Exclusions!$A:$A,$B9804)&gt;0,"Yes","No"))</f>
        <v/>
      </c>
      <c r="R9804" s="17">
        <f>IF($B9804="","",MIN(1,DAY($A9804)/IF($N9804="Superstore",Settings!$B$5,Settings!$B$4)))</f>
        <v/>
      </c>
      <c r="S9804" s="17">
        <f>IF(OR($B9804="",$G9804="",$R9804=0),"",$G9804/$R9804)</f>
        <v/>
      </c>
      <c r="T9804">
        <f>IF($S9804="","",IF($S9804&lt;Settings!$B$8,"Critical",IF($S9804&lt;Settings!$B$9,"Semi Critical","Non Critical")))</f>
        <v/>
      </c>
      <c r="U9804">
        <f>IF($B9804="","",IFERROR(VLOOKUP($O9804,Leaders!$A:$B,2,0),"Not Mapped"))</f>
        <v/>
      </c>
    </row>
    <row r="9805">
      <c r="A9805" s="16" t="n"/>
      <c r="G9805" s="17" t="n"/>
      <c r="H9805" s="17" t="n"/>
      <c r="I9805" s="17" t="n"/>
      <c r="J9805" s="17" t="n"/>
      <c r="K9805" s="17" t="n"/>
      <c r="L9805" s="17" t="n"/>
      <c r="N9805">
        <f>IF($B9805="","",IF($C9805="SUPERSTORE","Superstore","DH"))</f>
        <v/>
      </c>
      <c r="O9805">
        <f>IF($B9805="","",IFERROR(VLOOKUP($B9805,Mapping!$A:$C,2,0),"Not Mapped"))</f>
        <v/>
      </c>
      <c r="P9805">
        <f>IF($B9805="","",IFERROR(VLOOKUP($B9805,Mapping!$A:$C,3,0),"Not Mapped"))</f>
        <v/>
      </c>
      <c r="Q9805">
        <f>IF($B9805="","",IF(COUNTIF(Exclusions!$A:$A,$B9805)&gt;0,"Yes","No"))</f>
        <v/>
      </c>
      <c r="R9805" s="17">
        <f>IF($B9805="","",MIN(1,DAY($A9805)/IF($N9805="Superstore",Settings!$B$5,Settings!$B$4)))</f>
        <v/>
      </c>
      <c r="S9805" s="17">
        <f>IF(OR($B9805="",$G9805="",$R9805=0),"",$G9805/$R9805)</f>
        <v/>
      </c>
      <c r="T9805">
        <f>IF($S9805="","",IF($S9805&lt;Settings!$B$8,"Critical",IF($S9805&lt;Settings!$B$9,"Semi Critical","Non Critical")))</f>
        <v/>
      </c>
      <c r="U9805">
        <f>IF($B9805="","",IFERROR(VLOOKUP($O9805,Leaders!$A:$B,2,0),"Not Mapped"))</f>
        <v/>
      </c>
    </row>
    <row r="9806">
      <c r="A9806" s="16" t="n"/>
      <c r="G9806" s="17" t="n"/>
      <c r="H9806" s="17" t="n"/>
      <c r="I9806" s="17" t="n"/>
      <c r="J9806" s="17" t="n"/>
      <c r="K9806" s="17" t="n"/>
      <c r="L9806" s="17" t="n"/>
      <c r="N9806">
        <f>IF($B9806="","",IF($C9806="SUPERSTORE","Superstore","DH"))</f>
        <v/>
      </c>
      <c r="O9806">
        <f>IF($B9806="","",IFERROR(VLOOKUP($B9806,Mapping!$A:$C,2,0),"Not Mapped"))</f>
        <v/>
      </c>
      <c r="P9806">
        <f>IF($B9806="","",IFERROR(VLOOKUP($B9806,Mapping!$A:$C,3,0),"Not Mapped"))</f>
        <v/>
      </c>
      <c r="Q9806">
        <f>IF($B9806="","",IF(COUNTIF(Exclusions!$A:$A,$B9806)&gt;0,"Yes","No"))</f>
        <v/>
      </c>
      <c r="R9806" s="17">
        <f>IF($B9806="","",MIN(1,DAY($A9806)/IF($N9806="Superstore",Settings!$B$5,Settings!$B$4)))</f>
        <v/>
      </c>
      <c r="S9806" s="17">
        <f>IF(OR($B9806="",$G9806="",$R9806=0),"",$G9806/$R9806)</f>
        <v/>
      </c>
      <c r="T9806">
        <f>IF($S9806="","",IF($S9806&lt;Settings!$B$8,"Critical",IF($S9806&lt;Settings!$B$9,"Semi Critical","Non Critical")))</f>
        <v/>
      </c>
      <c r="U9806">
        <f>IF($B9806="","",IFERROR(VLOOKUP($O9806,Leaders!$A:$B,2,0),"Not Mapped"))</f>
        <v/>
      </c>
    </row>
    <row r="9807">
      <c r="A9807" s="16" t="n"/>
      <c r="G9807" s="17" t="n"/>
      <c r="H9807" s="17" t="n"/>
      <c r="I9807" s="17" t="n"/>
      <c r="J9807" s="17" t="n"/>
      <c r="K9807" s="17" t="n"/>
      <c r="L9807" s="17" t="n"/>
      <c r="N9807">
        <f>IF($B9807="","",IF($C9807="SUPERSTORE","Superstore","DH"))</f>
        <v/>
      </c>
      <c r="O9807">
        <f>IF($B9807="","",IFERROR(VLOOKUP($B9807,Mapping!$A:$C,2,0),"Not Mapped"))</f>
        <v/>
      </c>
      <c r="P9807">
        <f>IF($B9807="","",IFERROR(VLOOKUP($B9807,Mapping!$A:$C,3,0),"Not Mapped"))</f>
        <v/>
      </c>
      <c r="Q9807">
        <f>IF($B9807="","",IF(COUNTIF(Exclusions!$A:$A,$B9807)&gt;0,"Yes","No"))</f>
        <v/>
      </c>
      <c r="R9807" s="17">
        <f>IF($B9807="","",MIN(1,DAY($A9807)/IF($N9807="Superstore",Settings!$B$5,Settings!$B$4)))</f>
        <v/>
      </c>
      <c r="S9807" s="17">
        <f>IF(OR($B9807="",$G9807="",$R9807=0),"",$G9807/$R9807)</f>
        <v/>
      </c>
      <c r="T9807">
        <f>IF($S9807="","",IF($S9807&lt;Settings!$B$8,"Critical",IF($S9807&lt;Settings!$B$9,"Semi Critical","Non Critical")))</f>
        <v/>
      </c>
      <c r="U9807">
        <f>IF($B9807="","",IFERROR(VLOOKUP($O9807,Leaders!$A:$B,2,0),"Not Mapped"))</f>
        <v/>
      </c>
    </row>
    <row r="9808">
      <c r="A9808" s="16" t="n"/>
      <c r="G9808" s="17" t="n"/>
      <c r="H9808" s="17" t="n"/>
      <c r="I9808" s="17" t="n"/>
      <c r="J9808" s="17" t="n"/>
      <c r="K9808" s="17" t="n"/>
      <c r="L9808" s="17" t="n"/>
      <c r="N9808">
        <f>IF($B9808="","",IF($C9808="SUPERSTORE","Superstore","DH"))</f>
        <v/>
      </c>
      <c r="O9808">
        <f>IF($B9808="","",IFERROR(VLOOKUP($B9808,Mapping!$A:$C,2,0),"Not Mapped"))</f>
        <v/>
      </c>
      <c r="P9808">
        <f>IF($B9808="","",IFERROR(VLOOKUP($B9808,Mapping!$A:$C,3,0),"Not Mapped"))</f>
        <v/>
      </c>
      <c r="Q9808">
        <f>IF($B9808="","",IF(COUNTIF(Exclusions!$A:$A,$B9808)&gt;0,"Yes","No"))</f>
        <v/>
      </c>
      <c r="R9808" s="17">
        <f>IF($B9808="","",MIN(1,DAY($A9808)/IF($N9808="Superstore",Settings!$B$5,Settings!$B$4)))</f>
        <v/>
      </c>
      <c r="S9808" s="17">
        <f>IF(OR($B9808="",$G9808="",$R9808=0),"",$G9808/$R9808)</f>
        <v/>
      </c>
      <c r="T9808">
        <f>IF($S9808="","",IF($S9808&lt;Settings!$B$8,"Critical",IF($S9808&lt;Settings!$B$9,"Semi Critical","Non Critical")))</f>
        <v/>
      </c>
      <c r="U9808">
        <f>IF($B9808="","",IFERROR(VLOOKUP($O9808,Leaders!$A:$B,2,0),"Not Mapped"))</f>
        <v/>
      </c>
    </row>
    <row r="9809">
      <c r="A9809" s="16" t="n"/>
      <c r="G9809" s="17" t="n"/>
      <c r="H9809" s="17" t="n"/>
      <c r="I9809" s="17" t="n"/>
      <c r="J9809" s="17" t="n"/>
      <c r="K9809" s="17" t="n"/>
      <c r="L9809" s="17" t="n"/>
      <c r="N9809">
        <f>IF($B9809="","",IF($C9809="SUPERSTORE","Superstore","DH"))</f>
        <v/>
      </c>
      <c r="O9809">
        <f>IF($B9809="","",IFERROR(VLOOKUP($B9809,Mapping!$A:$C,2,0),"Not Mapped"))</f>
        <v/>
      </c>
      <c r="P9809">
        <f>IF($B9809="","",IFERROR(VLOOKUP($B9809,Mapping!$A:$C,3,0),"Not Mapped"))</f>
        <v/>
      </c>
      <c r="Q9809">
        <f>IF($B9809="","",IF(COUNTIF(Exclusions!$A:$A,$B9809)&gt;0,"Yes","No"))</f>
        <v/>
      </c>
      <c r="R9809" s="17">
        <f>IF($B9809="","",MIN(1,DAY($A9809)/IF($N9809="Superstore",Settings!$B$5,Settings!$B$4)))</f>
        <v/>
      </c>
      <c r="S9809" s="17">
        <f>IF(OR($B9809="",$G9809="",$R9809=0),"",$G9809/$R9809)</f>
        <v/>
      </c>
      <c r="T9809">
        <f>IF($S9809="","",IF($S9809&lt;Settings!$B$8,"Critical",IF($S9809&lt;Settings!$B$9,"Semi Critical","Non Critical")))</f>
        <v/>
      </c>
      <c r="U9809">
        <f>IF($B9809="","",IFERROR(VLOOKUP($O9809,Leaders!$A:$B,2,0),"Not Mapped"))</f>
        <v/>
      </c>
    </row>
    <row r="9810">
      <c r="A9810" s="16" t="n"/>
      <c r="G9810" s="17" t="n"/>
      <c r="H9810" s="17" t="n"/>
      <c r="I9810" s="17" t="n"/>
      <c r="J9810" s="17" t="n"/>
      <c r="K9810" s="17" t="n"/>
      <c r="L9810" s="17" t="n"/>
      <c r="N9810">
        <f>IF($B9810="","",IF($C9810="SUPERSTORE","Superstore","DH"))</f>
        <v/>
      </c>
      <c r="O9810">
        <f>IF($B9810="","",IFERROR(VLOOKUP($B9810,Mapping!$A:$C,2,0),"Not Mapped"))</f>
        <v/>
      </c>
      <c r="P9810">
        <f>IF($B9810="","",IFERROR(VLOOKUP($B9810,Mapping!$A:$C,3,0),"Not Mapped"))</f>
        <v/>
      </c>
      <c r="Q9810">
        <f>IF($B9810="","",IF(COUNTIF(Exclusions!$A:$A,$B9810)&gt;0,"Yes","No"))</f>
        <v/>
      </c>
      <c r="R9810" s="17">
        <f>IF($B9810="","",MIN(1,DAY($A9810)/IF($N9810="Superstore",Settings!$B$5,Settings!$B$4)))</f>
        <v/>
      </c>
      <c r="S9810" s="17">
        <f>IF(OR($B9810="",$G9810="",$R9810=0),"",$G9810/$R9810)</f>
        <v/>
      </c>
      <c r="T9810">
        <f>IF($S9810="","",IF($S9810&lt;Settings!$B$8,"Critical",IF($S9810&lt;Settings!$B$9,"Semi Critical","Non Critical")))</f>
        <v/>
      </c>
      <c r="U9810">
        <f>IF($B9810="","",IFERROR(VLOOKUP($O9810,Leaders!$A:$B,2,0),"Not Mapped"))</f>
        <v/>
      </c>
    </row>
    <row r="9811">
      <c r="A9811" s="16" t="n"/>
      <c r="G9811" s="17" t="n"/>
      <c r="H9811" s="17" t="n"/>
      <c r="I9811" s="17" t="n"/>
      <c r="J9811" s="17" t="n"/>
      <c r="K9811" s="17" t="n"/>
      <c r="L9811" s="17" t="n"/>
      <c r="N9811">
        <f>IF($B9811="","",IF($C9811="SUPERSTORE","Superstore","DH"))</f>
        <v/>
      </c>
      <c r="O9811">
        <f>IF($B9811="","",IFERROR(VLOOKUP($B9811,Mapping!$A:$C,2,0),"Not Mapped"))</f>
        <v/>
      </c>
      <c r="P9811">
        <f>IF($B9811="","",IFERROR(VLOOKUP($B9811,Mapping!$A:$C,3,0),"Not Mapped"))</f>
        <v/>
      </c>
      <c r="Q9811">
        <f>IF($B9811="","",IF(COUNTIF(Exclusions!$A:$A,$B9811)&gt;0,"Yes","No"))</f>
        <v/>
      </c>
      <c r="R9811" s="17">
        <f>IF($B9811="","",MIN(1,DAY($A9811)/IF($N9811="Superstore",Settings!$B$5,Settings!$B$4)))</f>
        <v/>
      </c>
      <c r="S9811" s="17">
        <f>IF(OR($B9811="",$G9811="",$R9811=0),"",$G9811/$R9811)</f>
        <v/>
      </c>
      <c r="T9811">
        <f>IF($S9811="","",IF($S9811&lt;Settings!$B$8,"Critical",IF($S9811&lt;Settings!$B$9,"Semi Critical","Non Critical")))</f>
        <v/>
      </c>
      <c r="U9811">
        <f>IF($B9811="","",IFERROR(VLOOKUP($O9811,Leaders!$A:$B,2,0),"Not Mapped"))</f>
        <v/>
      </c>
    </row>
    <row r="9812">
      <c r="A9812" s="16" t="n"/>
      <c r="G9812" s="17" t="n"/>
      <c r="H9812" s="17" t="n"/>
      <c r="I9812" s="17" t="n"/>
      <c r="J9812" s="17" t="n"/>
      <c r="K9812" s="17" t="n"/>
      <c r="L9812" s="17" t="n"/>
      <c r="N9812">
        <f>IF($B9812="","",IF($C9812="SUPERSTORE","Superstore","DH"))</f>
        <v/>
      </c>
      <c r="O9812">
        <f>IF($B9812="","",IFERROR(VLOOKUP($B9812,Mapping!$A:$C,2,0),"Not Mapped"))</f>
        <v/>
      </c>
      <c r="P9812">
        <f>IF($B9812="","",IFERROR(VLOOKUP($B9812,Mapping!$A:$C,3,0),"Not Mapped"))</f>
        <v/>
      </c>
      <c r="Q9812">
        <f>IF($B9812="","",IF(COUNTIF(Exclusions!$A:$A,$B9812)&gt;0,"Yes","No"))</f>
        <v/>
      </c>
      <c r="R9812" s="17">
        <f>IF($B9812="","",MIN(1,DAY($A9812)/IF($N9812="Superstore",Settings!$B$5,Settings!$B$4)))</f>
        <v/>
      </c>
      <c r="S9812" s="17">
        <f>IF(OR($B9812="",$G9812="",$R9812=0),"",$G9812/$R9812)</f>
        <v/>
      </c>
      <c r="T9812">
        <f>IF($S9812="","",IF($S9812&lt;Settings!$B$8,"Critical",IF($S9812&lt;Settings!$B$9,"Semi Critical","Non Critical")))</f>
        <v/>
      </c>
      <c r="U9812">
        <f>IF($B9812="","",IFERROR(VLOOKUP($O9812,Leaders!$A:$B,2,0),"Not Mapped"))</f>
        <v/>
      </c>
    </row>
    <row r="9813">
      <c r="A9813" s="16" t="n"/>
      <c r="G9813" s="17" t="n"/>
      <c r="H9813" s="17" t="n"/>
      <c r="I9813" s="17" t="n"/>
      <c r="J9813" s="17" t="n"/>
      <c r="K9813" s="17" t="n"/>
      <c r="L9813" s="17" t="n"/>
      <c r="N9813">
        <f>IF($B9813="","",IF($C9813="SUPERSTORE","Superstore","DH"))</f>
        <v/>
      </c>
      <c r="O9813">
        <f>IF($B9813="","",IFERROR(VLOOKUP($B9813,Mapping!$A:$C,2,0),"Not Mapped"))</f>
        <v/>
      </c>
      <c r="P9813">
        <f>IF($B9813="","",IFERROR(VLOOKUP($B9813,Mapping!$A:$C,3,0),"Not Mapped"))</f>
        <v/>
      </c>
      <c r="Q9813">
        <f>IF($B9813="","",IF(COUNTIF(Exclusions!$A:$A,$B9813)&gt;0,"Yes","No"))</f>
        <v/>
      </c>
      <c r="R9813" s="17">
        <f>IF($B9813="","",MIN(1,DAY($A9813)/IF($N9813="Superstore",Settings!$B$5,Settings!$B$4)))</f>
        <v/>
      </c>
      <c r="S9813" s="17">
        <f>IF(OR($B9813="",$G9813="",$R9813=0),"",$G9813/$R9813)</f>
        <v/>
      </c>
      <c r="T9813">
        <f>IF($S9813="","",IF($S9813&lt;Settings!$B$8,"Critical",IF($S9813&lt;Settings!$B$9,"Semi Critical","Non Critical")))</f>
        <v/>
      </c>
      <c r="U9813">
        <f>IF($B9813="","",IFERROR(VLOOKUP($O9813,Leaders!$A:$B,2,0),"Not Mapped"))</f>
        <v/>
      </c>
    </row>
    <row r="9814">
      <c r="A9814" s="16" t="n"/>
      <c r="G9814" s="17" t="n"/>
      <c r="H9814" s="17" t="n"/>
      <c r="I9814" s="17" t="n"/>
      <c r="J9814" s="17" t="n"/>
      <c r="K9814" s="17" t="n"/>
      <c r="L9814" s="17" t="n"/>
      <c r="N9814">
        <f>IF($B9814="","",IF($C9814="SUPERSTORE","Superstore","DH"))</f>
        <v/>
      </c>
      <c r="O9814">
        <f>IF($B9814="","",IFERROR(VLOOKUP($B9814,Mapping!$A:$C,2,0),"Not Mapped"))</f>
        <v/>
      </c>
      <c r="P9814">
        <f>IF($B9814="","",IFERROR(VLOOKUP($B9814,Mapping!$A:$C,3,0),"Not Mapped"))</f>
        <v/>
      </c>
      <c r="Q9814">
        <f>IF($B9814="","",IF(COUNTIF(Exclusions!$A:$A,$B9814)&gt;0,"Yes","No"))</f>
        <v/>
      </c>
      <c r="R9814" s="17">
        <f>IF($B9814="","",MIN(1,DAY($A9814)/IF($N9814="Superstore",Settings!$B$5,Settings!$B$4)))</f>
        <v/>
      </c>
      <c r="S9814" s="17">
        <f>IF(OR($B9814="",$G9814="",$R9814=0),"",$G9814/$R9814)</f>
        <v/>
      </c>
      <c r="T9814">
        <f>IF($S9814="","",IF($S9814&lt;Settings!$B$8,"Critical",IF($S9814&lt;Settings!$B$9,"Semi Critical","Non Critical")))</f>
        <v/>
      </c>
      <c r="U9814">
        <f>IF($B9814="","",IFERROR(VLOOKUP($O9814,Leaders!$A:$B,2,0),"Not Mapped"))</f>
        <v/>
      </c>
    </row>
    <row r="9815">
      <c r="A9815" s="16" t="n"/>
      <c r="G9815" s="17" t="n"/>
      <c r="H9815" s="17" t="n"/>
      <c r="I9815" s="17" t="n"/>
      <c r="J9815" s="17" t="n"/>
      <c r="K9815" s="17" t="n"/>
      <c r="L9815" s="17" t="n"/>
      <c r="N9815">
        <f>IF($B9815="","",IF($C9815="SUPERSTORE","Superstore","DH"))</f>
        <v/>
      </c>
      <c r="O9815">
        <f>IF($B9815="","",IFERROR(VLOOKUP($B9815,Mapping!$A:$C,2,0),"Not Mapped"))</f>
        <v/>
      </c>
      <c r="P9815">
        <f>IF($B9815="","",IFERROR(VLOOKUP($B9815,Mapping!$A:$C,3,0),"Not Mapped"))</f>
        <v/>
      </c>
      <c r="Q9815">
        <f>IF($B9815="","",IF(COUNTIF(Exclusions!$A:$A,$B9815)&gt;0,"Yes","No"))</f>
        <v/>
      </c>
      <c r="R9815" s="17">
        <f>IF($B9815="","",MIN(1,DAY($A9815)/IF($N9815="Superstore",Settings!$B$5,Settings!$B$4)))</f>
        <v/>
      </c>
      <c r="S9815" s="17">
        <f>IF(OR($B9815="",$G9815="",$R9815=0),"",$G9815/$R9815)</f>
        <v/>
      </c>
      <c r="T9815">
        <f>IF($S9815="","",IF($S9815&lt;Settings!$B$8,"Critical",IF($S9815&lt;Settings!$B$9,"Semi Critical","Non Critical")))</f>
        <v/>
      </c>
      <c r="U9815">
        <f>IF($B9815="","",IFERROR(VLOOKUP($O9815,Leaders!$A:$B,2,0),"Not Mapped"))</f>
        <v/>
      </c>
    </row>
    <row r="9816">
      <c r="A9816" s="16" t="n"/>
      <c r="G9816" s="17" t="n"/>
      <c r="H9816" s="17" t="n"/>
      <c r="I9816" s="17" t="n"/>
      <c r="J9816" s="17" t="n"/>
      <c r="K9816" s="17" t="n"/>
      <c r="L9816" s="17" t="n"/>
      <c r="N9816">
        <f>IF($B9816="","",IF($C9816="SUPERSTORE","Superstore","DH"))</f>
        <v/>
      </c>
      <c r="O9816">
        <f>IF($B9816="","",IFERROR(VLOOKUP($B9816,Mapping!$A:$C,2,0),"Not Mapped"))</f>
        <v/>
      </c>
      <c r="P9816">
        <f>IF($B9816="","",IFERROR(VLOOKUP($B9816,Mapping!$A:$C,3,0),"Not Mapped"))</f>
        <v/>
      </c>
      <c r="Q9816">
        <f>IF($B9816="","",IF(COUNTIF(Exclusions!$A:$A,$B9816)&gt;0,"Yes","No"))</f>
        <v/>
      </c>
      <c r="R9816" s="17">
        <f>IF($B9816="","",MIN(1,DAY($A9816)/IF($N9816="Superstore",Settings!$B$5,Settings!$B$4)))</f>
        <v/>
      </c>
      <c r="S9816" s="17">
        <f>IF(OR($B9816="",$G9816="",$R9816=0),"",$G9816/$R9816)</f>
        <v/>
      </c>
      <c r="T9816">
        <f>IF($S9816="","",IF($S9816&lt;Settings!$B$8,"Critical",IF($S9816&lt;Settings!$B$9,"Semi Critical","Non Critical")))</f>
        <v/>
      </c>
      <c r="U9816">
        <f>IF($B9816="","",IFERROR(VLOOKUP($O9816,Leaders!$A:$B,2,0),"Not Mapped"))</f>
        <v/>
      </c>
    </row>
    <row r="9817">
      <c r="A9817" s="16" t="n"/>
      <c r="G9817" s="17" t="n"/>
      <c r="H9817" s="17" t="n"/>
      <c r="I9817" s="17" t="n"/>
      <c r="J9817" s="17" t="n"/>
      <c r="K9817" s="17" t="n"/>
      <c r="L9817" s="17" t="n"/>
      <c r="N9817">
        <f>IF($B9817="","",IF($C9817="SUPERSTORE","Superstore","DH"))</f>
        <v/>
      </c>
      <c r="O9817">
        <f>IF($B9817="","",IFERROR(VLOOKUP($B9817,Mapping!$A:$C,2,0),"Not Mapped"))</f>
        <v/>
      </c>
      <c r="P9817">
        <f>IF($B9817="","",IFERROR(VLOOKUP($B9817,Mapping!$A:$C,3,0),"Not Mapped"))</f>
        <v/>
      </c>
      <c r="Q9817">
        <f>IF($B9817="","",IF(COUNTIF(Exclusions!$A:$A,$B9817)&gt;0,"Yes","No"))</f>
        <v/>
      </c>
      <c r="R9817" s="17">
        <f>IF($B9817="","",MIN(1,DAY($A9817)/IF($N9817="Superstore",Settings!$B$5,Settings!$B$4)))</f>
        <v/>
      </c>
      <c r="S9817" s="17">
        <f>IF(OR($B9817="",$G9817="",$R9817=0),"",$G9817/$R9817)</f>
        <v/>
      </c>
      <c r="T9817">
        <f>IF($S9817="","",IF($S9817&lt;Settings!$B$8,"Critical",IF($S9817&lt;Settings!$B$9,"Semi Critical","Non Critical")))</f>
        <v/>
      </c>
      <c r="U9817">
        <f>IF($B9817="","",IFERROR(VLOOKUP($O9817,Leaders!$A:$B,2,0),"Not Mapped"))</f>
        <v/>
      </c>
    </row>
    <row r="9818">
      <c r="A9818" s="16" t="n"/>
      <c r="G9818" s="17" t="n"/>
      <c r="H9818" s="17" t="n"/>
      <c r="I9818" s="17" t="n"/>
      <c r="J9818" s="17" t="n"/>
      <c r="K9818" s="17" t="n"/>
      <c r="L9818" s="17" t="n"/>
      <c r="N9818">
        <f>IF($B9818="","",IF($C9818="SUPERSTORE","Superstore","DH"))</f>
        <v/>
      </c>
      <c r="O9818">
        <f>IF($B9818="","",IFERROR(VLOOKUP($B9818,Mapping!$A:$C,2,0),"Not Mapped"))</f>
        <v/>
      </c>
      <c r="P9818">
        <f>IF($B9818="","",IFERROR(VLOOKUP($B9818,Mapping!$A:$C,3,0),"Not Mapped"))</f>
        <v/>
      </c>
      <c r="Q9818">
        <f>IF($B9818="","",IF(COUNTIF(Exclusions!$A:$A,$B9818)&gt;0,"Yes","No"))</f>
        <v/>
      </c>
      <c r="R9818" s="17">
        <f>IF($B9818="","",MIN(1,DAY($A9818)/IF($N9818="Superstore",Settings!$B$5,Settings!$B$4)))</f>
        <v/>
      </c>
      <c r="S9818" s="17">
        <f>IF(OR($B9818="",$G9818="",$R9818=0),"",$G9818/$R9818)</f>
        <v/>
      </c>
      <c r="T9818">
        <f>IF($S9818="","",IF($S9818&lt;Settings!$B$8,"Critical",IF($S9818&lt;Settings!$B$9,"Semi Critical","Non Critical")))</f>
        <v/>
      </c>
      <c r="U9818">
        <f>IF($B9818="","",IFERROR(VLOOKUP($O9818,Leaders!$A:$B,2,0),"Not Mapped"))</f>
        <v/>
      </c>
    </row>
    <row r="9819">
      <c r="A9819" s="16" t="n"/>
      <c r="G9819" s="17" t="n"/>
      <c r="H9819" s="17" t="n"/>
      <c r="I9819" s="17" t="n"/>
      <c r="J9819" s="17" t="n"/>
      <c r="K9819" s="17" t="n"/>
      <c r="L9819" s="17" t="n"/>
      <c r="N9819">
        <f>IF($B9819="","",IF($C9819="SUPERSTORE","Superstore","DH"))</f>
        <v/>
      </c>
      <c r="O9819">
        <f>IF($B9819="","",IFERROR(VLOOKUP($B9819,Mapping!$A:$C,2,0),"Not Mapped"))</f>
        <v/>
      </c>
      <c r="P9819">
        <f>IF($B9819="","",IFERROR(VLOOKUP($B9819,Mapping!$A:$C,3,0),"Not Mapped"))</f>
        <v/>
      </c>
      <c r="Q9819">
        <f>IF($B9819="","",IF(COUNTIF(Exclusions!$A:$A,$B9819)&gt;0,"Yes","No"))</f>
        <v/>
      </c>
      <c r="R9819" s="17">
        <f>IF($B9819="","",MIN(1,DAY($A9819)/IF($N9819="Superstore",Settings!$B$5,Settings!$B$4)))</f>
        <v/>
      </c>
      <c r="S9819" s="17">
        <f>IF(OR($B9819="",$G9819="",$R9819=0),"",$G9819/$R9819)</f>
        <v/>
      </c>
      <c r="T9819">
        <f>IF($S9819="","",IF($S9819&lt;Settings!$B$8,"Critical",IF($S9819&lt;Settings!$B$9,"Semi Critical","Non Critical")))</f>
        <v/>
      </c>
      <c r="U9819">
        <f>IF($B9819="","",IFERROR(VLOOKUP($O9819,Leaders!$A:$B,2,0),"Not Mapped"))</f>
        <v/>
      </c>
    </row>
    <row r="9820">
      <c r="A9820" s="16" t="n"/>
      <c r="G9820" s="17" t="n"/>
      <c r="H9820" s="17" t="n"/>
      <c r="I9820" s="17" t="n"/>
      <c r="J9820" s="17" t="n"/>
      <c r="K9820" s="17" t="n"/>
      <c r="L9820" s="17" t="n"/>
      <c r="N9820">
        <f>IF($B9820="","",IF($C9820="SUPERSTORE","Superstore","DH"))</f>
        <v/>
      </c>
      <c r="O9820">
        <f>IF($B9820="","",IFERROR(VLOOKUP($B9820,Mapping!$A:$C,2,0),"Not Mapped"))</f>
        <v/>
      </c>
      <c r="P9820">
        <f>IF($B9820="","",IFERROR(VLOOKUP($B9820,Mapping!$A:$C,3,0),"Not Mapped"))</f>
        <v/>
      </c>
      <c r="Q9820">
        <f>IF($B9820="","",IF(COUNTIF(Exclusions!$A:$A,$B9820)&gt;0,"Yes","No"))</f>
        <v/>
      </c>
      <c r="R9820" s="17">
        <f>IF($B9820="","",MIN(1,DAY($A9820)/IF($N9820="Superstore",Settings!$B$5,Settings!$B$4)))</f>
        <v/>
      </c>
      <c r="S9820" s="17">
        <f>IF(OR($B9820="",$G9820="",$R9820=0),"",$G9820/$R9820)</f>
        <v/>
      </c>
      <c r="T9820">
        <f>IF($S9820="","",IF($S9820&lt;Settings!$B$8,"Critical",IF($S9820&lt;Settings!$B$9,"Semi Critical","Non Critical")))</f>
        <v/>
      </c>
      <c r="U9820">
        <f>IF($B9820="","",IFERROR(VLOOKUP($O9820,Leaders!$A:$B,2,0),"Not Mapped"))</f>
        <v/>
      </c>
    </row>
    <row r="9821">
      <c r="A9821" s="16" t="n"/>
      <c r="G9821" s="17" t="n"/>
      <c r="H9821" s="17" t="n"/>
      <c r="I9821" s="17" t="n"/>
      <c r="J9821" s="17" t="n"/>
      <c r="K9821" s="17" t="n"/>
      <c r="L9821" s="17" t="n"/>
      <c r="N9821">
        <f>IF($B9821="","",IF($C9821="SUPERSTORE","Superstore","DH"))</f>
        <v/>
      </c>
      <c r="O9821">
        <f>IF($B9821="","",IFERROR(VLOOKUP($B9821,Mapping!$A:$C,2,0),"Not Mapped"))</f>
        <v/>
      </c>
      <c r="P9821">
        <f>IF($B9821="","",IFERROR(VLOOKUP($B9821,Mapping!$A:$C,3,0),"Not Mapped"))</f>
        <v/>
      </c>
      <c r="Q9821">
        <f>IF($B9821="","",IF(COUNTIF(Exclusions!$A:$A,$B9821)&gt;0,"Yes","No"))</f>
        <v/>
      </c>
      <c r="R9821" s="17">
        <f>IF($B9821="","",MIN(1,DAY($A9821)/IF($N9821="Superstore",Settings!$B$5,Settings!$B$4)))</f>
        <v/>
      </c>
      <c r="S9821" s="17">
        <f>IF(OR($B9821="",$G9821="",$R9821=0),"",$G9821/$R9821)</f>
        <v/>
      </c>
      <c r="T9821">
        <f>IF($S9821="","",IF($S9821&lt;Settings!$B$8,"Critical",IF($S9821&lt;Settings!$B$9,"Semi Critical","Non Critical")))</f>
        <v/>
      </c>
      <c r="U9821">
        <f>IF($B9821="","",IFERROR(VLOOKUP($O9821,Leaders!$A:$B,2,0),"Not Mapped"))</f>
        <v/>
      </c>
    </row>
    <row r="9822">
      <c r="A9822" s="16" t="n"/>
      <c r="G9822" s="17" t="n"/>
      <c r="H9822" s="17" t="n"/>
      <c r="I9822" s="17" t="n"/>
      <c r="J9822" s="17" t="n"/>
      <c r="K9822" s="17" t="n"/>
      <c r="L9822" s="17" t="n"/>
      <c r="N9822">
        <f>IF($B9822="","",IF($C9822="SUPERSTORE","Superstore","DH"))</f>
        <v/>
      </c>
      <c r="O9822">
        <f>IF($B9822="","",IFERROR(VLOOKUP($B9822,Mapping!$A:$C,2,0),"Not Mapped"))</f>
        <v/>
      </c>
      <c r="P9822">
        <f>IF($B9822="","",IFERROR(VLOOKUP($B9822,Mapping!$A:$C,3,0),"Not Mapped"))</f>
        <v/>
      </c>
      <c r="Q9822">
        <f>IF($B9822="","",IF(COUNTIF(Exclusions!$A:$A,$B9822)&gt;0,"Yes","No"))</f>
        <v/>
      </c>
      <c r="R9822" s="17">
        <f>IF($B9822="","",MIN(1,DAY($A9822)/IF($N9822="Superstore",Settings!$B$5,Settings!$B$4)))</f>
        <v/>
      </c>
      <c r="S9822" s="17">
        <f>IF(OR($B9822="",$G9822="",$R9822=0),"",$G9822/$R9822)</f>
        <v/>
      </c>
      <c r="T9822">
        <f>IF($S9822="","",IF($S9822&lt;Settings!$B$8,"Critical",IF($S9822&lt;Settings!$B$9,"Semi Critical","Non Critical")))</f>
        <v/>
      </c>
      <c r="U9822">
        <f>IF($B9822="","",IFERROR(VLOOKUP($O9822,Leaders!$A:$B,2,0),"Not Mapped"))</f>
        <v/>
      </c>
    </row>
    <row r="9823">
      <c r="A9823" s="16" t="n"/>
      <c r="G9823" s="17" t="n"/>
      <c r="H9823" s="17" t="n"/>
      <c r="I9823" s="17" t="n"/>
      <c r="J9823" s="17" t="n"/>
      <c r="K9823" s="17" t="n"/>
      <c r="L9823" s="17" t="n"/>
      <c r="N9823">
        <f>IF($B9823="","",IF($C9823="SUPERSTORE","Superstore","DH"))</f>
        <v/>
      </c>
      <c r="O9823">
        <f>IF($B9823="","",IFERROR(VLOOKUP($B9823,Mapping!$A:$C,2,0),"Not Mapped"))</f>
        <v/>
      </c>
      <c r="P9823">
        <f>IF($B9823="","",IFERROR(VLOOKUP($B9823,Mapping!$A:$C,3,0),"Not Mapped"))</f>
        <v/>
      </c>
      <c r="Q9823">
        <f>IF($B9823="","",IF(COUNTIF(Exclusions!$A:$A,$B9823)&gt;0,"Yes","No"))</f>
        <v/>
      </c>
      <c r="R9823" s="17">
        <f>IF($B9823="","",MIN(1,DAY($A9823)/IF($N9823="Superstore",Settings!$B$5,Settings!$B$4)))</f>
        <v/>
      </c>
      <c r="S9823" s="17">
        <f>IF(OR($B9823="",$G9823="",$R9823=0),"",$G9823/$R9823)</f>
        <v/>
      </c>
      <c r="T9823">
        <f>IF($S9823="","",IF($S9823&lt;Settings!$B$8,"Critical",IF($S9823&lt;Settings!$B$9,"Semi Critical","Non Critical")))</f>
        <v/>
      </c>
      <c r="U9823">
        <f>IF($B9823="","",IFERROR(VLOOKUP($O9823,Leaders!$A:$B,2,0),"Not Mapped"))</f>
        <v/>
      </c>
    </row>
    <row r="9824">
      <c r="A9824" s="16" t="n"/>
      <c r="G9824" s="17" t="n"/>
      <c r="H9824" s="17" t="n"/>
      <c r="I9824" s="17" t="n"/>
      <c r="J9824" s="17" t="n"/>
      <c r="K9824" s="17" t="n"/>
      <c r="L9824" s="17" t="n"/>
      <c r="N9824">
        <f>IF($B9824="","",IF($C9824="SUPERSTORE","Superstore","DH"))</f>
        <v/>
      </c>
      <c r="O9824">
        <f>IF($B9824="","",IFERROR(VLOOKUP($B9824,Mapping!$A:$C,2,0),"Not Mapped"))</f>
        <v/>
      </c>
      <c r="P9824">
        <f>IF($B9824="","",IFERROR(VLOOKUP($B9824,Mapping!$A:$C,3,0),"Not Mapped"))</f>
        <v/>
      </c>
      <c r="Q9824">
        <f>IF($B9824="","",IF(COUNTIF(Exclusions!$A:$A,$B9824)&gt;0,"Yes","No"))</f>
        <v/>
      </c>
      <c r="R9824" s="17">
        <f>IF($B9824="","",MIN(1,DAY($A9824)/IF($N9824="Superstore",Settings!$B$5,Settings!$B$4)))</f>
        <v/>
      </c>
      <c r="S9824" s="17">
        <f>IF(OR($B9824="",$G9824="",$R9824=0),"",$G9824/$R9824)</f>
        <v/>
      </c>
      <c r="T9824">
        <f>IF($S9824="","",IF($S9824&lt;Settings!$B$8,"Critical",IF($S9824&lt;Settings!$B$9,"Semi Critical","Non Critical")))</f>
        <v/>
      </c>
      <c r="U9824">
        <f>IF($B9824="","",IFERROR(VLOOKUP($O9824,Leaders!$A:$B,2,0),"Not Mapped"))</f>
        <v/>
      </c>
    </row>
    <row r="9825">
      <c r="A9825" s="16" t="n"/>
      <c r="G9825" s="17" t="n"/>
      <c r="H9825" s="17" t="n"/>
      <c r="I9825" s="17" t="n"/>
      <c r="J9825" s="17" t="n"/>
      <c r="K9825" s="17" t="n"/>
      <c r="L9825" s="17" t="n"/>
      <c r="N9825">
        <f>IF($B9825="","",IF($C9825="SUPERSTORE","Superstore","DH"))</f>
        <v/>
      </c>
      <c r="O9825">
        <f>IF($B9825="","",IFERROR(VLOOKUP($B9825,Mapping!$A:$C,2,0),"Not Mapped"))</f>
        <v/>
      </c>
      <c r="P9825">
        <f>IF($B9825="","",IFERROR(VLOOKUP($B9825,Mapping!$A:$C,3,0),"Not Mapped"))</f>
        <v/>
      </c>
      <c r="Q9825">
        <f>IF($B9825="","",IF(COUNTIF(Exclusions!$A:$A,$B9825)&gt;0,"Yes","No"))</f>
        <v/>
      </c>
      <c r="R9825" s="17">
        <f>IF($B9825="","",MIN(1,DAY($A9825)/IF($N9825="Superstore",Settings!$B$5,Settings!$B$4)))</f>
        <v/>
      </c>
      <c r="S9825" s="17">
        <f>IF(OR($B9825="",$G9825="",$R9825=0),"",$G9825/$R9825)</f>
        <v/>
      </c>
      <c r="T9825">
        <f>IF($S9825="","",IF($S9825&lt;Settings!$B$8,"Critical",IF($S9825&lt;Settings!$B$9,"Semi Critical","Non Critical")))</f>
        <v/>
      </c>
      <c r="U9825">
        <f>IF($B9825="","",IFERROR(VLOOKUP($O9825,Leaders!$A:$B,2,0),"Not Mapped"))</f>
        <v/>
      </c>
    </row>
    <row r="9826">
      <c r="A9826" s="16" t="n"/>
      <c r="G9826" s="17" t="n"/>
      <c r="H9826" s="17" t="n"/>
      <c r="I9826" s="17" t="n"/>
      <c r="J9826" s="17" t="n"/>
      <c r="K9826" s="17" t="n"/>
      <c r="L9826" s="17" t="n"/>
      <c r="N9826">
        <f>IF($B9826="","",IF($C9826="SUPERSTORE","Superstore","DH"))</f>
        <v/>
      </c>
      <c r="O9826">
        <f>IF($B9826="","",IFERROR(VLOOKUP($B9826,Mapping!$A:$C,2,0),"Not Mapped"))</f>
        <v/>
      </c>
      <c r="P9826">
        <f>IF($B9826="","",IFERROR(VLOOKUP($B9826,Mapping!$A:$C,3,0),"Not Mapped"))</f>
        <v/>
      </c>
      <c r="Q9826">
        <f>IF($B9826="","",IF(COUNTIF(Exclusions!$A:$A,$B9826)&gt;0,"Yes","No"))</f>
        <v/>
      </c>
      <c r="R9826" s="17">
        <f>IF($B9826="","",MIN(1,DAY($A9826)/IF($N9826="Superstore",Settings!$B$5,Settings!$B$4)))</f>
        <v/>
      </c>
      <c r="S9826" s="17">
        <f>IF(OR($B9826="",$G9826="",$R9826=0),"",$G9826/$R9826)</f>
        <v/>
      </c>
      <c r="T9826">
        <f>IF($S9826="","",IF($S9826&lt;Settings!$B$8,"Critical",IF($S9826&lt;Settings!$B$9,"Semi Critical","Non Critical")))</f>
        <v/>
      </c>
      <c r="U9826">
        <f>IF($B9826="","",IFERROR(VLOOKUP($O9826,Leaders!$A:$B,2,0),"Not Mapped"))</f>
        <v/>
      </c>
    </row>
    <row r="9827">
      <c r="A9827" s="16" t="n"/>
      <c r="G9827" s="17" t="n"/>
      <c r="H9827" s="17" t="n"/>
      <c r="I9827" s="17" t="n"/>
      <c r="J9827" s="17" t="n"/>
      <c r="K9827" s="17" t="n"/>
      <c r="L9827" s="17" t="n"/>
      <c r="N9827">
        <f>IF($B9827="","",IF($C9827="SUPERSTORE","Superstore","DH"))</f>
        <v/>
      </c>
      <c r="O9827">
        <f>IF($B9827="","",IFERROR(VLOOKUP($B9827,Mapping!$A:$C,2,0),"Not Mapped"))</f>
        <v/>
      </c>
      <c r="P9827">
        <f>IF($B9827="","",IFERROR(VLOOKUP($B9827,Mapping!$A:$C,3,0),"Not Mapped"))</f>
        <v/>
      </c>
      <c r="Q9827">
        <f>IF($B9827="","",IF(COUNTIF(Exclusions!$A:$A,$B9827)&gt;0,"Yes","No"))</f>
        <v/>
      </c>
      <c r="R9827" s="17">
        <f>IF($B9827="","",MIN(1,DAY($A9827)/IF($N9827="Superstore",Settings!$B$5,Settings!$B$4)))</f>
        <v/>
      </c>
      <c r="S9827" s="17">
        <f>IF(OR($B9827="",$G9827="",$R9827=0),"",$G9827/$R9827)</f>
        <v/>
      </c>
      <c r="T9827">
        <f>IF($S9827="","",IF($S9827&lt;Settings!$B$8,"Critical",IF($S9827&lt;Settings!$B$9,"Semi Critical","Non Critical")))</f>
        <v/>
      </c>
      <c r="U9827">
        <f>IF($B9827="","",IFERROR(VLOOKUP($O9827,Leaders!$A:$B,2,0),"Not Mapped"))</f>
        <v/>
      </c>
    </row>
    <row r="9828">
      <c r="A9828" s="16" t="n"/>
      <c r="G9828" s="17" t="n"/>
      <c r="H9828" s="17" t="n"/>
      <c r="I9828" s="17" t="n"/>
      <c r="J9828" s="17" t="n"/>
      <c r="K9828" s="17" t="n"/>
      <c r="L9828" s="17" t="n"/>
      <c r="N9828">
        <f>IF($B9828="","",IF($C9828="SUPERSTORE","Superstore","DH"))</f>
        <v/>
      </c>
      <c r="O9828">
        <f>IF($B9828="","",IFERROR(VLOOKUP($B9828,Mapping!$A:$C,2,0),"Not Mapped"))</f>
        <v/>
      </c>
      <c r="P9828">
        <f>IF($B9828="","",IFERROR(VLOOKUP($B9828,Mapping!$A:$C,3,0),"Not Mapped"))</f>
        <v/>
      </c>
      <c r="Q9828">
        <f>IF($B9828="","",IF(COUNTIF(Exclusions!$A:$A,$B9828)&gt;0,"Yes","No"))</f>
        <v/>
      </c>
      <c r="R9828" s="17">
        <f>IF($B9828="","",MIN(1,DAY($A9828)/IF($N9828="Superstore",Settings!$B$5,Settings!$B$4)))</f>
        <v/>
      </c>
      <c r="S9828" s="17">
        <f>IF(OR($B9828="",$G9828="",$R9828=0),"",$G9828/$R9828)</f>
        <v/>
      </c>
      <c r="T9828">
        <f>IF($S9828="","",IF($S9828&lt;Settings!$B$8,"Critical",IF($S9828&lt;Settings!$B$9,"Semi Critical","Non Critical")))</f>
        <v/>
      </c>
      <c r="U9828">
        <f>IF($B9828="","",IFERROR(VLOOKUP($O9828,Leaders!$A:$B,2,0),"Not Mapped"))</f>
        <v/>
      </c>
    </row>
    <row r="9829">
      <c r="A9829" s="16" t="n"/>
      <c r="G9829" s="17" t="n"/>
      <c r="H9829" s="17" t="n"/>
      <c r="I9829" s="17" t="n"/>
      <c r="J9829" s="17" t="n"/>
      <c r="K9829" s="17" t="n"/>
      <c r="L9829" s="17" t="n"/>
      <c r="N9829">
        <f>IF($B9829="","",IF($C9829="SUPERSTORE","Superstore","DH"))</f>
        <v/>
      </c>
      <c r="O9829">
        <f>IF($B9829="","",IFERROR(VLOOKUP($B9829,Mapping!$A:$C,2,0),"Not Mapped"))</f>
        <v/>
      </c>
      <c r="P9829">
        <f>IF($B9829="","",IFERROR(VLOOKUP($B9829,Mapping!$A:$C,3,0),"Not Mapped"))</f>
        <v/>
      </c>
      <c r="Q9829">
        <f>IF($B9829="","",IF(COUNTIF(Exclusions!$A:$A,$B9829)&gt;0,"Yes","No"))</f>
        <v/>
      </c>
      <c r="R9829" s="17">
        <f>IF($B9829="","",MIN(1,DAY($A9829)/IF($N9829="Superstore",Settings!$B$5,Settings!$B$4)))</f>
        <v/>
      </c>
      <c r="S9829" s="17">
        <f>IF(OR($B9829="",$G9829="",$R9829=0),"",$G9829/$R9829)</f>
        <v/>
      </c>
      <c r="T9829">
        <f>IF($S9829="","",IF($S9829&lt;Settings!$B$8,"Critical",IF($S9829&lt;Settings!$B$9,"Semi Critical","Non Critical")))</f>
        <v/>
      </c>
      <c r="U9829">
        <f>IF($B9829="","",IFERROR(VLOOKUP($O9829,Leaders!$A:$B,2,0),"Not Mapped"))</f>
        <v/>
      </c>
    </row>
    <row r="9830">
      <c r="A9830" s="16" t="n"/>
      <c r="G9830" s="17" t="n"/>
      <c r="H9830" s="17" t="n"/>
      <c r="I9830" s="17" t="n"/>
      <c r="J9830" s="17" t="n"/>
      <c r="K9830" s="17" t="n"/>
      <c r="L9830" s="17" t="n"/>
      <c r="N9830">
        <f>IF($B9830="","",IF($C9830="SUPERSTORE","Superstore","DH"))</f>
        <v/>
      </c>
      <c r="O9830">
        <f>IF($B9830="","",IFERROR(VLOOKUP($B9830,Mapping!$A:$C,2,0),"Not Mapped"))</f>
        <v/>
      </c>
      <c r="P9830">
        <f>IF($B9830="","",IFERROR(VLOOKUP($B9830,Mapping!$A:$C,3,0),"Not Mapped"))</f>
        <v/>
      </c>
      <c r="Q9830">
        <f>IF($B9830="","",IF(COUNTIF(Exclusions!$A:$A,$B9830)&gt;0,"Yes","No"))</f>
        <v/>
      </c>
      <c r="R9830" s="17">
        <f>IF($B9830="","",MIN(1,DAY($A9830)/IF($N9830="Superstore",Settings!$B$5,Settings!$B$4)))</f>
        <v/>
      </c>
      <c r="S9830" s="17">
        <f>IF(OR($B9830="",$G9830="",$R9830=0),"",$G9830/$R9830)</f>
        <v/>
      </c>
      <c r="T9830">
        <f>IF($S9830="","",IF($S9830&lt;Settings!$B$8,"Critical",IF($S9830&lt;Settings!$B$9,"Semi Critical","Non Critical")))</f>
        <v/>
      </c>
      <c r="U9830">
        <f>IF($B9830="","",IFERROR(VLOOKUP($O9830,Leaders!$A:$B,2,0),"Not Mapped"))</f>
        <v/>
      </c>
    </row>
    <row r="9831">
      <c r="A9831" s="16" t="n"/>
      <c r="G9831" s="17" t="n"/>
      <c r="H9831" s="17" t="n"/>
      <c r="I9831" s="17" t="n"/>
      <c r="J9831" s="17" t="n"/>
      <c r="K9831" s="17" t="n"/>
      <c r="L9831" s="17" t="n"/>
      <c r="N9831">
        <f>IF($B9831="","",IF($C9831="SUPERSTORE","Superstore","DH"))</f>
        <v/>
      </c>
      <c r="O9831">
        <f>IF($B9831="","",IFERROR(VLOOKUP($B9831,Mapping!$A:$C,2,0),"Not Mapped"))</f>
        <v/>
      </c>
      <c r="P9831">
        <f>IF($B9831="","",IFERROR(VLOOKUP($B9831,Mapping!$A:$C,3,0),"Not Mapped"))</f>
        <v/>
      </c>
      <c r="Q9831">
        <f>IF($B9831="","",IF(COUNTIF(Exclusions!$A:$A,$B9831)&gt;0,"Yes","No"))</f>
        <v/>
      </c>
      <c r="R9831" s="17">
        <f>IF($B9831="","",MIN(1,DAY($A9831)/IF($N9831="Superstore",Settings!$B$5,Settings!$B$4)))</f>
        <v/>
      </c>
      <c r="S9831" s="17">
        <f>IF(OR($B9831="",$G9831="",$R9831=0),"",$G9831/$R9831)</f>
        <v/>
      </c>
      <c r="T9831">
        <f>IF($S9831="","",IF($S9831&lt;Settings!$B$8,"Critical",IF($S9831&lt;Settings!$B$9,"Semi Critical","Non Critical")))</f>
        <v/>
      </c>
      <c r="U9831">
        <f>IF($B9831="","",IFERROR(VLOOKUP($O9831,Leaders!$A:$B,2,0),"Not Mapped"))</f>
        <v/>
      </c>
    </row>
    <row r="9832">
      <c r="A9832" s="16" t="n"/>
      <c r="G9832" s="17" t="n"/>
      <c r="H9832" s="17" t="n"/>
      <c r="I9832" s="17" t="n"/>
      <c r="J9832" s="17" t="n"/>
      <c r="K9832" s="17" t="n"/>
      <c r="L9832" s="17" t="n"/>
      <c r="N9832">
        <f>IF($B9832="","",IF($C9832="SUPERSTORE","Superstore","DH"))</f>
        <v/>
      </c>
      <c r="O9832">
        <f>IF($B9832="","",IFERROR(VLOOKUP($B9832,Mapping!$A:$C,2,0),"Not Mapped"))</f>
        <v/>
      </c>
      <c r="P9832">
        <f>IF($B9832="","",IFERROR(VLOOKUP($B9832,Mapping!$A:$C,3,0),"Not Mapped"))</f>
        <v/>
      </c>
      <c r="Q9832">
        <f>IF($B9832="","",IF(COUNTIF(Exclusions!$A:$A,$B9832)&gt;0,"Yes","No"))</f>
        <v/>
      </c>
      <c r="R9832" s="17">
        <f>IF($B9832="","",MIN(1,DAY($A9832)/IF($N9832="Superstore",Settings!$B$5,Settings!$B$4)))</f>
        <v/>
      </c>
      <c r="S9832" s="17">
        <f>IF(OR($B9832="",$G9832="",$R9832=0),"",$G9832/$R9832)</f>
        <v/>
      </c>
      <c r="T9832">
        <f>IF($S9832="","",IF($S9832&lt;Settings!$B$8,"Critical",IF($S9832&lt;Settings!$B$9,"Semi Critical","Non Critical")))</f>
        <v/>
      </c>
      <c r="U9832">
        <f>IF($B9832="","",IFERROR(VLOOKUP($O9832,Leaders!$A:$B,2,0),"Not Mapped"))</f>
        <v/>
      </c>
    </row>
    <row r="9833">
      <c r="A9833" s="16" t="n"/>
      <c r="G9833" s="17" t="n"/>
      <c r="H9833" s="17" t="n"/>
      <c r="I9833" s="17" t="n"/>
      <c r="J9833" s="17" t="n"/>
      <c r="K9833" s="17" t="n"/>
      <c r="L9833" s="17" t="n"/>
      <c r="N9833">
        <f>IF($B9833="","",IF($C9833="SUPERSTORE","Superstore","DH"))</f>
        <v/>
      </c>
      <c r="O9833">
        <f>IF($B9833="","",IFERROR(VLOOKUP($B9833,Mapping!$A:$C,2,0),"Not Mapped"))</f>
        <v/>
      </c>
      <c r="P9833">
        <f>IF($B9833="","",IFERROR(VLOOKUP($B9833,Mapping!$A:$C,3,0),"Not Mapped"))</f>
        <v/>
      </c>
      <c r="Q9833">
        <f>IF($B9833="","",IF(COUNTIF(Exclusions!$A:$A,$B9833)&gt;0,"Yes","No"))</f>
        <v/>
      </c>
      <c r="R9833" s="17">
        <f>IF($B9833="","",MIN(1,DAY($A9833)/IF($N9833="Superstore",Settings!$B$5,Settings!$B$4)))</f>
        <v/>
      </c>
      <c r="S9833" s="17">
        <f>IF(OR($B9833="",$G9833="",$R9833=0),"",$G9833/$R9833)</f>
        <v/>
      </c>
      <c r="T9833">
        <f>IF($S9833="","",IF($S9833&lt;Settings!$B$8,"Critical",IF($S9833&lt;Settings!$B$9,"Semi Critical","Non Critical")))</f>
        <v/>
      </c>
      <c r="U9833">
        <f>IF($B9833="","",IFERROR(VLOOKUP($O9833,Leaders!$A:$B,2,0),"Not Mapped"))</f>
        <v/>
      </c>
    </row>
    <row r="9834">
      <c r="A9834" s="16" t="n"/>
      <c r="G9834" s="17" t="n"/>
      <c r="H9834" s="17" t="n"/>
      <c r="I9834" s="17" t="n"/>
      <c r="J9834" s="17" t="n"/>
      <c r="K9834" s="17" t="n"/>
      <c r="L9834" s="17" t="n"/>
      <c r="N9834">
        <f>IF($B9834="","",IF($C9834="SUPERSTORE","Superstore","DH"))</f>
        <v/>
      </c>
      <c r="O9834">
        <f>IF($B9834="","",IFERROR(VLOOKUP($B9834,Mapping!$A:$C,2,0),"Not Mapped"))</f>
        <v/>
      </c>
      <c r="P9834">
        <f>IF($B9834="","",IFERROR(VLOOKUP($B9834,Mapping!$A:$C,3,0),"Not Mapped"))</f>
        <v/>
      </c>
      <c r="Q9834">
        <f>IF($B9834="","",IF(COUNTIF(Exclusions!$A:$A,$B9834)&gt;0,"Yes","No"))</f>
        <v/>
      </c>
      <c r="R9834" s="17">
        <f>IF($B9834="","",MIN(1,DAY($A9834)/IF($N9834="Superstore",Settings!$B$5,Settings!$B$4)))</f>
        <v/>
      </c>
      <c r="S9834" s="17">
        <f>IF(OR($B9834="",$G9834="",$R9834=0),"",$G9834/$R9834)</f>
        <v/>
      </c>
      <c r="T9834">
        <f>IF($S9834="","",IF($S9834&lt;Settings!$B$8,"Critical",IF($S9834&lt;Settings!$B$9,"Semi Critical","Non Critical")))</f>
        <v/>
      </c>
      <c r="U9834">
        <f>IF($B9834="","",IFERROR(VLOOKUP($O9834,Leaders!$A:$B,2,0),"Not Mapped"))</f>
        <v/>
      </c>
    </row>
    <row r="9835">
      <c r="A9835" s="16" t="n"/>
      <c r="G9835" s="17" t="n"/>
      <c r="H9835" s="17" t="n"/>
      <c r="I9835" s="17" t="n"/>
      <c r="J9835" s="17" t="n"/>
      <c r="K9835" s="17" t="n"/>
      <c r="L9835" s="17" t="n"/>
      <c r="N9835">
        <f>IF($B9835="","",IF($C9835="SUPERSTORE","Superstore","DH"))</f>
        <v/>
      </c>
      <c r="O9835">
        <f>IF($B9835="","",IFERROR(VLOOKUP($B9835,Mapping!$A:$C,2,0),"Not Mapped"))</f>
        <v/>
      </c>
      <c r="P9835">
        <f>IF($B9835="","",IFERROR(VLOOKUP($B9835,Mapping!$A:$C,3,0),"Not Mapped"))</f>
        <v/>
      </c>
      <c r="Q9835">
        <f>IF($B9835="","",IF(COUNTIF(Exclusions!$A:$A,$B9835)&gt;0,"Yes","No"))</f>
        <v/>
      </c>
      <c r="R9835" s="17">
        <f>IF($B9835="","",MIN(1,DAY($A9835)/IF($N9835="Superstore",Settings!$B$5,Settings!$B$4)))</f>
        <v/>
      </c>
      <c r="S9835" s="17">
        <f>IF(OR($B9835="",$G9835="",$R9835=0),"",$G9835/$R9835)</f>
        <v/>
      </c>
      <c r="T9835">
        <f>IF($S9835="","",IF($S9835&lt;Settings!$B$8,"Critical",IF($S9835&lt;Settings!$B$9,"Semi Critical","Non Critical")))</f>
        <v/>
      </c>
      <c r="U9835">
        <f>IF($B9835="","",IFERROR(VLOOKUP($O9835,Leaders!$A:$B,2,0),"Not Mapped"))</f>
        <v/>
      </c>
    </row>
    <row r="9836">
      <c r="A9836" s="16" t="n"/>
      <c r="G9836" s="17" t="n"/>
      <c r="H9836" s="17" t="n"/>
      <c r="I9836" s="17" t="n"/>
      <c r="J9836" s="17" t="n"/>
      <c r="K9836" s="17" t="n"/>
      <c r="L9836" s="17" t="n"/>
      <c r="N9836">
        <f>IF($B9836="","",IF($C9836="SUPERSTORE","Superstore","DH"))</f>
        <v/>
      </c>
      <c r="O9836">
        <f>IF($B9836="","",IFERROR(VLOOKUP($B9836,Mapping!$A:$C,2,0),"Not Mapped"))</f>
        <v/>
      </c>
      <c r="P9836">
        <f>IF($B9836="","",IFERROR(VLOOKUP($B9836,Mapping!$A:$C,3,0),"Not Mapped"))</f>
        <v/>
      </c>
      <c r="Q9836">
        <f>IF($B9836="","",IF(COUNTIF(Exclusions!$A:$A,$B9836)&gt;0,"Yes","No"))</f>
        <v/>
      </c>
      <c r="R9836" s="17">
        <f>IF($B9836="","",MIN(1,DAY($A9836)/IF($N9836="Superstore",Settings!$B$5,Settings!$B$4)))</f>
        <v/>
      </c>
      <c r="S9836" s="17">
        <f>IF(OR($B9836="",$G9836="",$R9836=0),"",$G9836/$R9836)</f>
        <v/>
      </c>
      <c r="T9836">
        <f>IF($S9836="","",IF($S9836&lt;Settings!$B$8,"Critical",IF($S9836&lt;Settings!$B$9,"Semi Critical","Non Critical")))</f>
        <v/>
      </c>
      <c r="U9836">
        <f>IF($B9836="","",IFERROR(VLOOKUP($O9836,Leaders!$A:$B,2,0),"Not Mapped"))</f>
        <v/>
      </c>
    </row>
    <row r="9837">
      <c r="A9837" s="16" t="n"/>
      <c r="G9837" s="17" t="n"/>
      <c r="H9837" s="17" t="n"/>
      <c r="I9837" s="17" t="n"/>
      <c r="J9837" s="17" t="n"/>
      <c r="K9837" s="17" t="n"/>
      <c r="L9837" s="17" t="n"/>
      <c r="N9837">
        <f>IF($B9837="","",IF($C9837="SUPERSTORE","Superstore","DH"))</f>
        <v/>
      </c>
      <c r="O9837">
        <f>IF($B9837="","",IFERROR(VLOOKUP($B9837,Mapping!$A:$C,2,0),"Not Mapped"))</f>
        <v/>
      </c>
      <c r="P9837">
        <f>IF($B9837="","",IFERROR(VLOOKUP($B9837,Mapping!$A:$C,3,0),"Not Mapped"))</f>
        <v/>
      </c>
      <c r="Q9837">
        <f>IF($B9837="","",IF(COUNTIF(Exclusions!$A:$A,$B9837)&gt;0,"Yes","No"))</f>
        <v/>
      </c>
      <c r="R9837" s="17">
        <f>IF($B9837="","",MIN(1,DAY($A9837)/IF($N9837="Superstore",Settings!$B$5,Settings!$B$4)))</f>
        <v/>
      </c>
      <c r="S9837" s="17">
        <f>IF(OR($B9837="",$G9837="",$R9837=0),"",$G9837/$R9837)</f>
        <v/>
      </c>
      <c r="T9837">
        <f>IF($S9837="","",IF($S9837&lt;Settings!$B$8,"Critical",IF($S9837&lt;Settings!$B$9,"Semi Critical","Non Critical")))</f>
        <v/>
      </c>
      <c r="U9837">
        <f>IF($B9837="","",IFERROR(VLOOKUP($O9837,Leaders!$A:$B,2,0),"Not Mapped"))</f>
        <v/>
      </c>
    </row>
    <row r="9838">
      <c r="A9838" s="16" t="n"/>
      <c r="G9838" s="17" t="n"/>
      <c r="H9838" s="17" t="n"/>
      <c r="I9838" s="17" t="n"/>
      <c r="J9838" s="17" t="n"/>
      <c r="K9838" s="17" t="n"/>
      <c r="L9838" s="17" t="n"/>
      <c r="N9838">
        <f>IF($B9838="","",IF($C9838="SUPERSTORE","Superstore","DH"))</f>
        <v/>
      </c>
      <c r="O9838">
        <f>IF($B9838="","",IFERROR(VLOOKUP($B9838,Mapping!$A:$C,2,0),"Not Mapped"))</f>
        <v/>
      </c>
      <c r="P9838">
        <f>IF($B9838="","",IFERROR(VLOOKUP($B9838,Mapping!$A:$C,3,0),"Not Mapped"))</f>
        <v/>
      </c>
      <c r="Q9838">
        <f>IF($B9838="","",IF(COUNTIF(Exclusions!$A:$A,$B9838)&gt;0,"Yes","No"))</f>
        <v/>
      </c>
      <c r="R9838" s="17">
        <f>IF($B9838="","",MIN(1,DAY($A9838)/IF($N9838="Superstore",Settings!$B$5,Settings!$B$4)))</f>
        <v/>
      </c>
      <c r="S9838" s="17">
        <f>IF(OR($B9838="",$G9838="",$R9838=0),"",$G9838/$R9838)</f>
        <v/>
      </c>
      <c r="T9838">
        <f>IF($S9838="","",IF($S9838&lt;Settings!$B$8,"Critical",IF($S9838&lt;Settings!$B$9,"Semi Critical","Non Critical")))</f>
        <v/>
      </c>
      <c r="U9838">
        <f>IF($B9838="","",IFERROR(VLOOKUP($O9838,Leaders!$A:$B,2,0),"Not Mapped"))</f>
        <v/>
      </c>
    </row>
    <row r="9839">
      <c r="A9839" s="16" t="n"/>
      <c r="G9839" s="17" t="n"/>
      <c r="H9839" s="17" t="n"/>
      <c r="I9839" s="17" t="n"/>
      <c r="J9839" s="17" t="n"/>
      <c r="K9839" s="17" t="n"/>
      <c r="L9839" s="17" t="n"/>
      <c r="N9839">
        <f>IF($B9839="","",IF($C9839="SUPERSTORE","Superstore","DH"))</f>
        <v/>
      </c>
      <c r="O9839">
        <f>IF($B9839="","",IFERROR(VLOOKUP($B9839,Mapping!$A:$C,2,0),"Not Mapped"))</f>
        <v/>
      </c>
      <c r="P9839">
        <f>IF($B9839="","",IFERROR(VLOOKUP($B9839,Mapping!$A:$C,3,0),"Not Mapped"))</f>
        <v/>
      </c>
      <c r="Q9839">
        <f>IF($B9839="","",IF(COUNTIF(Exclusions!$A:$A,$B9839)&gt;0,"Yes","No"))</f>
        <v/>
      </c>
      <c r="R9839" s="17">
        <f>IF($B9839="","",MIN(1,DAY($A9839)/IF($N9839="Superstore",Settings!$B$5,Settings!$B$4)))</f>
        <v/>
      </c>
      <c r="S9839" s="17">
        <f>IF(OR($B9839="",$G9839="",$R9839=0),"",$G9839/$R9839)</f>
        <v/>
      </c>
      <c r="T9839">
        <f>IF($S9839="","",IF($S9839&lt;Settings!$B$8,"Critical",IF($S9839&lt;Settings!$B$9,"Semi Critical","Non Critical")))</f>
        <v/>
      </c>
      <c r="U9839">
        <f>IF($B9839="","",IFERROR(VLOOKUP($O9839,Leaders!$A:$B,2,0),"Not Mapped"))</f>
        <v/>
      </c>
    </row>
    <row r="9840">
      <c r="A9840" s="16" t="n"/>
      <c r="G9840" s="17" t="n"/>
      <c r="H9840" s="17" t="n"/>
      <c r="I9840" s="17" t="n"/>
      <c r="J9840" s="17" t="n"/>
      <c r="K9840" s="17" t="n"/>
      <c r="L9840" s="17" t="n"/>
      <c r="N9840">
        <f>IF($B9840="","",IF($C9840="SUPERSTORE","Superstore","DH"))</f>
        <v/>
      </c>
      <c r="O9840">
        <f>IF($B9840="","",IFERROR(VLOOKUP($B9840,Mapping!$A:$C,2,0),"Not Mapped"))</f>
        <v/>
      </c>
      <c r="P9840">
        <f>IF($B9840="","",IFERROR(VLOOKUP($B9840,Mapping!$A:$C,3,0),"Not Mapped"))</f>
        <v/>
      </c>
      <c r="Q9840">
        <f>IF($B9840="","",IF(COUNTIF(Exclusions!$A:$A,$B9840)&gt;0,"Yes","No"))</f>
        <v/>
      </c>
      <c r="R9840" s="17">
        <f>IF($B9840="","",MIN(1,DAY($A9840)/IF($N9840="Superstore",Settings!$B$5,Settings!$B$4)))</f>
        <v/>
      </c>
      <c r="S9840" s="17">
        <f>IF(OR($B9840="",$G9840="",$R9840=0),"",$G9840/$R9840)</f>
        <v/>
      </c>
      <c r="T9840">
        <f>IF($S9840="","",IF($S9840&lt;Settings!$B$8,"Critical",IF($S9840&lt;Settings!$B$9,"Semi Critical","Non Critical")))</f>
        <v/>
      </c>
      <c r="U9840">
        <f>IF($B9840="","",IFERROR(VLOOKUP($O9840,Leaders!$A:$B,2,0),"Not Mapped"))</f>
        <v/>
      </c>
    </row>
    <row r="9841">
      <c r="A9841" s="16" t="n"/>
      <c r="G9841" s="17" t="n"/>
      <c r="H9841" s="17" t="n"/>
      <c r="I9841" s="17" t="n"/>
      <c r="J9841" s="17" t="n"/>
      <c r="K9841" s="17" t="n"/>
      <c r="L9841" s="17" t="n"/>
      <c r="N9841">
        <f>IF($B9841="","",IF($C9841="SUPERSTORE","Superstore","DH"))</f>
        <v/>
      </c>
      <c r="O9841">
        <f>IF($B9841="","",IFERROR(VLOOKUP($B9841,Mapping!$A:$C,2,0),"Not Mapped"))</f>
        <v/>
      </c>
      <c r="P9841">
        <f>IF($B9841="","",IFERROR(VLOOKUP($B9841,Mapping!$A:$C,3,0),"Not Mapped"))</f>
        <v/>
      </c>
      <c r="Q9841">
        <f>IF($B9841="","",IF(COUNTIF(Exclusions!$A:$A,$B9841)&gt;0,"Yes","No"))</f>
        <v/>
      </c>
      <c r="R9841" s="17">
        <f>IF($B9841="","",MIN(1,DAY($A9841)/IF($N9841="Superstore",Settings!$B$5,Settings!$B$4)))</f>
        <v/>
      </c>
      <c r="S9841" s="17">
        <f>IF(OR($B9841="",$G9841="",$R9841=0),"",$G9841/$R9841)</f>
        <v/>
      </c>
      <c r="T9841">
        <f>IF($S9841="","",IF($S9841&lt;Settings!$B$8,"Critical",IF($S9841&lt;Settings!$B$9,"Semi Critical","Non Critical")))</f>
        <v/>
      </c>
      <c r="U9841">
        <f>IF($B9841="","",IFERROR(VLOOKUP($O9841,Leaders!$A:$B,2,0),"Not Mapped"))</f>
        <v/>
      </c>
    </row>
    <row r="9842">
      <c r="A9842" s="16" t="n"/>
      <c r="G9842" s="17" t="n"/>
      <c r="H9842" s="17" t="n"/>
      <c r="I9842" s="17" t="n"/>
      <c r="J9842" s="17" t="n"/>
      <c r="K9842" s="17" t="n"/>
      <c r="L9842" s="17" t="n"/>
      <c r="N9842">
        <f>IF($B9842="","",IF($C9842="SUPERSTORE","Superstore","DH"))</f>
        <v/>
      </c>
      <c r="O9842">
        <f>IF($B9842="","",IFERROR(VLOOKUP($B9842,Mapping!$A:$C,2,0),"Not Mapped"))</f>
        <v/>
      </c>
      <c r="P9842">
        <f>IF($B9842="","",IFERROR(VLOOKUP($B9842,Mapping!$A:$C,3,0),"Not Mapped"))</f>
        <v/>
      </c>
      <c r="Q9842">
        <f>IF($B9842="","",IF(COUNTIF(Exclusions!$A:$A,$B9842)&gt;0,"Yes","No"))</f>
        <v/>
      </c>
      <c r="R9842" s="17">
        <f>IF($B9842="","",MIN(1,DAY($A9842)/IF($N9842="Superstore",Settings!$B$5,Settings!$B$4)))</f>
        <v/>
      </c>
      <c r="S9842" s="17">
        <f>IF(OR($B9842="",$G9842="",$R9842=0),"",$G9842/$R9842)</f>
        <v/>
      </c>
      <c r="T9842">
        <f>IF($S9842="","",IF($S9842&lt;Settings!$B$8,"Critical",IF($S9842&lt;Settings!$B$9,"Semi Critical","Non Critical")))</f>
        <v/>
      </c>
      <c r="U9842">
        <f>IF($B9842="","",IFERROR(VLOOKUP($O9842,Leaders!$A:$B,2,0),"Not Mapped"))</f>
        <v/>
      </c>
    </row>
    <row r="9843">
      <c r="A9843" s="16" t="n"/>
      <c r="G9843" s="17" t="n"/>
      <c r="H9843" s="17" t="n"/>
      <c r="I9843" s="17" t="n"/>
      <c r="J9843" s="17" t="n"/>
      <c r="K9843" s="17" t="n"/>
      <c r="L9843" s="17" t="n"/>
      <c r="N9843">
        <f>IF($B9843="","",IF($C9843="SUPERSTORE","Superstore","DH"))</f>
        <v/>
      </c>
      <c r="O9843">
        <f>IF($B9843="","",IFERROR(VLOOKUP($B9843,Mapping!$A:$C,2,0),"Not Mapped"))</f>
        <v/>
      </c>
      <c r="P9843">
        <f>IF($B9843="","",IFERROR(VLOOKUP($B9843,Mapping!$A:$C,3,0),"Not Mapped"))</f>
        <v/>
      </c>
      <c r="Q9843">
        <f>IF($B9843="","",IF(COUNTIF(Exclusions!$A:$A,$B9843)&gt;0,"Yes","No"))</f>
        <v/>
      </c>
      <c r="R9843" s="17">
        <f>IF($B9843="","",MIN(1,DAY($A9843)/IF($N9843="Superstore",Settings!$B$5,Settings!$B$4)))</f>
        <v/>
      </c>
      <c r="S9843" s="17">
        <f>IF(OR($B9843="",$G9843="",$R9843=0),"",$G9843/$R9843)</f>
        <v/>
      </c>
      <c r="T9843">
        <f>IF($S9843="","",IF($S9843&lt;Settings!$B$8,"Critical",IF($S9843&lt;Settings!$B$9,"Semi Critical","Non Critical")))</f>
        <v/>
      </c>
      <c r="U9843">
        <f>IF($B9843="","",IFERROR(VLOOKUP($O9843,Leaders!$A:$B,2,0),"Not Mapped"))</f>
        <v/>
      </c>
    </row>
    <row r="9844">
      <c r="A9844" s="16" t="n"/>
      <c r="G9844" s="17" t="n"/>
      <c r="H9844" s="17" t="n"/>
      <c r="I9844" s="17" t="n"/>
      <c r="J9844" s="17" t="n"/>
      <c r="K9844" s="17" t="n"/>
      <c r="L9844" s="17" t="n"/>
      <c r="N9844">
        <f>IF($B9844="","",IF($C9844="SUPERSTORE","Superstore","DH"))</f>
        <v/>
      </c>
      <c r="O9844">
        <f>IF($B9844="","",IFERROR(VLOOKUP($B9844,Mapping!$A:$C,2,0),"Not Mapped"))</f>
        <v/>
      </c>
      <c r="P9844">
        <f>IF($B9844="","",IFERROR(VLOOKUP($B9844,Mapping!$A:$C,3,0),"Not Mapped"))</f>
        <v/>
      </c>
      <c r="Q9844">
        <f>IF($B9844="","",IF(COUNTIF(Exclusions!$A:$A,$B9844)&gt;0,"Yes","No"))</f>
        <v/>
      </c>
      <c r="R9844" s="17">
        <f>IF($B9844="","",MIN(1,DAY($A9844)/IF($N9844="Superstore",Settings!$B$5,Settings!$B$4)))</f>
        <v/>
      </c>
      <c r="S9844" s="17">
        <f>IF(OR($B9844="",$G9844="",$R9844=0),"",$G9844/$R9844)</f>
        <v/>
      </c>
      <c r="T9844">
        <f>IF($S9844="","",IF($S9844&lt;Settings!$B$8,"Critical",IF($S9844&lt;Settings!$B$9,"Semi Critical","Non Critical")))</f>
        <v/>
      </c>
      <c r="U9844">
        <f>IF($B9844="","",IFERROR(VLOOKUP($O9844,Leaders!$A:$B,2,0),"Not Mapped"))</f>
        <v/>
      </c>
    </row>
    <row r="9845">
      <c r="A9845" s="16" t="n"/>
      <c r="G9845" s="17" t="n"/>
      <c r="H9845" s="17" t="n"/>
      <c r="I9845" s="17" t="n"/>
      <c r="J9845" s="17" t="n"/>
      <c r="K9845" s="17" t="n"/>
      <c r="L9845" s="17" t="n"/>
      <c r="N9845">
        <f>IF($B9845="","",IF($C9845="SUPERSTORE","Superstore","DH"))</f>
        <v/>
      </c>
      <c r="O9845">
        <f>IF($B9845="","",IFERROR(VLOOKUP($B9845,Mapping!$A:$C,2,0),"Not Mapped"))</f>
        <v/>
      </c>
      <c r="P9845">
        <f>IF($B9845="","",IFERROR(VLOOKUP($B9845,Mapping!$A:$C,3,0),"Not Mapped"))</f>
        <v/>
      </c>
      <c r="Q9845">
        <f>IF($B9845="","",IF(COUNTIF(Exclusions!$A:$A,$B9845)&gt;0,"Yes","No"))</f>
        <v/>
      </c>
      <c r="R9845" s="17">
        <f>IF($B9845="","",MIN(1,DAY($A9845)/IF($N9845="Superstore",Settings!$B$5,Settings!$B$4)))</f>
        <v/>
      </c>
      <c r="S9845" s="17">
        <f>IF(OR($B9845="",$G9845="",$R9845=0),"",$G9845/$R9845)</f>
        <v/>
      </c>
      <c r="T9845">
        <f>IF($S9845="","",IF($S9845&lt;Settings!$B$8,"Critical",IF($S9845&lt;Settings!$B$9,"Semi Critical","Non Critical")))</f>
        <v/>
      </c>
      <c r="U9845">
        <f>IF($B9845="","",IFERROR(VLOOKUP($O9845,Leaders!$A:$B,2,0),"Not Mapped"))</f>
        <v/>
      </c>
    </row>
    <row r="9846">
      <c r="A9846" s="16" t="n"/>
      <c r="G9846" s="17" t="n"/>
      <c r="H9846" s="17" t="n"/>
      <c r="I9846" s="17" t="n"/>
      <c r="J9846" s="17" t="n"/>
      <c r="K9846" s="17" t="n"/>
      <c r="L9846" s="17" t="n"/>
      <c r="N9846">
        <f>IF($B9846="","",IF($C9846="SUPERSTORE","Superstore","DH"))</f>
        <v/>
      </c>
      <c r="O9846">
        <f>IF($B9846="","",IFERROR(VLOOKUP($B9846,Mapping!$A:$C,2,0),"Not Mapped"))</f>
        <v/>
      </c>
      <c r="P9846">
        <f>IF($B9846="","",IFERROR(VLOOKUP($B9846,Mapping!$A:$C,3,0),"Not Mapped"))</f>
        <v/>
      </c>
      <c r="Q9846">
        <f>IF($B9846="","",IF(COUNTIF(Exclusions!$A:$A,$B9846)&gt;0,"Yes","No"))</f>
        <v/>
      </c>
      <c r="R9846" s="17">
        <f>IF($B9846="","",MIN(1,DAY($A9846)/IF($N9846="Superstore",Settings!$B$5,Settings!$B$4)))</f>
        <v/>
      </c>
      <c r="S9846" s="17">
        <f>IF(OR($B9846="",$G9846="",$R9846=0),"",$G9846/$R9846)</f>
        <v/>
      </c>
      <c r="T9846">
        <f>IF($S9846="","",IF($S9846&lt;Settings!$B$8,"Critical",IF($S9846&lt;Settings!$B$9,"Semi Critical","Non Critical")))</f>
        <v/>
      </c>
      <c r="U9846">
        <f>IF($B9846="","",IFERROR(VLOOKUP($O9846,Leaders!$A:$B,2,0),"Not Mapped"))</f>
        <v/>
      </c>
    </row>
    <row r="9847">
      <c r="A9847" s="16" t="n"/>
      <c r="G9847" s="17" t="n"/>
      <c r="H9847" s="17" t="n"/>
      <c r="I9847" s="17" t="n"/>
      <c r="J9847" s="17" t="n"/>
      <c r="K9847" s="17" t="n"/>
      <c r="L9847" s="17" t="n"/>
      <c r="N9847">
        <f>IF($B9847="","",IF($C9847="SUPERSTORE","Superstore","DH"))</f>
        <v/>
      </c>
      <c r="O9847">
        <f>IF($B9847="","",IFERROR(VLOOKUP($B9847,Mapping!$A:$C,2,0),"Not Mapped"))</f>
        <v/>
      </c>
      <c r="P9847">
        <f>IF($B9847="","",IFERROR(VLOOKUP($B9847,Mapping!$A:$C,3,0),"Not Mapped"))</f>
        <v/>
      </c>
      <c r="Q9847">
        <f>IF($B9847="","",IF(COUNTIF(Exclusions!$A:$A,$B9847)&gt;0,"Yes","No"))</f>
        <v/>
      </c>
      <c r="R9847" s="17">
        <f>IF($B9847="","",MIN(1,DAY($A9847)/IF($N9847="Superstore",Settings!$B$5,Settings!$B$4)))</f>
        <v/>
      </c>
      <c r="S9847" s="17">
        <f>IF(OR($B9847="",$G9847="",$R9847=0),"",$G9847/$R9847)</f>
        <v/>
      </c>
      <c r="T9847">
        <f>IF($S9847="","",IF($S9847&lt;Settings!$B$8,"Critical",IF($S9847&lt;Settings!$B$9,"Semi Critical","Non Critical")))</f>
        <v/>
      </c>
      <c r="U9847">
        <f>IF($B9847="","",IFERROR(VLOOKUP($O9847,Leaders!$A:$B,2,0),"Not Mapped"))</f>
        <v/>
      </c>
    </row>
    <row r="9848">
      <c r="A9848" s="16" t="n"/>
      <c r="G9848" s="17" t="n"/>
      <c r="H9848" s="17" t="n"/>
      <c r="I9848" s="17" t="n"/>
      <c r="J9848" s="17" t="n"/>
      <c r="K9848" s="17" t="n"/>
      <c r="L9848" s="17" t="n"/>
      <c r="N9848">
        <f>IF($B9848="","",IF($C9848="SUPERSTORE","Superstore","DH"))</f>
        <v/>
      </c>
      <c r="O9848">
        <f>IF($B9848="","",IFERROR(VLOOKUP($B9848,Mapping!$A:$C,2,0),"Not Mapped"))</f>
        <v/>
      </c>
      <c r="P9848">
        <f>IF($B9848="","",IFERROR(VLOOKUP($B9848,Mapping!$A:$C,3,0),"Not Mapped"))</f>
        <v/>
      </c>
      <c r="Q9848">
        <f>IF($B9848="","",IF(COUNTIF(Exclusions!$A:$A,$B9848)&gt;0,"Yes","No"))</f>
        <v/>
      </c>
      <c r="R9848" s="17">
        <f>IF($B9848="","",MIN(1,DAY($A9848)/IF($N9848="Superstore",Settings!$B$5,Settings!$B$4)))</f>
        <v/>
      </c>
      <c r="S9848" s="17">
        <f>IF(OR($B9848="",$G9848="",$R9848=0),"",$G9848/$R9848)</f>
        <v/>
      </c>
      <c r="T9848">
        <f>IF($S9848="","",IF($S9848&lt;Settings!$B$8,"Critical",IF($S9848&lt;Settings!$B$9,"Semi Critical","Non Critical")))</f>
        <v/>
      </c>
      <c r="U9848">
        <f>IF($B9848="","",IFERROR(VLOOKUP($O9848,Leaders!$A:$B,2,0),"Not Mapped"))</f>
        <v/>
      </c>
    </row>
    <row r="9849">
      <c r="A9849" s="16" t="n"/>
      <c r="G9849" s="17" t="n"/>
      <c r="H9849" s="17" t="n"/>
      <c r="I9849" s="17" t="n"/>
      <c r="J9849" s="17" t="n"/>
      <c r="K9849" s="17" t="n"/>
      <c r="L9849" s="17" t="n"/>
      <c r="N9849">
        <f>IF($B9849="","",IF($C9849="SUPERSTORE","Superstore","DH"))</f>
        <v/>
      </c>
      <c r="O9849">
        <f>IF($B9849="","",IFERROR(VLOOKUP($B9849,Mapping!$A:$C,2,0),"Not Mapped"))</f>
        <v/>
      </c>
      <c r="P9849">
        <f>IF($B9849="","",IFERROR(VLOOKUP($B9849,Mapping!$A:$C,3,0),"Not Mapped"))</f>
        <v/>
      </c>
      <c r="Q9849">
        <f>IF($B9849="","",IF(COUNTIF(Exclusions!$A:$A,$B9849)&gt;0,"Yes","No"))</f>
        <v/>
      </c>
      <c r="R9849" s="17">
        <f>IF($B9849="","",MIN(1,DAY($A9849)/IF($N9849="Superstore",Settings!$B$5,Settings!$B$4)))</f>
        <v/>
      </c>
      <c r="S9849" s="17">
        <f>IF(OR($B9849="",$G9849="",$R9849=0),"",$G9849/$R9849)</f>
        <v/>
      </c>
      <c r="T9849">
        <f>IF($S9849="","",IF($S9849&lt;Settings!$B$8,"Critical",IF($S9849&lt;Settings!$B$9,"Semi Critical","Non Critical")))</f>
        <v/>
      </c>
      <c r="U9849">
        <f>IF($B9849="","",IFERROR(VLOOKUP($O9849,Leaders!$A:$B,2,0),"Not Mapped"))</f>
        <v/>
      </c>
    </row>
    <row r="9850">
      <c r="A9850" s="16" t="n"/>
      <c r="G9850" s="17" t="n"/>
      <c r="H9850" s="17" t="n"/>
      <c r="I9850" s="17" t="n"/>
      <c r="J9850" s="17" t="n"/>
      <c r="K9850" s="17" t="n"/>
      <c r="L9850" s="17" t="n"/>
      <c r="N9850">
        <f>IF($B9850="","",IF($C9850="SUPERSTORE","Superstore","DH"))</f>
        <v/>
      </c>
      <c r="O9850">
        <f>IF($B9850="","",IFERROR(VLOOKUP($B9850,Mapping!$A:$C,2,0),"Not Mapped"))</f>
        <v/>
      </c>
      <c r="P9850">
        <f>IF($B9850="","",IFERROR(VLOOKUP($B9850,Mapping!$A:$C,3,0),"Not Mapped"))</f>
        <v/>
      </c>
      <c r="Q9850">
        <f>IF($B9850="","",IF(COUNTIF(Exclusions!$A:$A,$B9850)&gt;0,"Yes","No"))</f>
        <v/>
      </c>
      <c r="R9850" s="17">
        <f>IF($B9850="","",MIN(1,DAY($A9850)/IF($N9850="Superstore",Settings!$B$5,Settings!$B$4)))</f>
        <v/>
      </c>
      <c r="S9850" s="17">
        <f>IF(OR($B9850="",$G9850="",$R9850=0),"",$G9850/$R9850)</f>
        <v/>
      </c>
      <c r="T9850">
        <f>IF($S9850="","",IF($S9850&lt;Settings!$B$8,"Critical",IF($S9850&lt;Settings!$B$9,"Semi Critical","Non Critical")))</f>
        <v/>
      </c>
      <c r="U9850">
        <f>IF($B9850="","",IFERROR(VLOOKUP($O9850,Leaders!$A:$B,2,0),"Not Mapped"))</f>
        <v/>
      </c>
    </row>
    <row r="9851">
      <c r="A9851" s="16" t="n"/>
      <c r="G9851" s="17" t="n"/>
      <c r="H9851" s="17" t="n"/>
      <c r="I9851" s="17" t="n"/>
      <c r="J9851" s="17" t="n"/>
      <c r="K9851" s="17" t="n"/>
      <c r="L9851" s="17" t="n"/>
      <c r="N9851">
        <f>IF($B9851="","",IF($C9851="SUPERSTORE","Superstore","DH"))</f>
        <v/>
      </c>
      <c r="O9851">
        <f>IF($B9851="","",IFERROR(VLOOKUP($B9851,Mapping!$A:$C,2,0),"Not Mapped"))</f>
        <v/>
      </c>
      <c r="P9851">
        <f>IF($B9851="","",IFERROR(VLOOKUP($B9851,Mapping!$A:$C,3,0),"Not Mapped"))</f>
        <v/>
      </c>
      <c r="Q9851">
        <f>IF($B9851="","",IF(COUNTIF(Exclusions!$A:$A,$B9851)&gt;0,"Yes","No"))</f>
        <v/>
      </c>
      <c r="R9851" s="17">
        <f>IF($B9851="","",MIN(1,DAY($A9851)/IF($N9851="Superstore",Settings!$B$5,Settings!$B$4)))</f>
        <v/>
      </c>
      <c r="S9851" s="17">
        <f>IF(OR($B9851="",$G9851="",$R9851=0),"",$G9851/$R9851)</f>
        <v/>
      </c>
      <c r="T9851">
        <f>IF($S9851="","",IF($S9851&lt;Settings!$B$8,"Critical",IF($S9851&lt;Settings!$B$9,"Semi Critical","Non Critical")))</f>
        <v/>
      </c>
      <c r="U9851">
        <f>IF($B9851="","",IFERROR(VLOOKUP($O9851,Leaders!$A:$B,2,0),"Not Mapped"))</f>
        <v/>
      </c>
    </row>
    <row r="9852">
      <c r="A9852" s="16" t="n"/>
      <c r="G9852" s="17" t="n"/>
      <c r="H9852" s="17" t="n"/>
      <c r="I9852" s="17" t="n"/>
      <c r="J9852" s="17" t="n"/>
      <c r="K9852" s="17" t="n"/>
      <c r="L9852" s="17" t="n"/>
      <c r="N9852">
        <f>IF($B9852="","",IF($C9852="SUPERSTORE","Superstore","DH"))</f>
        <v/>
      </c>
      <c r="O9852">
        <f>IF($B9852="","",IFERROR(VLOOKUP($B9852,Mapping!$A:$C,2,0),"Not Mapped"))</f>
        <v/>
      </c>
      <c r="P9852">
        <f>IF($B9852="","",IFERROR(VLOOKUP($B9852,Mapping!$A:$C,3,0),"Not Mapped"))</f>
        <v/>
      </c>
      <c r="Q9852">
        <f>IF($B9852="","",IF(COUNTIF(Exclusions!$A:$A,$B9852)&gt;0,"Yes","No"))</f>
        <v/>
      </c>
      <c r="R9852" s="17">
        <f>IF($B9852="","",MIN(1,DAY($A9852)/IF($N9852="Superstore",Settings!$B$5,Settings!$B$4)))</f>
        <v/>
      </c>
      <c r="S9852" s="17">
        <f>IF(OR($B9852="",$G9852="",$R9852=0),"",$G9852/$R9852)</f>
        <v/>
      </c>
      <c r="T9852">
        <f>IF($S9852="","",IF($S9852&lt;Settings!$B$8,"Critical",IF($S9852&lt;Settings!$B$9,"Semi Critical","Non Critical")))</f>
        <v/>
      </c>
      <c r="U9852">
        <f>IF($B9852="","",IFERROR(VLOOKUP($O9852,Leaders!$A:$B,2,0),"Not Mapped"))</f>
        <v/>
      </c>
    </row>
    <row r="9853">
      <c r="A9853" s="16" t="n"/>
      <c r="G9853" s="17" t="n"/>
      <c r="H9853" s="17" t="n"/>
      <c r="I9853" s="17" t="n"/>
      <c r="J9853" s="17" t="n"/>
      <c r="K9853" s="17" t="n"/>
      <c r="L9853" s="17" t="n"/>
      <c r="N9853">
        <f>IF($B9853="","",IF($C9853="SUPERSTORE","Superstore","DH"))</f>
        <v/>
      </c>
      <c r="O9853">
        <f>IF($B9853="","",IFERROR(VLOOKUP($B9853,Mapping!$A:$C,2,0),"Not Mapped"))</f>
        <v/>
      </c>
      <c r="P9853">
        <f>IF($B9853="","",IFERROR(VLOOKUP($B9853,Mapping!$A:$C,3,0),"Not Mapped"))</f>
        <v/>
      </c>
      <c r="Q9853">
        <f>IF($B9853="","",IF(COUNTIF(Exclusions!$A:$A,$B9853)&gt;0,"Yes","No"))</f>
        <v/>
      </c>
      <c r="R9853" s="17">
        <f>IF($B9853="","",MIN(1,DAY($A9853)/IF($N9853="Superstore",Settings!$B$5,Settings!$B$4)))</f>
        <v/>
      </c>
      <c r="S9853" s="17">
        <f>IF(OR($B9853="",$G9853="",$R9853=0),"",$G9853/$R9853)</f>
        <v/>
      </c>
      <c r="T9853">
        <f>IF($S9853="","",IF($S9853&lt;Settings!$B$8,"Critical",IF($S9853&lt;Settings!$B$9,"Semi Critical","Non Critical")))</f>
        <v/>
      </c>
      <c r="U9853">
        <f>IF($B9853="","",IFERROR(VLOOKUP($O9853,Leaders!$A:$B,2,0),"Not Mapped"))</f>
        <v/>
      </c>
    </row>
    <row r="9854">
      <c r="A9854" s="16" t="n"/>
      <c r="G9854" s="17" t="n"/>
      <c r="H9854" s="17" t="n"/>
      <c r="I9854" s="17" t="n"/>
      <c r="J9854" s="17" t="n"/>
      <c r="K9854" s="17" t="n"/>
      <c r="L9854" s="17" t="n"/>
      <c r="N9854">
        <f>IF($B9854="","",IF($C9854="SUPERSTORE","Superstore","DH"))</f>
        <v/>
      </c>
      <c r="O9854">
        <f>IF($B9854="","",IFERROR(VLOOKUP($B9854,Mapping!$A:$C,2,0),"Not Mapped"))</f>
        <v/>
      </c>
      <c r="P9854">
        <f>IF($B9854="","",IFERROR(VLOOKUP($B9854,Mapping!$A:$C,3,0),"Not Mapped"))</f>
        <v/>
      </c>
      <c r="Q9854">
        <f>IF($B9854="","",IF(COUNTIF(Exclusions!$A:$A,$B9854)&gt;0,"Yes","No"))</f>
        <v/>
      </c>
      <c r="R9854" s="17">
        <f>IF($B9854="","",MIN(1,DAY($A9854)/IF($N9854="Superstore",Settings!$B$5,Settings!$B$4)))</f>
        <v/>
      </c>
      <c r="S9854" s="17">
        <f>IF(OR($B9854="",$G9854="",$R9854=0),"",$G9854/$R9854)</f>
        <v/>
      </c>
      <c r="T9854">
        <f>IF($S9854="","",IF($S9854&lt;Settings!$B$8,"Critical",IF($S9854&lt;Settings!$B$9,"Semi Critical","Non Critical")))</f>
        <v/>
      </c>
      <c r="U9854">
        <f>IF($B9854="","",IFERROR(VLOOKUP($O9854,Leaders!$A:$B,2,0),"Not Mapped"))</f>
        <v/>
      </c>
    </row>
    <row r="9855">
      <c r="A9855" s="16" t="n"/>
      <c r="G9855" s="17" t="n"/>
      <c r="H9855" s="17" t="n"/>
      <c r="I9855" s="17" t="n"/>
      <c r="J9855" s="17" t="n"/>
      <c r="K9855" s="17" t="n"/>
      <c r="L9855" s="17" t="n"/>
      <c r="N9855">
        <f>IF($B9855="","",IF($C9855="SUPERSTORE","Superstore","DH"))</f>
        <v/>
      </c>
      <c r="O9855">
        <f>IF($B9855="","",IFERROR(VLOOKUP($B9855,Mapping!$A:$C,2,0),"Not Mapped"))</f>
        <v/>
      </c>
      <c r="P9855">
        <f>IF($B9855="","",IFERROR(VLOOKUP($B9855,Mapping!$A:$C,3,0),"Not Mapped"))</f>
        <v/>
      </c>
      <c r="Q9855">
        <f>IF($B9855="","",IF(COUNTIF(Exclusions!$A:$A,$B9855)&gt;0,"Yes","No"))</f>
        <v/>
      </c>
      <c r="R9855" s="17">
        <f>IF($B9855="","",MIN(1,DAY($A9855)/IF($N9855="Superstore",Settings!$B$5,Settings!$B$4)))</f>
        <v/>
      </c>
      <c r="S9855" s="17">
        <f>IF(OR($B9855="",$G9855="",$R9855=0),"",$G9855/$R9855)</f>
        <v/>
      </c>
      <c r="T9855">
        <f>IF($S9855="","",IF($S9855&lt;Settings!$B$8,"Critical",IF($S9855&lt;Settings!$B$9,"Semi Critical","Non Critical")))</f>
        <v/>
      </c>
      <c r="U9855">
        <f>IF($B9855="","",IFERROR(VLOOKUP($O9855,Leaders!$A:$B,2,0),"Not Mapped"))</f>
        <v/>
      </c>
    </row>
    <row r="9856">
      <c r="A9856" s="16" t="n"/>
      <c r="G9856" s="17" t="n"/>
      <c r="H9856" s="17" t="n"/>
      <c r="I9856" s="17" t="n"/>
      <c r="J9856" s="17" t="n"/>
      <c r="K9856" s="17" t="n"/>
      <c r="L9856" s="17" t="n"/>
      <c r="N9856">
        <f>IF($B9856="","",IF($C9856="SUPERSTORE","Superstore","DH"))</f>
        <v/>
      </c>
      <c r="O9856">
        <f>IF($B9856="","",IFERROR(VLOOKUP($B9856,Mapping!$A:$C,2,0),"Not Mapped"))</f>
        <v/>
      </c>
      <c r="P9856">
        <f>IF($B9856="","",IFERROR(VLOOKUP($B9856,Mapping!$A:$C,3,0),"Not Mapped"))</f>
        <v/>
      </c>
      <c r="Q9856">
        <f>IF($B9856="","",IF(COUNTIF(Exclusions!$A:$A,$B9856)&gt;0,"Yes","No"))</f>
        <v/>
      </c>
      <c r="R9856" s="17">
        <f>IF($B9856="","",MIN(1,DAY($A9856)/IF($N9856="Superstore",Settings!$B$5,Settings!$B$4)))</f>
        <v/>
      </c>
      <c r="S9856" s="17">
        <f>IF(OR($B9856="",$G9856="",$R9856=0),"",$G9856/$R9856)</f>
        <v/>
      </c>
      <c r="T9856">
        <f>IF($S9856="","",IF($S9856&lt;Settings!$B$8,"Critical",IF($S9856&lt;Settings!$B$9,"Semi Critical","Non Critical")))</f>
        <v/>
      </c>
      <c r="U9856">
        <f>IF($B9856="","",IFERROR(VLOOKUP($O9856,Leaders!$A:$B,2,0),"Not Mapped"))</f>
        <v/>
      </c>
    </row>
    <row r="9857">
      <c r="A9857" s="16" t="n"/>
      <c r="G9857" s="17" t="n"/>
      <c r="H9857" s="17" t="n"/>
      <c r="I9857" s="17" t="n"/>
      <c r="J9857" s="17" t="n"/>
      <c r="K9857" s="17" t="n"/>
      <c r="L9857" s="17" t="n"/>
      <c r="N9857">
        <f>IF($B9857="","",IF($C9857="SUPERSTORE","Superstore","DH"))</f>
        <v/>
      </c>
      <c r="O9857">
        <f>IF($B9857="","",IFERROR(VLOOKUP($B9857,Mapping!$A:$C,2,0),"Not Mapped"))</f>
        <v/>
      </c>
      <c r="P9857">
        <f>IF($B9857="","",IFERROR(VLOOKUP($B9857,Mapping!$A:$C,3,0),"Not Mapped"))</f>
        <v/>
      </c>
      <c r="Q9857">
        <f>IF($B9857="","",IF(COUNTIF(Exclusions!$A:$A,$B9857)&gt;0,"Yes","No"))</f>
        <v/>
      </c>
      <c r="R9857" s="17">
        <f>IF($B9857="","",MIN(1,DAY($A9857)/IF($N9857="Superstore",Settings!$B$5,Settings!$B$4)))</f>
        <v/>
      </c>
      <c r="S9857" s="17">
        <f>IF(OR($B9857="",$G9857="",$R9857=0),"",$G9857/$R9857)</f>
        <v/>
      </c>
      <c r="T9857">
        <f>IF($S9857="","",IF($S9857&lt;Settings!$B$8,"Critical",IF($S9857&lt;Settings!$B$9,"Semi Critical","Non Critical")))</f>
        <v/>
      </c>
      <c r="U9857">
        <f>IF($B9857="","",IFERROR(VLOOKUP($O9857,Leaders!$A:$B,2,0),"Not Mapped"))</f>
        <v/>
      </c>
    </row>
    <row r="9858">
      <c r="A9858" s="16" t="n"/>
      <c r="G9858" s="17" t="n"/>
      <c r="H9858" s="17" t="n"/>
      <c r="I9858" s="17" t="n"/>
      <c r="J9858" s="17" t="n"/>
      <c r="K9858" s="17" t="n"/>
      <c r="L9858" s="17" t="n"/>
      <c r="N9858">
        <f>IF($B9858="","",IF($C9858="SUPERSTORE","Superstore","DH"))</f>
        <v/>
      </c>
      <c r="O9858">
        <f>IF($B9858="","",IFERROR(VLOOKUP($B9858,Mapping!$A:$C,2,0),"Not Mapped"))</f>
        <v/>
      </c>
      <c r="P9858">
        <f>IF($B9858="","",IFERROR(VLOOKUP($B9858,Mapping!$A:$C,3,0),"Not Mapped"))</f>
        <v/>
      </c>
      <c r="Q9858">
        <f>IF($B9858="","",IF(COUNTIF(Exclusions!$A:$A,$B9858)&gt;0,"Yes","No"))</f>
        <v/>
      </c>
      <c r="R9858" s="17">
        <f>IF($B9858="","",MIN(1,DAY($A9858)/IF($N9858="Superstore",Settings!$B$5,Settings!$B$4)))</f>
        <v/>
      </c>
      <c r="S9858" s="17">
        <f>IF(OR($B9858="",$G9858="",$R9858=0),"",$G9858/$R9858)</f>
        <v/>
      </c>
      <c r="T9858">
        <f>IF($S9858="","",IF($S9858&lt;Settings!$B$8,"Critical",IF($S9858&lt;Settings!$B$9,"Semi Critical","Non Critical")))</f>
        <v/>
      </c>
      <c r="U9858">
        <f>IF($B9858="","",IFERROR(VLOOKUP($O9858,Leaders!$A:$B,2,0),"Not Mapped"))</f>
        <v/>
      </c>
    </row>
    <row r="9859">
      <c r="A9859" s="16" t="n"/>
      <c r="G9859" s="17" t="n"/>
      <c r="H9859" s="17" t="n"/>
      <c r="I9859" s="17" t="n"/>
      <c r="J9859" s="17" t="n"/>
      <c r="K9859" s="17" t="n"/>
      <c r="L9859" s="17" t="n"/>
      <c r="N9859">
        <f>IF($B9859="","",IF($C9859="SUPERSTORE","Superstore","DH"))</f>
        <v/>
      </c>
      <c r="O9859">
        <f>IF($B9859="","",IFERROR(VLOOKUP($B9859,Mapping!$A:$C,2,0),"Not Mapped"))</f>
        <v/>
      </c>
      <c r="P9859">
        <f>IF($B9859="","",IFERROR(VLOOKUP($B9859,Mapping!$A:$C,3,0),"Not Mapped"))</f>
        <v/>
      </c>
      <c r="Q9859">
        <f>IF($B9859="","",IF(COUNTIF(Exclusions!$A:$A,$B9859)&gt;0,"Yes","No"))</f>
        <v/>
      </c>
      <c r="R9859" s="17">
        <f>IF($B9859="","",MIN(1,DAY($A9859)/IF($N9859="Superstore",Settings!$B$5,Settings!$B$4)))</f>
        <v/>
      </c>
      <c r="S9859" s="17">
        <f>IF(OR($B9859="",$G9859="",$R9859=0),"",$G9859/$R9859)</f>
        <v/>
      </c>
      <c r="T9859">
        <f>IF($S9859="","",IF($S9859&lt;Settings!$B$8,"Critical",IF($S9859&lt;Settings!$B$9,"Semi Critical","Non Critical")))</f>
        <v/>
      </c>
      <c r="U9859">
        <f>IF($B9859="","",IFERROR(VLOOKUP($O9859,Leaders!$A:$B,2,0),"Not Mapped"))</f>
        <v/>
      </c>
    </row>
    <row r="9860">
      <c r="A9860" s="16" t="n"/>
      <c r="G9860" s="17" t="n"/>
      <c r="H9860" s="17" t="n"/>
      <c r="I9860" s="17" t="n"/>
      <c r="J9860" s="17" t="n"/>
      <c r="K9860" s="17" t="n"/>
      <c r="L9860" s="17" t="n"/>
      <c r="N9860">
        <f>IF($B9860="","",IF($C9860="SUPERSTORE","Superstore","DH"))</f>
        <v/>
      </c>
      <c r="O9860">
        <f>IF($B9860="","",IFERROR(VLOOKUP($B9860,Mapping!$A:$C,2,0),"Not Mapped"))</f>
        <v/>
      </c>
      <c r="P9860">
        <f>IF($B9860="","",IFERROR(VLOOKUP($B9860,Mapping!$A:$C,3,0),"Not Mapped"))</f>
        <v/>
      </c>
      <c r="Q9860">
        <f>IF($B9860="","",IF(COUNTIF(Exclusions!$A:$A,$B9860)&gt;0,"Yes","No"))</f>
        <v/>
      </c>
      <c r="R9860" s="17">
        <f>IF($B9860="","",MIN(1,DAY($A9860)/IF($N9860="Superstore",Settings!$B$5,Settings!$B$4)))</f>
        <v/>
      </c>
      <c r="S9860" s="17">
        <f>IF(OR($B9860="",$G9860="",$R9860=0),"",$G9860/$R9860)</f>
        <v/>
      </c>
      <c r="T9860">
        <f>IF($S9860="","",IF($S9860&lt;Settings!$B$8,"Critical",IF($S9860&lt;Settings!$B$9,"Semi Critical","Non Critical")))</f>
        <v/>
      </c>
      <c r="U9860">
        <f>IF($B9860="","",IFERROR(VLOOKUP($O9860,Leaders!$A:$B,2,0),"Not Mapped"))</f>
        <v/>
      </c>
    </row>
    <row r="9861">
      <c r="A9861" s="16" t="n"/>
      <c r="G9861" s="17" t="n"/>
      <c r="H9861" s="17" t="n"/>
      <c r="I9861" s="17" t="n"/>
      <c r="J9861" s="17" t="n"/>
      <c r="K9861" s="17" t="n"/>
      <c r="L9861" s="17" t="n"/>
      <c r="N9861">
        <f>IF($B9861="","",IF($C9861="SUPERSTORE","Superstore","DH"))</f>
        <v/>
      </c>
      <c r="O9861">
        <f>IF($B9861="","",IFERROR(VLOOKUP($B9861,Mapping!$A:$C,2,0),"Not Mapped"))</f>
        <v/>
      </c>
      <c r="P9861">
        <f>IF($B9861="","",IFERROR(VLOOKUP($B9861,Mapping!$A:$C,3,0),"Not Mapped"))</f>
        <v/>
      </c>
      <c r="Q9861">
        <f>IF($B9861="","",IF(COUNTIF(Exclusions!$A:$A,$B9861)&gt;0,"Yes","No"))</f>
        <v/>
      </c>
      <c r="R9861" s="17">
        <f>IF($B9861="","",MIN(1,DAY($A9861)/IF($N9861="Superstore",Settings!$B$5,Settings!$B$4)))</f>
        <v/>
      </c>
      <c r="S9861" s="17">
        <f>IF(OR($B9861="",$G9861="",$R9861=0),"",$G9861/$R9861)</f>
        <v/>
      </c>
      <c r="T9861">
        <f>IF($S9861="","",IF($S9861&lt;Settings!$B$8,"Critical",IF($S9861&lt;Settings!$B$9,"Semi Critical","Non Critical")))</f>
        <v/>
      </c>
      <c r="U9861">
        <f>IF($B9861="","",IFERROR(VLOOKUP($O9861,Leaders!$A:$B,2,0),"Not Mapped"))</f>
        <v/>
      </c>
    </row>
    <row r="9862">
      <c r="A9862" s="16" t="n"/>
      <c r="G9862" s="17" t="n"/>
      <c r="H9862" s="17" t="n"/>
      <c r="I9862" s="17" t="n"/>
      <c r="J9862" s="17" t="n"/>
      <c r="K9862" s="17" t="n"/>
      <c r="L9862" s="17" t="n"/>
      <c r="N9862">
        <f>IF($B9862="","",IF($C9862="SUPERSTORE","Superstore","DH"))</f>
        <v/>
      </c>
      <c r="O9862">
        <f>IF($B9862="","",IFERROR(VLOOKUP($B9862,Mapping!$A:$C,2,0),"Not Mapped"))</f>
        <v/>
      </c>
      <c r="P9862">
        <f>IF($B9862="","",IFERROR(VLOOKUP($B9862,Mapping!$A:$C,3,0),"Not Mapped"))</f>
        <v/>
      </c>
      <c r="Q9862">
        <f>IF($B9862="","",IF(COUNTIF(Exclusions!$A:$A,$B9862)&gt;0,"Yes","No"))</f>
        <v/>
      </c>
      <c r="R9862" s="17">
        <f>IF($B9862="","",MIN(1,DAY($A9862)/IF($N9862="Superstore",Settings!$B$5,Settings!$B$4)))</f>
        <v/>
      </c>
      <c r="S9862" s="17">
        <f>IF(OR($B9862="",$G9862="",$R9862=0),"",$G9862/$R9862)</f>
        <v/>
      </c>
      <c r="T9862">
        <f>IF($S9862="","",IF($S9862&lt;Settings!$B$8,"Critical",IF($S9862&lt;Settings!$B$9,"Semi Critical","Non Critical")))</f>
        <v/>
      </c>
      <c r="U9862">
        <f>IF($B9862="","",IFERROR(VLOOKUP($O9862,Leaders!$A:$B,2,0),"Not Mapped"))</f>
        <v/>
      </c>
    </row>
    <row r="9863">
      <c r="A9863" s="16" t="n"/>
      <c r="G9863" s="17" t="n"/>
      <c r="H9863" s="17" t="n"/>
      <c r="I9863" s="17" t="n"/>
      <c r="J9863" s="17" t="n"/>
      <c r="K9863" s="17" t="n"/>
      <c r="L9863" s="17" t="n"/>
      <c r="N9863">
        <f>IF($B9863="","",IF($C9863="SUPERSTORE","Superstore","DH"))</f>
        <v/>
      </c>
      <c r="O9863">
        <f>IF($B9863="","",IFERROR(VLOOKUP($B9863,Mapping!$A:$C,2,0),"Not Mapped"))</f>
        <v/>
      </c>
      <c r="P9863">
        <f>IF($B9863="","",IFERROR(VLOOKUP($B9863,Mapping!$A:$C,3,0),"Not Mapped"))</f>
        <v/>
      </c>
      <c r="Q9863">
        <f>IF($B9863="","",IF(COUNTIF(Exclusions!$A:$A,$B9863)&gt;0,"Yes","No"))</f>
        <v/>
      </c>
      <c r="R9863" s="17">
        <f>IF($B9863="","",MIN(1,DAY($A9863)/IF($N9863="Superstore",Settings!$B$5,Settings!$B$4)))</f>
        <v/>
      </c>
      <c r="S9863" s="17">
        <f>IF(OR($B9863="",$G9863="",$R9863=0),"",$G9863/$R9863)</f>
        <v/>
      </c>
      <c r="T9863">
        <f>IF($S9863="","",IF($S9863&lt;Settings!$B$8,"Critical",IF($S9863&lt;Settings!$B$9,"Semi Critical","Non Critical")))</f>
        <v/>
      </c>
      <c r="U9863">
        <f>IF($B9863="","",IFERROR(VLOOKUP($O9863,Leaders!$A:$B,2,0),"Not Mapped"))</f>
        <v/>
      </c>
    </row>
    <row r="9864">
      <c r="A9864" s="16" t="n"/>
      <c r="G9864" s="17" t="n"/>
      <c r="H9864" s="17" t="n"/>
      <c r="I9864" s="17" t="n"/>
      <c r="J9864" s="17" t="n"/>
      <c r="K9864" s="17" t="n"/>
      <c r="L9864" s="17" t="n"/>
      <c r="N9864">
        <f>IF($B9864="","",IF($C9864="SUPERSTORE","Superstore","DH"))</f>
        <v/>
      </c>
      <c r="O9864">
        <f>IF($B9864="","",IFERROR(VLOOKUP($B9864,Mapping!$A:$C,2,0),"Not Mapped"))</f>
        <v/>
      </c>
      <c r="P9864">
        <f>IF($B9864="","",IFERROR(VLOOKUP($B9864,Mapping!$A:$C,3,0),"Not Mapped"))</f>
        <v/>
      </c>
      <c r="Q9864">
        <f>IF($B9864="","",IF(COUNTIF(Exclusions!$A:$A,$B9864)&gt;0,"Yes","No"))</f>
        <v/>
      </c>
      <c r="R9864" s="17">
        <f>IF($B9864="","",MIN(1,DAY($A9864)/IF($N9864="Superstore",Settings!$B$5,Settings!$B$4)))</f>
        <v/>
      </c>
      <c r="S9864" s="17">
        <f>IF(OR($B9864="",$G9864="",$R9864=0),"",$G9864/$R9864)</f>
        <v/>
      </c>
      <c r="T9864">
        <f>IF($S9864="","",IF($S9864&lt;Settings!$B$8,"Critical",IF($S9864&lt;Settings!$B$9,"Semi Critical","Non Critical")))</f>
        <v/>
      </c>
      <c r="U9864">
        <f>IF($B9864="","",IFERROR(VLOOKUP($O9864,Leaders!$A:$B,2,0),"Not Mapped"))</f>
        <v/>
      </c>
    </row>
    <row r="9865">
      <c r="A9865" s="16" t="n"/>
      <c r="G9865" s="17" t="n"/>
      <c r="H9865" s="17" t="n"/>
      <c r="I9865" s="17" t="n"/>
      <c r="J9865" s="17" t="n"/>
      <c r="K9865" s="17" t="n"/>
      <c r="L9865" s="17" t="n"/>
      <c r="N9865">
        <f>IF($B9865="","",IF($C9865="SUPERSTORE","Superstore","DH"))</f>
        <v/>
      </c>
      <c r="O9865">
        <f>IF($B9865="","",IFERROR(VLOOKUP($B9865,Mapping!$A:$C,2,0),"Not Mapped"))</f>
        <v/>
      </c>
      <c r="P9865">
        <f>IF($B9865="","",IFERROR(VLOOKUP($B9865,Mapping!$A:$C,3,0),"Not Mapped"))</f>
        <v/>
      </c>
      <c r="Q9865">
        <f>IF($B9865="","",IF(COUNTIF(Exclusions!$A:$A,$B9865)&gt;0,"Yes","No"))</f>
        <v/>
      </c>
      <c r="R9865" s="17">
        <f>IF($B9865="","",MIN(1,DAY($A9865)/IF($N9865="Superstore",Settings!$B$5,Settings!$B$4)))</f>
        <v/>
      </c>
      <c r="S9865" s="17">
        <f>IF(OR($B9865="",$G9865="",$R9865=0),"",$G9865/$R9865)</f>
        <v/>
      </c>
      <c r="T9865">
        <f>IF($S9865="","",IF($S9865&lt;Settings!$B$8,"Critical",IF($S9865&lt;Settings!$B$9,"Semi Critical","Non Critical")))</f>
        <v/>
      </c>
      <c r="U9865">
        <f>IF($B9865="","",IFERROR(VLOOKUP($O9865,Leaders!$A:$B,2,0),"Not Mapped"))</f>
        <v/>
      </c>
    </row>
    <row r="9866">
      <c r="A9866" s="16" t="n"/>
      <c r="G9866" s="17" t="n"/>
      <c r="H9866" s="17" t="n"/>
      <c r="I9866" s="17" t="n"/>
      <c r="J9866" s="17" t="n"/>
      <c r="K9866" s="17" t="n"/>
      <c r="L9866" s="17" t="n"/>
      <c r="N9866">
        <f>IF($B9866="","",IF($C9866="SUPERSTORE","Superstore","DH"))</f>
        <v/>
      </c>
      <c r="O9866">
        <f>IF($B9866="","",IFERROR(VLOOKUP($B9866,Mapping!$A:$C,2,0),"Not Mapped"))</f>
        <v/>
      </c>
      <c r="P9866">
        <f>IF($B9866="","",IFERROR(VLOOKUP($B9866,Mapping!$A:$C,3,0),"Not Mapped"))</f>
        <v/>
      </c>
      <c r="Q9866">
        <f>IF($B9866="","",IF(COUNTIF(Exclusions!$A:$A,$B9866)&gt;0,"Yes","No"))</f>
        <v/>
      </c>
      <c r="R9866" s="17">
        <f>IF($B9866="","",MIN(1,DAY($A9866)/IF($N9866="Superstore",Settings!$B$5,Settings!$B$4)))</f>
        <v/>
      </c>
      <c r="S9866" s="17">
        <f>IF(OR($B9866="",$G9866="",$R9866=0),"",$G9866/$R9866)</f>
        <v/>
      </c>
      <c r="T9866">
        <f>IF($S9866="","",IF($S9866&lt;Settings!$B$8,"Critical",IF($S9866&lt;Settings!$B$9,"Semi Critical","Non Critical")))</f>
        <v/>
      </c>
      <c r="U9866">
        <f>IF($B9866="","",IFERROR(VLOOKUP($O9866,Leaders!$A:$B,2,0),"Not Mapped"))</f>
        <v/>
      </c>
    </row>
    <row r="9867">
      <c r="A9867" s="16" t="n"/>
      <c r="G9867" s="17" t="n"/>
      <c r="H9867" s="17" t="n"/>
      <c r="I9867" s="17" t="n"/>
      <c r="J9867" s="17" t="n"/>
      <c r="K9867" s="17" t="n"/>
      <c r="L9867" s="17" t="n"/>
      <c r="N9867">
        <f>IF($B9867="","",IF($C9867="SUPERSTORE","Superstore","DH"))</f>
        <v/>
      </c>
      <c r="O9867">
        <f>IF($B9867="","",IFERROR(VLOOKUP($B9867,Mapping!$A:$C,2,0),"Not Mapped"))</f>
        <v/>
      </c>
      <c r="P9867">
        <f>IF($B9867="","",IFERROR(VLOOKUP($B9867,Mapping!$A:$C,3,0),"Not Mapped"))</f>
        <v/>
      </c>
      <c r="Q9867">
        <f>IF($B9867="","",IF(COUNTIF(Exclusions!$A:$A,$B9867)&gt;0,"Yes","No"))</f>
        <v/>
      </c>
      <c r="R9867" s="17">
        <f>IF($B9867="","",MIN(1,DAY($A9867)/IF($N9867="Superstore",Settings!$B$5,Settings!$B$4)))</f>
        <v/>
      </c>
      <c r="S9867" s="17">
        <f>IF(OR($B9867="",$G9867="",$R9867=0),"",$G9867/$R9867)</f>
        <v/>
      </c>
      <c r="T9867">
        <f>IF($S9867="","",IF($S9867&lt;Settings!$B$8,"Critical",IF($S9867&lt;Settings!$B$9,"Semi Critical","Non Critical")))</f>
        <v/>
      </c>
      <c r="U9867">
        <f>IF($B9867="","",IFERROR(VLOOKUP($O9867,Leaders!$A:$B,2,0),"Not Mapped"))</f>
        <v/>
      </c>
    </row>
    <row r="9868">
      <c r="A9868" s="16" t="n"/>
      <c r="G9868" s="17" t="n"/>
      <c r="H9868" s="17" t="n"/>
      <c r="I9868" s="17" t="n"/>
      <c r="J9868" s="17" t="n"/>
      <c r="K9868" s="17" t="n"/>
      <c r="L9868" s="17" t="n"/>
      <c r="N9868">
        <f>IF($B9868="","",IF($C9868="SUPERSTORE","Superstore","DH"))</f>
        <v/>
      </c>
      <c r="O9868">
        <f>IF($B9868="","",IFERROR(VLOOKUP($B9868,Mapping!$A:$C,2,0),"Not Mapped"))</f>
        <v/>
      </c>
      <c r="P9868">
        <f>IF($B9868="","",IFERROR(VLOOKUP($B9868,Mapping!$A:$C,3,0),"Not Mapped"))</f>
        <v/>
      </c>
      <c r="Q9868">
        <f>IF($B9868="","",IF(COUNTIF(Exclusions!$A:$A,$B9868)&gt;0,"Yes","No"))</f>
        <v/>
      </c>
      <c r="R9868" s="17">
        <f>IF($B9868="","",MIN(1,DAY($A9868)/IF($N9868="Superstore",Settings!$B$5,Settings!$B$4)))</f>
        <v/>
      </c>
      <c r="S9868" s="17">
        <f>IF(OR($B9868="",$G9868="",$R9868=0),"",$G9868/$R9868)</f>
        <v/>
      </c>
      <c r="T9868">
        <f>IF($S9868="","",IF($S9868&lt;Settings!$B$8,"Critical",IF($S9868&lt;Settings!$B$9,"Semi Critical","Non Critical")))</f>
        <v/>
      </c>
      <c r="U9868">
        <f>IF($B9868="","",IFERROR(VLOOKUP($O9868,Leaders!$A:$B,2,0),"Not Mapped"))</f>
        <v/>
      </c>
    </row>
    <row r="9869">
      <c r="A9869" s="16" t="n"/>
      <c r="G9869" s="17" t="n"/>
      <c r="H9869" s="17" t="n"/>
      <c r="I9869" s="17" t="n"/>
      <c r="J9869" s="17" t="n"/>
      <c r="K9869" s="17" t="n"/>
      <c r="L9869" s="17" t="n"/>
      <c r="N9869">
        <f>IF($B9869="","",IF($C9869="SUPERSTORE","Superstore","DH"))</f>
        <v/>
      </c>
      <c r="O9869">
        <f>IF($B9869="","",IFERROR(VLOOKUP($B9869,Mapping!$A:$C,2,0),"Not Mapped"))</f>
        <v/>
      </c>
      <c r="P9869">
        <f>IF($B9869="","",IFERROR(VLOOKUP($B9869,Mapping!$A:$C,3,0),"Not Mapped"))</f>
        <v/>
      </c>
      <c r="Q9869">
        <f>IF($B9869="","",IF(COUNTIF(Exclusions!$A:$A,$B9869)&gt;0,"Yes","No"))</f>
        <v/>
      </c>
      <c r="R9869" s="17">
        <f>IF($B9869="","",MIN(1,DAY($A9869)/IF($N9869="Superstore",Settings!$B$5,Settings!$B$4)))</f>
        <v/>
      </c>
      <c r="S9869" s="17">
        <f>IF(OR($B9869="",$G9869="",$R9869=0),"",$G9869/$R9869)</f>
        <v/>
      </c>
      <c r="T9869">
        <f>IF($S9869="","",IF($S9869&lt;Settings!$B$8,"Critical",IF($S9869&lt;Settings!$B$9,"Semi Critical","Non Critical")))</f>
        <v/>
      </c>
      <c r="U9869">
        <f>IF($B9869="","",IFERROR(VLOOKUP($O9869,Leaders!$A:$B,2,0),"Not Mapped"))</f>
        <v/>
      </c>
    </row>
    <row r="9870">
      <c r="A9870" s="16" t="n"/>
      <c r="G9870" s="17" t="n"/>
      <c r="H9870" s="17" t="n"/>
      <c r="I9870" s="17" t="n"/>
      <c r="J9870" s="17" t="n"/>
      <c r="K9870" s="17" t="n"/>
      <c r="L9870" s="17" t="n"/>
      <c r="N9870">
        <f>IF($B9870="","",IF($C9870="SUPERSTORE","Superstore","DH"))</f>
        <v/>
      </c>
      <c r="O9870">
        <f>IF($B9870="","",IFERROR(VLOOKUP($B9870,Mapping!$A:$C,2,0),"Not Mapped"))</f>
        <v/>
      </c>
      <c r="P9870">
        <f>IF($B9870="","",IFERROR(VLOOKUP($B9870,Mapping!$A:$C,3,0),"Not Mapped"))</f>
        <v/>
      </c>
      <c r="Q9870">
        <f>IF($B9870="","",IF(COUNTIF(Exclusions!$A:$A,$B9870)&gt;0,"Yes","No"))</f>
        <v/>
      </c>
      <c r="R9870" s="17">
        <f>IF($B9870="","",MIN(1,DAY($A9870)/IF($N9870="Superstore",Settings!$B$5,Settings!$B$4)))</f>
        <v/>
      </c>
      <c r="S9870" s="17">
        <f>IF(OR($B9870="",$G9870="",$R9870=0),"",$G9870/$R9870)</f>
        <v/>
      </c>
      <c r="T9870">
        <f>IF($S9870="","",IF($S9870&lt;Settings!$B$8,"Critical",IF($S9870&lt;Settings!$B$9,"Semi Critical","Non Critical")))</f>
        <v/>
      </c>
      <c r="U9870">
        <f>IF($B9870="","",IFERROR(VLOOKUP($O9870,Leaders!$A:$B,2,0),"Not Mapped"))</f>
        <v/>
      </c>
    </row>
    <row r="9871">
      <c r="A9871" s="16" t="n"/>
      <c r="G9871" s="17" t="n"/>
      <c r="H9871" s="17" t="n"/>
      <c r="I9871" s="17" t="n"/>
      <c r="J9871" s="17" t="n"/>
      <c r="K9871" s="17" t="n"/>
      <c r="L9871" s="17" t="n"/>
      <c r="N9871">
        <f>IF($B9871="","",IF($C9871="SUPERSTORE","Superstore","DH"))</f>
        <v/>
      </c>
      <c r="O9871">
        <f>IF($B9871="","",IFERROR(VLOOKUP($B9871,Mapping!$A:$C,2,0),"Not Mapped"))</f>
        <v/>
      </c>
      <c r="P9871">
        <f>IF($B9871="","",IFERROR(VLOOKUP($B9871,Mapping!$A:$C,3,0),"Not Mapped"))</f>
        <v/>
      </c>
      <c r="Q9871">
        <f>IF($B9871="","",IF(COUNTIF(Exclusions!$A:$A,$B9871)&gt;0,"Yes","No"))</f>
        <v/>
      </c>
      <c r="R9871" s="17">
        <f>IF($B9871="","",MIN(1,DAY($A9871)/IF($N9871="Superstore",Settings!$B$5,Settings!$B$4)))</f>
        <v/>
      </c>
      <c r="S9871" s="17">
        <f>IF(OR($B9871="",$G9871="",$R9871=0),"",$G9871/$R9871)</f>
        <v/>
      </c>
      <c r="T9871">
        <f>IF($S9871="","",IF($S9871&lt;Settings!$B$8,"Critical",IF($S9871&lt;Settings!$B$9,"Semi Critical","Non Critical")))</f>
        <v/>
      </c>
      <c r="U9871">
        <f>IF($B9871="","",IFERROR(VLOOKUP($O9871,Leaders!$A:$B,2,0),"Not Mapped"))</f>
        <v/>
      </c>
    </row>
    <row r="9872">
      <c r="A9872" s="16" t="n"/>
      <c r="G9872" s="17" t="n"/>
      <c r="H9872" s="17" t="n"/>
      <c r="I9872" s="17" t="n"/>
      <c r="J9872" s="17" t="n"/>
      <c r="K9872" s="17" t="n"/>
      <c r="L9872" s="17" t="n"/>
      <c r="N9872">
        <f>IF($B9872="","",IF($C9872="SUPERSTORE","Superstore","DH"))</f>
        <v/>
      </c>
      <c r="O9872">
        <f>IF($B9872="","",IFERROR(VLOOKUP($B9872,Mapping!$A:$C,2,0),"Not Mapped"))</f>
        <v/>
      </c>
      <c r="P9872">
        <f>IF($B9872="","",IFERROR(VLOOKUP($B9872,Mapping!$A:$C,3,0),"Not Mapped"))</f>
        <v/>
      </c>
      <c r="Q9872">
        <f>IF($B9872="","",IF(COUNTIF(Exclusions!$A:$A,$B9872)&gt;0,"Yes","No"))</f>
        <v/>
      </c>
      <c r="R9872" s="17">
        <f>IF($B9872="","",MIN(1,DAY($A9872)/IF($N9872="Superstore",Settings!$B$5,Settings!$B$4)))</f>
        <v/>
      </c>
      <c r="S9872" s="17">
        <f>IF(OR($B9872="",$G9872="",$R9872=0),"",$G9872/$R9872)</f>
        <v/>
      </c>
      <c r="T9872">
        <f>IF($S9872="","",IF($S9872&lt;Settings!$B$8,"Critical",IF($S9872&lt;Settings!$B$9,"Semi Critical","Non Critical")))</f>
        <v/>
      </c>
      <c r="U9872">
        <f>IF($B9872="","",IFERROR(VLOOKUP($O9872,Leaders!$A:$B,2,0),"Not Mapped"))</f>
        <v/>
      </c>
    </row>
    <row r="9873">
      <c r="A9873" s="16" t="n"/>
      <c r="G9873" s="17" t="n"/>
      <c r="H9873" s="17" t="n"/>
      <c r="I9873" s="17" t="n"/>
      <c r="J9873" s="17" t="n"/>
      <c r="K9873" s="17" t="n"/>
      <c r="L9873" s="17" t="n"/>
      <c r="N9873">
        <f>IF($B9873="","",IF($C9873="SUPERSTORE","Superstore","DH"))</f>
        <v/>
      </c>
      <c r="O9873">
        <f>IF($B9873="","",IFERROR(VLOOKUP($B9873,Mapping!$A:$C,2,0),"Not Mapped"))</f>
        <v/>
      </c>
      <c r="P9873">
        <f>IF($B9873="","",IFERROR(VLOOKUP($B9873,Mapping!$A:$C,3,0),"Not Mapped"))</f>
        <v/>
      </c>
      <c r="Q9873">
        <f>IF($B9873="","",IF(COUNTIF(Exclusions!$A:$A,$B9873)&gt;0,"Yes","No"))</f>
        <v/>
      </c>
      <c r="R9873" s="17">
        <f>IF($B9873="","",MIN(1,DAY($A9873)/IF($N9873="Superstore",Settings!$B$5,Settings!$B$4)))</f>
        <v/>
      </c>
      <c r="S9873" s="17">
        <f>IF(OR($B9873="",$G9873="",$R9873=0),"",$G9873/$R9873)</f>
        <v/>
      </c>
      <c r="T9873">
        <f>IF($S9873="","",IF($S9873&lt;Settings!$B$8,"Critical",IF($S9873&lt;Settings!$B$9,"Semi Critical","Non Critical")))</f>
        <v/>
      </c>
      <c r="U9873">
        <f>IF($B9873="","",IFERROR(VLOOKUP($O9873,Leaders!$A:$B,2,0),"Not Mapped"))</f>
        <v/>
      </c>
    </row>
    <row r="9874">
      <c r="A9874" s="16" t="n"/>
      <c r="G9874" s="17" t="n"/>
      <c r="H9874" s="17" t="n"/>
      <c r="I9874" s="17" t="n"/>
      <c r="J9874" s="17" t="n"/>
      <c r="K9874" s="17" t="n"/>
      <c r="L9874" s="17" t="n"/>
      <c r="N9874">
        <f>IF($B9874="","",IF($C9874="SUPERSTORE","Superstore","DH"))</f>
        <v/>
      </c>
      <c r="O9874">
        <f>IF($B9874="","",IFERROR(VLOOKUP($B9874,Mapping!$A:$C,2,0),"Not Mapped"))</f>
        <v/>
      </c>
      <c r="P9874">
        <f>IF($B9874="","",IFERROR(VLOOKUP($B9874,Mapping!$A:$C,3,0),"Not Mapped"))</f>
        <v/>
      </c>
      <c r="Q9874">
        <f>IF($B9874="","",IF(COUNTIF(Exclusions!$A:$A,$B9874)&gt;0,"Yes","No"))</f>
        <v/>
      </c>
      <c r="R9874" s="17">
        <f>IF($B9874="","",MIN(1,DAY($A9874)/IF($N9874="Superstore",Settings!$B$5,Settings!$B$4)))</f>
        <v/>
      </c>
      <c r="S9874" s="17">
        <f>IF(OR($B9874="",$G9874="",$R9874=0),"",$G9874/$R9874)</f>
        <v/>
      </c>
      <c r="T9874">
        <f>IF($S9874="","",IF($S9874&lt;Settings!$B$8,"Critical",IF($S9874&lt;Settings!$B$9,"Semi Critical","Non Critical")))</f>
        <v/>
      </c>
      <c r="U9874">
        <f>IF($B9874="","",IFERROR(VLOOKUP($O9874,Leaders!$A:$B,2,0),"Not Mapped"))</f>
        <v/>
      </c>
    </row>
    <row r="9875">
      <c r="A9875" s="16" t="n"/>
      <c r="G9875" s="17" t="n"/>
      <c r="H9875" s="17" t="n"/>
      <c r="I9875" s="17" t="n"/>
      <c r="J9875" s="17" t="n"/>
      <c r="K9875" s="17" t="n"/>
      <c r="L9875" s="17" t="n"/>
      <c r="N9875">
        <f>IF($B9875="","",IF($C9875="SUPERSTORE","Superstore","DH"))</f>
        <v/>
      </c>
      <c r="O9875">
        <f>IF($B9875="","",IFERROR(VLOOKUP($B9875,Mapping!$A:$C,2,0),"Not Mapped"))</f>
        <v/>
      </c>
      <c r="P9875">
        <f>IF($B9875="","",IFERROR(VLOOKUP($B9875,Mapping!$A:$C,3,0),"Not Mapped"))</f>
        <v/>
      </c>
      <c r="Q9875">
        <f>IF($B9875="","",IF(COUNTIF(Exclusions!$A:$A,$B9875)&gt;0,"Yes","No"))</f>
        <v/>
      </c>
      <c r="R9875" s="17">
        <f>IF($B9875="","",MIN(1,DAY($A9875)/IF($N9875="Superstore",Settings!$B$5,Settings!$B$4)))</f>
        <v/>
      </c>
      <c r="S9875" s="17">
        <f>IF(OR($B9875="",$G9875="",$R9875=0),"",$G9875/$R9875)</f>
        <v/>
      </c>
      <c r="T9875">
        <f>IF($S9875="","",IF($S9875&lt;Settings!$B$8,"Critical",IF($S9875&lt;Settings!$B$9,"Semi Critical","Non Critical")))</f>
        <v/>
      </c>
      <c r="U9875">
        <f>IF($B9875="","",IFERROR(VLOOKUP($O9875,Leaders!$A:$B,2,0),"Not Mapped"))</f>
        <v/>
      </c>
    </row>
    <row r="9876">
      <c r="A9876" s="16" t="n"/>
      <c r="G9876" s="17" t="n"/>
      <c r="H9876" s="17" t="n"/>
      <c r="I9876" s="17" t="n"/>
      <c r="J9876" s="17" t="n"/>
      <c r="K9876" s="17" t="n"/>
      <c r="L9876" s="17" t="n"/>
      <c r="N9876">
        <f>IF($B9876="","",IF($C9876="SUPERSTORE","Superstore","DH"))</f>
        <v/>
      </c>
      <c r="O9876">
        <f>IF($B9876="","",IFERROR(VLOOKUP($B9876,Mapping!$A:$C,2,0),"Not Mapped"))</f>
        <v/>
      </c>
      <c r="P9876">
        <f>IF($B9876="","",IFERROR(VLOOKUP($B9876,Mapping!$A:$C,3,0),"Not Mapped"))</f>
        <v/>
      </c>
      <c r="Q9876">
        <f>IF($B9876="","",IF(COUNTIF(Exclusions!$A:$A,$B9876)&gt;0,"Yes","No"))</f>
        <v/>
      </c>
      <c r="R9876" s="17">
        <f>IF($B9876="","",MIN(1,DAY($A9876)/IF($N9876="Superstore",Settings!$B$5,Settings!$B$4)))</f>
        <v/>
      </c>
      <c r="S9876" s="17">
        <f>IF(OR($B9876="",$G9876="",$R9876=0),"",$G9876/$R9876)</f>
        <v/>
      </c>
      <c r="T9876">
        <f>IF($S9876="","",IF($S9876&lt;Settings!$B$8,"Critical",IF($S9876&lt;Settings!$B$9,"Semi Critical","Non Critical")))</f>
        <v/>
      </c>
      <c r="U9876">
        <f>IF($B9876="","",IFERROR(VLOOKUP($O9876,Leaders!$A:$B,2,0),"Not Mapped"))</f>
        <v/>
      </c>
    </row>
    <row r="9877">
      <c r="A9877" s="16" t="n"/>
      <c r="G9877" s="17" t="n"/>
      <c r="H9877" s="17" t="n"/>
      <c r="I9877" s="17" t="n"/>
      <c r="J9877" s="17" t="n"/>
      <c r="K9877" s="17" t="n"/>
      <c r="L9877" s="17" t="n"/>
      <c r="N9877">
        <f>IF($B9877="","",IF($C9877="SUPERSTORE","Superstore","DH"))</f>
        <v/>
      </c>
      <c r="O9877">
        <f>IF($B9877="","",IFERROR(VLOOKUP($B9877,Mapping!$A:$C,2,0),"Not Mapped"))</f>
        <v/>
      </c>
      <c r="P9877">
        <f>IF($B9877="","",IFERROR(VLOOKUP($B9877,Mapping!$A:$C,3,0),"Not Mapped"))</f>
        <v/>
      </c>
      <c r="Q9877">
        <f>IF($B9877="","",IF(COUNTIF(Exclusions!$A:$A,$B9877)&gt;0,"Yes","No"))</f>
        <v/>
      </c>
      <c r="R9877" s="17">
        <f>IF($B9877="","",MIN(1,DAY($A9877)/IF($N9877="Superstore",Settings!$B$5,Settings!$B$4)))</f>
        <v/>
      </c>
      <c r="S9877" s="17">
        <f>IF(OR($B9877="",$G9877="",$R9877=0),"",$G9877/$R9877)</f>
        <v/>
      </c>
      <c r="T9877">
        <f>IF($S9877="","",IF($S9877&lt;Settings!$B$8,"Critical",IF($S9877&lt;Settings!$B$9,"Semi Critical","Non Critical")))</f>
        <v/>
      </c>
      <c r="U9877">
        <f>IF($B9877="","",IFERROR(VLOOKUP($O9877,Leaders!$A:$B,2,0),"Not Mapped"))</f>
        <v/>
      </c>
    </row>
    <row r="9878">
      <c r="A9878" s="16" t="n"/>
      <c r="G9878" s="17" t="n"/>
      <c r="H9878" s="17" t="n"/>
      <c r="I9878" s="17" t="n"/>
      <c r="J9878" s="17" t="n"/>
      <c r="K9878" s="17" t="n"/>
      <c r="L9878" s="17" t="n"/>
      <c r="N9878">
        <f>IF($B9878="","",IF($C9878="SUPERSTORE","Superstore","DH"))</f>
        <v/>
      </c>
      <c r="O9878">
        <f>IF($B9878="","",IFERROR(VLOOKUP($B9878,Mapping!$A:$C,2,0),"Not Mapped"))</f>
        <v/>
      </c>
      <c r="P9878">
        <f>IF($B9878="","",IFERROR(VLOOKUP($B9878,Mapping!$A:$C,3,0),"Not Mapped"))</f>
        <v/>
      </c>
      <c r="Q9878">
        <f>IF($B9878="","",IF(COUNTIF(Exclusions!$A:$A,$B9878)&gt;0,"Yes","No"))</f>
        <v/>
      </c>
      <c r="R9878" s="17">
        <f>IF($B9878="","",MIN(1,DAY($A9878)/IF($N9878="Superstore",Settings!$B$5,Settings!$B$4)))</f>
        <v/>
      </c>
      <c r="S9878" s="17">
        <f>IF(OR($B9878="",$G9878="",$R9878=0),"",$G9878/$R9878)</f>
        <v/>
      </c>
      <c r="T9878">
        <f>IF($S9878="","",IF($S9878&lt;Settings!$B$8,"Critical",IF($S9878&lt;Settings!$B$9,"Semi Critical","Non Critical")))</f>
        <v/>
      </c>
      <c r="U9878">
        <f>IF($B9878="","",IFERROR(VLOOKUP($O9878,Leaders!$A:$B,2,0),"Not Mapped"))</f>
        <v/>
      </c>
    </row>
    <row r="9879">
      <c r="A9879" s="16" t="n"/>
      <c r="G9879" s="17" t="n"/>
      <c r="H9879" s="17" t="n"/>
      <c r="I9879" s="17" t="n"/>
      <c r="J9879" s="17" t="n"/>
      <c r="K9879" s="17" t="n"/>
      <c r="L9879" s="17" t="n"/>
      <c r="N9879">
        <f>IF($B9879="","",IF($C9879="SUPERSTORE","Superstore","DH"))</f>
        <v/>
      </c>
      <c r="O9879">
        <f>IF($B9879="","",IFERROR(VLOOKUP($B9879,Mapping!$A:$C,2,0),"Not Mapped"))</f>
        <v/>
      </c>
      <c r="P9879">
        <f>IF($B9879="","",IFERROR(VLOOKUP($B9879,Mapping!$A:$C,3,0),"Not Mapped"))</f>
        <v/>
      </c>
      <c r="Q9879">
        <f>IF($B9879="","",IF(COUNTIF(Exclusions!$A:$A,$B9879)&gt;0,"Yes","No"))</f>
        <v/>
      </c>
      <c r="R9879" s="17">
        <f>IF($B9879="","",MIN(1,DAY($A9879)/IF($N9879="Superstore",Settings!$B$5,Settings!$B$4)))</f>
        <v/>
      </c>
      <c r="S9879" s="17">
        <f>IF(OR($B9879="",$G9879="",$R9879=0),"",$G9879/$R9879)</f>
        <v/>
      </c>
      <c r="T9879">
        <f>IF($S9879="","",IF($S9879&lt;Settings!$B$8,"Critical",IF($S9879&lt;Settings!$B$9,"Semi Critical","Non Critical")))</f>
        <v/>
      </c>
      <c r="U9879">
        <f>IF($B9879="","",IFERROR(VLOOKUP($O9879,Leaders!$A:$B,2,0),"Not Mapped"))</f>
        <v/>
      </c>
    </row>
    <row r="9880">
      <c r="A9880" s="16" t="n"/>
      <c r="G9880" s="17" t="n"/>
      <c r="H9880" s="17" t="n"/>
      <c r="I9880" s="17" t="n"/>
      <c r="J9880" s="17" t="n"/>
      <c r="K9880" s="17" t="n"/>
      <c r="L9880" s="17" t="n"/>
      <c r="N9880">
        <f>IF($B9880="","",IF($C9880="SUPERSTORE","Superstore","DH"))</f>
        <v/>
      </c>
      <c r="O9880">
        <f>IF($B9880="","",IFERROR(VLOOKUP($B9880,Mapping!$A:$C,2,0),"Not Mapped"))</f>
        <v/>
      </c>
      <c r="P9880">
        <f>IF($B9880="","",IFERROR(VLOOKUP($B9880,Mapping!$A:$C,3,0),"Not Mapped"))</f>
        <v/>
      </c>
      <c r="Q9880">
        <f>IF($B9880="","",IF(COUNTIF(Exclusions!$A:$A,$B9880)&gt;0,"Yes","No"))</f>
        <v/>
      </c>
      <c r="R9880" s="17">
        <f>IF($B9880="","",MIN(1,DAY($A9880)/IF($N9880="Superstore",Settings!$B$5,Settings!$B$4)))</f>
        <v/>
      </c>
      <c r="S9880" s="17">
        <f>IF(OR($B9880="",$G9880="",$R9880=0),"",$G9880/$R9880)</f>
        <v/>
      </c>
      <c r="T9880">
        <f>IF($S9880="","",IF($S9880&lt;Settings!$B$8,"Critical",IF($S9880&lt;Settings!$B$9,"Semi Critical","Non Critical")))</f>
        <v/>
      </c>
      <c r="U9880">
        <f>IF($B9880="","",IFERROR(VLOOKUP($O9880,Leaders!$A:$B,2,0),"Not Mapped"))</f>
        <v/>
      </c>
    </row>
    <row r="9881">
      <c r="A9881" s="16" t="n"/>
      <c r="G9881" s="17" t="n"/>
      <c r="H9881" s="17" t="n"/>
      <c r="I9881" s="17" t="n"/>
      <c r="J9881" s="17" t="n"/>
      <c r="K9881" s="17" t="n"/>
      <c r="L9881" s="17" t="n"/>
      <c r="N9881">
        <f>IF($B9881="","",IF($C9881="SUPERSTORE","Superstore","DH"))</f>
        <v/>
      </c>
      <c r="O9881">
        <f>IF($B9881="","",IFERROR(VLOOKUP($B9881,Mapping!$A:$C,2,0),"Not Mapped"))</f>
        <v/>
      </c>
      <c r="P9881">
        <f>IF($B9881="","",IFERROR(VLOOKUP($B9881,Mapping!$A:$C,3,0),"Not Mapped"))</f>
        <v/>
      </c>
      <c r="Q9881">
        <f>IF($B9881="","",IF(COUNTIF(Exclusions!$A:$A,$B9881)&gt;0,"Yes","No"))</f>
        <v/>
      </c>
      <c r="R9881" s="17">
        <f>IF($B9881="","",MIN(1,DAY($A9881)/IF($N9881="Superstore",Settings!$B$5,Settings!$B$4)))</f>
        <v/>
      </c>
      <c r="S9881" s="17">
        <f>IF(OR($B9881="",$G9881="",$R9881=0),"",$G9881/$R9881)</f>
        <v/>
      </c>
      <c r="T9881">
        <f>IF($S9881="","",IF($S9881&lt;Settings!$B$8,"Critical",IF($S9881&lt;Settings!$B$9,"Semi Critical","Non Critical")))</f>
        <v/>
      </c>
      <c r="U9881">
        <f>IF($B9881="","",IFERROR(VLOOKUP($O9881,Leaders!$A:$B,2,0),"Not Mapped"))</f>
        <v/>
      </c>
    </row>
    <row r="9882">
      <c r="A9882" s="16" t="n"/>
      <c r="G9882" s="17" t="n"/>
      <c r="H9882" s="17" t="n"/>
      <c r="I9882" s="17" t="n"/>
      <c r="J9882" s="17" t="n"/>
      <c r="K9882" s="17" t="n"/>
      <c r="L9882" s="17" t="n"/>
      <c r="N9882">
        <f>IF($B9882="","",IF($C9882="SUPERSTORE","Superstore","DH"))</f>
        <v/>
      </c>
      <c r="O9882">
        <f>IF($B9882="","",IFERROR(VLOOKUP($B9882,Mapping!$A:$C,2,0),"Not Mapped"))</f>
        <v/>
      </c>
      <c r="P9882">
        <f>IF($B9882="","",IFERROR(VLOOKUP($B9882,Mapping!$A:$C,3,0),"Not Mapped"))</f>
        <v/>
      </c>
      <c r="Q9882">
        <f>IF($B9882="","",IF(COUNTIF(Exclusions!$A:$A,$B9882)&gt;0,"Yes","No"))</f>
        <v/>
      </c>
      <c r="R9882" s="17">
        <f>IF($B9882="","",MIN(1,DAY($A9882)/IF($N9882="Superstore",Settings!$B$5,Settings!$B$4)))</f>
        <v/>
      </c>
      <c r="S9882" s="17">
        <f>IF(OR($B9882="",$G9882="",$R9882=0),"",$G9882/$R9882)</f>
        <v/>
      </c>
      <c r="T9882">
        <f>IF($S9882="","",IF($S9882&lt;Settings!$B$8,"Critical",IF($S9882&lt;Settings!$B$9,"Semi Critical","Non Critical")))</f>
        <v/>
      </c>
      <c r="U9882">
        <f>IF($B9882="","",IFERROR(VLOOKUP($O9882,Leaders!$A:$B,2,0),"Not Mapped"))</f>
        <v/>
      </c>
    </row>
    <row r="9883">
      <c r="A9883" s="16" t="n"/>
      <c r="G9883" s="17" t="n"/>
      <c r="H9883" s="17" t="n"/>
      <c r="I9883" s="17" t="n"/>
      <c r="J9883" s="17" t="n"/>
      <c r="K9883" s="17" t="n"/>
      <c r="L9883" s="17" t="n"/>
      <c r="N9883">
        <f>IF($B9883="","",IF($C9883="SUPERSTORE","Superstore","DH"))</f>
        <v/>
      </c>
      <c r="O9883">
        <f>IF($B9883="","",IFERROR(VLOOKUP($B9883,Mapping!$A:$C,2,0),"Not Mapped"))</f>
        <v/>
      </c>
      <c r="P9883">
        <f>IF($B9883="","",IFERROR(VLOOKUP($B9883,Mapping!$A:$C,3,0),"Not Mapped"))</f>
        <v/>
      </c>
      <c r="Q9883">
        <f>IF($B9883="","",IF(COUNTIF(Exclusions!$A:$A,$B9883)&gt;0,"Yes","No"))</f>
        <v/>
      </c>
      <c r="R9883" s="17">
        <f>IF($B9883="","",MIN(1,DAY($A9883)/IF($N9883="Superstore",Settings!$B$5,Settings!$B$4)))</f>
        <v/>
      </c>
      <c r="S9883" s="17">
        <f>IF(OR($B9883="",$G9883="",$R9883=0),"",$G9883/$R9883)</f>
        <v/>
      </c>
      <c r="T9883">
        <f>IF($S9883="","",IF($S9883&lt;Settings!$B$8,"Critical",IF($S9883&lt;Settings!$B$9,"Semi Critical","Non Critical")))</f>
        <v/>
      </c>
      <c r="U9883">
        <f>IF($B9883="","",IFERROR(VLOOKUP($O9883,Leaders!$A:$B,2,0),"Not Mapped"))</f>
        <v/>
      </c>
    </row>
    <row r="9884">
      <c r="A9884" s="16" t="n"/>
      <c r="G9884" s="17" t="n"/>
      <c r="H9884" s="17" t="n"/>
      <c r="I9884" s="17" t="n"/>
      <c r="J9884" s="17" t="n"/>
      <c r="K9884" s="17" t="n"/>
      <c r="L9884" s="17" t="n"/>
      <c r="N9884">
        <f>IF($B9884="","",IF($C9884="SUPERSTORE","Superstore","DH"))</f>
        <v/>
      </c>
      <c r="O9884">
        <f>IF($B9884="","",IFERROR(VLOOKUP($B9884,Mapping!$A:$C,2,0),"Not Mapped"))</f>
        <v/>
      </c>
      <c r="P9884">
        <f>IF($B9884="","",IFERROR(VLOOKUP($B9884,Mapping!$A:$C,3,0),"Not Mapped"))</f>
        <v/>
      </c>
      <c r="Q9884">
        <f>IF($B9884="","",IF(COUNTIF(Exclusions!$A:$A,$B9884)&gt;0,"Yes","No"))</f>
        <v/>
      </c>
      <c r="R9884" s="17">
        <f>IF($B9884="","",MIN(1,DAY($A9884)/IF($N9884="Superstore",Settings!$B$5,Settings!$B$4)))</f>
        <v/>
      </c>
      <c r="S9884" s="17">
        <f>IF(OR($B9884="",$G9884="",$R9884=0),"",$G9884/$R9884)</f>
        <v/>
      </c>
      <c r="T9884">
        <f>IF($S9884="","",IF($S9884&lt;Settings!$B$8,"Critical",IF($S9884&lt;Settings!$B$9,"Semi Critical","Non Critical")))</f>
        <v/>
      </c>
      <c r="U9884">
        <f>IF($B9884="","",IFERROR(VLOOKUP($O9884,Leaders!$A:$B,2,0),"Not Mapped"))</f>
        <v/>
      </c>
    </row>
    <row r="9885">
      <c r="A9885" s="16" t="n"/>
      <c r="G9885" s="17" t="n"/>
      <c r="H9885" s="17" t="n"/>
      <c r="I9885" s="17" t="n"/>
      <c r="J9885" s="17" t="n"/>
      <c r="K9885" s="17" t="n"/>
      <c r="L9885" s="17" t="n"/>
      <c r="N9885">
        <f>IF($B9885="","",IF($C9885="SUPERSTORE","Superstore","DH"))</f>
        <v/>
      </c>
      <c r="O9885">
        <f>IF($B9885="","",IFERROR(VLOOKUP($B9885,Mapping!$A:$C,2,0),"Not Mapped"))</f>
        <v/>
      </c>
      <c r="P9885">
        <f>IF($B9885="","",IFERROR(VLOOKUP($B9885,Mapping!$A:$C,3,0),"Not Mapped"))</f>
        <v/>
      </c>
      <c r="Q9885">
        <f>IF($B9885="","",IF(COUNTIF(Exclusions!$A:$A,$B9885)&gt;0,"Yes","No"))</f>
        <v/>
      </c>
      <c r="R9885" s="17">
        <f>IF($B9885="","",MIN(1,DAY($A9885)/IF($N9885="Superstore",Settings!$B$5,Settings!$B$4)))</f>
        <v/>
      </c>
      <c r="S9885" s="17">
        <f>IF(OR($B9885="",$G9885="",$R9885=0),"",$G9885/$R9885)</f>
        <v/>
      </c>
      <c r="T9885">
        <f>IF($S9885="","",IF($S9885&lt;Settings!$B$8,"Critical",IF($S9885&lt;Settings!$B$9,"Semi Critical","Non Critical")))</f>
        <v/>
      </c>
      <c r="U9885">
        <f>IF($B9885="","",IFERROR(VLOOKUP($O9885,Leaders!$A:$B,2,0),"Not Mapped"))</f>
        <v/>
      </c>
    </row>
    <row r="9886">
      <c r="A9886" s="16" t="n"/>
      <c r="G9886" s="17" t="n"/>
      <c r="H9886" s="17" t="n"/>
      <c r="I9886" s="17" t="n"/>
      <c r="J9886" s="17" t="n"/>
      <c r="K9886" s="17" t="n"/>
      <c r="L9886" s="17" t="n"/>
      <c r="N9886">
        <f>IF($B9886="","",IF($C9886="SUPERSTORE","Superstore","DH"))</f>
        <v/>
      </c>
      <c r="O9886">
        <f>IF($B9886="","",IFERROR(VLOOKUP($B9886,Mapping!$A:$C,2,0),"Not Mapped"))</f>
        <v/>
      </c>
      <c r="P9886">
        <f>IF($B9886="","",IFERROR(VLOOKUP($B9886,Mapping!$A:$C,3,0),"Not Mapped"))</f>
        <v/>
      </c>
      <c r="Q9886">
        <f>IF($B9886="","",IF(COUNTIF(Exclusions!$A:$A,$B9886)&gt;0,"Yes","No"))</f>
        <v/>
      </c>
      <c r="R9886" s="17">
        <f>IF($B9886="","",MIN(1,DAY($A9886)/IF($N9886="Superstore",Settings!$B$5,Settings!$B$4)))</f>
        <v/>
      </c>
      <c r="S9886" s="17">
        <f>IF(OR($B9886="",$G9886="",$R9886=0),"",$G9886/$R9886)</f>
        <v/>
      </c>
      <c r="T9886">
        <f>IF($S9886="","",IF($S9886&lt;Settings!$B$8,"Critical",IF($S9886&lt;Settings!$B$9,"Semi Critical","Non Critical")))</f>
        <v/>
      </c>
      <c r="U9886">
        <f>IF($B9886="","",IFERROR(VLOOKUP($O9886,Leaders!$A:$B,2,0),"Not Mapped"))</f>
        <v/>
      </c>
    </row>
    <row r="9887">
      <c r="A9887" s="16" t="n"/>
      <c r="G9887" s="17" t="n"/>
      <c r="H9887" s="17" t="n"/>
      <c r="I9887" s="17" t="n"/>
      <c r="J9887" s="17" t="n"/>
      <c r="K9887" s="17" t="n"/>
      <c r="L9887" s="17" t="n"/>
      <c r="N9887">
        <f>IF($B9887="","",IF($C9887="SUPERSTORE","Superstore","DH"))</f>
        <v/>
      </c>
      <c r="O9887">
        <f>IF($B9887="","",IFERROR(VLOOKUP($B9887,Mapping!$A:$C,2,0),"Not Mapped"))</f>
        <v/>
      </c>
      <c r="P9887">
        <f>IF($B9887="","",IFERROR(VLOOKUP($B9887,Mapping!$A:$C,3,0),"Not Mapped"))</f>
        <v/>
      </c>
      <c r="Q9887">
        <f>IF($B9887="","",IF(COUNTIF(Exclusions!$A:$A,$B9887)&gt;0,"Yes","No"))</f>
        <v/>
      </c>
      <c r="R9887" s="17">
        <f>IF($B9887="","",MIN(1,DAY($A9887)/IF($N9887="Superstore",Settings!$B$5,Settings!$B$4)))</f>
        <v/>
      </c>
      <c r="S9887" s="17">
        <f>IF(OR($B9887="",$G9887="",$R9887=0),"",$G9887/$R9887)</f>
        <v/>
      </c>
      <c r="T9887">
        <f>IF($S9887="","",IF($S9887&lt;Settings!$B$8,"Critical",IF($S9887&lt;Settings!$B$9,"Semi Critical","Non Critical")))</f>
        <v/>
      </c>
      <c r="U9887">
        <f>IF($B9887="","",IFERROR(VLOOKUP($O9887,Leaders!$A:$B,2,0),"Not Mapped"))</f>
        <v/>
      </c>
    </row>
    <row r="9888">
      <c r="A9888" s="16" t="n"/>
      <c r="G9888" s="17" t="n"/>
      <c r="H9888" s="17" t="n"/>
      <c r="I9888" s="17" t="n"/>
      <c r="J9888" s="17" t="n"/>
      <c r="K9888" s="17" t="n"/>
      <c r="L9888" s="17" t="n"/>
      <c r="N9888">
        <f>IF($B9888="","",IF($C9888="SUPERSTORE","Superstore","DH"))</f>
        <v/>
      </c>
      <c r="O9888">
        <f>IF($B9888="","",IFERROR(VLOOKUP($B9888,Mapping!$A:$C,2,0),"Not Mapped"))</f>
        <v/>
      </c>
      <c r="P9888">
        <f>IF($B9888="","",IFERROR(VLOOKUP($B9888,Mapping!$A:$C,3,0),"Not Mapped"))</f>
        <v/>
      </c>
      <c r="Q9888">
        <f>IF($B9888="","",IF(COUNTIF(Exclusions!$A:$A,$B9888)&gt;0,"Yes","No"))</f>
        <v/>
      </c>
      <c r="R9888" s="17">
        <f>IF($B9888="","",MIN(1,DAY($A9888)/IF($N9888="Superstore",Settings!$B$5,Settings!$B$4)))</f>
        <v/>
      </c>
      <c r="S9888" s="17">
        <f>IF(OR($B9888="",$G9888="",$R9888=0),"",$G9888/$R9888)</f>
        <v/>
      </c>
      <c r="T9888">
        <f>IF($S9888="","",IF($S9888&lt;Settings!$B$8,"Critical",IF($S9888&lt;Settings!$B$9,"Semi Critical","Non Critical")))</f>
        <v/>
      </c>
      <c r="U9888">
        <f>IF($B9888="","",IFERROR(VLOOKUP($O9888,Leaders!$A:$B,2,0),"Not Mapped"))</f>
        <v/>
      </c>
    </row>
    <row r="9889">
      <c r="A9889" s="16" t="n"/>
      <c r="G9889" s="17" t="n"/>
      <c r="H9889" s="17" t="n"/>
      <c r="I9889" s="17" t="n"/>
      <c r="J9889" s="17" t="n"/>
      <c r="K9889" s="17" t="n"/>
      <c r="L9889" s="17" t="n"/>
      <c r="N9889">
        <f>IF($B9889="","",IF($C9889="SUPERSTORE","Superstore","DH"))</f>
        <v/>
      </c>
      <c r="O9889">
        <f>IF($B9889="","",IFERROR(VLOOKUP($B9889,Mapping!$A:$C,2,0),"Not Mapped"))</f>
        <v/>
      </c>
      <c r="P9889">
        <f>IF($B9889="","",IFERROR(VLOOKUP($B9889,Mapping!$A:$C,3,0),"Not Mapped"))</f>
        <v/>
      </c>
      <c r="Q9889">
        <f>IF($B9889="","",IF(COUNTIF(Exclusions!$A:$A,$B9889)&gt;0,"Yes","No"))</f>
        <v/>
      </c>
      <c r="R9889" s="17">
        <f>IF($B9889="","",MIN(1,DAY($A9889)/IF($N9889="Superstore",Settings!$B$5,Settings!$B$4)))</f>
        <v/>
      </c>
      <c r="S9889" s="17">
        <f>IF(OR($B9889="",$G9889="",$R9889=0),"",$G9889/$R9889)</f>
        <v/>
      </c>
      <c r="T9889">
        <f>IF($S9889="","",IF($S9889&lt;Settings!$B$8,"Critical",IF($S9889&lt;Settings!$B$9,"Semi Critical","Non Critical")))</f>
        <v/>
      </c>
      <c r="U9889">
        <f>IF($B9889="","",IFERROR(VLOOKUP($O9889,Leaders!$A:$B,2,0),"Not Mapped"))</f>
        <v/>
      </c>
    </row>
    <row r="9890">
      <c r="A9890" s="16" t="n"/>
      <c r="G9890" s="17" t="n"/>
      <c r="H9890" s="17" t="n"/>
      <c r="I9890" s="17" t="n"/>
      <c r="J9890" s="17" t="n"/>
      <c r="K9890" s="17" t="n"/>
      <c r="L9890" s="17" t="n"/>
      <c r="N9890">
        <f>IF($B9890="","",IF($C9890="SUPERSTORE","Superstore","DH"))</f>
        <v/>
      </c>
      <c r="O9890">
        <f>IF($B9890="","",IFERROR(VLOOKUP($B9890,Mapping!$A:$C,2,0),"Not Mapped"))</f>
        <v/>
      </c>
      <c r="P9890">
        <f>IF($B9890="","",IFERROR(VLOOKUP($B9890,Mapping!$A:$C,3,0),"Not Mapped"))</f>
        <v/>
      </c>
      <c r="Q9890">
        <f>IF($B9890="","",IF(COUNTIF(Exclusions!$A:$A,$B9890)&gt;0,"Yes","No"))</f>
        <v/>
      </c>
      <c r="R9890" s="17">
        <f>IF($B9890="","",MIN(1,DAY($A9890)/IF($N9890="Superstore",Settings!$B$5,Settings!$B$4)))</f>
        <v/>
      </c>
      <c r="S9890" s="17">
        <f>IF(OR($B9890="",$G9890="",$R9890=0),"",$G9890/$R9890)</f>
        <v/>
      </c>
      <c r="T9890">
        <f>IF($S9890="","",IF($S9890&lt;Settings!$B$8,"Critical",IF($S9890&lt;Settings!$B$9,"Semi Critical","Non Critical")))</f>
        <v/>
      </c>
      <c r="U9890">
        <f>IF($B9890="","",IFERROR(VLOOKUP($O9890,Leaders!$A:$B,2,0),"Not Mapped"))</f>
        <v/>
      </c>
    </row>
    <row r="9891">
      <c r="A9891" s="16" t="n"/>
      <c r="G9891" s="17" t="n"/>
      <c r="H9891" s="17" t="n"/>
      <c r="I9891" s="17" t="n"/>
      <c r="J9891" s="17" t="n"/>
      <c r="K9891" s="17" t="n"/>
      <c r="L9891" s="17" t="n"/>
      <c r="N9891">
        <f>IF($B9891="","",IF($C9891="SUPERSTORE","Superstore","DH"))</f>
        <v/>
      </c>
      <c r="O9891">
        <f>IF($B9891="","",IFERROR(VLOOKUP($B9891,Mapping!$A:$C,2,0),"Not Mapped"))</f>
        <v/>
      </c>
      <c r="P9891">
        <f>IF($B9891="","",IFERROR(VLOOKUP($B9891,Mapping!$A:$C,3,0),"Not Mapped"))</f>
        <v/>
      </c>
      <c r="Q9891">
        <f>IF($B9891="","",IF(COUNTIF(Exclusions!$A:$A,$B9891)&gt;0,"Yes","No"))</f>
        <v/>
      </c>
      <c r="R9891" s="17">
        <f>IF($B9891="","",MIN(1,DAY($A9891)/IF($N9891="Superstore",Settings!$B$5,Settings!$B$4)))</f>
        <v/>
      </c>
      <c r="S9891" s="17">
        <f>IF(OR($B9891="",$G9891="",$R9891=0),"",$G9891/$R9891)</f>
        <v/>
      </c>
      <c r="T9891">
        <f>IF($S9891="","",IF($S9891&lt;Settings!$B$8,"Critical",IF($S9891&lt;Settings!$B$9,"Semi Critical","Non Critical")))</f>
        <v/>
      </c>
      <c r="U9891">
        <f>IF($B9891="","",IFERROR(VLOOKUP($O9891,Leaders!$A:$B,2,0),"Not Mapped"))</f>
        <v/>
      </c>
    </row>
    <row r="9892">
      <c r="A9892" s="16" t="n"/>
      <c r="G9892" s="17" t="n"/>
      <c r="H9892" s="17" t="n"/>
      <c r="I9892" s="17" t="n"/>
      <c r="J9892" s="17" t="n"/>
      <c r="K9892" s="17" t="n"/>
      <c r="L9892" s="17" t="n"/>
      <c r="N9892">
        <f>IF($B9892="","",IF($C9892="SUPERSTORE","Superstore","DH"))</f>
        <v/>
      </c>
      <c r="O9892">
        <f>IF($B9892="","",IFERROR(VLOOKUP($B9892,Mapping!$A:$C,2,0),"Not Mapped"))</f>
        <v/>
      </c>
      <c r="P9892">
        <f>IF($B9892="","",IFERROR(VLOOKUP($B9892,Mapping!$A:$C,3,0),"Not Mapped"))</f>
        <v/>
      </c>
      <c r="Q9892">
        <f>IF($B9892="","",IF(COUNTIF(Exclusions!$A:$A,$B9892)&gt;0,"Yes","No"))</f>
        <v/>
      </c>
      <c r="R9892" s="17">
        <f>IF($B9892="","",MIN(1,DAY($A9892)/IF($N9892="Superstore",Settings!$B$5,Settings!$B$4)))</f>
        <v/>
      </c>
      <c r="S9892" s="17">
        <f>IF(OR($B9892="",$G9892="",$R9892=0),"",$G9892/$R9892)</f>
        <v/>
      </c>
      <c r="T9892">
        <f>IF($S9892="","",IF($S9892&lt;Settings!$B$8,"Critical",IF($S9892&lt;Settings!$B$9,"Semi Critical","Non Critical")))</f>
        <v/>
      </c>
      <c r="U9892">
        <f>IF($B9892="","",IFERROR(VLOOKUP($O9892,Leaders!$A:$B,2,0),"Not Mapped"))</f>
        <v/>
      </c>
    </row>
    <row r="9893">
      <c r="A9893" s="16" t="n"/>
      <c r="G9893" s="17" t="n"/>
      <c r="H9893" s="17" t="n"/>
      <c r="I9893" s="17" t="n"/>
      <c r="J9893" s="17" t="n"/>
      <c r="K9893" s="17" t="n"/>
      <c r="L9893" s="17" t="n"/>
      <c r="N9893">
        <f>IF($B9893="","",IF($C9893="SUPERSTORE","Superstore","DH"))</f>
        <v/>
      </c>
      <c r="O9893">
        <f>IF($B9893="","",IFERROR(VLOOKUP($B9893,Mapping!$A:$C,2,0),"Not Mapped"))</f>
        <v/>
      </c>
      <c r="P9893">
        <f>IF($B9893="","",IFERROR(VLOOKUP($B9893,Mapping!$A:$C,3,0),"Not Mapped"))</f>
        <v/>
      </c>
      <c r="Q9893">
        <f>IF($B9893="","",IF(COUNTIF(Exclusions!$A:$A,$B9893)&gt;0,"Yes","No"))</f>
        <v/>
      </c>
      <c r="R9893" s="17">
        <f>IF($B9893="","",MIN(1,DAY($A9893)/IF($N9893="Superstore",Settings!$B$5,Settings!$B$4)))</f>
        <v/>
      </c>
      <c r="S9893" s="17">
        <f>IF(OR($B9893="",$G9893="",$R9893=0),"",$G9893/$R9893)</f>
        <v/>
      </c>
      <c r="T9893">
        <f>IF($S9893="","",IF($S9893&lt;Settings!$B$8,"Critical",IF($S9893&lt;Settings!$B$9,"Semi Critical","Non Critical")))</f>
        <v/>
      </c>
      <c r="U9893">
        <f>IF($B9893="","",IFERROR(VLOOKUP($O9893,Leaders!$A:$B,2,0),"Not Mapped"))</f>
        <v/>
      </c>
    </row>
    <row r="9894">
      <c r="A9894" s="16" t="n"/>
      <c r="G9894" s="17" t="n"/>
      <c r="H9894" s="17" t="n"/>
      <c r="I9894" s="17" t="n"/>
      <c r="J9894" s="17" t="n"/>
      <c r="K9894" s="17" t="n"/>
      <c r="L9894" s="17" t="n"/>
      <c r="N9894">
        <f>IF($B9894="","",IF($C9894="SUPERSTORE","Superstore","DH"))</f>
        <v/>
      </c>
      <c r="O9894">
        <f>IF($B9894="","",IFERROR(VLOOKUP($B9894,Mapping!$A:$C,2,0),"Not Mapped"))</f>
        <v/>
      </c>
      <c r="P9894">
        <f>IF($B9894="","",IFERROR(VLOOKUP($B9894,Mapping!$A:$C,3,0),"Not Mapped"))</f>
        <v/>
      </c>
      <c r="Q9894">
        <f>IF($B9894="","",IF(COUNTIF(Exclusions!$A:$A,$B9894)&gt;0,"Yes","No"))</f>
        <v/>
      </c>
      <c r="R9894" s="17">
        <f>IF($B9894="","",MIN(1,DAY($A9894)/IF($N9894="Superstore",Settings!$B$5,Settings!$B$4)))</f>
        <v/>
      </c>
      <c r="S9894" s="17">
        <f>IF(OR($B9894="",$G9894="",$R9894=0),"",$G9894/$R9894)</f>
        <v/>
      </c>
      <c r="T9894">
        <f>IF($S9894="","",IF($S9894&lt;Settings!$B$8,"Critical",IF($S9894&lt;Settings!$B$9,"Semi Critical","Non Critical")))</f>
        <v/>
      </c>
      <c r="U9894">
        <f>IF($B9894="","",IFERROR(VLOOKUP($O9894,Leaders!$A:$B,2,0),"Not Mapped"))</f>
        <v/>
      </c>
    </row>
    <row r="9895">
      <c r="A9895" s="16" t="n"/>
      <c r="G9895" s="17" t="n"/>
      <c r="H9895" s="17" t="n"/>
      <c r="I9895" s="17" t="n"/>
      <c r="J9895" s="17" t="n"/>
      <c r="K9895" s="17" t="n"/>
      <c r="L9895" s="17" t="n"/>
      <c r="N9895">
        <f>IF($B9895="","",IF($C9895="SUPERSTORE","Superstore","DH"))</f>
        <v/>
      </c>
      <c r="O9895">
        <f>IF($B9895="","",IFERROR(VLOOKUP($B9895,Mapping!$A:$C,2,0),"Not Mapped"))</f>
        <v/>
      </c>
      <c r="P9895">
        <f>IF($B9895="","",IFERROR(VLOOKUP($B9895,Mapping!$A:$C,3,0),"Not Mapped"))</f>
        <v/>
      </c>
      <c r="Q9895">
        <f>IF($B9895="","",IF(COUNTIF(Exclusions!$A:$A,$B9895)&gt;0,"Yes","No"))</f>
        <v/>
      </c>
      <c r="R9895" s="17">
        <f>IF($B9895="","",MIN(1,DAY($A9895)/IF($N9895="Superstore",Settings!$B$5,Settings!$B$4)))</f>
        <v/>
      </c>
      <c r="S9895" s="17">
        <f>IF(OR($B9895="",$G9895="",$R9895=0),"",$G9895/$R9895)</f>
        <v/>
      </c>
      <c r="T9895">
        <f>IF($S9895="","",IF($S9895&lt;Settings!$B$8,"Critical",IF($S9895&lt;Settings!$B$9,"Semi Critical","Non Critical")))</f>
        <v/>
      </c>
      <c r="U9895">
        <f>IF($B9895="","",IFERROR(VLOOKUP($O9895,Leaders!$A:$B,2,0),"Not Mapped"))</f>
        <v/>
      </c>
    </row>
    <row r="9896">
      <c r="A9896" s="16" t="n"/>
      <c r="G9896" s="17" t="n"/>
      <c r="H9896" s="17" t="n"/>
      <c r="I9896" s="17" t="n"/>
      <c r="J9896" s="17" t="n"/>
      <c r="K9896" s="17" t="n"/>
      <c r="L9896" s="17" t="n"/>
      <c r="N9896">
        <f>IF($B9896="","",IF($C9896="SUPERSTORE","Superstore","DH"))</f>
        <v/>
      </c>
      <c r="O9896">
        <f>IF($B9896="","",IFERROR(VLOOKUP($B9896,Mapping!$A:$C,2,0),"Not Mapped"))</f>
        <v/>
      </c>
      <c r="P9896">
        <f>IF($B9896="","",IFERROR(VLOOKUP($B9896,Mapping!$A:$C,3,0),"Not Mapped"))</f>
        <v/>
      </c>
      <c r="Q9896">
        <f>IF($B9896="","",IF(COUNTIF(Exclusions!$A:$A,$B9896)&gt;0,"Yes","No"))</f>
        <v/>
      </c>
      <c r="R9896" s="17">
        <f>IF($B9896="","",MIN(1,DAY($A9896)/IF($N9896="Superstore",Settings!$B$5,Settings!$B$4)))</f>
        <v/>
      </c>
      <c r="S9896" s="17">
        <f>IF(OR($B9896="",$G9896="",$R9896=0),"",$G9896/$R9896)</f>
        <v/>
      </c>
      <c r="T9896">
        <f>IF($S9896="","",IF($S9896&lt;Settings!$B$8,"Critical",IF($S9896&lt;Settings!$B$9,"Semi Critical","Non Critical")))</f>
        <v/>
      </c>
      <c r="U9896">
        <f>IF($B9896="","",IFERROR(VLOOKUP($O9896,Leaders!$A:$B,2,0),"Not Mapped"))</f>
        <v/>
      </c>
    </row>
    <row r="9897">
      <c r="A9897" s="16" t="n"/>
      <c r="G9897" s="17" t="n"/>
      <c r="H9897" s="17" t="n"/>
      <c r="I9897" s="17" t="n"/>
      <c r="J9897" s="17" t="n"/>
      <c r="K9897" s="17" t="n"/>
      <c r="L9897" s="17" t="n"/>
      <c r="N9897">
        <f>IF($B9897="","",IF($C9897="SUPERSTORE","Superstore","DH"))</f>
        <v/>
      </c>
      <c r="O9897">
        <f>IF($B9897="","",IFERROR(VLOOKUP($B9897,Mapping!$A:$C,2,0),"Not Mapped"))</f>
        <v/>
      </c>
      <c r="P9897">
        <f>IF($B9897="","",IFERROR(VLOOKUP($B9897,Mapping!$A:$C,3,0),"Not Mapped"))</f>
        <v/>
      </c>
      <c r="Q9897">
        <f>IF($B9897="","",IF(COUNTIF(Exclusions!$A:$A,$B9897)&gt;0,"Yes","No"))</f>
        <v/>
      </c>
      <c r="R9897" s="17">
        <f>IF($B9897="","",MIN(1,DAY($A9897)/IF($N9897="Superstore",Settings!$B$5,Settings!$B$4)))</f>
        <v/>
      </c>
      <c r="S9897" s="17">
        <f>IF(OR($B9897="",$G9897="",$R9897=0),"",$G9897/$R9897)</f>
        <v/>
      </c>
      <c r="T9897">
        <f>IF($S9897="","",IF($S9897&lt;Settings!$B$8,"Critical",IF($S9897&lt;Settings!$B$9,"Semi Critical","Non Critical")))</f>
        <v/>
      </c>
      <c r="U9897">
        <f>IF($B9897="","",IFERROR(VLOOKUP($O9897,Leaders!$A:$B,2,0),"Not Mapped"))</f>
        <v/>
      </c>
    </row>
    <row r="9898">
      <c r="A9898" s="16" t="n"/>
      <c r="G9898" s="17" t="n"/>
      <c r="H9898" s="17" t="n"/>
      <c r="I9898" s="17" t="n"/>
      <c r="J9898" s="17" t="n"/>
      <c r="K9898" s="17" t="n"/>
      <c r="L9898" s="17" t="n"/>
      <c r="N9898">
        <f>IF($B9898="","",IF($C9898="SUPERSTORE","Superstore","DH"))</f>
        <v/>
      </c>
      <c r="O9898">
        <f>IF($B9898="","",IFERROR(VLOOKUP($B9898,Mapping!$A:$C,2,0),"Not Mapped"))</f>
        <v/>
      </c>
      <c r="P9898">
        <f>IF($B9898="","",IFERROR(VLOOKUP($B9898,Mapping!$A:$C,3,0),"Not Mapped"))</f>
        <v/>
      </c>
      <c r="Q9898">
        <f>IF($B9898="","",IF(COUNTIF(Exclusions!$A:$A,$B9898)&gt;0,"Yes","No"))</f>
        <v/>
      </c>
      <c r="R9898" s="17">
        <f>IF($B9898="","",MIN(1,DAY($A9898)/IF($N9898="Superstore",Settings!$B$5,Settings!$B$4)))</f>
        <v/>
      </c>
      <c r="S9898" s="17">
        <f>IF(OR($B9898="",$G9898="",$R9898=0),"",$G9898/$R9898)</f>
        <v/>
      </c>
      <c r="T9898">
        <f>IF($S9898="","",IF($S9898&lt;Settings!$B$8,"Critical",IF($S9898&lt;Settings!$B$9,"Semi Critical","Non Critical")))</f>
        <v/>
      </c>
      <c r="U9898">
        <f>IF($B9898="","",IFERROR(VLOOKUP($O9898,Leaders!$A:$B,2,0),"Not Mapped"))</f>
        <v/>
      </c>
    </row>
    <row r="9899">
      <c r="A9899" s="16" t="n"/>
      <c r="G9899" s="17" t="n"/>
      <c r="H9899" s="17" t="n"/>
      <c r="I9899" s="17" t="n"/>
      <c r="J9899" s="17" t="n"/>
      <c r="K9899" s="17" t="n"/>
      <c r="L9899" s="17" t="n"/>
      <c r="N9899">
        <f>IF($B9899="","",IF($C9899="SUPERSTORE","Superstore","DH"))</f>
        <v/>
      </c>
      <c r="O9899">
        <f>IF($B9899="","",IFERROR(VLOOKUP($B9899,Mapping!$A:$C,2,0),"Not Mapped"))</f>
        <v/>
      </c>
      <c r="P9899">
        <f>IF($B9899="","",IFERROR(VLOOKUP($B9899,Mapping!$A:$C,3,0),"Not Mapped"))</f>
        <v/>
      </c>
      <c r="Q9899">
        <f>IF($B9899="","",IF(COUNTIF(Exclusions!$A:$A,$B9899)&gt;0,"Yes","No"))</f>
        <v/>
      </c>
      <c r="R9899" s="17">
        <f>IF($B9899="","",MIN(1,DAY($A9899)/IF($N9899="Superstore",Settings!$B$5,Settings!$B$4)))</f>
        <v/>
      </c>
      <c r="S9899" s="17">
        <f>IF(OR($B9899="",$G9899="",$R9899=0),"",$G9899/$R9899)</f>
        <v/>
      </c>
      <c r="T9899">
        <f>IF($S9899="","",IF($S9899&lt;Settings!$B$8,"Critical",IF($S9899&lt;Settings!$B$9,"Semi Critical","Non Critical")))</f>
        <v/>
      </c>
      <c r="U9899">
        <f>IF($B9899="","",IFERROR(VLOOKUP($O9899,Leaders!$A:$B,2,0),"Not Mapped"))</f>
        <v/>
      </c>
    </row>
    <row r="9900">
      <c r="A9900" s="16" t="n"/>
      <c r="G9900" s="17" t="n"/>
      <c r="H9900" s="17" t="n"/>
      <c r="I9900" s="17" t="n"/>
      <c r="J9900" s="17" t="n"/>
      <c r="K9900" s="17" t="n"/>
      <c r="L9900" s="17" t="n"/>
      <c r="N9900">
        <f>IF($B9900="","",IF($C9900="SUPERSTORE","Superstore","DH"))</f>
        <v/>
      </c>
      <c r="O9900">
        <f>IF($B9900="","",IFERROR(VLOOKUP($B9900,Mapping!$A:$C,2,0),"Not Mapped"))</f>
        <v/>
      </c>
      <c r="P9900">
        <f>IF($B9900="","",IFERROR(VLOOKUP($B9900,Mapping!$A:$C,3,0),"Not Mapped"))</f>
        <v/>
      </c>
      <c r="Q9900">
        <f>IF($B9900="","",IF(COUNTIF(Exclusions!$A:$A,$B9900)&gt;0,"Yes","No"))</f>
        <v/>
      </c>
      <c r="R9900" s="17">
        <f>IF($B9900="","",MIN(1,DAY($A9900)/IF($N9900="Superstore",Settings!$B$5,Settings!$B$4)))</f>
        <v/>
      </c>
      <c r="S9900" s="17">
        <f>IF(OR($B9900="",$G9900="",$R9900=0),"",$G9900/$R9900)</f>
        <v/>
      </c>
      <c r="T9900">
        <f>IF($S9900="","",IF($S9900&lt;Settings!$B$8,"Critical",IF($S9900&lt;Settings!$B$9,"Semi Critical","Non Critical")))</f>
        <v/>
      </c>
      <c r="U9900">
        <f>IF($B9900="","",IFERROR(VLOOKUP($O9900,Leaders!$A:$B,2,0),"Not Mapped"))</f>
        <v/>
      </c>
    </row>
    <row r="9901">
      <c r="A9901" s="16" t="n"/>
      <c r="G9901" s="17" t="n"/>
      <c r="H9901" s="17" t="n"/>
      <c r="I9901" s="17" t="n"/>
      <c r="J9901" s="17" t="n"/>
      <c r="K9901" s="17" t="n"/>
      <c r="L9901" s="17" t="n"/>
      <c r="N9901">
        <f>IF($B9901="","",IF($C9901="SUPERSTORE","Superstore","DH"))</f>
        <v/>
      </c>
      <c r="O9901">
        <f>IF($B9901="","",IFERROR(VLOOKUP($B9901,Mapping!$A:$C,2,0),"Not Mapped"))</f>
        <v/>
      </c>
      <c r="P9901">
        <f>IF($B9901="","",IFERROR(VLOOKUP($B9901,Mapping!$A:$C,3,0),"Not Mapped"))</f>
        <v/>
      </c>
      <c r="Q9901">
        <f>IF($B9901="","",IF(COUNTIF(Exclusions!$A:$A,$B9901)&gt;0,"Yes","No"))</f>
        <v/>
      </c>
      <c r="R9901" s="17">
        <f>IF($B9901="","",MIN(1,DAY($A9901)/IF($N9901="Superstore",Settings!$B$5,Settings!$B$4)))</f>
        <v/>
      </c>
      <c r="S9901" s="17">
        <f>IF(OR($B9901="",$G9901="",$R9901=0),"",$G9901/$R9901)</f>
        <v/>
      </c>
      <c r="T9901">
        <f>IF($S9901="","",IF($S9901&lt;Settings!$B$8,"Critical",IF($S9901&lt;Settings!$B$9,"Semi Critical","Non Critical")))</f>
        <v/>
      </c>
      <c r="U9901">
        <f>IF($B9901="","",IFERROR(VLOOKUP($O9901,Leaders!$A:$B,2,0),"Not Mapped"))</f>
        <v/>
      </c>
    </row>
    <row r="9902">
      <c r="A9902" s="16" t="n"/>
      <c r="G9902" s="17" t="n"/>
      <c r="H9902" s="17" t="n"/>
      <c r="I9902" s="17" t="n"/>
      <c r="J9902" s="17" t="n"/>
      <c r="K9902" s="17" t="n"/>
      <c r="L9902" s="17" t="n"/>
      <c r="N9902">
        <f>IF($B9902="","",IF($C9902="SUPERSTORE","Superstore","DH"))</f>
        <v/>
      </c>
      <c r="O9902">
        <f>IF($B9902="","",IFERROR(VLOOKUP($B9902,Mapping!$A:$C,2,0),"Not Mapped"))</f>
        <v/>
      </c>
      <c r="P9902">
        <f>IF($B9902="","",IFERROR(VLOOKUP($B9902,Mapping!$A:$C,3,0),"Not Mapped"))</f>
        <v/>
      </c>
      <c r="Q9902">
        <f>IF($B9902="","",IF(COUNTIF(Exclusions!$A:$A,$B9902)&gt;0,"Yes","No"))</f>
        <v/>
      </c>
      <c r="R9902" s="17">
        <f>IF($B9902="","",MIN(1,DAY($A9902)/IF($N9902="Superstore",Settings!$B$5,Settings!$B$4)))</f>
        <v/>
      </c>
      <c r="S9902" s="17">
        <f>IF(OR($B9902="",$G9902="",$R9902=0),"",$G9902/$R9902)</f>
        <v/>
      </c>
      <c r="T9902">
        <f>IF($S9902="","",IF($S9902&lt;Settings!$B$8,"Critical",IF($S9902&lt;Settings!$B$9,"Semi Critical","Non Critical")))</f>
        <v/>
      </c>
      <c r="U9902">
        <f>IF($B9902="","",IFERROR(VLOOKUP($O9902,Leaders!$A:$B,2,0),"Not Mapped"))</f>
        <v/>
      </c>
    </row>
    <row r="9903">
      <c r="A9903" s="16" t="n"/>
      <c r="G9903" s="17" t="n"/>
      <c r="H9903" s="17" t="n"/>
      <c r="I9903" s="17" t="n"/>
      <c r="J9903" s="17" t="n"/>
      <c r="K9903" s="17" t="n"/>
      <c r="L9903" s="17" t="n"/>
      <c r="N9903">
        <f>IF($B9903="","",IF($C9903="SUPERSTORE","Superstore","DH"))</f>
        <v/>
      </c>
      <c r="O9903">
        <f>IF($B9903="","",IFERROR(VLOOKUP($B9903,Mapping!$A:$C,2,0),"Not Mapped"))</f>
        <v/>
      </c>
      <c r="P9903">
        <f>IF($B9903="","",IFERROR(VLOOKUP($B9903,Mapping!$A:$C,3,0),"Not Mapped"))</f>
        <v/>
      </c>
      <c r="Q9903">
        <f>IF($B9903="","",IF(COUNTIF(Exclusions!$A:$A,$B9903)&gt;0,"Yes","No"))</f>
        <v/>
      </c>
      <c r="R9903" s="17">
        <f>IF($B9903="","",MIN(1,DAY($A9903)/IF($N9903="Superstore",Settings!$B$5,Settings!$B$4)))</f>
        <v/>
      </c>
      <c r="S9903" s="17">
        <f>IF(OR($B9903="",$G9903="",$R9903=0),"",$G9903/$R9903)</f>
        <v/>
      </c>
      <c r="T9903">
        <f>IF($S9903="","",IF($S9903&lt;Settings!$B$8,"Critical",IF($S9903&lt;Settings!$B$9,"Semi Critical","Non Critical")))</f>
        <v/>
      </c>
      <c r="U9903">
        <f>IF($B9903="","",IFERROR(VLOOKUP($O9903,Leaders!$A:$B,2,0),"Not Mapped"))</f>
        <v/>
      </c>
    </row>
    <row r="9904">
      <c r="A9904" s="16" t="n"/>
      <c r="G9904" s="17" t="n"/>
      <c r="H9904" s="17" t="n"/>
      <c r="I9904" s="17" t="n"/>
      <c r="J9904" s="17" t="n"/>
      <c r="K9904" s="17" t="n"/>
      <c r="L9904" s="17" t="n"/>
      <c r="N9904">
        <f>IF($B9904="","",IF($C9904="SUPERSTORE","Superstore","DH"))</f>
        <v/>
      </c>
      <c r="O9904">
        <f>IF($B9904="","",IFERROR(VLOOKUP($B9904,Mapping!$A:$C,2,0),"Not Mapped"))</f>
        <v/>
      </c>
      <c r="P9904">
        <f>IF($B9904="","",IFERROR(VLOOKUP($B9904,Mapping!$A:$C,3,0),"Not Mapped"))</f>
        <v/>
      </c>
      <c r="Q9904">
        <f>IF($B9904="","",IF(COUNTIF(Exclusions!$A:$A,$B9904)&gt;0,"Yes","No"))</f>
        <v/>
      </c>
      <c r="R9904" s="17">
        <f>IF($B9904="","",MIN(1,DAY($A9904)/IF($N9904="Superstore",Settings!$B$5,Settings!$B$4)))</f>
        <v/>
      </c>
      <c r="S9904" s="17">
        <f>IF(OR($B9904="",$G9904="",$R9904=0),"",$G9904/$R9904)</f>
        <v/>
      </c>
      <c r="T9904">
        <f>IF($S9904="","",IF($S9904&lt;Settings!$B$8,"Critical",IF($S9904&lt;Settings!$B$9,"Semi Critical","Non Critical")))</f>
        <v/>
      </c>
      <c r="U9904">
        <f>IF($B9904="","",IFERROR(VLOOKUP($O9904,Leaders!$A:$B,2,0),"Not Mapped"))</f>
        <v/>
      </c>
    </row>
    <row r="9905">
      <c r="A9905" s="16" t="n"/>
      <c r="G9905" s="17" t="n"/>
      <c r="H9905" s="17" t="n"/>
      <c r="I9905" s="17" t="n"/>
      <c r="J9905" s="17" t="n"/>
      <c r="K9905" s="17" t="n"/>
      <c r="L9905" s="17" t="n"/>
      <c r="N9905">
        <f>IF($B9905="","",IF($C9905="SUPERSTORE","Superstore","DH"))</f>
        <v/>
      </c>
      <c r="O9905">
        <f>IF($B9905="","",IFERROR(VLOOKUP($B9905,Mapping!$A:$C,2,0),"Not Mapped"))</f>
        <v/>
      </c>
      <c r="P9905">
        <f>IF($B9905="","",IFERROR(VLOOKUP($B9905,Mapping!$A:$C,3,0),"Not Mapped"))</f>
        <v/>
      </c>
      <c r="Q9905">
        <f>IF($B9905="","",IF(COUNTIF(Exclusions!$A:$A,$B9905)&gt;0,"Yes","No"))</f>
        <v/>
      </c>
      <c r="R9905" s="17">
        <f>IF($B9905="","",MIN(1,DAY($A9905)/IF($N9905="Superstore",Settings!$B$5,Settings!$B$4)))</f>
        <v/>
      </c>
      <c r="S9905" s="17">
        <f>IF(OR($B9905="",$G9905="",$R9905=0),"",$G9905/$R9905)</f>
        <v/>
      </c>
      <c r="T9905">
        <f>IF($S9905="","",IF($S9905&lt;Settings!$B$8,"Critical",IF($S9905&lt;Settings!$B$9,"Semi Critical","Non Critical")))</f>
        <v/>
      </c>
      <c r="U9905">
        <f>IF($B9905="","",IFERROR(VLOOKUP($O9905,Leaders!$A:$B,2,0),"Not Mapped"))</f>
        <v/>
      </c>
    </row>
    <row r="9906">
      <c r="A9906" s="16" t="n"/>
      <c r="G9906" s="17" t="n"/>
      <c r="H9906" s="17" t="n"/>
      <c r="I9906" s="17" t="n"/>
      <c r="J9906" s="17" t="n"/>
      <c r="K9906" s="17" t="n"/>
      <c r="L9906" s="17" t="n"/>
      <c r="N9906">
        <f>IF($B9906="","",IF($C9906="SUPERSTORE","Superstore","DH"))</f>
        <v/>
      </c>
      <c r="O9906">
        <f>IF($B9906="","",IFERROR(VLOOKUP($B9906,Mapping!$A:$C,2,0),"Not Mapped"))</f>
        <v/>
      </c>
      <c r="P9906">
        <f>IF($B9906="","",IFERROR(VLOOKUP($B9906,Mapping!$A:$C,3,0),"Not Mapped"))</f>
        <v/>
      </c>
      <c r="Q9906">
        <f>IF($B9906="","",IF(COUNTIF(Exclusions!$A:$A,$B9906)&gt;0,"Yes","No"))</f>
        <v/>
      </c>
      <c r="R9906" s="17">
        <f>IF($B9906="","",MIN(1,DAY($A9906)/IF($N9906="Superstore",Settings!$B$5,Settings!$B$4)))</f>
        <v/>
      </c>
      <c r="S9906" s="17">
        <f>IF(OR($B9906="",$G9906="",$R9906=0),"",$G9906/$R9906)</f>
        <v/>
      </c>
      <c r="T9906">
        <f>IF($S9906="","",IF($S9906&lt;Settings!$B$8,"Critical",IF($S9906&lt;Settings!$B$9,"Semi Critical","Non Critical")))</f>
        <v/>
      </c>
      <c r="U9906">
        <f>IF($B9906="","",IFERROR(VLOOKUP($O9906,Leaders!$A:$B,2,0),"Not Mapped"))</f>
        <v/>
      </c>
    </row>
    <row r="9907">
      <c r="A9907" s="16" t="n"/>
      <c r="G9907" s="17" t="n"/>
      <c r="H9907" s="17" t="n"/>
      <c r="I9907" s="17" t="n"/>
      <c r="J9907" s="17" t="n"/>
      <c r="K9907" s="17" t="n"/>
      <c r="L9907" s="17" t="n"/>
      <c r="N9907">
        <f>IF($B9907="","",IF($C9907="SUPERSTORE","Superstore","DH"))</f>
        <v/>
      </c>
      <c r="O9907">
        <f>IF($B9907="","",IFERROR(VLOOKUP($B9907,Mapping!$A:$C,2,0),"Not Mapped"))</f>
        <v/>
      </c>
      <c r="P9907">
        <f>IF($B9907="","",IFERROR(VLOOKUP($B9907,Mapping!$A:$C,3,0),"Not Mapped"))</f>
        <v/>
      </c>
      <c r="Q9907">
        <f>IF($B9907="","",IF(COUNTIF(Exclusions!$A:$A,$B9907)&gt;0,"Yes","No"))</f>
        <v/>
      </c>
      <c r="R9907" s="17">
        <f>IF($B9907="","",MIN(1,DAY($A9907)/IF($N9907="Superstore",Settings!$B$5,Settings!$B$4)))</f>
        <v/>
      </c>
      <c r="S9907" s="17">
        <f>IF(OR($B9907="",$G9907="",$R9907=0),"",$G9907/$R9907)</f>
        <v/>
      </c>
      <c r="T9907">
        <f>IF($S9907="","",IF($S9907&lt;Settings!$B$8,"Critical",IF($S9907&lt;Settings!$B$9,"Semi Critical","Non Critical")))</f>
        <v/>
      </c>
      <c r="U9907">
        <f>IF($B9907="","",IFERROR(VLOOKUP($O9907,Leaders!$A:$B,2,0),"Not Mapped"))</f>
        <v/>
      </c>
    </row>
    <row r="9908">
      <c r="A9908" s="16" t="n"/>
      <c r="G9908" s="17" t="n"/>
      <c r="H9908" s="17" t="n"/>
      <c r="I9908" s="17" t="n"/>
      <c r="J9908" s="17" t="n"/>
      <c r="K9908" s="17" t="n"/>
      <c r="L9908" s="17" t="n"/>
      <c r="N9908">
        <f>IF($B9908="","",IF($C9908="SUPERSTORE","Superstore","DH"))</f>
        <v/>
      </c>
      <c r="O9908">
        <f>IF($B9908="","",IFERROR(VLOOKUP($B9908,Mapping!$A:$C,2,0),"Not Mapped"))</f>
        <v/>
      </c>
      <c r="P9908">
        <f>IF($B9908="","",IFERROR(VLOOKUP($B9908,Mapping!$A:$C,3,0),"Not Mapped"))</f>
        <v/>
      </c>
      <c r="Q9908">
        <f>IF($B9908="","",IF(COUNTIF(Exclusions!$A:$A,$B9908)&gt;0,"Yes","No"))</f>
        <v/>
      </c>
      <c r="R9908" s="17">
        <f>IF($B9908="","",MIN(1,DAY($A9908)/IF($N9908="Superstore",Settings!$B$5,Settings!$B$4)))</f>
        <v/>
      </c>
      <c r="S9908" s="17">
        <f>IF(OR($B9908="",$G9908="",$R9908=0),"",$G9908/$R9908)</f>
        <v/>
      </c>
      <c r="T9908">
        <f>IF($S9908="","",IF($S9908&lt;Settings!$B$8,"Critical",IF($S9908&lt;Settings!$B$9,"Semi Critical","Non Critical")))</f>
        <v/>
      </c>
      <c r="U9908">
        <f>IF($B9908="","",IFERROR(VLOOKUP($O9908,Leaders!$A:$B,2,0),"Not Mapped"))</f>
        <v/>
      </c>
    </row>
    <row r="9909">
      <c r="A9909" s="16" t="n"/>
      <c r="G9909" s="17" t="n"/>
      <c r="H9909" s="17" t="n"/>
      <c r="I9909" s="17" t="n"/>
      <c r="J9909" s="17" t="n"/>
      <c r="K9909" s="17" t="n"/>
      <c r="L9909" s="17" t="n"/>
      <c r="N9909">
        <f>IF($B9909="","",IF($C9909="SUPERSTORE","Superstore","DH"))</f>
        <v/>
      </c>
      <c r="O9909">
        <f>IF($B9909="","",IFERROR(VLOOKUP($B9909,Mapping!$A:$C,2,0),"Not Mapped"))</f>
        <v/>
      </c>
      <c r="P9909">
        <f>IF($B9909="","",IFERROR(VLOOKUP($B9909,Mapping!$A:$C,3,0),"Not Mapped"))</f>
        <v/>
      </c>
      <c r="Q9909">
        <f>IF($B9909="","",IF(COUNTIF(Exclusions!$A:$A,$B9909)&gt;0,"Yes","No"))</f>
        <v/>
      </c>
      <c r="R9909" s="17">
        <f>IF($B9909="","",MIN(1,DAY($A9909)/IF($N9909="Superstore",Settings!$B$5,Settings!$B$4)))</f>
        <v/>
      </c>
      <c r="S9909" s="17">
        <f>IF(OR($B9909="",$G9909="",$R9909=0),"",$G9909/$R9909)</f>
        <v/>
      </c>
      <c r="T9909">
        <f>IF($S9909="","",IF($S9909&lt;Settings!$B$8,"Critical",IF($S9909&lt;Settings!$B$9,"Semi Critical","Non Critical")))</f>
        <v/>
      </c>
      <c r="U9909">
        <f>IF($B9909="","",IFERROR(VLOOKUP($O9909,Leaders!$A:$B,2,0),"Not Mapped"))</f>
        <v/>
      </c>
    </row>
    <row r="9910">
      <c r="A9910" s="16" t="n"/>
      <c r="G9910" s="17" t="n"/>
      <c r="H9910" s="17" t="n"/>
      <c r="I9910" s="17" t="n"/>
      <c r="J9910" s="17" t="n"/>
      <c r="K9910" s="17" t="n"/>
      <c r="L9910" s="17" t="n"/>
      <c r="N9910">
        <f>IF($B9910="","",IF($C9910="SUPERSTORE","Superstore","DH"))</f>
        <v/>
      </c>
      <c r="O9910">
        <f>IF($B9910="","",IFERROR(VLOOKUP($B9910,Mapping!$A:$C,2,0),"Not Mapped"))</f>
        <v/>
      </c>
      <c r="P9910">
        <f>IF($B9910="","",IFERROR(VLOOKUP($B9910,Mapping!$A:$C,3,0),"Not Mapped"))</f>
        <v/>
      </c>
      <c r="Q9910">
        <f>IF($B9910="","",IF(COUNTIF(Exclusions!$A:$A,$B9910)&gt;0,"Yes","No"))</f>
        <v/>
      </c>
      <c r="R9910" s="17">
        <f>IF($B9910="","",MIN(1,DAY($A9910)/IF($N9910="Superstore",Settings!$B$5,Settings!$B$4)))</f>
        <v/>
      </c>
      <c r="S9910" s="17">
        <f>IF(OR($B9910="",$G9910="",$R9910=0),"",$G9910/$R9910)</f>
        <v/>
      </c>
      <c r="T9910">
        <f>IF($S9910="","",IF($S9910&lt;Settings!$B$8,"Critical",IF($S9910&lt;Settings!$B$9,"Semi Critical","Non Critical")))</f>
        <v/>
      </c>
      <c r="U9910">
        <f>IF($B9910="","",IFERROR(VLOOKUP($O9910,Leaders!$A:$B,2,0),"Not Mapped"))</f>
        <v/>
      </c>
    </row>
    <row r="9911">
      <c r="A9911" s="16" t="n"/>
      <c r="G9911" s="17" t="n"/>
      <c r="H9911" s="17" t="n"/>
      <c r="I9911" s="17" t="n"/>
      <c r="J9911" s="17" t="n"/>
      <c r="K9911" s="17" t="n"/>
      <c r="L9911" s="17" t="n"/>
      <c r="N9911">
        <f>IF($B9911="","",IF($C9911="SUPERSTORE","Superstore","DH"))</f>
        <v/>
      </c>
      <c r="O9911">
        <f>IF($B9911="","",IFERROR(VLOOKUP($B9911,Mapping!$A:$C,2,0),"Not Mapped"))</f>
        <v/>
      </c>
      <c r="P9911">
        <f>IF($B9911="","",IFERROR(VLOOKUP($B9911,Mapping!$A:$C,3,0),"Not Mapped"))</f>
        <v/>
      </c>
      <c r="Q9911">
        <f>IF($B9911="","",IF(COUNTIF(Exclusions!$A:$A,$B9911)&gt;0,"Yes","No"))</f>
        <v/>
      </c>
      <c r="R9911" s="17">
        <f>IF($B9911="","",MIN(1,DAY($A9911)/IF($N9911="Superstore",Settings!$B$5,Settings!$B$4)))</f>
        <v/>
      </c>
      <c r="S9911" s="17">
        <f>IF(OR($B9911="",$G9911="",$R9911=0),"",$G9911/$R9911)</f>
        <v/>
      </c>
      <c r="T9911">
        <f>IF($S9911="","",IF($S9911&lt;Settings!$B$8,"Critical",IF($S9911&lt;Settings!$B$9,"Semi Critical","Non Critical")))</f>
        <v/>
      </c>
      <c r="U9911">
        <f>IF($B9911="","",IFERROR(VLOOKUP($O9911,Leaders!$A:$B,2,0),"Not Mapped"))</f>
        <v/>
      </c>
    </row>
    <row r="9912">
      <c r="A9912" s="16" t="n"/>
      <c r="G9912" s="17" t="n"/>
      <c r="H9912" s="17" t="n"/>
      <c r="I9912" s="17" t="n"/>
      <c r="J9912" s="17" t="n"/>
      <c r="K9912" s="17" t="n"/>
      <c r="L9912" s="17" t="n"/>
      <c r="N9912">
        <f>IF($B9912="","",IF($C9912="SUPERSTORE","Superstore","DH"))</f>
        <v/>
      </c>
      <c r="O9912">
        <f>IF($B9912="","",IFERROR(VLOOKUP($B9912,Mapping!$A:$C,2,0),"Not Mapped"))</f>
        <v/>
      </c>
      <c r="P9912">
        <f>IF($B9912="","",IFERROR(VLOOKUP($B9912,Mapping!$A:$C,3,0),"Not Mapped"))</f>
        <v/>
      </c>
      <c r="Q9912">
        <f>IF($B9912="","",IF(COUNTIF(Exclusions!$A:$A,$B9912)&gt;0,"Yes","No"))</f>
        <v/>
      </c>
      <c r="R9912" s="17">
        <f>IF($B9912="","",MIN(1,DAY($A9912)/IF($N9912="Superstore",Settings!$B$5,Settings!$B$4)))</f>
        <v/>
      </c>
      <c r="S9912" s="17">
        <f>IF(OR($B9912="",$G9912="",$R9912=0),"",$G9912/$R9912)</f>
        <v/>
      </c>
      <c r="T9912">
        <f>IF($S9912="","",IF($S9912&lt;Settings!$B$8,"Critical",IF($S9912&lt;Settings!$B$9,"Semi Critical","Non Critical")))</f>
        <v/>
      </c>
      <c r="U9912">
        <f>IF($B9912="","",IFERROR(VLOOKUP($O9912,Leaders!$A:$B,2,0),"Not Mapped"))</f>
        <v/>
      </c>
    </row>
    <row r="9913">
      <c r="A9913" s="16" t="n"/>
      <c r="G9913" s="17" t="n"/>
      <c r="H9913" s="17" t="n"/>
      <c r="I9913" s="17" t="n"/>
      <c r="J9913" s="17" t="n"/>
      <c r="K9913" s="17" t="n"/>
      <c r="L9913" s="17" t="n"/>
      <c r="N9913">
        <f>IF($B9913="","",IF($C9913="SUPERSTORE","Superstore","DH"))</f>
        <v/>
      </c>
      <c r="O9913">
        <f>IF($B9913="","",IFERROR(VLOOKUP($B9913,Mapping!$A:$C,2,0),"Not Mapped"))</f>
        <v/>
      </c>
      <c r="P9913">
        <f>IF($B9913="","",IFERROR(VLOOKUP($B9913,Mapping!$A:$C,3,0),"Not Mapped"))</f>
        <v/>
      </c>
      <c r="Q9913">
        <f>IF($B9913="","",IF(COUNTIF(Exclusions!$A:$A,$B9913)&gt;0,"Yes","No"))</f>
        <v/>
      </c>
      <c r="R9913" s="17">
        <f>IF($B9913="","",MIN(1,DAY($A9913)/IF($N9913="Superstore",Settings!$B$5,Settings!$B$4)))</f>
        <v/>
      </c>
      <c r="S9913" s="17">
        <f>IF(OR($B9913="",$G9913="",$R9913=0),"",$G9913/$R9913)</f>
        <v/>
      </c>
      <c r="T9913">
        <f>IF($S9913="","",IF($S9913&lt;Settings!$B$8,"Critical",IF($S9913&lt;Settings!$B$9,"Semi Critical","Non Critical")))</f>
        <v/>
      </c>
      <c r="U9913">
        <f>IF($B9913="","",IFERROR(VLOOKUP($O9913,Leaders!$A:$B,2,0),"Not Mapped"))</f>
        <v/>
      </c>
    </row>
    <row r="9914">
      <c r="A9914" s="16" t="n"/>
      <c r="G9914" s="17" t="n"/>
      <c r="H9914" s="17" t="n"/>
      <c r="I9914" s="17" t="n"/>
      <c r="J9914" s="17" t="n"/>
      <c r="K9914" s="17" t="n"/>
      <c r="L9914" s="17" t="n"/>
      <c r="N9914">
        <f>IF($B9914="","",IF($C9914="SUPERSTORE","Superstore","DH"))</f>
        <v/>
      </c>
      <c r="O9914">
        <f>IF($B9914="","",IFERROR(VLOOKUP($B9914,Mapping!$A:$C,2,0),"Not Mapped"))</f>
        <v/>
      </c>
      <c r="P9914">
        <f>IF($B9914="","",IFERROR(VLOOKUP($B9914,Mapping!$A:$C,3,0),"Not Mapped"))</f>
        <v/>
      </c>
      <c r="Q9914">
        <f>IF($B9914="","",IF(COUNTIF(Exclusions!$A:$A,$B9914)&gt;0,"Yes","No"))</f>
        <v/>
      </c>
      <c r="R9914" s="17">
        <f>IF($B9914="","",MIN(1,DAY($A9914)/IF($N9914="Superstore",Settings!$B$5,Settings!$B$4)))</f>
        <v/>
      </c>
      <c r="S9914" s="17">
        <f>IF(OR($B9914="",$G9914="",$R9914=0),"",$G9914/$R9914)</f>
        <v/>
      </c>
      <c r="T9914">
        <f>IF($S9914="","",IF($S9914&lt;Settings!$B$8,"Critical",IF($S9914&lt;Settings!$B$9,"Semi Critical","Non Critical")))</f>
        <v/>
      </c>
      <c r="U9914">
        <f>IF($B9914="","",IFERROR(VLOOKUP($O9914,Leaders!$A:$B,2,0),"Not Mapped"))</f>
        <v/>
      </c>
    </row>
    <row r="9915">
      <c r="A9915" s="16" t="n"/>
      <c r="G9915" s="17" t="n"/>
      <c r="H9915" s="17" t="n"/>
      <c r="I9915" s="17" t="n"/>
      <c r="J9915" s="17" t="n"/>
      <c r="K9915" s="17" t="n"/>
      <c r="L9915" s="17" t="n"/>
      <c r="N9915">
        <f>IF($B9915="","",IF($C9915="SUPERSTORE","Superstore","DH"))</f>
        <v/>
      </c>
      <c r="O9915">
        <f>IF($B9915="","",IFERROR(VLOOKUP($B9915,Mapping!$A:$C,2,0),"Not Mapped"))</f>
        <v/>
      </c>
      <c r="P9915">
        <f>IF($B9915="","",IFERROR(VLOOKUP($B9915,Mapping!$A:$C,3,0),"Not Mapped"))</f>
        <v/>
      </c>
      <c r="Q9915">
        <f>IF($B9915="","",IF(COUNTIF(Exclusions!$A:$A,$B9915)&gt;0,"Yes","No"))</f>
        <v/>
      </c>
      <c r="R9915" s="17">
        <f>IF($B9915="","",MIN(1,DAY($A9915)/IF($N9915="Superstore",Settings!$B$5,Settings!$B$4)))</f>
        <v/>
      </c>
      <c r="S9915" s="17">
        <f>IF(OR($B9915="",$G9915="",$R9915=0),"",$G9915/$R9915)</f>
        <v/>
      </c>
      <c r="T9915">
        <f>IF($S9915="","",IF($S9915&lt;Settings!$B$8,"Critical",IF($S9915&lt;Settings!$B$9,"Semi Critical","Non Critical")))</f>
        <v/>
      </c>
      <c r="U9915">
        <f>IF($B9915="","",IFERROR(VLOOKUP($O9915,Leaders!$A:$B,2,0),"Not Mapped"))</f>
        <v/>
      </c>
    </row>
    <row r="9916">
      <c r="A9916" s="16" t="n"/>
      <c r="G9916" s="17" t="n"/>
      <c r="H9916" s="17" t="n"/>
      <c r="I9916" s="17" t="n"/>
      <c r="J9916" s="17" t="n"/>
      <c r="K9916" s="17" t="n"/>
      <c r="L9916" s="17" t="n"/>
      <c r="N9916">
        <f>IF($B9916="","",IF($C9916="SUPERSTORE","Superstore","DH"))</f>
        <v/>
      </c>
      <c r="O9916">
        <f>IF($B9916="","",IFERROR(VLOOKUP($B9916,Mapping!$A:$C,2,0),"Not Mapped"))</f>
        <v/>
      </c>
      <c r="P9916">
        <f>IF($B9916="","",IFERROR(VLOOKUP($B9916,Mapping!$A:$C,3,0),"Not Mapped"))</f>
        <v/>
      </c>
      <c r="Q9916">
        <f>IF($B9916="","",IF(COUNTIF(Exclusions!$A:$A,$B9916)&gt;0,"Yes","No"))</f>
        <v/>
      </c>
      <c r="R9916" s="17">
        <f>IF($B9916="","",MIN(1,DAY($A9916)/IF($N9916="Superstore",Settings!$B$5,Settings!$B$4)))</f>
        <v/>
      </c>
      <c r="S9916" s="17">
        <f>IF(OR($B9916="",$G9916="",$R9916=0),"",$G9916/$R9916)</f>
        <v/>
      </c>
      <c r="T9916">
        <f>IF($S9916="","",IF($S9916&lt;Settings!$B$8,"Critical",IF($S9916&lt;Settings!$B$9,"Semi Critical","Non Critical")))</f>
        <v/>
      </c>
      <c r="U9916">
        <f>IF($B9916="","",IFERROR(VLOOKUP($O9916,Leaders!$A:$B,2,0),"Not Mapped"))</f>
        <v/>
      </c>
    </row>
    <row r="9917">
      <c r="A9917" s="16" t="n"/>
      <c r="G9917" s="17" t="n"/>
      <c r="H9917" s="17" t="n"/>
      <c r="I9917" s="17" t="n"/>
      <c r="J9917" s="17" t="n"/>
      <c r="K9917" s="17" t="n"/>
      <c r="L9917" s="17" t="n"/>
      <c r="N9917">
        <f>IF($B9917="","",IF($C9917="SUPERSTORE","Superstore","DH"))</f>
        <v/>
      </c>
      <c r="O9917">
        <f>IF($B9917="","",IFERROR(VLOOKUP($B9917,Mapping!$A:$C,2,0),"Not Mapped"))</f>
        <v/>
      </c>
      <c r="P9917">
        <f>IF($B9917="","",IFERROR(VLOOKUP($B9917,Mapping!$A:$C,3,0),"Not Mapped"))</f>
        <v/>
      </c>
      <c r="Q9917">
        <f>IF($B9917="","",IF(COUNTIF(Exclusions!$A:$A,$B9917)&gt;0,"Yes","No"))</f>
        <v/>
      </c>
      <c r="R9917" s="17">
        <f>IF($B9917="","",MIN(1,DAY($A9917)/IF($N9917="Superstore",Settings!$B$5,Settings!$B$4)))</f>
        <v/>
      </c>
      <c r="S9917" s="17">
        <f>IF(OR($B9917="",$G9917="",$R9917=0),"",$G9917/$R9917)</f>
        <v/>
      </c>
      <c r="T9917">
        <f>IF($S9917="","",IF($S9917&lt;Settings!$B$8,"Critical",IF($S9917&lt;Settings!$B$9,"Semi Critical","Non Critical")))</f>
        <v/>
      </c>
      <c r="U9917">
        <f>IF($B9917="","",IFERROR(VLOOKUP($O9917,Leaders!$A:$B,2,0),"Not Mapped"))</f>
        <v/>
      </c>
    </row>
    <row r="9918">
      <c r="A9918" s="16" t="n"/>
      <c r="G9918" s="17" t="n"/>
      <c r="H9918" s="17" t="n"/>
      <c r="I9918" s="17" t="n"/>
      <c r="J9918" s="17" t="n"/>
      <c r="K9918" s="17" t="n"/>
      <c r="L9918" s="17" t="n"/>
      <c r="N9918">
        <f>IF($B9918="","",IF($C9918="SUPERSTORE","Superstore","DH"))</f>
        <v/>
      </c>
      <c r="O9918">
        <f>IF($B9918="","",IFERROR(VLOOKUP($B9918,Mapping!$A:$C,2,0),"Not Mapped"))</f>
        <v/>
      </c>
      <c r="P9918">
        <f>IF($B9918="","",IFERROR(VLOOKUP($B9918,Mapping!$A:$C,3,0),"Not Mapped"))</f>
        <v/>
      </c>
      <c r="Q9918">
        <f>IF($B9918="","",IF(COUNTIF(Exclusions!$A:$A,$B9918)&gt;0,"Yes","No"))</f>
        <v/>
      </c>
      <c r="R9918" s="17">
        <f>IF($B9918="","",MIN(1,DAY($A9918)/IF($N9918="Superstore",Settings!$B$5,Settings!$B$4)))</f>
        <v/>
      </c>
      <c r="S9918" s="17">
        <f>IF(OR($B9918="",$G9918="",$R9918=0),"",$G9918/$R9918)</f>
        <v/>
      </c>
      <c r="T9918">
        <f>IF($S9918="","",IF($S9918&lt;Settings!$B$8,"Critical",IF($S9918&lt;Settings!$B$9,"Semi Critical","Non Critical")))</f>
        <v/>
      </c>
      <c r="U9918">
        <f>IF($B9918="","",IFERROR(VLOOKUP($O9918,Leaders!$A:$B,2,0),"Not Mapped"))</f>
        <v/>
      </c>
    </row>
    <row r="9919">
      <c r="A9919" s="16" t="n"/>
      <c r="G9919" s="17" t="n"/>
      <c r="H9919" s="17" t="n"/>
      <c r="I9919" s="17" t="n"/>
      <c r="J9919" s="17" t="n"/>
      <c r="K9919" s="17" t="n"/>
      <c r="L9919" s="17" t="n"/>
      <c r="N9919">
        <f>IF($B9919="","",IF($C9919="SUPERSTORE","Superstore","DH"))</f>
        <v/>
      </c>
      <c r="O9919">
        <f>IF($B9919="","",IFERROR(VLOOKUP($B9919,Mapping!$A:$C,2,0),"Not Mapped"))</f>
        <v/>
      </c>
      <c r="P9919">
        <f>IF($B9919="","",IFERROR(VLOOKUP($B9919,Mapping!$A:$C,3,0),"Not Mapped"))</f>
        <v/>
      </c>
      <c r="Q9919">
        <f>IF($B9919="","",IF(COUNTIF(Exclusions!$A:$A,$B9919)&gt;0,"Yes","No"))</f>
        <v/>
      </c>
      <c r="R9919" s="17">
        <f>IF($B9919="","",MIN(1,DAY($A9919)/IF($N9919="Superstore",Settings!$B$5,Settings!$B$4)))</f>
        <v/>
      </c>
      <c r="S9919" s="17">
        <f>IF(OR($B9919="",$G9919="",$R9919=0),"",$G9919/$R9919)</f>
        <v/>
      </c>
      <c r="T9919">
        <f>IF($S9919="","",IF($S9919&lt;Settings!$B$8,"Critical",IF($S9919&lt;Settings!$B$9,"Semi Critical","Non Critical")))</f>
        <v/>
      </c>
      <c r="U9919">
        <f>IF($B9919="","",IFERROR(VLOOKUP($O9919,Leaders!$A:$B,2,0),"Not Mapped"))</f>
        <v/>
      </c>
    </row>
    <row r="9920">
      <c r="A9920" s="16" t="n"/>
      <c r="G9920" s="17" t="n"/>
      <c r="H9920" s="17" t="n"/>
      <c r="I9920" s="17" t="n"/>
      <c r="J9920" s="17" t="n"/>
      <c r="K9920" s="17" t="n"/>
      <c r="L9920" s="17" t="n"/>
      <c r="N9920">
        <f>IF($B9920="","",IF($C9920="SUPERSTORE","Superstore","DH"))</f>
        <v/>
      </c>
      <c r="O9920">
        <f>IF($B9920="","",IFERROR(VLOOKUP($B9920,Mapping!$A:$C,2,0),"Not Mapped"))</f>
        <v/>
      </c>
      <c r="P9920">
        <f>IF($B9920="","",IFERROR(VLOOKUP($B9920,Mapping!$A:$C,3,0),"Not Mapped"))</f>
        <v/>
      </c>
      <c r="Q9920">
        <f>IF($B9920="","",IF(COUNTIF(Exclusions!$A:$A,$B9920)&gt;0,"Yes","No"))</f>
        <v/>
      </c>
      <c r="R9920" s="17">
        <f>IF($B9920="","",MIN(1,DAY($A9920)/IF($N9920="Superstore",Settings!$B$5,Settings!$B$4)))</f>
        <v/>
      </c>
      <c r="S9920" s="17">
        <f>IF(OR($B9920="",$G9920="",$R9920=0),"",$G9920/$R9920)</f>
        <v/>
      </c>
      <c r="T9920">
        <f>IF($S9920="","",IF($S9920&lt;Settings!$B$8,"Critical",IF($S9920&lt;Settings!$B$9,"Semi Critical","Non Critical")))</f>
        <v/>
      </c>
      <c r="U9920">
        <f>IF($B9920="","",IFERROR(VLOOKUP($O9920,Leaders!$A:$B,2,0),"Not Mapped"))</f>
        <v/>
      </c>
    </row>
    <row r="9921">
      <c r="A9921" s="16" t="n"/>
      <c r="G9921" s="17" t="n"/>
      <c r="H9921" s="17" t="n"/>
      <c r="I9921" s="17" t="n"/>
      <c r="J9921" s="17" t="n"/>
      <c r="K9921" s="17" t="n"/>
      <c r="L9921" s="17" t="n"/>
      <c r="N9921">
        <f>IF($B9921="","",IF($C9921="SUPERSTORE","Superstore","DH"))</f>
        <v/>
      </c>
      <c r="O9921">
        <f>IF($B9921="","",IFERROR(VLOOKUP($B9921,Mapping!$A:$C,2,0),"Not Mapped"))</f>
        <v/>
      </c>
      <c r="P9921">
        <f>IF($B9921="","",IFERROR(VLOOKUP($B9921,Mapping!$A:$C,3,0),"Not Mapped"))</f>
        <v/>
      </c>
      <c r="Q9921">
        <f>IF($B9921="","",IF(COUNTIF(Exclusions!$A:$A,$B9921)&gt;0,"Yes","No"))</f>
        <v/>
      </c>
      <c r="R9921" s="17">
        <f>IF($B9921="","",MIN(1,DAY($A9921)/IF($N9921="Superstore",Settings!$B$5,Settings!$B$4)))</f>
        <v/>
      </c>
      <c r="S9921" s="17">
        <f>IF(OR($B9921="",$G9921="",$R9921=0),"",$G9921/$R9921)</f>
        <v/>
      </c>
      <c r="T9921">
        <f>IF($S9921="","",IF($S9921&lt;Settings!$B$8,"Critical",IF($S9921&lt;Settings!$B$9,"Semi Critical","Non Critical")))</f>
        <v/>
      </c>
      <c r="U9921">
        <f>IF($B9921="","",IFERROR(VLOOKUP($O9921,Leaders!$A:$B,2,0),"Not Mapped"))</f>
        <v/>
      </c>
    </row>
    <row r="9922">
      <c r="A9922" s="16" t="n"/>
      <c r="G9922" s="17" t="n"/>
      <c r="H9922" s="17" t="n"/>
      <c r="I9922" s="17" t="n"/>
      <c r="J9922" s="17" t="n"/>
      <c r="K9922" s="17" t="n"/>
      <c r="L9922" s="17" t="n"/>
      <c r="N9922">
        <f>IF($B9922="","",IF($C9922="SUPERSTORE","Superstore","DH"))</f>
        <v/>
      </c>
      <c r="O9922">
        <f>IF($B9922="","",IFERROR(VLOOKUP($B9922,Mapping!$A:$C,2,0),"Not Mapped"))</f>
        <v/>
      </c>
      <c r="P9922">
        <f>IF($B9922="","",IFERROR(VLOOKUP($B9922,Mapping!$A:$C,3,0),"Not Mapped"))</f>
        <v/>
      </c>
      <c r="Q9922">
        <f>IF($B9922="","",IF(COUNTIF(Exclusions!$A:$A,$B9922)&gt;0,"Yes","No"))</f>
        <v/>
      </c>
      <c r="R9922" s="17">
        <f>IF($B9922="","",MIN(1,DAY($A9922)/IF($N9922="Superstore",Settings!$B$5,Settings!$B$4)))</f>
        <v/>
      </c>
      <c r="S9922" s="17">
        <f>IF(OR($B9922="",$G9922="",$R9922=0),"",$G9922/$R9922)</f>
        <v/>
      </c>
      <c r="T9922">
        <f>IF($S9922="","",IF($S9922&lt;Settings!$B$8,"Critical",IF($S9922&lt;Settings!$B$9,"Semi Critical","Non Critical")))</f>
        <v/>
      </c>
      <c r="U9922">
        <f>IF($B9922="","",IFERROR(VLOOKUP($O9922,Leaders!$A:$B,2,0),"Not Mapped"))</f>
        <v/>
      </c>
    </row>
    <row r="9923">
      <c r="A9923" s="16" t="n"/>
      <c r="G9923" s="17" t="n"/>
      <c r="H9923" s="17" t="n"/>
      <c r="I9923" s="17" t="n"/>
      <c r="J9923" s="17" t="n"/>
      <c r="K9923" s="17" t="n"/>
      <c r="L9923" s="17" t="n"/>
      <c r="N9923">
        <f>IF($B9923="","",IF($C9923="SUPERSTORE","Superstore","DH"))</f>
        <v/>
      </c>
      <c r="O9923">
        <f>IF($B9923="","",IFERROR(VLOOKUP($B9923,Mapping!$A:$C,2,0),"Not Mapped"))</f>
        <v/>
      </c>
      <c r="P9923">
        <f>IF($B9923="","",IFERROR(VLOOKUP($B9923,Mapping!$A:$C,3,0),"Not Mapped"))</f>
        <v/>
      </c>
      <c r="Q9923">
        <f>IF($B9923="","",IF(COUNTIF(Exclusions!$A:$A,$B9923)&gt;0,"Yes","No"))</f>
        <v/>
      </c>
      <c r="R9923" s="17">
        <f>IF($B9923="","",MIN(1,DAY($A9923)/IF($N9923="Superstore",Settings!$B$5,Settings!$B$4)))</f>
        <v/>
      </c>
      <c r="S9923" s="17">
        <f>IF(OR($B9923="",$G9923="",$R9923=0),"",$G9923/$R9923)</f>
        <v/>
      </c>
      <c r="T9923">
        <f>IF($S9923="","",IF($S9923&lt;Settings!$B$8,"Critical",IF($S9923&lt;Settings!$B$9,"Semi Critical","Non Critical")))</f>
        <v/>
      </c>
      <c r="U9923">
        <f>IF($B9923="","",IFERROR(VLOOKUP($O9923,Leaders!$A:$B,2,0),"Not Mapped"))</f>
        <v/>
      </c>
    </row>
    <row r="9924">
      <c r="A9924" s="16" t="n"/>
      <c r="G9924" s="17" t="n"/>
      <c r="H9924" s="17" t="n"/>
      <c r="I9924" s="17" t="n"/>
      <c r="J9924" s="17" t="n"/>
      <c r="K9924" s="17" t="n"/>
      <c r="L9924" s="17" t="n"/>
      <c r="N9924">
        <f>IF($B9924="","",IF($C9924="SUPERSTORE","Superstore","DH"))</f>
        <v/>
      </c>
      <c r="O9924">
        <f>IF($B9924="","",IFERROR(VLOOKUP($B9924,Mapping!$A:$C,2,0),"Not Mapped"))</f>
        <v/>
      </c>
      <c r="P9924">
        <f>IF($B9924="","",IFERROR(VLOOKUP($B9924,Mapping!$A:$C,3,0),"Not Mapped"))</f>
        <v/>
      </c>
      <c r="Q9924">
        <f>IF($B9924="","",IF(COUNTIF(Exclusions!$A:$A,$B9924)&gt;0,"Yes","No"))</f>
        <v/>
      </c>
      <c r="R9924" s="17">
        <f>IF($B9924="","",MIN(1,DAY($A9924)/IF($N9924="Superstore",Settings!$B$5,Settings!$B$4)))</f>
        <v/>
      </c>
      <c r="S9924" s="17">
        <f>IF(OR($B9924="",$G9924="",$R9924=0),"",$G9924/$R9924)</f>
        <v/>
      </c>
      <c r="T9924">
        <f>IF($S9924="","",IF($S9924&lt;Settings!$B$8,"Critical",IF($S9924&lt;Settings!$B$9,"Semi Critical","Non Critical")))</f>
        <v/>
      </c>
      <c r="U9924">
        <f>IF($B9924="","",IFERROR(VLOOKUP($O9924,Leaders!$A:$B,2,0),"Not Mapped"))</f>
        <v/>
      </c>
    </row>
    <row r="9925">
      <c r="A9925" s="16" t="n"/>
      <c r="G9925" s="17" t="n"/>
      <c r="H9925" s="17" t="n"/>
      <c r="I9925" s="17" t="n"/>
      <c r="J9925" s="17" t="n"/>
      <c r="K9925" s="17" t="n"/>
      <c r="L9925" s="17" t="n"/>
      <c r="N9925">
        <f>IF($B9925="","",IF($C9925="SUPERSTORE","Superstore","DH"))</f>
        <v/>
      </c>
      <c r="O9925">
        <f>IF($B9925="","",IFERROR(VLOOKUP($B9925,Mapping!$A:$C,2,0),"Not Mapped"))</f>
        <v/>
      </c>
      <c r="P9925">
        <f>IF($B9925="","",IFERROR(VLOOKUP($B9925,Mapping!$A:$C,3,0),"Not Mapped"))</f>
        <v/>
      </c>
      <c r="Q9925">
        <f>IF($B9925="","",IF(COUNTIF(Exclusions!$A:$A,$B9925)&gt;0,"Yes","No"))</f>
        <v/>
      </c>
      <c r="R9925" s="17">
        <f>IF($B9925="","",MIN(1,DAY($A9925)/IF($N9925="Superstore",Settings!$B$5,Settings!$B$4)))</f>
        <v/>
      </c>
      <c r="S9925" s="17">
        <f>IF(OR($B9925="",$G9925="",$R9925=0),"",$G9925/$R9925)</f>
        <v/>
      </c>
      <c r="T9925">
        <f>IF($S9925="","",IF($S9925&lt;Settings!$B$8,"Critical",IF($S9925&lt;Settings!$B$9,"Semi Critical","Non Critical")))</f>
        <v/>
      </c>
      <c r="U9925">
        <f>IF($B9925="","",IFERROR(VLOOKUP($O9925,Leaders!$A:$B,2,0),"Not Mapped"))</f>
        <v/>
      </c>
    </row>
    <row r="9926">
      <c r="A9926" s="16" t="n"/>
      <c r="G9926" s="17" t="n"/>
      <c r="H9926" s="17" t="n"/>
      <c r="I9926" s="17" t="n"/>
      <c r="J9926" s="17" t="n"/>
      <c r="K9926" s="17" t="n"/>
      <c r="L9926" s="17" t="n"/>
      <c r="N9926">
        <f>IF($B9926="","",IF($C9926="SUPERSTORE","Superstore","DH"))</f>
        <v/>
      </c>
      <c r="O9926">
        <f>IF($B9926="","",IFERROR(VLOOKUP($B9926,Mapping!$A:$C,2,0),"Not Mapped"))</f>
        <v/>
      </c>
      <c r="P9926">
        <f>IF($B9926="","",IFERROR(VLOOKUP($B9926,Mapping!$A:$C,3,0),"Not Mapped"))</f>
        <v/>
      </c>
      <c r="Q9926">
        <f>IF($B9926="","",IF(COUNTIF(Exclusions!$A:$A,$B9926)&gt;0,"Yes","No"))</f>
        <v/>
      </c>
      <c r="R9926" s="17">
        <f>IF($B9926="","",MIN(1,DAY($A9926)/IF($N9926="Superstore",Settings!$B$5,Settings!$B$4)))</f>
        <v/>
      </c>
      <c r="S9926" s="17">
        <f>IF(OR($B9926="",$G9926="",$R9926=0),"",$G9926/$R9926)</f>
        <v/>
      </c>
      <c r="T9926">
        <f>IF($S9926="","",IF($S9926&lt;Settings!$B$8,"Critical",IF($S9926&lt;Settings!$B$9,"Semi Critical","Non Critical")))</f>
        <v/>
      </c>
      <c r="U9926">
        <f>IF($B9926="","",IFERROR(VLOOKUP($O9926,Leaders!$A:$B,2,0),"Not Mapped"))</f>
        <v/>
      </c>
    </row>
    <row r="9927">
      <c r="A9927" s="16" t="n"/>
      <c r="G9927" s="17" t="n"/>
      <c r="H9927" s="17" t="n"/>
      <c r="I9927" s="17" t="n"/>
      <c r="J9927" s="17" t="n"/>
      <c r="K9927" s="17" t="n"/>
      <c r="L9927" s="17" t="n"/>
      <c r="N9927">
        <f>IF($B9927="","",IF($C9927="SUPERSTORE","Superstore","DH"))</f>
        <v/>
      </c>
      <c r="O9927">
        <f>IF($B9927="","",IFERROR(VLOOKUP($B9927,Mapping!$A:$C,2,0),"Not Mapped"))</f>
        <v/>
      </c>
      <c r="P9927">
        <f>IF($B9927="","",IFERROR(VLOOKUP($B9927,Mapping!$A:$C,3,0),"Not Mapped"))</f>
        <v/>
      </c>
      <c r="Q9927">
        <f>IF($B9927="","",IF(COUNTIF(Exclusions!$A:$A,$B9927)&gt;0,"Yes","No"))</f>
        <v/>
      </c>
      <c r="R9927" s="17">
        <f>IF($B9927="","",MIN(1,DAY($A9927)/IF($N9927="Superstore",Settings!$B$5,Settings!$B$4)))</f>
        <v/>
      </c>
      <c r="S9927" s="17">
        <f>IF(OR($B9927="",$G9927="",$R9927=0),"",$G9927/$R9927)</f>
        <v/>
      </c>
      <c r="T9927">
        <f>IF($S9927="","",IF($S9927&lt;Settings!$B$8,"Critical",IF($S9927&lt;Settings!$B$9,"Semi Critical","Non Critical")))</f>
        <v/>
      </c>
      <c r="U9927">
        <f>IF($B9927="","",IFERROR(VLOOKUP($O9927,Leaders!$A:$B,2,0),"Not Mapped"))</f>
        <v/>
      </c>
    </row>
    <row r="9928">
      <c r="A9928" s="16" t="n"/>
      <c r="G9928" s="17" t="n"/>
      <c r="H9928" s="17" t="n"/>
      <c r="I9928" s="17" t="n"/>
      <c r="J9928" s="17" t="n"/>
      <c r="K9928" s="17" t="n"/>
      <c r="L9928" s="17" t="n"/>
      <c r="N9928">
        <f>IF($B9928="","",IF($C9928="SUPERSTORE","Superstore","DH"))</f>
        <v/>
      </c>
      <c r="O9928">
        <f>IF($B9928="","",IFERROR(VLOOKUP($B9928,Mapping!$A:$C,2,0),"Not Mapped"))</f>
        <v/>
      </c>
      <c r="P9928">
        <f>IF($B9928="","",IFERROR(VLOOKUP($B9928,Mapping!$A:$C,3,0),"Not Mapped"))</f>
        <v/>
      </c>
      <c r="Q9928">
        <f>IF($B9928="","",IF(COUNTIF(Exclusions!$A:$A,$B9928)&gt;0,"Yes","No"))</f>
        <v/>
      </c>
      <c r="R9928" s="17">
        <f>IF($B9928="","",MIN(1,DAY($A9928)/IF($N9928="Superstore",Settings!$B$5,Settings!$B$4)))</f>
        <v/>
      </c>
      <c r="S9928" s="17">
        <f>IF(OR($B9928="",$G9928="",$R9928=0),"",$G9928/$R9928)</f>
        <v/>
      </c>
      <c r="T9928">
        <f>IF($S9928="","",IF($S9928&lt;Settings!$B$8,"Critical",IF($S9928&lt;Settings!$B$9,"Semi Critical","Non Critical")))</f>
        <v/>
      </c>
      <c r="U9928">
        <f>IF($B9928="","",IFERROR(VLOOKUP($O9928,Leaders!$A:$B,2,0),"Not Mapped"))</f>
        <v/>
      </c>
    </row>
    <row r="9929">
      <c r="A9929" s="16" t="n"/>
      <c r="G9929" s="17" t="n"/>
      <c r="H9929" s="17" t="n"/>
      <c r="I9929" s="17" t="n"/>
      <c r="J9929" s="17" t="n"/>
      <c r="K9929" s="17" t="n"/>
      <c r="L9929" s="17" t="n"/>
      <c r="N9929">
        <f>IF($B9929="","",IF($C9929="SUPERSTORE","Superstore","DH"))</f>
        <v/>
      </c>
      <c r="O9929">
        <f>IF($B9929="","",IFERROR(VLOOKUP($B9929,Mapping!$A:$C,2,0),"Not Mapped"))</f>
        <v/>
      </c>
      <c r="P9929">
        <f>IF($B9929="","",IFERROR(VLOOKUP($B9929,Mapping!$A:$C,3,0),"Not Mapped"))</f>
        <v/>
      </c>
      <c r="Q9929">
        <f>IF($B9929="","",IF(COUNTIF(Exclusions!$A:$A,$B9929)&gt;0,"Yes","No"))</f>
        <v/>
      </c>
      <c r="R9929" s="17">
        <f>IF($B9929="","",MIN(1,DAY($A9929)/IF($N9929="Superstore",Settings!$B$5,Settings!$B$4)))</f>
        <v/>
      </c>
      <c r="S9929" s="17">
        <f>IF(OR($B9929="",$G9929="",$R9929=0),"",$G9929/$R9929)</f>
        <v/>
      </c>
      <c r="T9929">
        <f>IF($S9929="","",IF($S9929&lt;Settings!$B$8,"Critical",IF($S9929&lt;Settings!$B$9,"Semi Critical","Non Critical")))</f>
        <v/>
      </c>
      <c r="U9929">
        <f>IF($B9929="","",IFERROR(VLOOKUP($O9929,Leaders!$A:$B,2,0),"Not Mapped"))</f>
        <v/>
      </c>
    </row>
    <row r="9930">
      <c r="A9930" s="16" t="n"/>
      <c r="G9930" s="17" t="n"/>
      <c r="H9930" s="17" t="n"/>
      <c r="I9930" s="17" t="n"/>
      <c r="J9930" s="17" t="n"/>
      <c r="K9930" s="17" t="n"/>
      <c r="L9930" s="17" t="n"/>
      <c r="N9930">
        <f>IF($B9930="","",IF($C9930="SUPERSTORE","Superstore","DH"))</f>
        <v/>
      </c>
      <c r="O9930">
        <f>IF($B9930="","",IFERROR(VLOOKUP($B9930,Mapping!$A:$C,2,0),"Not Mapped"))</f>
        <v/>
      </c>
      <c r="P9930">
        <f>IF($B9930="","",IFERROR(VLOOKUP($B9930,Mapping!$A:$C,3,0),"Not Mapped"))</f>
        <v/>
      </c>
      <c r="Q9930">
        <f>IF($B9930="","",IF(COUNTIF(Exclusions!$A:$A,$B9930)&gt;0,"Yes","No"))</f>
        <v/>
      </c>
      <c r="R9930" s="17">
        <f>IF($B9930="","",MIN(1,DAY($A9930)/IF($N9930="Superstore",Settings!$B$5,Settings!$B$4)))</f>
        <v/>
      </c>
      <c r="S9930" s="17">
        <f>IF(OR($B9930="",$G9930="",$R9930=0),"",$G9930/$R9930)</f>
        <v/>
      </c>
      <c r="T9930">
        <f>IF($S9930="","",IF($S9930&lt;Settings!$B$8,"Critical",IF($S9930&lt;Settings!$B$9,"Semi Critical","Non Critical")))</f>
        <v/>
      </c>
      <c r="U9930">
        <f>IF($B9930="","",IFERROR(VLOOKUP($O9930,Leaders!$A:$B,2,0),"Not Mapped"))</f>
        <v/>
      </c>
    </row>
    <row r="9931">
      <c r="A9931" s="16" t="n"/>
      <c r="G9931" s="17" t="n"/>
      <c r="H9931" s="17" t="n"/>
      <c r="I9931" s="17" t="n"/>
      <c r="J9931" s="17" t="n"/>
      <c r="K9931" s="17" t="n"/>
      <c r="L9931" s="17" t="n"/>
      <c r="N9931">
        <f>IF($B9931="","",IF($C9931="SUPERSTORE","Superstore","DH"))</f>
        <v/>
      </c>
      <c r="O9931">
        <f>IF($B9931="","",IFERROR(VLOOKUP($B9931,Mapping!$A:$C,2,0),"Not Mapped"))</f>
        <v/>
      </c>
      <c r="P9931">
        <f>IF($B9931="","",IFERROR(VLOOKUP($B9931,Mapping!$A:$C,3,0),"Not Mapped"))</f>
        <v/>
      </c>
      <c r="Q9931">
        <f>IF($B9931="","",IF(COUNTIF(Exclusions!$A:$A,$B9931)&gt;0,"Yes","No"))</f>
        <v/>
      </c>
      <c r="R9931" s="17">
        <f>IF($B9931="","",MIN(1,DAY($A9931)/IF($N9931="Superstore",Settings!$B$5,Settings!$B$4)))</f>
        <v/>
      </c>
      <c r="S9931" s="17">
        <f>IF(OR($B9931="",$G9931="",$R9931=0),"",$G9931/$R9931)</f>
        <v/>
      </c>
      <c r="T9931">
        <f>IF($S9931="","",IF($S9931&lt;Settings!$B$8,"Critical",IF($S9931&lt;Settings!$B$9,"Semi Critical","Non Critical")))</f>
        <v/>
      </c>
      <c r="U9931">
        <f>IF($B9931="","",IFERROR(VLOOKUP($O9931,Leaders!$A:$B,2,0),"Not Mapped"))</f>
        <v/>
      </c>
    </row>
    <row r="9932">
      <c r="A9932" s="16" t="n"/>
      <c r="G9932" s="17" t="n"/>
      <c r="H9932" s="17" t="n"/>
      <c r="I9932" s="17" t="n"/>
      <c r="J9932" s="17" t="n"/>
      <c r="K9932" s="17" t="n"/>
      <c r="L9932" s="17" t="n"/>
      <c r="N9932">
        <f>IF($B9932="","",IF($C9932="SUPERSTORE","Superstore","DH"))</f>
        <v/>
      </c>
      <c r="O9932">
        <f>IF($B9932="","",IFERROR(VLOOKUP($B9932,Mapping!$A:$C,2,0),"Not Mapped"))</f>
        <v/>
      </c>
      <c r="P9932">
        <f>IF($B9932="","",IFERROR(VLOOKUP($B9932,Mapping!$A:$C,3,0),"Not Mapped"))</f>
        <v/>
      </c>
      <c r="Q9932">
        <f>IF($B9932="","",IF(COUNTIF(Exclusions!$A:$A,$B9932)&gt;0,"Yes","No"))</f>
        <v/>
      </c>
      <c r="R9932" s="17">
        <f>IF($B9932="","",MIN(1,DAY($A9932)/IF($N9932="Superstore",Settings!$B$5,Settings!$B$4)))</f>
        <v/>
      </c>
      <c r="S9932" s="17">
        <f>IF(OR($B9932="",$G9932="",$R9932=0),"",$G9932/$R9932)</f>
        <v/>
      </c>
      <c r="T9932">
        <f>IF($S9932="","",IF($S9932&lt;Settings!$B$8,"Critical",IF($S9932&lt;Settings!$B$9,"Semi Critical","Non Critical")))</f>
        <v/>
      </c>
      <c r="U9932">
        <f>IF($B9932="","",IFERROR(VLOOKUP($O9932,Leaders!$A:$B,2,0),"Not Mapped"))</f>
        <v/>
      </c>
    </row>
    <row r="9933">
      <c r="A9933" s="16" t="n"/>
      <c r="G9933" s="17" t="n"/>
      <c r="H9933" s="17" t="n"/>
      <c r="I9933" s="17" t="n"/>
      <c r="J9933" s="17" t="n"/>
      <c r="K9933" s="17" t="n"/>
      <c r="L9933" s="17" t="n"/>
      <c r="N9933">
        <f>IF($B9933="","",IF($C9933="SUPERSTORE","Superstore","DH"))</f>
        <v/>
      </c>
      <c r="O9933">
        <f>IF($B9933="","",IFERROR(VLOOKUP($B9933,Mapping!$A:$C,2,0),"Not Mapped"))</f>
        <v/>
      </c>
      <c r="P9933">
        <f>IF($B9933="","",IFERROR(VLOOKUP($B9933,Mapping!$A:$C,3,0),"Not Mapped"))</f>
        <v/>
      </c>
      <c r="Q9933">
        <f>IF($B9933="","",IF(COUNTIF(Exclusions!$A:$A,$B9933)&gt;0,"Yes","No"))</f>
        <v/>
      </c>
      <c r="R9933" s="17">
        <f>IF($B9933="","",MIN(1,DAY($A9933)/IF($N9933="Superstore",Settings!$B$5,Settings!$B$4)))</f>
        <v/>
      </c>
      <c r="S9933" s="17">
        <f>IF(OR($B9933="",$G9933="",$R9933=0),"",$G9933/$R9933)</f>
        <v/>
      </c>
      <c r="T9933">
        <f>IF($S9933="","",IF($S9933&lt;Settings!$B$8,"Critical",IF($S9933&lt;Settings!$B$9,"Semi Critical","Non Critical")))</f>
        <v/>
      </c>
      <c r="U9933">
        <f>IF($B9933="","",IFERROR(VLOOKUP($O9933,Leaders!$A:$B,2,0),"Not Mapped"))</f>
        <v/>
      </c>
    </row>
    <row r="9934">
      <c r="A9934" s="16" t="n"/>
      <c r="G9934" s="17" t="n"/>
      <c r="H9934" s="17" t="n"/>
      <c r="I9934" s="17" t="n"/>
      <c r="J9934" s="17" t="n"/>
      <c r="K9934" s="17" t="n"/>
      <c r="L9934" s="17" t="n"/>
      <c r="N9934">
        <f>IF($B9934="","",IF($C9934="SUPERSTORE","Superstore","DH"))</f>
        <v/>
      </c>
      <c r="O9934">
        <f>IF($B9934="","",IFERROR(VLOOKUP($B9934,Mapping!$A:$C,2,0),"Not Mapped"))</f>
        <v/>
      </c>
      <c r="P9934">
        <f>IF($B9934="","",IFERROR(VLOOKUP($B9934,Mapping!$A:$C,3,0),"Not Mapped"))</f>
        <v/>
      </c>
      <c r="Q9934">
        <f>IF($B9934="","",IF(COUNTIF(Exclusions!$A:$A,$B9934)&gt;0,"Yes","No"))</f>
        <v/>
      </c>
      <c r="R9934" s="17">
        <f>IF($B9934="","",MIN(1,DAY($A9934)/IF($N9934="Superstore",Settings!$B$5,Settings!$B$4)))</f>
        <v/>
      </c>
      <c r="S9934" s="17">
        <f>IF(OR($B9934="",$G9934="",$R9934=0),"",$G9934/$R9934)</f>
        <v/>
      </c>
      <c r="T9934">
        <f>IF($S9934="","",IF($S9934&lt;Settings!$B$8,"Critical",IF($S9934&lt;Settings!$B$9,"Semi Critical","Non Critical")))</f>
        <v/>
      </c>
      <c r="U9934">
        <f>IF($B9934="","",IFERROR(VLOOKUP($O9934,Leaders!$A:$B,2,0),"Not Mapped"))</f>
        <v/>
      </c>
    </row>
    <row r="9935">
      <c r="A9935" s="16" t="n"/>
      <c r="G9935" s="17" t="n"/>
      <c r="H9935" s="17" t="n"/>
      <c r="I9935" s="17" t="n"/>
      <c r="J9935" s="17" t="n"/>
      <c r="K9935" s="17" t="n"/>
      <c r="L9935" s="17" t="n"/>
      <c r="N9935">
        <f>IF($B9935="","",IF($C9935="SUPERSTORE","Superstore","DH"))</f>
        <v/>
      </c>
      <c r="O9935">
        <f>IF($B9935="","",IFERROR(VLOOKUP($B9935,Mapping!$A:$C,2,0),"Not Mapped"))</f>
        <v/>
      </c>
      <c r="P9935">
        <f>IF($B9935="","",IFERROR(VLOOKUP($B9935,Mapping!$A:$C,3,0),"Not Mapped"))</f>
        <v/>
      </c>
      <c r="Q9935">
        <f>IF($B9935="","",IF(COUNTIF(Exclusions!$A:$A,$B9935)&gt;0,"Yes","No"))</f>
        <v/>
      </c>
      <c r="R9935" s="17">
        <f>IF($B9935="","",MIN(1,DAY($A9935)/IF($N9935="Superstore",Settings!$B$5,Settings!$B$4)))</f>
        <v/>
      </c>
      <c r="S9935" s="17">
        <f>IF(OR($B9935="",$G9935="",$R9935=0),"",$G9935/$R9935)</f>
        <v/>
      </c>
      <c r="T9935">
        <f>IF($S9935="","",IF($S9935&lt;Settings!$B$8,"Critical",IF($S9935&lt;Settings!$B$9,"Semi Critical","Non Critical")))</f>
        <v/>
      </c>
      <c r="U9935">
        <f>IF($B9935="","",IFERROR(VLOOKUP($O9935,Leaders!$A:$B,2,0),"Not Mapped"))</f>
        <v/>
      </c>
    </row>
    <row r="9936">
      <c r="A9936" s="16" t="n"/>
      <c r="G9936" s="17" t="n"/>
      <c r="H9936" s="17" t="n"/>
      <c r="I9936" s="17" t="n"/>
      <c r="J9936" s="17" t="n"/>
      <c r="K9936" s="17" t="n"/>
      <c r="L9936" s="17" t="n"/>
      <c r="N9936">
        <f>IF($B9936="","",IF($C9936="SUPERSTORE","Superstore","DH"))</f>
        <v/>
      </c>
      <c r="O9936">
        <f>IF($B9936="","",IFERROR(VLOOKUP($B9936,Mapping!$A:$C,2,0),"Not Mapped"))</f>
        <v/>
      </c>
      <c r="P9936">
        <f>IF($B9936="","",IFERROR(VLOOKUP($B9936,Mapping!$A:$C,3,0),"Not Mapped"))</f>
        <v/>
      </c>
      <c r="Q9936">
        <f>IF($B9936="","",IF(COUNTIF(Exclusions!$A:$A,$B9936)&gt;0,"Yes","No"))</f>
        <v/>
      </c>
      <c r="R9936" s="17">
        <f>IF($B9936="","",MIN(1,DAY($A9936)/IF($N9936="Superstore",Settings!$B$5,Settings!$B$4)))</f>
        <v/>
      </c>
      <c r="S9936" s="17">
        <f>IF(OR($B9936="",$G9936="",$R9936=0),"",$G9936/$R9936)</f>
        <v/>
      </c>
      <c r="T9936">
        <f>IF($S9936="","",IF($S9936&lt;Settings!$B$8,"Critical",IF($S9936&lt;Settings!$B$9,"Semi Critical","Non Critical")))</f>
        <v/>
      </c>
      <c r="U9936">
        <f>IF($B9936="","",IFERROR(VLOOKUP($O9936,Leaders!$A:$B,2,0),"Not Mapped"))</f>
        <v/>
      </c>
    </row>
    <row r="9937">
      <c r="A9937" s="16" t="n"/>
      <c r="G9937" s="17" t="n"/>
      <c r="H9937" s="17" t="n"/>
      <c r="I9937" s="17" t="n"/>
      <c r="J9937" s="17" t="n"/>
      <c r="K9937" s="17" t="n"/>
      <c r="L9937" s="17" t="n"/>
      <c r="N9937">
        <f>IF($B9937="","",IF($C9937="SUPERSTORE","Superstore","DH"))</f>
        <v/>
      </c>
      <c r="O9937">
        <f>IF($B9937="","",IFERROR(VLOOKUP($B9937,Mapping!$A:$C,2,0),"Not Mapped"))</f>
        <v/>
      </c>
      <c r="P9937">
        <f>IF($B9937="","",IFERROR(VLOOKUP($B9937,Mapping!$A:$C,3,0),"Not Mapped"))</f>
        <v/>
      </c>
      <c r="Q9937">
        <f>IF($B9937="","",IF(COUNTIF(Exclusions!$A:$A,$B9937)&gt;0,"Yes","No"))</f>
        <v/>
      </c>
      <c r="R9937" s="17">
        <f>IF($B9937="","",MIN(1,DAY($A9937)/IF($N9937="Superstore",Settings!$B$5,Settings!$B$4)))</f>
        <v/>
      </c>
      <c r="S9937" s="17">
        <f>IF(OR($B9937="",$G9937="",$R9937=0),"",$G9937/$R9937)</f>
        <v/>
      </c>
      <c r="T9937">
        <f>IF($S9937="","",IF($S9937&lt;Settings!$B$8,"Critical",IF($S9937&lt;Settings!$B$9,"Semi Critical","Non Critical")))</f>
        <v/>
      </c>
      <c r="U9937">
        <f>IF($B9937="","",IFERROR(VLOOKUP($O9937,Leaders!$A:$B,2,0),"Not Mapped"))</f>
        <v/>
      </c>
    </row>
    <row r="9938">
      <c r="A9938" s="16" t="n"/>
      <c r="G9938" s="17" t="n"/>
      <c r="H9938" s="17" t="n"/>
      <c r="I9938" s="17" t="n"/>
      <c r="J9938" s="17" t="n"/>
      <c r="K9938" s="17" t="n"/>
      <c r="L9938" s="17" t="n"/>
      <c r="N9938">
        <f>IF($B9938="","",IF($C9938="SUPERSTORE","Superstore","DH"))</f>
        <v/>
      </c>
      <c r="O9938">
        <f>IF($B9938="","",IFERROR(VLOOKUP($B9938,Mapping!$A:$C,2,0),"Not Mapped"))</f>
        <v/>
      </c>
      <c r="P9938">
        <f>IF($B9938="","",IFERROR(VLOOKUP($B9938,Mapping!$A:$C,3,0),"Not Mapped"))</f>
        <v/>
      </c>
      <c r="Q9938">
        <f>IF($B9938="","",IF(COUNTIF(Exclusions!$A:$A,$B9938)&gt;0,"Yes","No"))</f>
        <v/>
      </c>
      <c r="R9938" s="17">
        <f>IF($B9938="","",MIN(1,DAY($A9938)/IF($N9938="Superstore",Settings!$B$5,Settings!$B$4)))</f>
        <v/>
      </c>
      <c r="S9938" s="17">
        <f>IF(OR($B9938="",$G9938="",$R9938=0),"",$G9938/$R9938)</f>
        <v/>
      </c>
      <c r="T9938">
        <f>IF($S9938="","",IF($S9938&lt;Settings!$B$8,"Critical",IF($S9938&lt;Settings!$B$9,"Semi Critical","Non Critical")))</f>
        <v/>
      </c>
      <c r="U9938">
        <f>IF($B9938="","",IFERROR(VLOOKUP($O9938,Leaders!$A:$B,2,0),"Not Mapped"))</f>
        <v/>
      </c>
    </row>
    <row r="9939">
      <c r="A9939" s="16" t="n"/>
      <c r="G9939" s="17" t="n"/>
      <c r="H9939" s="17" t="n"/>
      <c r="I9939" s="17" t="n"/>
      <c r="J9939" s="17" t="n"/>
      <c r="K9939" s="17" t="n"/>
      <c r="L9939" s="17" t="n"/>
      <c r="N9939">
        <f>IF($B9939="","",IF($C9939="SUPERSTORE","Superstore","DH"))</f>
        <v/>
      </c>
      <c r="O9939">
        <f>IF($B9939="","",IFERROR(VLOOKUP($B9939,Mapping!$A:$C,2,0),"Not Mapped"))</f>
        <v/>
      </c>
      <c r="P9939">
        <f>IF($B9939="","",IFERROR(VLOOKUP($B9939,Mapping!$A:$C,3,0),"Not Mapped"))</f>
        <v/>
      </c>
      <c r="Q9939">
        <f>IF($B9939="","",IF(COUNTIF(Exclusions!$A:$A,$B9939)&gt;0,"Yes","No"))</f>
        <v/>
      </c>
      <c r="R9939" s="17">
        <f>IF($B9939="","",MIN(1,DAY($A9939)/IF($N9939="Superstore",Settings!$B$5,Settings!$B$4)))</f>
        <v/>
      </c>
      <c r="S9939" s="17">
        <f>IF(OR($B9939="",$G9939="",$R9939=0),"",$G9939/$R9939)</f>
        <v/>
      </c>
      <c r="T9939">
        <f>IF($S9939="","",IF($S9939&lt;Settings!$B$8,"Critical",IF($S9939&lt;Settings!$B$9,"Semi Critical","Non Critical")))</f>
        <v/>
      </c>
      <c r="U9939">
        <f>IF($B9939="","",IFERROR(VLOOKUP($O9939,Leaders!$A:$B,2,0),"Not Mapped"))</f>
        <v/>
      </c>
    </row>
    <row r="9940">
      <c r="A9940" s="16" t="n"/>
      <c r="G9940" s="17" t="n"/>
      <c r="H9940" s="17" t="n"/>
      <c r="I9940" s="17" t="n"/>
      <c r="J9940" s="17" t="n"/>
      <c r="K9940" s="17" t="n"/>
      <c r="L9940" s="17" t="n"/>
      <c r="N9940">
        <f>IF($B9940="","",IF($C9940="SUPERSTORE","Superstore","DH"))</f>
        <v/>
      </c>
      <c r="O9940">
        <f>IF($B9940="","",IFERROR(VLOOKUP($B9940,Mapping!$A:$C,2,0),"Not Mapped"))</f>
        <v/>
      </c>
      <c r="P9940">
        <f>IF($B9940="","",IFERROR(VLOOKUP($B9940,Mapping!$A:$C,3,0),"Not Mapped"))</f>
        <v/>
      </c>
      <c r="Q9940">
        <f>IF($B9940="","",IF(COUNTIF(Exclusions!$A:$A,$B9940)&gt;0,"Yes","No"))</f>
        <v/>
      </c>
      <c r="R9940" s="17">
        <f>IF($B9940="","",MIN(1,DAY($A9940)/IF($N9940="Superstore",Settings!$B$5,Settings!$B$4)))</f>
        <v/>
      </c>
      <c r="S9940" s="17">
        <f>IF(OR($B9940="",$G9940="",$R9940=0),"",$G9940/$R9940)</f>
        <v/>
      </c>
      <c r="T9940">
        <f>IF($S9940="","",IF($S9940&lt;Settings!$B$8,"Critical",IF($S9940&lt;Settings!$B$9,"Semi Critical","Non Critical")))</f>
        <v/>
      </c>
      <c r="U9940">
        <f>IF($B9940="","",IFERROR(VLOOKUP($O9940,Leaders!$A:$B,2,0),"Not Mapped"))</f>
        <v/>
      </c>
    </row>
    <row r="9941">
      <c r="A9941" s="16" t="n"/>
      <c r="G9941" s="17" t="n"/>
      <c r="H9941" s="17" t="n"/>
      <c r="I9941" s="17" t="n"/>
      <c r="J9941" s="17" t="n"/>
      <c r="K9941" s="17" t="n"/>
      <c r="L9941" s="17" t="n"/>
      <c r="N9941">
        <f>IF($B9941="","",IF($C9941="SUPERSTORE","Superstore","DH"))</f>
        <v/>
      </c>
      <c r="O9941">
        <f>IF($B9941="","",IFERROR(VLOOKUP($B9941,Mapping!$A:$C,2,0),"Not Mapped"))</f>
        <v/>
      </c>
      <c r="P9941">
        <f>IF($B9941="","",IFERROR(VLOOKUP($B9941,Mapping!$A:$C,3,0),"Not Mapped"))</f>
        <v/>
      </c>
      <c r="Q9941">
        <f>IF($B9941="","",IF(COUNTIF(Exclusions!$A:$A,$B9941)&gt;0,"Yes","No"))</f>
        <v/>
      </c>
      <c r="R9941" s="17">
        <f>IF($B9941="","",MIN(1,DAY($A9941)/IF($N9941="Superstore",Settings!$B$5,Settings!$B$4)))</f>
        <v/>
      </c>
      <c r="S9941" s="17">
        <f>IF(OR($B9941="",$G9941="",$R9941=0),"",$G9941/$R9941)</f>
        <v/>
      </c>
      <c r="T9941">
        <f>IF($S9941="","",IF($S9941&lt;Settings!$B$8,"Critical",IF($S9941&lt;Settings!$B$9,"Semi Critical","Non Critical")))</f>
        <v/>
      </c>
      <c r="U9941">
        <f>IF($B9941="","",IFERROR(VLOOKUP($O9941,Leaders!$A:$B,2,0),"Not Mapped"))</f>
        <v/>
      </c>
    </row>
    <row r="9942">
      <c r="A9942" s="16" t="n"/>
      <c r="G9942" s="17" t="n"/>
      <c r="H9942" s="17" t="n"/>
      <c r="I9942" s="17" t="n"/>
      <c r="J9942" s="17" t="n"/>
      <c r="K9942" s="17" t="n"/>
      <c r="L9942" s="17" t="n"/>
      <c r="N9942">
        <f>IF($B9942="","",IF($C9942="SUPERSTORE","Superstore","DH"))</f>
        <v/>
      </c>
      <c r="O9942">
        <f>IF($B9942="","",IFERROR(VLOOKUP($B9942,Mapping!$A:$C,2,0),"Not Mapped"))</f>
        <v/>
      </c>
      <c r="P9942">
        <f>IF($B9942="","",IFERROR(VLOOKUP($B9942,Mapping!$A:$C,3,0),"Not Mapped"))</f>
        <v/>
      </c>
      <c r="Q9942">
        <f>IF($B9942="","",IF(COUNTIF(Exclusions!$A:$A,$B9942)&gt;0,"Yes","No"))</f>
        <v/>
      </c>
      <c r="R9942" s="17">
        <f>IF($B9942="","",MIN(1,DAY($A9942)/IF($N9942="Superstore",Settings!$B$5,Settings!$B$4)))</f>
        <v/>
      </c>
      <c r="S9942" s="17">
        <f>IF(OR($B9942="",$G9942="",$R9942=0),"",$G9942/$R9942)</f>
        <v/>
      </c>
      <c r="T9942">
        <f>IF($S9942="","",IF($S9942&lt;Settings!$B$8,"Critical",IF($S9942&lt;Settings!$B$9,"Semi Critical","Non Critical")))</f>
        <v/>
      </c>
      <c r="U9942">
        <f>IF($B9942="","",IFERROR(VLOOKUP($O9942,Leaders!$A:$B,2,0),"Not Mapped"))</f>
        <v/>
      </c>
    </row>
    <row r="9943">
      <c r="A9943" s="16" t="n"/>
      <c r="G9943" s="17" t="n"/>
      <c r="H9943" s="17" t="n"/>
      <c r="I9943" s="17" t="n"/>
      <c r="J9943" s="17" t="n"/>
      <c r="K9943" s="17" t="n"/>
      <c r="L9943" s="17" t="n"/>
      <c r="N9943">
        <f>IF($B9943="","",IF($C9943="SUPERSTORE","Superstore","DH"))</f>
        <v/>
      </c>
      <c r="O9943">
        <f>IF($B9943="","",IFERROR(VLOOKUP($B9943,Mapping!$A:$C,2,0),"Not Mapped"))</f>
        <v/>
      </c>
      <c r="P9943">
        <f>IF($B9943="","",IFERROR(VLOOKUP($B9943,Mapping!$A:$C,3,0),"Not Mapped"))</f>
        <v/>
      </c>
      <c r="Q9943">
        <f>IF($B9943="","",IF(COUNTIF(Exclusions!$A:$A,$B9943)&gt;0,"Yes","No"))</f>
        <v/>
      </c>
      <c r="R9943" s="17">
        <f>IF($B9943="","",MIN(1,DAY($A9943)/IF($N9943="Superstore",Settings!$B$5,Settings!$B$4)))</f>
        <v/>
      </c>
      <c r="S9943" s="17">
        <f>IF(OR($B9943="",$G9943="",$R9943=0),"",$G9943/$R9943)</f>
        <v/>
      </c>
      <c r="T9943">
        <f>IF($S9943="","",IF($S9943&lt;Settings!$B$8,"Critical",IF($S9943&lt;Settings!$B$9,"Semi Critical","Non Critical")))</f>
        <v/>
      </c>
      <c r="U9943">
        <f>IF($B9943="","",IFERROR(VLOOKUP($O9943,Leaders!$A:$B,2,0),"Not Mapped"))</f>
        <v/>
      </c>
    </row>
    <row r="9944">
      <c r="A9944" s="16" t="n"/>
      <c r="G9944" s="17" t="n"/>
      <c r="H9944" s="17" t="n"/>
      <c r="I9944" s="17" t="n"/>
      <c r="J9944" s="17" t="n"/>
      <c r="K9944" s="17" t="n"/>
      <c r="L9944" s="17" t="n"/>
      <c r="N9944">
        <f>IF($B9944="","",IF($C9944="SUPERSTORE","Superstore","DH"))</f>
        <v/>
      </c>
      <c r="O9944">
        <f>IF($B9944="","",IFERROR(VLOOKUP($B9944,Mapping!$A:$C,2,0),"Not Mapped"))</f>
        <v/>
      </c>
      <c r="P9944">
        <f>IF($B9944="","",IFERROR(VLOOKUP($B9944,Mapping!$A:$C,3,0),"Not Mapped"))</f>
        <v/>
      </c>
      <c r="Q9944">
        <f>IF($B9944="","",IF(COUNTIF(Exclusions!$A:$A,$B9944)&gt;0,"Yes","No"))</f>
        <v/>
      </c>
      <c r="R9944" s="17">
        <f>IF($B9944="","",MIN(1,DAY($A9944)/IF($N9944="Superstore",Settings!$B$5,Settings!$B$4)))</f>
        <v/>
      </c>
      <c r="S9944" s="17">
        <f>IF(OR($B9944="",$G9944="",$R9944=0),"",$G9944/$R9944)</f>
        <v/>
      </c>
      <c r="T9944">
        <f>IF($S9944="","",IF($S9944&lt;Settings!$B$8,"Critical",IF($S9944&lt;Settings!$B$9,"Semi Critical","Non Critical")))</f>
        <v/>
      </c>
      <c r="U9944">
        <f>IF($B9944="","",IFERROR(VLOOKUP($O9944,Leaders!$A:$B,2,0),"Not Mapped"))</f>
        <v/>
      </c>
    </row>
    <row r="9945">
      <c r="A9945" s="16" t="n"/>
      <c r="G9945" s="17" t="n"/>
      <c r="H9945" s="17" t="n"/>
      <c r="I9945" s="17" t="n"/>
      <c r="J9945" s="17" t="n"/>
      <c r="K9945" s="17" t="n"/>
      <c r="L9945" s="17" t="n"/>
      <c r="N9945">
        <f>IF($B9945="","",IF($C9945="SUPERSTORE","Superstore","DH"))</f>
        <v/>
      </c>
      <c r="O9945">
        <f>IF($B9945="","",IFERROR(VLOOKUP($B9945,Mapping!$A:$C,2,0),"Not Mapped"))</f>
        <v/>
      </c>
      <c r="P9945">
        <f>IF($B9945="","",IFERROR(VLOOKUP($B9945,Mapping!$A:$C,3,0),"Not Mapped"))</f>
        <v/>
      </c>
      <c r="Q9945">
        <f>IF($B9945="","",IF(COUNTIF(Exclusions!$A:$A,$B9945)&gt;0,"Yes","No"))</f>
        <v/>
      </c>
      <c r="R9945" s="17">
        <f>IF($B9945="","",MIN(1,DAY($A9945)/IF($N9945="Superstore",Settings!$B$5,Settings!$B$4)))</f>
        <v/>
      </c>
      <c r="S9945" s="17">
        <f>IF(OR($B9945="",$G9945="",$R9945=0),"",$G9945/$R9945)</f>
        <v/>
      </c>
      <c r="T9945">
        <f>IF($S9945="","",IF($S9945&lt;Settings!$B$8,"Critical",IF($S9945&lt;Settings!$B$9,"Semi Critical","Non Critical")))</f>
        <v/>
      </c>
      <c r="U9945">
        <f>IF($B9945="","",IFERROR(VLOOKUP($O9945,Leaders!$A:$B,2,0),"Not Mapped"))</f>
        <v/>
      </c>
    </row>
    <row r="9946">
      <c r="A9946" s="16" t="n"/>
      <c r="G9946" s="17" t="n"/>
      <c r="H9946" s="17" t="n"/>
      <c r="I9946" s="17" t="n"/>
      <c r="J9946" s="17" t="n"/>
      <c r="K9946" s="17" t="n"/>
      <c r="L9946" s="17" t="n"/>
      <c r="N9946">
        <f>IF($B9946="","",IF($C9946="SUPERSTORE","Superstore","DH"))</f>
        <v/>
      </c>
      <c r="O9946">
        <f>IF($B9946="","",IFERROR(VLOOKUP($B9946,Mapping!$A:$C,2,0),"Not Mapped"))</f>
        <v/>
      </c>
      <c r="P9946">
        <f>IF($B9946="","",IFERROR(VLOOKUP($B9946,Mapping!$A:$C,3,0),"Not Mapped"))</f>
        <v/>
      </c>
      <c r="Q9946">
        <f>IF($B9946="","",IF(COUNTIF(Exclusions!$A:$A,$B9946)&gt;0,"Yes","No"))</f>
        <v/>
      </c>
      <c r="R9946" s="17">
        <f>IF($B9946="","",MIN(1,DAY($A9946)/IF($N9946="Superstore",Settings!$B$5,Settings!$B$4)))</f>
        <v/>
      </c>
      <c r="S9946" s="17">
        <f>IF(OR($B9946="",$G9946="",$R9946=0),"",$G9946/$R9946)</f>
        <v/>
      </c>
      <c r="T9946">
        <f>IF($S9946="","",IF($S9946&lt;Settings!$B$8,"Critical",IF($S9946&lt;Settings!$B$9,"Semi Critical","Non Critical")))</f>
        <v/>
      </c>
      <c r="U9946">
        <f>IF($B9946="","",IFERROR(VLOOKUP($O9946,Leaders!$A:$B,2,0),"Not Mapped"))</f>
        <v/>
      </c>
    </row>
    <row r="9947">
      <c r="A9947" s="16" t="n"/>
      <c r="G9947" s="17" t="n"/>
      <c r="H9947" s="17" t="n"/>
      <c r="I9947" s="17" t="n"/>
      <c r="J9947" s="17" t="n"/>
      <c r="K9947" s="17" t="n"/>
      <c r="L9947" s="17" t="n"/>
      <c r="N9947">
        <f>IF($B9947="","",IF($C9947="SUPERSTORE","Superstore","DH"))</f>
        <v/>
      </c>
      <c r="O9947">
        <f>IF($B9947="","",IFERROR(VLOOKUP($B9947,Mapping!$A:$C,2,0),"Not Mapped"))</f>
        <v/>
      </c>
      <c r="P9947">
        <f>IF($B9947="","",IFERROR(VLOOKUP($B9947,Mapping!$A:$C,3,0),"Not Mapped"))</f>
        <v/>
      </c>
      <c r="Q9947">
        <f>IF($B9947="","",IF(COUNTIF(Exclusions!$A:$A,$B9947)&gt;0,"Yes","No"))</f>
        <v/>
      </c>
      <c r="R9947" s="17">
        <f>IF($B9947="","",MIN(1,DAY($A9947)/IF($N9947="Superstore",Settings!$B$5,Settings!$B$4)))</f>
        <v/>
      </c>
      <c r="S9947" s="17">
        <f>IF(OR($B9947="",$G9947="",$R9947=0),"",$G9947/$R9947)</f>
        <v/>
      </c>
      <c r="T9947">
        <f>IF($S9947="","",IF($S9947&lt;Settings!$B$8,"Critical",IF($S9947&lt;Settings!$B$9,"Semi Critical","Non Critical")))</f>
        <v/>
      </c>
      <c r="U9947">
        <f>IF($B9947="","",IFERROR(VLOOKUP($O9947,Leaders!$A:$B,2,0),"Not Mapped"))</f>
        <v/>
      </c>
    </row>
    <row r="9948">
      <c r="A9948" s="16" t="n"/>
      <c r="G9948" s="17" t="n"/>
      <c r="H9948" s="17" t="n"/>
      <c r="I9948" s="17" t="n"/>
      <c r="J9948" s="17" t="n"/>
      <c r="K9948" s="17" t="n"/>
      <c r="L9948" s="17" t="n"/>
      <c r="N9948">
        <f>IF($B9948="","",IF($C9948="SUPERSTORE","Superstore","DH"))</f>
        <v/>
      </c>
      <c r="O9948">
        <f>IF($B9948="","",IFERROR(VLOOKUP($B9948,Mapping!$A:$C,2,0),"Not Mapped"))</f>
        <v/>
      </c>
      <c r="P9948">
        <f>IF($B9948="","",IFERROR(VLOOKUP($B9948,Mapping!$A:$C,3,0),"Not Mapped"))</f>
        <v/>
      </c>
      <c r="Q9948">
        <f>IF($B9948="","",IF(COUNTIF(Exclusions!$A:$A,$B9948)&gt;0,"Yes","No"))</f>
        <v/>
      </c>
      <c r="R9948" s="17">
        <f>IF($B9948="","",MIN(1,DAY($A9948)/IF($N9948="Superstore",Settings!$B$5,Settings!$B$4)))</f>
        <v/>
      </c>
      <c r="S9948" s="17">
        <f>IF(OR($B9948="",$G9948="",$R9948=0),"",$G9948/$R9948)</f>
        <v/>
      </c>
      <c r="T9948">
        <f>IF($S9948="","",IF($S9948&lt;Settings!$B$8,"Critical",IF($S9948&lt;Settings!$B$9,"Semi Critical","Non Critical")))</f>
        <v/>
      </c>
      <c r="U9948">
        <f>IF($B9948="","",IFERROR(VLOOKUP($O9948,Leaders!$A:$B,2,0),"Not Mapped"))</f>
        <v/>
      </c>
    </row>
    <row r="9949">
      <c r="A9949" s="16" t="n"/>
      <c r="G9949" s="17" t="n"/>
      <c r="H9949" s="17" t="n"/>
      <c r="I9949" s="17" t="n"/>
      <c r="J9949" s="17" t="n"/>
      <c r="K9949" s="17" t="n"/>
      <c r="L9949" s="17" t="n"/>
      <c r="N9949">
        <f>IF($B9949="","",IF($C9949="SUPERSTORE","Superstore","DH"))</f>
        <v/>
      </c>
      <c r="O9949">
        <f>IF($B9949="","",IFERROR(VLOOKUP($B9949,Mapping!$A:$C,2,0),"Not Mapped"))</f>
        <v/>
      </c>
      <c r="P9949">
        <f>IF($B9949="","",IFERROR(VLOOKUP($B9949,Mapping!$A:$C,3,0),"Not Mapped"))</f>
        <v/>
      </c>
      <c r="Q9949">
        <f>IF($B9949="","",IF(COUNTIF(Exclusions!$A:$A,$B9949)&gt;0,"Yes","No"))</f>
        <v/>
      </c>
      <c r="R9949" s="17">
        <f>IF($B9949="","",MIN(1,DAY($A9949)/IF($N9949="Superstore",Settings!$B$5,Settings!$B$4)))</f>
        <v/>
      </c>
      <c r="S9949" s="17">
        <f>IF(OR($B9949="",$G9949="",$R9949=0),"",$G9949/$R9949)</f>
        <v/>
      </c>
      <c r="T9949">
        <f>IF($S9949="","",IF($S9949&lt;Settings!$B$8,"Critical",IF($S9949&lt;Settings!$B$9,"Semi Critical","Non Critical")))</f>
        <v/>
      </c>
      <c r="U9949">
        <f>IF($B9949="","",IFERROR(VLOOKUP($O9949,Leaders!$A:$B,2,0),"Not Mapped"))</f>
        <v/>
      </c>
    </row>
    <row r="9950">
      <c r="A9950" s="16" t="n"/>
      <c r="G9950" s="17" t="n"/>
      <c r="H9950" s="17" t="n"/>
      <c r="I9950" s="17" t="n"/>
      <c r="J9950" s="17" t="n"/>
      <c r="K9950" s="17" t="n"/>
      <c r="L9950" s="17" t="n"/>
      <c r="N9950">
        <f>IF($B9950="","",IF($C9950="SUPERSTORE","Superstore","DH"))</f>
        <v/>
      </c>
      <c r="O9950">
        <f>IF($B9950="","",IFERROR(VLOOKUP($B9950,Mapping!$A:$C,2,0),"Not Mapped"))</f>
        <v/>
      </c>
      <c r="P9950">
        <f>IF($B9950="","",IFERROR(VLOOKUP($B9950,Mapping!$A:$C,3,0),"Not Mapped"))</f>
        <v/>
      </c>
      <c r="Q9950">
        <f>IF($B9950="","",IF(COUNTIF(Exclusions!$A:$A,$B9950)&gt;0,"Yes","No"))</f>
        <v/>
      </c>
      <c r="R9950" s="17">
        <f>IF($B9950="","",MIN(1,DAY($A9950)/IF($N9950="Superstore",Settings!$B$5,Settings!$B$4)))</f>
        <v/>
      </c>
      <c r="S9950" s="17">
        <f>IF(OR($B9950="",$G9950="",$R9950=0),"",$G9950/$R9950)</f>
        <v/>
      </c>
      <c r="T9950">
        <f>IF($S9950="","",IF($S9950&lt;Settings!$B$8,"Critical",IF($S9950&lt;Settings!$B$9,"Semi Critical","Non Critical")))</f>
        <v/>
      </c>
      <c r="U9950">
        <f>IF($B9950="","",IFERROR(VLOOKUP($O9950,Leaders!$A:$B,2,0),"Not Mapped"))</f>
        <v/>
      </c>
    </row>
    <row r="9951">
      <c r="A9951" s="16" t="n"/>
      <c r="G9951" s="17" t="n"/>
      <c r="H9951" s="17" t="n"/>
      <c r="I9951" s="17" t="n"/>
      <c r="J9951" s="17" t="n"/>
      <c r="K9951" s="17" t="n"/>
      <c r="L9951" s="17" t="n"/>
      <c r="N9951">
        <f>IF($B9951="","",IF($C9951="SUPERSTORE","Superstore","DH"))</f>
        <v/>
      </c>
      <c r="O9951">
        <f>IF($B9951="","",IFERROR(VLOOKUP($B9951,Mapping!$A:$C,2,0),"Not Mapped"))</f>
        <v/>
      </c>
      <c r="P9951">
        <f>IF($B9951="","",IFERROR(VLOOKUP($B9951,Mapping!$A:$C,3,0),"Not Mapped"))</f>
        <v/>
      </c>
      <c r="Q9951">
        <f>IF($B9951="","",IF(COUNTIF(Exclusions!$A:$A,$B9951)&gt;0,"Yes","No"))</f>
        <v/>
      </c>
      <c r="R9951" s="17">
        <f>IF($B9951="","",MIN(1,DAY($A9951)/IF($N9951="Superstore",Settings!$B$5,Settings!$B$4)))</f>
        <v/>
      </c>
      <c r="S9951" s="17">
        <f>IF(OR($B9951="",$G9951="",$R9951=0),"",$G9951/$R9951)</f>
        <v/>
      </c>
      <c r="T9951">
        <f>IF($S9951="","",IF($S9951&lt;Settings!$B$8,"Critical",IF($S9951&lt;Settings!$B$9,"Semi Critical","Non Critical")))</f>
        <v/>
      </c>
      <c r="U9951">
        <f>IF($B9951="","",IFERROR(VLOOKUP($O9951,Leaders!$A:$B,2,0),"Not Mapped"))</f>
        <v/>
      </c>
    </row>
    <row r="9952">
      <c r="A9952" s="16" t="n"/>
      <c r="G9952" s="17" t="n"/>
      <c r="H9952" s="17" t="n"/>
      <c r="I9952" s="17" t="n"/>
      <c r="J9952" s="17" t="n"/>
      <c r="K9952" s="17" t="n"/>
      <c r="L9952" s="17" t="n"/>
      <c r="N9952">
        <f>IF($B9952="","",IF($C9952="SUPERSTORE","Superstore","DH"))</f>
        <v/>
      </c>
      <c r="O9952">
        <f>IF($B9952="","",IFERROR(VLOOKUP($B9952,Mapping!$A:$C,2,0),"Not Mapped"))</f>
        <v/>
      </c>
      <c r="P9952">
        <f>IF($B9952="","",IFERROR(VLOOKUP($B9952,Mapping!$A:$C,3,0),"Not Mapped"))</f>
        <v/>
      </c>
      <c r="Q9952">
        <f>IF($B9952="","",IF(COUNTIF(Exclusions!$A:$A,$B9952)&gt;0,"Yes","No"))</f>
        <v/>
      </c>
      <c r="R9952" s="17">
        <f>IF($B9952="","",MIN(1,DAY($A9952)/IF($N9952="Superstore",Settings!$B$5,Settings!$B$4)))</f>
        <v/>
      </c>
      <c r="S9952" s="17">
        <f>IF(OR($B9952="",$G9952="",$R9952=0),"",$G9952/$R9952)</f>
        <v/>
      </c>
      <c r="T9952">
        <f>IF($S9952="","",IF($S9952&lt;Settings!$B$8,"Critical",IF($S9952&lt;Settings!$B$9,"Semi Critical","Non Critical")))</f>
        <v/>
      </c>
      <c r="U9952">
        <f>IF($B9952="","",IFERROR(VLOOKUP($O9952,Leaders!$A:$B,2,0),"Not Mapped"))</f>
        <v/>
      </c>
    </row>
    <row r="9953">
      <c r="A9953" s="16" t="n"/>
      <c r="G9953" s="17" t="n"/>
      <c r="H9953" s="17" t="n"/>
      <c r="I9953" s="17" t="n"/>
      <c r="J9953" s="17" t="n"/>
      <c r="K9953" s="17" t="n"/>
      <c r="L9953" s="17" t="n"/>
      <c r="N9953">
        <f>IF($B9953="","",IF($C9953="SUPERSTORE","Superstore","DH"))</f>
        <v/>
      </c>
      <c r="O9953">
        <f>IF($B9953="","",IFERROR(VLOOKUP($B9953,Mapping!$A:$C,2,0),"Not Mapped"))</f>
        <v/>
      </c>
      <c r="P9953">
        <f>IF($B9953="","",IFERROR(VLOOKUP($B9953,Mapping!$A:$C,3,0),"Not Mapped"))</f>
        <v/>
      </c>
      <c r="Q9953">
        <f>IF($B9953="","",IF(COUNTIF(Exclusions!$A:$A,$B9953)&gt;0,"Yes","No"))</f>
        <v/>
      </c>
      <c r="R9953" s="17">
        <f>IF($B9953="","",MIN(1,DAY($A9953)/IF($N9953="Superstore",Settings!$B$5,Settings!$B$4)))</f>
        <v/>
      </c>
      <c r="S9953" s="17">
        <f>IF(OR($B9953="",$G9953="",$R9953=0),"",$G9953/$R9953)</f>
        <v/>
      </c>
      <c r="T9953">
        <f>IF($S9953="","",IF($S9953&lt;Settings!$B$8,"Critical",IF($S9953&lt;Settings!$B$9,"Semi Critical","Non Critical")))</f>
        <v/>
      </c>
      <c r="U9953">
        <f>IF($B9953="","",IFERROR(VLOOKUP($O9953,Leaders!$A:$B,2,0),"Not Mapped"))</f>
        <v/>
      </c>
    </row>
    <row r="9954">
      <c r="A9954" s="16" t="n"/>
      <c r="G9954" s="17" t="n"/>
      <c r="H9954" s="17" t="n"/>
      <c r="I9954" s="17" t="n"/>
      <c r="J9954" s="17" t="n"/>
      <c r="K9954" s="17" t="n"/>
      <c r="L9954" s="17" t="n"/>
      <c r="N9954">
        <f>IF($B9954="","",IF($C9954="SUPERSTORE","Superstore","DH"))</f>
        <v/>
      </c>
      <c r="O9954">
        <f>IF($B9954="","",IFERROR(VLOOKUP($B9954,Mapping!$A:$C,2,0),"Not Mapped"))</f>
        <v/>
      </c>
      <c r="P9954">
        <f>IF($B9954="","",IFERROR(VLOOKUP($B9954,Mapping!$A:$C,3,0),"Not Mapped"))</f>
        <v/>
      </c>
      <c r="Q9954">
        <f>IF($B9954="","",IF(COUNTIF(Exclusions!$A:$A,$B9954)&gt;0,"Yes","No"))</f>
        <v/>
      </c>
      <c r="R9954" s="17">
        <f>IF($B9954="","",MIN(1,DAY($A9954)/IF($N9954="Superstore",Settings!$B$5,Settings!$B$4)))</f>
        <v/>
      </c>
      <c r="S9954" s="17">
        <f>IF(OR($B9954="",$G9954="",$R9954=0),"",$G9954/$R9954)</f>
        <v/>
      </c>
      <c r="T9954">
        <f>IF($S9954="","",IF($S9954&lt;Settings!$B$8,"Critical",IF($S9954&lt;Settings!$B$9,"Semi Critical","Non Critical")))</f>
        <v/>
      </c>
      <c r="U9954">
        <f>IF($B9954="","",IFERROR(VLOOKUP($O9954,Leaders!$A:$B,2,0),"Not Mapped"))</f>
        <v/>
      </c>
    </row>
    <row r="9955">
      <c r="A9955" s="16" t="n"/>
      <c r="G9955" s="17" t="n"/>
      <c r="H9955" s="17" t="n"/>
      <c r="I9955" s="17" t="n"/>
      <c r="J9955" s="17" t="n"/>
      <c r="K9955" s="17" t="n"/>
      <c r="L9955" s="17" t="n"/>
      <c r="N9955">
        <f>IF($B9955="","",IF($C9955="SUPERSTORE","Superstore","DH"))</f>
        <v/>
      </c>
      <c r="O9955">
        <f>IF($B9955="","",IFERROR(VLOOKUP($B9955,Mapping!$A:$C,2,0),"Not Mapped"))</f>
        <v/>
      </c>
      <c r="P9955">
        <f>IF($B9955="","",IFERROR(VLOOKUP($B9955,Mapping!$A:$C,3,0),"Not Mapped"))</f>
        <v/>
      </c>
      <c r="Q9955">
        <f>IF($B9955="","",IF(COUNTIF(Exclusions!$A:$A,$B9955)&gt;0,"Yes","No"))</f>
        <v/>
      </c>
      <c r="R9955" s="17">
        <f>IF($B9955="","",MIN(1,DAY($A9955)/IF($N9955="Superstore",Settings!$B$5,Settings!$B$4)))</f>
        <v/>
      </c>
      <c r="S9955" s="17">
        <f>IF(OR($B9955="",$G9955="",$R9955=0),"",$G9955/$R9955)</f>
        <v/>
      </c>
      <c r="T9955">
        <f>IF($S9955="","",IF($S9955&lt;Settings!$B$8,"Critical",IF($S9955&lt;Settings!$B$9,"Semi Critical","Non Critical")))</f>
        <v/>
      </c>
      <c r="U9955">
        <f>IF($B9955="","",IFERROR(VLOOKUP($O9955,Leaders!$A:$B,2,0),"Not Mapped"))</f>
        <v/>
      </c>
    </row>
    <row r="9956">
      <c r="A9956" s="16" t="n"/>
      <c r="G9956" s="17" t="n"/>
      <c r="H9956" s="17" t="n"/>
      <c r="I9956" s="17" t="n"/>
      <c r="J9956" s="17" t="n"/>
      <c r="K9956" s="17" t="n"/>
      <c r="L9956" s="17" t="n"/>
      <c r="N9956">
        <f>IF($B9956="","",IF($C9956="SUPERSTORE","Superstore","DH"))</f>
        <v/>
      </c>
      <c r="O9956">
        <f>IF($B9956="","",IFERROR(VLOOKUP($B9956,Mapping!$A:$C,2,0),"Not Mapped"))</f>
        <v/>
      </c>
      <c r="P9956">
        <f>IF($B9956="","",IFERROR(VLOOKUP($B9956,Mapping!$A:$C,3,0),"Not Mapped"))</f>
        <v/>
      </c>
      <c r="Q9956">
        <f>IF($B9956="","",IF(COUNTIF(Exclusions!$A:$A,$B9956)&gt;0,"Yes","No"))</f>
        <v/>
      </c>
      <c r="R9956" s="17">
        <f>IF($B9956="","",MIN(1,DAY($A9956)/IF($N9956="Superstore",Settings!$B$5,Settings!$B$4)))</f>
        <v/>
      </c>
      <c r="S9956" s="17">
        <f>IF(OR($B9956="",$G9956="",$R9956=0),"",$G9956/$R9956)</f>
        <v/>
      </c>
      <c r="T9956">
        <f>IF($S9956="","",IF($S9956&lt;Settings!$B$8,"Critical",IF($S9956&lt;Settings!$B$9,"Semi Critical","Non Critical")))</f>
        <v/>
      </c>
      <c r="U9956">
        <f>IF($B9956="","",IFERROR(VLOOKUP($O9956,Leaders!$A:$B,2,0),"Not Mapped"))</f>
        <v/>
      </c>
    </row>
    <row r="9957">
      <c r="A9957" s="16" t="n"/>
      <c r="G9957" s="17" t="n"/>
      <c r="H9957" s="17" t="n"/>
      <c r="I9957" s="17" t="n"/>
      <c r="J9957" s="17" t="n"/>
      <c r="K9957" s="17" t="n"/>
      <c r="L9957" s="17" t="n"/>
      <c r="N9957">
        <f>IF($B9957="","",IF($C9957="SUPERSTORE","Superstore","DH"))</f>
        <v/>
      </c>
      <c r="O9957">
        <f>IF($B9957="","",IFERROR(VLOOKUP($B9957,Mapping!$A:$C,2,0),"Not Mapped"))</f>
        <v/>
      </c>
      <c r="P9957">
        <f>IF($B9957="","",IFERROR(VLOOKUP($B9957,Mapping!$A:$C,3,0),"Not Mapped"))</f>
        <v/>
      </c>
      <c r="Q9957">
        <f>IF($B9957="","",IF(COUNTIF(Exclusions!$A:$A,$B9957)&gt;0,"Yes","No"))</f>
        <v/>
      </c>
      <c r="R9957" s="17">
        <f>IF($B9957="","",MIN(1,DAY($A9957)/IF($N9957="Superstore",Settings!$B$5,Settings!$B$4)))</f>
        <v/>
      </c>
      <c r="S9957" s="17">
        <f>IF(OR($B9957="",$G9957="",$R9957=0),"",$G9957/$R9957)</f>
        <v/>
      </c>
      <c r="T9957">
        <f>IF($S9957="","",IF($S9957&lt;Settings!$B$8,"Critical",IF($S9957&lt;Settings!$B$9,"Semi Critical","Non Critical")))</f>
        <v/>
      </c>
      <c r="U9957">
        <f>IF($B9957="","",IFERROR(VLOOKUP($O9957,Leaders!$A:$B,2,0),"Not Mapped"))</f>
        <v/>
      </c>
    </row>
    <row r="9958">
      <c r="A9958" s="16" t="n"/>
      <c r="G9958" s="17" t="n"/>
      <c r="H9958" s="17" t="n"/>
      <c r="I9958" s="17" t="n"/>
      <c r="J9958" s="17" t="n"/>
      <c r="K9958" s="17" t="n"/>
      <c r="L9958" s="17" t="n"/>
      <c r="N9958">
        <f>IF($B9958="","",IF($C9958="SUPERSTORE","Superstore","DH"))</f>
        <v/>
      </c>
      <c r="O9958">
        <f>IF($B9958="","",IFERROR(VLOOKUP($B9958,Mapping!$A:$C,2,0),"Not Mapped"))</f>
        <v/>
      </c>
      <c r="P9958">
        <f>IF($B9958="","",IFERROR(VLOOKUP($B9958,Mapping!$A:$C,3,0),"Not Mapped"))</f>
        <v/>
      </c>
      <c r="Q9958">
        <f>IF($B9958="","",IF(COUNTIF(Exclusions!$A:$A,$B9958)&gt;0,"Yes","No"))</f>
        <v/>
      </c>
      <c r="R9958" s="17">
        <f>IF($B9958="","",MIN(1,DAY($A9958)/IF($N9958="Superstore",Settings!$B$5,Settings!$B$4)))</f>
        <v/>
      </c>
      <c r="S9958" s="17">
        <f>IF(OR($B9958="",$G9958="",$R9958=0),"",$G9958/$R9958)</f>
        <v/>
      </c>
      <c r="T9958">
        <f>IF($S9958="","",IF($S9958&lt;Settings!$B$8,"Critical",IF($S9958&lt;Settings!$B$9,"Semi Critical","Non Critical")))</f>
        <v/>
      </c>
      <c r="U9958">
        <f>IF($B9958="","",IFERROR(VLOOKUP($O9958,Leaders!$A:$B,2,0),"Not Mapped"))</f>
        <v/>
      </c>
    </row>
    <row r="9959">
      <c r="A9959" s="16" t="n"/>
      <c r="G9959" s="17" t="n"/>
      <c r="H9959" s="17" t="n"/>
      <c r="I9959" s="17" t="n"/>
      <c r="J9959" s="17" t="n"/>
      <c r="K9959" s="17" t="n"/>
      <c r="L9959" s="17" t="n"/>
      <c r="N9959">
        <f>IF($B9959="","",IF($C9959="SUPERSTORE","Superstore","DH"))</f>
        <v/>
      </c>
      <c r="O9959">
        <f>IF($B9959="","",IFERROR(VLOOKUP($B9959,Mapping!$A:$C,2,0),"Not Mapped"))</f>
        <v/>
      </c>
      <c r="P9959">
        <f>IF($B9959="","",IFERROR(VLOOKUP($B9959,Mapping!$A:$C,3,0),"Not Mapped"))</f>
        <v/>
      </c>
      <c r="Q9959">
        <f>IF($B9959="","",IF(COUNTIF(Exclusions!$A:$A,$B9959)&gt;0,"Yes","No"))</f>
        <v/>
      </c>
      <c r="R9959" s="17">
        <f>IF($B9959="","",MIN(1,DAY($A9959)/IF($N9959="Superstore",Settings!$B$5,Settings!$B$4)))</f>
        <v/>
      </c>
      <c r="S9959" s="17">
        <f>IF(OR($B9959="",$G9959="",$R9959=0),"",$G9959/$R9959)</f>
        <v/>
      </c>
      <c r="T9959">
        <f>IF($S9959="","",IF($S9959&lt;Settings!$B$8,"Critical",IF($S9959&lt;Settings!$B$9,"Semi Critical","Non Critical")))</f>
        <v/>
      </c>
      <c r="U9959">
        <f>IF($B9959="","",IFERROR(VLOOKUP($O9959,Leaders!$A:$B,2,0),"Not Mapped"))</f>
        <v/>
      </c>
    </row>
    <row r="9960">
      <c r="A9960" s="16" t="n"/>
      <c r="G9960" s="17" t="n"/>
      <c r="H9960" s="17" t="n"/>
      <c r="I9960" s="17" t="n"/>
      <c r="J9960" s="17" t="n"/>
      <c r="K9960" s="17" t="n"/>
      <c r="L9960" s="17" t="n"/>
      <c r="N9960">
        <f>IF($B9960="","",IF($C9960="SUPERSTORE","Superstore","DH"))</f>
        <v/>
      </c>
      <c r="O9960">
        <f>IF($B9960="","",IFERROR(VLOOKUP($B9960,Mapping!$A:$C,2,0),"Not Mapped"))</f>
        <v/>
      </c>
      <c r="P9960">
        <f>IF($B9960="","",IFERROR(VLOOKUP($B9960,Mapping!$A:$C,3,0),"Not Mapped"))</f>
        <v/>
      </c>
      <c r="Q9960">
        <f>IF($B9960="","",IF(COUNTIF(Exclusions!$A:$A,$B9960)&gt;0,"Yes","No"))</f>
        <v/>
      </c>
      <c r="R9960" s="17">
        <f>IF($B9960="","",MIN(1,DAY($A9960)/IF($N9960="Superstore",Settings!$B$5,Settings!$B$4)))</f>
        <v/>
      </c>
      <c r="S9960" s="17">
        <f>IF(OR($B9960="",$G9960="",$R9960=0),"",$G9960/$R9960)</f>
        <v/>
      </c>
      <c r="T9960">
        <f>IF($S9960="","",IF($S9960&lt;Settings!$B$8,"Critical",IF($S9960&lt;Settings!$B$9,"Semi Critical","Non Critical")))</f>
        <v/>
      </c>
      <c r="U9960">
        <f>IF($B9960="","",IFERROR(VLOOKUP($O9960,Leaders!$A:$B,2,0),"Not Mapped"))</f>
        <v/>
      </c>
    </row>
    <row r="9961">
      <c r="A9961" s="16" t="n"/>
      <c r="G9961" s="17" t="n"/>
      <c r="H9961" s="17" t="n"/>
      <c r="I9961" s="17" t="n"/>
      <c r="J9961" s="17" t="n"/>
      <c r="K9961" s="17" t="n"/>
      <c r="L9961" s="17" t="n"/>
      <c r="N9961">
        <f>IF($B9961="","",IF($C9961="SUPERSTORE","Superstore","DH"))</f>
        <v/>
      </c>
      <c r="O9961">
        <f>IF($B9961="","",IFERROR(VLOOKUP($B9961,Mapping!$A:$C,2,0),"Not Mapped"))</f>
        <v/>
      </c>
      <c r="P9961">
        <f>IF($B9961="","",IFERROR(VLOOKUP($B9961,Mapping!$A:$C,3,0),"Not Mapped"))</f>
        <v/>
      </c>
      <c r="Q9961">
        <f>IF($B9961="","",IF(COUNTIF(Exclusions!$A:$A,$B9961)&gt;0,"Yes","No"))</f>
        <v/>
      </c>
      <c r="R9961" s="17">
        <f>IF($B9961="","",MIN(1,DAY($A9961)/IF($N9961="Superstore",Settings!$B$5,Settings!$B$4)))</f>
        <v/>
      </c>
      <c r="S9961" s="17">
        <f>IF(OR($B9961="",$G9961="",$R9961=0),"",$G9961/$R9961)</f>
        <v/>
      </c>
      <c r="T9961">
        <f>IF($S9961="","",IF($S9961&lt;Settings!$B$8,"Critical",IF($S9961&lt;Settings!$B$9,"Semi Critical","Non Critical")))</f>
        <v/>
      </c>
      <c r="U9961">
        <f>IF($B9961="","",IFERROR(VLOOKUP($O9961,Leaders!$A:$B,2,0),"Not Mapped"))</f>
        <v/>
      </c>
    </row>
    <row r="9962">
      <c r="A9962" s="16" t="n"/>
      <c r="G9962" s="17" t="n"/>
      <c r="H9962" s="17" t="n"/>
      <c r="I9962" s="17" t="n"/>
      <c r="J9962" s="17" t="n"/>
      <c r="K9962" s="17" t="n"/>
      <c r="L9962" s="17" t="n"/>
      <c r="N9962">
        <f>IF($B9962="","",IF($C9962="SUPERSTORE","Superstore","DH"))</f>
        <v/>
      </c>
      <c r="O9962">
        <f>IF($B9962="","",IFERROR(VLOOKUP($B9962,Mapping!$A:$C,2,0),"Not Mapped"))</f>
        <v/>
      </c>
      <c r="P9962">
        <f>IF($B9962="","",IFERROR(VLOOKUP($B9962,Mapping!$A:$C,3,0),"Not Mapped"))</f>
        <v/>
      </c>
      <c r="Q9962">
        <f>IF($B9962="","",IF(COUNTIF(Exclusions!$A:$A,$B9962)&gt;0,"Yes","No"))</f>
        <v/>
      </c>
      <c r="R9962" s="17">
        <f>IF($B9962="","",MIN(1,DAY($A9962)/IF($N9962="Superstore",Settings!$B$5,Settings!$B$4)))</f>
        <v/>
      </c>
      <c r="S9962" s="17">
        <f>IF(OR($B9962="",$G9962="",$R9962=0),"",$G9962/$R9962)</f>
        <v/>
      </c>
      <c r="T9962">
        <f>IF($S9962="","",IF($S9962&lt;Settings!$B$8,"Critical",IF($S9962&lt;Settings!$B$9,"Semi Critical","Non Critical")))</f>
        <v/>
      </c>
      <c r="U9962">
        <f>IF($B9962="","",IFERROR(VLOOKUP($O9962,Leaders!$A:$B,2,0),"Not Mapped"))</f>
        <v/>
      </c>
    </row>
    <row r="9963">
      <c r="A9963" s="16" t="n"/>
      <c r="G9963" s="17" t="n"/>
      <c r="H9963" s="17" t="n"/>
      <c r="I9963" s="17" t="n"/>
      <c r="J9963" s="17" t="n"/>
      <c r="K9963" s="17" t="n"/>
      <c r="L9963" s="17" t="n"/>
      <c r="N9963">
        <f>IF($B9963="","",IF($C9963="SUPERSTORE","Superstore","DH"))</f>
        <v/>
      </c>
      <c r="O9963">
        <f>IF($B9963="","",IFERROR(VLOOKUP($B9963,Mapping!$A:$C,2,0),"Not Mapped"))</f>
        <v/>
      </c>
      <c r="P9963">
        <f>IF($B9963="","",IFERROR(VLOOKUP($B9963,Mapping!$A:$C,3,0),"Not Mapped"))</f>
        <v/>
      </c>
      <c r="Q9963">
        <f>IF($B9963="","",IF(COUNTIF(Exclusions!$A:$A,$B9963)&gt;0,"Yes","No"))</f>
        <v/>
      </c>
      <c r="R9963" s="17">
        <f>IF($B9963="","",MIN(1,DAY($A9963)/IF($N9963="Superstore",Settings!$B$5,Settings!$B$4)))</f>
        <v/>
      </c>
      <c r="S9963" s="17">
        <f>IF(OR($B9963="",$G9963="",$R9963=0),"",$G9963/$R9963)</f>
        <v/>
      </c>
      <c r="T9963">
        <f>IF($S9963="","",IF($S9963&lt;Settings!$B$8,"Critical",IF($S9963&lt;Settings!$B$9,"Semi Critical","Non Critical")))</f>
        <v/>
      </c>
      <c r="U9963">
        <f>IF($B9963="","",IFERROR(VLOOKUP($O9963,Leaders!$A:$B,2,0),"Not Mapped"))</f>
        <v/>
      </c>
    </row>
    <row r="9964">
      <c r="A9964" s="16" t="n"/>
      <c r="G9964" s="17" t="n"/>
      <c r="H9964" s="17" t="n"/>
      <c r="I9964" s="17" t="n"/>
      <c r="J9964" s="17" t="n"/>
      <c r="K9964" s="17" t="n"/>
      <c r="L9964" s="17" t="n"/>
      <c r="N9964">
        <f>IF($B9964="","",IF($C9964="SUPERSTORE","Superstore","DH"))</f>
        <v/>
      </c>
      <c r="O9964">
        <f>IF($B9964="","",IFERROR(VLOOKUP($B9964,Mapping!$A:$C,2,0),"Not Mapped"))</f>
        <v/>
      </c>
      <c r="P9964">
        <f>IF($B9964="","",IFERROR(VLOOKUP($B9964,Mapping!$A:$C,3,0),"Not Mapped"))</f>
        <v/>
      </c>
      <c r="Q9964">
        <f>IF($B9964="","",IF(COUNTIF(Exclusions!$A:$A,$B9964)&gt;0,"Yes","No"))</f>
        <v/>
      </c>
      <c r="R9964" s="17">
        <f>IF($B9964="","",MIN(1,DAY($A9964)/IF($N9964="Superstore",Settings!$B$5,Settings!$B$4)))</f>
        <v/>
      </c>
      <c r="S9964" s="17">
        <f>IF(OR($B9964="",$G9964="",$R9964=0),"",$G9964/$R9964)</f>
        <v/>
      </c>
      <c r="T9964">
        <f>IF($S9964="","",IF($S9964&lt;Settings!$B$8,"Critical",IF($S9964&lt;Settings!$B$9,"Semi Critical","Non Critical")))</f>
        <v/>
      </c>
      <c r="U9964">
        <f>IF($B9964="","",IFERROR(VLOOKUP($O9964,Leaders!$A:$B,2,0),"Not Mapped"))</f>
        <v/>
      </c>
    </row>
    <row r="9965">
      <c r="A9965" s="16" t="n"/>
      <c r="G9965" s="17" t="n"/>
      <c r="H9965" s="17" t="n"/>
      <c r="I9965" s="17" t="n"/>
      <c r="J9965" s="17" t="n"/>
      <c r="K9965" s="17" t="n"/>
      <c r="L9965" s="17" t="n"/>
      <c r="N9965">
        <f>IF($B9965="","",IF($C9965="SUPERSTORE","Superstore","DH"))</f>
        <v/>
      </c>
      <c r="O9965">
        <f>IF($B9965="","",IFERROR(VLOOKUP($B9965,Mapping!$A:$C,2,0),"Not Mapped"))</f>
        <v/>
      </c>
      <c r="P9965">
        <f>IF($B9965="","",IFERROR(VLOOKUP($B9965,Mapping!$A:$C,3,0),"Not Mapped"))</f>
        <v/>
      </c>
      <c r="Q9965">
        <f>IF($B9965="","",IF(COUNTIF(Exclusions!$A:$A,$B9965)&gt;0,"Yes","No"))</f>
        <v/>
      </c>
      <c r="R9965" s="17">
        <f>IF($B9965="","",MIN(1,DAY($A9965)/IF($N9965="Superstore",Settings!$B$5,Settings!$B$4)))</f>
        <v/>
      </c>
      <c r="S9965" s="17">
        <f>IF(OR($B9965="",$G9965="",$R9965=0),"",$G9965/$R9965)</f>
        <v/>
      </c>
      <c r="T9965">
        <f>IF($S9965="","",IF($S9965&lt;Settings!$B$8,"Critical",IF($S9965&lt;Settings!$B$9,"Semi Critical","Non Critical")))</f>
        <v/>
      </c>
      <c r="U9965">
        <f>IF($B9965="","",IFERROR(VLOOKUP($O9965,Leaders!$A:$B,2,0),"Not Mapped"))</f>
        <v/>
      </c>
    </row>
    <row r="9966">
      <c r="A9966" s="16" t="n"/>
      <c r="G9966" s="17" t="n"/>
      <c r="H9966" s="17" t="n"/>
      <c r="I9966" s="17" t="n"/>
      <c r="J9966" s="17" t="n"/>
      <c r="K9966" s="17" t="n"/>
      <c r="L9966" s="17" t="n"/>
      <c r="N9966">
        <f>IF($B9966="","",IF($C9966="SUPERSTORE","Superstore","DH"))</f>
        <v/>
      </c>
      <c r="O9966">
        <f>IF($B9966="","",IFERROR(VLOOKUP($B9966,Mapping!$A:$C,2,0),"Not Mapped"))</f>
        <v/>
      </c>
      <c r="P9966">
        <f>IF($B9966="","",IFERROR(VLOOKUP($B9966,Mapping!$A:$C,3,0),"Not Mapped"))</f>
        <v/>
      </c>
      <c r="Q9966">
        <f>IF($B9966="","",IF(COUNTIF(Exclusions!$A:$A,$B9966)&gt;0,"Yes","No"))</f>
        <v/>
      </c>
      <c r="R9966" s="17">
        <f>IF($B9966="","",MIN(1,DAY($A9966)/IF($N9966="Superstore",Settings!$B$5,Settings!$B$4)))</f>
        <v/>
      </c>
      <c r="S9966" s="17">
        <f>IF(OR($B9966="",$G9966="",$R9966=0),"",$G9966/$R9966)</f>
        <v/>
      </c>
      <c r="T9966">
        <f>IF($S9966="","",IF($S9966&lt;Settings!$B$8,"Critical",IF($S9966&lt;Settings!$B$9,"Semi Critical","Non Critical")))</f>
        <v/>
      </c>
      <c r="U9966">
        <f>IF($B9966="","",IFERROR(VLOOKUP($O9966,Leaders!$A:$B,2,0),"Not Mapped"))</f>
        <v/>
      </c>
    </row>
    <row r="9967">
      <c r="A9967" s="16" t="n"/>
      <c r="G9967" s="17" t="n"/>
      <c r="H9967" s="17" t="n"/>
      <c r="I9967" s="17" t="n"/>
      <c r="J9967" s="17" t="n"/>
      <c r="K9967" s="17" t="n"/>
      <c r="L9967" s="17" t="n"/>
      <c r="N9967">
        <f>IF($B9967="","",IF($C9967="SUPERSTORE","Superstore","DH"))</f>
        <v/>
      </c>
      <c r="O9967">
        <f>IF($B9967="","",IFERROR(VLOOKUP($B9967,Mapping!$A:$C,2,0),"Not Mapped"))</f>
        <v/>
      </c>
      <c r="P9967">
        <f>IF($B9967="","",IFERROR(VLOOKUP($B9967,Mapping!$A:$C,3,0),"Not Mapped"))</f>
        <v/>
      </c>
      <c r="Q9967">
        <f>IF($B9967="","",IF(COUNTIF(Exclusions!$A:$A,$B9967)&gt;0,"Yes","No"))</f>
        <v/>
      </c>
      <c r="R9967" s="17">
        <f>IF($B9967="","",MIN(1,DAY($A9967)/IF($N9967="Superstore",Settings!$B$5,Settings!$B$4)))</f>
        <v/>
      </c>
      <c r="S9967" s="17">
        <f>IF(OR($B9967="",$G9967="",$R9967=0),"",$G9967/$R9967)</f>
        <v/>
      </c>
      <c r="T9967">
        <f>IF($S9967="","",IF($S9967&lt;Settings!$B$8,"Critical",IF($S9967&lt;Settings!$B$9,"Semi Critical","Non Critical")))</f>
        <v/>
      </c>
      <c r="U9967">
        <f>IF($B9967="","",IFERROR(VLOOKUP($O9967,Leaders!$A:$B,2,0),"Not Mapped"))</f>
        <v/>
      </c>
    </row>
    <row r="9968">
      <c r="A9968" s="16" t="n"/>
      <c r="G9968" s="17" t="n"/>
      <c r="H9968" s="17" t="n"/>
      <c r="I9968" s="17" t="n"/>
      <c r="J9968" s="17" t="n"/>
      <c r="K9968" s="17" t="n"/>
      <c r="L9968" s="17" t="n"/>
      <c r="N9968">
        <f>IF($B9968="","",IF($C9968="SUPERSTORE","Superstore","DH"))</f>
        <v/>
      </c>
      <c r="O9968">
        <f>IF($B9968="","",IFERROR(VLOOKUP($B9968,Mapping!$A:$C,2,0),"Not Mapped"))</f>
        <v/>
      </c>
      <c r="P9968">
        <f>IF($B9968="","",IFERROR(VLOOKUP($B9968,Mapping!$A:$C,3,0),"Not Mapped"))</f>
        <v/>
      </c>
      <c r="Q9968">
        <f>IF($B9968="","",IF(COUNTIF(Exclusions!$A:$A,$B9968)&gt;0,"Yes","No"))</f>
        <v/>
      </c>
      <c r="R9968" s="17">
        <f>IF($B9968="","",MIN(1,DAY($A9968)/IF($N9968="Superstore",Settings!$B$5,Settings!$B$4)))</f>
        <v/>
      </c>
      <c r="S9968" s="17">
        <f>IF(OR($B9968="",$G9968="",$R9968=0),"",$G9968/$R9968)</f>
        <v/>
      </c>
      <c r="T9968">
        <f>IF($S9968="","",IF($S9968&lt;Settings!$B$8,"Critical",IF($S9968&lt;Settings!$B$9,"Semi Critical","Non Critical")))</f>
        <v/>
      </c>
      <c r="U9968">
        <f>IF($B9968="","",IFERROR(VLOOKUP($O9968,Leaders!$A:$B,2,0),"Not Mapped"))</f>
        <v/>
      </c>
    </row>
    <row r="9969">
      <c r="A9969" s="16" t="n"/>
      <c r="G9969" s="17" t="n"/>
      <c r="H9969" s="17" t="n"/>
      <c r="I9969" s="17" t="n"/>
      <c r="J9969" s="17" t="n"/>
      <c r="K9969" s="17" t="n"/>
      <c r="L9969" s="17" t="n"/>
      <c r="N9969">
        <f>IF($B9969="","",IF($C9969="SUPERSTORE","Superstore","DH"))</f>
        <v/>
      </c>
      <c r="O9969">
        <f>IF($B9969="","",IFERROR(VLOOKUP($B9969,Mapping!$A:$C,2,0),"Not Mapped"))</f>
        <v/>
      </c>
      <c r="P9969">
        <f>IF($B9969="","",IFERROR(VLOOKUP($B9969,Mapping!$A:$C,3,0),"Not Mapped"))</f>
        <v/>
      </c>
      <c r="Q9969">
        <f>IF($B9969="","",IF(COUNTIF(Exclusions!$A:$A,$B9969)&gt;0,"Yes","No"))</f>
        <v/>
      </c>
      <c r="R9969" s="17">
        <f>IF($B9969="","",MIN(1,DAY($A9969)/IF($N9969="Superstore",Settings!$B$5,Settings!$B$4)))</f>
        <v/>
      </c>
      <c r="S9969" s="17">
        <f>IF(OR($B9969="",$G9969="",$R9969=0),"",$G9969/$R9969)</f>
        <v/>
      </c>
      <c r="T9969">
        <f>IF($S9969="","",IF($S9969&lt;Settings!$B$8,"Critical",IF($S9969&lt;Settings!$B$9,"Semi Critical","Non Critical")))</f>
        <v/>
      </c>
      <c r="U9969">
        <f>IF($B9969="","",IFERROR(VLOOKUP($O9969,Leaders!$A:$B,2,0),"Not Mapped"))</f>
        <v/>
      </c>
    </row>
    <row r="9970">
      <c r="A9970" s="16" t="n"/>
      <c r="G9970" s="17" t="n"/>
      <c r="H9970" s="17" t="n"/>
      <c r="I9970" s="17" t="n"/>
      <c r="J9970" s="17" t="n"/>
      <c r="K9970" s="17" t="n"/>
      <c r="L9970" s="17" t="n"/>
      <c r="N9970">
        <f>IF($B9970="","",IF($C9970="SUPERSTORE","Superstore","DH"))</f>
        <v/>
      </c>
      <c r="O9970">
        <f>IF($B9970="","",IFERROR(VLOOKUP($B9970,Mapping!$A:$C,2,0),"Not Mapped"))</f>
        <v/>
      </c>
      <c r="P9970">
        <f>IF($B9970="","",IFERROR(VLOOKUP($B9970,Mapping!$A:$C,3,0),"Not Mapped"))</f>
        <v/>
      </c>
      <c r="Q9970">
        <f>IF($B9970="","",IF(COUNTIF(Exclusions!$A:$A,$B9970)&gt;0,"Yes","No"))</f>
        <v/>
      </c>
      <c r="R9970" s="17">
        <f>IF($B9970="","",MIN(1,DAY($A9970)/IF($N9970="Superstore",Settings!$B$5,Settings!$B$4)))</f>
        <v/>
      </c>
      <c r="S9970" s="17">
        <f>IF(OR($B9970="",$G9970="",$R9970=0),"",$G9970/$R9970)</f>
        <v/>
      </c>
      <c r="T9970">
        <f>IF($S9970="","",IF($S9970&lt;Settings!$B$8,"Critical",IF($S9970&lt;Settings!$B$9,"Semi Critical","Non Critical")))</f>
        <v/>
      </c>
      <c r="U9970">
        <f>IF($B9970="","",IFERROR(VLOOKUP($O9970,Leaders!$A:$B,2,0),"Not Mapped"))</f>
        <v/>
      </c>
    </row>
    <row r="9971">
      <c r="A9971" s="16" t="n"/>
      <c r="G9971" s="17" t="n"/>
      <c r="H9971" s="17" t="n"/>
      <c r="I9971" s="17" t="n"/>
      <c r="J9971" s="17" t="n"/>
      <c r="K9971" s="17" t="n"/>
      <c r="L9971" s="17" t="n"/>
      <c r="N9971">
        <f>IF($B9971="","",IF($C9971="SUPERSTORE","Superstore","DH"))</f>
        <v/>
      </c>
      <c r="O9971">
        <f>IF($B9971="","",IFERROR(VLOOKUP($B9971,Mapping!$A:$C,2,0),"Not Mapped"))</f>
        <v/>
      </c>
      <c r="P9971">
        <f>IF($B9971="","",IFERROR(VLOOKUP($B9971,Mapping!$A:$C,3,0),"Not Mapped"))</f>
        <v/>
      </c>
      <c r="Q9971">
        <f>IF($B9971="","",IF(COUNTIF(Exclusions!$A:$A,$B9971)&gt;0,"Yes","No"))</f>
        <v/>
      </c>
      <c r="R9971" s="17">
        <f>IF($B9971="","",MIN(1,DAY($A9971)/IF($N9971="Superstore",Settings!$B$5,Settings!$B$4)))</f>
        <v/>
      </c>
      <c r="S9971" s="17">
        <f>IF(OR($B9971="",$G9971="",$R9971=0),"",$G9971/$R9971)</f>
        <v/>
      </c>
      <c r="T9971">
        <f>IF($S9971="","",IF($S9971&lt;Settings!$B$8,"Critical",IF($S9971&lt;Settings!$B$9,"Semi Critical","Non Critical")))</f>
        <v/>
      </c>
      <c r="U9971">
        <f>IF($B9971="","",IFERROR(VLOOKUP($O9971,Leaders!$A:$B,2,0),"Not Mapped"))</f>
        <v/>
      </c>
    </row>
    <row r="9972">
      <c r="A9972" s="16" t="n"/>
      <c r="G9972" s="17" t="n"/>
      <c r="H9972" s="17" t="n"/>
      <c r="I9972" s="17" t="n"/>
      <c r="J9972" s="17" t="n"/>
      <c r="K9972" s="17" t="n"/>
      <c r="L9972" s="17" t="n"/>
      <c r="N9972">
        <f>IF($B9972="","",IF($C9972="SUPERSTORE","Superstore","DH"))</f>
        <v/>
      </c>
      <c r="O9972">
        <f>IF($B9972="","",IFERROR(VLOOKUP($B9972,Mapping!$A:$C,2,0),"Not Mapped"))</f>
        <v/>
      </c>
      <c r="P9972">
        <f>IF($B9972="","",IFERROR(VLOOKUP($B9972,Mapping!$A:$C,3,0),"Not Mapped"))</f>
        <v/>
      </c>
      <c r="Q9972">
        <f>IF($B9972="","",IF(COUNTIF(Exclusions!$A:$A,$B9972)&gt;0,"Yes","No"))</f>
        <v/>
      </c>
      <c r="R9972" s="17">
        <f>IF($B9972="","",MIN(1,DAY($A9972)/IF($N9972="Superstore",Settings!$B$5,Settings!$B$4)))</f>
        <v/>
      </c>
      <c r="S9972" s="17">
        <f>IF(OR($B9972="",$G9972="",$R9972=0),"",$G9972/$R9972)</f>
        <v/>
      </c>
      <c r="T9972">
        <f>IF($S9972="","",IF($S9972&lt;Settings!$B$8,"Critical",IF($S9972&lt;Settings!$B$9,"Semi Critical","Non Critical")))</f>
        <v/>
      </c>
      <c r="U9972">
        <f>IF($B9972="","",IFERROR(VLOOKUP($O9972,Leaders!$A:$B,2,0),"Not Mapped"))</f>
        <v/>
      </c>
    </row>
    <row r="9973">
      <c r="A9973" s="16" t="n"/>
      <c r="G9973" s="17" t="n"/>
      <c r="H9973" s="17" t="n"/>
      <c r="I9973" s="17" t="n"/>
      <c r="J9973" s="17" t="n"/>
      <c r="K9973" s="17" t="n"/>
      <c r="L9973" s="17" t="n"/>
      <c r="N9973">
        <f>IF($B9973="","",IF($C9973="SUPERSTORE","Superstore","DH"))</f>
        <v/>
      </c>
      <c r="O9973">
        <f>IF($B9973="","",IFERROR(VLOOKUP($B9973,Mapping!$A:$C,2,0),"Not Mapped"))</f>
        <v/>
      </c>
      <c r="P9973">
        <f>IF($B9973="","",IFERROR(VLOOKUP($B9973,Mapping!$A:$C,3,0),"Not Mapped"))</f>
        <v/>
      </c>
      <c r="Q9973">
        <f>IF($B9973="","",IF(COUNTIF(Exclusions!$A:$A,$B9973)&gt;0,"Yes","No"))</f>
        <v/>
      </c>
      <c r="R9973" s="17">
        <f>IF($B9973="","",MIN(1,DAY($A9973)/IF($N9973="Superstore",Settings!$B$5,Settings!$B$4)))</f>
        <v/>
      </c>
      <c r="S9973" s="17">
        <f>IF(OR($B9973="",$G9973="",$R9973=0),"",$G9973/$R9973)</f>
        <v/>
      </c>
      <c r="T9973">
        <f>IF($S9973="","",IF($S9973&lt;Settings!$B$8,"Critical",IF($S9973&lt;Settings!$B$9,"Semi Critical","Non Critical")))</f>
        <v/>
      </c>
      <c r="U9973">
        <f>IF($B9973="","",IFERROR(VLOOKUP($O9973,Leaders!$A:$B,2,0),"Not Mapped"))</f>
        <v/>
      </c>
    </row>
    <row r="9974">
      <c r="A9974" s="16" t="n"/>
      <c r="G9974" s="17" t="n"/>
      <c r="H9974" s="17" t="n"/>
      <c r="I9974" s="17" t="n"/>
      <c r="J9974" s="17" t="n"/>
      <c r="K9974" s="17" t="n"/>
      <c r="L9974" s="17" t="n"/>
      <c r="N9974">
        <f>IF($B9974="","",IF($C9974="SUPERSTORE","Superstore","DH"))</f>
        <v/>
      </c>
      <c r="O9974">
        <f>IF($B9974="","",IFERROR(VLOOKUP($B9974,Mapping!$A:$C,2,0),"Not Mapped"))</f>
        <v/>
      </c>
      <c r="P9974">
        <f>IF($B9974="","",IFERROR(VLOOKUP($B9974,Mapping!$A:$C,3,0),"Not Mapped"))</f>
        <v/>
      </c>
      <c r="Q9974">
        <f>IF($B9974="","",IF(COUNTIF(Exclusions!$A:$A,$B9974)&gt;0,"Yes","No"))</f>
        <v/>
      </c>
      <c r="R9974" s="17">
        <f>IF($B9974="","",MIN(1,DAY($A9974)/IF($N9974="Superstore",Settings!$B$5,Settings!$B$4)))</f>
        <v/>
      </c>
      <c r="S9974" s="17">
        <f>IF(OR($B9974="",$G9974="",$R9974=0),"",$G9974/$R9974)</f>
        <v/>
      </c>
      <c r="T9974">
        <f>IF($S9974="","",IF($S9974&lt;Settings!$B$8,"Critical",IF($S9974&lt;Settings!$B$9,"Semi Critical","Non Critical")))</f>
        <v/>
      </c>
      <c r="U9974">
        <f>IF($B9974="","",IFERROR(VLOOKUP($O9974,Leaders!$A:$B,2,0),"Not Mapped"))</f>
        <v/>
      </c>
    </row>
    <row r="9975">
      <c r="A9975" s="16" t="n"/>
      <c r="G9975" s="17" t="n"/>
      <c r="H9975" s="17" t="n"/>
      <c r="I9975" s="17" t="n"/>
      <c r="J9975" s="17" t="n"/>
      <c r="K9975" s="17" t="n"/>
      <c r="L9975" s="17" t="n"/>
      <c r="N9975">
        <f>IF($B9975="","",IF($C9975="SUPERSTORE","Superstore","DH"))</f>
        <v/>
      </c>
      <c r="O9975">
        <f>IF($B9975="","",IFERROR(VLOOKUP($B9975,Mapping!$A:$C,2,0),"Not Mapped"))</f>
        <v/>
      </c>
      <c r="P9975">
        <f>IF($B9975="","",IFERROR(VLOOKUP($B9975,Mapping!$A:$C,3,0),"Not Mapped"))</f>
        <v/>
      </c>
      <c r="Q9975">
        <f>IF($B9975="","",IF(COUNTIF(Exclusions!$A:$A,$B9975)&gt;0,"Yes","No"))</f>
        <v/>
      </c>
      <c r="R9975" s="17">
        <f>IF($B9975="","",MIN(1,DAY($A9975)/IF($N9975="Superstore",Settings!$B$5,Settings!$B$4)))</f>
        <v/>
      </c>
      <c r="S9975" s="17">
        <f>IF(OR($B9975="",$G9975="",$R9975=0),"",$G9975/$R9975)</f>
        <v/>
      </c>
      <c r="T9975">
        <f>IF($S9975="","",IF($S9975&lt;Settings!$B$8,"Critical",IF($S9975&lt;Settings!$B$9,"Semi Critical","Non Critical")))</f>
        <v/>
      </c>
      <c r="U9975">
        <f>IF($B9975="","",IFERROR(VLOOKUP($O9975,Leaders!$A:$B,2,0),"Not Mapped"))</f>
        <v/>
      </c>
    </row>
    <row r="9976">
      <c r="A9976" s="16" t="n"/>
      <c r="G9976" s="17" t="n"/>
      <c r="H9976" s="17" t="n"/>
      <c r="I9976" s="17" t="n"/>
      <c r="J9976" s="17" t="n"/>
      <c r="K9976" s="17" t="n"/>
      <c r="L9976" s="17" t="n"/>
      <c r="N9976">
        <f>IF($B9976="","",IF($C9976="SUPERSTORE","Superstore","DH"))</f>
        <v/>
      </c>
      <c r="O9976">
        <f>IF($B9976="","",IFERROR(VLOOKUP($B9976,Mapping!$A:$C,2,0),"Not Mapped"))</f>
        <v/>
      </c>
      <c r="P9976">
        <f>IF($B9976="","",IFERROR(VLOOKUP($B9976,Mapping!$A:$C,3,0),"Not Mapped"))</f>
        <v/>
      </c>
      <c r="Q9976">
        <f>IF($B9976="","",IF(COUNTIF(Exclusions!$A:$A,$B9976)&gt;0,"Yes","No"))</f>
        <v/>
      </c>
      <c r="R9976" s="17">
        <f>IF($B9976="","",MIN(1,DAY($A9976)/IF($N9976="Superstore",Settings!$B$5,Settings!$B$4)))</f>
        <v/>
      </c>
      <c r="S9976" s="17">
        <f>IF(OR($B9976="",$G9976="",$R9976=0),"",$G9976/$R9976)</f>
        <v/>
      </c>
      <c r="T9976">
        <f>IF($S9976="","",IF($S9976&lt;Settings!$B$8,"Critical",IF($S9976&lt;Settings!$B$9,"Semi Critical","Non Critical")))</f>
        <v/>
      </c>
      <c r="U9976">
        <f>IF($B9976="","",IFERROR(VLOOKUP($O9976,Leaders!$A:$B,2,0),"Not Mapped"))</f>
        <v/>
      </c>
    </row>
    <row r="9977">
      <c r="A9977" s="16" t="n"/>
      <c r="G9977" s="17" t="n"/>
      <c r="H9977" s="17" t="n"/>
      <c r="I9977" s="17" t="n"/>
      <c r="J9977" s="17" t="n"/>
      <c r="K9977" s="17" t="n"/>
      <c r="L9977" s="17" t="n"/>
      <c r="N9977">
        <f>IF($B9977="","",IF($C9977="SUPERSTORE","Superstore","DH"))</f>
        <v/>
      </c>
      <c r="O9977">
        <f>IF($B9977="","",IFERROR(VLOOKUP($B9977,Mapping!$A:$C,2,0),"Not Mapped"))</f>
        <v/>
      </c>
      <c r="P9977">
        <f>IF($B9977="","",IFERROR(VLOOKUP($B9977,Mapping!$A:$C,3,0),"Not Mapped"))</f>
        <v/>
      </c>
      <c r="Q9977">
        <f>IF($B9977="","",IF(COUNTIF(Exclusions!$A:$A,$B9977)&gt;0,"Yes","No"))</f>
        <v/>
      </c>
      <c r="R9977" s="17">
        <f>IF($B9977="","",MIN(1,DAY($A9977)/IF($N9977="Superstore",Settings!$B$5,Settings!$B$4)))</f>
        <v/>
      </c>
      <c r="S9977" s="17">
        <f>IF(OR($B9977="",$G9977="",$R9977=0),"",$G9977/$R9977)</f>
        <v/>
      </c>
      <c r="T9977">
        <f>IF($S9977="","",IF($S9977&lt;Settings!$B$8,"Critical",IF($S9977&lt;Settings!$B$9,"Semi Critical","Non Critical")))</f>
        <v/>
      </c>
      <c r="U9977">
        <f>IF($B9977="","",IFERROR(VLOOKUP($O9977,Leaders!$A:$B,2,0),"Not Mapped"))</f>
        <v/>
      </c>
    </row>
    <row r="9978">
      <c r="A9978" s="16" t="n"/>
      <c r="G9978" s="17" t="n"/>
      <c r="H9978" s="17" t="n"/>
      <c r="I9978" s="17" t="n"/>
      <c r="J9978" s="17" t="n"/>
      <c r="K9978" s="17" t="n"/>
      <c r="L9978" s="17" t="n"/>
      <c r="N9978">
        <f>IF($B9978="","",IF($C9978="SUPERSTORE","Superstore","DH"))</f>
        <v/>
      </c>
      <c r="O9978">
        <f>IF($B9978="","",IFERROR(VLOOKUP($B9978,Mapping!$A:$C,2,0),"Not Mapped"))</f>
        <v/>
      </c>
      <c r="P9978">
        <f>IF($B9978="","",IFERROR(VLOOKUP($B9978,Mapping!$A:$C,3,0),"Not Mapped"))</f>
        <v/>
      </c>
      <c r="Q9978">
        <f>IF($B9978="","",IF(COUNTIF(Exclusions!$A:$A,$B9978)&gt;0,"Yes","No"))</f>
        <v/>
      </c>
      <c r="R9978" s="17">
        <f>IF($B9978="","",MIN(1,DAY($A9978)/IF($N9978="Superstore",Settings!$B$5,Settings!$B$4)))</f>
        <v/>
      </c>
      <c r="S9978" s="17">
        <f>IF(OR($B9978="",$G9978="",$R9978=0),"",$G9978/$R9978)</f>
        <v/>
      </c>
      <c r="T9978">
        <f>IF($S9978="","",IF($S9978&lt;Settings!$B$8,"Critical",IF($S9978&lt;Settings!$B$9,"Semi Critical","Non Critical")))</f>
        <v/>
      </c>
      <c r="U9978">
        <f>IF($B9978="","",IFERROR(VLOOKUP($O9978,Leaders!$A:$B,2,0),"Not Mapped"))</f>
        <v/>
      </c>
    </row>
    <row r="9979">
      <c r="A9979" s="16" t="n"/>
      <c r="G9979" s="17" t="n"/>
      <c r="H9979" s="17" t="n"/>
      <c r="I9979" s="17" t="n"/>
      <c r="J9979" s="17" t="n"/>
      <c r="K9979" s="17" t="n"/>
      <c r="L9979" s="17" t="n"/>
      <c r="N9979">
        <f>IF($B9979="","",IF($C9979="SUPERSTORE","Superstore","DH"))</f>
        <v/>
      </c>
      <c r="O9979">
        <f>IF($B9979="","",IFERROR(VLOOKUP($B9979,Mapping!$A:$C,2,0),"Not Mapped"))</f>
        <v/>
      </c>
      <c r="P9979">
        <f>IF($B9979="","",IFERROR(VLOOKUP($B9979,Mapping!$A:$C,3,0),"Not Mapped"))</f>
        <v/>
      </c>
      <c r="Q9979">
        <f>IF($B9979="","",IF(COUNTIF(Exclusions!$A:$A,$B9979)&gt;0,"Yes","No"))</f>
        <v/>
      </c>
      <c r="R9979" s="17">
        <f>IF($B9979="","",MIN(1,DAY($A9979)/IF($N9979="Superstore",Settings!$B$5,Settings!$B$4)))</f>
        <v/>
      </c>
      <c r="S9979" s="17">
        <f>IF(OR($B9979="",$G9979="",$R9979=0),"",$G9979/$R9979)</f>
        <v/>
      </c>
      <c r="T9979">
        <f>IF($S9979="","",IF($S9979&lt;Settings!$B$8,"Critical",IF($S9979&lt;Settings!$B$9,"Semi Critical","Non Critical")))</f>
        <v/>
      </c>
      <c r="U9979">
        <f>IF($B9979="","",IFERROR(VLOOKUP($O9979,Leaders!$A:$B,2,0),"Not Mapped"))</f>
        <v/>
      </c>
    </row>
    <row r="9980">
      <c r="A9980" s="16" t="n"/>
      <c r="G9980" s="17" t="n"/>
      <c r="H9980" s="17" t="n"/>
      <c r="I9980" s="17" t="n"/>
      <c r="J9980" s="17" t="n"/>
      <c r="K9980" s="17" t="n"/>
      <c r="L9980" s="17" t="n"/>
      <c r="N9980">
        <f>IF($B9980="","",IF($C9980="SUPERSTORE","Superstore","DH"))</f>
        <v/>
      </c>
      <c r="O9980">
        <f>IF($B9980="","",IFERROR(VLOOKUP($B9980,Mapping!$A:$C,2,0),"Not Mapped"))</f>
        <v/>
      </c>
      <c r="P9980">
        <f>IF($B9980="","",IFERROR(VLOOKUP($B9980,Mapping!$A:$C,3,0),"Not Mapped"))</f>
        <v/>
      </c>
      <c r="Q9980">
        <f>IF($B9980="","",IF(COUNTIF(Exclusions!$A:$A,$B9980)&gt;0,"Yes","No"))</f>
        <v/>
      </c>
      <c r="R9980" s="17">
        <f>IF($B9980="","",MIN(1,DAY($A9980)/IF($N9980="Superstore",Settings!$B$5,Settings!$B$4)))</f>
        <v/>
      </c>
      <c r="S9980" s="17">
        <f>IF(OR($B9980="",$G9980="",$R9980=0),"",$G9980/$R9980)</f>
        <v/>
      </c>
      <c r="T9980">
        <f>IF($S9980="","",IF($S9980&lt;Settings!$B$8,"Critical",IF($S9980&lt;Settings!$B$9,"Semi Critical","Non Critical")))</f>
        <v/>
      </c>
      <c r="U9980">
        <f>IF($B9980="","",IFERROR(VLOOKUP($O9980,Leaders!$A:$B,2,0),"Not Mapped"))</f>
        <v/>
      </c>
    </row>
    <row r="9981">
      <c r="A9981" s="16" t="n"/>
      <c r="G9981" s="17" t="n"/>
      <c r="H9981" s="17" t="n"/>
      <c r="I9981" s="17" t="n"/>
      <c r="J9981" s="17" t="n"/>
      <c r="K9981" s="17" t="n"/>
      <c r="L9981" s="17" t="n"/>
      <c r="N9981">
        <f>IF($B9981="","",IF($C9981="SUPERSTORE","Superstore","DH"))</f>
        <v/>
      </c>
      <c r="O9981">
        <f>IF($B9981="","",IFERROR(VLOOKUP($B9981,Mapping!$A:$C,2,0),"Not Mapped"))</f>
        <v/>
      </c>
      <c r="P9981">
        <f>IF($B9981="","",IFERROR(VLOOKUP($B9981,Mapping!$A:$C,3,0),"Not Mapped"))</f>
        <v/>
      </c>
      <c r="Q9981">
        <f>IF($B9981="","",IF(COUNTIF(Exclusions!$A:$A,$B9981)&gt;0,"Yes","No"))</f>
        <v/>
      </c>
      <c r="R9981" s="17">
        <f>IF($B9981="","",MIN(1,DAY($A9981)/IF($N9981="Superstore",Settings!$B$5,Settings!$B$4)))</f>
        <v/>
      </c>
      <c r="S9981" s="17">
        <f>IF(OR($B9981="",$G9981="",$R9981=0),"",$G9981/$R9981)</f>
        <v/>
      </c>
      <c r="T9981">
        <f>IF($S9981="","",IF($S9981&lt;Settings!$B$8,"Critical",IF($S9981&lt;Settings!$B$9,"Semi Critical","Non Critical")))</f>
        <v/>
      </c>
      <c r="U9981">
        <f>IF($B9981="","",IFERROR(VLOOKUP($O9981,Leaders!$A:$B,2,0),"Not Mapped"))</f>
        <v/>
      </c>
    </row>
    <row r="9982">
      <c r="A9982" s="16" t="n"/>
      <c r="G9982" s="17" t="n"/>
      <c r="H9982" s="17" t="n"/>
      <c r="I9982" s="17" t="n"/>
      <c r="J9982" s="17" t="n"/>
      <c r="K9982" s="17" t="n"/>
      <c r="L9982" s="17" t="n"/>
      <c r="N9982">
        <f>IF($B9982="","",IF($C9982="SUPERSTORE","Superstore","DH"))</f>
        <v/>
      </c>
      <c r="O9982">
        <f>IF($B9982="","",IFERROR(VLOOKUP($B9982,Mapping!$A:$C,2,0),"Not Mapped"))</f>
        <v/>
      </c>
      <c r="P9982">
        <f>IF($B9982="","",IFERROR(VLOOKUP($B9982,Mapping!$A:$C,3,0),"Not Mapped"))</f>
        <v/>
      </c>
      <c r="Q9982">
        <f>IF($B9982="","",IF(COUNTIF(Exclusions!$A:$A,$B9982)&gt;0,"Yes","No"))</f>
        <v/>
      </c>
      <c r="R9982" s="17">
        <f>IF($B9982="","",MIN(1,DAY($A9982)/IF($N9982="Superstore",Settings!$B$5,Settings!$B$4)))</f>
        <v/>
      </c>
      <c r="S9982" s="17">
        <f>IF(OR($B9982="",$G9982="",$R9982=0),"",$G9982/$R9982)</f>
        <v/>
      </c>
      <c r="T9982">
        <f>IF($S9982="","",IF($S9982&lt;Settings!$B$8,"Critical",IF($S9982&lt;Settings!$B$9,"Semi Critical","Non Critical")))</f>
        <v/>
      </c>
      <c r="U9982">
        <f>IF($B9982="","",IFERROR(VLOOKUP($O9982,Leaders!$A:$B,2,0),"Not Mapped"))</f>
        <v/>
      </c>
    </row>
    <row r="9983">
      <c r="A9983" s="16" t="n"/>
      <c r="G9983" s="17" t="n"/>
      <c r="H9983" s="17" t="n"/>
      <c r="I9983" s="17" t="n"/>
      <c r="J9983" s="17" t="n"/>
      <c r="K9983" s="17" t="n"/>
      <c r="L9983" s="17" t="n"/>
      <c r="N9983">
        <f>IF($B9983="","",IF($C9983="SUPERSTORE","Superstore","DH"))</f>
        <v/>
      </c>
      <c r="O9983">
        <f>IF($B9983="","",IFERROR(VLOOKUP($B9983,Mapping!$A:$C,2,0),"Not Mapped"))</f>
        <v/>
      </c>
      <c r="P9983">
        <f>IF($B9983="","",IFERROR(VLOOKUP($B9983,Mapping!$A:$C,3,0),"Not Mapped"))</f>
        <v/>
      </c>
      <c r="Q9983">
        <f>IF($B9983="","",IF(COUNTIF(Exclusions!$A:$A,$B9983)&gt;0,"Yes","No"))</f>
        <v/>
      </c>
      <c r="R9983" s="17">
        <f>IF($B9983="","",MIN(1,DAY($A9983)/IF($N9983="Superstore",Settings!$B$5,Settings!$B$4)))</f>
        <v/>
      </c>
      <c r="S9983" s="17">
        <f>IF(OR($B9983="",$G9983="",$R9983=0),"",$G9983/$R9983)</f>
        <v/>
      </c>
      <c r="T9983">
        <f>IF($S9983="","",IF($S9983&lt;Settings!$B$8,"Critical",IF($S9983&lt;Settings!$B$9,"Semi Critical","Non Critical")))</f>
        <v/>
      </c>
      <c r="U9983">
        <f>IF($B9983="","",IFERROR(VLOOKUP($O9983,Leaders!$A:$B,2,0),"Not Mapped"))</f>
        <v/>
      </c>
    </row>
    <row r="9984">
      <c r="A9984" s="16" t="n"/>
      <c r="G9984" s="17" t="n"/>
      <c r="H9984" s="17" t="n"/>
      <c r="I9984" s="17" t="n"/>
      <c r="J9984" s="17" t="n"/>
      <c r="K9984" s="17" t="n"/>
      <c r="L9984" s="17" t="n"/>
      <c r="N9984">
        <f>IF($B9984="","",IF($C9984="SUPERSTORE","Superstore","DH"))</f>
        <v/>
      </c>
      <c r="O9984">
        <f>IF($B9984="","",IFERROR(VLOOKUP($B9984,Mapping!$A:$C,2,0),"Not Mapped"))</f>
        <v/>
      </c>
      <c r="P9984">
        <f>IF($B9984="","",IFERROR(VLOOKUP($B9984,Mapping!$A:$C,3,0),"Not Mapped"))</f>
        <v/>
      </c>
      <c r="Q9984">
        <f>IF($B9984="","",IF(COUNTIF(Exclusions!$A:$A,$B9984)&gt;0,"Yes","No"))</f>
        <v/>
      </c>
      <c r="R9984" s="17">
        <f>IF($B9984="","",MIN(1,DAY($A9984)/IF($N9984="Superstore",Settings!$B$5,Settings!$B$4)))</f>
        <v/>
      </c>
      <c r="S9984" s="17">
        <f>IF(OR($B9984="",$G9984="",$R9984=0),"",$G9984/$R9984)</f>
        <v/>
      </c>
      <c r="T9984">
        <f>IF($S9984="","",IF($S9984&lt;Settings!$B$8,"Critical",IF($S9984&lt;Settings!$B$9,"Semi Critical","Non Critical")))</f>
        <v/>
      </c>
      <c r="U9984">
        <f>IF($B9984="","",IFERROR(VLOOKUP($O9984,Leaders!$A:$B,2,0),"Not Mapped"))</f>
        <v/>
      </c>
    </row>
    <row r="9985">
      <c r="A9985" s="16" t="n"/>
      <c r="G9985" s="17" t="n"/>
      <c r="H9985" s="17" t="n"/>
      <c r="I9985" s="17" t="n"/>
      <c r="J9985" s="17" t="n"/>
      <c r="K9985" s="17" t="n"/>
      <c r="L9985" s="17" t="n"/>
      <c r="N9985">
        <f>IF($B9985="","",IF($C9985="SUPERSTORE","Superstore","DH"))</f>
        <v/>
      </c>
      <c r="O9985">
        <f>IF($B9985="","",IFERROR(VLOOKUP($B9985,Mapping!$A:$C,2,0),"Not Mapped"))</f>
        <v/>
      </c>
      <c r="P9985">
        <f>IF($B9985="","",IFERROR(VLOOKUP($B9985,Mapping!$A:$C,3,0),"Not Mapped"))</f>
        <v/>
      </c>
      <c r="Q9985">
        <f>IF($B9985="","",IF(COUNTIF(Exclusions!$A:$A,$B9985)&gt;0,"Yes","No"))</f>
        <v/>
      </c>
      <c r="R9985" s="17">
        <f>IF($B9985="","",MIN(1,DAY($A9985)/IF($N9985="Superstore",Settings!$B$5,Settings!$B$4)))</f>
        <v/>
      </c>
      <c r="S9985" s="17">
        <f>IF(OR($B9985="",$G9985="",$R9985=0),"",$G9985/$R9985)</f>
        <v/>
      </c>
      <c r="T9985">
        <f>IF($S9985="","",IF($S9985&lt;Settings!$B$8,"Critical",IF($S9985&lt;Settings!$B$9,"Semi Critical","Non Critical")))</f>
        <v/>
      </c>
      <c r="U9985">
        <f>IF($B9985="","",IFERROR(VLOOKUP($O9985,Leaders!$A:$B,2,0),"Not Mapped"))</f>
        <v/>
      </c>
    </row>
    <row r="9986">
      <c r="A9986" s="16" t="n"/>
      <c r="G9986" s="17" t="n"/>
      <c r="H9986" s="17" t="n"/>
      <c r="I9986" s="17" t="n"/>
      <c r="J9986" s="17" t="n"/>
      <c r="K9986" s="17" t="n"/>
      <c r="L9986" s="17" t="n"/>
      <c r="N9986">
        <f>IF($B9986="","",IF($C9986="SUPERSTORE","Superstore","DH"))</f>
        <v/>
      </c>
      <c r="O9986">
        <f>IF($B9986="","",IFERROR(VLOOKUP($B9986,Mapping!$A:$C,2,0),"Not Mapped"))</f>
        <v/>
      </c>
      <c r="P9986">
        <f>IF($B9986="","",IFERROR(VLOOKUP($B9986,Mapping!$A:$C,3,0),"Not Mapped"))</f>
        <v/>
      </c>
      <c r="Q9986">
        <f>IF($B9986="","",IF(COUNTIF(Exclusions!$A:$A,$B9986)&gt;0,"Yes","No"))</f>
        <v/>
      </c>
      <c r="R9986" s="17">
        <f>IF($B9986="","",MIN(1,DAY($A9986)/IF($N9986="Superstore",Settings!$B$5,Settings!$B$4)))</f>
        <v/>
      </c>
      <c r="S9986" s="17">
        <f>IF(OR($B9986="",$G9986="",$R9986=0),"",$G9986/$R9986)</f>
        <v/>
      </c>
      <c r="T9986">
        <f>IF($S9986="","",IF($S9986&lt;Settings!$B$8,"Critical",IF($S9986&lt;Settings!$B$9,"Semi Critical","Non Critical")))</f>
        <v/>
      </c>
      <c r="U9986">
        <f>IF($B9986="","",IFERROR(VLOOKUP($O9986,Leaders!$A:$B,2,0),"Not Mapped"))</f>
        <v/>
      </c>
    </row>
    <row r="9987">
      <c r="A9987" s="16" t="n"/>
      <c r="G9987" s="17" t="n"/>
      <c r="H9987" s="17" t="n"/>
      <c r="I9987" s="17" t="n"/>
      <c r="J9987" s="17" t="n"/>
      <c r="K9987" s="17" t="n"/>
      <c r="L9987" s="17" t="n"/>
      <c r="N9987">
        <f>IF($B9987="","",IF($C9987="SUPERSTORE","Superstore","DH"))</f>
        <v/>
      </c>
      <c r="O9987">
        <f>IF($B9987="","",IFERROR(VLOOKUP($B9987,Mapping!$A:$C,2,0),"Not Mapped"))</f>
        <v/>
      </c>
      <c r="P9987">
        <f>IF($B9987="","",IFERROR(VLOOKUP($B9987,Mapping!$A:$C,3,0),"Not Mapped"))</f>
        <v/>
      </c>
      <c r="Q9987">
        <f>IF($B9987="","",IF(COUNTIF(Exclusions!$A:$A,$B9987)&gt;0,"Yes","No"))</f>
        <v/>
      </c>
      <c r="R9987" s="17">
        <f>IF($B9987="","",MIN(1,DAY($A9987)/IF($N9987="Superstore",Settings!$B$5,Settings!$B$4)))</f>
        <v/>
      </c>
      <c r="S9987" s="17">
        <f>IF(OR($B9987="",$G9987="",$R9987=0),"",$G9987/$R9987)</f>
        <v/>
      </c>
      <c r="T9987">
        <f>IF($S9987="","",IF($S9987&lt;Settings!$B$8,"Critical",IF($S9987&lt;Settings!$B$9,"Semi Critical","Non Critical")))</f>
        <v/>
      </c>
      <c r="U9987">
        <f>IF($B9987="","",IFERROR(VLOOKUP($O9987,Leaders!$A:$B,2,0),"Not Mapped"))</f>
        <v/>
      </c>
    </row>
    <row r="9988">
      <c r="A9988" s="16" t="n"/>
      <c r="G9988" s="17" t="n"/>
      <c r="H9988" s="17" t="n"/>
      <c r="I9988" s="17" t="n"/>
      <c r="J9988" s="17" t="n"/>
      <c r="K9988" s="17" t="n"/>
      <c r="L9988" s="17" t="n"/>
      <c r="N9988">
        <f>IF($B9988="","",IF($C9988="SUPERSTORE","Superstore","DH"))</f>
        <v/>
      </c>
      <c r="O9988">
        <f>IF($B9988="","",IFERROR(VLOOKUP($B9988,Mapping!$A:$C,2,0),"Not Mapped"))</f>
        <v/>
      </c>
      <c r="P9988">
        <f>IF($B9988="","",IFERROR(VLOOKUP($B9988,Mapping!$A:$C,3,0),"Not Mapped"))</f>
        <v/>
      </c>
      <c r="Q9988">
        <f>IF($B9988="","",IF(COUNTIF(Exclusions!$A:$A,$B9988)&gt;0,"Yes","No"))</f>
        <v/>
      </c>
      <c r="R9988" s="17">
        <f>IF($B9988="","",MIN(1,DAY($A9988)/IF($N9988="Superstore",Settings!$B$5,Settings!$B$4)))</f>
        <v/>
      </c>
      <c r="S9988" s="17">
        <f>IF(OR($B9988="",$G9988="",$R9988=0),"",$G9988/$R9988)</f>
        <v/>
      </c>
      <c r="T9988">
        <f>IF($S9988="","",IF($S9988&lt;Settings!$B$8,"Critical",IF($S9988&lt;Settings!$B$9,"Semi Critical","Non Critical")))</f>
        <v/>
      </c>
      <c r="U9988">
        <f>IF($B9988="","",IFERROR(VLOOKUP($O9988,Leaders!$A:$B,2,0),"Not Mapped"))</f>
        <v/>
      </c>
    </row>
    <row r="9989">
      <c r="A9989" s="16" t="n"/>
      <c r="G9989" s="17" t="n"/>
      <c r="H9989" s="17" t="n"/>
      <c r="I9989" s="17" t="n"/>
      <c r="J9989" s="17" t="n"/>
      <c r="K9989" s="17" t="n"/>
      <c r="L9989" s="17" t="n"/>
      <c r="N9989">
        <f>IF($B9989="","",IF($C9989="SUPERSTORE","Superstore","DH"))</f>
        <v/>
      </c>
      <c r="O9989">
        <f>IF($B9989="","",IFERROR(VLOOKUP($B9989,Mapping!$A:$C,2,0),"Not Mapped"))</f>
        <v/>
      </c>
      <c r="P9989">
        <f>IF($B9989="","",IFERROR(VLOOKUP($B9989,Mapping!$A:$C,3,0),"Not Mapped"))</f>
        <v/>
      </c>
      <c r="Q9989">
        <f>IF($B9989="","",IF(COUNTIF(Exclusions!$A:$A,$B9989)&gt;0,"Yes","No"))</f>
        <v/>
      </c>
      <c r="R9989" s="17">
        <f>IF($B9989="","",MIN(1,DAY($A9989)/IF($N9989="Superstore",Settings!$B$5,Settings!$B$4)))</f>
        <v/>
      </c>
      <c r="S9989" s="17">
        <f>IF(OR($B9989="",$G9989="",$R9989=0),"",$G9989/$R9989)</f>
        <v/>
      </c>
      <c r="T9989">
        <f>IF($S9989="","",IF($S9989&lt;Settings!$B$8,"Critical",IF($S9989&lt;Settings!$B$9,"Semi Critical","Non Critical")))</f>
        <v/>
      </c>
      <c r="U9989">
        <f>IF($B9989="","",IFERROR(VLOOKUP($O9989,Leaders!$A:$B,2,0),"Not Mapped"))</f>
        <v/>
      </c>
    </row>
    <row r="9990">
      <c r="A9990" s="16" t="n"/>
      <c r="G9990" s="17" t="n"/>
      <c r="H9990" s="17" t="n"/>
      <c r="I9990" s="17" t="n"/>
      <c r="J9990" s="17" t="n"/>
      <c r="K9990" s="17" t="n"/>
      <c r="L9990" s="17" t="n"/>
      <c r="N9990">
        <f>IF($B9990="","",IF($C9990="SUPERSTORE","Superstore","DH"))</f>
        <v/>
      </c>
      <c r="O9990">
        <f>IF($B9990="","",IFERROR(VLOOKUP($B9990,Mapping!$A:$C,2,0),"Not Mapped"))</f>
        <v/>
      </c>
      <c r="P9990">
        <f>IF($B9990="","",IFERROR(VLOOKUP($B9990,Mapping!$A:$C,3,0),"Not Mapped"))</f>
        <v/>
      </c>
      <c r="Q9990">
        <f>IF($B9990="","",IF(COUNTIF(Exclusions!$A:$A,$B9990)&gt;0,"Yes","No"))</f>
        <v/>
      </c>
      <c r="R9990" s="17">
        <f>IF($B9990="","",MIN(1,DAY($A9990)/IF($N9990="Superstore",Settings!$B$5,Settings!$B$4)))</f>
        <v/>
      </c>
      <c r="S9990" s="17">
        <f>IF(OR($B9990="",$G9990="",$R9990=0),"",$G9990/$R9990)</f>
        <v/>
      </c>
      <c r="T9990">
        <f>IF($S9990="","",IF($S9990&lt;Settings!$B$8,"Critical",IF($S9990&lt;Settings!$B$9,"Semi Critical","Non Critical")))</f>
        <v/>
      </c>
      <c r="U9990">
        <f>IF($B9990="","",IFERROR(VLOOKUP($O9990,Leaders!$A:$B,2,0),"Not Mapped"))</f>
        <v/>
      </c>
    </row>
    <row r="9991">
      <c r="A9991" s="16" t="n"/>
      <c r="G9991" s="17" t="n"/>
      <c r="H9991" s="17" t="n"/>
      <c r="I9991" s="17" t="n"/>
      <c r="J9991" s="17" t="n"/>
      <c r="K9991" s="17" t="n"/>
      <c r="L9991" s="17" t="n"/>
      <c r="N9991">
        <f>IF($B9991="","",IF($C9991="SUPERSTORE","Superstore","DH"))</f>
        <v/>
      </c>
      <c r="O9991">
        <f>IF($B9991="","",IFERROR(VLOOKUP($B9991,Mapping!$A:$C,2,0),"Not Mapped"))</f>
        <v/>
      </c>
      <c r="P9991">
        <f>IF($B9991="","",IFERROR(VLOOKUP($B9991,Mapping!$A:$C,3,0),"Not Mapped"))</f>
        <v/>
      </c>
      <c r="Q9991">
        <f>IF($B9991="","",IF(COUNTIF(Exclusions!$A:$A,$B9991)&gt;0,"Yes","No"))</f>
        <v/>
      </c>
      <c r="R9991" s="17">
        <f>IF($B9991="","",MIN(1,DAY($A9991)/IF($N9991="Superstore",Settings!$B$5,Settings!$B$4)))</f>
        <v/>
      </c>
      <c r="S9991" s="17">
        <f>IF(OR($B9991="",$G9991="",$R9991=0),"",$G9991/$R9991)</f>
        <v/>
      </c>
      <c r="T9991">
        <f>IF($S9991="","",IF($S9991&lt;Settings!$B$8,"Critical",IF($S9991&lt;Settings!$B$9,"Semi Critical","Non Critical")))</f>
        <v/>
      </c>
      <c r="U9991">
        <f>IF($B9991="","",IFERROR(VLOOKUP($O9991,Leaders!$A:$B,2,0),"Not Mapped"))</f>
        <v/>
      </c>
    </row>
    <row r="9992">
      <c r="A9992" s="16" t="n"/>
      <c r="G9992" s="17" t="n"/>
      <c r="H9992" s="17" t="n"/>
      <c r="I9992" s="17" t="n"/>
      <c r="J9992" s="17" t="n"/>
      <c r="K9992" s="17" t="n"/>
      <c r="L9992" s="17" t="n"/>
      <c r="N9992">
        <f>IF($B9992="","",IF($C9992="SUPERSTORE","Superstore","DH"))</f>
        <v/>
      </c>
      <c r="O9992">
        <f>IF($B9992="","",IFERROR(VLOOKUP($B9992,Mapping!$A:$C,2,0),"Not Mapped"))</f>
        <v/>
      </c>
      <c r="P9992">
        <f>IF($B9992="","",IFERROR(VLOOKUP($B9992,Mapping!$A:$C,3,0),"Not Mapped"))</f>
        <v/>
      </c>
      <c r="Q9992">
        <f>IF($B9992="","",IF(COUNTIF(Exclusions!$A:$A,$B9992)&gt;0,"Yes","No"))</f>
        <v/>
      </c>
      <c r="R9992" s="17">
        <f>IF($B9992="","",MIN(1,DAY($A9992)/IF($N9992="Superstore",Settings!$B$5,Settings!$B$4)))</f>
        <v/>
      </c>
      <c r="S9992" s="17">
        <f>IF(OR($B9992="",$G9992="",$R9992=0),"",$G9992/$R9992)</f>
        <v/>
      </c>
      <c r="T9992">
        <f>IF($S9992="","",IF($S9992&lt;Settings!$B$8,"Critical",IF($S9992&lt;Settings!$B$9,"Semi Critical","Non Critical")))</f>
        <v/>
      </c>
      <c r="U9992">
        <f>IF($B9992="","",IFERROR(VLOOKUP($O9992,Leaders!$A:$B,2,0),"Not Mapped"))</f>
        <v/>
      </c>
    </row>
    <row r="9993">
      <c r="A9993" s="16" t="n"/>
      <c r="G9993" s="17" t="n"/>
      <c r="H9993" s="17" t="n"/>
      <c r="I9993" s="17" t="n"/>
      <c r="J9993" s="17" t="n"/>
      <c r="K9993" s="17" t="n"/>
      <c r="L9993" s="17" t="n"/>
      <c r="N9993">
        <f>IF($B9993="","",IF($C9993="SUPERSTORE","Superstore","DH"))</f>
        <v/>
      </c>
      <c r="O9993">
        <f>IF($B9993="","",IFERROR(VLOOKUP($B9993,Mapping!$A:$C,2,0),"Not Mapped"))</f>
        <v/>
      </c>
      <c r="P9993">
        <f>IF($B9993="","",IFERROR(VLOOKUP($B9993,Mapping!$A:$C,3,0),"Not Mapped"))</f>
        <v/>
      </c>
      <c r="Q9993">
        <f>IF($B9993="","",IF(COUNTIF(Exclusions!$A:$A,$B9993)&gt;0,"Yes","No"))</f>
        <v/>
      </c>
      <c r="R9993" s="17">
        <f>IF($B9993="","",MIN(1,DAY($A9993)/IF($N9993="Superstore",Settings!$B$5,Settings!$B$4)))</f>
        <v/>
      </c>
      <c r="S9993" s="17">
        <f>IF(OR($B9993="",$G9993="",$R9993=0),"",$G9993/$R9993)</f>
        <v/>
      </c>
      <c r="T9993">
        <f>IF($S9993="","",IF($S9993&lt;Settings!$B$8,"Critical",IF($S9993&lt;Settings!$B$9,"Semi Critical","Non Critical")))</f>
        <v/>
      </c>
      <c r="U9993">
        <f>IF($B9993="","",IFERROR(VLOOKUP($O9993,Leaders!$A:$B,2,0),"Not Mapped"))</f>
        <v/>
      </c>
    </row>
    <row r="9994">
      <c r="A9994" s="16" t="n"/>
      <c r="G9994" s="17" t="n"/>
      <c r="H9994" s="17" t="n"/>
      <c r="I9994" s="17" t="n"/>
      <c r="J9994" s="17" t="n"/>
      <c r="K9994" s="17" t="n"/>
      <c r="L9994" s="17" t="n"/>
      <c r="N9994">
        <f>IF($B9994="","",IF($C9994="SUPERSTORE","Superstore","DH"))</f>
        <v/>
      </c>
      <c r="O9994">
        <f>IF($B9994="","",IFERROR(VLOOKUP($B9994,Mapping!$A:$C,2,0),"Not Mapped"))</f>
        <v/>
      </c>
      <c r="P9994">
        <f>IF($B9994="","",IFERROR(VLOOKUP($B9994,Mapping!$A:$C,3,0),"Not Mapped"))</f>
        <v/>
      </c>
      <c r="Q9994">
        <f>IF($B9994="","",IF(COUNTIF(Exclusions!$A:$A,$B9994)&gt;0,"Yes","No"))</f>
        <v/>
      </c>
      <c r="R9994" s="17">
        <f>IF($B9994="","",MIN(1,DAY($A9994)/IF($N9994="Superstore",Settings!$B$5,Settings!$B$4)))</f>
        <v/>
      </c>
      <c r="S9994" s="17">
        <f>IF(OR($B9994="",$G9994="",$R9994=0),"",$G9994/$R9994)</f>
        <v/>
      </c>
      <c r="T9994">
        <f>IF($S9994="","",IF($S9994&lt;Settings!$B$8,"Critical",IF($S9994&lt;Settings!$B$9,"Semi Critical","Non Critical")))</f>
        <v/>
      </c>
      <c r="U9994">
        <f>IF($B9994="","",IFERROR(VLOOKUP($O9994,Leaders!$A:$B,2,0),"Not Mapped"))</f>
        <v/>
      </c>
    </row>
    <row r="9995">
      <c r="A9995" s="16" t="n"/>
      <c r="G9995" s="17" t="n"/>
      <c r="H9995" s="17" t="n"/>
      <c r="I9995" s="17" t="n"/>
      <c r="J9995" s="17" t="n"/>
      <c r="K9995" s="17" t="n"/>
      <c r="L9995" s="17" t="n"/>
      <c r="N9995">
        <f>IF($B9995="","",IF($C9995="SUPERSTORE","Superstore","DH"))</f>
        <v/>
      </c>
      <c r="O9995">
        <f>IF($B9995="","",IFERROR(VLOOKUP($B9995,Mapping!$A:$C,2,0),"Not Mapped"))</f>
        <v/>
      </c>
      <c r="P9995">
        <f>IF($B9995="","",IFERROR(VLOOKUP($B9995,Mapping!$A:$C,3,0),"Not Mapped"))</f>
        <v/>
      </c>
      <c r="Q9995">
        <f>IF($B9995="","",IF(COUNTIF(Exclusions!$A:$A,$B9995)&gt;0,"Yes","No"))</f>
        <v/>
      </c>
      <c r="R9995" s="17">
        <f>IF($B9995="","",MIN(1,DAY($A9995)/IF($N9995="Superstore",Settings!$B$5,Settings!$B$4)))</f>
        <v/>
      </c>
      <c r="S9995" s="17">
        <f>IF(OR($B9995="",$G9995="",$R9995=0),"",$G9995/$R9995)</f>
        <v/>
      </c>
      <c r="T9995">
        <f>IF($S9995="","",IF($S9995&lt;Settings!$B$8,"Critical",IF($S9995&lt;Settings!$B$9,"Semi Critical","Non Critical")))</f>
        <v/>
      </c>
      <c r="U9995">
        <f>IF($B9995="","",IFERROR(VLOOKUP($O9995,Leaders!$A:$B,2,0),"Not Mapped"))</f>
        <v/>
      </c>
    </row>
    <row r="9996">
      <c r="A9996" s="16" t="n"/>
      <c r="G9996" s="17" t="n"/>
      <c r="H9996" s="17" t="n"/>
      <c r="I9996" s="17" t="n"/>
      <c r="J9996" s="17" t="n"/>
      <c r="K9996" s="17" t="n"/>
      <c r="L9996" s="17" t="n"/>
      <c r="N9996">
        <f>IF($B9996="","",IF($C9996="SUPERSTORE","Superstore","DH"))</f>
        <v/>
      </c>
      <c r="O9996">
        <f>IF($B9996="","",IFERROR(VLOOKUP($B9996,Mapping!$A:$C,2,0),"Not Mapped"))</f>
        <v/>
      </c>
      <c r="P9996">
        <f>IF($B9996="","",IFERROR(VLOOKUP($B9996,Mapping!$A:$C,3,0),"Not Mapped"))</f>
        <v/>
      </c>
      <c r="Q9996">
        <f>IF($B9996="","",IF(COUNTIF(Exclusions!$A:$A,$B9996)&gt;0,"Yes","No"))</f>
        <v/>
      </c>
      <c r="R9996" s="17">
        <f>IF($B9996="","",MIN(1,DAY($A9996)/IF($N9996="Superstore",Settings!$B$5,Settings!$B$4)))</f>
        <v/>
      </c>
      <c r="S9996" s="17">
        <f>IF(OR($B9996="",$G9996="",$R9996=0),"",$G9996/$R9996)</f>
        <v/>
      </c>
      <c r="T9996">
        <f>IF($S9996="","",IF($S9996&lt;Settings!$B$8,"Critical",IF($S9996&lt;Settings!$B$9,"Semi Critical","Non Critical")))</f>
        <v/>
      </c>
      <c r="U9996">
        <f>IF($B9996="","",IFERROR(VLOOKUP($O9996,Leaders!$A:$B,2,0),"Not Mapped"))</f>
        <v/>
      </c>
    </row>
    <row r="9997">
      <c r="A9997" s="16" t="n"/>
      <c r="G9997" s="17" t="n"/>
      <c r="H9997" s="17" t="n"/>
      <c r="I9997" s="17" t="n"/>
      <c r="J9997" s="17" t="n"/>
      <c r="K9997" s="17" t="n"/>
      <c r="L9997" s="17" t="n"/>
      <c r="N9997">
        <f>IF($B9997="","",IF($C9997="SUPERSTORE","Superstore","DH"))</f>
        <v/>
      </c>
      <c r="O9997">
        <f>IF($B9997="","",IFERROR(VLOOKUP($B9997,Mapping!$A:$C,2,0),"Not Mapped"))</f>
        <v/>
      </c>
      <c r="P9997">
        <f>IF($B9997="","",IFERROR(VLOOKUP($B9997,Mapping!$A:$C,3,0),"Not Mapped"))</f>
        <v/>
      </c>
      <c r="Q9997">
        <f>IF($B9997="","",IF(COUNTIF(Exclusions!$A:$A,$B9997)&gt;0,"Yes","No"))</f>
        <v/>
      </c>
      <c r="R9997" s="17">
        <f>IF($B9997="","",MIN(1,DAY($A9997)/IF($N9997="Superstore",Settings!$B$5,Settings!$B$4)))</f>
        <v/>
      </c>
      <c r="S9997" s="17">
        <f>IF(OR($B9997="",$G9997="",$R9997=0),"",$G9997/$R9997)</f>
        <v/>
      </c>
      <c r="T9997">
        <f>IF($S9997="","",IF($S9997&lt;Settings!$B$8,"Critical",IF($S9997&lt;Settings!$B$9,"Semi Critical","Non Critical")))</f>
        <v/>
      </c>
      <c r="U9997">
        <f>IF($B9997="","",IFERROR(VLOOKUP($O9997,Leaders!$A:$B,2,0),"Not Mapped"))</f>
        <v/>
      </c>
    </row>
    <row r="9998">
      <c r="A9998" s="16" t="n"/>
      <c r="G9998" s="17" t="n"/>
      <c r="H9998" s="17" t="n"/>
      <c r="I9998" s="17" t="n"/>
      <c r="J9998" s="17" t="n"/>
      <c r="K9998" s="17" t="n"/>
      <c r="L9998" s="17" t="n"/>
      <c r="N9998">
        <f>IF($B9998="","",IF($C9998="SUPERSTORE","Superstore","DH"))</f>
        <v/>
      </c>
      <c r="O9998">
        <f>IF($B9998="","",IFERROR(VLOOKUP($B9998,Mapping!$A:$C,2,0),"Not Mapped"))</f>
        <v/>
      </c>
      <c r="P9998">
        <f>IF($B9998="","",IFERROR(VLOOKUP($B9998,Mapping!$A:$C,3,0),"Not Mapped"))</f>
        <v/>
      </c>
      <c r="Q9998">
        <f>IF($B9998="","",IF(COUNTIF(Exclusions!$A:$A,$B9998)&gt;0,"Yes","No"))</f>
        <v/>
      </c>
      <c r="R9998" s="17">
        <f>IF($B9998="","",MIN(1,DAY($A9998)/IF($N9998="Superstore",Settings!$B$5,Settings!$B$4)))</f>
        <v/>
      </c>
      <c r="S9998" s="17">
        <f>IF(OR($B9998="",$G9998="",$R9998=0),"",$G9998/$R9998)</f>
        <v/>
      </c>
      <c r="T9998">
        <f>IF($S9998="","",IF($S9998&lt;Settings!$B$8,"Critical",IF($S9998&lt;Settings!$B$9,"Semi Critical","Non Critical")))</f>
        <v/>
      </c>
      <c r="U9998">
        <f>IF($B9998="","",IFERROR(VLOOKUP($O9998,Leaders!$A:$B,2,0),"Not Mapped"))</f>
        <v/>
      </c>
    </row>
    <row r="9999">
      <c r="A9999" s="16" t="n"/>
      <c r="G9999" s="17" t="n"/>
      <c r="H9999" s="17" t="n"/>
      <c r="I9999" s="17" t="n"/>
      <c r="J9999" s="17" t="n"/>
      <c r="K9999" s="17" t="n"/>
      <c r="L9999" s="17" t="n"/>
      <c r="N9999">
        <f>IF($B9999="","",IF($C9999="SUPERSTORE","Superstore","DH"))</f>
        <v/>
      </c>
      <c r="O9999">
        <f>IF($B9999="","",IFERROR(VLOOKUP($B9999,Mapping!$A:$C,2,0),"Not Mapped"))</f>
        <v/>
      </c>
      <c r="P9999">
        <f>IF($B9999="","",IFERROR(VLOOKUP($B9999,Mapping!$A:$C,3,0),"Not Mapped"))</f>
        <v/>
      </c>
      <c r="Q9999">
        <f>IF($B9999="","",IF(COUNTIF(Exclusions!$A:$A,$B9999)&gt;0,"Yes","No"))</f>
        <v/>
      </c>
      <c r="R9999" s="17">
        <f>IF($B9999="","",MIN(1,DAY($A9999)/IF($N9999="Superstore",Settings!$B$5,Settings!$B$4)))</f>
        <v/>
      </c>
      <c r="S9999" s="17">
        <f>IF(OR($B9999="",$G9999="",$R9999=0),"",$G9999/$R9999)</f>
        <v/>
      </c>
      <c r="T9999">
        <f>IF($S9999="","",IF($S9999&lt;Settings!$B$8,"Critical",IF($S9999&lt;Settings!$B$9,"Semi Critical","Non Critical")))</f>
        <v/>
      </c>
      <c r="U9999">
        <f>IF($B9999="","",IFERROR(VLOOKUP($O9999,Leaders!$A:$B,2,0),"Not Mapped"))</f>
        <v/>
      </c>
    </row>
    <row r="10000">
      <c r="A10000" s="16" t="n"/>
      <c r="G10000" s="17" t="n"/>
      <c r="H10000" s="17" t="n"/>
      <c r="I10000" s="17" t="n"/>
      <c r="J10000" s="17" t="n"/>
      <c r="K10000" s="17" t="n"/>
      <c r="L10000" s="17" t="n"/>
      <c r="N10000">
        <f>IF($B10000="","",IF($C10000="SUPERSTORE","Superstore","DH"))</f>
        <v/>
      </c>
      <c r="O10000">
        <f>IF($B10000="","",IFERROR(VLOOKUP($B10000,Mapping!$A:$C,2,0),"Not Mapped"))</f>
        <v/>
      </c>
      <c r="P10000">
        <f>IF($B10000="","",IFERROR(VLOOKUP($B10000,Mapping!$A:$C,3,0),"Not Mapped"))</f>
        <v/>
      </c>
      <c r="Q10000">
        <f>IF($B10000="","",IF(COUNTIF(Exclusions!$A:$A,$B10000)&gt;0,"Yes","No"))</f>
        <v/>
      </c>
      <c r="R10000" s="17">
        <f>IF($B10000="","",MIN(1,DAY($A10000)/IF($N10000="Superstore",Settings!$B$5,Settings!$B$4)))</f>
        <v/>
      </c>
      <c r="S10000" s="17">
        <f>IF(OR($B10000="",$G10000="",$R10000=0),"",$G10000/$R10000)</f>
        <v/>
      </c>
      <c r="T10000">
        <f>IF($S10000="","",IF($S10000&lt;Settings!$B$8,"Critical",IF($S10000&lt;Settings!$B$9,"Semi Critical","Non Critical")))</f>
        <v/>
      </c>
      <c r="U10000">
        <f>IF($B10000="","",IFERROR(VLOOKUP($O10000,Leaders!$A:$B,2,0),"Not Mapped"))</f>
        <v/>
      </c>
    </row>
  </sheetData>
  <autoFilter ref="A1:U253"/>
  <conditionalFormatting sqref="G2:G1000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000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000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1000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0000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L2:L1000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2:S1000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:T10000">
    <cfRule type="cellIs" priority="8" operator="equal" dxfId="0">
      <formula>"Critical"</formula>
    </cfRule>
    <cfRule type="cellIs" priority="9" operator="equal" dxfId="1">
      <formula>"Semi Critical"</formula>
    </cfRule>
    <cfRule type="cellIs" priority="10" operator="equal" dxfId="2">
      <formula>"Non Critical"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3" max="3"/>
  </cols>
  <sheetData>
    <row r="1" ht="32" customHeight="1">
      <c r="A1" s="6" t="inlineStr">
        <is>
          <t>Setting</t>
        </is>
      </c>
      <c r="B1" s="6" t="inlineStr">
        <is>
          <t>Value</t>
        </is>
      </c>
      <c r="C1" s="6" t="inlineStr">
        <is>
          <t>Note</t>
        </is>
      </c>
    </row>
    <row r="3">
      <c r="A3" s="1" t="inlineStr">
        <is>
          <t>CC MTD completion (100%) by day of month</t>
        </is>
      </c>
    </row>
    <row r="4">
      <c r="A4" t="inlineStr">
        <is>
          <t>DH</t>
        </is>
      </c>
      <c r="B4" s="18" t="n">
        <v>10</v>
      </c>
      <c r="C4" t="inlineStr">
        <is>
          <t>Daily target = 1/10 = 10.0% per day</t>
        </is>
      </c>
    </row>
    <row r="5">
      <c r="A5" t="inlineStr">
        <is>
          <t>Superstore</t>
        </is>
      </c>
      <c r="B5" s="18" t="n">
        <v>15</v>
      </c>
      <c r="C5" t="inlineStr">
        <is>
          <t>Daily target = 1/15 = 6.67% per day</t>
        </is>
      </c>
    </row>
    <row r="6">
      <c r="A6" t="inlineStr">
        <is>
          <t>DH daily target %</t>
        </is>
      </c>
      <c r="B6" s="17">
        <f>1/B4</f>
        <v/>
      </c>
    </row>
    <row r="7">
      <c r="A7" t="inlineStr">
        <is>
          <t>Superstore daily target %</t>
        </is>
      </c>
      <c r="B7" s="17">
        <f>1/B5</f>
        <v/>
      </c>
    </row>
    <row r="8">
      <c r="A8" t="inlineStr">
        <is>
          <t>Critical: Achieved % below</t>
        </is>
      </c>
      <c r="B8" s="19" t="n">
        <v>0.7</v>
      </c>
      <c r="C8" t="inlineStr">
        <is>
          <t>Achieved % = CC MTD % / CC MTD Target</t>
        </is>
      </c>
    </row>
    <row r="9">
      <c r="A9" t="inlineStr">
        <is>
          <t>Semi Critical: Achieved % below</t>
        </is>
      </c>
      <c r="B9" s="19" t="n">
        <v>0.9</v>
      </c>
      <c r="C9" t="inlineStr">
        <is>
          <t>At or above this = Non Critical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63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</cols>
  <sheetData>
    <row r="1" ht="32" customHeight="1">
      <c r="A1" s="6" t="inlineStr">
        <is>
          <t>Store Name</t>
        </is>
      </c>
      <c r="B1" s="6" t="inlineStr">
        <is>
          <t>CLM</t>
        </is>
      </c>
      <c r="C1" s="6" t="inlineStr">
        <is>
          <t>IM</t>
        </is>
      </c>
    </row>
    <row r="2">
      <c r="A2" t="inlineStr">
        <is>
          <t>BLR-Sarjapur New</t>
        </is>
      </c>
      <c r="B2" t="inlineStr">
        <is>
          <t>Saddam Hussain</t>
        </is>
      </c>
      <c r="C2" t="inlineStr">
        <is>
          <t>Un Mapped</t>
        </is>
      </c>
    </row>
    <row r="3">
      <c r="A3" t="inlineStr">
        <is>
          <t>BLR-Agrahara Road</t>
        </is>
      </c>
      <c r="B3" t="inlineStr">
        <is>
          <t>Saddam Hussain</t>
        </is>
      </c>
      <c r="C3" t="inlineStr">
        <is>
          <t>Un Mapped</t>
        </is>
      </c>
    </row>
    <row r="4">
      <c r="A4" t="inlineStr">
        <is>
          <t>BLR-Sarjapur-2</t>
        </is>
      </c>
      <c r="B4" t="inlineStr">
        <is>
          <t>Saddam Hussain</t>
        </is>
      </c>
      <c r="C4" t="inlineStr">
        <is>
          <t>Un Mapped</t>
        </is>
      </c>
    </row>
    <row r="5">
      <c r="A5" t="inlineStr">
        <is>
          <t>BLR-Doddakannelli</t>
        </is>
      </c>
      <c r="B5" t="inlineStr">
        <is>
          <t>Sundaresh S</t>
        </is>
      </c>
      <c r="C5" t="inlineStr">
        <is>
          <t>Un Mapped</t>
        </is>
      </c>
    </row>
    <row r="6">
      <c r="A6" t="inlineStr">
        <is>
          <t>BLR-Carmelaram</t>
        </is>
      </c>
      <c r="B6" t="inlineStr">
        <is>
          <t>Sundaresh S</t>
        </is>
      </c>
      <c r="C6" t="inlineStr">
        <is>
          <t>Un Mapped</t>
        </is>
      </c>
    </row>
    <row r="7">
      <c r="A7" t="inlineStr">
        <is>
          <t>BLR-Kasavanahalli</t>
        </is>
      </c>
      <c r="B7" t="inlineStr">
        <is>
          <t>Saddam Hussain</t>
        </is>
      </c>
      <c r="C7" t="inlineStr">
        <is>
          <t>Un Mapped</t>
        </is>
      </c>
    </row>
    <row r="8">
      <c r="A8" t="inlineStr">
        <is>
          <t>BLR-Kasturinagar New</t>
        </is>
      </c>
      <c r="B8" t="inlineStr">
        <is>
          <t>Rizwan Ahmed</t>
        </is>
      </c>
      <c r="C8" t="inlineStr">
        <is>
          <t>Un Mapped</t>
        </is>
      </c>
    </row>
    <row r="9">
      <c r="A9" t="inlineStr">
        <is>
          <t>BLR-Dooravani Nagar</t>
        </is>
      </c>
      <c r="B9" t="inlineStr">
        <is>
          <t>Rizwan Ahmed</t>
        </is>
      </c>
      <c r="C9" t="inlineStr">
        <is>
          <t>Un Mapped</t>
        </is>
      </c>
    </row>
    <row r="10">
      <c r="A10" t="inlineStr">
        <is>
          <t>BLR-TC Palaya</t>
        </is>
      </c>
      <c r="B10" t="inlineStr">
        <is>
          <t>Rizwan Ahmed</t>
        </is>
      </c>
      <c r="C10" t="inlineStr">
        <is>
          <t>Un Mapped</t>
        </is>
      </c>
    </row>
    <row r="11">
      <c r="A11" t="inlineStr">
        <is>
          <t>BLR-Banjara Layout</t>
        </is>
      </c>
      <c r="B11" t="inlineStr">
        <is>
          <t>Rizwan Ahmed</t>
        </is>
      </c>
      <c r="C11" t="inlineStr">
        <is>
          <t>Un Mapped</t>
        </is>
      </c>
    </row>
    <row r="12">
      <c r="A12" t="inlineStr">
        <is>
          <t>BLR-Ramamurthy Nagar Network</t>
        </is>
      </c>
      <c r="B12" t="inlineStr">
        <is>
          <t>Rizwan Ahmed</t>
        </is>
      </c>
      <c r="C12" t="inlineStr">
        <is>
          <t>Un Mapped</t>
        </is>
      </c>
    </row>
    <row r="13">
      <c r="A13" t="inlineStr">
        <is>
          <t>BLR-RAMAMURTHY NAGAR NEW</t>
        </is>
      </c>
      <c r="B13" t="inlineStr">
        <is>
          <t>Rizwan Ahmed</t>
        </is>
      </c>
      <c r="C13" t="inlineStr">
        <is>
          <t>Un Mapped</t>
        </is>
      </c>
    </row>
    <row r="14">
      <c r="A14" t="inlineStr">
        <is>
          <t>BLR-Kalkere</t>
        </is>
      </c>
      <c r="B14" t="inlineStr">
        <is>
          <t>Rizwan Ahmed</t>
        </is>
      </c>
      <c r="C14" t="inlineStr">
        <is>
          <t>Un Mapped</t>
        </is>
      </c>
    </row>
    <row r="15">
      <c r="A15" t="inlineStr">
        <is>
          <t>BLR-HEBBAL NEW</t>
        </is>
      </c>
      <c r="B15" t="inlineStr">
        <is>
          <t>Girish N</t>
        </is>
      </c>
      <c r="C15" t="inlineStr">
        <is>
          <t>Un Mapped</t>
        </is>
      </c>
    </row>
    <row r="16">
      <c r="A16" t="inlineStr">
        <is>
          <t>BLR-Challakere</t>
        </is>
      </c>
      <c r="B16" t="inlineStr">
        <is>
          <t>Girish N</t>
        </is>
      </c>
      <c r="C16" t="inlineStr">
        <is>
          <t>Un Mapped</t>
        </is>
      </c>
    </row>
    <row r="17">
      <c r="A17" t="inlineStr">
        <is>
          <t>BLR-Jakkur Network</t>
        </is>
      </c>
      <c r="B17" t="inlineStr">
        <is>
          <t>Girish N</t>
        </is>
      </c>
      <c r="C17" t="inlineStr">
        <is>
          <t>Un Mapped</t>
        </is>
      </c>
    </row>
    <row r="18">
      <c r="A18" t="inlineStr">
        <is>
          <t>BLR-HBR Layout</t>
        </is>
      </c>
      <c r="B18" t="inlineStr">
        <is>
          <t>Girish N</t>
        </is>
      </c>
      <c r="C18" t="inlineStr">
        <is>
          <t>Un Mapped</t>
        </is>
      </c>
    </row>
    <row r="19">
      <c r="A19" t="inlineStr">
        <is>
          <t>BLR-Nagavara</t>
        </is>
      </c>
      <c r="B19" t="inlineStr">
        <is>
          <t>Girish N</t>
        </is>
      </c>
      <c r="C19" t="inlineStr">
        <is>
          <t>Un Mapped</t>
        </is>
      </c>
    </row>
    <row r="20">
      <c r="A20" t="inlineStr">
        <is>
          <t>BLR-Jakkur New</t>
        </is>
      </c>
      <c r="B20" t="inlineStr">
        <is>
          <t>Girish N</t>
        </is>
      </c>
      <c r="C20" t="inlineStr">
        <is>
          <t>Un Mapped</t>
        </is>
      </c>
    </row>
    <row r="21">
      <c r="A21" t="inlineStr">
        <is>
          <t>BLR-Bannerghatta Network</t>
        </is>
      </c>
      <c r="B21" t="inlineStr">
        <is>
          <t>Manjunatha V</t>
        </is>
      </c>
      <c r="C21" t="inlineStr">
        <is>
          <t>Un Mapped</t>
        </is>
      </c>
    </row>
    <row r="22">
      <c r="A22" t="inlineStr">
        <is>
          <t>BLR-Arekere</t>
        </is>
      </c>
      <c r="B22" t="inlineStr">
        <is>
          <t>Manjunatha V</t>
        </is>
      </c>
      <c r="C22" t="inlineStr">
        <is>
          <t>Un Mapped</t>
        </is>
      </c>
    </row>
    <row r="23">
      <c r="A23" t="inlineStr">
        <is>
          <t>BLR-BANNERGHATTA</t>
        </is>
      </c>
      <c r="B23" t="inlineStr">
        <is>
          <t>Manjunatha V</t>
        </is>
      </c>
      <c r="C23" t="inlineStr">
        <is>
          <t>Un Mapped</t>
        </is>
      </c>
    </row>
    <row r="24">
      <c r="A24" t="inlineStr">
        <is>
          <t>BLR-Bannerghatta Network 2</t>
        </is>
      </c>
      <c r="B24" t="inlineStr">
        <is>
          <t>Manjunatha V</t>
        </is>
      </c>
      <c r="C24" t="inlineStr">
        <is>
          <t>Un Mapped</t>
        </is>
      </c>
    </row>
    <row r="25">
      <c r="A25" t="inlineStr">
        <is>
          <t>BLR-Sunrise Layout</t>
        </is>
      </c>
      <c r="B25" t="inlineStr">
        <is>
          <t>Manjunatha V</t>
        </is>
      </c>
      <c r="C25" t="inlineStr">
        <is>
          <t>Un Mapped</t>
        </is>
      </c>
    </row>
    <row r="26">
      <c r="A26" t="inlineStr">
        <is>
          <t>BLR-Yelenahalli</t>
        </is>
      </c>
      <c r="B26" t="inlineStr">
        <is>
          <t>Manjunatha V</t>
        </is>
      </c>
      <c r="C26" t="inlineStr">
        <is>
          <t>Un Mapped</t>
        </is>
      </c>
    </row>
    <row r="27">
      <c r="A27" t="inlineStr">
        <is>
          <t>BLR-JP Nagar Network</t>
        </is>
      </c>
      <c r="B27" t="inlineStr">
        <is>
          <t>Manjunatha V</t>
        </is>
      </c>
      <c r="C27" t="inlineStr">
        <is>
          <t>Un Mapped</t>
        </is>
      </c>
    </row>
    <row r="28">
      <c r="A28" t="inlineStr">
        <is>
          <t>BLR-JP Nagar Network-2</t>
        </is>
      </c>
      <c r="B28" t="inlineStr">
        <is>
          <t>Manjunatha V</t>
        </is>
      </c>
      <c r="C28" t="inlineStr">
        <is>
          <t>Un Mapped</t>
        </is>
      </c>
    </row>
    <row r="29">
      <c r="A29" t="inlineStr">
        <is>
          <t>BLR-Kumaraswamy Layout</t>
        </is>
      </c>
      <c r="B29" t="inlineStr">
        <is>
          <t>Manjunatha V</t>
        </is>
      </c>
      <c r="C29" t="inlineStr">
        <is>
          <t>Un Mapped</t>
        </is>
      </c>
    </row>
    <row r="30">
      <c r="A30" t="inlineStr">
        <is>
          <t>BLR-JP Nagar New</t>
        </is>
      </c>
      <c r="B30" t="inlineStr">
        <is>
          <t>Manjunatha V</t>
        </is>
      </c>
      <c r="C30" t="inlineStr">
        <is>
          <t>Un Mapped</t>
        </is>
      </c>
    </row>
    <row r="31">
      <c r="A31" t="inlineStr">
        <is>
          <t>BLR-HSR-3</t>
        </is>
      </c>
      <c r="B31" t="inlineStr">
        <is>
          <t>Saddam Hussain</t>
        </is>
      </c>
      <c r="C31" t="inlineStr">
        <is>
          <t>Un Mapped</t>
        </is>
      </c>
    </row>
    <row r="32">
      <c r="A32" t="inlineStr">
        <is>
          <t>BLR-Mico Layout Network</t>
        </is>
      </c>
      <c r="B32" t="inlineStr">
        <is>
          <t>Keshav G</t>
        </is>
      </c>
      <c r="C32" t="inlineStr">
        <is>
          <t>Un Mapped</t>
        </is>
      </c>
    </row>
    <row r="33">
      <c r="A33" t="inlineStr">
        <is>
          <t>BLR-Mico layout New</t>
        </is>
      </c>
      <c r="B33" t="inlineStr">
        <is>
          <t>Keshav G</t>
        </is>
      </c>
      <c r="C33" t="inlineStr">
        <is>
          <t>Un Mapped</t>
        </is>
      </c>
    </row>
    <row r="34">
      <c r="A34" t="inlineStr">
        <is>
          <t>BLR-Junnasandra</t>
        </is>
      </c>
      <c r="B34" t="inlineStr">
        <is>
          <t>Saddam Hussain</t>
        </is>
      </c>
      <c r="C34" t="inlineStr">
        <is>
          <t>Un Mapped</t>
        </is>
      </c>
    </row>
    <row r="35">
      <c r="A35" t="inlineStr">
        <is>
          <t>BLR-Choodasandra</t>
        </is>
      </c>
      <c r="B35" t="inlineStr">
        <is>
          <t>Saddam Hussain</t>
        </is>
      </c>
      <c r="C35" t="inlineStr">
        <is>
          <t>Un Mapped</t>
        </is>
      </c>
    </row>
    <row r="36">
      <c r="A36" t="inlineStr">
        <is>
          <t>BLR-Silver County</t>
        </is>
      </c>
      <c r="B36" t="inlineStr">
        <is>
          <t>Saddam Hussain</t>
        </is>
      </c>
      <c r="C36" t="inlineStr">
        <is>
          <t>Un Mapped</t>
        </is>
      </c>
    </row>
    <row r="37">
      <c r="A37" t="inlineStr">
        <is>
          <t>BLR-27th Main Road</t>
        </is>
      </c>
      <c r="B37" t="inlineStr">
        <is>
          <t>Saddam Hussain</t>
        </is>
      </c>
      <c r="C37" t="inlineStr">
        <is>
          <t>Un Mapped</t>
        </is>
      </c>
    </row>
    <row r="38">
      <c r="A38" t="inlineStr">
        <is>
          <t>BLR-HSR Layout New</t>
        </is>
      </c>
      <c r="B38" t="inlineStr">
        <is>
          <t>Saddam Hussain</t>
        </is>
      </c>
      <c r="C38" t="inlineStr">
        <is>
          <t>Un Mapped</t>
        </is>
      </c>
    </row>
    <row r="39">
      <c r="A39" t="inlineStr">
        <is>
          <t>BLR-HSR-2</t>
        </is>
      </c>
      <c r="B39" t="inlineStr">
        <is>
          <t>Saddam Hussain</t>
        </is>
      </c>
      <c r="C39" t="inlineStr">
        <is>
          <t>Un Mapped</t>
        </is>
      </c>
    </row>
    <row r="40">
      <c r="A40" t="inlineStr">
        <is>
          <t>BLR-Teachers colony</t>
        </is>
      </c>
      <c r="B40" t="inlineStr">
        <is>
          <t>Saddam Hussain</t>
        </is>
      </c>
      <c r="C40" t="inlineStr">
        <is>
          <t>Un Mapped</t>
        </is>
      </c>
    </row>
    <row r="41">
      <c r="A41" t="inlineStr">
        <is>
          <t>BLR-Marathahalli-4</t>
        </is>
      </c>
      <c r="B41" t="inlineStr">
        <is>
          <t>Sundaresh S</t>
        </is>
      </c>
      <c r="C41" t="inlineStr">
        <is>
          <t>Un Mapped</t>
        </is>
      </c>
    </row>
    <row r="42">
      <c r="A42" t="inlineStr">
        <is>
          <t>BLR-Marathahalli-3</t>
        </is>
      </c>
      <c r="B42" t="inlineStr">
        <is>
          <t>Sundaresh S</t>
        </is>
      </c>
      <c r="C42" t="inlineStr">
        <is>
          <t>Un Mapped</t>
        </is>
      </c>
    </row>
    <row r="43">
      <c r="A43" t="inlineStr">
        <is>
          <t>BLR-Varthur</t>
        </is>
      </c>
      <c r="B43" t="inlineStr">
        <is>
          <t>Sundaresh S</t>
        </is>
      </c>
      <c r="C43" t="inlineStr">
        <is>
          <t>Un Mapped</t>
        </is>
      </c>
    </row>
    <row r="44">
      <c r="A44" t="inlineStr">
        <is>
          <t>BLR-Gunjur New</t>
        </is>
      </c>
      <c r="B44" t="inlineStr">
        <is>
          <t>Sundaresh S</t>
        </is>
      </c>
      <c r="C44" t="inlineStr">
        <is>
          <t>Un Mapped</t>
        </is>
      </c>
    </row>
    <row r="45">
      <c r="A45" t="inlineStr">
        <is>
          <t>BLR-Sompura</t>
        </is>
      </c>
      <c r="B45" t="inlineStr">
        <is>
          <t>Sundaresh S</t>
        </is>
      </c>
      <c r="C45" t="inlineStr">
        <is>
          <t>Un Mapped</t>
        </is>
      </c>
    </row>
    <row r="46">
      <c r="A46" t="inlineStr">
        <is>
          <t>BLR-GUNJUR Network</t>
        </is>
      </c>
      <c r="B46" t="inlineStr">
        <is>
          <t>Sundaresh S</t>
        </is>
      </c>
      <c r="C46" t="inlineStr">
        <is>
          <t>Un Mapped</t>
        </is>
      </c>
    </row>
    <row r="47">
      <c r="A47" t="inlineStr">
        <is>
          <t>BLR-Aswath Nagar</t>
        </is>
      </c>
      <c r="B47" t="inlineStr">
        <is>
          <t>Sundaresh S</t>
        </is>
      </c>
      <c r="C47" t="inlineStr">
        <is>
          <t>Un Mapped</t>
        </is>
      </c>
    </row>
    <row r="48">
      <c r="A48" t="inlineStr">
        <is>
          <t>BLR-Manjunatha layout</t>
        </is>
      </c>
      <c r="B48" t="inlineStr">
        <is>
          <t>Sundaresh S</t>
        </is>
      </c>
      <c r="C48" t="inlineStr">
        <is>
          <t>Un Mapped</t>
        </is>
      </c>
    </row>
    <row r="49">
      <c r="A49" t="inlineStr">
        <is>
          <t>BLR-GUNJUR</t>
        </is>
      </c>
      <c r="B49" t="inlineStr">
        <is>
          <t>Sundaresh S</t>
        </is>
      </c>
      <c r="C49" t="inlineStr">
        <is>
          <t>Un Mapped</t>
        </is>
      </c>
    </row>
    <row r="50">
      <c r="A50" t="inlineStr">
        <is>
          <t>BLR-Doomasandra</t>
        </is>
      </c>
      <c r="B50" t="inlineStr">
        <is>
          <t>Sundaresh S</t>
        </is>
      </c>
      <c r="C50" t="inlineStr">
        <is>
          <t>Un Mapped</t>
        </is>
      </c>
    </row>
    <row r="51">
      <c r="A51" t="inlineStr">
        <is>
          <t>BLR-Bidaraguppe</t>
        </is>
      </c>
      <c r="B51" t="inlineStr">
        <is>
          <t>Sundaresh S</t>
        </is>
      </c>
      <c r="C51" t="inlineStr">
        <is>
          <t>Un Mapped</t>
        </is>
      </c>
    </row>
    <row r="52">
      <c r="A52" t="inlineStr">
        <is>
          <t>BLR-Hadosiddapura</t>
        </is>
      </c>
      <c r="B52" t="inlineStr">
        <is>
          <t>Sundaresh S</t>
        </is>
      </c>
      <c r="C52" t="inlineStr">
        <is>
          <t>Un Mapped</t>
        </is>
      </c>
    </row>
    <row r="53">
      <c r="A53" t="inlineStr">
        <is>
          <t>BLR-RWF Yelahanka</t>
        </is>
      </c>
      <c r="B53" t="inlineStr">
        <is>
          <t>Akshay P</t>
        </is>
      </c>
      <c r="C53" t="inlineStr">
        <is>
          <t>Srittam Dhal</t>
        </is>
      </c>
    </row>
    <row r="54">
      <c r="A54" t="inlineStr">
        <is>
          <t>BLR-Singapura</t>
        </is>
      </c>
      <c r="B54" t="inlineStr">
        <is>
          <t>Akshay P</t>
        </is>
      </c>
      <c r="C54" t="inlineStr">
        <is>
          <t>Srittam Dhal</t>
        </is>
      </c>
    </row>
    <row r="55">
      <c r="A55" t="inlineStr">
        <is>
          <t>BLR-Yelahanka new town New</t>
        </is>
      </c>
      <c r="B55" t="inlineStr">
        <is>
          <t>Akshay P</t>
        </is>
      </c>
      <c r="C55" t="inlineStr">
        <is>
          <t>Srittam Dhal</t>
        </is>
      </c>
    </row>
    <row r="56">
      <c r="A56" t="inlineStr">
        <is>
          <t>BLR-Vidyaranyapura</t>
        </is>
      </c>
      <c r="B56" t="inlineStr">
        <is>
          <t>Akshay P</t>
        </is>
      </c>
      <c r="C56" t="inlineStr">
        <is>
          <t>Srittam Dhal</t>
        </is>
      </c>
    </row>
    <row r="57">
      <c r="A57" t="inlineStr">
        <is>
          <t>BLR-Bagalakunte</t>
        </is>
      </c>
      <c r="B57" t="inlineStr">
        <is>
          <t>Akshay P</t>
        </is>
      </c>
      <c r="C57" t="inlineStr">
        <is>
          <t>Srittam Dhal</t>
        </is>
      </c>
    </row>
    <row r="58">
      <c r="A58" t="inlineStr">
        <is>
          <t>BLR-Peenya New</t>
        </is>
      </c>
      <c r="B58" t="inlineStr">
        <is>
          <t>Akshay P</t>
        </is>
      </c>
      <c r="C58" t="inlineStr">
        <is>
          <t>Srittam Dhal</t>
        </is>
      </c>
    </row>
    <row r="59">
      <c r="A59" t="inlineStr">
        <is>
          <t>BLR-Abbigere</t>
        </is>
      </c>
      <c r="B59" t="inlineStr">
        <is>
          <t>Akshay P</t>
        </is>
      </c>
      <c r="C59" t="inlineStr">
        <is>
          <t>Srittam Dhal</t>
        </is>
      </c>
    </row>
    <row r="60">
      <c r="A60" t="inlineStr">
        <is>
          <t>BLR-Peenya Network</t>
        </is>
      </c>
      <c r="B60" t="inlineStr">
        <is>
          <t>Akshay P</t>
        </is>
      </c>
      <c r="C60" t="inlineStr">
        <is>
          <t>Srittam Dhal</t>
        </is>
      </c>
    </row>
    <row r="61">
      <c r="A61" t="inlineStr">
        <is>
          <t>BLR-Nehru Nagar</t>
        </is>
      </c>
      <c r="B61" t="inlineStr">
        <is>
          <t>Akshay P</t>
        </is>
      </c>
      <c r="C61" t="inlineStr">
        <is>
          <t>Srittam Dhal</t>
        </is>
      </c>
    </row>
    <row r="62">
      <c r="A62" t="inlineStr">
        <is>
          <t>BLR-Yelahanka Network</t>
        </is>
      </c>
      <c r="B62" t="inlineStr">
        <is>
          <t>Akshay P</t>
        </is>
      </c>
      <c r="C62" t="inlineStr">
        <is>
          <t>Srittam Dhal</t>
        </is>
      </c>
    </row>
    <row r="63">
      <c r="A63" t="inlineStr">
        <is>
          <t>BLR-YESHWANTPUR</t>
        </is>
      </c>
      <c r="B63" t="inlineStr">
        <is>
          <t>Manoj Kj</t>
        </is>
      </c>
      <c r="C63" t="inlineStr">
        <is>
          <t>Srittam Dhal</t>
        </is>
      </c>
    </row>
    <row r="64">
      <c r="A64" t="inlineStr">
        <is>
          <t>BLR-Goraguntepalya</t>
        </is>
      </c>
      <c r="B64" t="inlineStr">
        <is>
          <t>Manoj Kj</t>
        </is>
      </c>
      <c r="C64" t="inlineStr">
        <is>
          <t>Srittam Dhal</t>
        </is>
      </c>
    </row>
    <row r="65">
      <c r="A65" t="inlineStr">
        <is>
          <t>BLR-JC Nagar</t>
        </is>
      </c>
      <c r="B65" t="inlineStr">
        <is>
          <t>Manoj Kj</t>
        </is>
      </c>
      <c r="C65" t="inlineStr">
        <is>
          <t>Srittam Dhal</t>
        </is>
      </c>
    </row>
    <row r="66">
      <c r="A66" t="inlineStr">
        <is>
          <t>BLR-Hegganahalli</t>
        </is>
      </c>
      <c r="B66" t="inlineStr">
        <is>
          <t>Manoj Kj</t>
        </is>
      </c>
      <c r="C66" t="inlineStr">
        <is>
          <t>Srittam Dhal</t>
        </is>
      </c>
    </row>
    <row r="67">
      <c r="A67" t="inlineStr">
        <is>
          <t>BLR-Pipeline road new</t>
        </is>
      </c>
      <c r="B67" t="inlineStr">
        <is>
          <t>Manoj Kj</t>
        </is>
      </c>
      <c r="C67" t="inlineStr">
        <is>
          <t>Srittam Dhal</t>
        </is>
      </c>
    </row>
    <row r="68">
      <c r="A68" t="inlineStr">
        <is>
          <t>BLR-Mathikere</t>
        </is>
      </c>
      <c r="B68" t="inlineStr">
        <is>
          <t>Manoj Kj</t>
        </is>
      </c>
      <c r="C68" t="inlineStr">
        <is>
          <t>Srittam Dhal</t>
        </is>
      </c>
    </row>
    <row r="69">
      <c r="A69" t="inlineStr">
        <is>
          <t>BLR-Cholayanakanalli</t>
        </is>
      </c>
      <c r="B69" t="inlineStr">
        <is>
          <t>Akshay P</t>
        </is>
      </c>
      <c r="C69" t="inlineStr">
        <is>
          <t>Srittam Dhal</t>
        </is>
      </c>
    </row>
    <row r="70">
      <c r="A70" t="inlineStr">
        <is>
          <t>BLR-Sanjaynagar</t>
        </is>
      </c>
      <c r="B70" t="inlineStr">
        <is>
          <t>Akshay P</t>
        </is>
      </c>
      <c r="C70" t="inlineStr">
        <is>
          <t>Srittam Dhal</t>
        </is>
      </c>
    </row>
    <row r="71">
      <c r="A71" t="inlineStr">
        <is>
          <t>BLR-Tippenahalli</t>
        </is>
      </c>
      <c r="B71" t="inlineStr">
        <is>
          <t>Akshay P</t>
        </is>
      </c>
      <c r="C71" t="inlineStr">
        <is>
          <t>Srittam Dhal</t>
        </is>
      </c>
    </row>
    <row r="72">
      <c r="A72" t="inlineStr">
        <is>
          <t>TUM-SS Puram</t>
        </is>
      </c>
      <c r="B72" t="inlineStr">
        <is>
          <t>Akshay P</t>
        </is>
      </c>
      <c r="C72" t="inlineStr">
        <is>
          <t>Srittam Dhal</t>
        </is>
      </c>
    </row>
    <row r="73">
      <c r="A73" t="inlineStr">
        <is>
          <t>BLR-Kamakshipalya</t>
        </is>
      </c>
      <c r="B73" t="inlineStr">
        <is>
          <t>Manoj Kj</t>
        </is>
      </c>
      <c r="C73" t="inlineStr">
        <is>
          <t>Srittam Dhal</t>
        </is>
      </c>
    </row>
    <row r="74">
      <c r="A74" t="inlineStr">
        <is>
          <t>BLR-Mathikere New</t>
        </is>
      </c>
      <c r="B74" t="inlineStr">
        <is>
          <t>Manoj Kj</t>
        </is>
      </c>
      <c r="C74" t="inlineStr">
        <is>
          <t>Srittam Dhal</t>
        </is>
      </c>
    </row>
    <row r="75">
      <c r="A75" t="inlineStr">
        <is>
          <t>BLR-Nelmagala Town</t>
        </is>
      </c>
      <c r="B75" t="inlineStr">
        <is>
          <t>Akshay P</t>
        </is>
      </c>
      <c r="C75" t="inlineStr">
        <is>
          <t>Srittam Dhal</t>
        </is>
      </c>
    </row>
    <row r="76">
      <c r="A76" t="inlineStr">
        <is>
          <t>BLR-Doddakannelli SS</t>
        </is>
      </c>
      <c r="B76" t="inlineStr">
        <is>
          <t>Arun Raj</t>
        </is>
      </c>
      <c r="C76" t="inlineStr">
        <is>
          <t>Simon Manoharan</t>
        </is>
      </c>
    </row>
    <row r="77">
      <c r="A77" t="inlineStr">
        <is>
          <t>BLR-BASAVANAPURA SS</t>
        </is>
      </c>
      <c r="B77" t="inlineStr">
        <is>
          <t>Arun Raj</t>
        </is>
      </c>
      <c r="C77" t="inlineStr">
        <is>
          <t>Simon Manoharan</t>
        </is>
      </c>
    </row>
    <row r="78">
      <c r="A78" t="inlineStr">
        <is>
          <t>BLR-Nikoo home SS</t>
        </is>
      </c>
      <c r="B78" t="inlineStr">
        <is>
          <t>Arun Raj</t>
        </is>
      </c>
      <c r="C78" t="inlineStr">
        <is>
          <t>Simon Manoharan</t>
        </is>
      </c>
    </row>
    <row r="79">
      <c r="A79" t="inlineStr">
        <is>
          <t>BLR-Vidyaranyapura SS</t>
        </is>
      </c>
      <c r="B79" t="inlineStr">
        <is>
          <t>Arun Raj</t>
        </is>
      </c>
      <c r="C79" t="inlineStr">
        <is>
          <t>Simon Manoharan</t>
        </is>
      </c>
    </row>
    <row r="80">
      <c r="A80" t="inlineStr">
        <is>
          <t>BLR-Nehru Nagar SS</t>
        </is>
      </c>
      <c r="B80" t="inlineStr">
        <is>
          <t>Arun Raj</t>
        </is>
      </c>
      <c r="C80" t="inlineStr">
        <is>
          <t>Simon Manoharan</t>
        </is>
      </c>
    </row>
    <row r="81">
      <c r="A81" t="inlineStr">
        <is>
          <t>BLR-Peenya SS</t>
        </is>
      </c>
      <c r="B81" t="inlineStr">
        <is>
          <t>Arun Raj</t>
        </is>
      </c>
      <c r="C81" t="inlineStr">
        <is>
          <t>Simon Manoharan</t>
        </is>
      </c>
    </row>
    <row r="82">
      <c r="A82" t="inlineStr">
        <is>
          <t>BLR-Dooravani Nagar SS</t>
        </is>
      </c>
      <c r="B82" t="inlineStr">
        <is>
          <t>Arun Raj</t>
        </is>
      </c>
      <c r="C82" t="inlineStr">
        <is>
          <t>Simon Manoharan</t>
        </is>
      </c>
    </row>
    <row r="83">
      <c r="A83" t="inlineStr">
        <is>
          <t>BLR-Hope Farm SS</t>
        </is>
      </c>
      <c r="B83" t="inlineStr">
        <is>
          <t>Arun Raj</t>
        </is>
      </c>
      <c r="C83" t="inlineStr">
        <is>
          <t>Simon Manoharan</t>
        </is>
      </c>
    </row>
    <row r="84">
      <c r="A84" t="inlineStr">
        <is>
          <t>BLR-Bellandur SS</t>
        </is>
      </c>
      <c r="B84" t="inlineStr">
        <is>
          <t>Arun Raj</t>
        </is>
      </c>
      <c r="C84" t="inlineStr">
        <is>
          <t>Simon Manoharan</t>
        </is>
      </c>
    </row>
    <row r="85">
      <c r="A85" t="inlineStr">
        <is>
          <t>BLR-Sattava East SS</t>
        </is>
      </c>
      <c r="B85" t="inlineStr">
        <is>
          <t>Arun Raj</t>
        </is>
      </c>
      <c r="C85" t="inlineStr">
        <is>
          <t>Simon Manoharan</t>
        </is>
      </c>
    </row>
    <row r="86">
      <c r="A86" t="inlineStr">
        <is>
          <t>BLR-Electronic City SS</t>
        </is>
      </c>
      <c r="B86" t="inlineStr">
        <is>
          <t>Arun Raj</t>
        </is>
      </c>
      <c r="C86" t="inlineStr">
        <is>
          <t>Simon Manoharan</t>
        </is>
      </c>
    </row>
    <row r="87">
      <c r="A87" t="inlineStr">
        <is>
          <t>BLR-Singasandra SS</t>
        </is>
      </c>
      <c r="B87" t="inlineStr">
        <is>
          <t>Arun Raj</t>
        </is>
      </c>
      <c r="C87" t="inlineStr">
        <is>
          <t>Simon Manoharan</t>
        </is>
      </c>
    </row>
    <row r="88">
      <c r="A88" t="inlineStr">
        <is>
          <t>BLR-Marathalli SS</t>
        </is>
      </c>
      <c r="B88" t="inlineStr">
        <is>
          <t>Arun Raj</t>
        </is>
      </c>
      <c r="C88" t="inlineStr">
        <is>
          <t>Simon Manoharan</t>
        </is>
      </c>
    </row>
    <row r="89">
      <c r="A89" t="inlineStr">
        <is>
          <t>BLR- Brookefield SS</t>
        </is>
      </c>
      <c r="B89" t="inlineStr">
        <is>
          <t>Arun Raj</t>
        </is>
      </c>
      <c r="C89" t="inlineStr">
        <is>
          <t>Simon Manoharan</t>
        </is>
      </c>
    </row>
    <row r="90">
      <c r="A90" t="inlineStr">
        <is>
          <t>BLR-Shivaji Nagar SS</t>
        </is>
      </c>
      <c r="B90" t="inlineStr">
        <is>
          <t>Arun Raj</t>
        </is>
      </c>
      <c r="C90" t="inlineStr">
        <is>
          <t>Simon Manoharan</t>
        </is>
      </c>
    </row>
    <row r="91">
      <c r="A91" t="inlineStr">
        <is>
          <t>BLR-RR Nagar SS</t>
        </is>
      </c>
      <c r="B91" t="inlineStr">
        <is>
          <t>Arun Raj</t>
        </is>
      </c>
      <c r="C91" t="inlineStr">
        <is>
          <t>Simon Manoharan</t>
        </is>
      </c>
    </row>
    <row r="92">
      <c r="A92" t="inlineStr">
        <is>
          <t>BLR-Bannerghatta SS</t>
        </is>
      </c>
      <c r="B92" t="inlineStr">
        <is>
          <t>Arun Raj</t>
        </is>
      </c>
      <c r="C92" t="inlineStr">
        <is>
          <t>Simon Manoharan</t>
        </is>
      </c>
    </row>
    <row r="93">
      <c r="A93" t="inlineStr">
        <is>
          <t>BLR-Malleshwaram SS</t>
        </is>
      </c>
      <c r="B93" t="inlineStr">
        <is>
          <t>Arun Raj</t>
        </is>
      </c>
      <c r="C93" t="inlineStr">
        <is>
          <t>Simon Manoharan</t>
        </is>
      </c>
    </row>
    <row r="94">
      <c r="A94" t="inlineStr">
        <is>
          <t>BLR-Vijay Nagar SS</t>
        </is>
      </c>
      <c r="B94" t="inlineStr">
        <is>
          <t>Arun Raj</t>
        </is>
      </c>
      <c r="C94" t="inlineStr">
        <is>
          <t>Simon Manoharan</t>
        </is>
      </c>
    </row>
    <row r="95">
      <c r="A95" t="inlineStr">
        <is>
          <t>BLR-JP Nagar SS</t>
        </is>
      </c>
      <c r="B95" t="inlineStr">
        <is>
          <t>Arun Raj</t>
        </is>
      </c>
      <c r="C95" t="inlineStr">
        <is>
          <t>Simon Manoharan</t>
        </is>
      </c>
    </row>
    <row r="96">
      <c r="A96" t="inlineStr">
        <is>
          <t>BLR-Kadarenahalli SS</t>
        </is>
      </c>
      <c r="B96" t="inlineStr">
        <is>
          <t>Arun Raj</t>
        </is>
      </c>
      <c r="C96" t="inlineStr">
        <is>
          <t>Simon Manoharan</t>
        </is>
      </c>
    </row>
    <row r="97">
      <c r="A97" t="inlineStr">
        <is>
          <t>BLR-Silver County  SS</t>
        </is>
      </c>
      <c r="B97" t="inlineStr">
        <is>
          <t>Arun Raj</t>
        </is>
      </c>
      <c r="C97" t="inlineStr">
        <is>
          <t>Simon Manoharan</t>
        </is>
      </c>
    </row>
    <row r="98">
      <c r="A98" t="inlineStr">
        <is>
          <t>BLR-HSR SS</t>
        </is>
      </c>
      <c r="B98" t="inlineStr">
        <is>
          <t>Arun Raj</t>
        </is>
      </c>
      <c r="C98" t="inlineStr">
        <is>
          <t>Simon Manoharan</t>
        </is>
      </c>
    </row>
    <row r="99">
      <c r="A99" t="inlineStr">
        <is>
          <t>BLR-CV Raman Nagar SS</t>
        </is>
      </c>
      <c r="B99" t="inlineStr">
        <is>
          <t>Arun Raj</t>
        </is>
      </c>
      <c r="C99" t="inlineStr">
        <is>
          <t>Simon Manoharan</t>
        </is>
      </c>
    </row>
    <row r="100">
      <c r="A100" t="inlineStr">
        <is>
          <t>BLR-Balagere SS</t>
        </is>
      </c>
      <c r="B100" t="inlineStr">
        <is>
          <t>Arun Raj</t>
        </is>
      </c>
      <c r="C100" t="inlineStr">
        <is>
          <t>Simon Manoharan</t>
        </is>
      </c>
    </row>
    <row r="101">
      <c r="A101" t="inlineStr">
        <is>
          <t>BLR-RICHMOND TOWN SS</t>
        </is>
      </c>
      <c r="B101" t="inlineStr">
        <is>
          <t>Arun Raj</t>
        </is>
      </c>
      <c r="C101" t="inlineStr">
        <is>
          <t>Simon Manoharan</t>
        </is>
      </c>
    </row>
    <row r="102">
      <c r="A102" t="inlineStr">
        <is>
          <t>BLR-Whitefield New</t>
        </is>
      </c>
      <c r="B102" t="inlineStr">
        <is>
          <t>Basil Scariya</t>
        </is>
      </c>
      <c r="C102" t="inlineStr">
        <is>
          <t>Prakash BS</t>
        </is>
      </c>
    </row>
    <row r="103">
      <c r="A103" t="inlineStr">
        <is>
          <t>BLR-Whitefield Network-2</t>
        </is>
      </c>
      <c r="B103" t="inlineStr">
        <is>
          <t>Basil Scariya</t>
        </is>
      </c>
      <c r="C103" t="inlineStr">
        <is>
          <t>Prakash BS</t>
        </is>
      </c>
    </row>
    <row r="104">
      <c r="A104" t="inlineStr">
        <is>
          <t>BLR-BROOKEFIELD</t>
        </is>
      </c>
      <c r="B104" t="inlineStr">
        <is>
          <t>Basil Scariya</t>
        </is>
      </c>
      <c r="C104" t="inlineStr">
        <is>
          <t>Prakash BS</t>
        </is>
      </c>
    </row>
    <row r="105">
      <c r="A105" t="inlineStr">
        <is>
          <t>BLR-Siddapura</t>
        </is>
      </c>
      <c r="B105" t="inlineStr">
        <is>
          <t>Basil Scariya</t>
        </is>
      </c>
      <c r="C105" t="inlineStr">
        <is>
          <t>Prakash BS</t>
        </is>
      </c>
    </row>
    <row r="106">
      <c r="A106" t="inlineStr">
        <is>
          <t>BLR-Marathahalli 2</t>
        </is>
      </c>
      <c r="B106" t="inlineStr">
        <is>
          <t>Basil Scariya</t>
        </is>
      </c>
      <c r="C106" t="inlineStr">
        <is>
          <t>Prakash BS</t>
        </is>
      </c>
    </row>
    <row r="107">
      <c r="A107" t="inlineStr">
        <is>
          <t>BLR-Marathahalli New</t>
        </is>
      </c>
      <c r="B107" t="inlineStr">
        <is>
          <t>Basil Scariya</t>
        </is>
      </c>
      <c r="C107" t="inlineStr">
        <is>
          <t>Prakash BS</t>
        </is>
      </c>
    </row>
    <row r="108">
      <c r="A108" t="inlineStr">
        <is>
          <t>BLR-ITPL Layout</t>
        </is>
      </c>
      <c r="B108" t="inlineStr">
        <is>
          <t>Rizwan Ahmed</t>
        </is>
      </c>
      <c r="C108" t="inlineStr">
        <is>
          <t>Prakash BS</t>
        </is>
      </c>
    </row>
    <row r="109">
      <c r="A109" t="inlineStr">
        <is>
          <t>BLR-Mico layout network-2</t>
        </is>
      </c>
      <c r="B109" t="inlineStr">
        <is>
          <t>Raghavendra Vernekar</t>
        </is>
      </c>
      <c r="C109" t="inlineStr">
        <is>
          <t>Prakash BS</t>
        </is>
      </c>
    </row>
    <row r="110">
      <c r="A110" t="inlineStr">
        <is>
          <t>BLR-Kothnur New</t>
        </is>
      </c>
      <c r="B110" t="inlineStr">
        <is>
          <t>Raghavendra Vernekar</t>
        </is>
      </c>
      <c r="C110" t="inlineStr">
        <is>
          <t>Prakash BS</t>
        </is>
      </c>
    </row>
    <row r="111">
      <c r="A111" t="inlineStr">
        <is>
          <t>BLR-Golahalli</t>
        </is>
      </c>
      <c r="B111" t="inlineStr">
        <is>
          <t>Raghavendra Vernekar</t>
        </is>
      </c>
      <c r="C111" t="inlineStr">
        <is>
          <t>Prakash BS</t>
        </is>
      </c>
    </row>
    <row r="112">
      <c r="A112" t="inlineStr">
        <is>
          <t>BLR-Kadarenahalli</t>
        </is>
      </c>
      <c r="B112" t="inlineStr">
        <is>
          <t>Raghavendra Vernekar</t>
        </is>
      </c>
      <c r="C112" t="inlineStr">
        <is>
          <t>Prakash BS</t>
        </is>
      </c>
    </row>
    <row r="113">
      <c r="A113" t="inlineStr">
        <is>
          <t>BLR-BTM-2</t>
        </is>
      </c>
      <c r="B113" t="inlineStr">
        <is>
          <t>Raghavendra Vernekar</t>
        </is>
      </c>
      <c r="C113" t="inlineStr">
        <is>
          <t>Prakash BS</t>
        </is>
      </c>
    </row>
    <row r="114">
      <c r="A114" t="inlineStr">
        <is>
          <t>BLR-Kudlu</t>
        </is>
      </c>
      <c r="B114" t="inlineStr">
        <is>
          <t>Raghavendra Vernekar</t>
        </is>
      </c>
      <c r="C114" t="inlineStr">
        <is>
          <t>Prakash BS</t>
        </is>
      </c>
    </row>
    <row r="115">
      <c r="A115" t="inlineStr">
        <is>
          <t>BLR-TMC Layout</t>
        </is>
      </c>
      <c r="B115" t="inlineStr">
        <is>
          <t>Raghavendra Vernekar</t>
        </is>
      </c>
      <c r="C115" t="inlineStr">
        <is>
          <t>Prakash BS</t>
        </is>
      </c>
    </row>
    <row r="116">
      <c r="A116" t="inlineStr">
        <is>
          <t>BLR-BTM-3</t>
        </is>
      </c>
      <c r="B116" t="inlineStr">
        <is>
          <t>Raghavendra Vernekar</t>
        </is>
      </c>
      <c r="C116" t="inlineStr">
        <is>
          <t>Prakash BS</t>
        </is>
      </c>
    </row>
    <row r="117">
      <c r="A117" t="inlineStr">
        <is>
          <t>BLR-BTM Layout Network-3</t>
        </is>
      </c>
      <c r="B117" t="inlineStr">
        <is>
          <t>Raghavendra Vernekar</t>
        </is>
      </c>
      <c r="C117" t="inlineStr">
        <is>
          <t>Prakash BS</t>
        </is>
      </c>
    </row>
    <row r="118">
      <c r="A118" t="inlineStr">
        <is>
          <t>BLR-BTM LAYOUT NEW</t>
        </is>
      </c>
      <c r="B118" t="inlineStr">
        <is>
          <t>Raghavendra Vernekar</t>
        </is>
      </c>
      <c r="C118" t="inlineStr">
        <is>
          <t>Prakash BS</t>
        </is>
      </c>
    </row>
    <row r="119">
      <c r="A119" t="inlineStr">
        <is>
          <t>BLR-New Gurappanya Palya</t>
        </is>
      </c>
      <c r="B119" t="inlineStr">
        <is>
          <t>Raghavendra Vernekar</t>
        </is>
      </c>
      <c r="C119" t="inlineStr">
        <is>
          <t>Prakash BS</t>
        </is>
      </c>
    </row>
    <row r="120">
      <c r="A120" t="inlineStr">
        <is>
          <t>BLR-Doddanekundi</t>
        </is>
      </c>
      <c r="B120" t="inlineStr">
        <is>
          <t>Basil Scariya</t>
        </is>
      </c>
      <c r="C120" t="inlineStr">
        <is>
          <t>Prakash BS</t>
        </is>
      </c>
    </row>
    <row r="121">
      <c r="A121" t="inlineStr">
        <is>
          <t>BLR-BTM-2 New</t>
        </is>
      </c>
      <c r="B121" t="inlineStr">
        <is>
          <t>Raghavendra Vernekar</t>
        </is>
      </c>
      <c r="C121" t="inlineStr">
        <is>
          <t>Prakash BS</t>
        </is>
      </c>
    </row>
    <row r="122">
      <c r="A122" t="inlineStr">
        <is>
          <t>BLR-Bommanahalli</t>
        </is>
      </c>
      <c r="B122" t="inlineStr">
        <is>
          <t>Raghavendra Vernekar</t>
        </is>
      </c>
      <c r="C122" t="inlineStr">
        <is>
          <t>Prakash BS</t>
        </is>
      </c>
    </row>
    <row r="123">
      <c r="A123" t="inlineStr">
        <is>
          <t>BLR-Bagalur</t>
        </is>
      </c>
      <c r="B123" t="inlineStr">
        <is>
          <t>Adhavan Subramani</t>
        </is>
      </c>
      <c r="C123" t="inlineStr">
        <is>
          <t>Mohammed Akbar</t>
        </is>
      </c>
    </row>
    <row r="124">
      <c r="A124" t="inlineStr">
        <is>
          <t>BLR-Kogilu Road</t>
        </is>
      </c>
      <c r="B124" t="inlineStr">
        <is>
          <t>Adhavan Subramani</t>
        </is>
      </c>
      <c r="C124" t="inlineStr">
        <is>
          <t>Mohammed Akbar</t>
        </is>
      </c>
    </row>
    <row r="125">
      <c r="A125" t="inlineStr">
        <is>
          <t>BLR-Nikoo Home New</t>
        </is>
      </c>
      <c r="B125" t="inlineStr">
        <is>
          <t>Adhavan Subramani</t>
        </is>
      </c>
      <c r="C125" t="inlineStr">
        <is>
          <t>Mohammed Akbar</t>
        </is>
      </c>
    </row>
    <row r="126">
      <c r="A126" t="inlineStr">
        <is>
          <t>BLR-Narayanapura</t>
        </is>
      </c>
      <c r="B126" t="inlineStr">
        <is>
          <t>Adhavan Subramani</t>
        </is>
      </c>
      <c r="C126" t="inlineStr">
        <is>
          <t>Mohammed Akbar</t>
        </is>
      </c>
    </row>
    <row r="127">
      <c r="A127" t="inlineStr">
        <is>
          <t>BLR-Narayanapura Network</t>
        </is>
      </c>
      <c r="B127" t="inlineStr">
        <is>
          <t>Adhavan Subramani</t>
        </is>
      </c>
      <c r="C127" t="inlineStr">
        <is>
          <t>Mohammed Akbar</t>
        </is>
      </c>
    </row>
    <row r="128">
      <c r="A128" t="inlineStr">
        <is>
          <t>BLR-Devanahalli</t>
        </is>
      </c>
      <c r="B128" t="inlineStr">
        <is>
          <t>Adhavan Subramani</t>
        </is>
      </c>
      <c r="C128" t="inlineStr">
        <is>
          <t>Mohammed Akbar</t>
        </is>
      </c>
    </row>
    <row r="129">
      <c r="A129" t="inlineStr">
        <is>
          <t>BLR-Hennur New</t>
        </is>
      </c>
      <c r="B129" t="inlineStr">
        <is>
          <t>Adhavan Subramani</t>
        </is>
      </c>
      <c r="C129" t="inlineStr">
        <is>
          <t>Mohammed Akbar</t>
        </is>
      </c>
    </row>
    <row r="130">
      <c r="A130" t="inlineStr">
        <is>
          <t>BLR-Bommasandra</t>
        </is>
      </c>
      <c r="B130" t="inlineStr">
        <is>
          <t>Balaji G</t>
        </is>
      </c>
      <c r="C130" t="inlineStr">
        <is>
          <t>Mohammed Akbar</t>
        </is>
      </c>
    </row>
    <row r="131">
      <c r="A131" t="inlineStr">
        <is>
          <t>BLR-Chandapura</t>
        </is>
      </c>
      <c r="B131" t="inlineStr">
        <is>
          <t>Balaji G</t>
        </is>
      </c>
      <c r="C131" t="inlineStr">
        <is>
          <t>Mohammed Akbar</t>
        </is>
      </c>
    </row>
    <row r="132">
      <c r="A132" t="inlineStr">
        <is>
          <t>BLR-Electronic city network</t>
        </is>
      </c>
      <c r="B132" t="inlineStr">
        <is>
          <t>Balaji G</t>
        </is>
      </c>
      <c r="C132" t="inlineStr">
        <is>
          <t>Mohammed Akbar</t>
        </is>
      </c>
    </row>
    <row r="133">
      <c r="A133" t="inlineStr">
        <is>
          <t>BLR-Electronic City Network-2</t>
        </is>
      </c>
      <c r="B133" t="inlineStr">
        <is>
          <t>Balaji G</t>
        </is>
      </c>
      <c r="C133" t="inlineStr">
        <is>
          <t>Mohammed Akbar</t>
        </is>
      </c>
    </row>
    <row r="134">
      <c r="A134" t="inlineStr">
        <is>
          <t>BLR-Electronic City New</t>
        </is>
      </c>
      <c r="B134" t="inlineStr">
        <is>
          <t>Balaji G</t>
        </is>
      </c>
      <c r="C134" t="inlineStr">
        <is>
          <t>Mohammed Akbar</t>
        </is>
      </c>
    </row>
    <row r="135">
      <c r="A135" t="inlineStr">
        <is>
          <t>BLR-Kannika Nagar</t>
        </is>
      </c>
      <c r="B135" t="inlineStr">
        <is>
          <t>Balaji G</t>
        </is>
      </c>
      <c r="C135" t="inlineStr">
        <is>
          <t>Mohammed Akbar</t>
        </is>
      </c>
    </row>
    <row r="136">
      <c r="A136" t="inlineStr">
        <is>
          <t>BLR-Neo Town</t>
        </is>
      </c>
      <c r="B136" t="inlineStr">
        <is>
          <t>Balaji G</t>
        </is>
      </c>
      <c r="C136" t="inlineStr">
        <is>
          <t>Mohammed Akbar</t>
        </is>
      </c>
    </row>
    <row r="137">
      <c r="A137" t="inlineStr">
        <is>
          <t>BLR-Silicon Town</t>
        </is>
      </c>
      <c r="B137" t="inlineStr">
        <is>
          <t>Balaji G</t>
        </is>
      </c>
      <c r="C137" t="inlineStr">
        <is>
          <t>Mohammed Akbar</t>
        </is>
      </c>
    </row>
    <row r="138">
      <c r="A138" t="inlineStr">
        <is>
          <t>BLR-INDIRANAGAR NEW</t>
        </is>
      </c>
      <c r="B138" t="inlineStr">
        <is>
          <t>Balaji G</t>
        </is>
      </c>
      <c r="C138" t="inlineStr">
        <is>
          <t>Mohammed Akbar</t>
        </is>
      </c>
    </row>
    <row r="139">
      <c r="A139" t="inlineStr">
        <is>
          <t>BLR-SINGASANDRA</t>
        </is>
      </c>
      <c r="B139" t="inlineStr">
        <is>
          <t>Balaji G</t>
        </is>
      </c>
      <c r="C139" t="inlineStr">
        <is>
          <t>Mohammed Akbar</t>
        </is>
      </c>
    </row>
    <row r="140">
      <c r="A140" t="inlineStr">
        <is>
          <t>BLR-Singasandra Network</t>
        </is>
      </c>
      <c r="B140" t="inlineStr">
        <is>
          <t>Balaji G</t>
        </is>
      </c>
      <c r="C140" t="inlineStr">
        <is>
          <t>Mohammed Akbar</t>
        </is>
      </c>
    </row>
    <row r="141">
      <c r="A141" t="inlineStr">
        <is>
          <t>HOS-Hosur</t>
        </is>
      </c>
      <c r="B141" t="inlineStr">
        <is>
          <t>Balaji G</t>
        </is>
      </c>
      <c r="C141" t="inlineStr">
        <is>
          <t>Mohammed Akbar</t>
        </is>
      </c>
    </row>
    <row r="142">
      <c r="A142" t="inlineStr">
        <is>
          <t>BLR-Doddathoguru</t>
        </is>
      </c>
      <c r="B142" t="inlineStr">
        <is>
          <t>Balaji G</t>
        </is>
      </c>
      <c r="C142" t="inlineStr">
        <is>
          <t>Mohammed Akbar</t>
        </is>
      </c>
    </row>
    <row r="143">
      <c r="A143" t="inlineStr">
        <is>
          <t>BLR-Murugeshpalya</t>
        </is>
      </c>
      <c r="B143" t="inlineStr">
        <is>
          <t>Keshav G</t>
        </is>
      </c>
      <c r="C143" t="inlineStr">
        <is>
          <t>Mohammed Akbar</t>
        </is>
      </c>
    </row>
    <row r="144">
      <c r="A144" t="inlineStr">
        <is>
          <t>BLR-Michael Palaya</t>
        </is>
      </c>
      <c r="B144" t="inlineStr">
        <is>
          <t>Balaji G</t>
        </is>
      </c>
      <c r="C144" t="inlineStr">
        <is>
          <t>Mohammed Akbar</t>
        </is>
      </c>
    </row>
    <row r="145">
      <c r="A145" t="inlineStr">
        <is>
          <t>BLR - Bhadrappa Layout</t>
        </is>
      </c>
      <c r="B145" t="inlineStr">
        <is>
          <t>Mohaideen DH</t>
        </is>
      </c>
      <c r="C145" t="inlineStr">
        <is>
          <t>Mohammed Akbar</t>
        </is>
      </c>
    </row>
    <row r="146">
      <c r="A146" t="inlineStr">
        <is>
          <t>BLR-BHADRAPPA LAYOUT NETWORK</t>
        </is>
      </c>
      <c r="B146" t="inlineStr">
        <is>
          <t>Mohaideen DH</t>
        </is>
      </c>
      <c r="C146" t="inlineStr">
        <is>
          <t>Mohammed Akbar</t>
        </is>
      </c>
    </row>
    <row r="147">
      <c r="A147" t="inlineStr">
        <is>
          <t>BLR-Dasarahalli</t>
        </is>
      </c>
      <c r="B147" t="inlineStr">
        <is>
          <t>Mohaideen DH</t>
        </is>
      </c>
      <c r="C147" t="inlineStr">
        <is>
          <t>Mohammed Akbar</t>
        </is>
      </c>
    </row>
    <row r="148">
      <c r="A148" t="inlineStr">
        <is>
          <t>BLR-SINGASANDRA NEW</t>
        </is>
      </c>
      <c r="B148" t="inlineStr">
        <is>
          <t>Balaji G</t>
        </is>
      </c>
      <c r="C148" t="inlineStr">
        <is>
          <t>Mohammed Akbar</t>
        </is>
      </c>
    </row>
    <row r="149">
      <c r="A149" t="inlineStr">
        <is>
          <t>BLR-Iggalur</t>
        </is>
      </c>
      <c r="B149" t="inlineStr">
        <is>
          <t>Balaji G</t>
        </is>
      </c>
      <c r="C149" t="inlineStr">
        <is>
          <t>Mohammed Akbar</t>
        </is>
      </c>
    </row>
    <row r="150">
      <c r="A150" t="inlineStr">
        <is>
          <t>BLR-RK Hegde Nagar</t>
        </is>
      </c>
      <c r="B150" t="inlineStr">
        <is>
          <t>Mohaideen DH</t>
        </is>
      </c>
      <c r="C150" t="inlineStr">
        <is>
          <t>Mohammed Akbar</t>
        </is>
      </c>
    </row>
    <row r="151">
      <c r="A151" t="inlineStr">
        <is>
          <t>BLR-Attibele</t>
        </is>
      </c>
      <c r="B151" t="inlineStr">
        <is>
          <t>Balaji G</t>
        </is>
      </c>
      <c r="C151" t="inlineStr">
        <is>
          <t>Mohammed Akbar</t>
        </is>
      </c>
    </row>
    <row r="152">
      <c r="A152" t="inlineStr">
        <is>
          <t>BLR-Chikkanagamangala</t>
        </is>
      </c>
      <c r="B152" t="inlineStr">
        <is>
          <t>Balaji G</t>
        </is>
      </c>
      <c r="C152" t="inlineStr">
        <is>
          <t>Mohammed Akbar</t>
        </is>
      </c>
    </row>
    <row r="153">
      <c r="A153" t="inlineStr">
        <is>
          <t>BLR-Hennur Main</t>
        </is>
      </c>
      <c r="B153" t="inlineStr">
        <is>
          <t>Adhavan Subramani</t>
        </is>
      </c>
      <c r="C153" t="inlineStr">
        <is>
          <t>Mohammed Akbar</t>
        </is>
      </c>
    </row>
    <row r="154">
      <c r="A154" t="inlineStr">
        <is>
          <t>BLR-HSR-Flower-Shop-1</t>
        </is>
      </c>
      <c r="B154" t="inlineStr">
        <is>
          <t>MH</t>
        </is>
      </c>
      <c r="C154" t="inlineStr">
        <is>
          <t>MH</t>
        </is>
      </c>
    </row>
    <row r="155">
      <c r="A155" t="inlineStr">
        <is>
          <t>BLR-HeadOffice-Cafe</t>
        </is>
      </c>
      <c r="B155" t="inlineStr">
        <is>
          <t>MH</t>
        </is>
      </c>
      <c r="C155" t="inlineStr">
        <is>
          <t>MH</t>
        </is>
      </c>
    </row>
    <row r="156">
      <c r="A156" t="inlineStr">
        <is>
          <t>DEV-Jayanagara</t>
        </is>
      </c>
      <c r="B156" t="inlineStr">
        <is>
          <t>Bangareppa CS</t>
        </is>
      </c>
      <c r="C156" t="inlineStr">
        <is>
          <t>Kishor K</t>
        </is>
      </c>
    </row>
    <row r="157">
      <c r="A157" t="inlineStr">
        <is>
          <t>DEV-MCC</t>
        </is>
      </c>
      <c r="B157" t="inlineStr">
        <is>
          <t>Bangareppa CS</t>
        </is>
      </c>
      <c r="C157" t="inlineStr">
        <is>
          <t>Kishor K</t>
        </is>
      </c>
    </row>
    <row r="158">
      <c r="A158" t="inlineStr">
        <is>
          <t>HBL-Vidhya Nagar</t>
        </is>
      </c>
      <c r="B158" t="inlineStr">
        <is>
          <t>Bangareppa CS</t>
        </is>
      </c>
      <c r="C158" t="inlineStr">
        <is>
          <t>Kishor K</t>
        </is>
      </c>
    </row>
    <row r="159">
      <c r="A159" t="inlineStr">
        <is>
          <t>HBL-Gokul Road</t>
        </is>
      </c>
      <c r="B159" t="inlineStr">
        <is>
          <t>Bangareppa CS</t>
        </is>
      </c>
      <c r="C159" t="inlineStr">
        <is>
          <t>Kishor K</t>
        </is>
      </c>
    </row>
    <row r="160">
      <c r="A160" t="inlineStr">
        <is>
          <t>HBL-Keshwapura</t>
        </is>
      </c>
      <c r="B160" t="inlineStr">
        <is>
          <t>Bangareppa CS</t>
        </is>
      </c>
      <c r="C160" t="inlineStr">
        <is>
          <t>Kishor K</t>
        </is>
      </c>
    </row>
    <row r="161">
      <c r="A161" t="inlineStr">
        <is>
          <t>BLR-Chamrajpet</t>
        </is>
      </c>
      <c r="B161" t="inlineStr">
        <is>
          <t>Narasimhamurthy R</t>
        </is>
      </c>
      <c r="C161" t="inlineStr">
        <is>
          <t>Kishor K</t>
        </is>
      </c>
    </row>
    <row r="162">
      <c r="A162" t="inlineStr">
        <is>
          <t>BLR-Ullal</t>
        </is>
      </c>
      <c r="B162" t="inlineStr">
        <is>
          <t>Ravishankar gowda</t>
        </is>
      </c>
      <c r="C162" t="inlineStr">
        <is>
          <t>Kishor K</t>
        </is>
      </c>
    </row>
    <row r="163">
      <c r="A163" t="inlineStr">
        <is>
          <t>BLR-Kambipura</t>
        </is>
      </c>
      <c r="B163" t="inlineStr">
        <is>
          <t>Ravishankar gowda</t>
        </is>
      </c>
      <c r="C163" t="inlineStr">
        <is>
          <t>Kishor K</t>
        </is>
      </c>
    </row>
    <row r="164">
      <c r="A164" t="inlineStr">
        <is>
          <t>BLR-Kengeri</t>
        </is>
      </c>
      <c r="B164" t="inlineStr">
        <is>
          <t>Ravishankar gowda</t>
        </is>
      </c>
      <c r="C164" t="inlineStr">
        <is>
          <t>Kishor K</t>
        </is>
      </c>
    </row>
    <row r="165">
      <c r="A165" t="inlineStr">
        <is>
          <t>BLR-RR Nagar Network</t>
        </is>
      </c>
      <c r="B165" t="inlineStr">
        <is>
          <t>Ravishankar gowda</t>
        </is>
      </c>
      <c r="C165" t="inlineStr">
        <is>
          <t>Kishor K</t>
        </is>
      </c>
    </row>
    <row r="166">
      <c r="A166" t="inlineStr">
        <is>
          <t>BLR-BEML Layout</t>
        </is>
      </c>
      <c r="B166" t="inlineStr">
        <is>
          <t>Ravishankar gowda</t>
        </is>
      </c>
      <c r="C166" t="inlineStr">
        <is>
          <t>Kishor K</t>
        </is>
      </c>
    </row>
    <row r="167">
      <c r="A167" t="inlineStr">
        <is>
          <t>BLR-Nagdevanahalli</t>
        </is>
      </c>
      <c r="B167" t="inlineStr">
        <is>
          <t>Ravishankar gowda</t>
        </is>
      </c>
      <c r="C167" t="inlineStr">
        <is>
          <t>Kishor K</t>
        </is>
      </c>
    </row>
    <row r="168">
      <c r="A168" t="inlineStr">
        <is>
          <t>BLR-Rajarajeshwari Nagar</t>
        </is>
      </c>
      <c r="B168" t="inlineStr">
        <is>
          <t>Ravishankar gowda</t>
        </is>
      </c>
      <c r="C168" t="inlineStr">
        <is>
          <t>Kishor K</t>
        </is>
      </c>
    </row>
    <row r="169">
      <c r="A169" t="inlineStr">
        <is>
          <t>BEL-Khanapur Road</t>
        </is>
      </c>
      <c r="B169" t="inlineStr">
        <is>
          <t>Majid Kakatikar</t>
        </is>
      </c>
      <c r="C169" t="inlineStr">
        <is>
          <t>Kishor K</t>
        </is>
      </c>
    </row>
    <row r="170">
      <c r="A170" t="inlineStr">
        <is>
          <t>BEL-Sector 12</t>
        </is>
      </c>
      <c r="B170" t="inlineStr">
        <is>
          <t>Majid Kakatikar</t>
        </is>
      </c>
      <c r="C170" t="inlineStr">
        <is>
          <t>Kishor K</t>
        </is>
      </c>
    </row>
    <row r="171">
      <c r="A171" t="inlineStr">
        <is>
          <t>BLR-Vijay Nagar Network</t>
        </is>
      </c>
      <c r="B171" t="inlineStr">
        <is>
          <t>Narasimhamurthy R</t>
        </is>
      </c>
      <c r="C171" t="inlineStr">
        <is>
          <t>Kishor K</t>
        </is>
      </c>
    </row>
    <row r="172">
      <c r="A172" t="inlineStr">
        <is>
          <t>BLR-VIJAY NAGAR</t>
        </is>
      </c>
      <c r="B172" t="inlineStr">
        <is>
          <t>Narasimhamurthy R</t>
        </is>
      </c>
      <c r="C172" t="inlineStr">
        <is>
          <t>Kishor K</t>
        </is>
      </c>
    </row>
    <row r="173">
      <c r="A173" t="inlineStr">
        <is>
          <t>BLR-Magadi Road</t>
        </is>
      </c>
      <c r="B173" t="inlineStr">
        <is>
          <t>Narasimhamurthy R</t>
        </is>
      </c>
      <c r="C173" t="inlineStr">
        <is>
          <t>Kishor K</t>
        </is>
      </c>
    </row>
    <row r="174">
      <c r="A174" t="inlineStr">
        <is>
          <t>BLR-Malagala</t>
        </is>
      </c>
      <c r="B174" t="inlineStr">
        <is>
          <t>Narasimhamurthy R</t>
        </is>
      </c>
      <c r="C174" t="inlineStr">
        <is>
          <t>Kishor K</t>
        </is>
      </c>
    </row>
    <row r="175">
      <c r="A175" t="inlineStr">
        <is>
          <t>BLR-Yallapa Garden</t>
        </is>
      </c>
      <c r="B175" t="inlineStr">
        <is>
          <t>Narasimhamurthy R</t>
        </is>
      </c>
      <c r="C175" t="inlineStr">
        <is>
          <t>Kishor K</t>
        </is>
      </c>
    </row>
    <row r="176">
      <c r="A176" t="inlineStr">
        <is>
          <t>BLR- Sonnenahalli New</t>
        </is>
      </c>
      <c r="B176" t="inlineStr">
        <is>
          <t>Narasimhamurthy R</t>
        </is>
      </c>
      <c r="C176" t="inlineStr">
        <is>
          <t>Kishor K</t>
        </is>
      </c>
    </row>
    <row r="177">
      <c r="A177" t="inlineStr">
        <is>
          <t>BLR-Banashankari Network</t>
        </is>
      </c>
      <c r="B177" t="inlineStr">
        <is>
          <t>Narasimhamurthy R</t>
        </is>
      </c>
      <c r="C177" t="inlineStr">
        <is>
          <t>Kishor K</t>
        </is>
      </c>
    </row>
    <row r="178">
      <c r="A178" t="inlineStr">
        <is>
          <t>BLR-Seegehalli</t>
        </is>
      </c>
      <c r="B178" t="inlineStr">
        <is>
          <t>Richard Harris</t>
        </is>
      </c>
      <c r="C178" t="inlineStr">
        <is>
          <t>Kantha Kumar</t>
        </is>
      </c>
    </row>
    <row r="179">
      <c r="A179" t="inlineStr">
        <is>
          <t>BLR-BASAVANAPURA</t>
        </is>
      </c>
      <c r="B179" t="inlineStr">
        <is>
          <t>Richard Harris</t>
        </is>
      </c>
      <c r="C179" t="inlineStr">
        <is>
          <t>Kantha Kumar</t>
        </is>
      </c>
    </row>
    <row r="180">
      <c r="A180" t="inlineStr">
        <is>
          <t>BLR-Basavanapura Network</t>
        </is>
      </c>
      <c r="B180" t="inlineStr">
        <is>
          <t>Richard Harris</t>
        </is>
      </c>
      <c r="C180" t="inlineStr">
        <is>
          <t>Kantha Kumar</t>
        </is>
      </c>
    </row>
    <row r="181">
      <c r="A181" t="inlineStr">
        <is>
          <t>BLR-BASAVANAPURA NETWORK 2</t>
        </is>
      </c>
      <c r="B181" t="inlineStr">
        <is>
          <t>Richard Harris</t>
        </is>
      </c>
      <c r="C181" t="inlineStr">
        <is>
          <t>Kantha Kumar</t>
        </is>
      </c>
    </row>
    <row r="182">
      <c r="A182" t="inlineStr">
        <is>
          <t>BLR-Devasandra Extension</t>
        </is>
      </c>
      <c r="B182" t="inlineStr">
        <is>
          <t>Richard Harris</t>
        </is>
      </c>
      <c r="C182" t="inlineStr">
        <is>
          <t>Kantha Kumar</t>
        </is>
      </c>
    </row>
    <row r="183">
      <c r="A183" t="inlineStr">
        <is>
          <t>BLR-Hope Farm New</t>
        </is>
      </c>
      <c r="B183" t="inlineStr">
        <is>
          <t>Ashwath S</t>
        </is>
      </c>
      <c r="C183" t="inlineStr">
        <is>
          <t>Kantha Kumar</t>
        </is>
      </c>
    </row>
    <row r="184">
      <c r="A184" t="inlineStr">
        <is>
          <t>BLR-Bellandur 6</t>
        </is>
      </c>
      <c r="B184" t="inlineStr">
        <is>
          <t>Ashwath S</t>
        </is>
      </c>
      <c r="C184" t="inlineStr">
        <is>
          <t>Kantha Kumar</t>
        </is>
      </c>
    </row>
    <row r="185">
      <c r="A185" t="inlineStr">
        <is>
          <t>BLR-Nagondanahalli</t>
        </is>
      </c>
      <c r="B185" t="inlineStr">
        <is>
          <t>Ashwath S</t>
        </is>
      </c>
      <c r="C185" t="inlineStr">
        <is>
          <t>Kantha Kumar</t>
        </is>
      </c>
    </row>
    <row r="186">
      <c r="A186" t="inlineStr">
        <is>
          <t>BLR-BELLANDUR - 2</t>
        </is>
      </c>
      <c r="B186" t="inlineStr">
        <is>
          <t>Ashwath S</t>
        </is>
      </c>
      <c r="C186" t="inlineStr">
        <is>
          <t>Kantha Kumar</t>
        </is>
      </c>
    </row>
    <row r="187">
      <c r="A187" t="inlineStr">
        <is>
          <t>BLR-Bellandur-3</t>
        </is>
      </c>
      <c r="B187" t="inlineStr">
        <is>
          <t>Ashwath S</t>
        </is>
      </c>
      <c r="C187" t="inlineStr">
        <is>
          <t>Kantha Kumar</t>
        </is>
      </c>
    </row>
    <row r="188">
      <c r="A188" t="inlineStr">
        <is>
          <t>BLR-BELLANDUR-4</t>
        </is>
      </c>
      <c r="B188" t="inlineStr">
        <is>
          <t>Ashwath S</t>
        </is>
      </c>
      <c r="C188" t="inlineStr">
        <is>
          <t>Kantha Kumar</t>
        </is>
      </c>
    </row>
    <row r="189">
      <c r="A189" t="inlineStr">
        <is>
          <t>BLR-Bellandur-5</t>
        </is>
      </c>
      <c r="B189" t="inlineStr">
        <is>
          <t>Ashwath S</t>
        </is>
      </c>
      <c r="C189" t="inlineStr">
        <is>
          <t>Kantha Kumar</t>
        </is>
      </c>
    </row>
    <row r="190">
      <c r="A190" t="inlineStr">
        <is>
          <t>BLR-Bellandur new</t>
        </is>
      </c>
      <c r="B190" t="inlineStr">
        <is>
          <t>Ashwath S</t>
        </is>
      </c>
      <c r="C190" t="inlineStr">
        <is>
          <t>Kantha Kumar</t>
        </is>
      </c>
    </row>
    <row r="191">
      <c r="A191" t="inlineStr">
        <is>
          <t>BLR-Kannamangala</t>
        </is>
      </c>
      <c r="B191" t="inlineStr">
        <is>
          <t>Ashwath S</t>
        </is>
      </c>
      <c r="C191" t="inlineStr">
        <is>
          <t>Kantha Kumar</t>
        </is>
      </c>
    </row>
    <row r="192">
      <c r="A192" t="inlineStr">
        <is>
          <t>BLR-Sattava East</t>
        </is>
      </c>
      <c r="B192" t="inlineStr">
        <is>
          <t>Ashwath S</t>
        </is>
      </c>
      <c r="C192" t="inlineStr">
        <is>
          <t>Kantha Kumar</t>
        </is>
      </c>
    </row>
    <row r="193">
      <c r="A193" t="inlineStr">
        <is>
          <t>BLR-Budigere Cross</t>
        </is>
      </c>
      <c r="B193" t="inlineStr">
        <is>
          <t>Ashwath S</t>
        </is>
      </c>
      <c r="C193" t="inlineStr">
        <is>
          <t>Kantha Kumar</t>
        </is>
      </c>
    </row>
    <row r="194">
      <c r="A194" t="inlineStr">
        <is>
          <t>BLR-Belathur</t>
        </is>
      </c>
      <c r="B194" t="inlineStr">
        <is>
          <t>Ashwath S</t>
        </is>
      </c>
      <c r="C194" t="inlineStr">
        <is>
          <t>Kantha Kumar</t>
        </is>
      </c>
    </row>
    <row r="195">
      <c r="A195" t="inlineStr">
        <is>
          <t>BLR-Kadugodi</t>
        </is>
      </c>
      <c r="B195" t="inlineStr">
        <is>
          <t>Ashwath S</t>
        </is>
      </c>
      <c r="C195" t="inlineStr">
        <is>
          <t>Kantha Kumar</t>
        </is>
      </c>
    </row>
    <row r="196">
      <c r="A196" t="inlineStr">
        <is>
          <t>BLR-Channasandra</t>
        </is>
      </c>
      <c r="B196" t="inlineStr">
        <is>
          <t>Ashwath S</t>
        </is>
      </c>
      <c r="C196" t="inlineStr">
        <is>
          <t>Kantha Kumar</t>
        </is>
      </c>
    </row>
    <row r="197">
      <c r="A197" t="inlineStr">
        <is>
          <t>BLR-SHIVAJI NAGAR Network</t>
        </is>
      </c>
      <c r="B197" t="inlineStr">
        <is>
          <t>Vijay M</t>
        </is>
      </c>
      <c r="C197" t="inlineStr">
        <is>
          <t>Kantha Kumar</t>
        </is>
      </c>
    </row>
    <row r="198">
      <c r="A198" t="inlineStr">
        <is>
          <t>BLR-Shivaji nagar New</t>
        </is>
      </c>
      <c r="B198" t="inlineStr">
        <is>
          <t>Vijay M</t>
        </is>
      </c>
      <c r="C198" t="inlineStr">
        <is>
          <t>Kantha Kumar</t>
        </is>
      </c>
    </row>
    <row r="199">
      <c r="A199" t="inlineStr">
        <is>
          <t>BLR-Malleshwaram new</t>
        </is>
      </c>
      <c r="B199" t="inlineStr">
        <is>
          <t>Vijay M</t>
        </is>
      </c>
      <c r="C199" t="inlineStr">
        <is>
          <t>Kantha Kumar</t>
        </is>
      </c>
    </row>
    <row r="200">
      <c r="A200" t="inlineStr">
        <is>
          <t>BLR-Margosa road</t>
        </is>
      </c>
      <c r="B200" t="inlineStr">
        <is>
          <t>Vijay M</t>
        </is>
      </c>
      <c r="C200" t="inlineStr">
        <is>
          <t>Kantha Kumar</t>
        </is>
      </c>
    </row>
    <row r="201">
      <c r="A201" t="inlineStr">
        <is>
          <t>BLR-RICHMOND TOWN</t>
        </is>
      </c>
      <c r="B201" t="inlineStr">
        <is>
          <t>Vijay M</t>
        </is>
      </c>
      <c r="C201" t="inlineStr">
        <is>
          <t>Kantha Kumar</t>
        </is>
      </c>
    </row>
    <row r="202">
      <c r="A202" t="inlineStr">
        <is>
          <t>BLR-Richmond Town Network</t>
        </is>
      </c>
      <c r="B202" t="inlineStr">
        <is>
          <t>Vijay M</t>
        </is>
      </c>
      <c r="C202" t="inlineStr">
        <is>
          <t>Kantha Kumar</t>
        </is>
      </c>
    </row>
    <row r="203">
      <c r="A203" t="inlineStr">
        <is>
          <t>BLR-Soukya</t>
        </is>
      </c>
      <c r="B203" t="inlineStr">
        <is>
          <t>Ashwath S</t>
        </is>
      </c>
      <c r="C203" t="inlineStr">
        <is>
          <t>Kantha Kumar</t>
        </is>
      </c>
    </row>
    <row r="204">
      <c r="A204" t="inlineStr">
        <is>
          <t>BLR-Brookfield Network-2</t>
        </is>
      </c>
      <c r="B204" t="inlineStr">
        <is>
          <t>Silambarasan E</t>
        </is>
      </c>
      <c r="C204" t="inlineStr">
        <is>
          <t>Arivind S</t>
        </is>
      </c>
    </row>
    <row r="205">
      <c r="A205" t="inlineStr">
        <is>
          <t>BLR-Brookfield Network</t>
        </is>
      </c>
      <c r="B205" t="inlineStr">
        <is>
          <t>Silambarasan E</t>
        </is>
      </c>
      <c r="C205" t="inlineStr">
        <is>
          <t>Arivind S</t>
        </is>
      </c>
    </row>
    <row r="206">
      <c r="A206" t="inlineStr">
        <is>
          <t>BLR-Kalyan Nagar Network</t>
        </is>
      </c>
      <c r="B206" t="inlineStr">
        <is>
          <t>Silambarasan E</t>
        </is>
      </c>
      <c r="C206" t="inlineStr">
        <is>
          <t>Arivind S</t>
        </is>
      </c>
    </row>
    <row r="207">
      <c r="A207" t="inlineStr">
        <is>
          <t>BLR-KALYAN NAGAR NEW</t>
        </is>
      </c>
      <c r="B207" t="inlineStr">
        <is>
          <t>Silambarasan E</t>
        </is>
      </c>
      <c r="C207" t="inlineStr">
        <is>
          <t>Arivind S</t>
        </is>
      </c>
    </row>
    <row r="208">
      <c r="A208" t="inlineStr">
        <is>
          <t>BLR-CV Raman Nagar Network-2</t>
        </is>
      </c>
      <c r="B208" t="inlineStr">
        <is>
          <t>Silambarasan E</t>
        </is>
      </c>
      <c r="C208" t="inlineStr">
        <is>
          <t>Arivind S</t>
        </is>
      </c>
    </row>
    <row r="209">
      <c r="A209" t="inlineStr">
        <is>
          <t>BLR-CV Raman Nagar Network</t>
        </is>
      </c>
      <c r="B209" t="inlineStr">
        <is>
          <t>Silambarasan E</t>
        </is>
      </c>
      <c r="C209" t="inlineStr">
        <is>
          <t>Arivind S</t>
        </is>
      </c>
    </row>
    <row r="210">
      <c r="A210" t="inlineStr">
        <is>
          <t>BLR-CV RAMAN NAGAR NEW</t>
        </is>
      </c>
      <c r="B210" t="inlineStr">
        <is>
          <t>Silambarasan E</t>
        </is>
      </c>
      <c r="C210" t="inlineStr">
        <is>
          <t>Arivind S</t>
        </is>
      </c>
    </row>
    <row r="211">
      <c r="A211" t="inlineStr">
        <is>
          <t>BLR-Garudachar Palya</t>
        </is>
      </c>
      <c r="B211" t="inlineStr">
        <is>
          <t>Silambarasan E</t>
        </is>
      </c>
      <c r="C211" t="inlineStr">
        <is>
          <t>Arivind S</t>
        </is>
      </c>
    </row>
    <row r="212">
      <c r="A212" t="inlineStr">
        <is>
          <t>BLR-Malleshpalya</t>
        </is>
      </c>
      <c r="B212" t="inlineStr">
        <is>
          <t>Silambarasan E</t>
        </is>
      </c>
      <c r="C212" t="inlineStr">
        <is>
          <t>Arivind S</t>
        </is>
      </c>
    </row>
    <row r="213">
      <c r="A213" t="inlineStr">
        <is>
          <t>KOC-Infopark</t>
        </is>
      </c>
      <c r="B213" t="inlineStr">
        <is>
          <t>Vishnu V</t>
        </is>
      </c>
      <c r="C213" t="inlineStr">
        <is>
          <t>Arivind S</t>
        </is>
      </c>
    </row>
    <row r="214">
      <c r="A214" t="inlineStr">
        <is>
          <t>KOC-Kakkanad</t>
        </is>
      </c>
      <c r="B214" t="inlineStr">
        <is>
          <t>Vishnu V</t>
        </is>
      </c>
      <c r="C214" t="inlineStr">
        <is>
          <t>Arivind S</t>
        </is>
      </c>
    </row>
    <row r="215">
      <c r="A215" t="inlineStr">
        <is>
          <t>KOC-Thengod</t>
        </is>
      </c>
      <c r="B215" t="inlineStr">
        <is>
          <t>Vishnu V</t>
        </is>
      </c>
      <c r="C215" t="inlineStr">
        <is>
          <t>Arivind S</t>
        </is>
      </c>
    </row>
    <row r="216">
      <c r="A216" t="inlineStr">
        <is>
          <t>KOC-Vallathol Padi</t>
        </is>
      </c>
      <c r="B216" t="inlineStr">
        <is>
          <t>Vishnu V</t>
        </is>
      </c>
      <c r="C216" t="inlineStr">
        <is>
          <t>Arivind S</t>
        </is>
      </c>
    </row>
    <row r="217">
      <c r="A217" t="inlineStr">
        <is>
          <t>KOC-Kalamassery</t>
        </is>
      </c>
      <c r="B217" t="inlineStr">
        <is>
          <t>Vishnu V</t>
        </is>
      </c>
      <c r="C217" t="inlineStr">
        <is>
          <t>Arivind S</t>
        </is>
      </c>
    </row>
    <row r="218">
      <c r="A218" t="inlineStr">
        <is>
          <t>PAL-Kalpathy</t>
        </is>
      </c>
      <c r="B218" t="inlineStr">
        <is>
          <t>Vishnu V</t>
        </is>
      </c>
      <c r="C218" t="inlineStr">
        <is>
          <t>Arivind S</t>
        </is>
      </c>
    </row>
    <row r="219">
      <c r="A219" t="inlineStr">
        <is>
          <t>PAL-TKV Nagar</t>
        </is>
      </c>
      <c r="B219" t="inlineStr">
        <is>
          <t>Vishnu V</t>
        </is>
      </c>
      <c r="C219" t="inlineStr">
        <is>
          <t>Arivind S</t>
        </is>
      </c>
    </row>
    <row r="220">
      <c r="A220" t="inlineStr">
        <is>
          <t>PAL-Pallipuram</t>
        </is>
      </c>
      <c r="B220" t="inlineStr">
        <is>
          <t>Vishnu V</t>
        </is>
      </c>
      <c r="C220" t="inlineStr">
        <is>
          <t>Arivind S</t>
        </is>
      </c>
    </row>
    <row r="221">
      <c r="A221" t="inlineStr">
        <is>
          <t>KOC-PALLURTHY</t>
        </is>
      </c>
      <c r="B221" t="inlineStr">
        <is>
          <t>Vishnu V</t>
        </is>
      </c>
      <c r="C221" t="inlineStr">
        <is>
          <t>Arivind S</t>
        </is>
      </c>
    </row>
    <row r="222">
      <c r="A222" t="inlineStr">
        <is>
          <t>KOC-Friendship nagar</t>
        </is>
      </c>
      <c r="B222" t="inlineStr">
        <is>
          <t>Vishnu V</t>
        </is>
      </c>
      <c r="C222" t="inlineStr">
        <is>
          <t>Arivind S</t>
        </is>
      </c>
    </row>
    <row r="223">
      <c r="A223" t="inlineStr">
        <is>
          <t>KOC-Kaloor</t>
        </is>
      </c>
      <c r="B223" t="inlineStr">
        <is>
          <t>Vishnu V</t>
        </is>
      </c>
      <c r="C223" t="inlineStr">
        <is>
          <t>Arivind S</t>
        </is>
      </c>
    </row>
    <row r="224">
      <c r="A224" t="inlineStr">
        <is>
          <t>KOC-Edappally</t>
        </is>
      </c>
      <c r="B224" t="inlineStr">
        <is>
          <t>Vishnu V</t>
        </is>
      </c>
      <c r="C224" t="inlineStr">
        <is>
          <t>Arivind S</t>
        </is>
      </c>
    </row>
    <row r="225">
      <c r="A225" t="inlineStr">
        <is>
          <t>KOC-Aluva</t>
        </is>
      </c>
      <c r="B225" t="inlineStr">
        <is>
          <t>Vishnu V</t>
        </is>
      </c>
      <c r="C225" t="inlineStr">
        <is>
          <t>Arivind S</t>
        </is>
      </c>
    </row>
    <row r="226">
      <c r="A226" t="inlineStr">
        <is>
          <t>KOC-Thrippunithura</t>
        </is>
      </c>
      <c r="B226" t="inlineStr">
        <is>
          <t>Vishnu V</t>
        </is>
      </c>
      <c r="C226" t="inlineStr">
        <is>
          <t>Arivind S</t>
        </is>
      </c>
    </row>
    <row r="227">
      <c r="A227" t="inlineStr">
        <is>
          <t>KOC-Kalamassery SS</t>
        </is>
      </c>
      <c r="B227" t="inlineStr">
        <is>
          <t>Vishnu V</t>
        </is>
      </c>
      <c r="C227" t="inlineStr">
        <is>
          <t>Arivind S</t>
        </is>
      </c>
    </row>
    <row r="228">
      <c r="A228" t="inlineStr">
        <is>
          <t>KOC-Fort</t>
        </is>
      </c>
      <c r="B228" t="inlineStr">
        <is>
          <t>Vishnu V</t>
        </is>
      </c>
      <c r="C228" t="inlineStr">
        <is>
          <t>Arivind S</t>
        </is>
      </c>
    </row>
    <row r="229">
      <c r="A229" t="inlineStr">
        <is>
          <t>BLR-Chickpet New</t>
        </is>
      </c>
      <c r="B229" t="inlineStr">
        <is>
          <t>Suhas N</t>
        </is>
      </c>
      <c r="C229" t="inlineStr">
        <is>
          <t>Aravind S</t>
        </is>
      </c>
    </row>
    <row r="230">
      <c r="A230" t="inlineStr">
        <is>
          <t>COI-Parashakti nagar</t>
        </is>
      </c>
      <c r="B230" t="inlineStr">
        <is>
          <t>John Britto</t>
        </is>
      </c>
      <c r="C230" t="inlineStr">
        <is>
          <t>Aravind S</t>
        </is>
      </c>
    </row>
    <row r="231">
      <c r="A231" t="inlineStr">
        <is>
          <t>COI-Peelamedu</t>
        </is>
      </c>
      <c r="B231" t="inlineStr">
        <is>
          <t>John Britto</t>
        </is>
      </c>
      <c r="C231" t="inlineStr">
        <is>
          <t>Aravind S</t>
        </is>
      </c>
    </row>
    <row r="232">
      <c r="A232" t="inlineStr">
        <is>
          <t>COI-Race Course</t>
        </is>
      </c>
      <c r="B232" t="inlineStr">
        <is>
          <t>John Britto</t>
        </is>
      </c>
      <c r="C232" t="inlineStr">
        <is>
          <t>Aravind S</t>
        </is>
      </c>
    </row>
    <row r="233">
      <c r="A233" t="inlineStr">
        <is>
          <t>COI-Ramnathapuram</t>
        </is>
      </c>
      <c r="B233" t="inlineStr">
        <is>
          <t>John Britto</t>
        </is>
      </c>
      <c r="C233" t="inlineStr">
        <is>
          <t>Aravind S</t>
        </is>
      </c>
    </row>
    <row r="234">
      <c r="A234" t="inlineStr">
        <is>
          <t>COI-Sai baba colony</t>
        </is>
      </c>
      <c r="B234" t="inlineStr">
        <is>
          <t>John Britto</t>
        </is>
      </c>
      <c r="C234" t="inlineStr">
        <is>
          <t>Aravind S</t>
        </is>
      </c>
    </row>
    <row r="235">
      <c r="A235" t="inlineStr">
        <is>
          <t>COI-Singanallur</t>
        </is>
      </c>
      <c r="B235" t="inlineStr">
        <is>
          <t>John Britto</t>
        </is>
      </c>
      <c r="C235" t="inlineStr">
        <is>
          <t>Aravind S</t>
        </is>
      </c>
    </row>
    <row r="236">
      <c r="A236" t="inlineStr">
        <is>
          <t>COI-Sundarapuram</t>
        </is>
      </c>
      <c r="B236" t="inlineStr">
        <is>
          <t>John Britto</t>
        </is>
      </c>
      <c r="C236" t="inlineStr">
        <is>
          <t>Aravind S</t>
        </is>
      </c>
    </row>
    <row r="237">
      <c r="A237" t="inlineStr">
        <is>
          <t>COI-R S Puram</t>
        </is>
      </c>
      <c r="B237" t="inlineStr">
        <is>
          <t>John Britto</t>
        </is>
      </c>
      <c r="C237" t="inlineStr">
        <is>
          <t>Aravind S</t>
        </is>
      </c>
    </row>
    <row r="238">
      <c r="A238" t="inlineStr">
        <is>
          <t>COI-Vadavalli 1</t>
        </is>
      </c>
      <c r="B238" t="inlineStr">
        <is>
          <t>John Britto</t>
        </is>
      </c>
      <c r="C238" t="inlineStr">
        <is>
          <t>Aravind S</t>
        </is>
      </c>
    </row>
    <row r="239">
      <c r="A239" t="inlineStr">
        <is>
          <t>MYQ-Hudco</t>
        </is>
      </c>
      <c r="B239" t="inlineStr">
        <is>
          <t>Santhosha M</t>
        </is>
      </c>
      <c r="C239" t="inlineStr">
        <is>
          <t>Aravind S</t>
        </is>
      </c>
    </row>
    <row r="240">
      <c r="A240" t="inlineStr">
        <is>
          <t>MYQ-Kuvempu Nagar</t>
        </is>
      </c>
      <c r="B240" t="inlineStr">
        <is>
          <t>Santhosha M</t>
        </is>
      </c>
      <c r="C240" t="inlineStr">
        <is>
          <t>Aravind S</t>
        </is>
      </c>
    </row>
    <row r="241">
      <c r="A241" t="inlineStr">
        <is>
          <t>MYQ-Mahadevpura</t>
        </is>
      </c>
      <c r="B241" t="inlineStr">
        <is>
          <t>Santhosha M</t>
        </is>
      </c>
      <c r="C241" t="inlineStr">
        <is>
          <t>Aravind S</t>
        </is>
      </c>
    </row>
    <row r="242">
      <c r="A242" t="inlineStr">
        <is>
          <t>MYQ-Vani villas</t>
        </is>
      </c>
      <c r="B242" t="inlineStr">
        <is>
          <t>Santhosha M</t>
        </is>
      </c>
      <c r="C242" t="inlineStr">
        <is>
          <t>Aravind S</t>
        </is>
      </c>
    </row>
    <row r="243">
      <c r="A243" t="inlineStr">
        <is>
          <t>MYQ-Vijayanagar</t>
        </is>
      </c>
      <c r="B243" t="inlineStr">
        <is>
          <t>Santhosha M</t>
        </is>
      </c>
      <c r="C243" t="inlineStr">
        <is>
          <t>Aravind S</t>
        </is>
      </c>
    </row>
    <row r="244">
      <c r="A244" t="inlineStr">
        <is>
          <t>MYQ-Chamundi Vihar</t>
        </is>
      </c>
      <c r="B244" t="inlineStr">
        <is>
          <t>Santhosha M</t>
        </is>
      </c>
      <c r="C244" t="inlineStr">
        <is>
          <t>Aravind S</t>
        </is>
      </c>
    </row>
    <row r="245">
      <c r="A245" t="inlineStr">
        <is>
          <t>MYQ-Bogadi</t>
        </is>
      </c>
      <c r="B245" t="inlineStr">
        <is>
          <t>Santhosha M</t>
        </is>
      </c>
      <c r="C245" t="inlineStr">
        <is>
          <t>Aravind S</t>
        </is>
      </c>
    </row>
    <row r="246">
      <c r="A246" t="inlineStr">
        <is>
          <t>MYQ-Rajendra Nagar</t>
        </is>
      </c>
      <c r="B246" t="inlineStr">
        <is>
          <t>Santhosha M</t>
        </is>
      </c>
      <c r="C246" t="inlineStr">
        <is>
          <t>Aravind S</t>
        </is>
      </c>
    </row>
    <row r="247">
      <c r="A247" t="inlineStr">
        <is>
          <t>MYQ-Chamrajpura</t>
        </is>
      </c>
      <c r="B247" t="inlineStr">
        <is>
          <t>Santhosha M</t>
        </is>
      </c>
      <c r="C247" t="inlineStr">
        <is>
          <t>Aravind S</t>
        </is>
      </c>
    </row>
    <row r="248">
      <c r="A248" t="inlineStr">
        <is>
          <t>BLR-JAYANAGAR New</t>
        </is>
      </c>
      <c r="B248" t="inlineStr">
        <is>
          <t>Suhas N</t>
        </is>
      </c>
      <c r="C248" t="inlineStr">
        <is>
          <t>Aravind S</t>
        </is>
      </c>
    </row>
    <row r="249">
      <c r="A249" t="inlineStr">
        <is>
          <t>BLR-Banashankari New</t>
        </is>
      </c>
      <c r="B249" t="inlineStr">
        <is>
          <t>Suhas N</t>
        </is>
      </c>
      <c r="C249" t="inlineStr">
        <is>
          <t>Aravind S</t>
        </is>
      </c>
    </row>
    <row r="250">
      <c r="A250" t="inlineStr">
        <is>
          <t>BLR-RAGHAVENDRA LAYOUT NETWORK</t>
        </is>
      </c>
      <c r="B250" t="inlineStr">
        <is>
          <t>Suhas N</t>
        </is>
      </c>
      <c r="C250" t="inlineStr">
        <is>
          <t>Aravind S</t>
        </is>
      </c>
    </row>
    <row r="251">
      <c r="A251" t="inlineStr">
        <is>
          <t>BLR-RAGHAVENDRA LAYOUT NETWORK 2</t>
        </is>
      </c>
      <c r="B251" t="inlineStr">
        <is>
          <t>Suhas N</t>
        </is>
      </c>
      <c r="C251" t="inlineStr">
        <is>
          <t>Aravind S</t>
        </is>
      </c>
    </row>
    <row r="252">
      <c r="A252" t="inlineStr">
        <is>
          <t>BLR-Avalahalli Main</t>
        </is>
      </c>
      <c r="B252" t="inlineStr">
        <is>
          <t>Suhas N</t>
        </is>
      </c>
      <c r="C252" t="inlineStr">
        <is>
          <t>Aravind S</t>
        </is>
      </c>
    </row>
    <row r="253">
      <c r="A253" t="inlineStr">
        <is>
          <t>BLR-Anjanapura</t>
        </is>
      </c>
      <c r="B253" t="inlineStr">
        <is>
          <t>Suhas N</t>
        </is>
      </c>
      <c r="C253" t="inlineStr">
        <is>
          <t>Aravind S</t>
        </is>
      </c>
    </row>
    <row r="254">
      <c r="A254" t="inlineStr">
        <is>
          <t>BLR-RAGHAVENDRA LAYOUT</t>
        </is>
      </c>
      <c r="B254" t="inlineStr">
        <is>
          <t>Suhas N</t>
        </is>
      </c>
      <c r="C254" t="inlineStr">
        <is>
          <t>Aravind S</t>
        </is>
      </c>
    </row>
    <row r="255">
      <c r="A255" t="inlineStr">
        <is>
          <t>BLR-Thyagaraja Nagar</t>
        </is>
      </c>
      <c r="B255" t="inlineStr">
        <is>
          <t>Suhas N</t>
        </is>
      </c>
      <c r="C255" t="inlineStr">
        <is>
          <t>Aravind S</t>
        </is>
      </c>
    </row>
    <row r="256">
      <c r="A256" t="inlineStr">
        <is>
          <t>BLR-Jayanagar 9th block</t>
        </is>
      </c>
      <c r="B256" t="inlineStr">
        <is>
          <t>Suhas N</t>
        </is>
      </c>
      <c r="C256" t="inlineStr">
        <is>
          <t>Aravind S</t>
        </is>
      </c>
    </row>
    <row r="257">
      <c r="A257" t="inlineStr">
        <is>
          <t>COI-Nehru Nagar</t>
        </is>
      </c>
      <c r="B257" t="inlineStr">
        <is>
          <t>John Britto</t>
        </is>
      </c>
      <c r="C257" t="inlineStr">
        <is>
          <t>Aravind S</t>
        </is>
      </c>
    </row>
    <row r="258">
      <c r="A258" t="inlineStr">
        <is>
          <t>BLR-Chikkajala</t>
        </is>
      </c>
      <c r="B258" t="inlineStr">
        <is>
          <t>Adhavan Subramani</t>
        </is>
      </c>
      <c r="C258" t="inlineStr">
        <is>
          <t>Mohammed Akbar</t>
        </is>
      </c>
    </row>
    <row r="259">
      <c r="A259" t="inlineStr">
        <is>
          <t>BLR-Eldorado</t>
        </is>
      </c>
      <c r="B259" t="inlineStr">
        <is>
          <t>Adhavan Subramani</t>
        </is>
      </c>
      <c r="C259" t="inlineStr">
        <is>
          <t>Mohammed Akbar</t>
        </is>
      </c>
    </row>
    <row r="260">
      <c r="A260" t="inlineStr">
        <is>
          <t>HBL-Saptapur</t>
        </is>
      </c>
      <c r="B260" t="inlineStr">
        <is>
          <t>Bangareppa CS</t>
        </is>
      </c>
      <c r="C260" t="inlineStr">
        <is>
          <t>Kishor K</t>
        </is>
      </c>
    </row>
    <row r="261">
      <c r="A261" t="inlineStr">
        <is>
          <t>KZD-Nadakkave</t>
        </is>
      </c>
      <c r="B261" t="inlineStr">
        <is>
          <t>Vishnu V</t>
        </is>
      </c>
      <c r="C261" t="inlineStr">
        <is>
          <t>Arivind S</t>
        </is>
      </c>
    </row>
    <row r="262">
      <c r="A262" t="inlineStr">
        <is>
          <t>TIR-KPN Colony</t>
        </is>
      </c>
      <c r="B262" t="inlineStr">
        <is>
          <t>John Britto</t>
        </is>
      </c>
      <c r="C262" t="inlineStr">
        <is>
          <t>Aravind S</t>
        </is>
      </c>
    </row>
    <row r="263">
      <c r="A263" t="inlineStr">
        <is>
          <t>TIR-Thiru VK Nagar Road</t>
        </is>
      </c>
      <c r="B263" t="inlineStr">
        <is>
          <t>John Britto</t>
        </is>
      </c>
      <c r="C263" t="inlineStr">
        <is>
          <t>Aravind 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 ht="32" customHeight="1">
      <c r="A1" s="6" t="inlineStr">
        <is>
          <t>CLM</t>
        </is>
      </c>
      <c r="B1" s="6" t="inlineStr">
        <is>
          <t>Leader</t>
        </is>
      </c>
    </row>
    <row r="2">
      <c r="A2" t="inlineStr">
        <is>
          <t>Vijay M</t>
        </is>
      </c>
      <c r="B2" t="inlineStr">
        <is>
          <t>Raghavendra Vernekar</t>
        </is>
      </c>
    </row>
    <row r="3">
      <c r="A3" t="inlineStr">
        <is>
          <t>Manjunatha V</t>
        </is>
      </c>
      <c r="B3" t="inlineStr">
        <is>
          <t>Raghavendra Vernekar</t>
        </is>
      </c>
    </row>
    <row r="4">
      <c r="A4" t="inlineStr">
        <is>
          <t>Suhas N</t>
        </is>
      </c>
      <c r="B4" t="inlineStr">
        <is>
          <t>Raghavendra Vernekar</t>
        </is>
      </c>
    </row>
    <row r="5">
      <c r="A5" t="inlineStr">
        <is>
          <t>Raghavendra Vernekar</t>
        </is>
      </c>
      <c r="B5" t="inlineStr">
        <is>
          <t>Raghavendra Vernekar</t>
        </is>
      </c>
    </row>
    <row r="6">
      <c r="A6" t="inlineStr">
        <is>
          <t>Keshav G</t>
        </is>
      </c>
      <c r="B6" t="inlineStr">
        <is>
          <t>Lakshman Balakrishnan</t>
        </is>
      </c>
    </row>
    <row r="7">
      <c r="A7" t="inlineStr">
        <is>
          <t>Rizwan Ahmed</t>
        </is>
      </c>
      <c r="B7" t="inlineStr">
        <is>
          <t>Lakshman Balakrishnan</t>
        </is>
      </c>
    </row>
    <row r="8">
      <c r="A8" t="inlineStr">
        <is>
          <t>Saddam Hussain</t>
        </is>
      </c>
      <c r="B8" t="inlineStr">
        <is>
          <t>Lakshman Balakrishnan</t>
        </is>
      </c>
    </row>
    <row r="9">
      <c r="A9" t="inlineStr">
        <is>
          <t>Basil Scariya</t>
        </is>
      </c>
      <c r="B9" t="inlineStr">
        <is>
          <t>Lakshman Balakrishnan</t>
        </is>
      </c>
    </row>
    <row r="10">
      <c r="A10" t="inlineStr">
        <is>
          <t>Silambarasan E</t>
        </is>
      </c>
      <c r="B10" t="inlineStr">
        <is>
          <t>Lakshman Balakrishnan</t>
        </is>
      </c>
    </row>
    <row r="11">
      <c r="A11" t="inlineStr">
        <is>
          <t>Balaji G</t>
        </is>
      </c>
      <c r="B11" t="inlineStr">
        <is>
          <t>Lakshman Balakrishnan</t>
        </is>
      </c>
    </row>
    <row r="12">
      <c r="A12" t="inlineStr">
        <is>
          <t>Sundaresh S</t>
        </is>
      </c>
      <c r="B12" t="inlineStr">
        <is>
          <t>Lakshman Balakrishnan</t>
        </is>
      </c>
    </row>
    <row r="13">
      <c r="A13" t="inlineStr">
        <is>
          <t>Narasimhamurthy R</t>
        </is>
      </c>
      <c r="B13" t="inlineStr">
        <is>
          <t>Deepak D M</t>
        </is>
      </c>
    </row>
    <row r="14">
      <c r="A14" t="inlineStr">
        <is>
          <t>Ravishankar gowda</t>
        </is>
      </c>
      <c r="B14" t="inlineStr">
        <is>
          <t>Deepak D M</t>
        </is>
      </c>
    </row>
    <row r="15">
      <c r="A15" t="inlineStr">
        <is>
          <t>Akshay P</t>
        </is>
      </c>
      <c r="B15" t="inlineStr">
        <is>
          <t>Bangareppa CS</t>
        </is>
      </c>
    </row>
    <row r="16">
      <c r="A16" t="inlineStr">
        <is>
          <t>Manoj Kj</t>
        </is>
      </c>
      <c r="B16" t="inlineStr">
        <is>
          <t>Bangareppa CS</t>
        </is>
      </c>
    </row>
    <row r="17">
      <c r="A17" t="inlineStr">
        <is>
          <t>Mohaideen DH</t>
        </is>
      </c>
      <c r="B17" t="inlineStr">
        <is>
          <t>Ashwath S</t>
        </is>
      </c>
    </row>
    <row r="18">
      <c r="A18" t="inlineStr">
        <is>
          <t>Girish N</t>
        </is>
      </c>
      <c r="B18" t="inlineStr">
        <is>
          <t>Ashwath S</t>
        </is>
      </c>
    </row>
    <row r="19">
      <c r="A19" t="inlineStr">
        <is>
          <t>Adhavan Subramani</t>
        </is>
      </c>
      <c r="B19" t="inlineStr">
        <is>
          <t>Ashwath S</t>
        </is>
      </c>
    </row>
    <row r="20">
      <c r="A20" t="inlineStr">
        <is>
          <t>Richard Harris</t>
        </is>
      </c>
      <c r="B20" t="inlineStr">
        <is>
          <t>Ashwath S</t>
        </is>
      </c>
    </row>
    <row r="21">
      <c r="A21" t="inlineStr">
        <is>
          <t>Ashwath S</t>
        </is>
      </c>
      <c r="B21" t="inlineStr">
        <is>
          <t>Ashwath 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 ht="32" customHeight="1">
      <c r="A1" s="6" t="inlineStr">
        <is>
          <t>Excluded Stores</t>
        </is>
      </c>
    </row>
    <row r="2">
      <c r="A2" t="inlineStr">
        <is>
          <t>BLR-Vidyaranyapura</t>
        </is>
      </c>
    </row>
    <row r="3">
      <c r="A3" t="inlineStr">
        <is>
          <t>BLR-BROOKEFIELD</t>
        </is>
      </c>
    </row>
    <row r="4">
      <c r="A4" t="inlineStr">
        <is>
          <t>BLR-Vidyaranyapura SS</t>
        </is>
      </c>
    </row>
    <row r="5">
      <c r="A5" t="inlineStr">
        <is>
          <t>BLR-HSR-Flower-Shop-1</t>
        </is>
      </c>
    </row>
    <row r="6">
      <c r="A6" t="inlineStr">
        <is>
          <t>BLR-JC Nagar</t>
        </is>
      </c>
    </row>
    <row r="7">
      <c r="A7" t="inlineStr">
        <is>
          <t>BLR-Balagere SS</t>
        </is>
      </c>
    </row>
    <row r="8">
      <c r="A8" t="inlineStr">
        <is>
          <t>BLR-JP Nagar 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 ht="32" customHeight="1">
      <c r="A1" s="6" t="inlineStr">
        <is>
          <t>Date Options</t>
        </is>
      </c>
      <c r="B1" t="inlineStr">
        <is>
          <t>City Options</t>
        </is>
      </c>
      <c r="C1" t="inlineStr">
        <is>
          <t>Store Type Options</t>
        </is>
      </c>
    </row>
    <row r="2">
      <c r="A2" t="inlineStr">
        <is>
          <t>All</t>
        </is>
      </c>
      <c r="B2" t="inlineStr">
        <is>
          <t>All</t>
        </is>
      </c>
      <c r="C2" t="inlineStr">
        <is>
          <t>All</t>
        </is>
      </c>
    </row>
    <row r="3">
      <c r="A3" s="16">
        <f>IF(COUNT('Raw Data'!$A$2:$A$10000)=0,"",MIN('Raw Data'!$A$2:$A$10000))</f>
        <v/>
      </c>
      <c r="B3" t="inlineStr">
        <is>
          <t>Belgavi</t>
        </is>
      </c>
      <c r="C3" t="inlineStr">
        <is>
          <t>DH</t>
        </is>
      </c>
    </row>
    <row r="4">
      <c r="A4" s="16">
        <f>IF(A3="","",IF(_xlfn.MINIFS('Raw Data'!$A$2:$A$10000,'Raw Data'!$A$2:$A$10000,"&gt;"&amp;A3)=0,"",_xlfn.MINIFS('Raw Data'!$A$2:$A$10000,'Raw Data'!$A$2:$A$10000,"&gt;"&amp;A3)))</f>
        <v/>
      </c>
      <c r="B4" t="inlineStr">
        <is>
          <t>Bengaluru</t>
        </is>
      </c>
      <c r="C4" t="inlineStr">
        <is>
          <t>Superstore</t>
        </is>
      </c>
    </row>
    <row r="5">
      <c r="A5" s="16">
        <f>IF(A4="","",IF(_xlfn.MINIFS('Raw Data'!$A$2:$A$10000,'Raw Data'!$A$2:$A$10000,"&gt;"&amp;A4)=0,"",_xlfn.MINIFS('Raw Data'!$A$2:$A$10000,'Raw Data'!$A$2:$A$10000,"&gt;"&amp;A4)))</f>
        <v/>
      </c>
      <c r="B5" t="inlineStr">
        <is>
          <t>Coimbatore</t>
        </is>
      </c>
    </row>
    <row r="6">
      <c r="A6" s="16">
        <f>IF(A5="","",IF(_xlfn.MINIFS('Raw Data'!$A$2:$A$10000,'Raw Data'!$A$2:$A$10000,"&gt;"&amp;A5)=0,"",_xlfn.MINIFS('Raw Data'!$A$2:$A$10000,'Raw Data'!$A$2:$A$10000,"&gt;"&amp;A5)))</f>
        <v/>
      </c>
      <c r="B6" t="inlineStr">
        <is>
          <t>Davanagere</t>
        </is>
      </c>
    </row>
    <row r="7">
      <c r="A7" s="16">
        <f>IF(A6="","",IF(_xlfn.MINIFS('Raw Data'!$A$2:$A$10000,'Raw Data'!$A$2:$A$10000,"&gt;"&amp;A6)=0,"",_xlfn.MINIFS('Raw Data'!$A$2:$A$10000,'Raw Data'!$A$2:$A$10000,"&gt;"&amp;A6)))</f>
        <v/>
      </c>
      <c r="B7" t="inlineStr">
        <is>
          <t>Hosur</t>
        </is>
      </c>
    </row>
    <row r="8">
      <c r="A8" s="16">
        <f>IF(A7="","",IF(_xlfn.MINIFS('Raw Data'!$A$2:$A$10000,'Raw Data'!$A$2:$A$10000,"&gt;"&amp;A7)=0,"",_xlfn.MINIFS('Raw Data'!$A$2:$A$10000,'Raw Data'!$A$2:$A$10000,"&gt;"&amp;A7)))</f>
        <v/>
      </c>
      <c r="B8" t="inlineStr">
        <is>
          <t>Hubballi</t>
        </is>
      </c>
    </row>
    <row r="9">
      <c r="A9" s="16">
        <f>IF(A8="","",IF(_xlfn.MINIFS('Raw Data'!$A$2:$A$10000,'Raw Data'!$A$2:$A$10000,"&gt;"&amp;A8)=0,"",_xlfn.MINIFS('Raw Data'!$A$2:$A$10000,'Raw Data'!$A$2:$A$10000,"&gt;"&amp;A8)))</f>
        <v/>
      </c>
      <c r="B9" t="inlineStr">
        <is>
          <t>Kochi</t>
        </is>
      </c>
    </row>
    <row r="10">
      <c r="A10" s="16">
        <f>IF(A9="","",IF(_xlfn.MINIFS('Raw Data'!$A$2:$A$10000,'Raw Data'!$A$2:$A$10000,"&gt;"&amp;A9)=0,"",_xlfn.MINIFS('Raw Data'!$A$2:$A$10000,'Raw Data'!$A$2:$A$10000,"&gt;"&amp;A9)))</f>
        <v/>
      </c>
      <c r="B10" t="inlineStr">
        <is>
          <t>Mysuru</t>
        </is>
      </c>
    </row>
    <row r="11">
      <c r="A11" s="16">
        <f>IF(A10="","",IF(_xlfn.MINIFS('Raw Data'!$A$2:$A$10000,'Raw Data'!$A$2:$A$10000,"&gt;"&amp;A10)=0,"",_xlfn.MINIFS('Raw Data'!$A$2:$A$10000,'Raw Data'!$A$2:$A$10000,"&gt;"&amp;A10)))</f>
        <v/>
      </c>
      <c r="B11" t="inlineStr">
        <is>
          <t>Palakkad</t>
        </is>
      </c>
    </row>
    <row r="12">
      <c r="A12" s="16">
        <f>IF(A11="","",IF(_xlfn.MINIFS('Raw Data'!$A$2:$A$10000,'Raw Data'!$A$2:$A$10000,"&gt;"&amp;A11)=0,"",_xlfn.MINIFS('Raw Data'!$A$2:$A$10000,'Raw Data'!$A$2:$A$10000,"&gt;"&amp;A11)))</f>
        <v/>
      </c>
      <c r="B12" t="inlineStr">
        <is>
          <t>Tumkuru</t>
        </is>
      </c>
    </row>
    <row r="13">
      <c r="A13" s="16">
        <f>IF(A12="","",IF(_xlfn.MINIFS('Raw Data'!$A$2:$A$10000,'Raw Data'!$A$2:$A$10000,"&gt;"&amp;A12)=0,"",_xlfn.MINIFS('Raw Data'!$A$2:$A$10000,'Raw Data'!$A$2:$A$10000,"&gt;"&amp;A12)))</f>
        <v/>
      </c>
    </row>
    <row r="14">
      <c r="A14" s="16">
        <f>IF(A13="","",IF(_xlfn.MINIFS('Raw Data'!$A$2:$A$10000,'Raw Data'!$A$2:$A$10000,"&gt;"&amp;A13)=0,"",_xlfn.MINIFS('Raw Data'!$A$2:$A$10000,'Raw Data'!$A$2:$A$10000,"&gt;"&amp;A13)))</f>
        <v/>
      </c>
    </row>
    <row r="15">
      <c r="A15" s="16">
        <f>IF(A14="","",IF(_xlfn.MINIFS('Raw Data'!$A$2:$A$10000,'Raw Data'!$A$2:$A$10000,"&gt;"&amp;A14)=0,"",_xlfn.MINIFS('Raw Data'!$A$2:$A$10000,'Raw Data'!$A$2:$A$10000,"&gt;"&amp;A14)))</f>
        <v/>
      </c>
    </row>
    <row r="16">
      <c r="A16" s="16">
        <f>IF(A15="","",IF(_xlfn.MINIFS('Raw Data'!$A$2:$A$10000,'Raw Data'!$A$2:$A$10000,"&gt;"&amp;A15)=0,"",_xlfn.MINIFS('Raw Data'!$A$2:$A$10000,'Raw Data'!$A$2:$A$10000,"&gt;"&amp;A15)))</f>
        <v/>
      </c>
    </row>
    <row r="17">
      <c r="A17" s="16">
        <f>IF(A16="","",IF(_xlfn.MINIFS('Raw Data'!$A$2:$A$10000,'Raw Data'!$A$2:$A$10000,"&gt;"&amp;A16)=0,"",_xlfn.MINIFS('Raw Data'!$A$2:$A$10000,'Raw Data'!$A$2:$A$10000,"&gt;"&amp;A16)))</f>
        <v/>
      </c>
    </row>
    <row r="18">
      <c r="A18" s="16">
        <f>IF(A17="","",IF(_xlfn.MINIFS('Raw Data'!$A$2:$A$10000,'Raw Data'!$A$2:$A$10000,"&gt;"&amp;A17)=0,"",_xlfn.MINIFS('Raw Data'!$A$2:$A$10000,'Raw Data'!$A$2:$A$10000,"&gt;"&amp;A17)))</f>
        <v/>
      </c>
    </row>
    <row r="19">
      <c r="A19" s="16">
        <f>IF(A18="","",IF(_xlfn.MINIFS('Raw Data'!$A$2:$A$10000,'Raw Data'!$A$2:$A$10000,"&gt;"&amp;A18)=0,"",_xlfn.MINIFS('Raw Data'!$A$2:$A$10000,'Raw Data'!$A$2:$A$10000,"&gt;"&amp;A18)))</f>
        <v/>
      </c>
    </row>
    <row r="20">
      <c r="A20" s="16">
        <f>IF(A19="","",IF(_xlfn.MINIFS('Raw Data'!$A$2:$A$10000,'Raw Data'!$A$2:$A$10000,"&gt;"&amp;A19)=0,"",_xlfn.MINIFS('Raw Data'!$A$2:$A$10000,'Raw Data'!$A$2:$A$10000,"&gt;"&amp;A19)))</f>
        <v/>
      </c>
    </row>
    <row r="21">
      <c r="A21" s="16">
        <f>IF(A20="","",IF(_xlfn.MINIFS('Raw Data'!$A$2:$A$10000,'Raw Data'!$A$2:$A$10000,"&gt;"&amp;A20)=0,"",_xlfn.MINIFS('Raw Data'!$A$2:$A$10000,'Raw Data'!$A$2:$A$10000,"&gt;"&amp;A20)))</f>
        <v/>
      </c>
    </row>
    <row r="22">
      <c r="A22" s="16">
        <f>IF(A21="","",IF(_xlfn.MINIFS('Raw Data'!$A$2:$A$10000,'Raw Data'!$A$2:$A$10000,"&gt;"&amp;A21)=0,"",_xlfn.MINIFS('Raw Data'!$A$2:$A$10000,'Raw Data'!$A$2:$A$10000,"&gt;"&amp;A21)))</f>
        <v/>
      </c>
    </row>
    <row r="23">
      <c r="A23" s="16">
        <f>IF(A22="","",IF(_xlfn.MINIFS('Raw Data'!$A$2:$A$10000,'Raw Data'!$A$2:$A$10000,"&gt;"&amp;A22)=0,"",_xlfn.MINIFS('Raw Data'!$A$2:$A$10000,'Raw Data'!$A$2:$A$10000,"&gt;"&amp;A22)))</f>
        <v/>
      </c>
    </row>
    <row r="24">
      <c r="A24" s="16">
        <f>IF(A23="","",IF(_xlfn.MINIFS('Raw Data'!$A$2:$A$10000,'Raw Data'!$A$2:$A$10000,"&gt;"&amp;A23)=0,"",_xlfn.MINIFS('Raw Data'!$A$2:$A$10000,'Raw Data'!$A$2:$A$10000,"&gt;"&amp;A23)))</f>
        <v/>
      </c>
    </row>
    <row r="25">
      <c r="A25" s="16">
        <f>IF(A24="","",IF(_xlfn.MINIFS('Raw Data'!$A$2:$A$10000,'Raw Data'!$A$2:$A$10000,"&gt;"&amp;A24)=0,"",_xlfn.MINIFS('Raw Data'!$A$2:$A$10000,'Raw Data'!$A$2:$A$10000,"&gt;"&amp;A24)))</f>
        <v/>
      </c>
    </row>
    <row r="26">
      <c r="A26" s="16">
        <f>IF(A25="","",IF(_xlfn.MINIFS('Raw Data'!$A$2:$A$10000,'Raw Data'!$A$2:$A$10000,"&gt;"&amp;A25)=0,"",_xlfn.MINIFS('Raw Data'!$A$2:$A$10000,'Raw Data'!$A$2:$A$10000,"&gt;"&amp;A25)))</f>
        <v/>
      </c>
    </row>
    <row r="27">
      <c r="A27" s="16">
        <f>IF(A26="","",IF(_xlfn.MINIFS('Raw Data'!$A$2:$A$10000,'Raw Data'!$A$2:$A$10000,"&gt;"&amp;A26)=0,"",_xlfn.MINIFS('Raw Data'!$A$2:$A$10000,'Raw Data'!$A$2:$A$10000,"&gt;"&amp;A26)))</f>
        <v/>
      </c>
    </row>
    <row r="28">
      <c r="A28" s="16">
        <f>IF(A27="","",IF(_xlfn.MINIFS('Raw Data'!$A$2:$A$10000,'Raw Data'!$A$2:$A$10000,"&gt;"&amp;A27)=0,"",_xlfn.MINIFS('Raw Data'!$A$2:$A$10000,'Raw Data'!$A$2:$A$10000,"&gt;"&amp;A27)))</f>
        <v/>
      </c>
    </row>
    <row r="29">
      <c r="A29" s="16">
        <f>IF(A28="","",IF(_xlfn.MINIFS('Raw Data'!$A$2:$A$10000,'Raw Data'!$A$2:$A$10000,"&gt;"&amp;A28)=0,"",_xlfn.MINIFS('Raw Data'!$A$2:$A$10000,'Raw Data'!$A$2:$A$10000,"&gt;"&amp;A28)))</f>
        <v/>
      </c>
    </row>
    <row r="30">
      <c r="A30" s="16">
        <f>IF(A29="","",IF(_xlfn.MINIFS('Raw Data'!$A$2:$A$10000,'Raw Data'!$A$2:$A$10000,"&gt;"&amp;A29)=0,"",_xlfn.MINIFS('Raw Data'!$A$2:$A$10000,'Raw Data'!$A$2:$A$10000,"&gt;"&amp;A29)))</f>
        <v/>
      </c>
    </row>
    <row r="31">
      <c r="A31" s="16">
        <f>IF(A30="","",IF(_xlfn.MINIFS('Raw Data'!$A$2:$A$10000,'Raw Data'!$A$2:$A$10000,"&gt;"&amp;A30)=0,"",_xlfn.MINIFS('Raw Data'!$A$2:$A$10000,'Raw Data'!$A$2:$A$10000,"&gt;"&amp;A30)))</f>
        <v/>
      </c>
    </row>
    <row r="32">
      <c r="A32" s="16">
        <f>IF(A31="","",IF(_xlfn.MINIFS('Raw Data'!$A$2:$A$10000,'Raw Data'!$A$2:$A$10000,"&gt;"&amp;A31)=0,"",_xlfn.MINIFS('Raw Data'!$A$2:$A$10000,'Raw Data'!$A$2:$A$10000,"&gt;"&amp;A31)))</f>
        <v/>
      </c>
    </row>
    <row r="33">
      <c r="A33" s="16">
        <f>IF(A32="","",IF(_xlfn.MINIFS('Raw Data'!$A$2:$A$10000,'Raw Data'!$A$2:$A$10000,"&gt;"&amp;A32)=0,"",_xlfn.MINIFS('Raw Data'!$A$2:$A$10000,'Raw Data'!$A$2:$A$10000,"&gt;"&amp;A32)))</f>
        <v/>
      </c>
    </row>
    <row r="34">
      <c r="A34" s="16">
        <f>IF(A33="","",IF(_xlfn.MINIFS('Raw Data'!$A$2:$A$10000,'Raw Data'!$A$2:$A$10000,"&gt;"&amp;A33)=0,"",_xlfn.MINIFS('Raw Data'!$A$2:$A$10000,'Raw Data'!$A$2:$A$10000,"&gt;"&amp;A33)))</f>
        <v/>
      </c>
    </row>
    <row r="35">
      <c r="A35" s="16">
        <f>IF(A34="","",IF(_xlfn.MINIFS('Raw Data'!$A$2:$A$10000,'Raw Data'!$A$2:$A$10000,"&gt;"&amp;A34)=0,"",_xlfn.MINIFS('Raw Data'!$A$2:$A$10000,'Raw Data'!$A$2:$A$10000,"&gt;"&amp;A34)))</f>
        <v/>
      </c>
    </row>
    <row r="36">
      <c r="A36" s="16">
        <f>IF(A35="","",IF(_xlfn.MINIFS('Raw Data'!$A$2:$A$10000,'Raw Data'!$A$2:$A$10000,"&gt;"&amp;A35)=0,"",_xlfn.MINIFS('Raw Data'!$A$2:$A$10000,'Raw Data'!$A$2:$A$10000,"&gt;"&amp;A35)))</f>
        <v/>
      </c>
    </row>
    <row r="37">
      <c r="A37" s="16">
        <f>IF(A36="","",IF(_xlfn.MINIFS('Raw Data'!$A$2:$A$10000,'Raw Data'!$A$2:$A$10000,"&gt;"&amp;A36)=0,"",_xlfn.MINIFS('Raw Data'!$A$2:$A$10000,'Raw Data'!$A$2:$A$10000,"&gt;"&amp;A36)))</f>
        <v/>
      </c>
    </row>
    <row r="38">
      <c r="A38" s="16">
        <f>IF(A37="","",IF(_xlfn.MINIFS('Raw Data'!$A$2:$A$10000,'Raw Data'!$A$2:$A$10000,"&gt;"&amp;A37)=0,"",_xlfn.MINIFS('Raw Data'!$A$2:$A$10000,'Raw Data'!$A$2:$A$10000,"&gt;"&amp;A37)))</f>
        <v/>
      </c>
    </row>
    <row r="39">
      <c r="A39" s="16">
        <f>IF(A38="","",IF(_xlfn.MINIFS('Raw Data'!$A$2:$A$10000,'Raw Data'!$A$2:$A$10000,"&gt;"&amp;A38)=0,"",_xlfn.MINIFS('Raw Data'!$A$2:$A$10000,'Raw Data'!$A$2:$A$10000,"&gt;"&amp;A38)))</f>
        <v/>
      </c>
    </row>
    <row r="40">
      <c r="A40" s="16">
        <f>IF(A39="","",IF(_xlfn.MINIFS('Raw Data'!$A$2:$A$10000,'Raw Data'!$A$2:$A$10000,"&gt;"&amp;A39)=0,"",_xlfn.MINIFS('Raw Data'!$A$2:$A$10000,'Raw Data'!$A$2:$A$10000,"&gt;"&amp;A39)))</f>
        <v/>
      </c>
    </row>
    <row r="41">
      <c r="A41" s="16">
        <f>IF(A40="","",IF(_xlfn.MINIFS('Raw Data'!$A$2:$A$10000,'Raw Data'!$A$2:$A$10000,"&gt;"&amp;A40)=0,"",_xlfn.MINIFS('Raw Data'!$A$2:$A$10000,'Raw Data'!$A$2:$A$10000,"&gt;"&amp;A40)))</f>
        <v/>
      </c>
    </row>
    <row r="42">
      <c r="A42" s="16">
        <f>IF(A41="","",IF(_xlfn.MINIFS('Raw Data'!$A$2:$A$10000,'Raw Data'!$A$2:$A$10000,"&gt;"&amp;A41)=0,"",_xlfn.MINIFS('Raw Data'!$A$2:$A$10000,'Raw Data'!$A$2:$A$10000,"&gt;"&amp;A41)))</f>
        <v/>
      </c>
    </row>
    <row r="43">
      <c r="A43" s="16">
        <f>IF(A42="","",IF(_xlfn.MINIFS('Raw Data'!$A$2:$A$10000,'Raw Data'!$A$2:$A$10000,"&gt;"&amp;A42)=0,"",_xlfn.MINIFS('Raw Data'!$A$2:$A$10000,'Raw Data'!$A$2:$A$10000,"&gt;"&amp;A42)))</f>
        <v/>
      </c>
    </row>
    <row r="44">
      <c r="A44" s="16">
        <f>IF(A43="","",IF(_xlfn.MINIFS('Raw Data'!$A$2:$A$10000,'Raw Data'!$A$2:$A$10000,"&gt;"&amp;A43)=0,"",_xlfn.MINIFS('Raw Data'!$A$2:$A$10000,'Raw Data'!$A$2:$A$10000,"&gt;"&amp;A43)))</f>
        <v/>
      </c>
    </row>
    <row r="45">
      <c r="A45" s="16">
        <f>IF(A44="","",IF(_xlfn.MINIFS('Raw Data'!$A$2:$A$10000,'Raw Data'!$A$2:$A$10000,"&gt;"&amp;A44)=0,"",_xlfn.MINIFS('Raw Data'!$A$2:$A$10000,'Raw Data'!$A$2:$A$10000,"&gt;"&amp;A44)))</f>
        <v/>
      </c>
    </row>
    <row r="46">
      <c r="A46" s="16">
        <f>IF(A45="","",IF(_xlfn.MINIFS('Raw Data'!$A$2:$A$10000,'Raw Data'!$A$2:$A$10000,"&gt;"&amp;A45)=0,"",_xlfn.MINIFS('Raw Data'!$A$2:$A$10000,'Raw Data'!$A$2:$A$10000,"&gt;"&amp;A45)))</f>
        <v/>
      </c>
    </row>
    <row r="47">
      <c r="A47" s="16">
        <f>IF(A46="","",IF(_xlfn.MINIFS('Raw Data'!$A$2:$A$10000,'Raw Data'!$A$2:$A$10000,"&gt;"&amp;A46)=0,"",_xlfn.MINIFS('Raw Data'!$A$2:$A$10000,'Raw Data'!$A$2:$A$10000,"&gt;"&amp;A46)))</f>
        <v/>
      </c>
    </row>
    <row r="48">
      <c r="A48" s="16">
        <f>IF(A47="","",IF(_xlfn.MINIFS('Raw Data'!$A$2:$A$10000,'Raw Data'!$A$2:$A$10000,"&gt;"&amp;A47)=0,"",_xlfn.MINIFS('Raw Data'!$A$2:$A$10000,'Raw Data'!$A$2:$A$10000,"&gt;"&amp;A47)))</f>
        <v/>
      </c>
    </row>
    <row r="49">
      <c r="A49" s="16">
        <f>IF(A48="","",IF(_xlfn.MINIFS('Raw Data'!$A$2:$A$10000,'Raw Data'!$A$2:$A$10000,"&gt;"&amp;A48)=0,"",_xlfn.MINIFS('Raw Data'!$A$2:$A$10000,'Raw Data'!$A$2:$A$10000,"&gt;"&amp;A48)))</f>
        <v/>
      </c>
    </row>
    <row r="50">
      <c r="A50" s="16">
        <f>IF(A49="","",IF(_xlfn.MINIFS('Raw Data'!$A$2:$A$10000,'Raw Data'!$A$2:$A$10000,"&gt;"&amp;A49)=0,"",_xlfn.MINIFS('Raw Data'!$A$2:$A$10000,'Raw Data'!$A$2:$A$10000,"&gt;"&amp;A49)))</f>
        <v/>
      </c>
    </row>
    <row r="51">
      <c r="A51" s="16">
        <f>IF(A50="","",IF(_xlfn.MINIFS('Raw Data'!$A$2:$A$10000,'Raw Data'!$A$2:$A$10000,"&gt;"&amp;A50)=0,"",_xlfn.MINIFS('Raw Data'!$A$2:$A$10000,'Raw Data'!$A$2:$A$10000,"&gt;"&amp;A50)))</f>
        <v/>
      </c>
    </row>
    <row r="52">
      <c r="A52" s="16">
        <f>IF(A51="","",IF(_xlfn.MINIFS('Raw Data'!$A$2:$A$10000,'Raw Data'!$A$2:$A$10000,"&gt;"&amp;A51)=0,"",_xlfn.MINIFS('Raw Data'!$A$2:$A$10000,'Raw Data'!$A$2:$A$10000,"&gt;"&amp;A51)))</f>
        <v/>
      </c>
    </row>
    <row r="53">
      <c r="A53" s="16">
        <f>IF(A52="","",IF(_xlfn.MINIFS('Raw Data'!$A$2:$A$10000,'Raw Data'!$A$2:$A$10000,"&gt;"&amp;A52)=0,"",_xlfn.MINIFS('Raw Data'!$A$2:$A$10000,'Raw Data'!$A$2:$A$10000,"&gt;"&amp;A52)))</f>
        <v/>
      </c>
    </row>
    <row r="54">
      <c r="A54" s="16">
        <f>IF(A53="","",IF(_xlfn.MINIFS('Raw Data'!$A$2:$A$10000,'Raw Data'!$A$2:$A$10000,"&gt;"&amp;A53)=0,"",_xlfn.MINIFS('Raw Data'!$A$2:$A$10000,'Raw Data'!$A$2:$A$10000,"&gt;"&amp;A53)))</f>
        <v/>
      </c>
    </row>
    <row r="55">
      <c r="A55" s="16">
        <f>IF(A54="","",IF(_xlfn.MINIFS('Raw Data'!$A$2:$A$10000,'Raw Data'!$A$2:$A$10000,"&gt;"&amp;A54)=0,"",_xlfn.MINIFS('Raw Data'!$A$2:$A$10000,'Raw Data'!$A$2:$A$10000,"&gt;"&amp;A54)))</f>
        <v/>
      </c>
    </row>
    <row r="56">
      <c r="A56" s="16">
        <f>IF(A55="","",IF(_xlfn.MINIFS('Raw Data'!$A$2:$A$10000,'Raw Data'!$A$2:$A$10000,"&gt;"&amp;A55)=0,"",_xlfn.MINIFS('Raw Data'!$A$2:$A$10000,'Raw Data'!$A$2:$A$10000,"&gt;"&amp;A55)))</f>
        <v/>
      </c>
    </row>
    <row r="57">
      <c r="A57" s="16">
        <f>IF(A56="","",IF(_xlfn.MINIFS('Raw Data'!$A$2:$A$10000,'Raw Data'!$A$2:$A$10000,"&gt;"&amp;A56)=0,"",_xlfn.MINIFS('Raw Data'!$A$2:$A$10000,'Raw Data'!$A$2:$A$10000,"&gt;"&amp;A56)))</f>
        <v/>
      </c>
    </row>
    <row r="58">
      <c r="A58" s="16">
        <f>IF(A57="","",IF(_xlfn.MINIFS('Raw Data'!$A$2:$A$10000,'Raw Data'!$A$2:$A$10000,"&gt;"&amp;A57)=0,"",_xlfn.MINIFS('Raw Data'!$A$2:$A$10000,'Raw Data'!$A$2:$A$10000,"&gt;"&amp;A57)))</f>
        <v/>
      </c>
    </row>
    <row r="59">
      <c r="A59" s="16">
        <f>IF(A58="","",IF(_xlfn.MINIFS('Raw Data'!$A$2:$A$10000,'Raw Data'!$A$2:$A$10000,"&gt;"&amp;A58)=0,"",_xlfn.MINIFS('Raw Data'!$A$2:$A$10000,'Raw Data'!$A$2:$A$10000,"&gt;"&amp;A58)))</f>
        <v/>
      </c>
    </row>
    <row r="60">
      <c r="A60" s="16">
        <f>IF(A59="","",IF(_xlfn.MINIFS('Raw Data'!$A$2:$A$10000,'Raw Data'!$A$2:$A$10000,"&gt;"&amp;A59)=0,"",_xlfn.MINIFS('Raw Data'!$A$2:$A$10000,'Raw Data'!$A$2:$A$10000,"&gt;"&amp;A59)))</f>
        <v/>
      </c>
    </row>
    <row r="61">
      <c r="A61" s="16">
        <f>IF(A60="","",IF(_xlfn.MINIFS('Raw Data'!$A$2:$A$10000,'Raw Data'!$A$2:$A$10000,"&gt;"&amp;A60)=0,"",_xlfn.MINIFS('Raw Data'!$A$2:$A$10000,'Raw Data'!$A$2:$A$10000,"&gt;"&amp;A60)))</f>
        <v/>
      </c>
    </row>
    <row r="62">
      <c r="A62" s="16">
        <f>IF(A61="","",IF(_xlfn.MINIFS('Raw Data'!$A$2:$A$10000,'Raw Data'!$A$2:$A$10000,"&gt;"&amp;A61)=0,"",_xlfn.MINIFS('Raw Data'!$A$2:$A$10000,'Raw Data'!$A$2:$A$10000,"&gt;"&amp;A61)))</f>
        <v/>
      </c>
    </row>
    <row r="63">
      <c r="A63" s="16">
        <f>IF(A62="","",IF(_xlfn.MINIFS('Raw Data'!$A$2:$A$10000,'Raw Data'!$A$2:$A$10000,"&gt;"&amp;A62)=0,"",_xlfn.MINIFS('Raw Data'!$A$2:$A$10000,'Raw Data'!$A$2:$A$10000,"&gt;"&amp;A62)))</f>
        <v/>
      </c>
    </row>
    <row r="64">
      <c r="A64" s="16">
        <f>IF(A63="","",IF(_xlfn.MINIFS('Raw Data'!$A$2:$A$10000,'Raw Data'!$A$2:$A$10000,"&gt;"&amp;A63)=0,"",_xlfn.MINIFS('Raw Data'!$A$2:$A$10000,'Raw Data'!$A$2:$A$10000,"&gt;"&amp;A63)))</f>
        <v/>
      </c>
    </row>
    <row r="65">
      <c r="A65" s="16">
        <f>IF(A64="","",IF(_xlfn.MINIFS('Raw Data'!$A$2:$A$10000,'Raw Data'!$A$2:$A$10000,"&gt;"&amp;A64)=0,"",_xlfn.MINIFS('Raw Data'!$A$2:$A$10000,'Raw Data'!$A$2:$A$10000,"&gt;"&amp;A64)))</f>
        <v/>
      </c>
    </row>
    <row r="66">
      <c r="A66" s="16">
        <f>IF(A65="","",IF(_xlfn.MINIFS('Raw Data'!$A$2:$A$10000,'Raw Data'!$A$2:$A$10000,"&gt;"&amp;A65)=0,"",_xlfn.MINIFS('Raw Data'!$A$2:$A$10000,'Raw Data'!$A$2:$A$10000,"&gt;"&amp;A65)))</f>
        <v/>
      </c>
    </row>
    <row r="67">
      <c r="A67" s="16">
        <f>IF(A66="","",IF(_xlfn.MINIFS('Raw Data'!$A$2:$A$10000,'Raw Data'!$A$2:$A$10000,"&gt;"&amp;A66)=0,"",_xlfn.MINIFS('Raw Data'!$A$2:$A$10000,'Raw Data'!$A$2:$A$10000,"&gt;"&amp;A66)))</f>
        <v/>
      </c>
    </row>
    <row r="68">
      <c r="A68" s="16">
        <f>IF(A67="","",IF(_xlfn.MINIFS('Raw Data'!$A$2:$A$10000,'Raw Data'!$A$2:$A$10000,"&gt;"&amp;A67)=0,"",_xlfn.MINIFS('Raw Data'!$A$2:$A$10000,'Raw Data'!$A$2:$A$10000,"&gt;"&amp;A67)))</f>
        <v/>
      </c>
    </row>
    <row r="69">
      <c r="A69" s="16">
        <f>IF(A68="","",IF(_xlfn.MINIFS('Raw Data'!$A$2:$A$10000,'Raw Data'!$A$2:$A$10000,"&gt;"&amp;A68)=0,"",_xlfn.MINIFS('Raw Data'!$A$2:$A$10000,'Raw Data'!$A$2:$A$10000,"&gt;"&amp;A68)))</f>
        <v/>
      </c>
    </row>
    <row r="70">
      <c r="A70" s="16">
        <f>IF(A69="","",IF(_xlfn.MINIFS('Raw Data'!$A$2:$A$10000,'Raw Data'!$A$2:$A$10000,"&gt;"&amp;A69)=0,"",_xlfn.MINIFS('Raw Data'!$A$2:$A$10000,'Raw Data'!$A$2:$A$10000,"&gt;"&amp;A69)))</f>
        <v/>
      </c>
    </row>
    <row r="71">
      <c r="A71" s="16">
        <f>IF(A70="","",IF(_xlfn.MINIFS('Raw Data'!$A$2:$A$10000,'Raw Data'!$A$2:$A$10000,"&gt;"&amp;A70)=0,"",_xlfn.MINIFS('Raw Data'!$A$2:$A$10000,'Raw Data'!$A$2:$A$10000,"&gt;"&amp;A70)))</f>
        <v/>
      </c>
    </row>
    <row r="72">
      <c r="A72" s="16">
        <f>IF(A71="","",IF(_xlfn.MINIFS('Raw Data'!$A$2:$A$10000,'Raw Data'!$A$2:$A$10000,"&gt;"&amp;A71)=0,"",_xlfn.MINIFS('Raw Data'!$A$2:$A$10000,'Raw Data'!$A$2:$A$10000,"&gt;"&amp;A71)))</f>
        <v/>
      </c>
    </row>
    <row r="73">
      <c r="A73" s="16">
        <f>IF(A72="","",IF(_xlfn.MINIFS('Raw Data'!$A$2:$A$10000,'Raw Data'!$A$2:$A$10000,"&gt;"&amp;A72)=0,"",_xlfn.MINIFS('Raw Data'!$A$2:$A$10000,'Raw Data'!$A$2:$A$10000,"&gt;"&amp;A72)))</f>
        <v/>
      </c>
    </row>
    <row r="74">
      <c r="A74" s="16">
        <f>IF(A73="","",IF(_xlfn.MINIFS('Raw Data'!$A$2:$A$10000,'Raw Data'!$A$2:$A$10000,"&gt;"&amp;A73)=0,"",_xlfn.MINIFS('Raw Data'!$A$2:$A$10000,'Raw Data'!$A$2:$A$10000,"&gt;"&amp;A73)))</f>
        <v/>
      </c>
    </row>
    <row r="75">
      <c r="A75" s="16">
        <f>IF(A74="","",IF(_xlfn.MINIFS('Raw Data'!$A$2:$A$10000,'Raw Data'!$A$2:$A$10000,"&gt;"&amp;A74)=0,"",_xlfn.MINIFS('Raw Data'!$A$2:$A$10000,'Raw Data'!$A$2:$A$10000,"&gt;"&amp;A74)))</f>
        <v/>
      </c>
    </row>
    <row r="76">
      <c r="A76" s="16">
        <f>IF(A75="","",IF(_xlfn.MINIFS('Raw Data'!$A$2:$A$10000,'Raw Data'!$A$2:$A$10000,"&gt;"&amp;A75)=0,"",_xlfn.MINIFS('Raw Data'!$A$2:$A$10000,'Raw Data'!$A$2:$A$10000,"&gt;"&amp;A75)))</f>
        <v/>
      </c>
    </row>
    <row r="77">
      <c r="A77" s="16">
        <f>IF(A76="","",IF(_xlfn.MINIFS('Raw Data'!$A$2:$A$10000,'Raw Data'!$A$2:$A$10000,"&gt;"&amp;A76)=0,"",_xlfn.MINIFS('Raw Data'!$A$2:$A$10000,'Raw Data'!$A$2:$A$10000,"&gt;"&amp;A76)))</f>
        <v/>
      </c>
    </row>
    <row r="78">
      <c r="A78" s="16">
        <f>IF(A77="","",IF(_xlfn.MINIFS('Raw Data'!$A$2:$A$10000,'Raw Data'!$A$2:$A$10000,"&gt;"&amp;A77)=0,"",_xlfn.MINIFS('Raw Data'!$A$2:$A$10000,'Raw Data'!$A$2:$A$10000,"&gt;"&amp;A77)))</f>
        <v/>
      </c>
    </row>
    <row r="79">
      <c r="A79" s="16">
        <f>IF(A78="","",IF(_xlfn.MINIFS('Raw Data'!$A$2:$A$10000,'Raw Data'!$A$2:$A$10000,"&gt;"&amp;A78)=0,"",_xlfn.MINIFS('Raw Data'!$A$2:$A$10000,'Raw Data'!$A$2:$A$10000,"&gt;"&amp;A78)))</f>
        <v/>
      </c>
    </row>
    <row r="80">
      <c r="A80" s="16">
        <f>IF(A79="","",IF(_xlfn.MINIFS('Raw Data'!$A$2:$A$10000,'Raw Data'!$A$2:$A$10000,"&gt;"&amp;A79)=0,"",_xlfn.MINIFS('Raw Data'!$A$2:$A$10000,'Raw Data'!$A$2:$A$10000,"&gt;"&amp;A79)))</f>
        <v/>
      </c>
    </row>
    <row r="81">
      <c r="A81" s="16">
        <f>IF(A80="","",IF(_xlfn.MINIFS('Raw Data'!$A$2:$A$10000,'Raw Data'!$A$2:$A$10000,"&gt;"&amp;A80)=0,"",_xlfn.MINIFS('Raw Data'!$A$2:$A$10000,'Raw Data'!$A$2:$A$10000,"&gt;"&amp;A80)))</f>
        <v/>
      </c>
    </row>
    <row r="82">
      <c r="A82" s="16">
        <f>IF(A81="","",IF(_xlfn.MINIFS('Raw Data'!$A$2:$A$10000,'Raw Data'!$A$2:$A$10000,"&gt;"&amp;A81)=0,"",_xlfn.MINIFS('Raw Data'!$A$2:$A$10000,'Raw Data'!$A$2:$A$10000,"&gt;"&amp;A81)))</f>
        <v/>
      </c>
    </row>
    <row r="83">
      <c r="A83" s="16">
        <f>IF(A82="","",IF(_xlfn.MINIFS('Raw Data'!$A$2:$A$10000,'Raw Data'!$A$2:$A$10000,"&gt;"&amp;A82)=0,"",_xlfn.MINIFS('Raw Data'!$A$2:$A$10000,'Raw Data'!$A$2:$A$10000,"&gt;"&amp;A82)))</f>
        <v/>
      </c>
    </row>
    <row r="84">
      <c r="A84" s="16">
        <f>IF(A83="","",IF(_xlfn.MINIFS('Raw Data'!$A$2:$A$10000,'Raw Data'!$A$2:$A$10000,"&gt;"&amp;A83)=0,"",_xlfn.MINIFS('Raw Data'!$A$2:$A$10000,'Raw Data'!$A$2:$A$10000,"&gt;"&amp;A83)))</f>
        <v/>
      </c>
    </row>
    <row r="85">
      <c r="A85" s="16">
        <f>IF(A84="","",IF(_xlfn.MINIFS('Raw Data'!$A$2:$A$10000,'Raw Data'!$A$2:$A$10000,"&gt;"&amp;A84)=0,"",_xlfn.MINIFS('Raw Data'!$A$2:$A$10000,'Raw Data'!$A$2:$A$10000,"&gt;"&amp;A84)))</f>
        <v/>
      </c>
    </row>
    <row r="86">
      <c r="A86" s="16">
        <f>IF(A85="","",IF(_xlfn.MINIFS('Raw Data'!$A$2:$A$10000,'Raw Data'!$A$2:$A$10000,"&gt;"&amp;A85)=0,"",_xlfn.MINIFS('Raw Data'!$A$2:$A$10000,'Raw Data'!$A$2:$A$10000,"&gt;"&amp;A85)))</f>
        <v/>
      </c>
    </row>
    <row r="87">
      <c r="A87" s="16">
        <f>IF(A86="","",IF(_xlfn.MINIFS('Raw Data'!$A$2:$A$10000,'Raw Data'!$A$2:$A$10000,"&gt;"&amp;A86)=0,"",_xlfn.MINIFS('Raw Data'!$A$2:$A$10000,'Raw Data'!$A$2:$A$10000,"&gt;"&amp;A86)))</f>
        <v/>
      </c>
    </row>
    <row r="88">
      <c r="A88" s="16">
        <f>IF(A87="","",IF(_xlfn.MINIFS('Raw Data'!$A$2:$A$10000,'Raw Data'!$A$2:$A$10000,"&gt;"&amp;A87)=0,"",_xlfn.MINIFS('Raw Data'!$A$2:$A$10000,'Raw Data'!$A$2:$A$10000,"&gt;"&amp;A87)))</f>
        <v/>
      </c>
    </row>
    <row r="89">
      <c r="A89" s="16">
        <f>IF(A88="","",IF(_xlfn.MINIFS('Raw Data'!$A$2:$A$10000,'Raw Data'!$A$2:$A$10000,"&gt;"&amp;A88)=0,"",_xlfn.MINIFS('Raw Data'!$A$2:$A$10000,'Raw Data'!$A$2:$A$10000,"&gt;"&amp;A88)))</f>
        <v/>
      </c>
    </row>
    <row r="90">
      <c r="A90" s="16">
        <f>IF(A89="","",IF(_xlfn.MINIFS('Raw Data'!$A$2:$A$10000,'Raw Data'!$A$2:$A$10000,"&gt;"&amp;A89)=0,"",_xlfn.MINIFS('Raw Data'!$A$2:$A$10000,'Raw Data'!$A$2:$A$10000,"&gt;"&amp;A89)))</f>
        <v/>
      </c>
    </row>
    <row r="91">
      <c r="A91" s="16">
        <f>IF(A90="","",IF(_xlfn.MINIFS('Raw Data'!$A$2:$A$10000,'Raw Data'!$A$2:$A$10000,"&gt;"&amp;A90)=0,"",_xlfn.MINIFS('Raw Data'!$A$2:$A$10000,'Raw Data'!$A$2:$A$10000,"&gt;"&amp;A90)))</f>
        <v/>
      </c>
    </row>
    <row r="92">
      <c r="A92" s="16">
        <f>IF(A91="","",IF(_xlfn.MINIFS('Raw Data'!$A$2:$A$10000,'Raw Data'!$A$2:$A$10000,"&gt;"&amp;A91)=0,"",_xlfn.MINIFS('Raw Data'!$A$2:$A$10000,'Raw Data'!$A$2:$A$10000,"&gt;"&amp;A91)))</f>
        <v/>
      </c>
    </row>
    <row r="93">
      <c r="A93" s="16">
        <f>IF(A92="","",IF(_xlfn.MINIFS('Raw Data'!$A$2:$A$10000,'Raw Data'!$A$2:$A$10000,"&gt;"&amp;A92)=0,"",_xlfn.MINIFS('Raw Data'!$A$2:$A$10000,'Raw Data'!$A$2:$A$10000,"&gt;"&amp;A92)))</f>
        <v/>
      </c>
    </row>
    <row r="94">
      <c r="A94" s="16">
        <f>IF(A93="","",IF(_xlfn.MINIFS('Raw Data'!$A$2:$A$10000,'Raw Data'!$A$2:$A$10000,"&gt;"&amp;A93)=0,"",_xlfn.MINIFS('Raw Data'!$A$2:$A$10000,'Raw Data'!$A$2:$A$10000,"&gt;"&amp;A93)))</f>
        <v/>
      </c>
    </row>
    <row r="95">
      <c r="A95" s="16">
        <f>IF(A94="","",IF(_xlfn.MINIFS('Raw Data'!$A$2:$A$10000,'Raw Data'!$A$2:$A$10000,"&gt;"&amp;A94)=0,"",_xlfn.MINIFS('Raw Data'!$A$2:$A$10000,'Raw Data'!$A$2:$A$10000,"&gt;"&amp;A94)))</f>
        <v/>
      </c>
    </row>
    <row r="96">
      <c r="A96" s="16">
        <f>IF(A95="","",IF(_xlfn.MINIFS('Raw Data'!$A$2:$A$10000,'Raw Data'!$A$2:$A$10000,"&gt;"&amp;A95)=0,"",_xlfn.MINIFS('Raw Data'!$A$2:$A$10000,'Raw Data'!$A$2:$A$10000,"&gt;"&amp;A95)))</f>
        <v/>
      </c>
    </row>
    <row r="97">
      <c r="A97" s="16">
        <f>IF(A96="","",IF(_xlfn.MINIFS('Raw Data'!$A$2:$A$10000,'Raw Data'!$A$2:$A$10000,"&gt;"&amp;A96)=0,"",_xlfn.MINIFS('Raw Data'!$A$2:$A$10000,'Raw Data'!$A$2:$A$10000,"&gt;"&amp;A96)))</f>
        <v/>
      </c>
    </row>
    <row r="98">
      <c r="A98" s="16">
        <f>IF(A97="","",IF(_xlfn.MINIFS('Raw Data'!$A$2:$A$10000,'Raw Data'!$A$2:$A$10000,"&gt;"&amp;A97)=0,"",_xlfn.MINIFS('Raw Data'!$A$2:$A$10000,'Raw Data'!$A$2:$A$10000,"&gt;"&amp;A97)))</f>
        <v/>
      </c>
    </row>
    <row r="99">
      <c r="A99" s="16">
        <f>IF(A98="","",IF(_xlfn.MINIFS('Raw Data'!$A$2:$A$10000,'Raw Data'!$A$2:$A$10000,"&gt;"&amp;A98)=0,"",_xlfn.MINIFS('Raw Data'!$A$2:$A$10000,'Raw Data'!$A$2:$A$10000,"&gt;"&amp;A98)))</f>
        <v/>
      </c>
    </row>
    <row r="100">
      <c r="A100" s="16">
        <f>IF(A99="","",IF(_xlfn.MINIFS('Raw Data'!$A$2:$A$10000,'Raw Data'!$A$2:$A$10000,"&gt;"&amp;A99)=0,"",_xlfn.MINIFS('Raw Data'!$A$2:$A$10000,'Raw Data'!$A$2:$A$10000,"&gt;"&amp;A99)))</f>
        <v/>
      </c>
    </row>
    <row r="101">
      <c r="A101" s="16">
        <f>IF(A100="","",IF(_xlfn.MINIFS('Raw Data'!$A$2:$A$10000,'Raw Data'!$A$2:$A$10000,"&gt;"&amp;A100)=0,"",_xlfn.MINIFS('Raw Data'!$A$2:$A$10000,'Raw Data'!$A$2:$A$10000,"&gt;"&amp;A100)))</f>
        <v/>
      </c>
    </row>
    <row r="102">
      <c r="A102" s="16">
        <f>IF(A101="","",IF(_xlfn.MINIFS('Raw Data'!$A$2:$A$10000,'Raw Data'!$A$2:$A$10000,"&gt;"&amp;A101)=0,"",_xlfn.MINIFS('Raw Data'!$A$2:$A$10000,'Raw Data'!$A$2:$A$10000,"&gt;"&amp;A101)))</f>
        <v/>
      </c>
    </row>
    <row r="103">
      <c r="A103" s="16">
        <f>IF(A102="","",IF(_xlfn.MINIFS('Raw Data'!$A$2:$A$10000,'Raw Data'!$A$2:$A$10000,"&gt;"&amp;A102)=0,"",_xlfn.MINIFS('Raw Data'!$A$2:$A$10000,'Raw Data'!$A$2:$A$10000,"&gt;"&amp;A102)))</f>
        <v/>
      </c>
    </row>
    <row r="104">
      <c r="A104" s="16">
        <f>IF(A103="","",IF(_xlfn.MINIFS('Raw Data'!$A$2:$A$10000,'Raw Data'!$A$2:$A$10000,"&gt;"&amp;A103)=0,"",_xlfn.MINIFS('Raw Data'!$A$2:$A$10000,'Raw Data'!$A$2:$A$10000,"&gt;"&amp;A103)))</f>
        <v/>
      </c>
    </row>
    <row r="105">
      <c r="A105" s="16">
        <f>IF(A104="","",IF(_xlfn.MINIFS('Raw Data'!$A$2:$A$10000,'Raw Data'!$A$2:$A$10000,"&gt;"&amp;A104)=0,"",_xlfn.MINIFS('Raw Data'!$A$2:$A$10000,'Raw Data'!$A$2:$A$10000,"&gt;"&amp;A104)))</f>
        <v/>
      </c>
    </row>
    <row r="106">
      <c r="A106" s="16">
        <f>IF(A105="","",IF(_xlfn.MINIFS('Raw Data'!$A$2:$A$10000,'Raw Data'!$A$2:$A$10000,"&gt;"&amp;A105)=0,"",_xlfn.MINIFS('Raw Data'!$A$2:$A$10000,'Raw Data'!$A$2:$A$10000,"&gt;"&amp;A105)))</f>
        <v/>
      </c>
    </row>
    <row r="107">
      <c r="A107" s="16">
        <f>IF(A106="","",IF(_xlfn.MINIFS('Raw Data'!$A$2:$A$10000,'Raw Data'!$A$2:$A$10000,"&gt;"&amp;A106)=0,"",_xlfn.MINIFS('Raw Data'!$A$2:$A$10000,'Raw Data'!$A$2:$A$10000,"&gt;"&amp;A106)))</f>
        <v/>
      </c>
    </row>
    <row r="108">
      <c r="A108" s="16">
        <f>IF(A107="","",IF(_xlfn.MINIFS('Raw Data'!$A$2:$A$10000,'Raw Data'!$A$2:$A$10000,"&gt;"&amp;A107)=0,"",_xlfn.MINIFS('Raw Data'!$A$2:$A$10000,'Raw Data'!$A$2:$A$10000,"&gt;"&amp;A107)))</f>
        <v/>
      </c>
    </row>
    <row r="109">
      <c r="A109" s="16">
        <f>IF(A108="","",IF(_xlfn.MINIFS('Raw Data'!$A$2:$A$10000,'Raw Data'!$A$2:$A$10000,"&gt;"&amp;A108)=0,"",_xlfn.MINIFS('Raw Data'!$A$2:$A$10000,'Raw Data'!$A$2:$A$10000,"&gt;"&amp;A108)))</f>
        <v/>
      </c>
    </row>
    <row r="110">
      <c r="A110" s="16">
        <f>IF(A109="","",IF(_xlfn.MINIFS('Raw Data'!$A$2:$A$10000,'Raw Data'!$A$2:$A$10000,"&gt;"&amp;A109)=0,"",_xlfn.MINIFS('Raw Data'!$A$2:$A$10000,'Raw Data'!$A$2:$A$10000,"&gt;"&amp;A109)))</f>
        <v/>
      </c>
    </row>
    <row r="111">
      <c r="A111" s="16">
        <f>IF(A110="","",IF(_xlfn.MINIFS('Raw Data'!$A$2:$A$10000,'Raw Data'!$A$2:$A$10000,"&gt;"&amp;A110)=0,"",_xlfn.MINIFS('Raw Data'!$A$2:$A$10000,'Raw Data'!$A$2:$A$10000,"&gt;"&amp;A110)))</f>
        <v/>
      </c>
    </row>
    <row r="112">
      <c r="A112" s="16">
        <f>IF(A111="","",IF(_xlfn.MINIFS('Raw Data'!$A$2:$A$10000,'Raw Data'!$A$2:$A$10000,"&gt;"&amp;A111)=0,"",_xlfn.MINIFS('Raw Data'!$A$2:$A$10000,'Raw Data'!$A$2:$A$10000,"&gt;"&amp;A111)))</f>
        <v/>
      </c>
    </row>
    <row r="113">
      <c r="A113" s="16">
        <f>IF(A112="","",IF(_xlfn.MINIFS('Raw Data'!$A$2:$A$10000,'Raw Data'!$A$2:$A$10000,"&gt;"&amp;A112)=0,"",_xlfn.MINIFS('Raw Data'!$A$2:$A$10000,'Raw Data'!$A$2:$A$10000,"&gt;"&amp;A112)))</f>
        <v/>
      </c>
    </row>
    <row r="114">
      <c r="A114" s="16">
        <f>IF(A113="","",IF(_xlfn.MINIFS('Raw Data'!$A$2:$A$10000,'Raw Data'!$A$2:$A$10000,"&gt;"&amp;A113)=0,"",_xlfn.MINIFS('Raw Data'!$A$2:$A$10000,'Raw Data'!$A$2:$A$10000,"&gt;"&amp;A113)))</f>
        <v/>
      </c>
    </row>
    <row r="115">
      <c r="A115" s="16">
        <f>IF(A114="","",IF(_xlfn.MINIFS('Raw Data'!$A$2:$A$10000,'Raw Data'!$A$2:$A$10000,"&gt;"&amp;A114)=0,"",_xlfn.MINIFS('Raw Data'!$A$2:$A$10000,'Raw Data'!$A$2:$A$10000,"&gt;"&amp;A114)))</f>
        <v/>
      </c>
    </row>
    <row r="116">
      <c r="A116" s="16">
        <f>IF(A115="","",IF(_xlfn.MINIFS('Raw Data'!$A$2:$A$10000,'Raw Data'!$A$2:$A$10000,"&gt;"&amp;A115)=0,"",_xlfn.MINIFS('Raw Data'!$A$2:$A$10000,'Raw Data'!$A$2:$A$10000,"&gt;"&amp;A115)))</f>
        <v/>
      </c>
    </row>
    <row r="117">
      <c r="A117" s="16">
        <f>IF(A116="","",IF(_xlfn.MINIFS('Raw Data'!$A$2:$A$10000,'Raw Data'!$A$2:$A$10000,"&gt;"&amp;A116)=0,"",_xlfn.MINIFS('Raw Data'!$A$2:$A$10000,'Raw Data'!$A$2:$A$10000,"&gt;"&amp;A116)))</f>
        <v/>
      </c>
    </row>
    <row r="118">
      <c r="A118" s="16">
        <f>IF(A117="","",IF(_xlfn.MINIFS('Raw Data'!$A$2:$A$10000,'Raw Data'!$A$2:$A$10000,"&gt;"&amp;A117)=0,"",_xlfn.MINIFS('Raw Data'!$A$2:$A$10000,'Raw Data'!$A$2:$A$10000,"&gt;"&amp;A117)))</f>
        <v/>
      </c>
    </row>
    <row r="119">
      <c r="A119" s="16">
        <f>IF(A118="","",IF(_xlfn.MINIFS('Raw Data'!$A$2:$A$10000,'Raw Data'!$A$2:$A$10000,"&gt;"&amp;A118)=0,"",_xlfn.MINIFS('Raw Data'!$A$2:$A$10000,'Raw Data'!$A$2:$A$10000,"&gt;"&amp;A118)))</f>
        <v/>
      </c>
    </row>
    <row r="120">
      <c r="A120" s="16">
        <f>IF(A119="","",IF(_xlfn.MINIFS('Raw Data'!$A$2:$A$10000,'Raw Data'!$A$2:$A$10000,"&gt;"&amp;A119)=0,"",_xlfn.MINIFS('Raw Data'!$A$2:$A$10000,'Raw Data'!$A$2:$A$10000,"&gt;"&amp;A119)))</f>
        <v/>
      </c>
    </row>
    <row r="121">
      <c r="A121" s="16">
        <f>IF(A120="","",IF(_xlfn.MINIFS('Raw Data'!$A$2:$A$10000,'Raw Data'!$A$2:$A$10000,"&gt;"&amp;A120)=0,"",_xlfn.MINIFS('Raw Data'!$A$2:$A$10000,'Raw Data'!$A$2:$A$10000,"&gt;"&amp;A120)))</f>
        <v/>
      </c>
    </row>
    <row r="122">
      <c r="A122" s="16">
        <f>IF(A121="","",IF(_xlfn.MINIFS('Raw Data'!$A$2:$A$10000,'Raw Data'!$A$2:$A$10000,"&gt;"&amp;A121)=0,"",_xlfn.MINIFS('Raw Data'!$A$2:$A$10000,'Raw Data'!$A$2:$A$10000,"&gt;"&amp;A121)))</f>
        <v/>
      </c>
    </row>
    <row r="123">
      <c r="A123" s="16">
        <f>IF(A122="","",IF(_xlfn.MINIFS('Raw Data'!$A$2:$A$10000,'Raw Data'!$A$2:$A$10000,"&gt;"&amp;A122)=0,"",_xlfn.MINIFS('Raw Data'!$A$2:$A$10000,'Raw Data'!$A$2:$A$10000,"&gt;"&amp;A122)))</f>
        <v/>
      </c>
    </row>
    <row r="124">
      <c r="A124" s="16">
        <f>IF(A123="","",IF(_xlfn.MINIFS('Raw Data'!$A$2:$A$10000,'Raw Data'!$A$2:$A$10000,"&gt;"&amp;A123)=0,"",_xlfn.MINIFS('Raw Data'!$A$2:$A$10000,'Raw Data'!$A$2:$A$10000,"&gt;"&amp;A123)))</f>
        <v/>
      </c>
    </row>
    <row r="125">
      <c r="A125" s="16">
        <f>IF(A124="","",IF(_xlfn.MINIFS('Raw Data'!$A$2:$A$10000,'Raw Data'!$A$2:$A$10000,"&gt;"&amp;A124)=0,"",_xlfn.MINIFS('Raw Data'!$A$2:$A$10000,'Raw Data'!$A$2:$A$10000,"&gt;"&amp;A124)))</f>
        <v/>
      </c>
    </row>
    <row r="126">
      <c r="A126" s="16">
        <f>IF(A125="","",IF(_xlfn.MINIFS('Raw Data'!$A$2:$A$10000,'Raw Data'!$A$2:$A$10000,"&gt;"&amp;A125)=0,"",_xlfn.MINIFS('Raw Data'!$A$2:$A$10000,'Raw Data'!$A$2:$A$10000,"&gt;"&amp;A125)))</f>
        <v/>
      </c>
    </row>
    <row r="127">
      <c r="A127" s="16">
        <f>IF(A126="","",IF(_xlfn.MINIFS('Raw Data'!$A$2:$A$10000,'Raw Data'!$A$2:$A$10000,"&gt;"&amp;A126)=0,"",_xlfn.MINIFS('Raw Data'!$A$2:$A$10000,'Raw Data'!$A$2:$A$10000,"&gt;"&amp;A126)))</f>
        <v/>
      </c>
    </row>
    <row r="128">
      <c r="A128" s="16">
        <f>IF(A127="","",IF(_xlfn.MINIFS('Raw Data'!$A$2:$A$10000,'Raw Data'!$A$2:$A$10000,"&gt;"&amp;A127)=0,"",_xlfn.MINIFS('Raw Data'!$A$2:$A$10000,'Raw Data'!$A$2:$A$10000,"&gt;"&amp;A127)))</f>
        <v/>
      </c>
    </row>
    <row r="129">
      <c r="A129" s="16">
        <f>IF(A128="","",IF(_xlfn.MINIFS('Raw Data'!$A$2:$A$10000,'Raw Data'!$A$2:$A$10000,"&gt;"&amp;A128)=0,"",_xlfn.MINIFS('Raw Data'!$A$2:$A$10000,'Raw Data'!$A$2:$A$10000,"&gt;"&amp;A128)))</f>
        <v/>
      </c>
    </row>
    <row r="130">
      <c r="A130" s="16">
        <f>IF(A129="","",IF(_xlfn.MINIFS('Raw Data'!$A$2:$A$10000,'Raw Data'!$A$2:$A$10000,"&gt;"&amp;A129)=0,"",_xlfn.MINIFS('Raw Data'!$A$2:$A$10000,'Raw Data'!$A$2:$A$10000,"&gt;"&amp;A129)))</f>
        <v/>
      </c>
    </row>
    <row r="131">
      <c r="A131" s="16">
        <f>IF(A130="","",IF(_xlfn.MINIFS('Raw Data'!$A$2:$A$10000,'Raw Data'!$A$2:$A$10000,"&gt;"&amp;A130)=0,"",_xlfn.MINIFS('Raw Data'!$A$2:$A$10000,'Raw Data'!$A$2:$A$10000,"&gt;"&amp;A130)))</f>
        <v/>
      </c>
    </row>
    <row r="132">
      <c r="A132" s="16">
        <f>IF(A131="","",IF(_xlfn.MINIFS('Raw Data'!$A$2:$A$10000,'Raw Data'!$A$2:$A$10000,"&gt;"&amp;A131)=0,"",_xlfn.MINIFS('Raw Data'!$A$2:$A$10000,'Raw Data'!$A$2:$A$10000,"&gt;"&amp;A131)))</f>
        <v/>
      </c>
    </row>
    <row r="133">
      <c r="A133" s="16">
        <f>IF(A132="","",IF(_xlfn.MINIFS('Raw Data'!$A$2:$A$10000,'Raw Data'!$A$2:$A$10000,"&gt;"&amp;A132)=0,"",_xlfn.MINIFS('Raw Data'!$A$2:$A$10000,'Raw Data'!$A$2:$A$10000,"&gt;"&amp;A132)))</f>
        <v/>
      </c>
    </row>
    <row r="134">
      <c r="A134" s="16">
        <f>IF(A133="","",IF(_xlfn.MINIFS('Raw Data'!$A$2:$A$10000,'Raw Data'!$A$2:$A$10000,"&gt;"&amp;A133)=0,"",_xlfn.MINIFS('Raw Data'!$A$2:$A$10000,'Raw Data'!$A$2:$A$10000,"&gt;"&amp;A133)))</f>
        <v/>
      </c>
    </row>
    <row r="135">
      <c r="A135" s="16">
        <f>IF(A134="","",IF(_xlfn.MINIFS('Raw Data'!$A$2:$A$10000,'Raw Data'!$A$2:$A$10000,"&gt;"&amp;A134)=0,"",_xlfn.MINIFS('Raw Data'!$A$2:$A$10000,'Raw Data'!$A$2:$A$10000,"&gt;"&amp;A134)))</f>
        <v/>
      </c>
    </row>
    <row r="136">
      <c r="A136" s="16">
        <f>IF(A135="","",IF(_xlfn.MINIFS('Raw Data'!$A$2:$A$10000,'Raw Data'!$A$2:$A$10000,"&gt;"&amp;A135)=0,"",_xlfn.MINIFS('Raw Data'!$A$2:$A$10000,'Raw Data'!$A$2:$A$10000,"&gt;"&amp;A135)))</f>
        <v/>
      </c>
    </row>
    <row r="137">
      <c r="A137" s="16">
        <f>IF(A136="","",IF(_xlfn.MINIFS('Raw Data'!$A$2:$A$10000,'Raw Data'!$A$2:$A$10000,"&gt;"&amp;A136)=0,"",_xlfn.MINIFS('Raw Data'!$A$2:$A$10000,'Raw Data'!$A$2:$A$10000,"&gt;"&amp;A136)))</f>
        <v/>
      </c>
    </row>
    <row r="138">
      <c r="A138" s="16">
        <f>IF(A137="","",IF(_xlfn.MINIFS('Raw Data'!$A$2:$A$10000,'Raw Data'!$A$2:$A$10000,"&gt;"&amp;A137)=0,"",_xlfn.MINIFS('Raw Data'!$A$2:$A$10000,'Raw Data'!$A$2:$A$10000,"&gt;"&amp;A137)))</f>
        <v/>
      </c>
    </row>
    <row r="139">
      <c r="A139" s="16">
        <f>IF(A138="","",IF(_xlfn.MINIFS('Raw Data'!$A$2:$A$10000,'Raw Data'!$A$2:$A$10000,"&gt;"&amp;A138)=0,"",_xlfn.MINIFS('Raw Data'!$A$2:$A$10000,'Raw Data'!$A$2:$A$10000,"&gt;"&amp;A138)))</f>
        <v/>
      </c>
    </row>
    <row r="140">
      <c r="A140" s="16">
        <f>IF(A139="","",IF(_xlfn.MINIFS('Raw Data'!$A$2:$A$10000,'Raw Data'!$A$2:$A$10000,"&gt;"&amp;A139)=0,"",_xlfn.MINIFS('Raw Data'!$A$2:$A$10000,'Raw Data'!$A$2:$A$10000,"&gt;"&amp;A139)))</f>
        <v/>
      </c>
    </row>
    <row r="141">
      <c r="A141" s="16">
        <f>IF(A140="","",IF(_xlfn.MINIFS('Raw Data'!$A$2:$A$10000,'Raw Data'!$A$2:$A$10000,"&gt;"&amp;A140)=0,"",_xlfn.MINIFS('Raw Data'!$A$2:$A$10000,'Raw Data'!$A$2:$A$10000,"&gt;"&amp;A140)))</f>
        <v/>
      </c>
    </row>
    <row r="142">
      <c r="A142" s="16">
        <f>IF(A141="","",IF(_xlfn.MINIFS('Raw Data'!$A$2:$A$10000,'Raw Data'!$A$2:$A$10000,"&gt;"&amp;A141)=0,"",_xlfn.MINIFS('Raw Data'!$A$2:$A$10000,'Raw Data'!$A$2:$A$10000,"&gt;"&amp;A141)))</f>
        <v/>
      </c>
    </row>
    <row r="143">
      <c r="A143" s="16">
        <f>IF(A142="","",IF(_xlfn.MINIFS('Raw Data'!$A$2:$A$10000,'Raw Data'!$A$2:$A$10000,"&gt;"&amp;A142)=0,"",_xlfn.MINIFS('Raw Data'!$A$2:$A$10000,'Raw Data'!$A$2:$A$10000,"&gt;"&amp;A142)))</f>
        <v/>
      </c>
    </row>
    <row r="144">
      <c r="A144" s="16">
        <f>IF(A143="","",IF(_xlfn.MINIFS('Raw Data'!$A$2:$A$10000,'Raw Data'!$A$2:$A$10000,"&gt;"&amp;A143)=0,"",_xlfn.MINIFS('Raw Data'!$A$2:$A$10000,'Raw Data'!$A$2:$A$10000,"&gt;"&amp;A143)))</f>
        <v/>
      </c>
    </row>
    <row r="145">
      <c r="A145" s="16">
        <f>IF(A144="","",IF(_xlfn.MINIFS('Raw Data'!$A$2:$A$10000,'Raw Data'!$A$2:$A$10000,"&gt;"&amp;A144)=0,"",_xlfn.MINIFS('Raw Data'!$A$2:$A$10000,'Raw Data'!$A$2:$A$10000,"&gt;"&amp;A144)))</f>
        <v/>
      </c>
    </row>
    <row r="146">
      <c r="A146" s="16">
        <f>IF(A145="","",IF(_xlfn.MINIFS('Raw Data'!$A$2:$A$10000,'Raw Data'!$A$2:$A$10000,"&gt;"&amp;A145)=0,"",_xlfn.MINIFS('Raw Data'!$A$2:$A$10000,'Raw Data'!$A$2:$A$10000,"&gt;"&amp;A145)))</f>
        <v/>
      </c>
    </row>
    <row r="147">
      <c r="A147" s="16">
        <f>IF(A146="","",IF(_xlfn.MINIFS('Raw Data'!$A$2:$A$10000,'Raw Data'!$A$2:$A$10000,"&gt;"&amp;A146)=0,"",_xlfn.MINIFS('Raw Data'!$A$2:$A$10000,'Raw Data'!$A$2:$A$10000,"&gt;"&amp;A146)))</f>
        <v/>
      </c>
    </row>
    <row r="148">
      <c r="A148" s="16">
        <f>IF(A147="","",IF(_xlfn.MINIFS('Raw Data'!$A$2:$A$10000,'Raw Data'!$A$2:$A$10000,"&gt;"&amp;A147)=0,"",_xlfn.MINIFS('Raw Data'!$A$2:$A$10000,'Raw Data'!$A$2:$A$10000,"&gt;"&amp;A147)))</f>
        <v/>
      </c>
    </row>
    <row r="149">
      <c r="A149" s="16">
        <f>IF(A148="","",IF(_xlfn.MINIFS('Raw Data'!$A$2:$A$10000,'Raw Data'!$A$2:$A$10000,"&gt;"&amp;A148)=0,"",_xlfn.MINIFS('Raw Data'!$A$2:$A$10000,'Raw Data'!$A$2:$A$10000,"&gt;"&amp;A148)))</f>
        <v/>
      </c>
    </row>
    <row r="150">
      <c r="A150" s="16">
        <f>IF(A149="","",IF(_xlfn.MINIFS('Raw Data'!$A$2:$A$10000,'Raw Data'!$A$2:$A$10000,"&gt;"&amp;A149)=0,"",_xlfn.MINIFS('Raw Data'!$A$2:$A$10000,'Raw Data'!$A$2:$A$10000,"&gt;"&amp;A149)))</f>
        <v/>
      </c>
    </row>
    <row r="151">
      <c r="A151" s="16">
        <f>IF(A150="","",IF(_xlfn.MINIFS('Raw Data'!$A$2:$A$10000,'Raw Data'!$A$2:$A$10000,"&gt;"&amp;A150)=0,"",_xlfn.MINIFS('Raw Data'!$A$2:$A$10000,'Raw Data'!$A$2:$A$10000,"&gt;"&amp;A150)))</f>
        <v/>
      </c>
    </row>
    <row r="152">
      <c r="A152" s="16">
        <f>IF(A151="","",IF(_xlfn.MINIFS('Raw Data'!$A$2:$A$10000,'Raw Data'!$A$2:$A$10000,"&gt;"&amp;A151)=0,"",_xlfn.MINIFS('Raw Data'!$A$2:$A$10000,'Raw Data'!$A$2:$A$10000,"&gt;"&amp;A151)))</f>
        <v/>
      </c>
    </row>
    <row r="153">
      <c r="A153" s="16">
        <f>IF(A152="","",IF(_xlfn.MINIFS('Raw Data'!$A$2:$A$10000,'Raw Data'!$A$2:$A$10000,"&gt;"&amp;A152)=0,"",_xlfn.MINIFS('Raw Data'!$A$2:$A$10000,'Raw Data'!$A$2:$A$10000,"&gt;"&amp;A152)))</f>
        <v/>
      </c>
    </row>
    <row r="154">
      <c r="A154" s="16">
        <f>IF(A153="","",IF(_xlfn.MINIFS('Raw Data'!$A$2:$A$10000,'Raw Data'!$A$2:$A$10000,"&gt;"&amp;A153)=0,"",_xlfn.MINIFS('Raw Data'!$A$2:$A$10000,'Raw Data'!$A$2:$A$10000,"&gt;"&amp;A153)))</f>
        <v/>
      </c>
    </row>
    <row r="155">
      <c r="A155" s="16">
        <f>IF(A154="","",IF(_xlfn.MINIFS('Raw Data'!$A$2:$A$10000,'Raw Data'!$A$2:$A$10000,"&gt;"&amp;A154)=0,"",_xlfn.MINIFS('Raw Data'!$A$2:$A$10000,'Raw Data'!$A$2:$A$10000,"&gt;"&amp;A154)))</f>
        <v/>
      </c>
    </row>
    <row r="156">
      <c r="A156" s="16">
        <f>IF(A155="","",IF(_xlfn.MINIFS('Raw Data'!$A$2:$A$10000,'Raw Data'!$A$2:$A$10000,"&gt;"&amp;A155)=0,"",_xlfn.MINIFS('Raw Data'!$A$2:$A$10000,'Raw Data'!$A$2:$A$10000,"&gt;"&amp;A155)))</f>
        <v/>
      </c>
    </row>
    <row r="157">
      <c r="A157" s="16">
        <f>IF(A156="","",IF(_xlfn.MINIFS('Raw Data'!$A$2:$A$10000,'Raw Data'!$A$2:$A$10000,"&gt;"&amp;A156)=0,"",_xlfn.MINIFS('Raw Data'!$A$2:$A$10000,'Raw Data'!$A$2:$A$10000,"&gt;"&amp;A156)))</f>
        <v/>
      </c>
    </row>
    <row r="158">
      <c r="A158" s="16">
        <f>IF(A157="","",IF(_xlfn.MINIFS('Raw Data'!$A$2:$A$10000,'Raw Data'!$A$2:$A$10000,"&gt;"&amp;A157)=0,"",_xlfn.MINIFS('Raw Data'!$A$2:$A$10000,'Raw Data'!$A$2:$A$10000,"&gt;"&amp;A157)))</f>
        <v/>
      </c>
    </row>
    <row r="159">
      <c r="A159" s="16">
        <f>IF(A158="","",IF(_xlfn.MINIFS('Raw Data'!$A$2:$A$10000,'Raw Data'!$A$2:$A$10000,"&gt;"&amp;A158)=0,"",_xlfn.MINIFS('Raw Data'!$A$2:$A$10000,'Raw Data'!$A$2:$A$10000,"&gt;"&amp;A158)))</f>
        <v/>
      </c>
    </row>
    <row r="160">
      <c r="A160" s="16">
        <f>IF(A159="","",IF(_xlfn.MINIFS('Raw Data'!$A$2:$A$10000,'Raw Data'!$A$2:$A$10000,"&gt;"&amp;A159)=0,"",_xlfn.MINIFS('Raw Data'!$A$2:$A$10000,'Raw Data'!$A$2:$A$10000,"&gt;"&amp;A159)))</f>
        <v/>
      </c>
    </row>
    <row r="161">
      <c r="A161" s="16">
        <f>IF(A160="","",IF(_xlfn.MINIFS('Raw Data'!$A$2:$A$10000,'Raw Data'!$A$2:$A$10000,"&gt;"&amp;A160)=0,"",_xlfn.MINIFS('Raw Data'!$A$2:$A$10000,'Raw Data'!$A$2:$A$10000,"&gt;"&amp;A160)))</f>
        <v/>
      </c>
    </row>
    <row r="162">
      <c r="A162" s="16">
        <f>IF(A161="","",IF(_xlfn.MINIFS('Raw Data'!$A$2:$A$10000,'Raw Data'!$A$2:$A$10000,"&gt;"&amp;A161)=0,"",_xlfn.MINIFS('Raw Data'!$A$2:$A$10000,'Raw Data'!$A$2:$A$10000,"&gt;"&amp;A161)))</f>
        <v/>
      </c>
    </row>
    <row r="163">
      <c r="A163" s="16">
        <f>IF(A162="","",IF(_xlfn.MINIFS('Raw Data'!$A$2:$A$10000,'Raw Data'!$A$2:$A$10000,"&gt;"&amp;A162)=0,"",_xlfn.MINIFS('Raw Data'!$A$2:$A$10000,'Raw Data'!$A$2:$A$10000,"&gt;"&amp;A162)))</f>
        <v/>
      </c>
    </row>
    <row r="164">
      <c r="A164" s="16">
        <f>IF(A163="","",IF(_xlfn.MINIFS('Raw Data'!$A$2:$A$10000,'Raw Data'!$A$2:$A$10000,"&gt;"&amp;A163)=0,"",_xlfn.MINIFS('Raw Data'!$A$2:$A$10000,'Raw Data'!$A$2:$A$10000,"&gt;"&amp;A163)))</f>
        <v/>
      </c>
    </row>
    <row r="165">
      <c r="A165" s="16">
        <f>IF(A164="","",IF(_xlfn.MINIFS('Raw Data'!$A$2:$A$10000,'Raw Data'!$A$2:$A$10000,"&gt;"&amp;A164)=0,"",_xlfn.MINIFS('Raw Data'!$A$2:$A$10000,'Raw Data'!$A$2:$A$10000,"&gt;"&amp;A164)))</f>
        <v/>
      </c>
    </row>
    <row r="166">
      <c r="A166" s="16">
        <f>IF(A165="","",IF(_xlfn.MINIFS('Raw Data'!$A$2:$A$10000,'Raw Data'!$A$2:$A$10000,"&gt;"&amp;A165)=0,"",_xlfn.MINIFS('Raw Data'!$A$2:$A$10000,'Raw Data'!$A$2:$A$10000,"&gt;"&amp;A165)))</f>
        <v/>
      </c>
    </row>
    <row r="167">
      <c r="A167" s="16">
        <f>IF(A166="","",IF(_xlfn.MINIFS('Raw Data'!$A$2:$A$10000,'Raw Data'!$A$2:$A$10000,"&gt;"&amp;A166)=0,"",_xlfn.MINIFS('Raw Data'!$A$2:$A$10000,'Raw Data'!$A$2:$A$10000,"&gt;"&amp;A166)))</f>
        <v/>
      </c>
    </row>
    <row r="168">
      <c r="A168" s="16">
        <f>IF(A167="","",IF(_xlfn.MINIFS('Raw Data'!$A$2:$A$10000,'Raw Data'!$A$2:$A$10000,"&gt;"&amp;A167)=0,"",_xlfn.MINIFS('Raw Data'!$A$2:$A$10000,'Raw Data'!$A$2:$A$10000,"&gt;"&amp;A167)))</f>
        <v/>
      </c>
    </row>
    <row r="169">
      <c r="A169" s="16">
        <f>IF(A168="","",IF(_xlfn.MINIFS('Raw Data'!$A$2:$A$10000,'Raw Data'!$A$2:$A$10000,"&gt;"&amp;A168)=0,"",_xlfn.MINIFS('Raw Data'!$A$2:$A$10000,'Raw Data'!$A$2:$A$10000,"&gt;"&amp;A168)))</f>
        <v/>
      </c>
    </row>
    <row r="170">
      <c r="A170" s="16">
        <f>IF(A169="","",IF(_xlfn.MINIFS('Raw Data'!$A$2:$A$10000,'Raw Data'!$A$2:$A$10000,"&gt;"&amp;A169)=0,"",_xlfn.MINIFS('Raw Data'!$A$2:$A$10000,'Raw Data'!$A$2:$A$10000,"&gt;"&amp;A169)))</f>
        <v/>
      </c>
    </row>
    <row r="171">
      <c r="A171" s="16">
        <f>IF(A170="","",IF(_xlfn.MINIFS('Raw Data'!$A$2:$A$10000,'Raw Data'!$A$2:$A$10000,"&gt;"&amp;A170)=0,"",_xlfn.MINIFS('Raw Data'!$A$2:$A$10000,'Raw Data'!$A$2:$A$10000,"&gt;"&amp;A170)))</f>
        <v/>
      </c>
    </row>
    <row r="172">
      <c r="A172" s="16">
        <f>IF(A171="","",IF(_xlfn.MINIFS('Raw Data'!$A$2:$A$10000,'Raw Data'!$A$2:$A$10000,"&gt;"&amp;A171)=0,"",_xlfn.MINIFS('Raw Data'!$A$2:$A$10000,'Raw Data'!$A$2:$A$10000,"&gt;"&amp;A171)))</f>
        <v/>
      </c>
    </row>
    <row r="173">
      <c r="A173" s="16">
        <f>IF(A172="","",IF(_xlfn.MINIFS('Raw Data'!$A$2:$A$10000,'Raw Data'!$A$2:$A$10000,"&gt;"&amp;A172)=0,"",_xlfn.MINIFS('Raw Data'!$A$2:$A$10000,'Raw Data'!$A$2:$A$10000,"&gt;"&amp;A172)))</f>
        <v/>
      </c>
    </row>
    <row r="174">
      <c r="A174" s="16">
        <f>IF(A173="","",IF(_xlfn.MINIFS('Raw Data'!$A$2:$A$10000,'Raw Data'!$A$2:$A$10000,"&gt;"&amp;A173)=0,"",_xlfn.MINIFS('Raw Data'!$A$2:$A$10000,'Raw Data'!$A$2:$A$10000,"&gt;"&amp;A173)))</f>
        <v/>
      </c>
    </row>
    <row r="175">
      <c r="A175" s="16">
        <f>IF(A174="","",IF(_xlfn.MINIFS('Raw Data'!$A$2:$A$10000,'Raw Data'!$A$2:$A$10000,"&gt;"&amp;A174)=0,"",_xlfn.MINIFS('Raw Data'!$A$2:$A$10000,'Raw Data'!$A$2:$A$10000,"&gt;"&amp;A174)))</f>
        <v/>
      </c>
    </row>
    <row r="176">
      <c r="A176" s="16">
        <f>IF(A175="","",IF(_xlfn.MINIFS('Raw Data'!$A$2:$A$10000,'Raw Data'!$A$2:$A$10000,"&gt;"&amp;A175)=0,"",_xlfn.MINIFS('Raw Data'!$A$2:$A$10000,'Raw Data'!$A$2:$A$10000,"&gt;"&amp;A175)))</f>
        <v/>
      </c>
    </row>
    <row r="177">
      <c r="A177" s="16">
        <f>IF(A176="","",IF(_xlfn.MINIFS('Raw Data'!$A$2:$A$10000,'Raw Data'!$A$2:$A$10000,"&gt;"&amp;A176)=0,"",_xlfn.MINIFS('Raw Data'!$A$2:$A$10000,'Raw Data'!$A$2:$A$10000,"&gt;"&amp;A176)))</f>
        <v/>
      </c>
    </row>
    <row r="178">
      <c r="A178" s="16">
        <f>IF(A177="","",IF(_xlfn.MINIFS('Raw Data'!$A$2:$A$10000,'Raw Data'!$A$2:$A$10000,"&gt;"&amp;A177)=0,"",_xlfn.MINIFS('Raw Data'!$A$2:$A$10000,'Raw Data'!$A$2:$A$10000,"&gt;"&amp;A177)))</f>
        <v/>
      </c>
    </row>
    <row r="179">
      <c r="A179" s="16">
        <f>IF(A178="","",IF(_xlfn.MINIFS('Raw Data'!$A$2:$A$10000,'Raw Data'!$A$2:$A$10000,"&gt;"&amp;A178)=0,"",_xlfn.MINIFS('Raw Data'!$A$2:$A$10000,'Raw Data'!$A$2:$A$10000,"&gt;"&amp;A178)))</f>
        <v/>
      </c>
    </row>
    <row r="180">
      <c r="A180" s="16">
        <f>IF(A179="","",IF(_xlfn.MINIFS('Raw Data'!$A$2:$A$10000,'Raw Data'!$A$2:$A$10000,"&gt;"&amp;A179)=0,"",_xlfn.MINIFS('Raw Data'!$A$2:$A$10000,'Raw Data'!$A$2:$A$10000,"&gt;"&amp;A179)))</f>
        <v/>
      </c>
    </row>
    <row r="181">
      <c r="A181" s="16">
        <f>IF(A180="","",IF(_xlfn.MINIFS('Raw Data'!$A$2:$A$10000,'Raw Data'!$A$2:$A$10000,"&gt;"&amp;A180)=0,"",_xlfn.MINIFS('Raw Data'!$A$2:$A$10000,'Raw Data'!$A$2:$A$10000,"&gt;"&amp;A180)))</f>
        <v/>
      </c>
    </row>
    <row r="182">
      <c r="A182" s="16">
        <f>IF(A181="","",IF(_xlfn.MINIFS('Raw Data'!$A$2:$A$10000,'Raw Data'!$A$2:$A$10000,"&gt;"&amp;A181)=0,"",_xlfn.MINIFS('Raw Data'!$A$2:$A$10000,'Raw Data'!$A$2:$A$10000,"&gt;"&amp;A181)))</f>
        <v/>
      </c>
    </row>
    <row r="183">
      <c r="A183" s="16">
        <f>IF(A182="","",IF(_xlfn.MINIFS('Raw Data'!$A$2:$A$10000,'Raw Data'!$A$2:$A$10000,"&gt;"&amp;A182)=0,"",_xlfn.MINIFS('Raw Data'!$A$2:$A$10000,'Raw Data'!$A$2:$A$10000,"&gt;"&amp;A182)))</f>
        <v/>
      </c>
    </row>
    <row r="184">
      <c r="A184" s="16">
        <f>IF(A183="","",IF(_xlfn.MINIFS('Raw Data'!$A$2:$A$10000,'Raw Data'!$A$2:$A$10000,"&gt;"&amp;A183)=0,"",_xlfn.MINIFS('Raw Data'!$A$2:$A$10000,'Raw Data'!$A$2:$A$10000,"&gt;"&amp;A183)))</f>
        <v/>
      </c>
    </row>
    <row r="185">
      <c r="A185" s="16">
        <f>IF(A184="","",IF(_xlfn.MINIFS('Raw Data'!$A$2:$A$10000,'Raw Data'!$A$2:$A$10000,"&gt;"&amp;A184)=0,"",_xlfn.MINIFS('Raw Data'!$A$2:$A$10000,'Raw Data'!$A$2:$A$10000,"&gt;"&amp;A184)))</f>
        <v/>
      </c>
    </row>
    <row r="186">
      <c r="A186" s="16">
        <f>IF(A185="","",IF(_xlfn.MINIFS('Raw Data'!$A$2:$A$10000,'Raw Data'!$A$2:$A$10000,"&gt;"&amp;A185)=0,"",_xlfn.MINIFS('Raw Data'!$A$2:$A$10000,'Raw Data'!$A$2:$A$10000,"&gt;"&amp;A185)))</f>
        <v/>
      </c>
    </row>
    <row r="187">
      <c r="A187" s="16">
        <f>IF(A186="","",IF(_xlfn.MINIFS('Raw Data'!$A$2:$A$10000,'Raw Data'!$A$2:$A$10000,"&gt;"&amp;A186)=0,"",_xlfn.MINIFS('Raw Data'!$A$2:$A$10000,'Raw Data'!$A$2:$A$10000,"&gt;"&amp;A186)))</f>
        <v/>
      </c>
    </row>
    <row r="188">
      <c r="A188" s="16">
        <f>IF(A187="","",IF(_xlfn.MINIFS('Raw Data'!$A$2:$A$10000,'Raw Data'!$A$2:$A$10000,"&gt;"&amp;A187)=0,"",_xlfn.MINIFS('Raw Data'!$A$2:$A$10000,'Raw Data'!$A$2:$A$10000,"&gt;"&amp;A187)))</f>
        <v/>
      </c>
    </row>
    <row r="189">
      <c r="A189" s="16">
        <f>IF(A188="","",IF(_xlfn.MINIFS('Raw Data'!$A$2:$A$10000,'Raw Data'!$A$2:$A$10000,"&gt;"&amp;A188)=0,"",_xlfn.MINIFS('Raw Data'!$A$2:$A$10000,'Raw Data'!$A$2:$A$10000,"&gt;"&amp;A188)))</f>
        <v/>
      </c>
    </row>
    <row r="190">
      <c r="A190" s="16">
        <f>IF(A189="","",IF(_xlfn.MINIFS('Raw Data'!$A$2:$A$10000,'Raw Data'!$A$2:$A$10000,"&gt;"&amp;A189)=0,"",_xlfn.MINIFS('Raw Data'!$A$2:$A$10000,'Raw Data'!$A$2:$A$10000,"&gt;"&amp;A189)))</f>
        <v/>
      </c>
    </row>
    <row r="191">
      <c r="A191" s="16">
        <f>IF(A190="","",IF(_xlfn.MINIFS('Raw Data'!$A$2:$A$10000,'Raw Data'!$A$2:$A$10000,"&gt;"&amp;A190)=0,"",_xlfn.MINIFS('Raw Data'!$A$2:$A$10000,'Raw Data'!$A$2:$A$10000,"&gt;"&amp;A190)))</f>
        <v/>
      </c>
    </row>
    <row r="192">
      <c r="A192" s="16">
        <f>IF(A191="","",IF(_xlfn.MINIFS('Raw Data'!$A$2:$A$10000,'Raw Data'!$A$2:$A$10000,"&gt;"&amp;A191)=0,"",_xlfn.MINIFS('Raw Data'!$A$2:$A$10000,'Raw Data'!$A$2:$A$10000,"&gt;"&amp;A191)))</f>
        <v/>
      </c>
    </row>
    <row r="193">
      <c r="A193" s="16">
        <f>IF(A192="","",IF(_xlfn.MINIFS('Raw Data'!$A$2:$A$10000,'Raw Data'!$A$2:$A$10000,"&gt;"&amp;A192)=0,"",_xlfn.MINIFS('Raw Data'!$A$2:$A$10000,'Raw Data'!$A$2:$A$10000,"&gt;"&amp;A192)))</f>
        <v/>
      </c>
    </row>
    <row r="194">
      <c r="A194" s="16">
        <f>IF(A193="","",IF(_xlfn.MINIFS('Raw Data'!$A$2:$A$10000,'Raw Data'!$A$2:$A$10000,"&gt;"&amp;A193)=0,"",_xlfn.MINIFS('Raw Data'!$A$2:$A$10000,'Raw Data'!$A$2:$A$10000,"&gt;"&amp;A193)))</f>
        <v/>
      </c>
    </row>
    <row r="195">
      <c r="A195" s="16">
        <f>IF(A194="","",IF(_xlfn.MINIFS('Raw Data'!$A$2:$A$10000,'Raw Data'!$A$2:$A$10000,"&gt;"&amp;A194)=0,"",_xlfn.MINIFS('Raw Data'!$A$2:$A$10000,'Raw Data'!$A$2:$A$10000,"&gt;"&amp;A194)))</f>
        <v/>
      </c>
    </row>
    <row r="196">
      <c r="A196" s="16">
        <f>IF(A195="","",IF(_xlfn.MINIFS('Raw Data'!$A$2:$A$10000,'Raw Data'!$A$2:$A$10000,"&gt;"&amp;A195)=0,"",_xlfn.MINIFS('Raw Data'!$A$2:$A$10000,'Raw Data'!$A$2:$A$10000,"&gt;"&amp;A195)))</f>
        <v/>
      </c>
    </row>
    <row r="197">
      <c r="A197" s="16">
        <f>IF(A196="","",IF(_xlfn.MINIFS('Raw Data'!$A$2:$A$10000,'Raw Data'!$A$2:$A$10000,"&gt;"&amp;A196)=0,"",_xlfn.MINIFS('Raw Data'!$A$2:$A$10000,'Raw Data'!$A$2:$A$10000,"&gt;"&amp;A196)))</f>
        <v/>
      </c>
    </row>
    <row r="198">
      <c r="A198" s="16">
        <f>IF(A197="","",IF(_xlfn.MINIFS('Raw Data'!$A$2:$A$10000,'Raw Data'!$A$2:$A$10000,"&gt;"&amp;A197)=0,"",_xlfn.MINIFS('Raw Data'!$A$2:$A$10000,'Raw Data'!$A$2:$A$10000,"&gt;"&amp;A197)))</f>
        <v/>
      </c>
    </row>
    <row r="199">
      <c r="A199" s="16">
        <f>IF(A198="","",IF(_xlfn.MINIFS('Raw Data'!$A$2:$A$10000,'Raw Data'!$A$2:$A$10000,"&gt;"&amp;A198)=0,"",_xlfn.MINIFS('Raw Data'!$A$2:$A$10000,'Raw Data'!$A$2:$A$10000,"&gt;"&amp;A198)))</f>
        <v/>
      </c>
    </row>
    <row r="200">
      <c r="A200" s="16">
        <f>IF(A199="","",IF(_xlfn.MINIFS('Raw Data'!$A$2:$A$10000,'Raw Data'!$A$2:$A$10000,"&gt;"&amp;A199)=0,"",_xlfn.MINIFS('Raw Data'!$A$2:$A$10000,'Raw Data'!$A$2:$A$10000,"&gt;"&amp;A199)))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2026-10-10T08:38:20Z</dcterms:created>
  <dcterms:modified xmlns:dcterms="http://purl.org/dc/terms/" xmlns:xsi="http://www.w3.org/2001/XMLSchema-instance" xsi:type="dcterms:W3CDTF">2026-10-10T08:38:22Z</dcterms:modified>
</cp:coreProperties>
</file>